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30" windowWidth="28515" windowHeight="12855"/>
  </bookViews>
  <sheets>
    <sheet name="Modele" sheetId="1" r:id="rId1"/>
  </sheets>
  <functionGroups/>
  <definedNames>
    <definedName name="cible" localSheetId="0">Modele!$F$193</definedName>
    <definedName name="E" localSheetId="0">Modele!$C$194</definedName>
    <definedName name="f" localSheetId="0">Modele!$C$195</definedName>
    <definedName name="g" localSheetId="0">Modele!$C$196</definedName>
    <definedName name="m" localSheetId="0">Modele!$C$193</definedName>
    <definedName name="_xlnm.Print_Area" localSheetId="0">Modele!$A$1:$M$241</definedName>
  </definedNames>
  <calcPr calcId="125725"/>
</workbook>
</file>

<file path=xl/calcChain.xml><?xml version="1.0" encoding="utf-8"?>
<calcChain xmlns="http://schemas.openxmlformats.org/spreadsheetml/2006/main">
  <c r="U191" i="1"/>
  <c r="T191"/>
  <c r="Q191"/>
  <c r="P191"/>
  <c r="O191"/>
  <c r="N191"/>
  <c r="H191"/>
  <c r="G191"/>
  <c r="F191"/>
  <c r="V190" l="1"/>
  <c r="V191" s="1"/>
  <c r="W191" s="1"/>
  <c r="Q190"/>
  <c r="N190"/>
  <c r="O190" s="1"/>
  <c r="P190" s="1"/>
  <c r="H190"/>
  <c r="G190"/>
  <c r="F190"/>
  <c r="W190" l="1"/>
  <c r="U189"/>
  <c r="T189"/>
  <c r="T190" s="1"/>
  <c r="U190" s="1"/>
  <c r="R189"/>
  <c r="R190" s="1"/>
  <c r="Q189"/>
  <c r="N189"/>
  <c r="H189"/>
  <c r="G189"/>
  <c r="F189"/>
  <c r="R191" l="1"/>
  <c r="S191" s="1"/>
  <c r="S190"/>
  <c r="S189"/>
  <c r="W188"/>
  <c r="V188"/>
  <c r="V189" s="1"/>
  <c r="W189" s="1"/>
  <c r="Q188"/>
  <c r="P188"/>
  <c r="O188"/>
  <c r="O189" s="1"/>
  <c r="P189" s="1"/>
  <c r="N188"/>
  <c r="H188"/>
  <c r="G188"/>
  <c r="F188"/>
  <c r="V187" l="1"/>
  <c r="W187" s="1"/>
  <c r="Q187"/>
  <c r="N187"/>
  <c r="O187" s="1"/>
  <c r="P187" s="1"/>
  <c r="H187"/>
  <c r="G187"/>
  <c r="F187"/>
  <c r="U186"/>
  <c r="T186"/>
  <c r="T187" s="1"/>
  <c r="Q186"/>
  <c r="R186" s="1"/>
  <c r="N186"/>
  <c r="H186"/>
  <c r="G186"/>
  <c r="F186"/>
  <c r="R187" l="1"/>
  <c r="S186"/>
  <c r="T188"/>
  <c r="U188" s="1"/>
  <c r="U187"/>
  <c r="V185"/>
  <c r="V186" s="1"/>
  <c r="W186" s="1"/>
  <c r="Q185"/>
  <c r="N185"/>
  <c r="O185" s="1"/>
  <c r="H185"/>
  <c r="G185"/>
  <c r="F185"/>
  <c r="O186" l="1"/>
  <c r="P186" s="1"/>
  <c r="P185"/>
  <c r="R188"/>
  <c r="S188" s="1"/>
  <c r="S187"/>
  <c r="W185"/>
  <c r="T184"/>
  <c r="T185" s="1"/>
  <c r="U185" s="1"/>
  <c r="S184"/>
  <c r="R184"/>
  <c r="R185" s="1"/>
  <c r="S185" s="1"/>
  <c r="Q184"/>
  <c r="N184"/>
  <c r="H184"/>
  <c r="G184"/>
  <c r="F184"/>
  <c r="U184" l="1"/>
  <c r="W183"/>
  <c r="V183"/>
  <c r="V184" s="1"/>
  <c r="W184" s="1"/>
  <c r="Q183"/>
  <c r="N183"/>
  <c r="O183" s="1"/>
  <c r="H183"/>
  <c r="G183"/>
  <c r="F183"/>
  <c r="O184" l="1"/>
  <c r="P184" s="1"/>
  <c r="P183"/>
  <c r="W182"/>
  <c r="V182"/>
  <c r="S182"/>
  <c r="R182"/>
  <c r="R183" s="1"/>
  <c r="S183" s="1"/>
  <c r="Q182"/>
  <c r="N182"/>
  <c r="H182"/>
  <c r="G182"/>
  <c r="F182"/>
  <c r="U181"/>
  <c r="T181"/>
  <c r="T182" s="1"/>
  <c r="R181"/>
  <c r="S181" s="1"/>
  <c r="Q181"/>
  <c r="N181"/>
  <c r="H181"/>
  <c r="G181"/>
  <c r="F181"/>
  <c r="O181" l="1"/>
  <c r="T183"/>
  <c r="U183" s="1"/>
  <c r="U182"/>
  <c r="T180"/>
  <c r="U180" s="1"/>
  <c r="Q180"/>
  <c r="P180"/>
  <c r="O180"/>
  <c r="N180"/>
  <c r="H180"/>
  <c r="G180"/>
  <c r="F180"/>
  <c r="O182" l="1"/>
  <c r="P182" s="1"/>
  <c r="P181"/>
  <c r="W179"/>
  <c r="V179"/>
  <c r="V180" s="1"/>
  <c r="Q179"/>
  <c r="P179"/>
  <c r="O179"/>
  <c r="N179"/>
  <c r="H179"/>
  <c r="G179"/>
  <c r="F179"/>
  <c r="V181" l="1"/>
  <c r="W181" s="1"/>
  <c r="W180"/>
  <c r="U178"/>
  <c r="T178"/>
  <c r="T179" s="1"/>
  <c r="U179" s="1"/>
  <c r="Q178"/>
  <c r="P178"/>
  <c r="O178"/>
  <c r="N178"/>
  <c r="H178"/>
  <c r="G178"/>
  <c r="F178"/>
  <c r="W177" l="1"/>
  <c r="V177"/>
  <c r="V178" s="1"/>
  <c r="W178" s="1"/>
  <c r="Q177"/>
  <c r="O177"/>
  <c r="P177" s="1"/>
  <c r="N177"/>
  <c r="H177"/>
  <c r="G177"/>
  <c r="F177"/>
  <c r="V176"/>
  <c r="W176" s="1"/>
  <c r="Q176"/>
  <c r="N176"/>
  <c r="O176" s="1"/>
  <c r="P176" s="1"/>
  <c r="H176"/>
  <c r="G176"/>
  <c r="F176"/>
  <c r="V175"/>
  <c r="W175" s="1"/>
  <c r="Q175"/>
  <c r="N175"/>
  <c r="O175" s="1"/>
  <c r="P175" s="1"/>
  <c r="H175"/>
  <c r="G175"/>
  <c r="F175"/>
  <c r="U174"/>
  <c r="T174"/>
  <c r="T175" s="1"/>
  <c r="R174"/>
  <c r="R175" s="1"/>
  <c r="Q174"/>
  <c r="N174"/>
  <c r="H174"/>
  <c r="G174"/>
  <c r="F174"/>
  <c r="R176" l="1"/>
  <c r="S175"/>
  <c r="T176"/>
  <c r="U175"/>
  <c r="S174"/>
  <c r="W173"/>
  <c r="V173"/>
  <c r="V174" s="1"/>
  <c r="W174" s="1"/>
  <c r="Q173"/>
  <c r="P173"/>
  <c r="O173"/>
  <c r="O174" s="1"/>
  <c r="P174" s="1"/>
  <c r="N173"/>
  <c r="H173"/>
  <c r="G173"/>
  <c r="F173"/>
  <c r="R177" l="1"/>
  <c r="S176"/>
  <c r="T177"/>
  <c r="U177" s="1"/>
  <c r="U176"/>
  <c r="U172"/>
  <c r="T172"/>
  <c r="T173" s="1"/>
  <c r="U173" s="1"/>
  <c r="R172"/>
  <c r="R173" s="1"/>
  <c r="S173" s="1"/>
  <c r="Q172"/>
  <c r="N172"/>
  <c r="H172"/>
  <c r="G172"/>
  <c r="F172"/>
  <c r="S177" l="1"/>
  <c r="R178"/>
  <c r="S172"/>
  <c r="V171"/>
  <c r="V172" s="1"/>
  <c r="W172" s="1"/>
  <c r="Q171"/>
  <c r="N171"/>
  <c r="O171" s="1"/>
  <c r="H171"/>
  <c r="G171"/>
  <c r="F171"/>
  <c r="P171" l="1"/>
  <c r="O172"/>
  <c r="P172" s="1"/>
  <c r="S178"/>
  <c r="R179"/>
  <c r="W171"/>
  <c r="W170"/>
  <c r="V170"/>
  <c r="S170"/>
  <c r="R170"/>
  <c r="R171" s="1"/>
  <c r="S171" s="1"/>
  <c r="Q170"/>
  <c r="N170"/>
  <c r="H170"/>
  <c r="G170"/>
  <c r="F170"/>
  <c r="S179" l="1"/>
  <c r="R180"/>
  <c r="S180" s="1"/>
  <c r="T169"/>
  <c r="T170" s="1"/>
  <c r="S169"/>
  <c r="R169"/>
  <c r="Q169"/>
  <c r="N169"/>
  <c r="H169"/>
  <c r="G169"/>
  <c r="F169"/>
  <c r="T171" l="1"/>
  <c r="U171" s="1"/>
  <c r="U170"/>
  <c r="U169"/>
  <c r="U168"/>
  <c r="T168"/>
  <c r="Q168"/>
  <c r="P168"/>
  <c r="O168"/>
  <c r="O169" s="1"/>
  <c r="N168"/>
  <c r="H168"/>
  <c r="G168"/>
  <c r="F168"/>
  <c r="O170" l="1"/>
  <c r="P170" s="1"/>
  <c r="P169"/>
  <c r="W167"/>
  <c r="V167"/>
  <c r="V168" s="1"/>
  <c r="Q167"/>
  <c r="P167"/>
  <c r="O167"/>
  <c r="N167"/>
  <c r="H167"/>
  <c r="G167"/>
  <c r="F167"/>
  <c r="V169" l="1"/>
  <c r="W169" s="1"/>
  <c r="W168"/>
  <c r="U166"/>
  <c r="T166"/>
  <c r="T167" s="1"/>
  <c r="U167" s="1"/>
  <c r="Q166"/>
  <c r="R166" s="1"/>
  <c r="N166"/>
  <c r="H166"/>
  <c r="G166"/>
  <c r="F166"/>
  <c r="S166" l="1"/>
  <c r="R167"/>
  <c r="T165"/>
  <c r="U165" s="1"/>
  <c r="S165"/>
  <c r="R165"/>
  <c r="Q165"/>
  <c r="N165"/>
  <c r="H165"/>
  <c r="G165"/>
  <c r="F165"/>
  <c r="S167" l="1"/>
  <c r="R168"/>
  <c r="S168" s="1"/>
  <c r="T164"/>
  <c r="U164" s="1"/>
  <c r="Q164"/>
  <c r="P164"/>
  <c r="O164"/>
  <c r="O165" s="1"/>
  <c r="N164"/>
  <c r="H164"/>
  <c r="G164"/>
  <c r="F164"/>
  <c r="O166" l="1"/>
  <c r="P166" s="1"/>
  <c r="P165"/>
  <c r="W163"/>
  <c r="V163"/>
  <c r="V164" s="1"/>
  <c r="Q163"/>
  <c r="P163"/>
  <c r="O163"/>
  <c r="N163"/>
  <c r="H163"/>
  <c r="G163"/>
  <c r="F163"/>
  <c r="V165" l="1"/>
  <c r="W164"/>
  <c r="W162"/>
  <c r="V162"/>
  <c r="Q162"/>
  <c r="P162"/>
  <c r="O162"/>
  <c r="N162"/>
  <c r="H162"/>
  <c r="G162"/>
  <c r="F162"/>
  <c r="V166" l="1"/>
  <c r="W166" s="1"/>
  <c r="W165"/>
  <c r="W161"/>
  <c r="V161"/>
  <c r="S161"/>
  <c r="R161"/>
  <c r="R162" s="1"/>
  <c r="Q161"/>
  <c r="N161"/>
  <c r="H161"/>
  <c r="G161"/>
  <c r="F161"/>
  <c r="R163" l="1"/>
  <c r="S162"/>
  <c r="T160"/>
  <c r="T161" s="1"/>
  <c r="S160"/>
  <c r="R160"/>
  <c r="Q160"/>
  <c r="N160"/>
  <c r="H160"/>
  <c r="G160"/>
  <c r="F160"/>
  <c r="R164" l="1"/>
  <c r="S164" s="1"/>
  <c r="S163"/>
  <c r="T162"/>
  <c r="U161"/>
  <c r="U160"/>
  <c r="U159"/>
  <c r="T159"/>
  <c r="Q159"/>
  <c r="O159"/>
  <c r="O160" s="1"/>
  <c r="N159"/>
  <c r="H159"/>
  <c r="G159"/>
  <c r="F159"/>
  <c r="O161" l="1"/>
  <c r="P161" s="1"/>
  <c r="P160"/>
  <c r="T163"/>
  <c r="U163" s="1"/>
  <c r="U162"/>
  <c r="P159"/>
  <c r="U158"/>
  <c r="T158"/>
  <c r="Q158"/>
  <c r="O158"/>
  <c r="P158" s="1"/>
  <c r="N158"/>
  <c r="H158"/>
  <c r="G158"/>
  <c r="F158"/>
  <c r="V157"/>
  <c r="V158" s="1"/>
  <c r="Q157"/>
  <c r="N157"/>
  <c r="O157" s="1"/>
  <c r="P157" s="1"/>
  <c r="H157"/>
  <c r="G157"/>
  <c r="F157"/>
  <c r="V159" l="1"/>
  <c r="W158"/>
  <c r="W157"/>
  <c r="V156"/>
  <c r="W156" s="1"/>
  <c r="Q156"/>
  <c r="N156"/>
  <c r="O156" s="1"/>
  <c r="P156" s="1"/>
  <c r="H156"/>
  <c r="G156"/>
  <c r="F156"/>
  <c r="V160" l="1"/>
  <c r="W160" s="1"/>
  <c r="W159"/>
  <c r="W155"/>
  <c r="V155"/>
  <c r="Q155"/>
  <c r="P155"/>
  <c r="O155"/>
  <c r="N155"/>
  <c r="H155"/>
  <c r="G155"/>
  <c r="F155"/>
  <c r="V154"/>
  <c r="W154" s="1"/>
  <c r="Q154"/>
  <c r="N154"/>
  <c r="O154" s="1"/>
  <c r="P154" s="1"/>
  <c r="H154"/>
  <c r="G154"/>
  <c r="F154"/>
  <c r="V153"/>
  <c r="W153" s="1"/>
  <c r="R153"/>
  <c r="R154" s="1"/>
  <c r="Q153"/>
  <c r="N153"/>
  <c r="H153"/>
  <c r="G153"/>
  <c r="F153"/>
  <c r="R155" l="1"/>
  <c r="S154"/>
  <c r="S153"/>
  <c r="U152"/>
  <c r="T152"/>
  <c r="T153" s="1"/>
  <c r="R152"/>
  <c r="S152" s="1"/>
  <c r="Q152"/>
  <c r="N152"/>
  <c r="H152"/>
  <c r="G152"/>
  <c r="F152"/>
  <c r="R156" l="1"/>
  <c r="S155"/>
  <c r="T154"/>
  <c r="U153"/>
  <c r="U151"/>
  <c r="T151"/>
  <c r="Q151"/>
  <c r="O151"/>
  <c r="P151" s="1"/>
  <c r="N151"/>
  <c r="H151"/>
  <c r="G151"/>
  <c r="F151"/>
  <c r="O152" l="1"/>
  <c r="S156"/>
  <c r="R157"/>
  <c r="T155"/>
  <c r="U154"/>
  <c r="U150"/>
  <c r="T150"/>
  <c r="Q150"/>
  <c r="O150"/>
  <c r="P150" s="1"/>
  <c r="N150"/>
  <c r="H150"/>
  <c r="G150"/>
  <c r="F150"/>
  <c r="P152" l="1"/>
  <c r="O153"/>
  <c r="P153" s="1"/>
  <c r="R158"/>
  <c r="S157"/>
  <c r="T156"/>
  <c r="U155"/>
  <c r="W149"/>
  <c r="V149"/>
  <c r="V150" s="1"/>
  <c r="Q149"/>
  <c r="P149"/>
  <c r="O149"/>
  <c r="N149"/>
  <c r="H149"/>
  <c r="G149"/>
  <c r="F149"/>
  <c r="T157" l="1"/>
  <c r="U157" s="1"/>
  <c r="U156"/>
  <c r="R159"/>
  <c r="S159" s="1"/>
  <c r="S158"/>
  <c r="V151"/>
  <c r="W150"/>
  <c r="W148"/>
  <c r="V148"/>
  <c r="Q148"/>
  <c r="P148"/>
  <c r="O148"/>
  <c r="N148"/>
  <c r="H148"/>
  <c r="G148"/>
  <c r="F148"/>
  <c r="V152" l="1"/>
  <c r="W152" s="1"/>
  <c r="W151"/>
  <c r="W147"/>
  <c r="V147"/>
  <c r="Q147"/>
  <c r="P147"/>
  <c r="O147"/>
  <c r="N147"/>
  <c r="H147"/>
  <c r="G147"/>
  <c r="F147"/>
  <c r="U146"/>
  <c r="T146"/>
  <c r="T147" s="1"/>
  <c r="R146"/>
  <c r="R147" s="1"/>
  <c r="Q146"/>
  <c r="N146"/>
  <c r="H146"/>
  <c r="G146"/>
  <c r="F146"/>
  <c r="R148" l="1"/>
  <c r="S147"/>
  <c r="T148"/>
  <c r="U147"/>
  <c r="S146"/>
  <c r="W145"/>
  <c r="V145"/>
  <c r="V146" s="1"/>
  <c r="W146" s="1"/>
  <c r="Q145"/>
  <c r="P145"/>
  <c r="O145"/>
  <c r="O146" s="1"/>
  <c r="P146" s="1"/>
  <c r="N145"/>
  <c r="H145"/>
  <c r="G145"/>
  <c r="F145"/>
  <c r="R149" l="1"/>
  <c r="S148"/>
  <c r="T149"/>
  <c r="U149" s="1"/>
  <c r="U148"/>
  <c r="U144"/>
  <c r="T144"/>
  <c r="T145" s="1"/>
  <c r="U145" s="1"/>
  <c r="R144"/>
  <c r="R145" s="1"/>
  <c r="S145" s="1"/>
  <c r="Q144"/>
  <c r="N144"/>
  <c r="H144"/>
  <c r="G144"/>
  <c r="F144"/>
  <c r="R150" l="1"/>
  <c r="S149"/>
  <c r="S144"/>
  <c r="U143"/>
  <c r="T143"/>
  <c r="R143"/>
  <c r="S143" s="1"/>
  <c r="Q143"/>
  <c r="N143"/>
  <c r="H143"/>
  <c r="G143"/>
  <c r="F143"/>
  <c r="R151" l="1"/>
  <c r="S151" s="1"/>
  <c r="S150"/>
  <c r="W142"/>
  <c r="V142"/>
  <c r="V143" s="1"/>
  <c r="Q142"/>
  <c r="R142" s="1"/>
  <c r="S142" s="1"/>
  <c r="N142"/>
  <c r="H142"/>
  <c r="G142"/>
  <c r="F142"/>
  <c r="V144" l="1"/>
  <c r="W144" s="1"/>
  <c r="W143"/>
  <c r="T141"/>
  <c r="T142" s="1"/>
  <c r="U142" s="1"/>
  <c r="S141"/>
  <c r="R141"/>
  <c r="Q141"/>
  <c r="N141"/>
  <c r="H141"/>
  <c r="G141"/>
  <c r="F141"/>
  <c r="U141" l="1"/>
  <c r="U140"/>
  <c r="T140"/>
  <c r="S140"/>
  <c r="R140"/>
  <c r="Q140"/>
  <c r="N140"/>
  <c r="H140"/>
  <c r="G140"/>
  <c r="F140"/>
  <c r="V139"/>
  <c r="V140" s="1"/>
  <c r="R139"/>
  <c r="S139" s="1"/>
  <c r="Q139"/>
  <c r="N139"/>
  <c r="H139"/>
  <c r="G139"/>
  <c r="F139"/>
  <c r="V141" l="1"/>
  <c r="W141" s="1"/>
  <c r="W140"/>
  <c r="W139"/>
  <c r="V138"/>
  <c r="W138" s="1"/>
  <c r="R138"/>
  <c r="S138" s="1"/>
  <c r="Q138"/>
  <c r="N138"/>
  <c r="H138"/>
  <c r="G138"/>
  <c r="F138"/>
  <c r="U137" l="1"/>
  <c r="T137"/>
  <c r="T138" s="1"/>
  <c r="S137"/>
  <c r="R137"/>
  <c r="Q137"/>
  <c r="N137"/>
  <c r="H137"/>
  <c r="G137"/>
  <c r="F137"/>
  <c r="T139" l="1"/>
  <c r="U139" s="1"/>
  <c r="U138"/>
  <c r="V136"/>
  <c r="V137" s="1"/>
  <c r="W137" s="1"/>
  <c r="Q136"/>
  <c r="N136"/>
  <c r="O136" s="1"/>
  <c r="H136"/>
  <c r="G136"/>
  <c r="F136"/>
  <c r="O137" l="1"/>
  <c r="P136"/>
  <c r="W136"/>
  <c r="W135"/>
  <c r="V135"/>
  <c r="Q135"/>
  <c r="R135" s="1"/>
  <c r="N135"/>
  <c r="H135"/>
  <c r="G135"/>
  <c r="F135"/>
  <c r="R136" l="1"/>
  <c r="S136" s="1"/>
  <c r="S135"/>
  <c r="P137"/>
  <c r="O138"/>
  <c r="U134"/>
  <c r="T134"/>
  <c r="T135" s="1"/>
  <c r="R134"/>
  <c r="S134" s="1"/>
  <c r="Q134"/>
  <c r="N134"/>
  <c r="H134"/>
  <c r="G134"/>
  <c r="F134"/>
  <c r="T136" l="1"/>
  <c r="U136" s="1"/>
  <c r="U135"/>
  <c r="P138"/>
  <c r="O139"/>
  <c r="W133"/>
  <c r="V133"/>
  <c r="V134" s="1"/>
  <c r="W134" s="1"/>
  <c r="Q133"/>
  <c r="O133"/>
  <c r="P133" s="1"/>
  <c r="N133"/>
  <c r="H133"/>
  <c r="G133"/>
  <c r="F133"/>
  <c r="O140" l="1"/>
  <c r="P139"/>
  <c r="O134"/>
  <c r="U132"/>
  <c r="T132"/>
  <c r="T133" s="1"/>
  <c r="U133" s="1"/>
  <c r="Q132"/>
  <c r="R132" s="1"/>
  <c r="N132"/>
  <c r="H132"/>
  <c r="G132"/>
  <c r="F132"/>
  <c r="R133" l="1"/>
  <c r="S133" s="1"/>
  <c r="S132"/>
  <c r="O141"/>
  <c r="P140"/>
  <c r="O135"/>
  <c r="P135" s="1"/>
  <c r="P134"/>
  <c r="T131"/>
  <c r="U131" s="1"/>
  <c r="S131"/>
  <c r="R131"/>
  <c r="Q131"/>
  <c r="N131"/>
  <c r="H131"/>
  <c r="G131"/>
  <c r="F131"/>
  <c r="O142" l="1"/>
  <c r="P141"/>
  <c r="W130"/>
  <c r="V130"/>
  <c r="V131" s="1"/>
  <c r="S130"/>
  <c r="R130"/>
  <c r="Q130"/>
  <c r="N130"/>
  <c r="H130"/>
  <c r="G130"/>
  <c r="F130"/>
  <c r="P142" l="1"/>
  <c r="O143"/>
  <c r="V132"/>
  <c r="W132" s="1"/>
  <c r="W131"/>
  <c r="T129"/>
  <c r="T130" s="1"/>
  <c r="U130" s="1"/>
  <c r="S129"/>
  <c r="R129"/>
  <c r="Q129"/>
  <c r="N129"/>
  <c r="H129"/>
  <c r="G129"/>
  <c r="F129"/>
  <c r="P143" l="1"/>
  <c r="O144"/>
  <c r="P144" s="1"/>
  <c r="U129"/>
  <c r="U128"/>
  <c r="T128"/>
  <c r="Q128"/>
  <c r="R128" s="1"/>
  <c r="S128" s="1"/>
  <c r="N128"/>
  <c r="H128"/>
  <c r="G128"/>
  <c r="F128"/>
  <c r="V127"/>
  <c r="V128" s="1"/>
  <c r="R127"/>
  <c r="S127" s="1"/>
  <c r="Q127"/>
  <c r="N127"/>
  <c r="H127"/>
  <c r="G127"/>
  <c r="F127"/>
  <c r="V129" l="1"/>
  <c r="W129" s="1"/>
  <c r="W128"/>
  <c r="W127"/>
  <c r="U126"/>
  <c r="T126"/>
  <c r="T127" s="1"/>
  <c r="U127" s="1"/>
  <c r="R126"/>
  <c r="S126" s="1"/>
  <c r="Q126"/>
  <c r="N126"/>
  <c r="H126"/>
  <c r="G126"/>
  <c r="F126"/>
  <c r="W125" l="1"/>
  <c r="V125"/>
  <c r="V126" s="1"/>
  <c r="W126" s="1"/>
  <c r="Q125"/>
  <c r="O125"/>
  <c r="P125" s="1"/>
  <c r="N125"/>
  <c r="H125"/>
  <c r="G125"/>
  <c r="F125"/>
  <c r="O126" l="1"/>
  <c r="W124"/>
  <c r="V124"/>
  <c r="Q124"/>
  <c r="O124"/>
  <c r="P124" s="1"/>
  <c r="N124"/>
  <c r="H124"/>
  <c r="G124"/>
  <c r="F124"/>
  <c r="P126" l="1"/>
  <c r="O127"/>
  <c r="T123"/>
  <c r="T124" s="1"/>
  <c r="S123"/>
  <c r="R123"/>
  <c r="R124" s="1"/>
  <c r="Q123"/>
  <c r="N123"/>
  <c r="H123"/>
  <c r="G123"/>
  <c r="F123"/>
  <c r="O128" l="1"/>
  <c r="P127"/>
  <c r="R125"/>
  <c r="S125" s="1"/>
  <c r="S124"/>
  <c r="T125"/>
  <c r="U125" s="1"/>
  <c r="U124"/>
  <c r="U123"/>
  <c r="W122"/>
  <c r="V122"/>
  <c r="V123" s="1"/>
  <c r="W123" s="1"/>
  <c r="U122"/>
  <c r="T122"/>
  <c r="Q122"/>
  <c r="R122" s="1"/>
  <c r="S122" s="1"/>
  <c r="N122"/>
  <c r="H122"/>
  <c r="G122"/>
  <c r="F122"/>
  <c r="O129" l="1"/>
  <c r="P128"/>
  <c r="T121"/>
  <c r="U121" s="1"/>
  <c r="S121"/>
  <c r="R121"/>
  <c r="Q121"/>
  <c r="N121"/>
  <c r="H121"/>
  <c r="G121"/>
  <c r="F121"/>
  <c r="O130" l="1"/>
  <c r="P129"/>
  <c r="T120"/>
  <c r="U120" s="1"/>
  <c r="S120"/>
  <c r="R120"/>
  <c r="Q120"/>
  <c r="N120"/>
  <c r="H120"/>
  <c r="G120"/>
  <c r="F120"/>
  <c r="O131" l="1"/>
  <c r="P130"/>
  <c r="V119"/>
  <c r="V120" s="1"/>
  <c r="Q119"/>
  <c r="N119"/>
  <c r="O119" s="1"/>
  <c r="H119"/>
  <c r="G119"/>
  <c r="F119"/>
  <c r="O120" l="1"/>
  <c r="P119"/>
  <c r="W119"/>
  <c r="V121"/>
  <c r="W121" s="1"/>
  <c r="W120"/>
  <c r="O132"/>
  <c r="P132" s="1"/>
  <c r="P131"/>
  <c r="U118"/>
  <c r="T118"/>
  <c r="T119" s="1"/>
  <c r="U119" s="1"/>
  <c r="Q118"/>
  <c r="R118" s="1"/>
  <c r="N118"/>
  <c r="H118"/>
  <c r="G118"/>
  <c r="F118"/>
  <c r="R119" l="1"/>
  <c r="S119" s="1"/>
  <c r="S118"/>
  <c r="O121"/>
  <c r="P120"/>
  <c r="W117"/>
  <c r="V117"/>
  <c r="V118" s="1"/>
  <c r="W118" s="1"/>
  <c r="Q117"/>
  <c r="O117"/>
  <c r="P117" s="1"/>
  <c r="N117"/>
  <c r="H117"/>
  <c r="G117"/>
  <c r="F117"/>
  <c r="O118" l="1"/>
  <c r="P118" s="1"/>
  <c r="O122"/>
  <c r="P121"/>
  <c r="U116"/>
  <c r="T116"/>
  <c r="T117" s="1"/>
  <c r="U117" s="1"/>
  <c r="Q116"/>
  <c r="N116"/>
  <c r="O116" s="1"/>
  <c r="P116" s="1"/>
  <c r="H116"/>
  <c r="G116"/>
  <c r="F116"/>
  <c r="O123" l="1"/>
  <c r="P123" s="1"/>
  <c r="P122"/>
  <c r="W115"/>
  <c r="V115"/>
  <c r="V116" s="1"/>
  <c r="W116" s="1"/>
  <c r="Q115"/>
  <c r="P115"/>
  <c r="O115"/>
  <c r="N115"/>
  <c r="H115"/>
  <c r="G115"/>
  <c r="F115"/>
  <c r="U114" l="1"/>
  <c r="T114"/>
  <c r="T115" s="1"/>
  <c r="U115" s="1"/>
  <c r="Q114"/>
  <c r="O114"/>
  <c r="P114" s="1"/>
  <c r="N114"/>
  <c r="H114"/>
  <c r="G114"/>
  <c r="F114"/>
  <c r="V113"/>
  <c r="V114" s="1"/>
  <c r="W114" s="1"/>
  <c r="Q113"/>
  <c r="N113"/>
  <c r="O113" s="1"/>
  <c r="P113" s="1"/>
  <c r="H113"/>
  <c r="G113"/>
  <c r="F113"/>
  <c r="W113" l="1"/>
  <c r="U112"/>
  <c r="T112"/>
  <c r="T113" s="1"/>
  <c r="U113" s="1"/>
  <c r="S112"/>
  <c r="R112"/>
  <c r="R113" s="1"/>
  <c r="Q112"/>
  <c r="N112"/>
  <c r="H112"/>
  <c r="G112"/>
  <c r="F112"/>
  <c r="R114" l="1"/>
  <c r="S113"/>
  <c r="W111"/>
  <c r="V111"/>
  <c r="V112" s="1"/>
  <c r="W112" s="1"/>
  <c r="Q111"/>
  <c r="P111"/>
  <c r="O111"/>
  <c r="O112" s="1"/>
  <c r="P112" s="1"/>
  <c r="N111"/>
  <c r="H111"/>
  <c r="G111"/>
  <c r="F111"/>
  <c r="R115" l="1"/>
  <c r="S114"/>
  <c r="T110"/>
  <c r="T111" s="1"/>
  <c r="U111" s="1"/>
  <c r="Q110"/>
  <c r="P110"/>
  <c r="O110"/>
  <c r="N110"/>
  <c r="H110"/>
  <c r="G110"/>
  <c r="F110"/>
  <c r="S115" l="1"/>
  <c r="R116"/>
  <c r="U110"/>
  <c r="U109"/>
  <c r="T109"/>
  <c r="Q109"/>
  <c r="N109"/>
  <c r="O109" s="1"/>
  <c r="P109" s="1"/>
  <c r="H109"/>
  <c r="G109"/>
  <c r="F109"/>
  <c r="R117" l="1"/>
  <c r="S117" s="1"/>
  <c r="S116"/>
  <c r="W108"/>
  <c r="V108"/>
  <c r="V109" s="1"/>
  <c r="Q108"/>
  <c r="P108"/>
  <c r="O108"/>
  <c r="N108"/>
  <c r="H108"/>
  <c r="G108"/>
  <c r="F108"/>
  <c r="V110" l="1"/>
  <c r="W110" s="1"/>
  <c r="W109"/>
  <c r="V107"/>
  <c r="W107" s="1"/>
  <c r="R107"/>
  <c r="S107" s="1"/>
  <c r="Q107"/>
  <c r="N107"/>
  <c r="H107"/>
  <c r="G107"/>
  <c r="F107"/>
  <c r="R108" l="1"/>
  <c r="U106"/>
  <c r="T106"/>
  <c r="T107" s="1"/>
  <c r="Q106"/>
  <c r="R106" s="1"/>
  <c r="S106" s="1"/>
  <c r="N106"/>
  <c r="H106"/>
  <c r="G106"/>
  <c r="F106"/>
  <c r="T108" l="1"/>
  <c r="U108" s="1"/>
  <c r="U107"/>
  <c r="S108"/>
  <c r="R109"/>
  <c r="W105"/>
  <c r="V105"/>
  <c r="V106" s="1"/>
  <c r="W106" s="1"/>
  <c r="Q105"/>
  <c r="P105"/>
  <c r="O105"/>
  <c r="O106" s="1"/>
  <c r="N105"/>
  <c r="H105"/>
  <c r="G105"/>
  <c r="F105"/>
  <c r="P106" l="1"/>
  <c r="O107"/>
  <c r="P107" s="1"/>
  <c r="R110"/>
  <c r="S109"/>
  <c r="W104"/>
  <c r="V104"/>
  <c r="Q104"/>
  <c r="O104"/>
  <c r="P104" s="1"/>
  <c r="N104"/>
  <c r="H104"/>
  <c r="G104"/>
  <c r="F104"/>
  <c r="R111" l="1"/>
  <c r="S111" s="1"/>
  <c r="S110"/>
  <c r="U103"/>
  <c r="T103"/>
  <c r="T104" s="1"/>
  <c r="Q103"/>
  <c r="R103" s="1"/>
  <c r="N103"/>
  <c r="H103"/>
  <c r="G103"/>
  <c r="F103"/>
  <c r="R104" l="1"/>
  <c r="S103"/>
  <c r="T105"/>
  <c r="U105" s="1"/>
  <c r="U104"/>
  <c r="V102"/>
  <c r="V103" s="1"/>
  <c r="W103" s="1"/>
  <c r="Q102"/>
  <c r="N102"/>
  <c r="O102" s="1"/>
  <c r="H102"/>
  <c r="G102"/>
  <c r="F102"/>
  <c r="W102" l="1"/>
  <c r="O103"/>
  <c r="P103" s="1"/>
  <c r="P102"/>
  <c r="R105"/>
  <c r="S105" s="1"/>
  <c r="S104"/>
  <c r="V101"/>
  <c r="W101" s="1"/>
  <c r="T101"/>
  <c r="T102" s="1"/>
  <c r="U102" s="1"/>
  <c r="Q101"/>
  <c r="R101" s="1"/>
  <c r="N101"/>
  <c r="H101"/>
  <c r="G101"/>
  <c r="F101"/>
  <c r="C193"/>
  <c r="R102" l="1"/>
  <c r="S102" s="1"/>
  <c r="S101"/>
  <c r="E191"/>
  <c r="E190"/>
  <c r="E189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171"/>
  <c r="E170"/>
  <c r="E169"/>
  <c r="E168"/>
  <c r="E167"/>
  <c r="E166"/>
  <c r="E165"/>
  <c r="E164"/>
  <c r="E163"/>
  <c r="E162"/>
  <c r="E161"/>
  <c r="E160"/>
  <c r="E159"/>
  <c r="E158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40"/>
  <c r="E139"/>
  <c r="E138"/>
  <c r="E137"/>
  <c r="E136"/>
  <c r="E135"/>
  <c r="E134"/>
  <c r="E133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E114"/>
  <c r="E113"/>
  <c r="E112"/>
  <c r="E111"/>
  <c r="E110"/>
  <c r="E109"/>
  <c r="E108"/>
  <c r="E107"/>
  <c r="E106"/>
  <c r="E105"/>
  <c r="E104"/>
  <c r="E103"/>
  <c r="E102"/>
  <c r="E101"/>
  <c r="U101"/>
  <c r="C197"/>
  <c r="C196" l="1"/>
  <c r="C195"/>
  <c r="K191" l="1"/>
  <c r="L191"/>
  <c r="L190"/>
  <c r="K190"/>
  <c r="K189"/>
  <c r="L189"/>
  <c r="K188"/>
  <c r="L188"/>
  <c r="K187"/>
  <c r="L187"/>
  <c r="K186"/>
  <c r="L186"/>
  <c r="K185"/>
  <c r="L185"/>
  <c r="L184"/>
  <c r="K184"/>
  <c r="K183"/>
  <c r="L183"/>
  <c r="L182"/>
  <c r="K182"/>
  <c r="K181"/>
  <c r="L181"/>
  <c r="K180"/>
  <c r="L180"/>
  <c r="K179"/>
  <c r="L179"/>
  <c r="K178"/>
  <c r="L178"/>
  <c r="K177"/>
  <c r="L177"/>
  <c r="L176"/>
  <c r="K176"/>
  <c r="K175"/>
  <c r="L175"/>
  <c r="L174"/>
  <c r="K174"/>
  <c r="L173"/>
  <c r="K173"/>
  <c r="K172"/>
  <c r="L172"/>
  <c r="K171"/>
  <c r="L171"/>
  <c r="K170"/>
  <c r="L170"/>
  <c r="L169"/>
  <c r="K169"/>
  <c r="K168"/>
  <c r="L168"/>
  <c r="K167"/>
  <c r="L167"/>
  <c r="K166"/>
  <c r="L166"/>
  <c r="L165"/>
  <c r="K165"/>
  <c r="L164"/>
  <c r="K164"/>
  <c r="L163"/>
  <c r="K163"/>
  <c r="L162"/>
  <c r="K162"/>
  <c r="L161"/>
  <c r="K161"/>
  <c r="L160"/>
  <c r="K160"/>
  <c r="K159"/>
  <c r="L159"/>
  <c r="K158"/>
  <c r="L158"/>
  <c r="L157"/>
  <c r="K157"/>
  <c r="K156"/>
  <c r="L156"/>
  <c r="L155"/>
  <c r="K155"/>
  <c r="K154"/>
  <c r="L154"/>
  <c r="K153"/>
  <c r="L153"/>
  <c r="K152"/>
  <c r="L152"/>
  <c r="K151"/>
  <c r="L151"/>
  <c r="K150"/>
  <c r="L150"/>
  <c r="L149"/>
  <c r="K149"/>
  <c r="L148"/>
  <c r="K148"/>
  <c r="L147"/>
  <c r="K147"/>
  <c r="K146"/>
  <c r="L146"/>
  <c r="L145"/>
  <c r="K145"/>
  <c r="K144"/>
  <c r="L144"/>
  <c r="L143"/>
  <c r="K143"/>
  <c r="K142"/>
  <c r="L142"/>
  <c r="L141"/>
  <c r="K141"/>
  <c r="K140"/>
  <c r="L140"/>
  <c r="K139"/>
  <c r="L139"/>
  <c r="K138"/>
  <c r="L138"/>
  <c r="K137"/>
  <c r="L137"/>
  <c r="L136"/>
  <c r="K136"/>
  <c r="L135"/>
  <c r="K135"/>
  <c r="K134"/>
  <c r="L134"/>
  <c r="K133"/>
  <c r="L133"/>
  <c r="L132"/>
  <c r="K132"/>
  <c r="L131"/>
  <c r="K131"/>
  <c r="L130"/>
  <c r="K130"/>
  <c r="K129"/>
  <c r="L129"/>
  <c r="K128"/>
  <c r="L128"/>
  <c r="K127"/>
  <c r="L127"/>
  <c r="L126"/>
  <c r="K126"/>
  <c r="K125"/>
  <c r="L125"/>
  <c r="K124"/>
  <c r="L124"/>
  <c r="L123"/>
  <c r="K123"/>
  <c r="L122"/>
  <c r="K122"/>
  <c r="L121"/>
  <c r="K121"/>
  <c r="L120"/>
  <c r="K120"/>
  <c r="L119"/>
  <c r="K119"/>
  <c r="K118"/>
  <c r="L118"/>
  <c r="K117"/>
  <c r="L117"/>
  <c r="K116"/>
  <c r="L116"/>
  <c r="K115"/>
  <c r="L115"/>
  <c r="K114"/>
  <c r="L114"/>
  <c r="K113"/>
  <c r="L113"/>
  <c r="K112"/>
  <c r="L112"/>
  <c r="L111"/>
  <c r="K111"/>
  <c r="L110"/>
  <c r="K110"/>
  <c r="L109"/>
  <c r="K109"/>
  <c r="K108"/>
  <c r="L108"/>
  <c r="K107"/>
  <c r="L107"/>
  <c r="K106"/>
  <c r="L106"/>
  <c r="L105"/>
  <c r="K105"/>
  <c r="K104"/>
  <c r="L104"/>
  <c r="K103"/>
  <c r="L103"/>
  <c r="L102"/>
  <c r="K102"/>
  <c r="L101"/>
  <c r="K101"/>
  <c r="I191"/>
  <c r="J191"/>
  <c r="J190"/>
  <c r="I190"/>
  <c r="J189"/>
  <c r="I189"/>
  <c r="I188"/>
  <c r="J188"/>
  <c r="J187"/>
  <c r="I187"/>
  <c r="I186"/>
  <c r="J186"/>
  <c r="J185"/>
  <c r="I185"/>
  <c r="I184"/>
  <c r="J184"/>
  <c r="I183"/>
  <c r="J183"/>
  <c r="I182"/>
  <c r="J182"/>
  <c r="J181"/>
  <c r="I181"/>
  <c r="I180"/>
  <c r="J180"/>
  <c r="I179"/>
  <c r="J179"/>
  <c r="I178"/>
  <c r="J178"/>
  <c r="I177"/>
  <c r="J177"/>
  <c r="J176"/>
  <c r="I176"/>
  <c r="J175"/>
  <c r="I175"/>
  <c r="J174"/>
  <c r="I174"/>
  <c r="I173"/>
  <c r="J173"/>
  <c r="J172"/>
  <c r="I172"/>
  <c r="J171"/>
  <c r="I171"/>
  <c r="J170"/>
  <c r="I170"/>
  <c r="J169"/>
  <c r="I169"/>
  <c r="I168"/>
  <c r="J168"/>
  <c r="I167"/>
  <c r="J167"/>
  <c r="I166"/>
  <c r="J166"/>
  <c r="I165"/>
  <c r="J165"/>
  <c r="I164"/>
  <c r="J164"/>
  <c r="I163"/>
  <c r="J163"/>
  <c r="I162"/>
  <c r="J162"/>
  <c r="I161"/>
  <c r="J161"/>
  <c r="I160"/>
  <c r="J160"/>
  <c r="J159"/>
  <c r="I159"/>
  <c r="I158"/>
  <c r="J158"/>
  <c r="J157"/>
  <c r="I157"/>
  <c r="J156"/>
  <c r="I156"/>
  <c r="I155"/>
  <c r="J155"/>
  <c r="J154"/>
  <c r="I154"/>
  <c r="J153"/>
  <c r="I153"/>
  <c r="J152"/>
  <c r="I152"/>
  <c r="I151"/>
  <c r="J151"/>
  <c r="I150"/>
  <c r="J150"/>
  <c r="I149"/>
  <c r="J149"/>
  <c r="I148"/>
  <c r="J148"/>
  <c r="I147"/>
  <c r="J147"/>
  <c r="J146"/>
  <c r="I146"/>
  <c r="I145"/>
  <c r="J145"/>
  <c r="J144"/>
  <c r="I144"/>
  <c r="J143"/>
  <c r="I143"/>
  <c r="I142"/>
  <c r="J142"/>
  <c r="J141"/>
  <c r="I141"/>
  <c r="I140"/>
  <c r="J140"/>
  <c r="J139"/>
  <c r="I139"/>
  <c r="J138"/>
  <c r="I138"/>
  <c r="I137"/>
  <c r="J137"/>
  <c r="J136"/>
  <c r="I136"/>
  <c r="I135"/>
  <c r="J135"/>
  <c r="J134"/>
  <c r="I134"/>
  <c r="I133"/>
  <c r="J133"/>
  <c r="I132"/>
  <c r="J132"/>
  <c r="J131"/>
  <c r="I131"/>
  <c r="J130"/>
  <c r="I130"/>
  <c r="I129"/>
  <c r="J129"/>
  <c r="I128"/>
  <c r="J128"/>
  <c r="J127"/>
  <c r="I127"/>
  <c r="J126"/>
  <c r="I126"/>
  <c r="I125"/>
  <c r="J125"/>
  <c r="J124"/>
  <c r="I124"/>
  <c r="I123"/>
  <c r="J123"/>
  <c r="I122"/>
  <c r="J122"/>
  <c r="J121"/>
  <c r="I121"/>
  <c r="I120"/>
  <c r="J120"/>
  <c r="I119"/>
  <c r="J119"/>
  <c r="I118"/>
  <c r="J118"/>
  <c r="I117"/>
  <c r="J117"/>
  <c r="I116"/>
  <c r="J116"/>
  <c r="I115"/>
  <c r="J115"/>
  <c r="J114"/>
  <c r="I114"/>
  <c r="J113"/>
  <c r="I113"/>
  <c r="I112"/>
  <c r="J112"/>
  <c r="I111"/>
  <c r="J111"/>
  <c r="J110"/>
  <c r="I110"/>
  <c r="I109"/>
  <c r="J109"/>
  <c r="I108"/>
  <c r="J108"/>
  <c r="J107"/>
  <c r="I107"/>
  <c r="I106"/>
  <c r="J106"/>
  <c r="I105"/>
  <c r="J105"/>
  <c r="J104"/>
  <c r="I104"/>
  <c r="I103"/>
  <c r="J103"/>
  <c r="I102"/>
  <c r="J102"/>
  <c r="I101"/>
  <c r="J101"/>
  <c r="I202"/>
  <c r="E9"/>
  <c r="E99"/>
  <c r="E95"/>
  <c r="E91"/>
  <c r="E87"/>
  <c r="E83"/>
  <c r="E79"/>
  <c r="E75"/>
  <c r="E71"/>
  <c r="E67"/>
  <c r="E63"/>
  <c r="E59"/>
  <c r="E55"/>
  <c r="E51"/>
  <c r="E47"/>
  <c r="E43"/>
  <c r="E39"/>
  <c r="E35"/>
  <c r="E31"/>
  <c r="E27"/>
  <c r="E23"/>
  <c r="E19"/>
  <c r="E15"/>
  <c r="E11"/>
  <c r="F201"/>
  <c r="E98"/>
  <c r="E94"/>
  <c r="E90"/>
  <c r="E86"/>
  <c r="E82"/>
  <c r="E78"/>
  <c r="E74"/>
  <c r="E70"/>
  <c r="E66"/>
  <c r="E62"/>
  <c r="E58"/>
  <c r="E54"/>
  <c r="E50"/>
  <c r="E46"/>
  <c r="E42"/>
  <c r="E38"/>
  <c r="E34"/>
  <c r="E30"/>
  <c r="E26"/>
  <c r="E22"/>
  <c r="E18"/>
  <c r="E14"/>
  <c r="E10"/>
  <c r="E100"/>
  <c r="E96"/>
  <c r="E92"/>
  <c r="E88"/>
  <c r="E84"/>
  <c r="E80"/>
  <c r="E76"/>
  <c r="E72"/>
  <c r="E68"/>
  <c r="E64"/>
  <c r="E60"/>
  <c r="E56"/>
  <c r="E52"/>
  <c r="E48"/>
  <c r="E44"/>
  <c r="E40"/>
  <c r="E36"/>
  <c r="E32"/>
  <c r="E28"/>
  <c r="E24"/>
  <c r="E20"/>
  <c r="E16"/>
  <c r="E12"/>
  <c r="E8"/>
  <c r="E97"/>
  <c r="E93"/>
  <c r="E89"/>
  <c r="E85"/>
  <c r="E81"/>
  <c r="E77"/>
  <c r="E73"/>
  <c r="E69"/>
  <c r="E65"/>
  <c r="E61"/>
  <c r="E57"/>
  <c r="E53"/>
  <c r="E49"/>
  <c r="E45"/>
  <c r="E41"/>
  <c r="E37"/>
  <c r="E33"/>
  <c r="E29"/>
  <c r="E25"/>
  <c r="E21"/>
  <c r="E17"/>
  <c r="E13"/>
  <c r="I201" l="1"/>
  <c r="V80" l="1"/>
  <c r="W80" s="1"/>
  <c r="V94"/>
  <c r="W94" s="1"/>
  <c r="V97"/>
  <c r="W97" s="1"/>
  <c r="T98"/>
  <c r="U98" s="1"/>
  <c r="G196"/>
  <c r="G195"/>
  <c r="F193"/>
  <c r="A201"/>
  <c r="V9"/>
  <c r="W9" s="1"/>
  <c r="V8"/>
  <c r="W8" s="1"/>
  <c r="T9"/>
  <c r="U9" s="1"/>
  <c r="T8"/>
  <c r="U8" s="1"/>
  <c r="G197"/>
  <c r="F69" l="1"/>
  <c r="V95"/>
  <c r="V81"/>
  <c r="W81" s="1"/>
  <c r="N33"/>
  <c r="H20"/>
  <c r="F67"/>
  <c r="Q64"/>
  <c r="Q59"/>
  <c r="H95"/>
  <c r="N36"/>
  <c r="F52"/>
  <c r="Q16"/>
  <c r="N35"/>
  <c r="N69"/>
  <c r="H84"/>
  <c r="Q53"/>
  <c r="Q87"/>
  <c r="N86"/>
  <c r="N53"/>
  <c r="N39"/>
  <c r="N64"/>
  <c r="H30"/>
  <c r="H73"/>
  <c r="H27"/>
  <c r="F64"/>
  <c r="Q21"/>
  <c r="H56"/>
  <c r="Q76"/>
  <c r="Q49"/>
  <c r="N76"/>
  <c r="N48"/>
  <c r="N93"/>
  <c r="N40"/>
  <c r="G87"/>
  <c r="H40"/>
  <c r="G22"/>
  <c r="G86"/>
  <c r="Q13"/>
  <c r="H98"/>
  <c r="N59"/>
  <c r="Q42"/>
  <c r="Q69"/>
  <c r="N41"/>
  <c r="N73"/>
  <c r="F96"/>
  <c r="G43"/>
  <c r="F77"/>
  <c r="G24"/>
  <c r="N23"/>
  <c r="H82"/>
  <c r="F15"/>
  <c r="G48"/>
  <c r="Q99"/>
  <c r="G33"/>
  <c r="Q75"/>
  <c r="Q47"/>
  <c r="Q57"/>
  <c r="N75"/>
  <c r="N32"/>
  <c r="N46"/>
  <c r="Q83"/>
  <c r="H33"/>
  <c r="F30"/>
  <c r="N38"/>
  <c r="G71"/>
  <c r="G36"/>
  <c r="H52"/>
  <c r="F26"/>
  <c r="Q23"/>
  <c r="G31"/>
  <c r="Q22"/>
  <c r="G14"/>
  <c r="Q65"/>
  <c r="N89"/>
  <c r="Q43"/>
  <c r="Q54"/>
  <c r="Q71"/>
  <c r="N87"/>
  <c r="N42"/>
  <c r="N57"/>
  <c r="N78"/>
  <c r="G94"/>
  <c r="H71"/>
  <c r="Q58"/>
  <c r="G63"/>
  <c r="H34"/>
  <c r="F93"/>
  <c r="H45"/>
  <c r="F25"/>
  <c r="Q14"/>
  <c r="G62"/>
  <c r="F68"/>
  <c r="N15"/>
  <c r="I194"/>
  <c r="I195" s="1"/>
  <c r="F20"/>
  <c r="H83"/>
  <c r="N96"/>
  <c r="Q33"/>
  <c r="Q60"/>
  <c r="F49"/>
  <c r="G70"/>
  <c r="G45"/>
  <c r="H22"/>
  <c r="G12"/>
  <c r="H62"/>
  <c r="H59"/>
  <c r="F54"/>
  <c r="Q9"/>
  <c r="N26"/>
  <c r="F16"/>
  <c r="G29"/>
  <c r="F17"/>
  <c r="F8"/>
  <c r="F98"/>
  <c r="T10"/>
  <c r="U10" s="1"/>
  <c r="Q100"/>
  <c r="H37"/>
  <c r="H79"/>
  <c r="Q20"/>
  <c r="Q27"/>
  <c r="Q11"/>
  <c r="F11"/>
  <c r="H14"/>
  <c r="G25"/>
  <c r="H86"/>
  <c r="H91"/>
  <c r="F99"/>
  <c r="H31"/>
  <c r="T99"/>
  <c r="Q97"/>
  <c r="N52"/>
  <c r="N65"/>
  <c r="Q82"/>
  <c r="N63"/>
  <c r="F88"/>
  <c r="F38"/>
  <c r="N85"/>
  <c r="G47"/>
  <c r="G91"/>
  <c r="F53"/>
  <c r="F97"/>
  <c r="H81"/>
  <c r="H100"/>
  <c r="G15"/>
  <c r="N8"/>
  <c r="O8" s="1"/>
  <c r="P8" s="1"/>
  <c r="G46"/>
  <c r="G90"/>
  <c r="F100"/>
  <c r="F34"/>
  <c r="N28"/>
  <c r="N24"/>
  <c r="Q25"/>
  <c r="H29"/>
  <c r="F13"/>
  <c r="H26"/>
  <c r="F22"/>
  <c r="H9"/>
  <c r="H78"/>
  <c r="F32"/>
  <c r="G37"/>
  <c r="F83"/>
  <c r="G92"/>
  <c r="N97"/>
  <c r="V98"/>
  <c r="Q98"/>
  <c r="Q94"/>
  <c r="N100"/>
  <c r="N99"/>
  <c r="N98"/>
  <c r="Q95"/>
  <c r="N94"/>
  <c r="O94" s="1"/>
  <c r="P94" s="1"/>
  <c r="V88"/>
  <c r="Q96"/>
  <c r="N95"/>
  <c r="V10"/>
  <c r="W10" s="1"/>
  <c r="G61"/>
  <c r="F74"/>
  <c r="G93"/>
  <c r="F42"/>
  <c r="G77"/>
  <c r="V11"/>
  <c r="H41"/>
  <c r="H61"/>
  <c r="F86"/>
  <c r="F58"/>
  <c r="G68"/>
  <c r="F43"/>
  <c r="G80"/>
  <c r="G52"/>
  <c r="N58"/>
  <c r="Q86"/>
  <c r="K22"/>
  <c r="Q31"/>
  <c r="Q41"/>
  <c r="Q51"/>
  <c r="Q56"/>
  <c r="Q73"/>
  <c r="Q80"/>
  <c r="Q39"/>
  <c r="N50"/>
  <c r="N56"/>
  <c r="Q63"/>
  <c r="N81"/>
  <c r="Q91"/>
  <c r="G66"/>
  <c r="F72"/>
  <c r="H90"/>
  <c r="Q88"/>
  <c r="J33"/>
  <c r="G59"/>
  <c r="F45"/>
  <c r="F65"/>
  <c r="H65"/>
  <c r="F39"/>
  <c r="H76"/>
  <c r="G23"/>
  <c r="F21"/>
  <c r="N25"/>
  <c r="Q18"/>
  <c r="G54"/>
  <c r="G82"/>
  <c r="F56"/>
  <c r="F92"/>
  <c r="H63"/>
  <c r="H50"/>
  <c r="N22"/>
  <c r="N13"/>
  <c r="N29"/>
  <c r="Q24"/>
  <c r="Q28"/>
  <c r="N14"/>
  <c r="H13"/>
  <c r="H10"/>
  <c r="G16"/>
  <c r="F10"/>
  <c r="F27"/>
  <c r="G28"/>
  <c r="H16"/>
  <c r="G17"/>
  <c r="H88"/>
  <c r="H70"/>
  <c r="H46"/>
  <c r="H99"/>
  <c r="H67"/>
  <c r="H42"/>
  <c r="F90"/>
  <c r="F75"/>
  <c r="F62"/>
  <c r="F46"/>
  <c r="G100"/>
  <c r="G69"/>
  <c r="G56"/>
  <c r="K27"/>
  <c r="K93"/>
  <c r="Q37"/>
  <c r="Q66"/>
  <c r="N77"/>
  <c r="N91"/>
  <c r="Q30"/>
  <c r="N37"/>
  <c r="Q45"/>
  <c r="Q50"/>
  <c r="Q55"/>
  <c r="N67"/>
  <c r="Q72"/>
  <c r="Q78"/>
  <c r="Q92"/>
  <c r="J90"/>
  <c r="Q35"/>
  <c r="N44"/>
  <c r="N49"/>
  <c r="N54"/>
  <c r="Q62"/>
  <c r="N70"/>
  <c r="N79"/>
  <c r="Q85"/>
  <c r="J20"/>
  <c r="Q77"/>
  <c r="F60"/>
  <c r="G35"/>
  <c r="H58"/>
  <c r="N84"/>
  <c r="Q89"/>
  <c r="N62"/>
  <c r="G55"/>
  <c r="G75"/>
  <c r="G95"/>
  <c r="H38"/>
  <c r="F61"/>
  <c r="F81"/>
  <c r="H49"/>
  <c r="H97"/>
  <c r="F31"/>
  <c r="H68"/>
  <c r="H18"/>
  <c r="H21"/>
  <c r="F23"/>
  <c r="N21"/>
  <c r="G50"/>
  <c r="G74"/>
  <c r="F44"/>
  <c r="F84"/>
  <c r="G39"/>
  <c r="H43"/>
  <c r="N17"/>
  <c r="Q15"/>
  <c r="N12"/>
  <c r="N10"/>
  <c r="Q19"/>
  <c r="Q26"/>
  <c r="H28"/>
  <c r="G11"/>
  <c r="H12"/>
  <c r="F18"/>
  <c r="G27"/>
  <c r="G21"/>
  <c r="G19"/>
  <c r="G10"/>
  <c r="H15"/>
  <c r="H19"/>
  <c r="H94"/>
  <c r="H72"/>
  <c r="H54"/>
  <c r="F36"/>
  <c r="H77"/>
  <c r="H44"/>
  <c r="F94"/>
  <c r="F78"/>
  <c r="F66"/>
  <c r="F51"/>
  <c r="H36"/>
  <c r="G88"/>
  <c r="G72"/>
  <c r="G60"/>
  <c r="N34"/>
  <c r="G44"/>
  <c r="G53"/>
  <c r="G64"/>
  <c r="G76"/>
  <c r="G85"/>
  <c r="G96"/>
  <c r="H39"/>
  <c r="F50"/>
  <c r="F59"/>
  <c r="F70"/>
  <c r="F82"/>
  <c r="F91"/>
  <c r="G34"/>
  <c r="H51"/>
  <c r="H75"/>
  <c r="H93"/>
  <c r="F37"/>
  <c r="H48"/>
  <c r="H64"/>
  <c r="H80"/>
  <c r="H96"/>
  <c r="G18"/>
  <c r="H25"/>
  <c r="H8"/>
  <c r="G9"/>
  <c r="H11"/>
  <c r="F12"/>
  <c r="F9"/>
  <c r="F14"/>
  <c r="G20"/>
  <c r="G26"/>
  <c r="F24"/>
  <c r="F29"/>
  <c r="H23"/>
  <c r="N27"/>
  <c r="Q8"/>
  <c r="R8" s="1"/>
  <c r="S8" s="1"/>
  <c r="N20"/>
  <c r="N11"/>
  <c r="Q10"/>
  <c r="Q17"/>
  <c r="N16"/>
  <c r="N19"/>
  <c r="N18"/>
  <c r="H66"/>
  <c r="H55"/>
  <c r="F76"/>
  <c r="F48"/>
  <c r="G98"/>
  <c r="G78"/>
  <c r="G58"/>
  <c r="G42"/>
  <c r="N9"/>
  <c r="Q29"/>
  <c r="H17"/>
  <c r="G8"/>
  <c r="F19"/>
  <c r="H24"/>
  <c r="H92"/>
  <c r="H60"/>
  <c r="F35"/>
  <c r="H89"/>
  <c r="H57"/>
  <c r="G32"/>
  <c r="F89"/>
  <c r="F73"/>
  <c r="F57"/>
  <c r="F41"/>
  <c r="G99"/>
  <c r="G83"/>
  <c r="G67"/>
  <c r="G51"/>
  <c r="Q90"/>
  <c r="N30"/>
  <c r="N61"/>
  <c r="Q81"/>
  <c r="H74"/>
  <c r="H87"/>
  <c r="F80"/>
  <c r="F40"/>
  <c r="N83"/>
  <c r="Q34"/>
  <c r="J53"/>
  <c r="Q84"/>
  <c r="N80"/>
  <c r="N72"/>
  <c r="N68"/>
  <c r="Q61"/>
  <c r="N55"/>
  <c r="N51"/>
  <c r="N47"/>
  <c r="N43"/>
  <c r="Q38"/>
  <c r="N31"/>
  <c r="J41"/>
  <c r="N88"/>
  <c r="O88" s="1"/>
  <c r="P88" s="1"/>
  <c r="Q79"/>
  <c r="N74"/>
  <c r="Q70"/>
  <c r="N66"/>
  <c r="Q52"/>
  <c r="Q48"/>
  <c r="Q44"/>
  <c r="Q40"/>
  <c r="Q32"/>
  <c r="I59"/>
  <c r="N90"/>
  <c r="N82"/>
  <c r="Q74"/>
  <c r="N60"/>
  <c r="Q36"/>
  <c r="I10"/>
  <c r="J58"/>
  <c r="I51"/>
  <c r="I18"/>
  <c r="J11"/>
  <c r="I93"/>
  <c r="J73"/>
  <c r="J54"/>
  <c r="J19"/>
  <c r="J14"/>
  <c r="I36"/>
  <c r="J47"/>
  <c r="I100"/>
  <c r="I78"/>
  <c r="I49"/>
  <c r="I20"/>
  <c r="I15"/>
  <c r="J32"/>
  <c r="I52"/>
  <c r="J80"/>
  <c r="J50"/>
  <c r="I68"/>
  <c r="L28"/>
  <c r="L60"/>
  <c r="L92"/>
  <c r="L13"/>
  <c r="L45"/>
  <c r="L77"/>
  <c r="J96"/>
  <c r="J18"/>
  <c r="J52"/>
  <c r="I60"/>
  <c r="J42"/>
  <c r="I58"/>
  <c r="I8"/>
  <c r="J89"/>
  <c r="I45"/>
  <c r="Q67"/>
  <c r="J59"/>
  <c r="Q46"/>
  <c r="Q68"/>
  <c r="Q93"/>
  <c r="J24"/>
  <c r="N45"/>
  <c r="N71"/>
  <c r="H47"/>
  <c r="N92"/>
  <c r="O92" s="1"/>
  <c r="P92" s="1"/>
  <c r="G79"/>
  <c r="F85"/>
  <c r="G13"/>
  <c r="Q12"/>
  <c r="F28"/>
  <c r="F33"/>
  <c r="H35"/>
  <c r="G84"/>
  <c r="G40"/>
  <c r="V92"/>
  <c r="V76"/>
  <c r="T59"/>
  <c r="V65"/>
  <c r="V86"/>
  <c r="V54"/>
  <c r="G194"/>
  <c r="F202" s="1"/>
  <c r="V70"/>
  <c r="H85"/>
  <c r="H69"/>
  <c r="H53"/>
  <c r="G38"/>
  <c r="G30"/>
  <c r="F95"/>
  <c r="F87"/>
  <c r="F79"/>
  <c r="F71"/>
  <c r="F63"/>
  <c r="F55"/>
  <c r="F47"/>
  <c r="H32"/>
  <c r="G97"/>
  <c r="G89"/>
  <c r="G81"/>
  <c r="G73"/>
  <c r="G65"/>
  <c r="G57"/>
  <c r="G49"/>
  <c r="G41"/>
  <c r="AA191" l="1"/>
  <c r="AB191" s="1"/>
  <c r="AC191" s="1"/>
  <c r="AA190"/>
  <c r="AB190" s="1"/>
  <c r="AC190" s="1"/>
  <c r="AA189"/>
  <c r="AB189" s="1"/>
  <c r="AC189" s="1"/>
  <c r="AA188"/>
  <c r="AB188" s="1"/>
  <c r="AC188" s="1"/>
  <c r="AA187"/>
  <c r="AB187" s="1"/>
  <c r="AC187" s="1"/>
  <c r="AA186"/>
  <c r="AB186" s="1"/>
  <c r="AC186" s="1"/>
  <c r="AA185"/>
  <c r="AB185" s="1"/>
  <c r="AC185" s="1"/>
  <c r="AA184"/>
  <c r="AB184" s="1"/>
  <c r="AC184" s="1"/>
  <c r="AA183"/>
  <c r="AB183" s="1"/>
  <c r="AC183" s="1"/>
  <c r="AA182"/>
  <c r="AB182" s="1"/>
  <c r="AC182" s="1"/>
  <c r="AA181"/>
  <c r="AB181" s="1"/>
  <c r="AC181" s="1"/>
  <c r="AA180"/>
  <c r="AB180" s="1"/>
  <c r="AC180" s="1"/>
  <c r="AA179"/>
  <c r="AB179" s="1"/>
  <c r="AC179" s="1"/>
  <c r="AA178"/>
  <c r="AB178" s="1"/>
  <c r="AC178" s="1"/>
  <c r="AA177"/>
  <c r="AB177" s="1"/>
  <c r="AC177" s="1"/>
  <c r="AA176"/>
  <c r="AB176" s="1"/>
  <c r="AC176" s="1"/>
  <c r="AA175"/>
  <c r="AB175" s="1"/>
  <c r="AC175" s="1"/>
  <c r="AA174"/>
  <c r="AB174" s="1"/>
  <c r="AC174" s="1"/>
  <c r="AA173"/>
  <c r="AB173" s="1"/>
  <c r="AC173" s="1"/>
  <c r="AA172"/>
  <c r="AB172" s="1"/>
  <c r="AC172" s="1"/>
  <c r="AA171"/>
  <c r="AB171" s="1"/>
  <c r="AC171" s="1"/>
  <c r="AA170"/>
  <c r="AB170" s="1"/>
  <c r="AC170" s="1"/>
  <c r="AA169"/>
  <c r="AB169" s="1"/>
  <c r="AC169" s="1"/>
  <c r="AA168"/>
  <c r="AB168" s="1"/>
  <c r="AC168" s="1"/>
  <c r="AA167"/>
  <c r="AB167" s="1"/>
  <c r="AC167" s="1"/>
  <c r="AA166"/>
  <c r="AB166" s="1"/>
  <c r="AC166" s="1"/>
  <c r="AA165"/>
  <c r="AB165" s="1"/>
  <c r="AC165" s="1"/>
  <c r="AA164"/>
  <c r="AB164" s="1"/>
  <c r="AC164" s="1"/>
  <c r="AA163"/>
  <c r="AB163" s="1"/>
  <c r="AC163" s="1"/>
  <c r="AA162"/>
  <c r="AB162" s="1"/>
  <c r="AC162" s="1"/>
  <c r="AA161"/>
  <c r="AB161" s="1"/>
  <c r="AC161" s="1"/>
  <c r="AA160"/>
  <c r="AB160" s="1"/>
  <c r="AC160" s="1"/>
  <c r="AA159"/>
  <c r="AB159" s="1"/>
  <c r="AC159" s="1"/>
  <c r="AA158"/>
  <c r="AB158" s="1"/>
  <c r="AC158" s="1"/>
  <c r="AA157"/>
  <c r="AB157" s="1"/>
  <c r="AC157" s="1"/>
  <c r="AA156"/>
  <c r="AB156" s="1"/>
  <c r="AC156" s="1"/>
  <c r="AA155"/>
  <c r="AB155" s="1"/>
  <c r="AC155" s="1"/>
  <c r="AA154"/>
  <c r="AB154" s="1"/>
  <c r="AC154" s="1"/>
  <c r="AA153"/>
  <c r="AB153" s="1"/>
  <c r="AC153" s="1"/>
  <c r="AA152"/>
  <c r="AB152" s="1"/>
  <c r="AC152" s="1"/>
  <c r="AA151"/>
  <c r="AB151" s="1"/>
  <c r="AC151" s="1"/>
  <c r="AA150"/>
  <c r="AB150" s="1"/>
  <c r="AC150" s="1"/>
  <c r="AA149"/>
  <c r="AB149" s="1"/>
  <c r="AC149" s="1"/>
  <c r="AA148"/>
  <c r="AB148" s="1"/>
  <c r="AC148" s="1"/>
  <c r="AA147"/>
  <c r="AB147" s="1"/>
  <c r="AC147" s="1"/>
  <c r="AA146"/>
  <c r="AB146" s="1"/>
  <c r="AC146" s="1"/>
  <c r="AA145"/>
  <c r="AB145" s="1"/>
  <c r="AC145" s="1"/>
  <c r="AA144"/>
  <c r="AB144" s="1"/>
  <c r="AC144" s="1"/>
  <c r="AA143"/>
  <c r="AB143" s="1"/>
  <c r="AC143" s="1"/>
  <c r="AA142"/>
  <c r="AB142" s="1"/>
  <c r="AC142" s="1"/>
  <c r="AA141"/>
  <c r="AB141" s="1"/>
  <c r="AC141" s="1"/>
  <c r="AA140"/>
  <c r="AB140" s="1"/>
  <c r="AC140" s="1"/>
  <c r="AA139"/>
  <c r="AB139" s="1"/>
  <c r="AC139" s="1"/>
  <c r="AA138"/>
  <c r="AB138" s="1"/>
  <c r="AC138" s="1"/>
  <c r="AA137"/>
  <c r="AB137" s="1"/>
  <c r="AC137" s="1"/>
  <c r="AA136"/>
  <c r="AB136" s="1"/>
  <c r="AC136" s="1"/>
  <c r="AA135"/>
  <c r="AB135" s="1"/>
  <c r="AC135" s="1"/>
  <c r="AA134"/>
  <c r="AB134" s="1"/>
  <c r="AC134" s="1"/>
  <c r="AA133"/>
  <c r="AB133" s="1"/>
  <c r="AC133" s="1"/>
  <c r="AA132"/>
  <c r="AB132" s="1"/>
  <c r="AC132" s="1"/>
  <c r="AA131"/>
  <c r="AB131" s="1"/>
  <c r="AC131" s="1"/>
  <c r="AA130"/>
  <c r="AB130" s="1"/>
  <c r="AC130" s="1"/>
  <c r="AA129"/>
  <c r="AB129" s="1"/>
  <c r="AC129" s="1"/>
  <c r="AA128"/>
  <c r="AB128" s="1"/>
  <c r="AC128" s="1"/>
  <c r="AA127"/>
  <c r="AB127" s="1"/>
  <c r="AC127" s="1"/>
  <c r="AA126"/>
  <c r="AB126" s="1"/>
  <c r="AC126" s="1"/>
  <c r="AA125"/>
  <c r="AB125" s="1"/>
  <c r="AC125" s="1"/>
  <c r="AA124"/>
  <c r="AB124" s="1"/>
  <c r="AC124" s="1"/>
  <c r="AA123"/>
  <c r="AB123" s="1"/>
  <c r="AC123" s="1"/>
  <c r="AA122"/>
  <c r="AB122" s="1"/>
  <c r="AC122" s="1"/>
  <c r="AA121"/>
  <c r="AB121" s="1"/>
  <c r="AC121" s="1"/>
  <c r="AA120"/>
  <c r="AB120" s="1"/>
  <c r="AC120" s="1"/>
  <c r="AA119"/>
  <c r="AB119" s="1"/>
  <c r="AC119" s="1"/>
  <c r="AA118"/>
  <c r="AB118" s="1"/>
  <c r="AC118" s="1"/>
  <c r="AA117"/>
  <c r="AB117" s="1"/>
  <c r="AC117" s="1"/>
  <c r="AA116"/>
  <c r="AB116" s="1"/>
  <c r="AC116" s="1"/>
  <c r="AA115"/>
  <c r="AB115" s="1"/>
  <c r="AC115" s="1"/>
  <c r="AA114"/>
  <c r="AB114" s="1"/>
  <c r="AC114" s="1"/>
  <c r="AA113"/>
  <c r="AB113" s="1"/>
  <c r="AC113" s="1"/>
  <c r="AA112"/>
  <c r="AB112" s="1"/>
  <c r="AC112" s="1"/>
  <c r="AA111"/>
  <c r="AB111" s="1"/>
  <c r="AC111" s="1"/>
  <c r="AA110"/>
  <c r="AB110" s="1"/>
  <c r="AC110" s="1"/>
  <c r="AA109"/>
  <c r="AB109" s="1"/>
  <c r="AC109" s="1"/>
  <c r="AA108"/>
  <c r="AA107"/>
  <c r="AB107" s="1"/>
  <c r="AC107" s="1"/>
  <c r="AA106"/>
  <c r="AB106" s="1"/>
  <c r="AC106" s="1"/>
  <c r="AA105"/>
  <c r="AB105" s="1"/>
  <c r="AC105" s="1"/>
  <c r="AA104"/>
  <c r="AB104" s="1"/>
  <c r="AC104" s="1"/>
  <c r="AA103"/>
  <c r="AB103" s="1"/>
  <c r="AC103" s="1"/>
  <c r="AA102"/>
  <c r="AB102" s="1"/>
  <c r="AC102" s="1"/>
  <c r="AA101"/>
  <c r="AB101" s="1"/>
  <c r="AC101" s="1"/>
  <c r="O95"/>
  <c r="P95" s="1"/>
  <c r="W86"/>
  <c r="V87"/>
  <c r="W87" s="1"/>
  <c r="O9"/>
  <c r="P9" s="1"/>
  <c r="O93"/>
  <c r="P93" s="1"/>
  <c r="O96"/>
  <c r="P96" s="1"/>
  <c r="W95"/>
  <c r="V96"/>
  <c r="W96" s="1"/>
  <c r="W92"/>
  <c r="V93"/>
  <c r="W93" s="1"/>
  <c r="O97"/>
  <c r="P97" s="1"/>
  <c r="V91"/>
  <c r="W91" s="1"/>
  <c r="W88"/>
  <c r="V89"/>
  <c r="W98"/>
  <c r="V99"/>
  <c r="W76"/>
  <c r="V77"/>
  <c r="V79"/>
  <c r="W79" s="1"/>
  <c r="V82"/>
  <c r="W82" s="1"/>
  <c r="O89"/>
  <c r="P89" s="1"/>
  <c r="T11"/>
  <c r="T12" s="1"/>
  <c r="U99"/>
  <c r="T100"/>
  <c r="AA97"/>
  <c r="AA99"/>
  <c r="AA95"/>
  <c r="AA98"/>
  <c r="AA94"/>
  <c r="AA96"/>
  <c r="AA100"/>
  <c r="R9"/>
  <c r="S9" s="1"/>
  <c r="T19"/>
  <c r="W54"/>
  <c r="V55"/>
  <c r="W11"/>
  <c r="V12"/>
  <c r="L21"/>
  <c r="L78"/>
  <c r="J77"/>
  <c r="L75"/>
  <c r="L49"/>
  <c r="L11"/>
  <c r="L62"/>
  <c r="J78"/>
  <c r="I96"/>
  <c r="I57"/>
  <c r="I69"/>
  <c r="I21"/>
  <c r="I9"/>
  <c r="I74"/>
  <c r="I81"/>
  <c r="I64"/>
  <c r="J17"/>
  <c r="J23"/>
  <c r="J12"/>
  <c r="I86"/>
  <c r="I98"/>
  <c r="J69"/>
  <c r="I92"/>
  <c r="I42"/>
  <c r="J82"/>
  <c r="I72"/>
  <c r="I23"/>
  <c r="J46"/>
  <c r="I76"/>
  <c r="I43"/>
  <c r="J43"/>
  <c r="I28"/>
  <c r="J22"/>
  <c r="I40"/>
  <c r="J86"/>
  <c r="J83"/>
  <c r="J93"/>
  <c r="I26"/>
  <c r="J26"/>
  <c r="J72"/>
  <c r="J84"/>
  <c r="I83"/>
  <c r="J87"/>
  <c r="J37"/>
  <c r="I89"/>
  <c r="J31"/>
  <c r="L76"/>
  <c r="K29"/>
  <c r="K12"/>
  <c r="K10"/>
  <c r="L32"/>
  <c r="L70"/>
  <c r="I47"/>
  <c r="I99"/>
  <c r="J76"/>
  <c r="J44"/>
  <c r="J63"/>
  <c r="J97"/>
  <c r="K44"/>
  <c r="L17"/>
  <c r="L15"/>
  <c r="J57"/>
  <c r="I71"/>
  <c r="I77"/>
  <c r="I12"/>
  <c r="I91"/>
  <c r="I54"/>
  <c r="I94"/>
  <c r="J64"/>
  <c r="I30"/>
  <c r="K59"/>
  <c r="L26"/>
  <c r="L64"/>
  <c r="K33"/>
  <c r="I73"/>
  <c r="I32"/>
  <c r="I80"/>
  <c r="I34"/>
  <c r="I22"/>
  <c r="J62"/>
  <c r="I82"/>
  <c r="I25"/>
  <c r="J36"/>
  <c r="I11"/>
  <c r="J56"/>
  <c r="J71"/>
  <c r="I79"/>
  <c r="J34"/>
  <c r="I85"/>
  <c r="I90"/>
  <c r="I27"/>
  <c r="I31"/>
  <c r="J81"/>
  <c r="I97"/>
  <c r="I33"/>
  <c r="I38"/>
  <c r="J10"/>
  <c r="J30"/>
  <c r="J27"/>
  <c r="I16"/>
  <c r="J25"/>
  <c r="I53"/>
  <c r="I29"/>
  <c r="I35"/>
  <c r="J21"/>
  <c r="J98"/>
  <c r="J49"/>
  <c r="I14"/>
  <c r="J65"/>
  <c r="J15"/>
  <c r="J100"/>
  <c r="I50"/>
  <c r="J51"/>
  <c r="I19"/>
  <c r="J88"/>
  <c r="J8"/>
  <c r="J45"/>
  <c r="I75"/>
  <c r="I39"/>
  <c r="J99"/>
  <c r="J48"/>
  <c r="I46"/>
  <c r="J9"/>
  <c r="I95"/>
  <c r="I56"/>
  <c r="J67"/>
  <c r="I67"/>
  <c r="J38"/>
  <c r="I44"/>
  <c r="J55"/>
  <c r="I55"/>
  <c r="J74"/>
  <c r="J61"/>
  <c r="I61"/>
  <c r="J28"/>
  <c r="J94"/>
  <c r="J79"/>
  <c r="J29"/>
  <c r="I41"/>
  <c r="J35"/>
  <c r="J68"/>
  <c r="I24"/>
  <c r="J75"/>
  <c r="I87"/>
  <c r="I17"/>
  <c r="I63"/>
  <c r="J66"/>
  <c r="J95"/>
  <c r="I84"/>
  <c r="J39"/>
  <c r="I48"/>
  <c r="I13"/>
  <c r="J60"/>
  <c r="I70"/>
  <c r="J70"/>
  <c r="I88"/>
  <c r="J40"/>
  <c r="I66"/>
  <c r="I62"/>
  <c r="I37"/>
  <c r="I65"/>
  <c r="L36"/>
  <c r="L61"/>
  <c r="K61"/>
  <c r="L43"/>
  <c r="K79"/>
  <c r="K30"/>
  <c r="K91"/>
  <c r="K76"/>
  <c r="L58"/>
  <c r="K42"/>
  <c r="K63"/>
  <c r="K14"/>
  <c r="L96"/>
  <c r="L81"/>
  <c r="K65"/>
  <c r="L47"/>
  <c r="K71"/>
  <c r="J92"/>
  <c r="J91"/>
  <c r="J13"/>
  <c r="J85"/>
  <c r="J16"/>
  <c r="AA14"/>
  <c r="AA23"/>
  <c r="AA29"/>
  <c r="AA21"/>
  <c r="AA27"/>
  <c r="AA26"/>
  <c r="AA49"/>
  <c r="AA92"/>
  <c r="AA70"/>
  <c r="AA85"/>
  <c r="AA47"/>
  <c r="AA69"/>
  <c r="AA84"/>
  <c r="AA28"/>
  <c r="AA12"/>
  <c r="AA32"/>
  <c r="AA57"/>
  <c r="AA93"/>
  <c r="AA80"/>
  <c r="AA48"/>
  <c r="AA20"/>
  <c r="AA15"/>
  <c r="AA17"/>
  <c r="AA87"/>
  <c r="AA81"/>
  <c r="AA67"/>
  <c r="AA33"/>
  <c r="AA16"/>
  <c r="AA9"/>
  <c r="AA34"/>
  <c r="AA25"/>
  <c r="AA8"/>
  <c r="AB8" s="1"/>
  <c r="AC8" s="1"/>
  <c r="AA10"/>
  <c r="AA22"/>
  <c r="AA55"/>
  <c r="AA54"/>
  <c r="AA89"/>
  <c r="AA65"/>
  <c r="AA43"/>
  <c r="AA56"/>
  <c r="AA62"/>
  <c r="AA50"/>
  <c r="AA73"/>
  <c r="AA88"/>
  <c r="AA72"/>
  <c r="AA31"/>
  <c r="AA53"/>
  <c r="AA45"/>
  <c r="AA77"/>
  <c r="AA71"/>
  <c r="AA59"/>
  <c r="AA86"/>
  <c r="AA13"/>
  <c r="AA11"/>
  <c r="AA18"/>
  <c r="AA79"/>
  <c r="AA91"/>
  <c r="AA75"/>
  <c r="AA63"/>
  <c r="AA39"/>
  <c r="AA30"/>
  <c r="AA66"/>
  <c r="AA82"/>
  <c r="AA58"/>
  <c r="AA19"/>
  <c r="AA38"/>
  <c r="AA44"/>
  <c r="AA76"/>
  <c r="AA61"/>
  <c r="AA83"/>
  <c r="AA51"/>
  <c r="AA46"/>
  <c r="AA24"/>
  <c r="AA41"/>
  <c r="AA35"/>
  <c r="AA60"/>
  <c r="AA52"/>
  <c r="AA74"/>
  <c r="AA90"/>
  <c r="AA36"/>
  <c r="AA42"/>
  <c r="AA40"/>
  <c r="AA64"/>
  <c r="AA37"/>
  <c r="AA78"/>
  <c r="AA68"/>
  <c r="L20"/>
  <c r="L53"/>
  <c r="K53"/>
  <c r="L35"/>
  <c r="L99"/>
  <c r="K55"/>
  <c r="L54"/>
  <c r="K51"/>
  <c r="K36"/>
  <c r="K100"/>
  <c r="L18"/>
  <c r="L82"/>
  <c r="K98"/>
  <c r="K39"/>
  <c r="K88"/>
  <c r="L24"/>
  <c r="L88"/>
  <c r="L9"/>
  <c r="L73"/>
  <c r="K57"/>
  <c r="L39"/>
  <c r="K47"/>
  <c r="K96"/>
  <c r="L12"/>
  <c r="L100"/>
  <c r="L37"/>
  <c r="K45"/>
  <c r="L59"/>
  <c r="K31"/>
  <c r="L30"/>
  <c r="K11"/>
  <c r="K75"/>
  <c r="K28"/>
  <c r="L42"/>
  <c r="K90"/>
  <c r="L16"/>
  <c r="L80"/>
  <c r="L33"/>
  <c r="K81"/>
  <c r="L63"/>
  <c r="K72"/>
  <c r="K70"/>
  <c r="L29"/>
  <c r="K37"/>
  <c r="K13"/>
  <c r="L91"/>
  <c r="K43"/>
  <c r="K92"/>
  <c r="L74"/>
  <c r="K26"/>
  <c r="K64"/>
  <c r="K62"/>
  <c r="L65"/>
  <c r="K17"/>
  <c r="L31"/>
  <c r="K23"/>
  <c r="L22"/>
  <c r="L44"/>
  <c r="L83"/>
  <c r="L69"/>
  <c r="L19"/>
  <c r="L68"/>
  <c r="L93"/>
  <c r="K21"/>
  <c r="K85"/>
  <c r="L67"/>
  <c r="K19"/>
  <c r="K83"/>
  <c r="K68"/>
  <c r="L50"/>
  <c r="K34"/>
  <c r="K66"/>
  <c r="L38"/>
  <c r="K86"/>
  <c r="L56"/>
  <c r="L41"/>
  <c r="K25"/>
  <c r="K89"/>
  <c r="L8"/>
  <c r="O1" s="1"/>
  <c r="L71"/>
  <c r="L46"/>
  <c r="K94"/>
  <c r="L52"/>
  <c r="L85"/>
  <c r="K77"/>
  <c r="L27"/>
  <c r="K80"/>
  <c r="K78"/>
  <c r="K60"/>
  <c r="L10"/>
  <c r="K58"/>
  <c r="K15"/>
  <c r="L14"/>
  <c r="L48"/>
  <c r="L97"/>
  <c r="K49"/>
  <c r="L95"/>
  <c r="L84"/>
  <c r="K69"/>
  <c r="L51"/>
  <c r="L89"/>
  <c r="K8"/>
  <c r="K67"/>
  <c r="K52"/>
  <c r="L34"/>
  <c r="K18"/>
  <c r="L86"/>
  <c r="L72"/>
  <c r="L57"/>
  <c r="K41"/>
  <c r="L23"/>
  <c r="L94"/>
  <c r="K56"/>
  <c r="K35"/>
  <c r="K20"/>
  <c r="L40"/>
  <c r="L25"/>
  <c r="K9"/>
  <c r="L98"/>
  <c r="K82"/>
  <c r="K40"/>
  <c r="L87"/>
  <c r="K48"/>
  <c r="K54"/>
  <c r="K99"/>
  <c r="K84"/>
  <c r="L66"/>
  <c r="K50"/>
  <c r="K87"/>
  <c r="K38"/>
  <c r="K73"/>
  <c r="L55"/>
  <c r="K95"/>
  <c r="K46"/>
  <c r="K32"/>
  <c r="L90"/>
  <c r="K74"/>
  <c r="K16"/>
  <c r="K97"/>
  <c r="L79"/>
  <c r="K24"/>
  <c r="U59"/>
  <c r="T60"/>
  <c r="W65"/>
  <c r="V66"/>
  <c r="W70"/>
  <c r="V71"/>
  <c r="AD191" l="1"/>
  <c r="AD190"/>
  <c r="AD189"/>
  <c r="AD188"/>
  <c r="AD187"/>
  <c r="AD186"/>
  <c r="AD185"/>
  <c r="AD184"/>
  <c r="AD183"/>
  <c r="AD182"/>
  <c r="AD181"/>
  <c r="AD180"/>
  <c r="AD179"/>
  <c r="AD178"/>
  <c r="AD177"/>
  <c r="AD176"/>
  <c r="AD175"/>
  <c r="AD174"/>
  <c r="AD173"/>
  <c r="AD172"/>
  <c r="AD171"/>
  <c r="AD170"/>
  <c r="AD169"/>
  <c r="AD168"/>
  <c r="AD167"/>
  <c r="AD166"/>
  <c r="AD165"/>
  <c r="AD164"/>
  <c r="AD163"/>
  <c r="AD162"/>
  <c r="AD161"/>
  <c r="AD160"/>
  <c r="AD159"/>
  <c r="AD158"/>
  <c r="AD157"/>
  <c r="AD156"/>
  <c r="AD155"/>
  <c r="AD154"/>
  <c r="AD153"/>
  <c r="AD152"/>
  <c r="AD151"/>
  <c r="AD150"/>
  <c r="AD149"/>
  <c r="AD148"/>
  <c r="AD147"/>
  <c r="AD146"/>
  <c r="AD145"/>
  <c r="AD144"/>
  <c r="AD143"/>
  <c r="AD142"/>
  <c r="AD141"/>
  <c r="AD140"/>
  <c r="AD139"/>
  <c r="AD138"/>
  <c r="AD137"/>
  <c r="AD136"/>
  <c r="AD135"/>
  <c r="AD134"/>
  <c r="AD133"/>
  <c r="AD132"/>
  <c r="AD131"/>
  <c r="AD130"/>
  <c r="AD129"/>
  <c r="AD128"/>
  <c r="AD127"/>
  <c r="AD126"/>
  <c r="AD125"/>
  <c r="AD124"/>
  <c r="AD123"/>
  <c r="AD122"/>
  <c r="AD121"/>
  <c r="AD120"/>
  <c r="AD119"/>
  <c r="AD118"/>
  <c r="AD117"/>
  <c r="AD116"/>
  <c r="AD115"/>
  <c r="AD114"/>
  <c r="AD113"/>
  <c r="AD112"/>
  <c r="AD111"/>
  <c r="AD110"/>
  <c r="AD109"/>
  <c r="AD108"/>
  <c r="AD107"/>
  <c r="AD106"/>
  <c r="AD105"/>
  <c r="AD104"/>
  <c r="AD103"/>
  <c r="AD102"/>
  <c r="AD101"/>
  <c r="X191"/>
  <c r="Y191" s="1"/>
  <c r="Z191" s="1"/>
  <c r="X190"/>
  <c r="Y190" s="1"/>
  <c r="Z190" s="1"/>
  <c r="X189"/>
  <c r="Y189" s="1"/>
  <c r="Z189" s="1"/>
  <c r="X188"/>
  <c r="Y188" s="1"/>
  <c r="Z188" s="1"/>
  <c r="X187"/>
  <c r="Y187" s="1"/>
  <c r="Z187" s="1"/>
  <c r="X186"/>
  <c r="Y186" s="1"/>
  <c r="Z186" s="1"/>
  <c r="X185"/>
  <c r="Y185" s="1"/>
  <c r="Z185" s="1"/>
  <c r="X184"/>
  <c r="Y184" s="1"/>
  <c r="Z184" s="1"/>
  <c r="X183"/>
  <c r="Y183" s="1"/>
  <c r="Z183" s="1"/>
  <c r="X182"/>
  <c r="Y182" s="1"/>
  <c r="Z182" s="1"/>
  <c r="X181"/>
  <c r="Y181" s="1"/>
  <c r="Z181" s="1"/>
  <c r="X180"/>
  <c r="Y180" s="1"/>
  <c r="Z180" s="1"/>
  <c r="X179"/>
  <c r="Y179" s="1"/>
  <c r="Z179" s="1"/>
  <c r="X178"/>
  <c r="Y178" s="1"/>
  <c r="Z178" s="1"/>
  <c r="X177"/>
  <c r="Y177" s="1"/>
  <c r="Z177" s="1"/>
  <c r="X176"/>
  <c r="Y176" s="1"/>
  <c r="Z176" s="1"/>
  <c r="X175"/>
  <c r="Y175" s="1"/>
  <c r="Z175" s="1"/>
  <c r="X174"/>
  <c r="Y174" s="1"/>
  <c r="Z174" s="1"/>
  <c r="X173"/>
  <c r="Y173" s="1"/>
  <c r="Z173" s="1"/>
  <c r="X172"/>
  <c r="Y172" s="1"/>
  <c r="Z172" s="1"/>
  <c r="X171"/>
  <c r="Y171" s="1"/>
  <c r="Z171" s="1"/>
  <c r="X170"/>
  <c r="Y170" s="1"/>
  <c r="Z170" s="1"/>
  <c r="X169"/>
  <c r="Y169" s="1"/>
  <c r="Z169" s="1"/>
  <c r="X168"/>
  <c r="Y168" s="1"/>
  <c r="Z168" s="1"/>
  <c r="X167"/>
  <c r="Y167" s="1"/>
  <c r="Z167" s="1"/>
  <c r="X166"/>
  <c r="Y166" s="1"/>
  <c r="Z166" s="1"/>
  <c r="X165"/>
  <c r="Y165" s="1"/>
  <c r="Z165" s="1"/>
  <c r="X164"/>
  <c r="Y164" s="1"/>
  <c r="Z164" s="1"/>
  <c r="X163"/>
  <c r="Y163" s="1"/>
  <c r="Z163" s="1"/>
  <c r="X162"/>
  <c r="Y162" s="1"/>
  <c r="Z162" s="1"/>
  <c r="X161"/>
  <c r="Y161" s="1"/>
  <c r="Z161" s="1"/>
  <c r="X160"/>
  <c r="Y160" s="1"/>
  <c r="Z160" s="1"/>
  <c r="X159"/>
  <c r="Y159" s="1"/>
  <c r="Z159" s="1"/>
  <c r="X158"/>
  <c r="Y158" s="1"/>
  <c r="Z158" s="1"/>
  <c r="X157"/>
  <c r="Y157" s="1"/>
  <c r="Z157" s="1"/>
  <c r="X156"/>
  <c r="Y156" s="1"/>
  <c r="Z156" s="1"/>
  <c r="X155"/>
  <c r="Y155" s="1"/>
  <c r="Z155" s="1"/>
  <c r="X154"/>
  <c r="Y154" s="1"/>
  <c r="Z154" s="1"/>
  <c r="X153"/>
  <c r="Y153" s="1"/>
  <c r="Z153" s="1"/>
  <c r="X152"/>
  <c r="Y152" s="1"/>
  <c r="Z152" s="1"/>
  <c r="X151"/>
  <c r="Y151" s="1"/>
  <c r="Z151" s="1"/>
  <c r="X150"/>
  <c r="Y150" s="1"/>
  <c r="Z150" s="1"/>
  <c r="X149"/>
  <c r="Y149" s="1"/>
  <c r="Z149" s="1"/>
  <c r="X148"/>
  <c r="Y148" s="1"/>
  <c r="Z148" s="1"/>
  <c r="X147"/>
  <c r="Y147" s="1"/>
  <c r="Z147" s="1"/>
  <c r="X146"/>
  <c r="Y146" s="1"/>
  <c r="Z146" s="1"/>
  <c r="X145"/>
  <c r="Y145" s="1"/>
  <c r="Z145" s="1"/>
  <c r="X144"/>
  <c r="Y144" s="1"/>
  <c r="Z144" s="1"/>
  <c r="X143"/>
  <c r="Y143" s="1"/>
  <c r="Z143" s="1"/>
  <c r="X142"/>
  <c r="Y142" s="1"/>
  <c r="Z142" s="1"/>
  <c r="X141"/>
  <c r="Y141" s="1"/>
  <c r="Z141" s="1"/>
  <c r="X140"/>
  <c r="Y140" s="1"/>
  <c r="Z140" s="1"/>
  <c r="X139"/>
  <c r="Y139" s="1"/>
  <c r="Z139" s="1"/>
  <c r="X138"/>
  <c r="Y138" s="1"/>
  <c r="Z138" s="1"/>
  <c r="X137"/>
  <c r="Y137" s="1"/>
  <c r="Z137" s="1"/>
  <c r="X136"/>
  <c r="Y136" s="1"/>
  <c r="Z136" s="1"/>
  <c r="X135"/>
  <c r="Y135" s="1"/>
  <c r="Z135" s="1"/>
  <c r="X134"/>
  <c r="Y134" s="1"/>
  <c r="Z134" s="1"/>
  <c r="X133"/>
  <c r="Y133" s="1"/>
  <c r="Z133" s="1"/>
  <c r="X132"/>
  <c r="Y132" s="1"/>
  <c r="Z132" s="1"/>
  <c r="X131"/>
  <c r="Y131" s="1"/>
  <c r="Z131" s="1"/>
  <c r="X130"/>
  <c r="Y130" s="1"/>
  <c r="Z130" s="1"/>
  <c r="X129"/>
  <c r="Y129" s="1"/>
  <c r="Z129" s="1"/>
  <c r="X128"/>
  <c r="Y128" s="1"/>
  <c r="Z128" s="1"/>
  <c r="X127"/>
  <c r="Y127" s="1"/>
  <c r="Z127" s="1"/>
  <c r="X126"/>
  <c r="Y126" s="1"/>
  <c r="Z126" s="1"/>
  <c r="X125"/>
  <c r="Y125" s="1"/>
  <c r="Z125" s="1"/>
  <c r="X124"/>
  <c r="Y124" s="1"/>
  <c r="Z124" s="1"/>
  <c r="X123"/>
  <c r="Y123" s="1"/>
  <c r="Z123" s="1"/>
  <c r="X122"/>
  <c r="Y122" s="1"/>
  <c r="Z122" s="1"/>
  <c r="X121"/>
  <c r="Y121" s="1"/>
  <c r="Z121" s="1"/>
  <c r="X120"/>
  <c r="Y120" s="1"/>
  <c r="Z120" s="1"/>
  <c r="X119"/>
  <c r="Y119" s="1"/>
  <c r="Z119" s="1"/>
  <c r="X118"/>
  <c r="Y118" s="1"/>
  <c r="Z118" s="1"/>
  <c r="X117"/>
  <c r="Y117" s="1"/>
  <c r="Z117" s="1"/>
  <c r="X116"/>
  <c r="Y116" s="1"/>
  <c r="Z116" s="1"/>
  <c r="X115"/>
  <c r="Y115" s="1"/>
  <c r="Z115" s="1"/>
  <c r="X114"/>
  <c r="Y114" s="1"/>
  <c r="Z114" s="1"/>
  <c r="X113"/>
  <c r="Y113" s="1"/>
  <c r="Z113" s="1"/>
  <c r="X112"/>
  <c r="Y112" s="1"/>
  <c r="Z112" s="1"/>
  <c r="X111"/>
  <c r="Y111" s="1"/>
  <c r="Z111" s="1"/>
  <c r="X110"/>
  <c r="Y110" s="1"/>
  <c r="Z110" s="1"/>
  <c r="X109"/>
  <c r="Y109" s="1"/>
  <c r="Z109" s="1"/>
  <c r="X108"/>
  <c r="Y108" s="1"/>
  <c r="Z108" s="1"/>
  <c r="X107"/>
  <c r="Y107" s="1"/>
  <c r="Z107" s="1"/>
  <c r="X106"/>
  <c r="Y106" s="1"/>
  <c r="Z106" s="1"/>
  <c r="X105"/>
  <c r="Y105" s="1"/>
  <c r="Z105" s="1"/>
  <c r="X104"/>
  <c r="Y104" s="1"/>
  <c r="Z104" s="1"/>
  <c r="X103"/>
  <c r="Y103" s="1"/>
  <c r="Z103" s="1"/>
  <c r="X102"/>
  <c r="Y102" s="1"/>
  <c r="Z102" s="1"/>
  <c r="X101"/>
  <c r="Y101" s="1"/>
  <c r="Z101" s="1"/>
  <c r="AB108"/>
  <c r="AC108" s="1"/>
  <c r="O98"/>
  <c r="P98" s="1"/>
  <c r="O10"/>
  <c r="P10" s="1"/>
  <c r="W99"/>
  <c r="V100"/>
  <c r="W77"/>
  <c r="V78"/>
  <c r="W78" s="1"/>
  <c r="W89"/>
  <c r="V90"/>
  <c r="W90" s="1"/>
  <c r="V83"/>
  <c r="V84" s="1"/>
  <c r="W84" s="1"/>
  <c r="O2"/>
  <c r="V85"/>
  <c r="W85" s="1"/>
  <c r="U100"/>
  <c r="O11"/>
  <c r="O99"/>
  <c r="O90"/>
  <c r="U11"/>
  <c r="R10"/>
  <c r="R11" s="1"/>
  <c r="S11" s="1"/>
  <c r="U12"/>
  <c r="T13"/>
  <c r="AD97"/>
  <c r="AD99"/>
  <c r="AD98"/>
  <c r="AD96"/>
  <c r="AD100"/>
  <c r="AD95"/>
  <c r="AD94"/>
  <c r="X94"/>
  <c r="X96"/>
  <c r="X95"/>
  <c r="X98"/>
  <c r="X97"/>
  <c r="Y97" s="1"/>
  <c r="Z97" s="1"/>
  <c r="X99"/>
  <c r="X100"/>
  <c r="AB9"/>
  <c r="AC9" s="1"/>
  <c r="U19"/>
  <c r="T20"/>
  <c r="V20"/>
  <c r="V56"/>
  <c r="W55"/>
  <c r="W12"/>
  <c r="V13"/>
  <c r="V26"/>
  <c r="O14"/>
  <c r="V42"/>
  <c r="X86"/>
  <c r="X62"/>
  <c r="X47"/>
  <c r="X54"/>
  <c r="X64"/>
  <c r="X67"/>
  <c r="X90"/>
  <c r="X32"/>
  <c r="X92"/>
  <c r="X42"/>
  <c r="X85"/>
  <c r="X61"/>
  <c r="X50"/>
  <c r="X66"/>
  <c r="X74"/>
  <c r="X39"/>
  <c r="X70"/>
  <c r="X38"/>
  <c r="X80"/>
  <c r="X24"/>
  <c r="X20"/>
  <c r="X22"/>
  <c r="X10"/>
  <c r="X11"/>
  <c r="X14"/>
  <c r="X55"/>
  <c r="X48"/>
  <c r="X43"/>
  <c r="X49"/>
  <c r="X23"/>
  <c r="X89"/>
  <c r="X68"/>
  <c r="X83"/>
  <c r="X87"/>
  <c r="X26"/>
  <c r="X31"/>
  <c r="X17"/>
  <c r="X19"/>
  <c r="X76"/>
  <c r="X82"/>
  <c r="X78"/>
  <c r="X69"/>
  <c r="X71"/>
  <c r="X65"/>
  <c r="X81"/>
  <c r="X9"/>
  <c r="X41"/>
  <c r="X36"/>
  <c r="X46"/>
  <c r="X93"/>
  <c r="X52"/>
  <c r="X8"/>
  <c r="Y8" s="1"/>
  <c r="Z8" s="1"/>
  <c r="X75"/>
  <c r="X57"/>
  <c r="X91"/>
  <c r="X56"/>
  <c r="X53"/>
  <c r="X34"/>
  <c r="X84"/>
  <c r="X45"/>
  <c r="X40"/>
  <c r="X51"/>
  <c r="X33"/>
  <c r="X29"/>
  <c r="X13"/>
  <c r="X28"/>
  <c r="X27"/>
  <c r="X77"/>
  <c r="X79"/>
  <c r="X73"/>
  <c r="X30"/>
  <c r="X88"/>
  <c r="X44"/>
  <c r="X60"/>
  <c r="X18"/>
  <c r="X16"/>
  <c r="X15"/>
  <c r="X35"/>
  <c r="X37"/>
  <c r="X59"/>
  <c r="X21"/>
  <c r="X25"/>
  <c r="X58"/>
  <c r="X72"/>
  <c r="X63"/>
  <c r="X12"/>
  <c r="AD89"/>
  <c r="AD57"/>
  <c r="AD41"/>
  <c r="AD25"/>
  <c r="AD78"/>
  <c r="AD46"/>
  <c r="AD14"/>
  <c r="AD51"/>
  <c r="AD19"/>
  <c r="AD60"/>
  <c r="AD28"/>
  <c r="AD29"/>
  <c r="AD18"/>
  <c r="AD55"/>
  <c r="AD23"/>
  <c r="AD64"/>
  <c r="AD32"/>
  <c r="AD70"/>
  <c r="AD59"/>
  <c r="AD84"/>
  <c r="AD20"/>
  <c r="AD93"/>
  <c r="AD61"/>
  <c r="AD45"/>
  <c r="AD13"/>
  <c r="AD82"/>
  <c r="AD66"/>
  <c r="AD34"/>
  <c r="AD71"/>
  <c r="AD8"/>
  <c r="AD16"/>
  <c r="AD38"/>
  <c r="AD27"/>
  <c r="AD68"/>
  <c r="AD81"/>
  <c r="AD65"/>
  <c r="AD49"/>
  <c r="AD33"/>
  <c r="AD86"/>
  <c r="AD54"/>
  <c r="AD22"/>
  <c r="AD75"/>
  <c r="AD11"/>
  <c r="AD36"/>
  <c r="AD12"/>
  <c r="AD85"/>
  <c r="AD69"/>
  <c r="AD53"/>
  <c r="AD37"/>
  <c r="AD21"/>
  <c r="AD90"/>
  <c r="AD74"/>
  <c r="AD58"/>
  <c r="AD42"/>
  <c r="AD26"/>
  <c r="AD10"/>
  <c r="AD79"/>
  <c r="AD63"/>
  <c r="AD47"/>
  <c r="AD31"/>
  <c r="AD15"/>
  <c r="AD88"/>
  <c r="AD72"/>
  <c r="AD56"/>
  <c r="AD40"/>
  <c r="AD24"/>
  <c r="AD73"/>
  <c r="AD9"/>
  <c r="AD62"/>
  <c r="AD30"/>
  <c r="AD83"/>
  <c r="AD67"/>
  <c r="AD35"/>
  <c r="AD92"/>
  <c r="AD76"/>
  <c r="AD44"/>
  <c r="AD77"/>
  <c r="AD50"/>
  <c r="AD87"/>
  <c r="AD39"/>
  <c r="AD80"/>
  <c r="AD48"/>
  <c r="AD17"/>
  <c r="AD91"/>
  <c r="AD43"/>
  <c r="AD52"/>
  <c r="U60"/>
  <c r="T61"/>
  <c r="W66"/>
  <c r="V67"/>
  <c r="W71"/>
  <c r="V72"/>
  <c r="AE188"/>
  <c r="AE184"/>
  <c r="AE180"/>
  <c r="AE176"/>
  <c r="AE172"/>
  <c r="AE168"/>
  <c r="AE164"/>
  <c r="AE160"/>
  <c r="AE156"/>
  <c r="AE152"/>
  <c r="AE148"/>
  <c r="AE144"/>
  <c r="AE140"/>
  <c r="AE136"/>
  <c r="AE132"/>
  <c r="AE128"/>
  <c r="AE124"/>
  <c r="AE120"/>
  <c r="AE116"/>
  <c r="AE112"/>
  <c r="AE108"/>
  <c r="AE104"/>
  <c r="AE189"/>
  <c r="AE185"/>
  <c r="AE181"/>
  <c r="AE177"/>
  <c r="AE173"/>
  <c r="AE169"/>
  <c r="AE165"/>
  <c r="AE161"/>
  <c r="AE157"/>
  <c r="AE153"/>
  <c r="AE149"/>
  <c r="AE145"/>
  <c r="AE141"/>
  <c r="AE137"/>
  <c r="AE133"/>
  <c r="AE129"/>
  <c r="AE125"/>
  <c r="AE121"/>
  <c r="AE117"/>
  <c r="AE113"/>
  <c r="AE109"/>
  <c r="AE105"/>
  <c r="AE190"/>
  <c r="AE186"/>
  <c r="AE182"/>
  <c r="AE178"/>
  <c r="AE174"/>
  <c r="AE170"/>
  <c r="AE166"/>
  <c r="AE162"/>
  <c r="AE158"/>
  <c r="AE154"/>
  <c r="AE150"/>
  <c r="AE146"/>
  <c r="AE142"/>
  <c r="AE138"/>
  <c r="AE134"/>
  <c r="AE130"/>
  <c r="AE126"/>
  <c r="AE122"/>
  <c r="AE118"/>
  <c r="AE114"/>
  <c r="AE110"/>
  <c r="AE106"/>
  <c r="AE102"/>
  <c r="AE191"/>
  <c r="AE187"/>
  <c r="AE183"/>
  <c r="AE179"/>
  <c r="AE175"/>
  <c r="AE171"/>
  <c r="AE167"/>
  <c r="AE163"/>
  <c r="AE159"/>
  <c r="AE155"/>
  <c r="AE151"/>
  <c r="AE147"/>
  <c r="AE143"/>
  <c r="AE139"/>
  <c r="AE135"/>
  <c r="AE131"/>
  <c r="AE127"/>
  <c r="AE123"/>
  <c r="AE119"/>
  <c r="AE115"/>
  <c r="AE111"/>
  <c r="AE107"/>
  <c r="AE103"/>
  <c r="AE8"/>
  <c r="D103" l="1"/>
  <c r="D107"/>
  <c r="D111"/>
  <c r="D115"/>
  <c r="D119"/>
  <c r="D123"/>
  <c r="D127"/>
  <c r="D131"/>
  <c r="D135"/>
  <c r="D139"/>
  <c r="D143"/>
  <c r="D147"/>
  <c r="D151"/>
  <c r="D155"/>
  <c r="D159"/>
  <c r="D163"/>
  <c r="D167"/>
  <c r="D171"/>
  <c r="D175"/>
  <c r="D179"/>
  <c r="D183"/>
  <c r="D187"/>
  <c r="D191"/>
  <c r="D102"/>
  <c r="D106"/>
  <c r="D110"/>
  <c r="D114"/>
  <c r="D118"/>
  <c r="D122"/>
  <c r="D126"/>
  <c r="D130"/>
  <c r="D134"/>
  <c r="D138"/>
  <c r="D142"/>
  <c r="D146"/>
  <c r="D150"/>
  <c r="D154"/>
  <c r="D158"/>
  <c r="D162"/>
  <c r="D166"/>
  <c r="D170"/>
  <c r="D174"/>
  <c r="D178"/>
  <c r="D182"/>
  <c r="D186"/>
  <c r="D190"/>
  <c r="D105"/>
  <c r="D109"/>
  <c r="D113"/>
  <c r="D117"/>
  <c r="D121"/>
  <c r="D125"/>
  <c r="D129"/>
  <c r="D133"/>
  <c r="D137"/>
  <c r="D141"/>
  <c r="D145"/>
  <c r="D149"/>
  <c r="D153"/>
  <c r="D157"/>
  <c r="D161"/>
  <c r="D165"/>
  <c r="D169"/>
  <c r="D173"/>
  <c r="D177"/>
  <c r="D181"/>
  <c r="D185"/>
  <c r="D189"/>
  <c r="D104"/>
  <c r="D108"/>
  <c r="D112"/>
  <c r="D116"/>
  <c r="D120"/>
  <c r="D124"/>
  <c r="D128"/>
  <c r="D132"/>
  <c r="D136"/>
  <c r="D140"/>
  <c r="D144"/>
  <c r="D148"/>
  <c r="D152"/>
  <c r="D156"/>
  <c r="D160"/>
  <c r="D164"/>
  <c r="D168"/>
  <c r="D172"/>
  <c r="D176"/>
  <c r="D180"/>
  <c r="D184"/>
  <c r="D188"/>
  <c r="W83"/>
  <c r="W100"/>
  <c r="P11"/>
  <c r="O12"/>
  <c r="S10"/>
  <c r="P99"/>
  <c r="O100"/>
  <c r="O101" s="1"/>
  <c r="P101" s="1"/>
  <c r="P90"/>
  <c r="O91"/>
  <c r="P91" s="1"/>
  <c r="Y9"/>
  <c r="Z9" s="1"/>
  <c r="Y98"/>
  <c r="Z98" s="1"/>
  <c r="R12"/>
  <c r="R13" s="1"/>
  <c r="T14"/>
  <c r="U13"/>
  <c r="AB10"/>
  <c r="T83"/>
  <c r="W67"/>
  <c r="V68"/>
  <c r="T40"/>
  <c r="U20"/>
  <c r="T21"/>
  <c r="V21"/>
  <c r="W20"/>
  <c r="W26"/>
  <c r="V27"/>
  <c r="V14"/>
  <c r="W13"/>
  <c r="W56"/>
  <c r="V57"/>
  <c r="P14"/>
  <c r="O15"/>
  <c r="W42"/>
  <c r="V43"/>
  <c r="D8"/>
  <c r="U61"/>
  <c r="T62"/>
  <c r="W72"/>
  <c r="V73"/>
  <c r="AE101"/>
  <c r="AE9"/>
  <c r="D101" l="1"/>
  <c r="O13"/>
  <c r="P13" s="1"/>
  <c r="P12"/>
  <c r="W68"/>
  <c r="V69"/>
  <c r="W69" s="1"/>
  <c r="W73"/>
  <c r="V74"/>
  <c r="V62"/>
  <c r="Y10"/>
  <c r="Z10" s="1"/>
  <c r="P100"/>
  <c r="D9"/>
  <c r="Y99"/>
  <c r="S12"/>
  <c r="T15"/>
  <c r="U14"/>
  <c r="AC10"/>
  <c r="AB11"/>
  <c r="U83"/>
  <c r="T84"/>
  <c r="T41"/>
  <c r="U40"/>
  <c r="T22"/>
  <c r="U21"/>
  <c r="W14"/>
  <c r="V15"/>
  <c r="W21"/>
  <c r="V22"/>
  <c r="V28"/>
  <c r="W27"/>
  <c r="W57"/>
  <c r="V58"/>
  <c r="T29"/>
  <c r="S13"/>
  <c r="R14"/>
  <c r="P15"/>
  <c r="O16"/>
  <c r="W43"/>
  <c r="V44"/>
  <c r="T63"/>
  <c r="U62"/>
  <c r="V31"/>
  <c r="AE10"/>
  <c r="Z99" l="1"/>
  <c r="Y100"/>
  <c r="W58"/>
  <c r="V59"/>
  <c r="W28"/>
  <c r="V29"/>
  <c r="V63"/>
  <c r="W62"/>
  <c r="W74"/>
  <c r="V75"/>
  <c r="W75" s="1"/>
  <c r="Y11"/>
  <c r="Y12" s="1"/>
  <c r="W22"/>
  <c r="V23"/>
  <c r="D10"/>
  <c r="T16"/>
  <c r="U15"/>
  <c r="AC11"/>
  <c r="AB12"/>
  <c r="U84"/>
  <c r="T85"/>
  <c r="T73"/>
  <c r="T42"/>
  <c r="U41"/>
  <c r="U22"/>
  <c r="T23"/>
  <c r="W15"/>
  <c r="V16"/>
  <c r="S14"/>
  <c r="R15"/>
  <c r="U29"/>
  <c r="T30"/>
  <c r="P16"/>
  <c r="O17"/>
  <c r="W44"/>
  <c r="V45"/>
  <c r="T64"/>
  <c r="U63"/>
  <c r="W31"/>
  <c r="V32"/>
  <c r="Z11" l="1"/>
  <c r="Z100"/>
  <c r="W59"/>
  <c r="V60"/>
  <c r="V30"/>
  <c r="W30" s="1"/>
  <c r="W29"/>
  <c r="W63"/>
  <c r="V64"/>
  <c r="W64" s="1"/>
  <c r="V24"/>
  <c r="W23"/>
  <c r="U16"/>
  <c r="T17"/>
  <c r="AB13"/>
  <c r="AC12"/>
  <c r="U85"/>
  <c r="T86"/>
  <c r="U73"/>
  <c r="T74"/>
  <c r="T43"/>
  <c r="U42"/>
  <c r="U23"/>
  <c r="T24"/>
  <c r="W16"/>
  <c r="V17"/>
  <c r="S15"/>
  <c r="R16"/>
  <c r="T31"/>
  <c r="U30"/>
  <c r="P17"/>
  <c r="O18"/>
  <c r="Z12"/>
  <c r="Y13"/>
  <c r="W45"/>
  <c r="V46"/>
  <c r="U64"/>
  <c r="T65"/>
  <c r="W32"/>
  <c r="V33"/>
  <c r="AE12"/>
  <c r="AE11"/>
  <c r="D11" l="1"/>
  <c r="V61"/>
  <c r="W61" s="1"/>
  <c r="W60"/>
  <c r="W24"/>
  <c r="V25"/>
  <c r="W25" s="1"/>
  <c r="U17"/>
  <c r="T18"/>
  <c r="U18" s="1"/>
  <c r="AB14"/>
  <c r="AC13"/>
  <c r="U86"/>
  <c r="T87"/>
  <c r="T75"/>
  <c r="U74"/>
  <c r="U65"/>
  <c r="T66"/>
  <c r="T44"/>
  <c r="U43"/>
  <c r="T25"/>
  <c r="U24"/>
  <c r="V18"/>
  <c r="W17"/>
  <c r="S16"/>
  <c r="R17"/>
  <c r="U31"/>
  <c r="T32"/>
  <c r="D12"/>
  <c r="P18"/>
  <c r="O19"/>
  <c r="Z13"/>
  <c r="Y14"/>
  <c r="V47"/>
  <c r="W46"/>
  <c r="V34"/>
  <c r="W33"/>
  <c r="AE13"/>
  <c r="W18" l="1"/>
  <c r="V19"/>
  <c r="W19" s="1"/>
  <c r="AB15"/>
  <c r="AC14"/>
  <c r="T88"/>
  <c r="U87"/>
  <c r="U75"/>
  <c r="T76"/>
  <c r="U66"/>
  <c r="T67"/>
  <c r="T45"/>
  <c r="U44"/>
  <c r="U25"/>
  <c r="T26"/>
  <c r="S17"/>
  <c r="R18"/>
  <c r="T33"/>
  <c r="U32"/>
  <c r="W34"/>
  <c r="V35"/>
  <c r="D13"/>
  <c r="P19"/>
  <c r="O20"/>
  <c r="Z14"/>
  <c r="Y15"/>
  <c r="V48"/>
  <c r="W47"/>
  <c r="AE14"/>
  <c r="U67" l="1"/>
  <c r="T68"/>
  <c r="AC15"/>
  <c r="AB16"/>
  <c r="U88"/>
  <c r="T89"/>
  <c r="U76"/>
  <c r="T77"/>
  <c r="T46"/>
  <c r="U45"/>
  <c r="T27"/>
  <c r="U26"/>
  <c r="S18"/>
  <c r="R19"/>
  <c r="U33"/>
  <c r="T34"/>
  <c r="W35"/>
  <c r="V36"/>
  <c r="W48"/>
  <c r="V49"/>
  <c r="D14"/>
  <c r="P20"/>
  <c r="O21"/>
  <c r="Z15"/>
  <c r="Y16"/>
  <c r="AE15"/>
  <c r="U27" l="1"/>
  <c r="T28"/>
  <c r="U28" s="1"/>
  <c r="U68"/>
  <c r="T69"/>
  <c r="U77"/>
  <c r="T78"/>
  <c r="AC16"/>
  <c r="AB17"/>
  <c r="U89"/>
  <c r="T90"/>
  <c r="T47"/>
  <c r="U46"/>
  <c r="U34"/>
  <c r="T35"/>
  <c r="S19"/>
  <c r="R20"/>
  <c r="W36"/>
  <c r="V37"/>
  <c r="W49"/>
  <c r="V50"/>
  <c r="D15"/>
  <c r="P21"/>
  <c r="O22"/>
  <c r="Z16"/>
  <c r="Y17"/>
  <c r="T49"/>
  <c r="AE16"/>
  <c r="U78" l="1"/>
  <c r="T79"/>
  <c r="U47"/>
  <c r="T48"/>
  <c r="U48" s="1"/>
  <c r="U69"/>
  <c r="T70"/>
  <c r="AB18"/>
  <c r="AC17"/>
  <c r="U90"/>
  <c r="T91"/>
  <c r="U49"/>
  <c r="T50"/>
  <c r="U35"/>
  <c r="T36"/>
  <c r="W37"/>
  <c r="V38"/>
  <c r="S20"/>
  <c r="R21"/>
  <c r="V51"/>
  <c r="W50"/>
  <c r="D16"/>
  <c r="P22"/>
  <c r="O23"/>
  <c r="Z17"/>
  <c r="Y18"/>
  <c r="AE17"/>
  <c r="U79" l="1"/>
  <c r="T80"/>
  <c r="T71"/>
  <c r="U70"/>
  <c r="W38"/>
  <c r="V39"/>
  <c r="AC18"/>
  <c r="AB19"/>
  <c r="U91"/>
  <c r="T92"/>
  <c r="U50"/>
  <c r="T51"/>
  <c r="U36"/>
  <c r="T37"/>
  <c r="S21"/>
  <c r="R22"/>
  <c r="W51"/>
  <c r="V52"/>
  <c r="D17"/>
  <c r="O24"/>
  <c r="P23"/>
  <c r="Z18"/>
  <c r="Y19"/>
  <c r="AE18"/>
  <c r="W39" l="1"/>
  <c r="V40"/>
  <c r="T81"/>
  <c r="U80"/>
  <c r="W52"/>
  <c r="V53"/>
  <c r="W53" s="1"/>
  <c r="U71"/>
  <c r="T72"/>
  <c r="U72" s="1"/>
  <c r="U37"/>
  <c r="T38"/>
  <c r="AC19"/>
  <c r="AB20"/>
  <c r="U92"/>
  <c r="T93"/>
  <c r="T52"/>
  <c r="U51"/>
  <c r="S22"/>
  <c r="R23"/>
  <c r="D18"/>
  <c r="O25"/>
  <c r="P24"/>
  <c r="Z19"/>
  <c r="Y20"/>
  <c r="AE19"/>
  <c r="U38" l="1"/>
  <c r="T39"/>
  <c r="U39" s="1"/>
  <c r="W40"/>
  <c r="V41"/>
  <c r="W41" s="1"/>
  <c r="U81"/>
  <c r="T82"/>
  <c r="U82" s="1"/>
  <c r="AC20"/>
  <c r="AB21"/>
  <c r="U93"/>
  <c r="T94"/>
  <c r="T53"/>
  <c r="U52"/>
  <c r="S23"/>
  <c r="R24"/>
  <c r="D19"/>
  <c r="O26"/>
  <c r="P25"/>
  <c r="Z20"/>
  <c r="Y21"/>
  <c r="AE20"/>
  <c r="AB22" l="1"/>
  <c r="AC21"/>
  <c r="U94"/>
  <c r="T95"/>
  <c r="U53"/>
  <c r="T54"/>
  <c r="S24"/>
  <c r="R25"/>
  <c r="D20"/>
  <c r="O27"/>
  <c r="P26"/>
  <c r="Z21"/>
  <c r="Y22"/>
  <c r="AE21"/>
  <c r="AC22" l="1"/>
  <c r="AB23"/>
  <c r="U95"/>
  <c r="T96"/>
  <c r="U54"/>
  <c r="T55"/>
  <c r="S25"/>
  <c r="R26"/>
  <c r="D21"/>
  <c r="P27"/>
  <c r="O28"/>
  <c r="Z22"/>
  <c r="Y23"/>
  <c r="AE22"/>
  <c r="AC23" l="1"/>
  <c r="AB24"/>
  <c r="U96"/>
  <c r="T97"/>
  <c r="U97" s="1"/>
  <c r="T56"/>
  <c r="U55"/>
  <c r="R27"/>
  <c r="S26"/>
  <c r="D22"/>
  <c r="O29"/>
  <c r="P28"/>
  <c r="Z23"/>
  <c r="Y24"/>
  <c r="AE23"/>
  <c r="AC24" l="1"/>
  <c r="AB25"/>
  <c r="U56"/>
  <c r="T57"/>
  <c r="R28"/>
  <c r="S27"/>
  <c r="D23"/>
  <c r="O30"/>
  <c r="P29"/>
  <c r="Z24"/>
  <c r="Y25"/>
  <c r="AE24"/>
  <c r="U57" l="1"/>
  <c r="T58"/>
  <c r="U58" s="1"/>
  <c r="AC25"/>
  <c r="AB26"/>
  <c r="R29"/>
  <c r="S28"/>
  <c r="D24"/>
  <c r="O31"/>
  <c r="P30"/>
  <c r="Z25"/>
  <c r="Y26"/>
  <c r="AE25"/>
  <c r="AB27" l="1"/>
  <c r="AC26"/>
  <c r="R30"/>
  <c r="S29"/>
  <c r="D25"/>
  <c r="P31"/>
  <c r="O32"/>
  <c r="Z26"/>
  <c r="Y27"/>
  <c r="AE26"/>
  <c r="AC27" l="1"/>
  <c r="AB28"/>
  <c r="R31"/>
  <c r="S30"/>
  <c r="D26"/>
  <c r="P32"/>
  <c r="O33"/>
  <c r="Z27"/>
  <c r="Y28"/>
  <c r="AE27"/>
  <c r="AB29" l="1"/>
  <c r="AC28"/>
  <c r="S31"/>
  <c r="R32"/>
  <c r="D27"/>
  <c r="P33"/>
  <c r="O34"/>
  <c r="Z28"/>
  <c r="Y29"/>
  <c r="AE28"/>
  <c r="AC29" l="1"/>
  <c r="AB30"/>
  <c r="S32"/>
  <c r="R33"/>
  <c r="D28"/>
  <c r="P34"/>
  <c r="O35"/>
  <c r="Z29"/>
  <c r="Y30"/>
  <c r="AE29"/>
  <c r="AC30" l="1"/>
  <c r="AB31"/>
  <c r="S33"/>
  <c r="R34"/>
  <c r="D29"/>
  <c r="O36"/>
  <c r="P35"/>
  <c r="Z30"/>
  <c r="Y31"/>
  <c r="AE30"/>
  <c r="AC31" l="1"/>
  <c r="AB32"/>
  <c r="S34"/>
  <c r="R35"/>
  <c r="D30"/>
  <c r="P36"/>
  <c r="O37"/>
  <c r="Z31"/>
  <c r="Y32"/>
  <c r="AE31"/>
  <c r="AC32" l="1"/>
  <c r="AB33"/>
  <c r="R36"/>
  <c r="S35"/>
  <c r="D31"/>
  <c r="P37"/>
  <c r="O38"/>
  <c r="Z32"/>
  <c r="Y33"/>
  <c r="AE32"/>
  <c r="AB34" l="1"/>
  <c r="AC33"/>
  <c r="R37"/>
  <c r="S36"/>
  <c r="D32"/>
  <c r="P38"/>
  <c r="O39"/>
  <c r="Z33"/>
  <c r="Y34"/>
  <c r="AE33"/>
  <c r="AC34" l="1"/>
  <c r="AB35"/>
  <c r="R38"/>
  <c r="S37"/>
  <c r="D33"/>
  <c r="P39"/>
  <c r="O40"/>
  <c r="Z34"/>
  <c r="Y35"/>
  <c r="AE34"/>
  <c r="AC35" l="1"/>
  <c r="AB36"/>
  <c r="R39"/>
  <c r="S38"/>
  <c r="D34"/>
  <c r="P40"/>
  <c r="O41"/>
  <c r="Z35"/>
  <c r="Y36"/>
  <c r="AE35"/>
  <c r="AC36" l="1"/>
  <c r="AB37"/>
  <c r="R40"/>
  <c r="S39"/>
  <c r="D35"/>
  <c r="P41"/>
  <c r="O42"/>
  <c r="Z36"/>
  <c r="Y37"/>
  <c r="AE36"/>
  <c r="AB38" l="1"/>
  <c r="AC37"/>
  <c r="R41"/>
  <c r="S40"/>
  <c r="D36"/>
  <c r="P42"/>
  <c r="O43"/>
  <c r="Z37"/>
  <c r="Y38"/>
  <c r="AE37"/>
  <c r="AB39" l="1"/>
  <c r="AC38"/>
  <c r="R42"/>
  <c r="S41"/>
  <c r="D37"/>
  <c r="P43"/>
  <c r="O44"/>
  <c r="Z38"/>
  <c r="Y39"/>
  <c r="AE38"/>
  <c r="AB40" l="1"/>
  <c r="AC39"/>
  <c r="S42"/>
  <c r="R43"/>
  <c r="D38"/>
  <c r="P44"/>
  <c r="O45"/>
  <c r="Z39"/>
  <c r="Y40"/>
  <c r="AE39"/>
  <c r="AB41" l="1"/>
  <c r="AC40"/>
  <c r="R44"/>
  <c r="S43"/>
  <c r="D39"/>
  <c r="O46"/>
  <c r="P45"/>
  <c r="Z40"/>
  <c r="Y41"/>
  <c r="AE40"/>
  <c r="AB42" l="1"/>
  <c r="AC41"/>
  <c r="S44"/>
  <c r="R45"/>
  <c r="D40"/>
  <c r="O47"/>
  <c r="P46"/>
  <c r="Z41"/>
  <c r="Y42"/>
  <c r="AE41"/>
  <c r="AB43" l="1"/>
  <c r="AC42"/>
  <c r="R46"/>
  <c r="S45"/>
  <c r="D41"/>
  <c r="P47"/>
  <c r="O48"/>
  <c r="Z42"/>
  <c r="Y43"/>
  <c r="AE42"/>
  <c r="AB44" l="1"/>
  <c r="AC43"/>
  <c r="S46"/>
  <c r="R47"/>
  <c r="D42"/>
  <c r="Z43"/>
  <c r="Y44"/>
  <c r="P48"/>
  <c r="O49"/>
  <c r="AE43"/>
  <c r="AB45" l="1"/>
  <c r="AC44"/>
  <c r="S47"/>
  <c r="R48"/>
  <c r="D43"/>
  <c r="P49"/>
  <c r="O50"/>
  <c r="Z44"/>
  <c r="Y45"/>
  <c r="AE44"/>
  <c r="AC45" l="1"/>
  <c r="AB46"/>
  <c r="R49"/>
  <c r="S48"/>
  <c r="D44"/>
  <c r="Z45"/>
  <c r="Y46"/>
  <c r="P50"/>
  <c r="O51"/>
  <c r="AE45"/>
  <c r="AC46" l="1"/>
  <c r="AB47"/>
  <c r="R50"/>
  <c r="S49"/>
  <c r="D45"/>
  <c r="P51"/>
  <c r="O52"/>
  <c r="Z46"/>
  <c r="Y47"/>
  <c r="AE46"/>
  <c r="AB48" l="1"/>
  <c r="AC47"/>
  <c r="S50"/>
  <c r="R51"/>
  <c r="D46"/>
  <c r="Z47"/>
  <c r="Y48"/>
  <c r="P52"/>
  <c r="O53"/>
  <c r="AE47"/>
  <c r="AB49" l="1"/>
  <c r="AC48"/>
  <c r="S51"/>
  <c r="R52"/>
  <c r="D47"/>
  <c r="P53"/>
  <c r="O54"/>
  <c r="Z48"/>
  <c r="Y49"/>
  <c r="AE48"/>
  <c r="AB50" l="1"/>
  <c r="AC49"/>
  <c r="R53"/>
  <c r="S52"/>
  <c r="D48"/>
  <c r="Z49"/>
  <c r="Y50"/>
  <c r="P54"/>
  <c r="O55"/>
  <c r="AE49"/>
  <c r="AC50" l="1"/>
  <c r="AB51"/>
  <c r="S53"/>
  <c r="R54"/>
  <c r="D49"/>
  <c r="P55"/>
  <c r="O56"/>
  <c r="Z50"/>
  <c r="Y51"/>
  <c r="AE50"/>
  <c r="AC51" l="1"/>
  <c r="AB52"/>
  <c r="R55"/>
  <c r="S54"/>
  <c r="D50"/>
  <c r="Z51"/>
  <c r="Y52"/>
  <c r="O57"/>
  <c r="P56"/>
  <c r="AE51"/>
  <c r="AC52" l="1"/>
  <c r="AB53"/>
  <c r="R56"/>
  <c r="S55"/>
  <c r="D51"/>
  <c r="Z52"/>
  <c r="Y53"/>
  <c r="P57"/>
  <c r="O58"/>
  <c r="AE52"/>
  <c r="AC53" l="1"/>
  <c r="AB54"/>
  <c r="S56"/>
  <c r="R57"/>
  <c r="D52"/>
  <c r="P58"/>
  <c r="O59"/>
  <c r="Z53"/>
  <c r="Y54"/>
  <c r="AE53"/>
  <c r="AC54" l="1"/>
  <c r="AB55"/>
  <c r="S57"/>
  <c r="R58"/>
  <c r="D53"/>
  <c r="Z54"/>
  <c r="Y55"/>
  <c r="P59"/>
  <c r="O60"/>
  <c r="AE54"/>
  <c r="AC55" l="1"/>
  <c r="AB56"/>
  <c r="S58"/>
  <c r="R59"/>
  <c r="D54"/>
  <c r="Z55"/>
  <c r="Y56"/>
  <c r="P60"/>
  <c r="O61"/>
  <c r="AE55"/>
  <c r="AB57" l="1"/>
  <c r="AC56"/>
  <c r="R60"/>
  <c r="S59"/>
  <c r="D55"/>
  <c r="P61"/>
  <c r="O62"/>
  <c r="Z56"/>
  <c r="Y57"/>
  <c r="AE56"/>
  <c r="AB58" l="1"/>
  <c r="AC57"/>
  <c r="R61"/>
  <c r="S60"/>
  <c r="D56"/>
  <c r="Z57"/>
  <c r="Y58"/>
  <c r="P62"/>
  <c r="O63"/>
  <c r="AE57"/>
  <c r="AB59" l="1"/>
  <c r="AC58"/>
  <c r="S61"/>
  <c r="R62"/>
  <c r="D57"/>
  <c r="O64"/>
  <c r="P63"/>
  <c r="Z58"/>
  <c r="Y59"/>
  <c r="AE58"/>
  <c r="AB60" l="1"/>
  <c r="AC59"/>
  <c r="S62"/>
  <c r="R63"/>
  <c r="D58"/>
  <c r="Z59"/>
  <c r="Y60"/>
  <c r="P64"/>
  <c r="O65"/>
  <c r="AE59"/>
  <c r="AC60" l="1"/>
  <c r="AB61"/>
  <c r="R64"/>
  <c r="S63"/>
  <c r="D59"/>
  <c r="P65"/>
  <c r="O66"/>
  <c r="Z60"/>
  <c r="Y61"/>
  <c r="AE60"/>
  <c r="AB62" l="1"/>
  <c r="AC61"/>
  <c r="S64"/>
  <c r="R65"/>
  <c r="D60"/>
  <c r="Z61"/>
  <c r="Y62"/>
  <c r="P66"/>
  <c r="O67"/>
  <c r="AE61"/>
  <c r="AC62" l="1"/>
  <c r="AB63"/>
  <c r="R66"/>
  <c r="S65"/>
  <c r="D61"/>
  <c r="P67"/>
  <c r="O68"/>
  <c r="Z62"/>
  <c r="Y63"/>
  <c r="AE62"/>
  <c r="AB64" l="1"/>
  <c r="AC63"/>
  <c r="R67"/>
  <c r="S66"/>
  <c r="D62"/>
  <c r="Z63"/>
  <c r="Y64"/>
  <c r="P68"/>
  <c r="O69"/>
  <c r="AE63"/>
  <c r="AC64" l="1"/>
  <c r="AB65"/>
  <c r="S67"/>
  <c r="R68"/>
  <c r="D63"/>
  <c r="P69"/>
  <c r="O70"/>
  <c r="Z64"/>
  <c r="Y65"/>
  <c r="AE64"/>
  <c r="AB66" l="1"/>
  <c r="AC65"/>
  <c r="S68"/>
  <c r="R69"/>
  <c r="D64"/>
  <c r="Z65"/>
  <c r="Y66"/>
  <c r="P70"/>
  <c r="O71"/>
  <c r="AE65"/>
  <c r="AC66" l="1"/>
  <c r="AB67"/>
  <c r="S69"/>
  <c r="R70"/>
  <c r="D65"/>
  <c r="P71"/>
  <c r="O72"/>
  <c r="Z66"/>
  <c r="Y67"/>
  <c r="AE66"/>
  <c r="AC67" l="1"/>
  <c r="AB68"/>
  <c r="S70"/>
  <c r="R71"/>
  <c r="D66"/>
  <c r="Z67"/>
  <c r="Y68"/>
  <c r="P72"/>
  <c r="O73"/>
  <c r="AE67"/>
  <c r="AB69" l="1"/>
  <c r="AC68"/>
  <c r="R72"/>
  <c r="S71"/>
  <c r="D67"/>
  <c r="O74"/>
  <c r="P73"/>
  <c r="Z68"/>
  <c r="Y69"/>
  <c r="AE68"/>
  <c r="AB70" l="1"/>
  <c r="AC69"/>
  <c r="S72"/>
  <c r="R73"/>
  <c r="D68"/>
  <c r="Z69"/>
  <c r="Y70"/>
  <c r="P74"/>
  <c r="O75"/>
  <c r="AE69"/>
  <c r="AC70" l="1"/>
  <c r="AB71"/>
  <c r="R74"/>
  <c r="S73"/>
  <c r="D69"/>
  <c r="P75"/>
  <c r="O76"/>
  <c r="Z70"/>
  <c r="Y71"/>
  <c r="AE70"/>
  <c r="AC71" l="1"/>
  <c r="AB72"/>
  <c r="R75"/>
  <c r="S74"/>
  <c r="D70"/>
  <c r="Z71"/>
  <c r="Y72"/>
  <c r="P76"/>
  <c r="O77"/>
  <c r="AE71"/>
  <c r="AB73" l="1"/>
  <c r="AC72"/>
  <c r="R76"/>
  <c r="S75"/>
  <c r="D71"/>
  <c r="P77"/>
  <c r="O78"/>
  <c r="Z72"/>
  <c r="Y73"/>
  <c r="AE72"/>
  <c r="AB74" l="1"/>
  <c r="AC73"/>
  <c r="R77"/>
  <c r="S76"/>
  <c r="D72"/>
  <c r="Z73"/>
  <c r="Y74"/>
  <c r="P78"/>
  <c r="O79"/>
  <c r="AE73"/>
  <c r="AB75" l="1"/>
  <c r="AC74"/>
  <c r="S77"/>
  <c r="R78"/>
  <c r="D73"/>
  <c r="P79"/>
  <c r="O80"/>
  <c r="Z74"/>
  <c r="Y75"/>
  <c r="AE74"/>
  <c r="AC75" l="1"/>
  <c r="AB76"/>
  <c r="S78"/>
  <c r="R79"/>
  <c r="D74"/>
  <c r="Z75"/>
  <c r="Y76"/>
  <c r="P80"/>
  <c r="O81"/>
  <c r="AE75"/>
  <c r="AB77" l="1"/>
  <c r="AC76"/>
  <c r="S79"/>
  <c r="R80"/>
  <c r="D75"/>
  <c r="P81"/>
  <c r="O82"/>
  <c r="Z76"/>
  <c r="Y77"/>
  <c r="AE76"/>
  <c r="AB78" l="1"/>
  <c r="AC77"/>
  <c r="S80"/>
  <c r="R81"/>
  <c r="D76"/>
  <c r="Z77"/>
  <c r="Y78"/>
  <c r="P82"/>
  <c r="O83"/>
  <c r="AE77"/>
  <c r="AC78" l="1"/>
  <c r="AB79"/>
  <c r="S81"/>
  <c r="R82"/>
  <c r="D77"/>
  <c r="P83"/>
  <c r="O84"/>
  <c r="Z78"/>
  <c r="Y79"/>
  <c r="AE78"/>
  <c r="AB80" l="1"/>
  <c r="AC79"/>
  <c r="S82"/>
  <c r="R83"/>
  <c r="D78"/>
  <c r="Z79"/>
  <c r="Y80"/>
  <c r="P84"/>
  <c r="O85"/>
  <c r="AE79"/>
  <c r="AC80" l="1"/>
  <c r="AB81"/>
  <c r="S83"/>
  <c r="R84"/>
  <c r="D79"/>
  <c r="P85"/>
  <c r="O86"/>
  <c r="Z80"/>
  <c r="Y81"/>
  <c r="AE80"/>
  <c r="P86" l="1"/>
  <c r="O87"/>
  <c r="P87" s="1"/>
  <c r="AB82"/>
  <c r="AC81"/>
  <c r="S84"/>
  <c r="R85"/>
  <c r="D80"/>
  <c r="Z81"/>
  <c r="Y82"/>
  <c r="AE81"/>
  <c r="AC82" l="1"/>
  <c r="AB83"/>
  <c r="S85"/>
  <c r="R86"/>
  <c r="D81"/>
  <c r="Z82"/>
  <c r="Y83"/>
  <c r="AE82"/>
  <c r="AC83" l="1"/>
  <c r="AB84"/>
  <c r="S86"/>
  <c r="R87"/>
  <c r="D82"/>
  <c r="Z83"/>
  <c r="Y84"/>
  <c r="AE83"/>
  <c r="AB85" l="1"/>
  <c r="AC84"/>
  <c r="S87"/>
  <c r="R88"/>
  <c r="D83"/>
  <c r="Z84"/>
  <c r="Y85"/>
  <c r="AE84"/>
  <c r="AC85" l="1"/>
  <c r="AB86"/>
  <c r="S88"/>
  <c r="R89"/>
  <c r="D84"/>
  <c r="Z85"/>
  <c r="Y86"/>
  <c r="AE85"/>
  <c r="Z86" l="1"/>
  <c r="Y87"/>
  <c r="AC86"/>
  <c r="AB87"/>
  <c r="S89"/>
  <c r="R90"/>
  <c r="D85"/>
  <c r="AE86"/>
  <c r="Z87" l="1"/>
  <c r="Y88"/>
  <c r="D86"/>
  <c r="AB88"/>
  <c r="AC87"/>
  <c r="S90"/>
  <c r="R91"/>
  <c r="AE87"/>
  <c r="Z88" l="1"/>
  <c r="Y89"/>
  <c r="D87"/>
  <c r="AC88"/>
  <c r="AB89"/>
  <c r="S91"/>
  <c r="R92"/>
  <c r="AE88"/>
  <c r="Z89" l="1"/>
  <c r="Y90"/>
  <c r="D88"/>
  <c r="AB90"/>
  <c r="AC89"/>
  <c r="S92"/>
  <c r="R93"/>
  <c r="AE89"/>
  <c r="Z90" l="1"/>
  <c r="Y91"/>
  <c r="D89"/>
  <c r="AB91"/>
  <c r="AC90"/>
  <c r="R94"/>
  <c r="S93"/>
  <c r="AE90"/>
  <c r="Z91" l="1"/>
  <c r="Y92"/>
  <c r="D90"/>
  <c r="AB92"/>
  <c r="AC91"/>
  <c r="R95"/>
  <c r="S94"/>
  <c r="AE91"/>
  <c r="Z92" l="1"/>
  <c r="Y93"/>
  <c r="D91"/>
  <c r="AB93"/>
  <c r="AC92"/>
  <c r="R96"/>
  <c r="S95"/>
  <c r="AE92"/>
  <c r="Z93" l="1"/>
  <c r="Y94"/>
  <c r="D92"/>
  <c r="AC93"/>
  <c r="AB94"/>
  <c r="R97"/>
  <c r="S96"/>
  <c r="AE93"/>
  <c r="Z94" l="1"/>
  <c r="Y95"/>
  <c r="D93"/>
  <c r="AC94"/>
  <c r="AB95"/>
  <c r="S97"/>
  <c r="R98"/>
  <c r="AE94"/>
  <c r="Z95" l="1"/>
  <c r="Y96"/>
  <c r="Z96" s="1"/>
  <c r="D94"/>
  <c r="AB96"/>
  <c r="AC95"/>
  <c r="S98"/>
  <c r="R99"/>
  <c r="AE95"/>
  <c r="D95" l="1"/>
  <c r="AC96"/>
  <c r="AB97"/>
  <c r="S99"/>
  <c r="R100"/>
  <c r="AE96"/>
  <c r="D96" l="1"/>
  <c r="AB98"/>
  <c r="AC97"/>
  <c r="S100"/>
  <c r="AE97"/>
  <c r="D97" l="1"/>
  <c r="AB99"/>
  <c r="AC98"/>
  <c r="AE98"/>
  <c r="D98" l="1"/>
  <c r="AB100"/>
  <c r="AC99"/>
  <c r="AE99"/>
  <c r="AC100" l="1"/>
  <c r="D99"/>
  <c r="AE100"/>
  <c r="D100" l="1"/>
</calcChain>
</file>

<file path=xl/sharedStrings.xml><?xml version="1.0" encoding="utf-8"?>
<sst xmlns="http://schemas.openxmlformats.org/spreadsheetml/2006/main" count="166" uniqueCount="73">
  <si>
    <t>valeur cible</t>
  </si>
  <si>
    <t>Date</t>
  </si>
  <si>
    <t>valeurs</t>
  </si>
  <si>
    <t>moy</t>
  </si>
  <si>
    <t>réél</t>
  </si>
  <si>
    <t>t</t>
  </si>
  <si>
    <t>CV %</t>
  </si>
  <si>
    <t>vraie valeur</t>
  </si>
  <si>
    <t>t=(mo-m)/h</t>
  </si>
  <si>
    <t>t50 (table)</t>
  </si>
  <si>
    <t>répétabilité n=30</t>
  </si>
  <si>
    <t>M=vraie val.</t>
  </si>
  <si>
    <t>si test &lt; t table</t>
  </si>
  <si>
    <t>SIGMA</t>
  </si>
  <si>
    <t>2 SIGMA</t>
  </si>
  <si>
    <t>Valeur &lt; C</t>
  </si>
  <si>
    <t>Valeur &gt; C</t>
  </si>
  <si>
    <t>Commentaire</t>
  </si>
  <si>
    <t>V consécu
 &lt; C</t>
  </si>
  <si>
    <t>V consécu
 &gt; C</t>
  </si>
  <si>
    <t>V
montantes</t>
  </si>
  <si>
    <t>V
descendantes</t>
  </si>
  <si>
    <t>A</t>
  </si>
  <si>
    <t>B</t>
  </si>
  <si>
    <t>C</t>
  </si>
  <si>
    <t>D</t>
  </si>
  <si>
    <t>2 valeurs
&gt; 2 sigma</t>
  </si>
  <si>
    <t>2 valeurs
&lt; 2 sigma</t>
  </si>
  <si>
    <t>valeur &lt; 2 sigma</t>
  </si>
  <si>
    <t>valeur &gt; 2 sigma</t>
  </si>
  <si>
    <t>Conclusion</t>
  </si>
  <si>
    <t>10 valeurs &lt; cible</t>
  </si>
  <si>
    <t>E</t>
  </si>
  <si>
    <t>F</t>
  </si>
  <si>
    <t>10 valeurs &gt; cible</t>
  </si>
  <si>
    <t>7 valeurs consécutives montantes</t>
  </si>
  <si>
    <t>7 valeurs consécutives descendantes</t>
  </si>
  <si>
    <t>G</t>
  </si>
  <si>
    <t>2 valeurs inférieures à 2 sigma</t>
  </si>
  <si>
    <t>2 valeurs supérieures à 2 sigma</t>
  </si>
  <si>
    <t>&gt;3 sigma ou
&lt; 3 sigma</t>
  </si>
  <si>
    <t>valeur supérieure ou inférieure à 3 sigma</t>
  </si>
  <si>
    <t>réel + sig</t>
  </si>
  <si>
    <t>réel - sig</t>
  </si>
  <si>
    <t>réel + 2 sig</t>
  </si>
  <si>
    <t>réel - 2 sig</t>
  </si>
  <si>
    <t>réel - 3 sig</t>
  </si>
  <si>
    <t>réel + 3 sig</t>
  </si>
  <si>
    <t xml:space="preserve">moyenne : </t>
  </si>
  <si>
    <t xml:space="preserve">CV % : </t>
  </si>
  <si>
    <t>&gt;40</t>
  </si>
  <si>
    <t>Commentaire auto</t>
  </si>
  <si>
    <t>Cible :</t>
  </si>
  <si>
    <t>IC 95% (30) 2EC/racine(n)</t>
  </si>
  <si>
    <t>h=sigma/racine(n)             1</t>
  </si>
  <si>
    <t>Visa</t>
  </si>
  <si>
    <t xml:space="preserve">Sigma : </t>
  </si>
  <si>
    <t xml:space="preserve">2 sigma : </t>
  </si>
  <si>
    <t xml:space="preserve">3 sigma : </t>
  </si>
  <si>
    <t xml:space="preserve">Nombre : </t>
  </si>
  <si>
    <t>Bilan</t>
  </si>
  <si>
    <t>Min Graph :</t>
  </si>
  <si>
    <t>Max Graph :</t>
  </si>
  <si>
    <t>CM</t>
  </si>
  <si>
    <t>Conclusion2</t>
  </si>
  <si>
    <t>Conclusion3</t>
  </si>
  <si>
    <t>Conclusion4</t>
  </si>
  <si>
    <t>Conclusion5</t>
  </si>
  <si>
    <t>Conclusion6</t>
  </si>
  <si>
    <t>RM</t>
  </si>
  <si>
    <t>CARTE DE CONTRÔLE</t>
  </si>
  <si>
    <t>elements</t>
  </si>
  <si>
    <t>TR</t>
  </si>
</sst>
</file>

<file path=xl/styles.xml><?xml version="1.0" encoding="utf-8"?>
<styleSheet xmlns="http://schemas.openxmlformats.org/spreadsheetml/2006/main">
  <numFmts count="2">
    <numFmt numFmtId="164" formatCode="d/m/yy"/>
    <numFmt numFmtId="165" formatCode="0.000"/>
  </numFmts>
  <fonts count="17">
    <font>
      <sz val="10"/>
      <name val="Arial"/>
    </font>
    <font>
      <b/>
      <sz val="10"/>
      <name val="Arial"/>
    </font>
    <font>
      <sz val="10"/>
      <name val="Arial"/>
      <family val="2"/>
    </font>
    <font>
      <b/>
      <sz val="18"/>
      <name val="Arial"/>
      <family val="2"/>
    </font>
    <font>
      <sz val="10"/>
      <color indexed="10"/>
      <name val="Arial"/>
      <family val="2"/>
    </font>
    <font>
      <b/>
      <sz val="10"/>
      <name val="Arial"/>
      <family val="2"/>
    </font>
    <font>
      <sz val="16"/>
      <name val="Calibri"/>
      <family val="2"/>
    </font>
    <font>
      <b/>
      <u/>
      <sz val="24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indexed="12"/>
      <name val="Arial"/>
      <family val="2"/>
    </font>
    <font>
      <i/>
      <sz val="8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99E67"/>
        <bgColor indexed="64"/>
      </patternFill>
    </fill>
    <fill>
      <patternFill patternType="solid">
        <fgColor rgb="FF12A19A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9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164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165" fontId="4" fillId="2" borderId="14" xfId="0" applyNumberFormat="1" applyFont="1" applyFill="1" applyBorder="1" applyAlignment="1">
      <alignment horizontal="left" vertical="center"/>
    </xf>
    <xf numFmtId="2" fontId="4" fillId="2" borderId="14" xfId="0" applyNumberFormat="1" applyFont="1" applyFill="1" applyBorder="1" applyAlignment="1">
      <alignment horizontal="left" vertical="center"/>
    </xf>
    <xf numFmtId="0" fontId="7" fillId="0" borderId="0" xfId="0" applyFont="1" applyAlignment="1">
      <alignment vertical="center"/>
    </xf>
    <xf numFmtId="164" fontId="0" fillId="0" borderId="11" xfId="0" applyNumberFormat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0" fillId="0" borderId="0" xfId="0" applyFont="1" applyAlignment="1">
      <alignment vertical="center"/>
    </xf>
    <xf numFmtId="165" fontId="11" fillId="2" borderId="1" xfId="0" applyNumberFormat="1" applyFont="1" applyFill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vertical="center"/>
    </xf>
    <xf numFmtId="0" fontId="10" fillId="0" borderId="3" xfId="0" applyFont="1" applyBorder="1" applyAlignment="1">
      <alignment horizontal="right" vertical="center"/>
    </xf>
    <xf numFmtId="0" fontId="10" fillId="0" borderId="4" xfId="0" applyFont="1" applyBorder="1" applyAlignment="1">
      <alignment vertical="center"/>
    </xf>
    <xf numFmtId="165" fontId="10" fillId="0" borderId="3" xfId="0" applyNumberFormat="1" applyFont="1" applyBorder="1" applyAlignment="1">
      <alignment vertical="center"/>
    </xf>
    <xf numFmtId="0" fontId="10" fillId="0" borderId="5" xfId="0" applyFont="1" applyBorder="1" applyAlignment="1">
      <alignment vertical="center"/>
    </xf>
    <xf numFmtId="2" fontId="10" fillId="0" borderId="1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vertical="center"/>
    </xf>
    <xf numFmtId="0" fontId="10" fillId="0" borderId="7" xfId="0" applyFont="1" applyBorder="1" applyAlignment="1">
      <alignment vertical="center"/>
    </xf>
    <xf numFmtId="0" fontId="10" fillId="0" borderId="8" xfId="0" applyFont="1" applyBorder="1" applyAlignment="1">
      <alignment vertical="center"/>
    </xf>
    <xf numFmtId="1" fontId="12" fillId="0" borderId="1" xfId="0" applyNumberFormat="1" applyFont="1" applyBorder="1" applyAlignment="1">
      <alignment horizontal="center" vertical="center"/>
    </xf>
    <xf numFmtId="2" fontId="12" fillId="0" borderId="1" xfId="0" applyNumberFormat="1" applyFont="1" applyBorder="1" applyAlignment="1">
      <alignment horizontal="center" vertical="center"/>
    </xf>
    <xf numFmtId="0" fontId="10" fillId="0" borderId="9" xfId="0" applyFont="1" applyBorder="1" applyAlignment="1">
      <alignment vertical="center"/>
    </xf>
    <xf numFmtId="0" fontId="10" fillId="0" borderId="12" xfId="0" applyFont="1" applyBorder="1" applyAlignment="1">
      <alignment vertical="center"/>
    </xf>
    <xf numFmtId="0" fontId="9" fillId="0" borderId="10" xfId="0" applyFont="1" applyBorder="1" applyAlignment="1">
      <alignment vertical="center"/>
    </xf>
    <xf numFmtId="0" fontId="9" fillId="0" borderId="11" xfId="0" applyFont="1" applyBorder="1" applyAlignment="1">
      <alignment vertical="center"/>
    </xf>
    <xf numFmtId="0" fontId="9" fillId="0" borderId="13" xfId="0" applyFont="1" applyBorder="1" applyAlignment="1">
      <alignment vertical="center"/>
    </xf>
    <xf numFmtId="0" fontId="5" fillId="0" borderId="11" xfId="0" applyFont="1" applyBorder="1" applyAlignment="1">
      <alignment horizontal="right" vertical="center"/>
    </xf>
    <xf numFmtId="0" fontId="8" fillId="0" borderId="11" xfId="0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right" vertical="center"/>
    </xf>
    <xf numFmtId="0" fontId="0" fillId="0" borderId="14" xfId="0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164" fontId="4" fillId="2" borderId="6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164" fontId="0" fillId="0" borderId="3" xfId="0" applyNumberFormat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3" xfId="0" applyFont="1" applyBorder="1" applyAlignment="1">
      <alignment vertical="center"/>
    </xf>
    <xf numFmtId="0" fontId="10" fillId="0" borderId="15" xfId="0" applyFont="1" applyBorder="1" applyAlignment="1">
      <alignment vertical="center"/>
    </xf>
    <xf numFmtId="9" fontId="10" fillId="0" borderId="14" xfId="0" applyNumberFormat="1" applyFont="1" applyBorder="1" applyAlignment="1">
      <alignment horizontal="center" vertical="center"/>
    </xf>
    <xf numFmtId="0" fontId="10" fillId="0" borderId="6" xfId="0" applyFont="1" applyBorder="1" applyAlignment="1">
      <alignment vertical="center"/>
    </xf>
    <xf numFmtId="0" fontId="10" fillId="0" borderId="14" xfId="0" applyFont="1" applyBorder="1" applyAlignment="1">
      <alignment vertical="center"/>
    </xf>
    <xf numFmtId="0" fontId="10" fillId="0" borderId="0" xfId="0" applyFont="1" applyAlignment="1">
      <alignment horizontal="right" vertical="center"/>
    </xf>
    <xf numFmtId="0" fontId="13" fillId="9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10" fillId="0" borderId="2" xfId="0" applyFont="1" applyBorder="1" applyAlignment="1">
      <alignment horizontal="left" vertical="center"/>
    </xf>
    <xf numFmtId="0" fontId="10" fillId="0" borderId="5" xfId="0" applyFont="1" applyBorder="1" applyAlignment="1">
      <alignment horizontal="left" vertical="center"/>
    </xf>
    <xf numFmtId="165" fontId="0" fillId="0" borderId="1" xfId="0" applyNumberFormat="1" applyBorder="1" applyAlignment="1">
      <alignment horizontal="center" vertical="center"/>
    </xf>
    <xf numFmtId="0" fontId="10" fillId="0" borderId="6" xfId="0" applyFont="1" applyBorder="1" applyAlignment="1">
      <alignment horizontal="left" vertical="center"/>
    </xf>
    <xf numFmtId="0" fontId="10" fillId="0" borderId="14" xfId="0" applyFont="1" applyBorder="1" applyAlignment="1">
      <alignment horizontal="left" vertical="center"/>
    </xf>
    <xf numFmtId="0" fontId="8" fillId="1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10" fillId="0" borderId="10" xfId="0" applyFont="1" applyBorder="1" applyAlignment="1">
      <alignment horizontal="left" vertical="center"/>
    </xf>
    <xf numFmtId="0" fontId="10" fillId="0" borderId="13" xfId="0" applyFont="1" applyBorder="1" applyAlignment="1">
      <alignment horizontal="left" vertical="center"/>
    </xf>
    <xf numFmtId="0" fontId="7" fillId="0" borderId="0" xfId="0" applyFont="1" applyAlignment="1">
      <alignment horizontal="center" vertical="center"/>
    </xf>
    <xf numFmtId="164" fontId="13" fillId="9" borderId="1" xfId="0" applyNumberFormat="1" applyFont="1" applyFill="1" applyBorder="1" applyAlignment="1">
      <alignment horizontal="center" vertical="center"/>
    </xf>
    <xf numFmtId="0" fontId="15" fillId="9" borderId="1" xfId="0" applyFont="1" applyFill="1" applyBorder="1" applyAlignment="1">
      <alignment horizontal="center" vertical="center"/>
    </xf>
    <xf numFmtId="0" fontId="15" fillId="9" borderId="1" xfId="0" applyFont="1" applyFill="1" applyBorder="1" applyAlignment="1">
      <alignment horizontal="center" vertical="center" wrapText="1"/>
    </xf>
    <xf numFmtId="0" fontId="15" fillId="9" borderId="1" xfId="0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 wrapText="1"/>
    </xf>
    <xf numFmtId="0" fontId="13" fillId="4" borderId="1" xfId="0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 wrapText="1"/>
    </xf>
    <xf numFmtId="0" fontId="13" fillId="5" borderId="1" xfId="0" applyFont="1" applyFill="1" applyBorder="1" applyAlignment="1">
      <alignment horizontal="center" vertical="center" wrapText="1"/>
    </xf>
    <xf numFmtId="0" fontId="13" fillId="6" borderId="1" xfId="0" applyFont="1" applyFill="1" applyBorder="1" applyAlignment="1">
      <alignment horizontal="center" vertical="center" wrapText="1"/>
    </xf>
    <xf numFmtId="0" fontId="13" fillId="7" borderId="1" xfId="0" applyFont="1" applyFill="1" applyBorder="1" applyAlignment="1">
      <alignment horizontal="center" vertical="center" wrapText="1"/>
    </xf>
    <xf numFmtId="0" fontId="13" fillId="8" borderId="1" xfId="0" applyFont="1" applyFill="1" applyBorder="1" applyAlignment="1">
      <alignment horizontal="center" vertical="center" wrapText="1"/>
    </xf>
    <xf numFmtId="0" fontId="13" fillId="12" borderId="1" xfId="0" applyFont="1" applyFill="1" applyBorder="1" applyAlignment="1">
      <alignment horizontal="center" vertical="center" wrapText="1"/>
    </xf>
    <xf numFmtId="0" fontId="13" fillId="11" borderId="1" xfId="0" applyFont="1" applyFill="1" applyBorder="1" applyAlignment="1">
      <alignment horizontal="center" vertical="center"/>
    </xf>
    <xf numFmtId="0" fontId="14" fillId="12" borderId="1" xfId="1" applyFont="1" applyFill="1" applyBorder="1" applyAlignment="1">
      <alignment horizontal="center" vertical="center"/>
    </xf>
    <xf numFmtId="14" fontId="14" fillId="12" borderId="1" xfId="1" applyNumberFormat="1" applyFont="1" applyFill="1" applyBorder="1" applyAlignment="1">
      <alignment horizontal="center" vertical="center"/>
    </xf>
    <xf numFmtId="0" fontId="13" fillId="12" borderId="1" xfId="0" applyFont="1" applyFill="1" applyBorder="1" applyAlignment="1">
      <alignment horizontal="center" vertical="center"/>
    </xf>
    <xf numFmtId="0" fontId="16" fillId="12" borderId="1" xfId="0" applyNumberFormat="1" applyFont="1" applyFill="1" applyBorder="1" applyAlignment="1">
      <alignment horizontal="center" vertical="center"/>
    </xf>
    <xf numFmtId="0" fontId="16" fillId="12" borderId="1" xfId="0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0" fontId="14" fillId="6" borderId="1" xfId="0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horizontal="center" vertical="center"/>
    </xf>
    <xf numFmtId="0" fontId="13" fillId="8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8">
    <dxf>
      <fill>
        <patternFill>
          <bgColor rgb="FFFFFF00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b val="0"/>
        <i val="0"/>
      </font>
      <fill>
        <patternFill patternType="none">
          <bgColor indexed="6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12A19A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0" defaultTableStyle="TableStyleMedium9" defaultPivotStyle="PivotStyleLight16"/>
  <colors>
    <mruColors>
      <color rgb="FFED3B6E"/>
      <color rgb="FFEC244A"/>
      <color rgb="FFCC1235"/>
      <color rgb="FF12A19A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4.1640776906340826E-2"/>
          <c:y val="2.5260016089909746E-2"/>
          <c:w val="0.94097557479496252"/>
          <c:h val="0.88159802200941384"/>
        </c:manualLayout>
      </c:layout>
      <c:lineChart>
        <c:grouping val="standard"/>
        <c:ser>
          <c:idx val="2"/>
          <c:order val="0"/>
          <c:tx>
            <c:strRef>
              <c:f>Modele!$F$7</c:f>
              <c:strCache>
                <c:ptCount val="1"/>
                <c:pt idx="0">
                  <c:v>réél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Modele!$B$8:$B$192</c:f>
              <c:numCache>
                <c:formatCode>dd/mm/yyyy</c:formatCode>
                <c:ptCount val="185"/>
                <c:pt idx="0">
                  <c:v>45483</c:v>
                </c:pt>
                <c:pt idx="1">
                  <c:v>45483</c:v>
                </c:pt>
                <c:pt idx="2">
                  <c:v>45491</c:v>
                </c:pt>
                <c:pt idx="3">
                  <c:v>45491</c:v>
                </c:pt>
                <c:pt idx="4">
                  <c:v>45496</c:v>
                </c:pt>
                <c:pt idx="5">
                  <c:v>45496</c:v>
                </c:pt>
                <c:pt idx="6">
                  <c:v>45496</c:v>
                </c:pt>
                <c:pt idx="7">
                  <c:v>45498</c:v>
                </c:pt>
                <c:pt idx="8">
                  <c:v>45498</c:v>
                </c:pt>
                <c:pt idx="9">
                  <c:v>45502</c:v>
                </c:pt>
                <c:pt idx="10">
                  <c:v>45502</c:v>
                </c:pt>
                <c:pt idx="11">
                  <c:v>45509</c:v>
                </c:pt>
                <c:pt idx="12">
                  <c:v>45509</c:v>
                </c:pt>
                <c:pt idx="13">
                  <c:v>45512</c:v>
                </c:pt>
                <c:pt idx="14">
                  <c:v>45512</c:v>
                </c:pt>
                <c:pt idx="15">
                  <c:v>45513</c:v>
                </c:pt>
                <c:pt idx="16">
                  <c:v>45513</c:v>
                </c:pt>
                <c:pt idx="17">
                  <c:v>45525</c:v>
                </c:pt>
                <c:pt idx="18">
                  <c:v>45525</c:v>
                </c:pt>
                <c:pt idx="19">
                  <c:v>45525</c:v>
                </c:pt>
                <c:pt idx="20">
                  <c:v>45525</c:v>
                </c:pt>
                <c:pt idx="21">
                  <c:v>45566</c:v>
                </c:pt>
                <c:pt idx="22">
                  <c:v>45566</c:v>
                </c:pt>
                <c:pt idx="23">
                  <c:v>45569</c:v>
                </c:pt>
                <c:pt idx="24">
                  <c:v>45569</c:v>
                </c:pt>
                <c:pt idx="25">
                  <c:v>45569</c:v>
                </c:pt>
                <c:pt idx="26">
                  <c:v>45569</c:v>
                </c:pt>
                <c:pt idx="27">
                  <c:v>45573</c:v>
                </c:pt>
                <c:pt idx="28">
                  <c:v>45573</c:v>
                </c:pt>
                <c:pt idx="29">
                  <c:v>45611</c:v>
                </c:pt>
                <c:pt idx="30">
                  <c:v>45611</c:v>
                </c:pt>
                <c:pt idx="31">
                  <c:v>45617</c:v>
                </c:pt>
                <c:pt idx="32">
                  <c:v>45617</c:v>
                </c:pt>
                <c:pt idx="33">
                  <c:v>45621</c:v>
                </c:pt>
                <c:pt idx="34">
                  <c:v>45621</c:v>
                </c:pt>
                <c:pt idx="35">
                  <c:v>45623</c:v>
                </c:pt>
                <c:pt idx="36">
                  <c:v>45623</c:v>
                </c:pt>
                <c:pt idx="37">
                  <c:v>45629</c:v>
                </c:pt>
                <c:pt idx="38">
                  <c:v>45629</c:v>
                </c:pt>
                <c:pt idx="39">
                  <c:v>45636</c:v>
                </c:pt>
                <c:pt idx="40">
                  <c:v>45636</c:v>
                </c:pt>
                <c:pt idx="41">
                  <c:v>45637</c:v>
                </c:pt>
                <c:pt idx="42">
                  <c:v>45637</c:v>
                </c:pt>
                <c:pt idx="43">
                  <c:v>45643</c:v>
                </c:pt>
                <c:pt idx="44">
                  <c:v>45643</c:v>
                </c:pt>
                <c:pt idx="45">
                  <c:v>45645</c:v>
                </c:pt>
                <c:pt idx="46">
                  <c:v>45645</c:v>
                </c:pt>
                <c:pt idx="47">
                  <c:v>45659</c:v>
                </c:pt>
                <c:pt idx="48">
                  <c:v>45659</c:v>
                </c:pt>
                <c:pt idx="49">
                  <c:v>45660</c:v>
                </c:pt>
                <c:pt idx="50">
                  <c:v>45660</c:v>
                </c:pt>
                <c:pt idx="51">
                  <c:v>45665</c:v>
                </c:pt>
                <c:pt idx="52">
                  <c:v>45665</c:v>
                </c:pt>
                <c:pt idx="53">
                  <c:v>45666</c:v>
                </c:pt>
                <c:pt idx="54">
                  <c:v>45666</c:v>
                </c:pt>
                <c:pt idx="55">
                  <c:v>45672</c:v>
                </c:pt>
                <c:pt idx="56">
                  <c:v>45672</c:v>
                </c:pt>
                <c:pt idx="57">
                  <c:v>45673</c:v>
                </c:pt>
                <c:pt idx="58">
                  <c:v>45673</c:v>
                </c:pt>
                <c:pt idx="59">
                  <c:v>45684</c:v>
                </c:pt>
                <c:pt idx="60">
                  <c:v>45684</c:v>
                </c:pt>
                <c:pt idx="61">
                  <c:v>45686</c:v>
                </c:pt>
                <c:pt idx="62">
                  <c:v>45686</c:v>
                </c:pt>
                <c:pt idx="63">
                  <c:v>45687</c:v>
                </c:pt>
                <c:pt idx="64">
                  <c:v>45687</c:v>
                </c:pt>
                <c:pt idx="65">
                  <c:v>45699</c:v>
                </c:pt>
                <c:pt idx="66">
                  <c:v>45699</c:v>
                </c:pt>
                <c:pt idx="67">
                  <c:v>45701</c:v>
                </c:pt>
                <c:pt idx="68">
                  <c:v>45701</c:v>
                </c:pt>
                <c:pt idx="69">
                  <c:v>45705</c:v>
                </c:pt>
                <c:pt idx="70">
                  <c:v>45705</c:v>
                </c:pt>
                <c:pt idx="71">
                  <c:v>45712</c:v>
                </c:pt>
                <c:pt idx="72">
                  <c:v>45712</c:v>
                </c:pt>
                <c:pt idx="73">
                  <c:v>45713</c:v>
                </c:pt>
                <c:pt idx="74">
                  <c:v>45713</c:v>
                </c:pt>
                <c:pt idx="75">
                  <c:v>45714</c:v>
                </c:pt>
                <c:pt idx="76">
                  <c:v>45714</c:v>
                </c:pt>
                <c:pt idx="77">
                  <c:v>45716</c:v>
                </c:pt>
                <c:pt idx="78">
                  <c:v>45716</c:v>
                </c:pt>
                <c:pt idx="79">
                  <c:v>45719</c:v>
                </c:pt>
                <c:pt idx="80">
                  <c:v>45719</c:v>
                </c:pt>
                <c:pt idx="81">
                  <c:v>45721</c:v>
                </c:pt>
                <c:pt idx="82">
                  <c:v>45721</c:v>
                </c:pt>
                <c:pt idx="83">
                  <c:v>45727</c:v>
                </c:pt>
                <c:pt idx="84">
                  <c:v>45727</c:v>
                </c:pt>
                <c:pt idx="85">
                  <c:v>45728</c:v>
                </c:pt>
                <c:pt idx="86">
                  <c:v>45728</c:v>
                </c:pt>
                <c:pt idx="87">
                  <c:v>45729</c:v>
                </c:pt>
                <c:pt idx="88">
                  <c:v>45729</c:v>
                </c:pt>
                <c:pt idx="89">
                  <c:v>45740</c:v>
                </c:pt>
                <c:pt idx="90">
                  <c:v>45740</c:v>
                </c:pt>
                <c:pt idx="91">
                  <c:v>45749</c:v>
                </c:pt>
                <c:pt idx="92">
                  <c:v>45749</c:v>
                </c:pt>
                <c:pt idx="93">
                  <c:v>45750</c:v>
                </c:pt>
                <c:pt idx="94">
                  <c:v>45751</c:v>
                </c:pt>
              </c:numCache>
            </c:numRef>
          </c:cat>
          <c:val>
            <c:numRef>
              <c:f>Modele!$F$8:$F$192</c:f>
              <c:numCache>
                <c:formatCode>General</c:formatCode>
                <c:ptCount val="185"/>
                <c:pt idx="0">
                  <c:v>134.22</c:v>
                </c:pt>
                <c:pt idx="1">
                  <c:v>134.22</c:v>
                </c:pt>
                <c:pt idx="2">
                  <c:v>134.22</c:v>
                </c:pt>
                <c:pt idx="3">
                  <c:v>134.22</c:v>
                </c:pt>
                <c:pt idx="4">
                  <c:v>134.22</c:v>
                </c:pt>
                <c:pt idx="5">
                  <c:v>134.22</c:v>
                </c:pt>
                <c:pt idx="6">
                  <c:v>134.22</c:v>
                </c:pt>
                <c:pt idx="7">
                  <c:v>134.22</c:v>
                </c:pt>
                <c:pt idx="8">
                  <c:v>134.22</c:v>
                </c:pt>
                <c:pt idx="9">
                  <c:v>134.22</c:v>
                </c:pt>
                <c:pt idx="10">
                  <c:v>134.22</c:v>
                </c:pt>
                <c:pt idx="11">
                  <c:v>134.22</c:v>
                </c:pt>
                <c:pt idx="12">
                  <c:v>134.22</c:v>
                </c:pt>
                <c:pt idx="13">
                  <c:v>134.22</c:v>
                </c:pt>
                <c:pt idx="14">
                  <c:v>134.22</c:v>
                </c:pt>
                <c:pt idx="15">
                  <c:v>134.22</c:v>
                </c:pt>
                <c:pt idx="16">
                  <c:v>134.22</c:v>
                </c:pt>
                <c:pt idx="17">
                  <c:v>134.22</c:v>
                </c:pt>
                <c:pt idx="18">
                  <c:v>134.22</c:v>
                </c:pt>
                <c:pt idx="19">
                  <c:v>134.22</c:v>
                </c:pt>
                <c:pt idx="20">
                  <c:v>134.22</c:v>
                </c:pt>
                <c:pt idx="21">
                  <c:v>134.22</c:v>
                </c:pt>
                <c:pt idx="22">
                  <c:v>134.22</c:v>
                </c:pt>
                <c:pt idx="23">
                  <c:v>134.22</c:v>
                </c:pt>
                <c:pt idx="24">
                  <c:v>134.22</c:v>
                </c:pt>
                <c:pt idx="25">
                  <c:v>134.22</c:v>
                </c:pt>
                <c:pt idx="26">
                  <c:v>134.22</c:v>
                </c:pt>
                <c:pt idx="27">
                  <c:v>134.22</c:v>
                </c:pt>
                <c:pt idx="28">
                  <c:v>134.22</c:v>
                </c:pt>
                <c:pt idx="29">
                  <c:v>134.22</c:v>
                </c:pt>
                <c:pt idx="30">
                  <c:v>134.22</c:v>
                </c:pt>
                <c:pt idx="31">
                  <c:v>134.22</c:v>
                </c:pt>
                <c:pt idx="32">
                  <c:v>134.22</c:v>
                </c:pt>
                <c:pt idx="33">
                  <c:v>134.22</c:v>
                </c:pt>
                <c:pt idx="34">
                  <c:v>134.22</c:v>
                </c:pt>
                <c:pt idx="35">
                  <c:v>134.22</c:v>
                </c:pt>
                <c:pt idx="36">
                  <c:v>134.22</c:v>
                </c:pt>
                <c:pt idx="37">
                  <c:v>134.22</c:v>
                </c:pt>
                <c:pt idx="38">
                  <c:v>134.22</c:v>
                </c:pt>
                <c:pt idx="39">
                  <c:v>134.22</c:v>
                </c:pt>
                <c:pt idx="40">
                  <c:v>134.22</c:v>
                </c:pt>
                <c:pt idx="41">
                  <c:v>134.22</c:v>
                </c:pt>
                <c:pt idx="42">
                  <c:v>134.22</c:v>
                </c:pt>
                <c:pt idx="43">
                  <c:v>134.22</c:v>
                </c:pt>
                <c:pt idx="44">
                  <c:v>134.22</c:v>
                </c:pt>
                <c:pt idx="45">
                  <c:v>134.22</c:v>
                </c:pt>
                <c:pt idx="46">
                  <c:v>134.22</c:v>
                </c:pt>
                <c:pt idx="47">
                  <c:v>134.22</c:v>
                </c:pt>
                <c:pt idx="48">
                  <c:v>134.22</c:v>
                </c:pt>
                <c:pt idx="49">
                  <c:v>134.22</c:v>
                </c:pt>
                <c:pt idx="50">
                  <c:v>134.22</c:v>
                </c:pt>
                <c:pt idx="51">
                  <c:v>134.22</c:v>
                </c:pt>
                <c:pt idx="52">
                  <c:v>134.22</c:v>
                </c:pt>
                <c:pt idx="53">
                  <c:v>134.22</c:v>
                </c:pt>
                <c:pt idx="54">
                  <c:v>134.22</c:v>
                </c:pt>
                <c:pt idx="55">
                  <c:v>134.22</c:v>
                </c:pt>
                <c:pt idx="56">
                  <c:v>134.22</c:v>
                </c:pt>
                <c:pt idx="57">
                  <c:v>134.22</c:v>
                </c:pt>
                <c:pt idx="58">
                  <c:v>134.22</c:v>
                </c:pt>
                <c:pt idx="59">
                  <c:v>134.22</c:v>
                </c:pt>
                <c:pt idx="60">
                  <c:v>134.22</c:v>
                </c:pt>
                <c:pt idx="61">
                  <c:v>134.22</c:v>
                </c:pt>
                <c:pt idx="62">
                  <c:v>134.22</c:v>
                </c:pt>
                <c:pt idx="63">
                  <c:v>134.22</c:v>
                </c:pt>
                <c:pt idx="64">
                  <c:v>134.22</c:v>
                </c:pt>
                <c:pt idx="65">
                  <c:v>134.22</c:v>
                </c:pt>
                <c:pt idx="66">
                  <c:v>134.22</c:v>
                </c:pt>
                <c:pt idx="67">
                  <c:v>134.22</c:v>
                </c:pt>
                <c:pt idx="68">
                  <c:v>134.22</c:v>
                </c:pt>
                <c:pt idx="69">
                  <c:v>134.22</c:v>
                </c:pt>
                <c:pt idx="70">
                  <c:v>134.22</c:v>
                </c:pt>
                <c:pt idx="71">
                  <c:v>134.22</c:v>
                </c:pt>
                <c:pt idx="72">
                  <c:v>134.22</c:v>
                </c:pt>
                <c:pt idx="73">
                  <c:v>134.22</c:v>
                </c:pt>
                <c:pt idx="74">
                  <c:v>134.22</c:v>
                </c:pt>
                <c:pt idx="75">
                  <c:v>134.22</c:v>
                </c:pt>
                <c:pt idx="76">
                  <c:v>134.22</c:v>
                </c:pt>
                <c:pt idx="77">
                  <c:v>134.22</c:v>
                </c:pt>
                <c:pt idx="78">
                  <c:v>134.22</c:v>
                </c:pt>
                <c:pt idx="79">
                  <c:v>134.22</c:v>
                </c:pt>
                <c:pt idx="80">
                  <c:v>134.22</c:v>
                </c:pt>
                <c:pt idx="81">
                  <c:v>134.22</c:v>
                </c:pt>
                <c:pt idx="82">
                  <c:v>134.22</c:v>
                </c:pt>
                <c:pt idx="83">
                  <c:v>134.22</c:v>
                </c:pt>
                <c:pt idx="84">
                  <c:v>134.22</c:v>
                </c:pt>
                <c:pt idx="85">
                  <c:v>134.22</c:v>
                </c:pt>
                <c:pt idx="86">
                  <c:v>134.22</c:v>
                </c:pt>
                <c:pt idx="87">
                  <c:v>134.22</c:v>
                </c:pt>
                <c:pt idx="88">
                  <c:v>134.22</c:v>
                </c:pt>
                <c:pt idx="89">
                  <c:v>134.22</c:v>
                </c:pt>
                <c:pt idx="90">
                  <c:v>134.22</c:v>
                </c:pt>
                <c:pt idx="91">
                  <c:v>134.22</c:v>
                </c:pt>
                <c:pt idx="92">
                  <c:v>134.22</c:v>
                </c:pt>
                <c:pt idx="93">
                  <c:v>134.22</c:v>
                </c:pt>
                <c:pt idx="94">
                  <c:v>134.22</c:v>
                </c:pt>
                <c:pt idx="95">
                  <c:v>134.22</c:v>
                </c:pt>
                <c:pt idx="96">
                  <c:v>134.22</c:v>
                </c:pt>
                <c:pt idx="97">
                  <c:v>134.22</c:v>
                </c:pt>
                <c:pt idx="98">
                  <c:v>134.22</c:v>
                </c:pt>
                <c:pt idx="99">
                  <c:v>134.22</c:v>
                </c:pt>
                <c:pt idx="100">
                  <c:v>134.22</c:v>
                </c:pt>
                <c:pt idx="101">
                  <c:v>134.22</c:v>
                </c:pt>
                <c:pt idx="102">
                  <c:v>134.22</c:v>
                </c:pt>
                <c:pt idx="103">
                  <c:v>134.22</c:v>
                </c:pt>
                <c:pt idx="104">
                  <c:v>134.22</c:v>
                </c:pt>
                <c:pt idx="105">
                  <c:v>134.22</c:v>
                </c:pt>
                <c:pt idx="106">
                  <c:v>134.22</c:v>
                </c:pt>
                <c:pt idx="107">
                  <c:v>134.22</c:v>
                </c:pt>
                <c:pt idx="108">
                  <c:v>134.22</c:v>
                </c:pt>
                <c:pt idx="109">
                  <c:v>134.22</c:v>
                </c:pt>
                <c:pt idx="110">
                  <c:v>134.22</c:v>
                </c:pt>
                <c:pt idx="111">
                  <c:v>134.22</c:v>
                </c:pt>
                <c:pt idx="112">
                  <c:v>134.22</c:v>
                </c:pt>
                <c:pt idx="113">
                  <c:v>134.22</c:v>
                </c:pt>
                <c:pt idx="114">
                  <c:v>134.22</c:v>
                </c:pt>
                <c:pt idx="115">
                  <c:v>134.22</c:v>
                </c:pt>
                <c:pt idx="116">
                  <c:v>134.22</c:v>
                </c:pt>
                <c:pt idx="117">
                  <c:v>134.22</c:v>
                </c:pt>
                <c:pt idx="118">
                  <c:v>134.22</c:v>
                </c:pt>
                <c:pt idx="119">
                  <c:v>134.22</c:v>
                </c:pt>
                <c:pt idx="120">
                  <c:v>134.22</c:v>
                </c:pt>
                <c:pt idx="121">
                  <c:v>134.22</c:v>
                </c:pt>
                <c:pt idx="122">
                  <c:v>134.22</c:v>
                </c:pt>
                <c:pt idx="123">
                  <c:v>134.22</c:v>
                </c:pt>
                <c:pt idx="124">
                  <c:v>134.22</c:v>
                </c:pt>
                <c:pt idx="125">
                  <c:v>134.22</c:v>
                </c:pt>
                <c:pt idx="126">
                  <c:v>134.22</c:v>
                </c:pt>
                <c:pt idx="127">
                  <c:v>134.22</c:v>
                </c:pt>
                <c:pt idx="128">
                  <c:v>134.22</c:v>
                </c:pt>
                <c:pt idx="129">
                  <c:v>134.22</c:v>
                </c:pt>
                <c:pt idx="130">
                  <c:v>134.22</c:v>
                </c:pt>
                <c:pt idx="131">
                  <c:v>134.22</c:v>
                </c:pt>
                <c:pt idx="132">
                  <c:v>134.22</c:v>
                </c:pt>
                <c:pt idx="133">
                  <c:v>134.22</c:v>
                </c:pt>
                <c:pt idx="134">
                  <c:v>134.22</c:v>
                </c:pt>
                <c:pt idx="135">
                  <c:v>134.22</c:v>
                </c:pt>
                <c:pt idx="136">
                  <c:v>134.22</c:v>
                </c:pt>
                <c:pt idx="137">
                  <c:v>134.22</c:v>
                </c:pt>
                <c:pt idx="138">
                  <c:v>134.22</c:v>
                </c:pt>
                <c:pt idx="139">
                  <c:v>134.22</c:v>
                </c:pt>
                <c:pt idx="140">
                  <c:v>134.22</c:v>
                </c:pt>
                <c:pt idx="141">
                  <c:v>134.22</c:v>
                </c:pt>
                <c:pt idx="142">
                  <c:v>134.22</c:v>
                </c:pt>
                <c:pt idx="143">
                  <c:v>134.22</c:v>
                </c:pt>
                <c:pt idx="144">
                  <c:v>134.22</c:v>
                </c:pt>
                <c:pt idx="145">
                  <c:v>134.22</c:v>
                </c:pt>
                <c:pt idx="146">
                  <c:v>134.22</c:v>
                </c:pt>
                <c:pt idx="147">
                  <c:v>134.22</c:v>
                </c:pt>
                <c:pt idx="148">
                  <c:v>134.22</c:v>
                </c:pt>
                <c:pt idx="149">
                  <c:v>134.22</c:v>
                </c:pt>
                <c:pt idx="150">
                  <c:v>134.22</c:v>
                </c:pt>
                <c:pt idx="151">
                  <c:v>134.22</c:v>
                </c:pt>
                <c:pt idx="152">
                  <c:v>134.22</c:v>
                </c:pt>
                <c:pt idx="153">
                  <c:v>134.22</c:v>
                </c:pt>
                <c:pt idx="154">
                  <c:v>134.22</c:v>
                </c:pt>
                <c:pt idx="155">
                  <c:v>134.22</c:v>
                </c:pt>
                <c:pt idx="156">
                  <c:v>134.22</c:v>
                </c:pt>
                <c:pt idx="157">
                  <c:v>134.22</c:v>
                </c:pt>
                <c:pt idx="158">
                  <c:v>134.22</c:v>
                </c:pt>
                <c:pt idx="159">
                  <c:v>134.22</c:v>
                </c:pt>
                <c:pt idx="160">
                  <c:v>134.22</c:v>
                </c:pt>
                <c:pt idx="161">
                  <c:v>134.22</c:v>
                </c:pt>
                <c:pt idx="162">
                  <c:v>134.22</c:v>
                </c:pt>
                <c:pt idx="163">
                  <c:v>134.22</c:v>
                </c:pt>
                <c:pt idx="164">
                  <c:v>134.22</c:v>
                </c:pt>
                <c:pt idx="165">
                  <c:v>134.22</c:v>
                </c:pt>
                <c:pt idx="166">
                  <c:v>134.22</c:v>
                </c:pt>
                <c:pt idx="167">
                  <c:v>134.22</c:v>
                </c:pt>
                <c:pt idx="168">
                  <c:v>134.22</c:v>
                </c:pt>
                <c:pt idx="169">
                  <c:v>134.22</c:v>
                </c:pt>
                <c:pt idx="170">
                  <c:v>134.22</c:v>
                </c:pt>
                <c:pt idx="171">
                  <c:v>134.22</c:v>
                </c:pt>
                <c:pt idx="172">
                  <c:v>134.22</c:v>
                </c:pt>
                <c:pt idx="173">
                  <c:v>134.22</c:v>
                </c:pt>
                <c:pt idx="174">
                  <c:v>134.22</c:v>
                </c:pt>
                <c:pt idx="175">
                  <c:v>134.22</c:v>
                </c:pt>
                <c:pt idx="176">
                  <c:v>134.22</c:v>
                </c:pt>
                <c:pt idx="177">
                  <c:v>134.22</c:v>
                </c:pt>
                <c:pt idx="178">
                  <c:v>134.22</c:v>
                </c:pt>
                <c:pt idx="179">
                  <c:v>134.22</c:v>
                </c:pt>
                <c:pt idx="180">
                  <c:v>134.22</c:v>
                </c:pt>
                <c:pt idx="181">
                  <c:v>134.22</c:v>
                </c:pt>
                <c:pt idx="182">
                  <c:v>134.22</c:v>
                </c:pt>
                <c:pt idx="183">
                  <c:v>134.22</c:v>
                </c:pt>
              </c:numCache>
            </c:numRef>
          </c:val>
        </c:ser>
        <c:ser>
          <c:idx val="3"/>
          <c:order val="1"/>
          <c:tx>
            <c:strRef>
              <c:f>Modele!$G$7</c:f>
              <c:strCache>
                <c:ptCount val="1"/>
                <c:pt idx="0">
                  <c:v>réel + sig</c:v>
                </c:pt>
              </c:strCache>
            </c:strRef>
          </c:tx>
          <c:spPr>
            <a:ln w="25400">
              <a:solidFill>
                <a:srgbClr val="FF00FF"/>
              </a:solidFill>
              <a:prstDash val="sysDash"/>
            </a:ln>
          </c:spPr>
          <c:marker>
            <c:symbol val="none"/>
          </c:marker>
          <c:cat>
            <c:numRef>
              <c:f>Modele!$B$8:$B$192</c:f>
              <c:numCache>
                <c:formatCode>dd/mm/yyyy</c:formatCode>
                <c:ptCount val="185"/>
                <c:pt idx="0">
                  <c:v>45483</c:v>
                </c:pt>
                <c:pt idx="1">
                  <c:v>45483</c:v>
                </c:pt>
                <c:pt idx="2">
                  <c:v>45491</c:v>
                </c:pt>
                <c:pt idx="3">
                  <c:v>45491</c:v>
                </c:pt>
                <c:pt idx="4">
                  <c:v>45496</c:v>
                </c:pt>
                <c:pt idx="5">
                  <c:v>45496</c:v>
                </c:pt>
                <c:pt idx="6">
                  <c:v>45496</c:v>
                </c:pt>
                <c:pt idx="7">
                  <c:v>45498</c:v>
                </c:pt>
                <c:pt idx="8">
                  <c:v>45498</c:v>
                </c:pt>
                <c:pt idx="9">
                  <c:v>45502</c:v>
                </c:pt>
                <c:pt idx="10">
                  <c:v>45502</c:v>
                </c:pt>
                <c:pt idx="11">
                  <c:v>45509</c:v>
                </c:pt>
                <c:pt idx="12">
                  <c:v>45509</c:v>
                </c:pt>
                <c:pt idx="13">
                  <c:v>45512</c:v>
                </c:pt>
                <c:pt idx="14">
                  <c:v>45512</c:v>
                </c:pt>
                <c:pt idx="15">
                  <c:v>45513</c:v>
                </c:pt>
                <c:pt idx="16">
                  <c:v>45513</c:v>
                </c:pt>
                <c:pt idx="17">
                  <c:v>45525</c:v>
                </c:pt>
                <c:pt idx="18">
                  <c:v>45525</c:v>
                </c:pt>
                <c:pt idx="19">
                  <c:v>45525</c:v>
                </c:pt>
                <c:pt idx="20">
                  <c:v>45525</c:v>
                </c:pt>
                <c:pt idx="21">
                  <c:v>45566</c:v>
                </c:pt>
                <c:pt idx="22">
                  <c:v>45566</c:v>
                </c:pt>
                <c:pt idx="23">
                  <c:v>45569</c:v>
                </c:pt>
                <c:pt idx="24">
                  <c:v>45569</c:v>
                </c:pt>
                <c:pt idx="25">
                  <c:v>45569</c:v>
                </c:pt>
                <c:pt idx="26">
                  <c:v>45569</c:v>
                </c:pt>
                <c:pt idx="27">
                  <c:v>45573</c:v>
                </c:pt>
                <c:pt idx="28">
                  <c:v>45573</c:v>
                </c:pt>
                <c:pt idx="29">
                  <c:v>45611</c:v>
                </c:pt>
                <c:pt idx="30">
                  <c:v>45611</c:v>
                </c:pt>
                <c:pt idx="31">
                  <c:v>45617</c:v>
                </c:pt>
                <c:pt idx="32">
                  <c:v>45617</c:v>
                </c:pt>
                <c:pt idx="33">
                  <c:v>45621</c:v>
                </c:pt>
                <c:pt idx="34">
                  <c:v>45621</c:v>
                </c:pt>
                <c:pt idx="35">
                  <c:v>45623</c:v>
                </c:pt>
                <c:pt idx="36">
                  <c:v>45623</c:v>
                </c:pt>
                <c:pt idx="37">
                  <c:v>45629</c:v>
                </c:pt>
                <c:pt idx="38">
                  <c:v>45629</c:v>
                </c:pt>
                <c:pt idx="39">
                  <c:v>45636</c:v>
                </c:pt>
                <c:pt idx="40">
                  <c:v>45636</c:v>
                </c:pt>
                <c:pt idx="41">
                  <c:v>45637</c:v>
                </c:pt>
                <c:pt idx="42">
                  <c:v>45637</c:v>
                </c:pt>
                <c:pt idx="43">
                  <c:v>45643</c:v>
                </c:pt>
                <c:pt idx="44">
                  <c:v>45643</c:v>
                </c:pt>
                <c:pt idx="45">
                  <c:v>45645</c:v>
                </c:pt>
                <c:pt idx="46">
                  <c:v>45645</c:v>
                </c:pt>
                <c:pt idx="47">
                  <c:v>45659</c:v>
                </c:pt>
                <c:pt idx="48">
                  <c:v>45659</c:v>
                </c:pt>
                <c:pt idx="49">
                  <c:v>45660</c:v>
                </c:pt>
                <c:pt idx="50">
                  <c:v>45660</c:v>
                </c:pt>
                <c:pt idx="51">
                  <c:v>45665</c:v>
                </c:pt>
                <c:pt idx="52">
                  <c:v>45665</c:v>
                </c:pt>
                <c:pt idx="53">
                  <c:v>45666</c:v>
                </c:pt>
                <c:pt idx="54">
                  <c:v>45666</c:v>
                </c:pt>
                <c:pt idx="55">
                  <c:v>45672</c:v>
                </c:pt>
                <c:pt idx="56">
                  <c:v>45672</c:v>
                </c:pt>
                <c:pt idx="57">
                  <c:v>45673</c:v>
                </c:pt>
                <c:pt idx="58">
                  <c:v>45673</c:v>
                </c:pt>
                <c:pt idx="59">
                  <c:v>45684</c:v>
                </c:pt>
                <c:pt idx="60">
                  <c:v>45684</c:v>
                </c:pt>
                <c:pt idx="61">
                  <c:v>45686</c:v>
                </c:pt>
                <c:pt idx="62">
                  <c:v>45686</c:v>
                </c:pt>
                <c:pt idx="63">
                  <c:v>45687</c:v>
                </c:pt>
                <c:pt idx="64">
                  <c:v>45687</c:v>
                </c:pt>
                <c:pt idx="65">
                  <c:v>45699</c:v>
                </c:pt>
                <c:pt idx="66">
                  <c:v>45699</c:v>
                </c:pt>
                <c:pt idx="67">
                  <c:v>45701</c:v>
                </c:pt>
                <c:pt idx="68">
                  <c:v>45701</c:v>
                </c:pt>
                <c:pt idx="69">
                  <c:v>45705</c:v>
                </c:pt>
                <c:pt idx="70">
                  <c:v>45705</c:v>
                </c:pt>
                <c:pt idx="71">
                  <c:v>45712</c:v>
                </c:pt>
                <c:pt idx="72">
                  <c:v>45712</c:v>
                </c:pt>
                <c:pt idx="73">
                  <c:v>45713</c:v>
                </c:pt>
                <c:pt idx="74">
                  <c:v>45713</c:v>
                </c:pt>
                <c:pt idx="75">
                  <c:v>45714</c:v>
                </c:pt>
                <c:pt idx="76">
                  <c:v>45714</c:v>
                </c:pt>
                <c:pt idx="77">
                  <c:v>45716</c:v>
                </c:pt>
                <c:pt idx="78">
                  <c:v>45716</c:v>
                </c:pt>
                <c:pt idx="79">
                  <c:v>45719</c:v>
                </c:pt>
                <c:pt idx="80">
                  <c:v>45719</c:v>
                </c:pt>
                <c:pt idx="81">
                  <c:v>45721</c:v>
                </c:pt>
                <c:pt idx="82">
                  <c:v>45721</c:v>
                </c:pt>
                <c:pt idx="83">
                  <c:v>45727</c:v>
                </c:pt>
                <c:pt idx="84">
                  <c:v>45727</c:v>
                </c:pt>
                <c:pt idx="85">
                  <c:v>45728</c:v>
                </c:pt>
                <c:pt idx="86">
                  <c:v>45728</c:v>
                </c:pt>
                <c:pt idx="87">
                  <c:v>45729</c:v>
                </c:pt>
                <c:pt idx="88">
                  <c:v>45729</c:v>
                </c:pt>
                <c:pt idx="89">
                  <c:v>45740</c:v>
                </c:pt>
                <c:pt idx="90">
                  <c:v>45740</c:v>
                </c:pt>
                <c:pt idx="91">
                  <c:v>45749</c:v>
                </c:pt>
                <c:pt idx="92">
                  <c:v>45749</c:v>
                </c:pt>
                <c:pt idx="93">
                  <c:v>45750</c:v>
                </c:pt>
                <c:pt idx="94">
                  <c:v>45751</c:v>
                </c:pt>
              </c:numCache>
            </c:numRef>
          </c:cat>
          <c:val>
            <c:numRef>
              <c:f>Modele!$G$8:$G$192</c:f>
              <c:numCache>
                <c:formatCode>General</c:formatCode>
                <c:ptCount val="185"/>
                <c:pt idx="0">
                  <c:v>140.34805771059203</c:v>
                </c:pt>
                <c:pt idx="1">
                  <c:v>140.34805771059203</c:v>
                </c:pt>
                <c:pt idx="2">
                  <c:v>140.34805771059203</c:v>
                </c:pt>
                <c:pt idx="3">
                  <c:v>140.34805771059203</c:v>
                </c:pt>
                <c:pt idx="4">
                  <c:v>140.34805771059203</c:v>
                </c:pt>
                <c:pt idx="5">
                  <c:v>140.34805771059203</c:v>
                </c:pt>
                <c:pt idx="6">
                  <c:v>140.34805771059203</c:v>
                </c:pt>
                <c:pt idx="7">
                  <c:v>140.34805771059203</c:v>
                </c:pt>
                <c:pt idx="8">
                  <c:v>140.34805771059203</c:v>
                </c:pt>
                <c:pt idx="9">
                  <c:v>140.34805771059203</c:v>
                </c:pt>
                <c:pt idx="10">
                  <c:v>140.34805771059203</c:v>
                </c:pt>
                <c:pt idx="11">
                  <c:v>140.34805771059203</c:v>
                </c:pt>
                <c:pt idx="12">
                  <c:v>140.34805771059203</c:v>
                </c:pt>
                <c:pt idx="13">
                  <c:v>140.34805771059203</c:v>
                </c:pt>
                <c:pt idx="14">
                  <c:v>140.34805771059203</c:v>
                </c:pt>
                <c:pt idx="15">
                  <c:v>140.34805771059203</c:v>
                </c:pt>
                <c:pt idx="16">
                  <c:v>140.34805771059203</c:v>
                </c:pt>
                <c:pt idx="17">
                  <c:v>140.34805771059203</c:v>
                </c:pt>
                <c:pt idx="18">
                  <c:v>140.34805771059203</c:v>
                </c:pt>
                <c:pt idx="19">
                  <c:v>140.34805771059203</c:v>
                </c:pt>
                <c:pt idx="20">
                  <c:v>140.34805771059203</c:v>
                </c:pt>
                <c:pt idx="21">
                  <c:v>140.34805771059203</c:v>
                </c:pt>
                <c:pt idx="22">
                  <c:v>140.34805771059203</c:v>
                </c:pt>
                <c:pt idx="23">
                  <c:v>140.34805771059203</c:v>
                </c:pt>
                <c:pt idx="24">
                  <c:v>140.34805771059203</c:v>
                </c:pt>
                <c:pt idx="25">
                  <c:v>140.34805771059203</c:v>
                </c:pt>
                <c:pt idx="26">
                  <c:v>140.34805771059203</c:v>
                </c:pt>
                <c:pt idx="27">
                  <c:v>140.34805771059203</c:v>
                </c:pt>
                <c:pt idx="28">
                  <c:v>140.34805771059203</c:v>
                </c:pt>
                <c:pt idx="29">
                  <c:v>140.34805771059203</c:v>
                </c:pt>
                <c:pt idx="30">
                  <c:v>140.34805771059203</c:v>
                </c:pt>
                <c:pt idx="31">
                  <c:v>140.34805771059203</c:v>
                </c:pt>
                <c:pt idx="32">
                  <c:v>140.34805771059203</c:v>
                </c:pt>
                <c:pt idx="33">
                  <c:v>140.34805771059203</c:v>
                </c:pt>
                <c:pt idx="34">
                  <c:v>140.34805771059203</c:v>
                </c:pt>
                <c:pt idx="35">
                  <c:v>140.34805771059203</c:v>
                </c:pt>
                <c:pt idx="36">
                  <c:v>140.34805771059203</c:v>
                </c:pt>
                <c:pt idx="37">
                  <c:v>140.34805771059203</c:v>
                </c:pt>
                <c:pt idx="38">
                  <c:v>140.34805771059203</c:v>
                </c:pt>
                <c:pt idx="39">
                  <c:v>140.34805771059203</c:v>
                </c:pt>
                <c:pt idx="40">
                  <c:v>140.34805771059203</c:v>
                </c:pt>
                <c:pt idx="41">
                  <c:v>140.34805771059203</c:v>
                </c:pt>
                <c:pt idx="42">
                  <c:v>140.34805771059203</c:v>
                </c:pt>
                <c:pt idx="43">
                  <c:v>140.34805771059203</c:v>
                </c:pt>
                <c:pt idx="44">
                  <c:v>140.34805771059203</c:v>
                </c:pt>
                <c:pt idx="45">
                  <c:v>140.34805771059203</c:v>
                </c:pt>
                <c:pt idx="46">
                  <c:v>140.34805771059203</c:v>
                </c:pt>
                <c:pt idx="47">
                  <c:v>140.34805771059203</c:v>
                </c:pt>
                <c:pt idx="48">
                  <c:v>140.34805771059203</c:v>
                </c:pt>
                <c:pt idx="49">
                  <c:v>140.34805771059203</c:v>
                </c:pt>
                <c:pt idx="50">
                  <c:v>140.34805771059203</c:v>
                </c:pt>
                <c:pt idx="51">
                  <c:v>140.34805771059203</c:v>
                </c:pt>
                <c:pt idx="52">
                  <c:v>140.34805771059203</c:v>
                </c:pt>
                <c:pt idx="53">
                  <c:v>140.34805771059203</c:v>
                </c:pt>
                <c:pt idx="54">
                  <c:v>140.34805771059203</c:v>
                </c:pt>
                <c:pt idx="55">
                  <c:v>140.34805771059203</c:v>
                </c:pt>
                <c:pt idx="56">
                  <c:v>140.34805771059203</c:v>
                </c:pt>
                <c:pt idx="57">
                  <c:v>140.34805771059203</c:v>
                </c:pt>
                <c:pt idx="58">
                  <c:v>140.34805771059203</c:v>
                </c:pt>
                <c:pt idx="59">
                  <c:v>140.34805771059203</c:v>
                </c:pt>
                <c:pt idx="60">
                  <c:v>140.34805771059203</c:v>
                </c:pt>
                <c:pt idx="61">
                  <c:v>140.34805771059203</c:v>
                </c:pt>
                <c:pt idx="62">
                  <c:v>140.34805771059203</c:v>
                </c:pt>
                <c:pt idx="63">
                  <c:v>140.34805771059203</c:v>
                </c:pt>
                <c:pt idx="64">
                  <c:v>140.34805771059203</c:v>
                </c:pt>
                <c:pt idx="65">
                  <c:v>140.34805771059203</c:v>
                </c:pt>
                <c:pt idx="66">
                  <c:v>140.34805771059203</c:v>
                </c:pt>
                <c:pt idx="67">
                  <c:v>140.34805771059203</c:v>
                </c:pt>
                <c:pt idx="68">
                  <c:v>140.34805771059203</c:v>
                </c:pt>
                <c:pt idx="69">
                  <c:v>140.34805771059203</c:v>
                </c:pt>
                <c:pt idx="70">
                  <c:v>140.34805771059203</c:v>
                </c:pt>
                <c:pt idx="71">
                  <c:v>140.34805771059203</c:v>
                </c:pt>
                <c:pt idx="72">
                  <c:v>140.34805771059203</c:v>
                </c:pt>
                <c:pt idx="73">
                  <c:v>140.34805771059203</c:v>
                </c:pt>
                <c:pt idx="74">
                  <c:v>140.34805771059203</c:v>
                </c:pt>
                <c:pt idx="75">
                  <c:v>140.34805771059203</c:v>
                </c:pt>
                <c:pt idx="76">
                  <c:v>140.34805771059203</c:v>
                </c:pt>
                <c:pt idx="77">
                  <c:v>140.34805771059203</c:v>
                </c:pt>
                <c:pt idx="78">
                  <c:v>140.34805771059203</c:v>
                </c:pt>
                <c:pt idx="79">
                  <c:v>140.34805771059203</c:v>
                </c:pt>
                <c:pt idx="80">
                  <c:v>140.34805771059203</c:v>
                </c:pt>
                <c:pt idx="81">
                  <c:v>140.34805771059203</c:v>
                </c:pt>
                <c:pt idx="82">
                  <c:v>140.34805771059203</c:v>
                </c:pt>
                <c:pt idx="83">
                  <c:v>140.34805771059203</c:v>
                </c:pt>
                <c:pt idx="84">
                  <c:v>140.34805771059203</c:v>
                </c:pt>
                <c:pt idx="85">
                  <c:v>140.34805771059203</c:v>
                </c:pt>
                <c:pt idx="86">
                  <c:v>140.34805771059203</c:v>
                </c:pt>
                <c:pt idx="87">
                  <c:v>140.34805771059203</c:v>
                </c:pt>
                <c:pt idx="88">
                  <c:v>140.34805771059203</c:v>
                </c:pt>
                <c:pt idx="89">
                  <c:v>140.34805771059203</c:v>
                </c:pt>
                <c:pt idx="90">
                  <c:v>140.34805771059203</c:v>
                </c:pt>
                <c:pt idx="91">
                  <c:v>140.34805771059203</c:v>
                </c:pt>
                <c:pt idx="92">
                  <c:v>140.34805771059203</c:v>
                </c:pt>
                <c:pt idx="93">
                  <c:v>140.34805771059203</c:v>
                </c:pt>
                <c:pt idx="94">
                  <c:v>140.34805771059203</c:v>
                </c:pt>
                <c:pt idx="95">
                  <c:v>140.34805771059203</c:v>
                </c:pt>
                <c:pt idx="96">
                  <c:v>140.34805771059203</c:v>
                </c:pt>
                <c:pt idx="97">
                  <c:v>140.34805771059203</c:v>
                </c:pt>
                <c:pt idx="98">
                  <c:v>140.34805771059203</c:v>
                </c:pt>
                <c:pt idx="99">
                  <c:v>140.34805771059203</c:v>
                </c:pt>
                <c:pt idx="100">
                  <c:v>140.34805771059203</c:v>
                </c:pt>
                <c:pt idx="101">
                  <c:v>140.34805771059203</c:v>
                </c:pt>
                <c:pt idx="102">
                  <c:v>140.34805771059203</c:v>
                </c:pt>
                <c:pt idx="103">
                  <c:v>140.34805771059203</c:v>
                </c:pt>
                <c:pt idx="104">
                  <c:v>140.34805771059203</c:v>
                </c:pt>
                <c:pt idx="105">
                  <c:v>140.34805771059203</c:v>
                </c:pt>
                <c:pt idx="106">
                  <c:v>140.34805771059203</c:v>
                </c:pt>
                <c:pt idx="107">
                  <c:v>140.34805771059203</c:v>
                </c:pt>
                <c:pt idx="108">
                  <c:v>140.34805771059203</c:v>
                </c:pt>
                <c:pt idx="109">
                  <c:v>140.34805771059203</c:v>
                </c:pt>
                <c:pt idx="110">
                  <c:v>140.34805771059203</c:v>
                </c:pt>
                <c:pt idx="111">
                  <c:v>140.34805771059203</c:v>
                </c:pt>
                <c:pt idx="112">
                  <c:v>140.34805771059203</c:v>
                </c:pt>
                <c:pt idx="113">
                  <c:v>140.34805771059203</c:v>
                </c:pt>
                <c:pt idx="114">
                  <c:v>140.34805771059203</c:v>
                </c:pt>
                <c:pt idx="115">
                  <c:v>140.34805771059203</c:v>
                </c:pt>
                <c:pt idx="116">
                  <c:v>140.34805771059203</c:v>
                </c:pt>
                <c:pt idx="117">
                  <c:v>140.34805771059203</c:v>
                </c:pt>
                <c:pt idx="118">
                  <c:v>140.34805771059203</c:v>
                </c:pt>
                <c:pt idx="119">
                  <c:v>140.34805771059203</c:v>
                </c:pt>
                <c:pt idx="120">
                  <c:v>140.34805771059203</c:v>
                </c:pt>
                <c:pt idx="121">
                  <c:v>140.34805771059203</c:v>
                </c:pt>
                <c:pt idx="122">
                  <c:v>140.34805771059203</c:v>
                </c:pt>
                <c:pt idx="123">
                  <c:v>140.34805771059203</c:v>
                </c:pt>
                <c:pt idx="124">
                  <c:v>140.34805771059203</c:v>
                </c:pt>
                <c:pt idx="125">
                  <c:v>140.34805771059203</c:v>
                </c:pt>
                <c:pt idx="126">
                  <c:v>140.34805771059203</c:v>
                </c:pt>
                <c:pt idx="127">
                  <c:v>140.34805771059203</c:v>
                </c:pt>
                <c:pt idx="128">
                  <c:v>140.34805771059203</c:v>
                </c:pt>
                <c:pt idx="129">
                  <c:v>140.34805771059203</c:v>
                </c:pt>
                <c:pt idx="130">
                  <c:v>140.34805771059203</c:v>
                </c:pt>
                <c:pt idx="131">
                  <c:v>140.34805771059203</c:v>
                </c:pt>
                <c:pt idx="132">
                  <c:v>140.34805771059203</c:v>
                </c:pt>
                <c:pt idx="133">
                  <c:v>140.34805771059203</c:v>
                </c:pt>
                <c:pt idx="134">
                  <c:v>140.34805771059203</c:v>
                </c:pt>
                <c:pt idx="135">
                  <c:v>140.34805771059203</c:v>
                </c:pt>
                <c:pt idx="136">
                  <c:v>140.34805771059203</c:v>
                </c:pt>
                <c:pt idx="137">
                  <c:v>140.34805771059203</c:v>
                </c:pt>
                <c:pt idx="138">
                  <c:v>140.34805771059203</c:v>
                </c:pt>
                <c:pt idx="139">
                  <c:v>140.34805771059203</c:v>
                </c:pt>
                <c:pt idx="140">
                  <c:v>140.34805771059203</c:v>
                </c:pt>
                <c:pt idx="141">
                  <c:v>140.34805771059203</c:v>
                </c:pt>
                <c:pt idx="142">
                  <c:v>140.34805771059203</c:v>
                </c:pt>
                <c:pt idx="143">
                  <c:v>140.34805771059203</c:v>
                </c:pt>
                <c:pt idx="144">
                  <c:v>140.34805771059203</c:v>
                </c:pt>
                <c:pt idx="145">
                  <c:v>140.34805771059203</c:v>
                </c:pt>
                <c:pt idx="146">
                  <c:v>140.34805771059203</c:v>
                </c:pt>
                <c:pt idx="147">
                  <c:v>140.34805771059203</c:v>
                </c:pt>
                <c:pt idx="148">
                  <c:v>140.34805771059203</c:v>
                </c:pt>
                <c:pt idx="149">
                  <c:v>140.34805771059203</c:v>
                </c:pt>
                <c:pt idx="150">
                  <c:v>140.34805771059203</c:v>
                </c:pt>
                <c:pt idx="151">
                  <c:v>140.34805771059203</c:v>
                </c:pt>
                <c:pt idx="152">
                  <c:v>140.34805771059203</c:v>
                </c:pt>
                <c:pt idx="153">
                  <c:v>140.34805771059203</c:v>
                </c:pt>
                <c:pt idx="154">
                  <c:v>140.34805771059203</c:v>
                </c:pt>
                <c:pt idx="155">
                  <c:v>140.34805771059203</c:v>
                </c:pt>
                <c:pt idx="156">
                  <c:v>140.34805771059203</c:v>
                </c:pt>
                <c:pt idx="157">
                  <c:v>140.34805771059203</c:v>
                </c:pt>
                <c:pt idx="158">
                  <c:v>140.34805771059203</c:v>
                </c:pt>
                <c:pt idx="159">
                  <c:v>140.34805771059203</c:v>
                </c:pt>
                <c:pt idx="160">
                  <c:v>140.34805771059203</c:v>
                </c:pt>
                <c:pt idx="161">
                  <c:v>140.34805771059203</c:v>
                </c:pt>
                <c:pt idx="162">
                  <c:v>140.34805771059203</c:v>
                </c:pt>
                <c:pt idx="163">
                  <c:v>140.34805771059203</c:v>
                </c:pt>
                <c:pt idx="164">
                  <c:v>140.34805771059203</c:v>
                </c:pt>
                <c:pt idx="165">
                  <c:v>140.34805771059203</c:v>
                </c:pt>
                <c:pt idx="166">
                  <c:v>140.34805771059203</c:v>
                </c:pt>
                <c:pt idx="167">
                  <c:v>140.34805771059203</c:v>
                </c:pt>
                <c:pt idx="168">
                  <c:v>140.34805771059203</c:v>
                </c:pt>
                <c:pt idx="169">
                  <c:v>140.34805771059203</c:v>
                </c:pt>
                <c:pt idx="170">
                  <c:v>140.34805771059203</c:v>
                </c:pt>
                <c:pt idx="171">
                  <c:v>140.34805771059203</c:v>
                </c:pt>
                <c:pt idx="172">
                  <c:v>140.34805771059203</c:v>
                </c:pt>
                <c:pt idx="173">
                  <c:v>140.34805771059203</c:v>
                </c:pt>
                <c:pt idx="174">
                  <c:v>140.34805771059203</c:v>
                </c:pt>
                <c:pt idx="175">
                  <c:v>140.34805771059203</c:v>
                </c:pt>
                <c:pt idx="176">
                  <c:v>140.34805771059203</c:v>
                </c:pt>
                <c:pt idx="177">
                  <c:v>140.34805771059203</c:v>
                </c:pt>
                <c:pt idx="178">
                  <c:v>140.34805771059203</c:v>
                </c:pt>
                <c:pt idx="179">
                  <c:v>140.34805771059203</c:v>
                </c:pt>
                <c:pt idx="180">
                  <c:v>140.34805771059203</c:v>
                </c:pt>
                <c:pt idx="181">
                  <c:v>140.34805771059203</c:v>
                </c:pt>
                <c:pt idx="182">
                  <c:v>140.34805771059203</c:v>
                </c:pt>
                <c:pt idx="183">
                  <c:v>140.34805771059203</c:v>
                </c:pt>
              </c:numCache>
            </c:numRef>
          </c:val>
        </c:ser>
        <c:ser>
          <c:idx val="4"/>
          <c:order val="2"/>
          <c:tx>
            <c:strRef>
              <c:f>Modele!$H$7</c:f>
              <c:strCache>
                <c:ptCount val="1"/>
                <c:pt idx="0">
                  <c:v>réel - sig</c:v>
                </c:pt>
              </c:strCache>
            </c:strRef>
          </c:tx>
          <c:spPr>
            <a:ln w="25400">
              <a:solidFill>
                <a:srgbClr val="800080"/>
              </a:solidFill>
              <a:prstDash val="sysDash"/>
            </a:ln>
          </c:spPr>
          <c:marker>
            <c:symbol val="none"/>
          </c:marker>
          <c:cat>
            <c:numRef>
              <c:f>Modele!$B$8:$B$192</c:f>
              <c:numCache>
                <c:formatCode>dd/mm/yyyy</c:formatCode>
                <c:ptCount val="185"/>
                <c:pt idx="0">
                  <c:v>45483</c:v>
                </c:pt>
                <c:pt idx="1">
                  <c:v>45483</c:v>
                </c:pt>
                <c:pt idx="2">
                  <c:v>45491</c:v>
                </c:pt>
                <c:pt idx="3">
                  <c:v>45491</c:v>
                </c:pt>
                <c:pt idx="4">
                  <c:v>45496</c:v>
                </c:pt>
                <c:pt idx="5">
                  <c:v>45496</c:v>
                </c:pt>
                <c:pt idx="6">
                  <c:v>45496</c:v>
                </c:pt>
                <c:pt idx="7">
                  <c:v>45498</c:v>
                </c:pt>
                <c:pt idx="8">
                  <c:v>45498</c:v>
                </c:pt>
                <c:pt idx="9">
                  <c:v>45502</c:v>
                </c:pt>
                <c:pt idx="10">
                  <c:v>45502</c:v>
                </c:pt>
                <c:pt idx="11">
                  <c:v>45509</c:v>
                </c:pt>
                <c:pt idx="12">
                  <c:v>45509</c:v>
                </c:pt>
                <c:pt idx="13">
                  <c:v>45512</c:v>
                </c:pt>
                <c:pt idx="14">
                  <c:v>45512</c:v>
                </c:pt>
                <c:pt idx="15">
                  <c:v>45513</c:v>
                </c:pt>
                <c:pt idx="16">
                  <c:v>45513</c:v>
                </c:pt>
                <c:pt idx="17">
                  <c:v>45525</c:v>
                </c:pt>
                <c:pt idx="18">
                  <c:v>45525</c:v>
                </c:pt>
                <c:pt idx="19">
                  <c:v>45525</c:v>
                </c:pt>
                <c:pt idx="20">
                  <c:v>45525</c:v>
                </c:pt>
                <c:pt idx="21">
                  <c:v>45566</c:v>
                </c:pt>
                <c:pt idx="22">
                  <c:v>45566</c:v>
                </c:pt>
                <c:pt idx="23">
                  <c:v>45569</c:v>
                </c:pt>
                <c:pt idx="24">
                  <c:v>45569</c:v>
                </c:pt>
                <c:pt idx="25">
                  <c:v>45569</c:v>
                </c:pt>
                <c:pt idx="26">
                  <c:v>45569</c:v>
                </c:pt>
                <c:pt idx="27">
                  <c:v>45573</c:v>
                </c:pt>
                <c:pt idx="28">
                  <c:v>45573</c:v>
                </c:pt>
                <c:pt idx="29">
                  <c:v>45611</c:v>
                </c:pt>
                <c:pt idx="30">
                  <c:v>45611</c:v>
                </c:pt>
                <c:pt idx="31">
                  <c:v>45617</c:v>
                </c:pt>
                <c:pt idx="32">
                  <c:v>45617</c:v>
                </c:pt>
                <c:pt idx="33">
                  <c:v>45621</c:v>
                </c:pt>
                <c:pt idx="34">
                  <c:v>45621</c:v>
                </c:pt>
                <c:pt idx="35">
                  <c:v>45623</c:v>
                </c:pt>
                <c:pt idx="36">
                  <c:v>45623</c:v>
                </c:pt>
                <c:pt idx="37">
                  <c:v>45629</c:v>
                </c:pt>
                <c:pt idx="38">
                  <c:v>45629</c:v>
                </c:pt>
                <c:pt idx="39">
                  <c:v>45636</c:v>
                </c:pt>
                <c:pt idx="40">
                  <c:v>45636</c:v>
                </c:pt>
                <c:pt idx="41">
                  <c:v>45637</c:v>
                </c:pt>
                <c:pt idx="42">
                  <c:v>45637</c:v>
                </c:pt>
                <c:pt idx="43">
                  <c:v>45643</c:v>
                </c:pt>
                <c:pt idx="44">
                  <c:v>45643</c:v>
                </c:pt>
                <c:pt idx="45">
                  <c:v>45645</c:v>
                </c:pt>
                <c:pt idx="46">
                  <c:v>45645</c:v>
                </c:pt>
                <c:pt idx="47">
                  <c:v>45659</c:v>
                </c:pt>
                <c:pt idx="48">
                  <c:v>45659</c:v>
                </c:pt>
                <c:pt idx="49">
                  <c:v>45660</c:v>
                </c:pt>
                <c:pt idx="50">
                  <c:v>45660</c:v>
                </c:pt>
                <c:pt idx="51">
                  <c:v>45665</c:v>
                </c:pt>
                <c:pt idx="52">
                  <c:v>45665</c:v>
                </c:pt>
                <c:pt idx="53">
                  <c:v>45666</c:v>
                </c:pt>
                <c:pt idx="54">
                  <c:v>45666</c:v>
                </c:pt>
                <c:pt idx="55">
                  <c:v>45672</c:v>
                </c:pt>
                <c:pt idx="56">
                  <c:v>45672</c:v>
                </c:pt>
                <c:pt idx="57">
                  <c:v>45673</c:v>
                </c:pt>
                <c:pt idx="58">
                  <c:v>45673</c:v>
                </c:pt>
                <c:pt idx="59">
                  <c:v>45684</c:v>
                </c:pt>
                <c:pt idx="60">
                  <c:v>45684</c:v>
                </c:pt>
                <c:pt idx="61">
                  <c:v>45686</c:v>
                </c:pt>
                <c:pt idx="62">
                  <c:v>45686</c:v>
                </c:pt>
                <c:pt idx="63">
                  <c:v>45687</c:v>
                </c:pt>
                <c:pt idx="64">
                  <c:v>45687</c:v>
                </c:pt>
                <c:pt idx="65">
                  <c:v>45699</c:v>
                </c:pt>
                <c:pt idx="66">
                  <c:v>45699</c:v>
                </c:pt>
                <c:pt idx="67">
                  <c:v>45701</c:v>
                </c:pt>
                <c:pt idx="68">
                  <c:v>45701</c:v>
                </c:pt>
                <c:pt idx="69">
                  <c:v>45705</c:v>
                </c:pt>
                <c:pt idx="70">
                  <c:v>45705</c:v>
                </c:pt>
                <c:pt idx="71">
                  <c:v>45712</c:v>
                </c:pt>
                <c:pt idx="72">
                  <c:v>45712</c:v>
                </c:pt>
                <c:pt idx="73">
                  <c:v>45713</c:v>
                </c:pt>
                <c:pt idx="74">
                  <c:v>45713</c:v>
                </c:pt>
                <c:pt idx="75">
                  <c:v>45714</c:v>
                </c:pt>
                <c:pt idx="76">
                  <c:v>45714</c:v>
                </c:pt>
                <c:pt idx="77">
                  <c:v>45716</c:v>
                </c:pt>
                <c:pt idx="78">
                  <c:v>45716</c:v>
                </c:pt>
                <c:pt idx="79">
                  <c:v>45719</c:v>
                </c:pt>
                <c:pt idx="80">
                  <c:v>45719</c:v>
                </c:pt>
                <c:pt idx="81">
                  <c:v>45721</c:v>
                </c:pt>
                <c:pt idx="82">
                  <c:v>45721</c:v>
                </c:pt>
                <c:pt idx="83">
                  <c:v>45727</c:v>
                </c:pt>
                <c:pt idx="84">
                  <c:v>45727</c:v>
                </c:pt>
                <c:pt idx="85">
                  <c:v>45728</c:v>
                </c:pt>
                <c:pt idx="86">
                  <c:v>45728</c:v>
                </c:pt>
                <c:pt idx="87">
                  <c:v>45729</c:v>
                </c:pt>
                <c:pt idx="88">
                  <c:v>45729</c:v>
                </c:pt>
                <c:pt idx="89">
                  <c:v>45740</c:v>
                </c:pt>
                <c:pt idx="90">
                  <c:v>45740</c:v>
                </c:pt>
                <c:pt idx="91">
                  <c:v>45749</c:v>
                </c:pt>
                <c:pt idx="92">
                  <c:v>45749</c:v>
                </c:pt>
                <c:pt idx="93">
                  <c:v>45750</c:v>
                </c:pt>
                <c:pt idx="94">
                  <c:v>45751</c:v>
                </c:pt>
              </c:numCache>
            </c:numRef>
          </c:cat>
          <c:val>
            <c:numRef>
              <c:f>Modele!$H$8:$H$192</c:f>
              <c:numCache>
                <c:formatCode>General</c:formatCode>
                <c:ptCount val="185"/>
                <c:pt idx="0">
                  <c:v>128.09194228940797</c:v>
                </c:pt>
                <c:pt idx="1">
                  <c:v>128.09194228940797</c:v>
                </c:pt>
                <c:pt idx="2">
                  <c:v>128.09194228940797</c:v>
                </c:pt>
                <c:pt idx="3">
                  <c:v>128.09194228940797</c:v>
                </c:pt>
                <c:pt idx="4">
                  <c:v>128.09194228940797</c:v>
                </c:pt>
                <c:pt idx="5">
                  <c:v>128.09194228940797</c:v>
                </c:pt>
                <c:pt idx="6">
                  <c:v>128.09194228940797</c:v>
                </c:pt>
                <c:pt idx="7">
                  <c:v>128.09194228940797</c:v>
                </c:pt>
                <c:pt idx="8">
                  <c:v>128.09194228940797</c:v>
                </c:pt>
                <c:pt idx="9">
                  <c:v>128.09194228940797</c:v>
                </c:pt>
                <c:pt idx="10">
                  <c:v>128.09194228940797</c:v>
                </c:pt>
                <c:pt idx="11">
                  <c:v>128.09194228940797</c:v>
                </c:pt>
                <c:pt idx="12">
                  <c:v>128.09194228940797</c:v>
                </c:pt>
                <c:pt idx="13">
                  <c:v>128.09194228940797</c:v>
                </c:pt>
                <c:pt idx="14">
                  <c:v>128.09194228940797</c:v>
                </c:pt>
                <c:pt idx="15">
                  <c:v>128.09194228940797</c:v>
                </c:pt>
                <c:pt idx="16">
                  <c:v>128.09194228940797</c:v>
                </c:pt>
                <c:pt idx="17">
                  <c:v>128.09194228940797</c:v>
                </c:pt>
                <c:pt idx="18">
                  <c:v>128.09194228940797</c:v>
                </c:pt>
                <c:pt idx="19">
                  <c:v>128.09194228940797</c:v>
                </c:pt>
                <c:pt idx="20">
                  <c:v>128.09194228940797</c:v>
                </c:pt>
                <c:pt idx="21">
                  <c:v>128.09194228940797</c:v>
                </c:pt>
                <c:pt idx="22">
                  <c:v>128.09194228940797</c:v>
                </c:pt>
                <c:pt idx="23">
                  <c:v>128.09194228940797</c:v>
                </c:pt>
                <c:pt idx="24">
                  <c:v>128.09194228940797</c:v>
                </c:pt>
                <c:pt idx="25">
                  <c:v>128.09194228940797</c:v>
                </c:pt>
                <c:pt idx="26">
                  <c:v>128.09194228940797</c:v>
                </c:pt>
                <c:pt idx="27">
                  <c:v>128.09194228940797</c:v>
                </c:pt>
                <c:pt idx="28">
                  <c:v>128.09194228940797</c:v>
                </c:pt>
                <c:pt idx="29">
                  <c:v>128.09194228940797</c:v>
                </c:pt>
                <c:pt idx="30">
                  <c:v>128.09194228940797</c:v>
                </c:pt>
                <c:pt idx="31">
                  <c:v>128.09194228940797</c:v>
                </c:pt>
                <c:pt idx="32">
                  <c:v>128.09194228940797</c:v>
                </c:pt>
                <c:pt idx="33">
                  <c:v>128.09194228940797</c:v>
                </c:pt>
                <c:pt idx="34">
                  <c:v>128.09194228940797</c:v>
                </c:pt>
                <c:pt idx="35">
                  <c:v>128.09194228940797</c:v>
                </c:pt>
                <c:pt idx="36">
                  <c:v>128.09194228940797</c:v>
                </c:pt>
                <c:pt idx="37">
                  <c:v>128.09194228940797</c:v>
                </c:pt>
                <c:pt idx="38">
                  <c:v>128.09194228940797</c:v>
                </c:pt>
                <c:pt idx="39">
                  <c:v>128.09194228940797</c:v>
                </c:pt>
                <c:pt idx="40">
                  <c:v>128.09194228940797</c:v>
                </c:pt>
                <c:pt idx="41">
                  <c:v>128.09194228940797</c:v>
                </c:pt>
                <c:pt idx="42">
                  <c:v>128.09194228940797</c:v>
                </c:pt>
                <c:pt idx="43">
                  <c:v>128.09194228940797</c:v>
                </c:pt>
                <c:pt idx="44">
                  <c:v>128.09194228940797</c:v>
                </c:pt>
                <c:pt idx="45">
                  <c:v>128.09194228940797</c:v>
                </c:pt>
                <c:pt idx="46">
                  <c:v>128.09194228940797</c:v>
                </c:pt>
                <c:pt idx="47">
                  <c:v>128.09194228940797</c:v>
                </c:pt>
                <c:pt idx="48">
                  <c:v>128.09194228940797</c:v>
                </c:pt>
                <c:pt idx="49">
                  <c:v>128.09194228940797</c:v>
                </c:pt>
                <c:pt idx="50">
                  <c:v>128.09194228940797</c:v>
                </c:pt>
                <c:pt idx="51">
                  <c:v>128.09194228940797</c:v>
                </c:pt>
                <c:pt idx="52">
                  <c:v>128.09194228940797</c:v>
                </c:pt>
                <c:pt idx="53">
                  <c:v>128.09194228940797</c:v>
                </c:pt>
                <c:pt idx="54">
                  <c:v>128.09194228940797</c:v>
                </c:pt>
                <c:pt idx="55">
                  <c:v>128.09194228940797</c:v>
                </c:pt>
                <c:pt idx="56">
                  <c:v>128.09194228940797</c:v>
                </c:pt>
                <c:pt idx="57">
                  <c:v>128.09194228940797</c:v>
                </c:pt>
                <c:pt idx="58">
                  <c:v>128.09194228940797</c:v>
                </c:pt>
                <c:pt idx="59">
                  <c:v>128.09194228940797</c:v>
                </c:pt>
                <c:pt idx="60">
                  <c:v>128.09194228940797</c:v>
                </c:pt>
                <c:pt idx="61">
                  <c:v>128.09194228940797</c:v>
                </c:pt>
                <c:pt idx="62">
                  <c:v>128.09194228940797</c:v>
                </c:pt>
                <c:pt idx="63">
                  <c:v>128.09194228940797</c:v>
                </c:pt>
                <c:pt idx="64">
                  <c:v>128.09194228940797</c:v>
                </c:pt>
                <c:pt idx="65">
                  <c:v>128.09194228940797</c:v>
                </c:pt>
                <c:pt idx="66">
                  <c:v>128.09194228940797</c:v>
                </c:pt>
                <c:pt idx="67">
                  <c:v>128.09194228940797</c:v>
                </c:pt>
                <c:pt idx="68">
                  <c:v>128.09194228940797</c:v>
                </c:pt>
                <c:pt idx="69">
                  <c:v>128.09194228940797</c:v>
                </c:pt>
                <c:pt idx="70">
                  <c:v>128.09194228940797</c:v>
                </c:pt>
                <c:pt idx="71">
                  <c:v>128.09194228940797</c:v>
                </c:pt>
                <c:pt idx="72">
                  <c:v>128.09194228940797</c:v>
                </c:pt>
                <c:pt idx="73">
                  <c:v>128.09194228940797</c:v>
                </c:pt>
                <c:pt idx="74">
                  <c:v>128.09194228940797</c:v>
                </c:pt>
                <c:pt idx="75">
                  <c:v>128.09194228940797</c:v>
                </c:pt>
                <c:pt idx="76">
                  <c:v>128.09194228940797</c:v>
                </c:pt>
                <c:pt idx="77">
                  <c:v>128.09194228940797</c:v>
                </c:pt>
                <c:pt idx="78">
                  <c:v>128.09194228940797</c:v>
                </c:pt>
                <c:pt idx="79">
                  <c:v>128.09194228940797</c:v>
                </c:pt>
                <c:pt idx="80">
                  <c:v>128.09194228940797</c:v>
                </c:pt>
                <c:pt idx="81">
                  <c:v>128.09194228940797</c:v>
                </c:pt>
                <c:pt idx="82">
                  <c:v>128.09194228940797</c:v>
                </c:pt>
                <c:pt idx="83">
                  <c:v>128.09194228940797</c:v>
                </c:pt>
                <c:pt idx="84">
                  <c:v>128.09194228940797</c:v>
                </c:pt>
                <c:pt idx="85">
                  <c:v>128.09194228940797</c:v>
                </c:pt>
                <c:pt idx="86">
                  <c:v>128.09194228940797</c:v>
                </c:pt>
                <c:pt idx="87">
                  <c:v>128.09194228940797</c:v>
                </c:pt>
                <c:pt idx="88">
                  <c:v>128.09194228940797</c:v>
                </c:pt>
                <c:pt idx="89">
                  <c:v>128.09194228940797</c:v>
                </c:pt>
                <c:pt idx="90">
                  <c:v>128.09194228940797</c:v>
                </c:pt>
                <c:pt idx="91">
                  <c:v>128.09194228940797</c:v>
                </c:pt>
                <c:pt idx="92">
                  <c:v>128.09194228940797</c:v>
                </c:pt>
                <c:pt idx="93">
                  <c:v>128.09194228940797</c:v>
                </c:pt>
                <c:pt idx="94">
                  <c:v>128.09194228940797</c:v>
                </c:pt>
                <c:pt idx="95">
                  <c:v>128.09194228940797</c:v>
                </c:pt>
                <c:pt idx="96">
                  <c:v>128.09194228940797</c:v>
                </c:pt>
                <c:pt idx="97">
                  <c:v>128.09194228940797</c:v>
                </c:pt>
                <c:pt idx="98">
                  <c:v>128.09194228940797</c:v>
                </c:pt>
                <c:pt idx="99">
                  <c:v>128.09194228940797</c:v>
                </c:pt>
                <c:pt idx="100">
                  <c:v>128.09194228940797</c:v>
                </c:pt>
                <c:pt idx="101">
                  <c:v>128.09194228940797</c:v>
                </c:pt>
                <c:pt idx="102">
                  <c:v>128.09194228940797</c:v>
                </c:pt>
                <c:pt idx="103">
                  <c:v>128.09194228940797</c:v>
                </c:pt>
                <c:pt idx="104">
                  <c:v>128.09194228940797</c:v>
                </c:pt>
                <c:pt idx="105">
                  <c:v>128.09194228940797</c:v>
                </c:pt>
                <c:pt idx="106">
                  <c:v>128.09194228940797</c:v>
                </c:pt>
                <c:pt idx="107">
                  <c:v>128.09194228940797</c:v>
                </c:pt>
                <c:pt idx="108">
                  <c:v>128.09194228940797</c:v>
                </c:pt>
                <c:pt idx="109">
                  <c:v>128.09194228940797</c:v>
                </c:pt>
                <c:pt idx="110">
                  <c:v>128.09194228940797</c:v>
                </c:pt>
                <c:pt idx="111">
                  <c:v>128.09194228940797</c:v>
                </c:pt>
                <c:pt idx="112">
                  <c:v>128.09194228940797</c:v>
                </c:pt>
                <c:pt idx="113">
                  <c:v>128.09194228940797</c:v>
                </c:pt>
                <c:pt idx="114">
                  <c:v>128.09194228940797</c:v>
                </c:pt>
                <c:pt idx="115">
                  <c:v>128.09194228940797</c:v>
                </c:pt>
                <c:pt idx="116">
                  <c:v>128.09194228940797</c:v>
                </c:pt>
                <c:pt idx="117">
                  <c:v>128.09194228940797</c:v>
                </c:pt>
                <c:pt idx="118">
                  <c:v>128.09194228940797</c:v>
                </c:pt>
                <c:pt idx="119">
                  <c:v>128.09194228940797</c:v>
                </c:pt>
                <c:pt idx="120">
                  <c:v>128.09194228940797</c:v>
                </c:pt>
                <c:pt idx="121">
                  <c:v>128.09194228940797</c:v>
                </c:pt>
                <c:pt idx="122">
                  <c:v>128.09194228940797</c:v>
                </c:pt>
                <c:pt idx="123">
                  <c:v>128.09194228940797</c:v>
                </c:pt>
                <c:pt idx="124">
                  <c:v>128.09194228940797</c:v>
                </c:pt>
                <c:pt idx="125">
                  <c:v>128.09194228940797</c:v>
                </c:pt>
                <c:pt idx="126">
                  <c:v>128.09194228940797</c:v>
                </c:pt>
                <c:pt idx="127">
                  <c:v>128.09194228940797</c:v>
                </c:pt>
                <c:pt idx="128">
                  <c:v>128.09194228940797</c:v>
                </c:pt>
                <c:pt idx="129">
                  <c:v>128.09194228940797</c:v>
                </c:pt>
                <c:pt idx="130">
                  <c:v>128.09194228940797</c:v>
                </c:pt>
                <c:pt idx="131">
                  <c:v>128.09194228940797</c:v>
                </c:pt>
                <c:pt idx="132">
                  <c:v>128.09194228940797</c:v>
                </c:pt>
                <c:pt idx="133">
                  <c:v>128.09194228940797</c:v>
                </c:pt>
                <c:pt idx="134">
                  <c:v>128.09194228940797</c:v>
                </c:pt>
                <c:pt idx="135">
                  <c:v>128.09194228940797</c:v>
                </c:pt>
                <c:pt idx="136">
                  <c:v>128.09194228940797</c:v>
                </c:pt>
                <c:pt idx="137">
                  <c:v>128.09194228940797</c:v>
                </c:pt>
                <c:pt idx="138">
                  <c:v>128.09194228940797</c:v>
                </c:pt>
                <c:pt idx="139">
                  <c:v>128.09194228940797</c:v>
                </c:pt>
                <c:pt idx="140">
                  <c:v>128.09194228940797</c:v>
                </c:pt>
                <c:pt idx="141">
                  <c:v>128.09194228940797</c:v>
                </c:pt>
                <c:pt idx="142">
                  <c:v>128.09194228940797</c:v>
                </c:pt>
                <c:pt idx="143">
                  <c:v>128.09194228940797</c:v>
                </c:pt>
                <c:pt idx="144">
                  <c:v>128.09194228940797</c:v>
                </c:pt>
                <c:pt idx="145">
                  <c:v>128.09194228940797</c:v>
                </c:pt>
                <c:pt idx="146">
                  <c:v>128.09194228940797</c:v>
                </c:pt>
                <c:pt idx="147">
                  <c:v>128.09194228940797</c:v>
                </c:pt>
                <c:pt idx="148">
                  <c:v>128.09194228940797</c:v>
                </c:pt>
                <c:pt idx="149">
                  <c:v>128.09194228940797</c:v>
                </c:pt>
                <c:pt idx="150">
                  <c:v>128.09194228940797</c:v>
                </c:pt>
                <c:pt idx="151">
                  <c:v>128.09194228940797</c:v>
                </c:pt>
                <c:pt idx="152">
                  <c:v>128.09194228940797</c:v>
                </c:pt>
                <c:pt idx="153">
                  <c:v>128.09194228940797</c:v>
                </c:pt>
                <c:pt idx="154">
                  <c:v>128.09194228940797</c:v>
                </c:pt>
                <c:pt idx="155">
                  <c:v>128.09194228940797</c:v>
                </c:pt>
                <c:pt idx="156">
                  <c:v>128.09194228940797</c:v>
                </c:pt>
                <c:pt idx="157">
                  <c:v>128.09194228940797</c:v>
                </c:pt>
                <c:pt idx="158">
                  <c:v>128.09194228940797</c:v>
                </c:pt>
                <c:pt idx="159">
                  <c:v>128.09194228940797</c:v>
                </c:pt>
                <c:pt idx="160">
                  <c:v>128.09194228940797</c:v>
                </c:pt>
                <c:pt idx="161">
                  <c:v>128.09194228940797</c:v>
                </c:pt>
                <c:pt idx="162">
                  <c:v>128.09194228940797</c:v>
                </c:pt>
                <c:pt idx="163">
                  <c:v>128.09194228940797</c:v>
                </c:pt>
                <c:pt idx="164">
                  <c:v>128.09194228940797</c:v>
                </c:pt>
                <c:pt idx="165">
                  <c:v>128.09194228940797</c:v>
                </c:pt>
                <c:pt idx="166">
                  <c:v>128.09194228940797</c:v>
                </c:pt>
                <c:pt idx="167">
                  <c:v>128.09194228940797</c:v>
                </c:pt>
                <c:pt idx="168">
                  <c:v>128.09194228940797</c:v>
                </c:pt>
                <c:pt idx="169">
                  <c:v>128.09194228940797</c:v>
                </c:pt>
                <c:pt idx="170">
                  <c:v>128.09194228940797</c:v>
                </c:pt>
                <c:pt idx="171">
                  <c:v>128.09194228940797</c:v>
                </c:pt>
                <c:pt idx="172">
                  <c:v>128.09194228940797</c:v>
                </c:pt>
                <c:pt idx="173">
                  <c:v>128.09194228940797</c:v>
                </c:pt>
                <c:pt idx="174">
                  <c:v>128.09194228940797</c:v>
                </c:pt>
                <c:pt idx="175">
                  <c:v>128.09194228940797</c:v>
                </c:pt>
                <c:pt idx="176">
                  <c:v>128.09194228940797</c:v>
                </c:pt>
                <c:pt idx="177">
                  <c:v>128.09194228940797</c:v>
                </c:pt>
                <c:pt idx="178">
                  <c:v>128.09194228940797</c:v>
                </c:pt>
                <c:pt idx="179">
                  <c:v>128.09194228940797</c:v>
                </c:pt>
                <c:pt idx="180">
                  <c:v>128.09194228940797</c:v>
                </c:pt>
                <c:pt idx="181">
                  <c:v>128.09194228940797</c:v>
                </c:pt>
                <c:pt idx="182">
                  <c:v>128.09194228940797</c:v>
                </c:pt>
                <c:pt idx="183">
                  <c:v>128.09194228940797</c:v>
                </c:pt>
              </c:numCache>
            </c:numRef>
          </c:val>
        </c:ser>
        <c:ser>
          <c:idx val="5"/>
          <c:order val="3"/>
          <c:tx>
            <c:strRef>
              <c:f>Modele!$I$7</c:f>
              <c:strCache>
                <c:ptCount val="1"/>
                <c:pt idx="0">
                  <c:v>réel + 2 sig</c:v>
                </c:pt>
              </c:strCache>
            </c:strRef>
          </c:tx>
          <c:spPr>
            <a:ln w="25400">
              <a:solidFill>
                <a:srgbClr val="00FF00"/>
              </a:solidFill>
              <a:prstDash val="lgDash"/>
            </a:ln>
          </c:spPr>
          <c:marker>
            <c:symbol val="none"/>
          </c:marker>
          <c:cat>
            <c:numRef>
              <c:f>Modele!$B$8:$B$192</c:f>
              <c:numCache>
                <c:formatCode>dd/mm/yyyy</c:formatCode>
                <c:ptCount val="185"/>
                <c:pt idx="0">
                  <c:v>45483</c:v>
                </c:pt>
                <c:pt idx="1">
                  <c:v>45483</c:v>
                </c:pt>
                <c:pt idx="2">
                  <c:v>45491</c:v>
                </c:pt>
                <c:pt idx="3">
                  <c:v>45491</c:v>
                </c:pt>
                <c:pt idx="4">
                  <c:v>45496</c:v>
                </c:pt>
                <c:pt idx="5">
                  <c:v>45496</c:v>
                </c:pt>
                <c:pt idx="6">
                  <c:v>45496</c:v>
                </c:pt>
                <c:pt idx="7">
                  <c:v>45498</c:v>
                </c:pt>
                <c:pt idx="8">
                  <c:v>45498</c:v>
                </c:pt>
                <c:pt idx="9">
                  <c:v>45502</c:v>
                </c:pt>
                <c:pt idx="10">
                  <c:v>45502</c:v>
                </c:pt>
                <c:pt idx="11">
                  <c:v>45509</c:v>
                </c:pt>
                <c:pt idx="12">
                  <c:v>45509</c:v>
                </c:pt>
                <c:pt idx="13">
                  <c:v>45512</c:v>
                </c:pt>
                <c:pt idx="14">
                  <c:v>45512</c:v>
                </c:pt>
                <c:pt idx="15">
                  <c:v>45513</c:v>
                </c:pt>
                <c:pt idx="16">
                  <c:v>45513</c:v>
                </c:pt>
                <c:pt idx="17">
                  <c:v>45525</c:v>
                </c:pt>
                <c:pt idx="18">
                  <c:v>45525</c:v>
                </c:pt>
                <c:pt idx="19">
                  <c:v>45525</c:v>
                </c:pt>
                <c:pt idx="20">
                  <c:v>45525</c:v>
                </c:pt>
                <c:pt idx="21">
                  <c:v>45566</c:v>
                </c:pt>
                <c:pt idx="22">
                  <c:v>45566</c:v>
                </c:pt>
                <c:pt idx="23">
                  <c:v>45569</c:v>
                </c:pt>
                <c:pt idx="24">
                  <c:v>45569</c:v>
                </c:pt>
                <c:pt idx="25">
                  <c:v>45569</c:v>
                </c:pt>
                <c:pt idx="26">
                  <c:v>45569</c:v>
                </c:pt>
                <c:pt idx="27">
                  <c:v>45573</c:v>
                </c:pt>
                <c:pt idx="28">
                  <c:v>45573</c:v>
                </c:pt>
                <c:pt idx="29">
                  <c:v>45611</c:v>
                </c:pt>
                <c:pt idx="30">
                  <c:v>45611</c:v>
                </c:pt>
                <c:pt idx="31">
                  <c:v>45617</c:v>
                </c:pt>
                <c:pt idx="32">
                  <c:v>45617</c:v>
                </c:pt>
                <c:pt idx="33">
                  <c:v>45621</c:v>
                </c:pt>
                <c:pt idx="34">
                  <c:v>45621</c:v>
                </c:pt>
                <c:pt idx="35">
                  <c:v>45623</c:v>
                </c:pt>
                <c:pt idx="36">
                  <c:v>45623</c:v>
                </c:pt>
                <c:pt idx="37">
                  <c:v>45629</c:v>
                </c:pt>
                <c:pt idx="38">
                  <c:v>45629</c:v>
                </c:pt>
                <c:pt idx="39">
                  <c:v>45636</c:v>
                </c:pt>
                <c:pt idx="40">
                  <c:v>45636</c:v>
                </c:pt>
                <c:pt idx="41">
                  <c:v>45637</c:v>
                </c:pt>
                <c:pt idx="42">
                  <c:v>45637</c:v>
                </c:pt>
                <c:pt idx="43">
                  <c:v>45643</c:v>
                </c:pt>
                <c:pt idx="44">
                  <c:v>45643</c:v>
                </c:pt>
                <c:pt idx="45">
                  <c:v>45645</c:v>
                </c:pt>
                <c:pt idx="46">
                  <c:v>45645</c:v>
                </c:pt>
                <c:pt idx="47">
                  <c:v>45659</c:v>
                </c:pt>
                <c:pt idx="48">
                  <c:v>45659</c:v>
                </c:pt>
                <c:pt idx="49">
                  <c:v>45660</c:v>
                </c:pt>
                <c:pt idx="50">
                  <c:v>45660</c:v>
                </c:pt>
                <c:pt idx="51">
                  <c:v>45665</c:v>
                </c:pt>
                <c:pt idx="52">
                  <c:v>45665</c:v>
                </c:pt>
                <c:pt idx="53">
                  <c:v>45666</c:v>
                </c:pt>
                <c:pt idx="54">
                  <c:v>45666</c:v>
                </c:pt>
                <c:pt idx="55">
                  <c:v>45672</c:v>
                </c:pt>
                <c:pt idx="56">
                  <c:v>45672</c:v>
                </c:pt>
                <c:pt idx="57">
                  <c:v>45673</c:v>
                </c:pt>
                <c:pt idx="58">
                  <c:v>45673</c:v>
                </c:pt>
                <c:pt idx="59">
                  <c:v>45684</c:v>
                </c:pt>
                <c:pt idx="60">
                  <c:v>45684</c:v>
                </c:pt>
                <c:pt idx="61">
                  <c:v>45686</c:v>
                </c:pt>
                <c:pt idx="62">
                  <c:v>45686</c:v>
                </c:pt>
                <c:pt idx="63">
                  <c:v>45687</c:v>
                </c:pt>
                <c:pt idx="64">
                  <c:v>45687</c:v>
                </c:pt>
                <c:pt idx="65">
                  <c:v>45699</c:v>
                </c:pt>
                <c:pt idx="66">
                  <c:v>45699</c:v>
                </c:pt>
                <c:pt idx="67">
                  <c:v>45701</c:v>
                </c:pt>
                <c:pt idx="68">
                  <c:v>45701</c:v>
                </c:pt>
                <c:pt idx="69">
                  <c:v>45705</c:v>
                </c:pt>
                <c:pt idx="70">
                  <c:v>45705</c:v>
                </c:pt>
                <c:pt idx="71">
                  <c:v>45712</c:v>
                </c:pt>
                <c:pt idx="72">
                  <c:v>45712</c:v>
                </c:pt>
                <c:pt idx="73">
                  <c:v>45713</c:v>
                </c:pt>
                <c:pt idx="74">
                  <c:v>45713</c:v>
                </c:pt>
                <c:pt idx="75">
                  <c:v>45714</c:v>
                </c:pt>
                <c:pt idx="76">
                  <c:v>45714</c:v>
                </c:pt>
                <c:pt idx="77">
                  <c:v>45716</c:v>
                </c:pt>
                <c:pt idx="78">
                  <c:v>45716</c:v>
                </c:pt>
                <c:pt idx="79">
                  <c:v>45719</c:v>
                </c:pt>
                <c:pt idx="80">
                  <c:v>45719</c:v>
                </c:pt>
                <c:pt idx="81">
                  <c:v>45721</c:v>
                </c:pt>
                <c:pt idx="82">
                  <c:v>45721</c:v>
                </c:pt>
                <c:pt idx="83">
                  <c:v>45727</c:v>
                </c:pt>
                <c:pt idx="84">
                  <c:v>45727</c:v>
                </c:pt>
                <c:pt idx="85">
                  <c:v>45728</c:v>
                </c:pt>
                <c:pt idx="86">
                  <c:v>45728</c:v>
                </c:pt>
                <c:pt idx="87">
                  <c:v>45729</c:v>
                </c:pt>
                <c:pt idx="88">
                  <c:v>45729</c:v>
                </c:pt>
                <c:pt idx="89">
                  <c:v>45740</c:v>
                </c:pt>
                <c:pt idx="90">
                  <c:v>45740</c:v>
                </c:pt>
                <c:pt idx="91">
                  <c:v>45749</c:v>
                </c:pt>
                <c:pt idx="92">
                  <c:v>45749</c:v>
                </c:pt>
                <c:pt idx="93">
                  <c:v>45750</c:v>
                </c:pt>
                <c:pt idx="94">
                  <c:v>45751</c:v>
                </c:pt>
              </c:numCache>
            </c:numRef>
          </c:cat>
          <c:val>
            <c:numRef>
              <c:f>Modele!$I$8:$I$192</c:f>
              <c:numCache>
                <c:formatCode>General</c:formatCode>
                <c:ptCount val="185"/>
                <c:pt idx="0">
                  <c:v>146.47611542118403</c:v>
                </c:pt>
                <c:pt idx="1">
                  <c:v>146.47611542118403</c:v>
                </c:pt>
                <c:pt idx="2">
                  <c:v>146.47611542118403</c:v>
                </c:pt>
                <c:pt idx="3">
                  <c:v>146.47611542118403</c:v>
                </c:pt>
                <c:pt idx="4">
                  <c:v>146.47611542118403</c:v>
                </c:pt>
                <c:pt idx="5">
                  <c:v>146.47611542118403</c:v>
                </c:pt>
                <c:pt idx="6">
                  <c:v>146.47611542118403</c:v>
                </c:pt>
                <c:pt idx="7">
                  <c:v>146.47611542118403</c:v>
                </c:pt>
                <c:pt idx="8">
                  <c:v>146.47611542118403</c:v>
                </c:pt>
                <c:pt idx="9">
                  <c:v>146.47611542118403</c:v>
                </c:pt>
                <c:pt idx="10">
                  <c:v>146.47611542118403</c:v>
                </c:pt>
                <c:pt idx="11">
                  <c:v>146.47611542118403</c:v>
                </c:pt>
                <c:pt idx="12">
                  <c:v>146.47611542118403</c:v>
                </c:pt>
                <c:pt idx="13">
                  <c:v>146.47611542118403</c:v>
                </c:pt>
                <c:pt idx="14">
                  <c:v>146.47611542118403</c:v>
                </c:pt>
                <c:pt idx="15">
                  <c:v>146.47611542118403</c:v>
                </c:pt>
                <c:pt idx="16">
                  <c:v>146.47611542118403</c:v>
                </c:pt>
                <c:pt idx="17">
                  <c:v>146.47611542118403</c:v>
                </c:pt>
                <c:pt idx="18">
                  <c:v>146.47611542118403</c:v>
                </c:pt>
                <c:pt idx="19">
                  <c:v>146.47611542118403</c:v>
                </c:pt>
                <c:pt idx="20">
                  <c:v>146.47611542118403</c:v>
                </c:pt>
                <c:pt idx="21">
                  <c:v>146.47611542118403</c:v>
                </c:pt>
                <c:pt idx="22">
                  <c:v>146.47611542118403</c:v>
                </c:pt>
                <c:pt idx="23">
                  <c:v>146.47611542118403</c:v>
                </c:pt>
                <c:pt idx="24">
                  <c:v>146.47611542118403</c:v>
                </c:pt>
                <c:pt idx="25">
                  <c:v>146.47611542118403</c:v>
                </c:pt>
                <c:pt idx="26">
                  <c:v>146.47611542118403</c:v>
                </c:pt>
                <c:pt idx="27">
                  <c:v>146.47611542118403</c:v>
                </c:pt>
                <c:pt idx="28">
                  <c:v>146.47611542118403</c:v>
                </c:pt>
                <c:pt idx="29">
                  <c:v>146.47611542118403</c:v>
                </c:pt>
                <c:pt idx="30">
                  <c:v>146.47611542118403</c:v>
                </c:pt>
                <c:pt idx="31">
                  <c:v>146.47611542118403</c:v>
                </c:pt>
                <c:pt idx="32">
                  <c:v>146.47611542118403</c:v>
                </c:pt>
                <c:pt idx="33">
                  <c:v>146.47611542118403</c:v>
                </c:pt>
                <c:pt idx="34">
                  <c:v>146.47611542118403</c:v>
                </c:pt>
                <c:pt idx="35">
                  <c:v>146.47611542118403</c:v>
                </c:pt>
                <c:pt idx="36">
                  <c:v>146.47611542118403</c:v>
                </c:pt>
                <c:pt idx="37">
                  <c:v>146.47611542118403</c:v>
                </c:pt>
                <c:pt idx="38">
                  <c:v>146.47611542118403</c:v>
                </c:pt>
                <c:pt idx="39">
                  <c:v>146.47611542118403</c:v>
                </c:pt>
                <c:pt idx="40">
                  <c:v>146.47611542118403</c:v>
                </c:pt>
                <c:pt idx="41">
                  <c:v>146.47611542118403</c:v>
                </c:pt>
                <c:pt idx="42">
                  <c:v>146.47611542118403</c:v>
                </c:pt>
                <c:pt idx="43">
                  <c:v>146.47611542118403</c:v>
                </c:pt>
                <c:pt idx="44">
                  <c:v>146.47611542118403</c:v>
                </c:pt>
                <c:pt idx="45">
                  <c:v>146.47611542118403</c:v>
                </c:pt>
                <c:pt idx="46">
                  <c:v>146.47611542118403</c:v>
                </c:pt>
                <c:pt idx="47">
                  <c:v>146.47611542118403</c:v>
                </c:pt>
                <c:pt idx="48">
                  <c:v>146.47611542118403</c:v>
                </c:pt>
                <c:pt idx="49">
                  <c:v>146.47611542118403</c:v>
                </c:pt>
                <c:pt idx="50">
                  <c:v>146.47611542118403</c:v>
                </c:pt>
                <c:pt idx="51">
                  <c:v>146.47611542118403</c:v>
                </c:pt>
                <c:pt idx="52">
                  <c:v>146.47611542118403</c:v>
                </c:pt>
                <c:pt idx="53">
                  <c:v>146.47611542118403</c:v>
                </c:pt>
                <c:pt idx="54">
                  <c:v>146.47611542118403</c:v>
                </c:pt>
                <c:pt idx="55">
                  <c:v>146.47611542118403</c:v>
                </c:pt>
                <c:pt idx="56">
                  <c:v>146.47611542118403</c:v>
                </c:pt>
                <c:pt idx="57">
                  <c:v>146.47611542118403</c:v>
                </c:pt>
                <c:pt idx="58">
                  <c:v>146.47611542118403</c:v>
                </c:pt>
                <c:pt idx="59">
                  <c:v>146.47611542118403</c:v>
                </c:pt>
                <c:pt idx="60">
                  <c:v>146.47611542118403</c:v>
                </c:pt>
                <c:pt idx="61">
                  <c:v>146.47611542118403</c:v>
                </c:pt>
                <c:pt idx="62">
                  <c:v>146.47611542118403</c:v>
                </c:pt>
                <c:pt idx="63">
                  <c:v>146.47611542118403</c:v>
                </c:pt>
                <c:pt idx="64">
                  <c:v>146.47611542118403</c:v>
                </c:pt>
                <c:pt idx="65">
                  <c:v>146.47611542118403</c:v>
                </c:pt>
                <c:pt idx="66">
                  <c:v>146.47611542118403</c:v>
                </c:pt>
                <c:pt idx="67">
                  <c:v>146.47611542118403</c:v>
                </c:pt>
                <c:pt idx="68">
                  <c:v>146.47611542118403</c:v>
                </c:pt>
                <c:pt idx="69">
                  <c:v>146.47611542118403</c:v>
                </c:pt>
                <c:pt idx="70">
                  <c:v>146.47611542118403</c:v>
                </c:pt>
                <c:pt idx="71">
                  <c:v>146.47611542118403</c:v>
                </c:pt>
                <c:pt idx="72">
                  <c:v>146.47611542118403</c:v>
                </c:pt>
                <c:pt idx="73">
                  <c:v>146.47611542118403</c:v>
                </c:pt>
                <c:pt idx="74">
                  <c:v>146.47611542118403</c:v>
                </c:pt>
                <c:pt idx="75">
                  <c:v>146.47611542118403</c:v>
                </c:pt>
                <c:pt idx="76">
                  <c:v>146.47611542118403</c:v>
                </c:pt>
                <c:pt idx="77">
                  <c:v>146.47611542118403</c:v>
                </c:pt>
                <c:pt idx="78">
                  <c:v>146.47611542118403</c:v>
                </c:pt>
                <c:pt idx="79">
                  <c:v>146.47611542118403</c:v>
                </c:pt>
                <c:pt idx="80">
                  <c:v>146.47611542118403</c:v>
                </c:pt>
                <c:pt idx="81">
                  <c:v>146.47611542118403</c:v>
                </c:pt>
                <c:pt idx="82">
                  <c:v>146.47611542118403</c:v>
                </c:pt>
                <c:pt idx="83">
                  <c:v>146.47611542118403</c:v>
                </c:pt>
                <c:pt idx="84">
                  <c:v>146.47611542118403</c:v>
                </c:pt>
                <c:pt idx="85">
                  <c:v>146.47611542118403</c:v>
                </c:pt>
                <c:pt idx="86">
                  <c:v>146.47611542118403</c:v>
                </c:pt>
                <c:pt idx="87">
                  <c:v>146.47611542118403</c:v>
                </c:pt>
                <c:pt idx="88">
                  <c:v>146.47611542118403</c:v>
                </c:pt>
                <c:pt idx="89">
                  <c:v>146.47611542118403</c:v>
                </c:pt>
                <c:pt idx="90">
                  <c:v>146.47611542118403</c:v>
                </c:pt>
                <c:pt idx="91">
                  <c:v>146.47611542118403</c:v>
                </c:pt>
                <c:pt idx="92">
                  <c:v>146.47611542118403</c:v>
                </c:pt>
                <c:pt idx="93">
                  <c:v>146.47611542118403</c:v>
                </c:pt>
                <c:pt idx="94">
                  <c:v>146.47611542118403</c:v>
                </c:pt>
                <c:pt idx="95">
                  <c:v>146.47611542118403</c:v>
                </c:pt>
                <c:pt idx="96">
                  <c:v>146.47611542118403</c:v>
                </c:pt>
                <c:pt idx="97">
                  <c:v>146.47611542118403</c:v>
                </c:pt>
                <c:pt idx="98">
                  <c:v>146.47611542118403</c:v>
                </c:pt>
                <c:pt idx="99">
                  <c:v>146.47611542118403</c:v>
                </c:pt>
                <c:pt idx="100">
                  <c:v>146.47611542118403</c:v>
                </c:pt>
                <c:pt idx="101">
                  <c:v>146.47611542118403</c:v>
                </c:pt>
                <c:pt idx="102">
                  <c:v>146.47611542118403</c:v>
                </c:pt>
                <c:pt idx="103">
                  <c:v>146.47611542118403</c:v>
                </c:pt>
                <c:pt idx="104">
                  <c:v>146.47611542118403</c:v>
                </c:pt>
                <c:pt idx="105">
                  <c:v>146.47611542118403</c:v>
                </c:pt>
                <c:pt idx="106">
                  <c:v>146.47611542118403</c:v>
                </c:pt>
                <c:pt idx="107">
                  <c:v>146.47611542118403</c:v>
                </c:pt>
                <c:pt idx="108">
                  <c:v>146.47611542118403</c:v>
                </c:pt>
                <c:pt idx="109">
                  <c:v>146.47611542118403</c:v>
                </c:pt>
                <c:pt idx="110">
                  <c:v>146.47611542118403</c:v>
                </c:pt>
                <c:pt idx="111">
                  <c:v>146.47611542118403</c:v>
                </c:pt>
                <c:pt idx="112">
                  <c:v>146.47611542118403</c:v>
                </c:pt>
                <c:pt idx="113">
                  <c:v>146.47611542118403</c:v>
                </c:pt>
                <c:pt idx="114">
                  <c:v>146.47611542118403</c:v>
                </c:pt>
                <c:pt idx="115">
                  <c:v>146.47611542118403</c:v>
                </c:pt>
                <c:pt idx="116">
                  <c:v>146.47611542118403</c:v>
                </c:pt>
                <c:pt idx="117">
                  <c:v>146.47611542118403</c:v>
                </c:pt>
                <c:pt idx="118">
                  <c:v>146.47611542118403</c:v>
                </c:pt>
                <c:pt idx="119">
                  <c:v>146.47611542118403</c:v>
                </c:pt>
                <c:pt idx="120">
                  <c:v>146.47611542118403</c:v>
                </c:pt>
                <c:pt idx="121">
                  <c:v>146.47611542118403</c:v>
                </c:pt>
                <c:pt idx="122">
                  <c:v>146.47611542118403</c:v>
                </c:pt>
                <c:pt idx="123">
                  <c:v>146.47611542118403</c:v>
                </c:pt>
                <c:pt idx="124">
                  <c:v>146.47611542118403</c:v>
                </c:pt>
                <c:pt idx="125">
                  <c:v>146.47611542118403</c:v>
                </c:pt>
                <c:pt idx="126">
                  <c:v>146.47611542118403</c:v>
                </c:pt>
                <c:pt idx="127">
                  <c:v>146.47611542118403</c:v>
                </c:pt>
                <c:pt idx="128">
                  <c:v>146.47611542118403</c:v>
                </c:pt>
                <c:pt idx="129">
                  <c:v>146.47611542118403</c:v>
                </c:pt>
                <c:pt idx="130">
                  <c:v>146.47611542118403</c:v>
                </c:pt>
                <c:pt idx="131">
                  <c:v>146.47611542118403</c:v>
                </c:pt>
                <c:pt idx="132">
                  <c:v>146.47611542118403</c:v>
                </c:pt>
                <c:pt idx="133">
                  <c:v>146.47611542118403</c:v>
                </c:pt>
                <c:pt idx="134">
                  <c:v>146.47611542118403</c:v>
                </c:pt>
                <c:pt idx="135">
                  <c:v>146.47611542118403</c:v>
                </c:pt>
                <c:pt idx="136">
                  <c:v>146.47611542118403</c:v>
                </c:pt>
                <c:pt idx="137">
                  <c:v>146.47611542118403</c:v>
                </c:pt>
                <c:pt idx="138">
                  <c:v>146.47611542118403</c:v>
                </c:pt>
                <c:pt idx="139">
                  <c:v>146.47611542118403</c:v>
                </c:pt>
                <c:pt idx="140">
                  <c:v>146.47611542118403</c:v>
                </c:pt>
                <c:pt idx="141">
                  <c:v>146.47611542118403</c:v>
                </c:pt>
                <c:pt idx="142">
                  <c:v>146.47611542118403</c:v>
                </c:pt>
                <c:pt idx="143">
                  <c:v>146.47611542118403</c:v>
                </c:pt>
                <c:pt idx="144">
                  <c:v>146.47611542118403</c:v>
                </c:pt>
                <c:pt idx="145">
                  <c:v>146.47611542118403</c:v>
                </c:pt>
                <c:pt idx="146">
                  <c:v>146.47611542118403</c:v>
                </c:pt>
                <c:pt idx="147">
                  <c:v>146.47611542118403</c:v>
                </c:pt>
                <c:pt idx="148">
                  <c:v>146.47611542118403</c:v>
                </c:pt>
                <c:pt idx="149">
                  <c:v>146.47611542118403</c:v>
                </c:pt>
                <c:pt idx="150">
                  <c:v>146.47611542118403</c:v>
                </c:pt>
                <c:pt idx="151">
                  <c:v>146.47611542118403</c:v>
                </c:pt>
                <c:pt idx="152">
                  <c:v>146.47611542118403</c:v>
                </c:pt>
                <c:pt idx="153">
                  <c:v>146.47611542118403</c:v>
                </c:pt>
                <c:pt idx="154">
                  <c:v>146.47611542118403</c:v>
                </c:pt>
                <c:pt idx="155">
                  <c:v>146.47611542118403</c:v>
                </c:pt>
                <c:pt idx="156">
                  <c:v>146.47611542118403</c:v>
                </c:pt>
                <c:pt idx="157">
                  <c:v>146.47611542118403</c:v>
                </c:pt>
                <c:pt idx="158">
                  <c:v>146.47611542118403</c:v>
                </c:pt>
                <c:pt idx="159">
                  <c:v>146.47611542118403</c:v>
                </c:pt>
                <c:pt idx="160">
                  <c:v>146.47611542118403</c:v>
                </c:pt>
                <c:pt idx="161">
                  <c:v>146.47611542118403</c:v>
                </c:pt>
                <c:pt idx="162">
                  <c:v>146.47611542118403</c:v>
                </c:pt>
                <c:pt idx="163">
                  <c:v>146.47611542118403</c:v>
                </c:pt>
                <c:pt idx="164">
                  <c:v>146.47611542118403</c:v>
                </c:pt>
                <c:pt idx="165">
                  <c:v>146.47611542118403</c:v>
                </c:pt>
                <c:pt idx="166">
                  <c:v>146.47611542118403</c:v>
                </c:pt>
                <c:pt idx="167">
                  <c:v>146.47611542118403</c:v>
                </c:pt>
                <c:pt idx="168">
                  <c:v>146.47611542118403</c:v>
                </c:pt>
                <c:pt idx="169">
                  <c:v>146.47611542118403</c:v>
                </c:pt>
                <c:pt idx="170">
                  <c:v>146.47611542118403</c:v>
                </c:pt>
                <c:pt idx="171">
                  <c:v>146.47611542118403</c:v>
                </c:pt>
                <c:pt idx="172">
                  <c:v>146.47611542118403</c:v>
                </c:pt>
                <c:pt idx="173">
                  <c:v>146.47611542118403</c:v>
                </c:pt>
                <c:pt idx="174">
                  <c:v>146.47611542118403</c:v>
                </c:pt>
                <c:pt idx="175">
                  <c:v>146.47611542118403</c:v>
                </c:pt>
                <c:pt idx="176">
                  <c:v>146.47611542118403</c:v>
                </c:pt>
                <c:pt idx="177">
                  <c:v>146.47611542118403</c:v>
                </c:pt>
                <c:pt idx="178">
                  <c:v>146.47611542118403</c:v>
                </c:pt>
                <c:pt idx="179">
                  <c:v>146.47611542118403</c:v>
                </c:pt>
                <c:pt idx="180">
                  <c:v>146.47611542118403</c:v>
                </c:pt>
                <c:pt idx="181">
                  <c:v>146.47611542118403</c:v>
                </c:pt>
                <c:pt idx="182">
                  <c:v>146.47611542118403</c:v>
                </c:pt>
                <c:pt idx="183">
                  <c:v>146.47611542118403</c:v>
                </c:pt>
              </c:numCache>
            </c:numRef>
          </c:val>
        </c:ser>
        <c:ser>
          <c:idx val="6"/>
          <c:order val="4"/>
          <c:tx>
            <c:strRef>
              <c:f>Modele!$J$7</c:f>
              <c:strCache>
                <c:ptCount val="1"/>
                <c:pt idx="0">
                  <c:v>réel - 2 sig</c:v>
                </c:pt>
              </c:strCache>
            </c:strRef>
          </c:tx>
          <c:spPr>
            <a:ln w="25400">
              <a:solidFill>
                <a:srgbClr val="00FF00"/>
              </a:solidFill>
              <a:prstDash val="lgDash"/>
            </a:ln>
          </c:spPr>
          <c:marker>
            <c:symbol val="none"/>
          </c:marker>
          <c:cat>
            <c:numRef>
              <c:f>Modele!$B$8:$B$192</c:f>
              <c:numCache>
                <c:formatCode>dd/mm/yyyy</c:formatCode>
                <c:ptCount val="185"/>
                <c:pt idx="0">
                  <c:v>45483</c:v>
                </c:pt>
                <c:pt idx="1">
                  <c:v>45483</c:v>
                </c:pt>
                <c:pt idx="2">
                  <c:v>45491</c:v>
                </c:pt>
                <c:pt idx="3">
                  <c:v>45491</c:v>
                </c:pt>
                <c:pt idx="4">
                  <c:v>45496</c:v>
                </c:pt>
                <c:pt idx="5">
                  <c:v>45496</c:v>
                </c:pt>
                <c:pt idx="6">
                  <c:v>45496</c:v>
                </c:pt>
                <c:pt idx="7">
                  <c:v>45498</c:v>
                </c:pt>
                <c:pt idx="8">
                  <c:v>45498</c:v>
                </c:pt>
                <c:pt idx="9">
                  <c:v>45502</c:v>
                </c:pt>
                <c:pt idx="10">
                  <c:v>45502</c:v>
                </c:pt>
                <c:pt idx="11">
                  <c:v>45509</c:v>
                </c:pt>
                <c:pt idx="12">
                  <c:v>45509</c:v>
                </c:pt>
                <c:pt idx="13">
                  <c:v>45512</c:v>
                </c:pt>
                <c:pt idx="14">
                  <c:v>45512</c:v>
                </c:pt>
                <c:pt idx="15">
                  <c:v>45513</c:v>
                </c:pt>
                <c:pt idx="16">
                  <c:v>45513</c:v>
                </c:pt>
                <c:pt idx="17">
                  <c:v>45525</c:v>
                </c:pt>
                <c:pt idx="18">
                  <c:v>45525</c:v>
                </c:pt>
                <c:pt idx="19">
                  <c:v>45525</c:v>
                </c:pt>
                <c:pt idx="20">
                  <c:v>45525</c:v>
                </c:pt>
                <c:pt idx="21">
                  <c:v>45566</c:v>
                </c:pt>
                <c:pt idx="22">
                  <c:v>45566</c:v>
                </c:pt>
                <c:pt idx="23">
                  <c:v>45569</c:v>
                </c:pt>
                <c:pt idx="24">
                  <c:v>45569</c:v>
                </c:pt>
                <c:pt idx="25">
                  <c:v>45569</c:v>
                </c:pt>
                <c:pt idx="26">
                  <c:v>45569</c:v>
                </c:pt>
                <c:pt idx="27">
                  <c:v>45573</c:v>
                </c:pt>
                <c:pt idx="28">
                  <c:v>45573</c:v>
                </c:pt>
                <c:pt idx="29">
                  <c:v>45611</c:v>
                </c:pt>
                <c:pt idx="30">
                  <c:v>45611</c:v>
                </c:pt>
                <c:pt idx="31">
                  <c:v>45617</c:v>
                </c:pt>
                <c:pt idx="32">
                  <c:v>45617</c:v>
                </c:pt>
                <c:pt idx="33">
                  <c:v>45621</c:v>
                </c:pt>
                <c:pt idx="34">
                  <c:v>45621</c:v>
                </c:pt>
                <c:pt idx="35">
                  <c:v>45623</c:v>
                </c:pt>
                <c:pt idx="36">
                  <c:v>45623</c:v>
                </c:pt>
                <c:pt idx="37">
                  <c:v>45629</c:v>
                </c:pt>
                <c:pt idx="38">
                  <c:v>45629</c:v>
                </c:pt>
                <c:pt idx="39">
                  <c:v>45636</c:v>
                </c:pt>
                <c:pt idx="40">
                  <c:v>45636</c:v>
                </c:pt>
                <c:pt idx="41">
                  <c:v>45637</c:v>
                </c:pt>
                <c:pt idx="42">
                  <c:v>45637</c:v>
                </c:pt>
                <c:pt idx="43">
                  <c:v>45643</c:v>
                </c:pt>
                <c:pt idx="44">
                  <c:v>45643</c:v>
                </c:pt>
                <c:pt idx="45">
                  <c:v>45645</c:v>
                </c:pt>
                <c:pt idx="46">
                  <c:v>45645</c:v>
                </c:pt>
                <c:pt idx="47">
                  <c:v>45659</c:v>
                </c:pt>
                <c:pt idx="48">
                  <c:v>45659</c:v>
                </c:pt>
                <c:pt idx="49">
                  <c:v>45660</c:v>
                </c:pt>
                <c:pt idx="50">
                  <c:v>45660</c:v>
                </c:pt>
                <c:pt idx="51">
                  <c:v>45665</c:v>
                </c:pt>
                <c:pt idx="52">
                  <c:v>45665</c:v>
                </c:pt>
                <c:pt idx="53">
                  <c:v>45666</c:v>
                </c:pt>
                <c:pt idx="54">
                  <c:v>45666</c:v>
                </c:pt>
                <c:pt idx="55">
                  <c:v>45672</c:v>
                </c:pt>
                <c:pt idx="56">
                  <c:v>45672</c:v>
                </c:pt>
                <c:pt idx="57">
                  <c:v>45673</c:v>
                </c:pt>
                <c:pt idx="58">
                  <c:v>45673</c:v>
                </c:pt>
                <c:pt idx="59">
                  <c:v>45684</c:v>
                </c:pt>
                <c:pt idx="60">
                  <c:v>45684</c:v>
                </c:pt>
                <c:pt idx="61">
                  <c:v>45686</c:v>
                </c:pt>
                <c:pt idx="62">
                  <c:v>45686</c:v>
                </c:pt>
                <c:pt idx="63">
                  <c:v>45687</c:v>
                </c:pt>
                <c:pt idx="64">
                  <c:v>45687</c:v>
                </c:pt>
                <c:pt idx="65">
                  <c:v>45699</c:v>
                </c:pt>
                <c:pt idx="66">
                  <c:v>45699</c:v>
                </c:pt>
                <c:pt idx="67">
                  <c:v>45701</c:v>
                </c:pt>
                <c:pt idx="68">
                  <c:v>45701</c:v>
                </c:pt>
                <c:pt idx="69">
                  <c:v>45705</c:v>
                </c:pt>
                <c:pt idx="70">
                  <c:v>45705</c:v>
                </c:pt>
                <c:pt idx="71">
                  <c:v>45712</c:v>
                </c:pt>
                <c:pt idx="72">
                  <c:v>45712</c:v>
                </c:pt>
                <c:pt idx="73">
                  <c:v>45713</c:v>
                </c:pt>
                <c:pt idx="74">
                  <c:v>45713</c:v>
                </c:pt>
                <c:pt idx="75">
                  <c:v>45714</c:v>
                </c:pt>
                <c:pt idx="76">
                  <c:v>45714</c:v>
                </c:pt>
                <c:pt idx="77">
                  <c:v>45716</c:v>
                </c:pt>
                <c:pt idx="78">
                  <c:v>45716</c:v>
                </c:pt>
                <c:pt idx="79">
                  <c:v>45719</c:v>
                </c:pt>
                <c:pt idx="80">
                  <c:v>45719</c:v>
                </c:pt>
                <c:pt idx="81">
                  <c:v>45721</c:v>
                </c:pt>
                <c:pt idx="82">
                  <c:v>45721</c:v>
                </c:pt>
                <c:pt idx="83">
                  <c:v>45727</c:v>
                </c:pt>
                <c:pt idx="84">
                  <c:v>45727</c:v>
                </c:pt>
                <c:pt idx="85">
                  <c:v>45728</c:v>
                </c:pt>
                <c:pt idx="86">
                  <c:v>45728</c:v>
                </c:pt>
                <c:pt idx="87">
                  <c:v>45729</c:v>
                </c:pt>
                <c:pt idx="88">
                  <c:v>45729</c:v>
                </c:pt>
                <c:pt idx="89">
                  <c:v>45740</c:v>
                </c:pt>
                <c:pt idx="90">
                  <c:v>45740</c:v>
                </c:pt>
                <c:pt idx="91">
                  <c:v>45749</c:v>
                </c:pt>
                <c:pt idx="92">
                  <c:v>45749</c:v>
                </c:pt>
                <c:pt idx="93">
                  <c:v>45750</c:v>
                </c:pt>
                <c:pt idx="94">
                  <c:v>45751</c:v>
                </c:pt>
              </c:numCache>
            </c:numRef>
          </c:cat>
          <c:val>
            <c:numRef>
              <c:f>Modele!$J$8:$J$192</c:f>
              <c:numCache>
                <c:formatCode>General</c:formatCode>
                <c:ptCount val="185"/>
                <c:pt idx="0">
                  <c:v>121.96388457881595</c:v>
                </c:pt>
                <c:pt idx="1">
                  <c:v>121.96388457881595</c:v>
                </c:pt>
                <c:pt idx="2">
                  <c:v>121.96388457881595</c:v>
                </c:pt>
                <c:pt idx="3">
                  <c:v>121.96388457881595</c:v>
                </c:pt>
                <c:pt idx="4">
                  <c:v>121.96388457881595</c:v>
                </c:pt>
                <c:pt idx="5">
                  <c:v>121.96388457881595</c:v>
                </c:pt>
                <c:pt idx="6">
                  <c:v>121.96388457881595</c:v>
                </c:pt>
                <c:pt idx="7">
                  <c:v>121.96388457881595</c:v>
                </c:pt>
                <c:pt idx="8">
                  <c:v>121.96388457881595</c:v>
                </c:pt>
                <c:pt idx="9">
                  <c:v>121.96388457881595</c:v>
                </c:pt>
                <c:pt idx="10">
                  <c:v>121.96388457881595</c:v>
                </c:pt>
                <c:pt idx="11">
                  <c:v>121.96388457881595</c:v>
                </c:pt>
                <c:pt idx="12">
                  <c:v>121.96388457881595</c:v>
                </c:pt>
                <c:pt idx="13">
                  <c:v>121.96388457881595</c:v>
                </c:pt>
                <c:pt idx="14">
                  <c:v>121.96388457881595</c:v>
                </c:pt>
                <c:pt idx="15">
                  <c:v>121.96388457881595</c:v>
                </c:pt>
                <c:pt idx="16">
                  <c:v>121.96388457881595</c:v>
                </c:pt>
                <c:pt idx="17">
                  <c:v>121.96388457881595</c:v>
                </c:pt>
                <c:pt idx="18">
                  <c:v>121.96388457881595</c:v>
                </c:pt>
                <c:pt idx="19">
                  <c:v>121.96388457881595</c:v>
                </c:pt>
                <c:pt idx="20">
                  <c:v>121.96388457881595</c:v>
                </c:pt>
                <c:pt idx="21">
                  <c:v>121.96388457881595</c:v>
                </c:pt>
                <c:pt idx="22">
                  <c:v>121.96388457881595</c:v>
                </c:pt>
                <c:pt idx="23">
                  <c:v>121.96388457881595</c:v>
                </c:pt>
                <c:pt idx="24">
                  <c:v>121.96388457881595</c:v>
                </c:pt>
                <c:pt idx="25">
                  <c:v>121.96388457881595</c:v>
                </c:pt>
                <c:pt idx="26">
                  <c:v>121.96388457881595</c:v>
                </c:pt>
                <c:pt idx="27">
                  <c:v>121.96388457881595</c:v>
                </c:pt>
                <c:pt idx="28">
                  <c:v>121.96388457881595</c:v>
                </c:pt>
                <c:pt idx="29">
                  <c:v>121.96388457881595</c:v>
                </c:pt>
                <c:pt idx="30">
                  <c:v>121.96388457881595</c:v>
                </c:pt>
                <c:pt idx="31">
                  <c:v>121.96388457881595</c:v>
                </c:pt>
                <c:pt idx="32">
                  <c:v>121.96388457881595</c:v>
                </c:pt>
                <c:pt idx="33">
                  <c:v>121.96388457881595</c:v>
                </c:pt>
                <c:pt idx="34">
                  <c:v>121.96388457881595</c:v>
                </c:pt>
                <c:pt idx="35">
                  <c:v>121.96388457881595</c:v>
                </c:pt>
                <c:pt idx="36">
                  <c:v>121.96388457881595</c:v>
                </c:pt>
                <c:pt idx="37">
                  <c:v>121.96388457881595</c:v>
                </c:pt>
                <c:pt idx="38">
                  <c:v>121.96388457881595</c:v>
                </c:pt>
                <c:pt idx="39">
                  <c:v>121.96388457881595</c:v>
                </c:pt>
                <c:pt idx="40">
                  <c:v>121.96388457881595</c:v>
                </c:pt>
                <c:pt idx="41">
                  <c:v>121.96388457881595</c:v>
                </c:pt>
                <c:pt idx="42">
                  <c:v>121.96388457881595</c:v>
                </c:pt>
                <c:pt idx="43">
                  <c:v>121.96388457881595</c:v>
                </c:pt>
                <c:pt idx="44">
                  <c:v>121.96388457881595</c:v>
                </c:pt>
                <c:pt idx="45">
                  <c:v>121.96388457881595</c:v>
                </c:pt>
                <c:pt idx="46">
                  <c:v>121.96388457881595</c:v>
                </c:pt>
                <c:pt idx="47">
                  <c:v>121.96388457881595</c:v>
                </c:pt>
                <c:pt idx="48">
                  <c:v>121.96388457881595</c:v>
                </c:pt>
                <c:pt idx="49">
                  <c:v>121.96388457881595</c:v>
                </c:pt>
                <c:pt idx="50">
                  <c:v>121.96388457881595</c:v>
                </c:pt>
                <c:pt idx="51">
                  <c:v>121.96388457881595</c:v>
                </c:pt>
                <c:pt idx="52">
                  <c:v>121.96388457881595</c:v>
                </c:pt>
                <c:pt idx="53">
                  <c:v>121.96388457881595</c:v>
                </c:pt>
                <c:pt idx="54">
                  <c:v>121.96388457881595</c:v>
                </c:pt>
                <c:pt idx="55">
                  <c:v>121.96388457881595</c:v>
                </c:pt>
                <c:pt idx="56">
                  <c:v>121.96388457881595</c:v>
                </c:pt>
                <c:pt idx="57">
                  <c:v>121.96388457881595</c:v>
                </c:pt>
                <c:pt idx="58">
                  <c:v>121.96388457881595</c:v>
                </c:pt>
                <c:pt idx="59">
                  <c:v>121.96388457881595</c:v>
                </c:pt>
                <c:pt idx="60">
                  <c:v>121.96388457881595</c:v>
                </c:pt>
                <c:pt idx="61">
                  <c:v>121.96388457881595</c:v>
                </c:pt>
                <c:pt idx="62">
                  <c:v>121.96388457881595</c:v>
                </c:pt>
                <c:pt idx="63">
                  <c:v>121.96388457881595</c:v>
                </c:pt>
                <c:pt idx="64">
                  <c:v>121.96388457881595</c:v>
                </c:pt>
                <c:pt idx="65">
                  <c:v>121.96388457881595</c:v>
                </c:pt>
                <c:pt idx="66">
                  <c:v>121.96388457881595</c:v>
                </c:pt>
                <c:pt idx="67">
                  <c:v>121.96388457881595</c:v>
                </c:pt>
                <c:pt idx="68">
                  <c:v>121.96388457881595</c:v>
                </c:pt>
                <c:pt idx="69">
                  <c:v>121.96388457881595</c:v>
                </c:pt>
                <c:pt idx="70">
                  <c:v>121.96388457881595</c:v>
                </c:pt>
                <c:pt idx="71">
                  <c:v>121.96388457881595</c:v>
                </c:pt>
                <c:pt idx="72">
                  <c:v>121.96388457881595</c:v>
                </c:pt>
                <c:pt idx="73">
                  <c:v>121.96388457881595</c:v>
                </c:pt>
                <c:pt idx="74">
                  <c:v>121.96388457881595</c:v>
                </c:pt>
                <c:pt idx="75">
                  <c:v>121.96388457881595</c:v>
                </c:pt>
                <c:pt idx="76">
                  <c:v>121.96388457881595</c:v>
                </c:pt>
                <c:pt idx="77">
                  <c:v>121.96388457881595</c:v>
                </c:pt>
                <c:pt idx="78">
                  <c:v>121.96388457881595</c:v>
                </c:pt>
                <c:pt idx="79">
                  <c:v>121.96388457881595</c:v>
                </c:pt>
                <c:pt idx="80">
                  <c:v>121.96388457881595</c:v>
                </c:pt>
                <c:pt idx="81">
                  <c:v>121.96388457881595</c:v>
                </c:pt>
                <c:pt idx="82">
                  <c:v>121.96388457881595</c:v>
                </c:pt>
                <c:pt idx="83">
                  <c:v>121.96388457881595</c:v>
                </c:pt>
                <c:pt idx="84">
                  <c:v>121.96388457881595</c:v>
                </c:pt>
                <c:pt idx="85">
                  <c:v>121.96388457881595</c:v>
                </c:pt>
                <c:pt idx="86">
                  <c:v>121.96388457881595</c:v>
                </c:pt>
                <c:pt idx="87">
                  <c:v>121.96388457881595</c:v>
                </c:pt>
                <c:pt idx="88">
                  <c:v>121.96388457881595</c:v>
                </c:pt>
                <c:pt idx="89">
                  <c:v>121.96388457881595</c:v>
                </c:pt>
                <c:pt idx="90">
                  <c:v>121.96388457881595</c:v>
                </c:pt>
                <c:pt idx="91">
                  <c:v>121.96388457881595</c:v>
                </c:pt>
                <c:pt idx="92">
                  <c:v>121.96388457881595</c:v>
                </c:pt>
                <c:pt idx="93">
                  <c:v>121.96388457881595</c:v>
                </c:pt>
                <c:pt idx="94">
                  <c:v>121.96388457881595</c:v>
                </c:pt>
                <c:pt idx="95">
                  <c:v>121.96388457881595</c:v>
                </c:pt>
                <c:pt idx="96">
                  <c:v>121.96388457881595</c:v>
                </c:pt>
                <c:pt idx="97">
                  <c:v>121.96388457881595</c:v>
                </c:pt>
                <c:pt idx="98">
                  <c:v>121.96388457881595</c:v>
                </c:pt>
                <c:pt idx="99">
                  <c:v>121.96388457881595</c:v>
                </c:pt>
                <c:pt idx="100">
                  <c:v>121.96388457881595</c:v>
                </c:pt>
                <c:pt idx="101">
                  <c:v>121.96388457881595</c:v>
                </c:pt>
                <c:pt idx="102">
                  <c:v>121.96388457881595</c:v>
                </c:pt>
                <c:pt idx="103">
                  <c:v>121.96388457881595</c:v>
                </c:pt>
                <c:pt idx="104">
                  <c:v>121.96388457881595</c:v>
                </c:pt>
                <c:pt idx="105">
                  <c:v>121.96388457881595</c:v>
                </c:pt>
                <c:pt idx="106">
                  <c:v>121.96388457881595</c:v>
                </c:pt>
                <c:pt idx="107">
                  <c:v>121.96388457881595</c:v>
                </c:pt>
                <c:pt idx="108">
                  <c:v>121.96388457881595</c:v>
                </c:pt>
                <c:pt idx="109">
                  <c:v>121.96388457881595</c:v>
                </c:pt>
                <c:pt idx="110">
                  <c:v>121.96388457881595</c:v>
                </c:pt>
                <c:pt idx="111">
                  <c:v>121.96388457881595</c:v>
                </c:pt>
                <c:pt idx="112">
                  <c:v>121.96388457881595</c:v>
                </c:pt>
                <c:pt idx="113">
                  <c:v>121.96388457881595</c:v>
                </c:pt>
                <c:pt idx="114">
                  <c:v>121.96388457881595</c:v>
                </c:pt>
                <c:pt idx="115">
                  <c:v>121.96388457881595</c:v>
                </c:pt>
                <c:pt idx="116">
                  <c:v>121.96388457881595</c:v>
                </c:pt>
                <c:pt idx="117">
                  <c:v>121.96388457881595</c:v>
                </c:pt>
                <c:pt idx="118">
                  <c:v>121.96388457881595</c:v>
                </c:pt>
                <c:pt idx="119">
                  <c:v>121.96388457881595</c:v>
                </c:pt>
                <c:pt idx="120">
                  <c:v>121.96388457881595</c:v>
                </c:pt>
                <c:pt idx="121">
                  <c:v>121.96388457881595</c:v>
                </c:pt>
                <c:pt idx="122">
                  <c:v>121.96388457881595</c:v>
                </c:pt>
                <c:pt idx="123">
                  <c:v>121.96388457881595</c:v>
                </c:pt>
                <c:pt idx="124">
                  <c:v>121.96388457881595</c:v>
                </c:pt>
                <c:pt idx="125">
                  <c:v>121.96388457881595</c:v>
                </c:pt>
                <c:pt idx="126">
                  <c:v>121.96388457881595</c:v>
                </c:pt>
                <c:pt idx="127">
                  <c:v>121.96388457881595</c:v>
                </c:pt>
                <c:pt idx="128">
                  <c:v>121.96388457881595</c:v>
                </c:pt>
                <c:pt idx="129">
                  <c:v>121.96388457881595</c:v>
                </c:pt>
                <c:pt idx="130">
                  <c:v>121.96388457881595</c:v>
                </c:pt>
                <c:pt idx="131">
                  <c:v>121.96388457881595</c:v>
                </c:pt>
                <c:pt idx="132">
                  <c:v>121.96388457881595</c:v>
                </c:pt>
                <c:pt idx="133">
                  <c:v>121.96388457881595</c:v>
                </c:pt>
                <c:pt idx="134">
                  <c:v>121.96388457881595</c:v>
                </c:pt>
                <c:pt idx="135">
                  <c:v>121.96388457881595</c:v>
                </c:pt>
                <c:pt idx="136">
                  <c:v>121.96388457881595</c:v>
                </c:pt>
                <c:pt idx="137">
                  <c:v>121.96388457881595</c:v>
                </c:pt>
                <c:pt idx="138">
                  <c:v>121.96388457881595</c:v>
                </c:pt>
                <c:pt idx="139">
                  <c:v>121.96388457881595</c:v>
                </c:pt>
                <c:pt idx="140">
                  <c:v>121.96388457881595</c:v>
                </c:pt>
                <c:pt idx="141">
                  <c:v>121.96388457881595</c:v>
                </c:pt>
                <c:pt idx="142">
                  <c:v>121.96388457881595</c:v>
                </c:pt>
                <c:pt idx="143">
                  <c:v>121.96388457881595</c:v>
                </c:pt>
                <c:pt idx="144">
                  <c:v>121.96388457881595</c:v>
                </c:pt>
                <c:pt idx="145">
                  <c:v>121.96388457881595</c:v>
                </c:pt>
                <c:pt idx="146">
                  <c:v>121.96388457881595</c:v>
                </c:pt>
                <c:pt idx="147">
                  <c:v>121.96388457881595</c:v>
                </c:pt>
                <c:pt idx="148">
                  <c:v>121.96388457881595</c:v>
                </c:pt>
                <c:pt idx="149">
                  <c:v>121.96388457881595</c:v>
                </c:pt>
                <c:pt idx="150">
                  <c:v>121.96388457881595</c:v>
                </c:pt>
                <c:pt idx="151">
                  <c:v>121.96388457881595</c:v>
                </c:pt>
                <c:pt idx="152">
                  <c:v>121.96388457881595</c:v>
                </c:pt>
                <c:pt idx="153">
                  <c:v>121.96388457881595</c:v>
                </c:pt>
                <c:pt idx="154">
                  <c:v>121.96388457881595</c:v>
                </c:pt>
                <c:pt idx="155">
                  <c:v>121.96388457881595</c:v>
                </c:pt>
                <c:pt idx="156">
                  <c:v>121.96388457881595</c:v>
                </c:pt>
                <c:pt idx="157">
                  <c:v>121.96388457881595</c:v>
                </c:pt>
                <c:pt idx="158">
                  <c:v>121.96388457881595</c:v>
                </c:pt>
                <c:pt idx="159">
                  <c:v>121.96388457881595</c:v>
                </c:pt>
                <c:pt idx="160">
                  <c:v>121.96388457881595</c:v>
                </c:pt>
                <c:pt idx="161">
                  <c:v>121.96388457881595</c:v>
                </c:pt>
                <c:pt idx="162">
                  <c:v>121.96388457881595</c:v>
                </c:pt>
                <c:pt idx="163">
                  <c:v>121.96388457881595</c:v>
                </c:pt>
                <c:pt idx="164">
                  <c:v>121.96388457881595</c:v>
                </c:pt>
                <c:pt idx="165">
                  <c:v>121.96388457881595</c:v>
                </c:pt>
                <c:pt idx="166">
                  <c:v>121.96388457881595</c:v>
                </c:pt>
                <c:pt idx="167">
                  <c:v>121.96388457881595</c:v>
                </c:pt>
                <c:pt idx="168">
                  <c:v>121.96388457881595</c:v>
                </c:pt>
                <c:pt idx="169">
                  <c:v>121.96388457881595</c:v>
                </c:pt>
                <c:pt idx="170">
                  <c:v>121.96388457881595</c:v>
                </c:pt>
                <c:pt idx="171">
                  <c:v>121.96388457881595</c:v>
                </c:pt>
                <c:pt idx="172">
                  <c:v>121.96388457881595</c:v>
                </c:pt>
                <c:pt idx="173">
                  <c:v>121.96388457881595</c:v>
                </c:pt>
                <c:pt idx="174">
                  <c:v>121.96388457881595</c:v>
                </c:pt>
                <c:pt idx="175">
                  <c:v>121.96388457881595</c:v>
                </c:pt>
                <c:pt idx="176">
                  <c:v>121.96388457881595</c:v>
                </c:pt>
                <c:pt idx="177">
                  <c:v>121.96388457881595</c:v>
                </c:pt>
                <c:pt idx="178">
                  <c:v>121.96388457881595</c:v>
                </c:pt>
                <c:pt idx="179">
                  <c:v>121.96388457881595</c:v>
                </c:pt>
                <c:pt idx="180">
                  <c:v>121.96388457881595</c:v>
                </c:pt>
                <c:pt idx="181">
                  <c:v>121.96388457881595</c:v>
                </c:pt>
                <c:pt idx="182">
                  <c:v>121.96388457881595</c:v>
                </c:pt>
                <c:pt idx="183">
                  <c:v>121.96388457881595</c:v>
                </c:pt>
              </c:numCache>
            </c:numRef>
          </c:val>
        </c:ser>
        <c:ser>
          <c:idx val="7"/>
          <c:order val="5"/>
          <c:tx>
            <c:strRef>
              <c:f>Modele!$K$7</c:f>
              <c:strCache>
                <c:ptCount val="1"/>
                <c:pt idx="0">
                  <c:v>réel + 3 sig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cat>
            <c:numRef>
              <c:f>Modele!$B$8:$B$192</c:f>
              <c:numCache>
                <c:formatCode>dd/mm/yyyy</c:formatCode>
                <c:ptCount val="185"/>
                <c:pt idx="0">
                  <c:v>45483</c:v>
                </c:pt>
                <c:pt idx="1">
                  <c:v>45483</c:v>
                </c:pt>
                <c:pt idx="2">
                  <c:v>45491</c:v>
                </c:pt>
                <c:pt idx="3">
                  <c:v>45491</c:v>
                </c:pt>
                <c:pt idx="4">
                  <c:v>45496</c:v>
                </c:pt>
                <c:pt idx="5">
                  <c:v>45496</c:v>
                </c:pt>
                <c:pt idx="6">
                  <c:v>45496</c:v>
                </c:pt>
                <c:pt idx="7">
                  <c:v>45498</c:v>
                </c:pt>
                <c:pt idx="8">
                  <c:v>45498</c:v>
                </c:pt>
                <c:pt idx="9">
                  <c:v>45502</c:v>
                </c:pt>
                <c:pt idx="10">
                  <c:v>45502</c:v>
                </c:pt>
                <c:pt idx="11">
                  <c:v>45509</c:v>
                </c:pt>
                <c:pt idx="12">
                  <c:v>45509</c:v>
                </c:pt>
                <c:pt idx="13">
                  <c:v>45512</c:v>
                </c:pt>
                <c:pt idx="14">
                  <c:v>45512</c:v>
                </c:pt>
                <c:pt idx="15">
                  <c:v>45513</c:v>
                </c:pt>
                <c:pt idx="16">
                  <c:v>45513</c:v>
                </c:pt>
                <c:pt idx="17">
                  <c:v>45525</c:v>
                </c:pt>
                <c:pt idx="18">
                  <c:v>45525</c:v>
                </c:pt>
                <c:pt idx="19">
                  <c:v>45525</c:v>
                </c:pt>
                <c:pt idx="20">
                  <c:v>45525</c:v>
                </c:pt>
                <c:pt idx="21">
                  <c:v>45566</c:v>
                </c:pt>
                <c:pt idx="22">
                  <c:v>45566</c:v>
                </c:pt>
                <c:pt idx="23">
                  <c:v>45569</c:v>
                </c:pt>
                <c:pt idx="24">
                  <c:v>45569</c:v>
                </c:pt>
                <c:pt idx="25">
                  <c:v>45569</c:v>
                </c:pt>
                <c:pt idx="26">
                  <c:v>45569</c:v>
                </c:pt>
                <c:pt idx="27">
                  <c:v>45573</c:v>
                </c:pt>
                <c:pt idx="28">
                  <c:v>45573</c:v>
                </c:pt>
                <c:pt idx="29">
                  <c:v>45611</c:v>
                </c:pt>
                <c:pt idx="30">
                  <c:v>45611</c:v>
                </c:pt>
                <c:pt idx="31">
                  <c:v>45617</c:v>
                </c:pt>
                <c:pt idx="32">
                  <c:v>45617</c:v>
                </c:pt>
                <c:pt idx="33">
                  <c:v>45621</c:v>
                </c:pt>
                <c:pt idx="34">
                  <c:v>45621</c:v>
                </c:pt>
                <c:pt idx="35">
                  <c:v>45623</c:v>
                </c:pt>
                <c:pt idx="36">
                  <c:v>45623</c:v>
                </c:pt>
                <c:pt idx="37">
                  <c:v>45629</c:v>
                </c:pt>
                <c:pt idx="38">
                  <c:v>45629</c:v>
                </c:pt>
                <c:pt idx="39">
                  <c:v>45636</c:v>
                </c:pt>
                <c:pt idx="40">
                  <c:v>45636</c:v>
                </c:pt>
                <c:pt idx="41">
                  <c:v>45637</c:v>
                </c:pt>
                <c:pt idx="42">
                  <c:v>45637</c:v>
                </c:pt>
                <c:pt idx="43">
                  <c:v>45643</c:v>
                </c:pt>
                <c:pt idx="44">
                  <c:v>45643</c:v>
                </c:pt>
                <c:pt idx="45">
                  <c:v>45645</c:v>
                </c:pt>
                <c:pt idx="46">
                  <c:v>45645</c:v>
                </c:pt>
                <c:pt idx="47">
                  <c:v>45659</c:v>
                </c:pt>
                <c:pt idx="48">
                  <c:v>45659</c:v>
                </c:pt>
                <c:pt idx="49">
                  <c:v>45660</c:v>
                </c:pt>
                <c:pt idx="50">
                  <c:v>45660</c:v>
                </c:pt>
                <c:pt idx="51">
                  <c:v>45665</c:v>
                </c:pt>
                <c:pt idx="52">
                  <c:v>45665</c:v>
                </c:pt>
                <c:pt idx="53">
                  <c:v>45666</c:v>
                </c:pt>
                <c:pt idx="54">
                  <c:v>45666</c:v>
                </c:pt>
                <c:pt idx="55">
                  <c:v>45672</c:v>
                </c:pt>
                <c:pt idx="56">
                  <c:v>45672</c:v>
                </c:pt>
                <c:pt idx="57">
                  <c:v>45673</c:v>
                </c:pt>
                <c:pt idx="58">
                  <c:v>45673</c:v>
                </c:pt>
                <c:pt idx="59">
                  <c:v>45684</c:v>
                </c:pt>
                <c:pt idx="60">
                  <c:v>45684</c:v>
                </c:pt>
                <c:pt idx="61">
                  <c:v>45686</c:v>
                </c:pt>
                <c:pt idx="62">
                  <c:v>45686</c:v>
                </c:pt>
                <c:pt idx="63">
                  <c:v>45687</c:v>
                </c:pt>
                <c:pt idx="64">
                  <c:v>45687</c:v>
                </c:pt>
                <c:pt idx="65">
                  <c:v>45699</c:v>
                </c:pt>
                <c:pt idx="66">
                  <c:v>45699</c:v>
                </c:pt>
                <c:pt idx="67">
                  <c:v>45701</c:v>
                </c:pt>
                <c:pt idx="68">
                  <c:v>45701</c:v>
                </c:pt>
                <c:pt idx="69">
                  <c:v>45705</c:v>
                </c:pt>
                <c:pt idx="70">
                  <c:v>45705</c:v>
                </c:pt>
                <c:pt idx="71">
                  <c:v>45712</c:v>
                </c:pt>
                <c:pt idx="72">
                  <c:v>45712</c:v>
                </c:pt>
                <c:pt idx="73">
                  <c:v>45713</c:v>
                </c:pt>
                <c:pt idx="74">
                  <c:v>45713</c:v>
                </c:pt>
                <c:pt idx="75">
                  <c:v>45714</c:v>
                </c:pt>
                <c:pt idx="76">
                  <c:v>45714</c:v>
                </c:pt>
                <c:pt idx="77">
                  <c:v>45716</c:v>
                </c:pt>
                <c:pt idx="78">
                  <c:v>45716</c:v>
                </c:pt>
                <c:pt idx="79">
                  <c:v>45719</c:v>
                </c:pt>
                <c:pt idx="80">
                  <c:v>45719</c:v>
                </c:pt>
                <c:pt idx="81">
                  <c:v>45721</c:v>
                </c:pt>
                <c:pt idx="82">
                  <c:v>45721</c:v>
                </c:pt>
                <c:pt idx="83">
                  <c:v>45727</c:v>
                </c:pt>
                <c:pt idx="84">
                  <c:v>45727</c:v>
                </c:pt>
                <c:pt idx="85">
                  <c:v>45728</c:v>
                </c:pt>
                <c:pt idx="86">
                  <c:v>45728</c:v>
                </c:pt>
                <c:pt idx="87">
                  <c:v>45729</c:v>
                </c:pt>
                <c:pt idx="88">
                  <c:v>45729</c:v>
                </c:pt>
                <c:pt idx="89">
                  <c:v>45740</c:v>
                </c:pt>
                <c:pt idx="90">
                  <c:v>45740</c:v>
                </c:pt>
                <c:pt idx="91">
                  <c:v>45749</c:v>
                </c:pt>
                <c:pt idx="92">
                  <c:v>45749</c:v>
                </c:pt>
                <c:pt idx="93">
                  <c:v>45750</c:v>
                </c:pt>
                <c:pt idx="94">
                  <c:v>45751</c:v>
                </c:pt>
              </c:numCache>
            </c:numRef>
          </c:cat>
          <c:val>
            <c:numRef>
              <c:f>Modele!$K$8:$K$192</c:f>
              <c:numCache>
                <c:formatCode>General</c:formatCode>
                <c:ptCount val="185"/>
                <c:pt idx="0">
                  <c:v>152.60417313177607</c:v>
                </c:pt>
                <c:pt idx="1">
                  <c:v>152.60417313177607</c:v>
                </c:pt>
                <c:pt idx="2">
                  <c:v>152.60417313177607</c:v>
                </c:pt>
                <c:pt idx="3">
                  <c:v>152.60417313177607</c:v>
                </c:pt>
                <c:pt idx="4">
                  <c:v>152.60417313177607</c:v>
                </c:pt>
                <c:pt idx="5">
                  <c:v>152.60417313177607</c:v>
                </c:pt>
                <c:pt idx="6">
                  <c:v>152.60417313177607</c:v>
                </c:pt>
                <c:pt idx="7">
                  <c:v>152.60417313177607</c:v>
                </c:pt>
                <c:pt idx="8">
                  <c:v>152.60417313177607</c:v>
                </c:pt>
                <c:pt idx="9">
                  <c:v>152.60417313177607</c:v>
                </c:pt>
                <c:pt idx="10">
                  <c:v>152.60417313177607</c:v>
                </c:pt>
                <c:pt idx="11">
                  <c:v>152.60417313177607</c:v>
                </c:pt>
                <c:pt idx="12">
                  <c:v>152.60417313177607</c:v>
                </c:pt>
                <c:pt idx="13">
                  <c:v>152.60417313177607</c:v>
                </c:pt>
                <c:pt idx="14">
                  <c:v>152.60417313177607</c:v>
                </c:pt>
                <c:pt idx="15">
                  <c:v>152.60417313177607</c:v>
                </c:pt>
                <c:pt idx="16">
                  <c:v>152.60417313177607</c:v>
                </c:pt>
                <c:pt idx="17">
                  <c:v>152.60417313177607</c:v>
                </c:pt>
                <c:pt idx="18">
                  <c:v>152.60417313177607</c:v>
                </c:pt>
                <c:pt idx="19">
                  <c:v>152.60417313177607</c:v>
                </c:pt>
                <c:pt idx="20">
                  <c:v>152.60417313177607</c:v>
                </c:pt>
                <c:pt idx="21">
                  <c:v>152.60417313177607</c:v>
                </c:pt>
                <c:pt idx="22">
                  <c:v>152.60417313177607</c:v>
                </c:pt>
                <c:pt idx="23">
                  <c:v>152.60417313177607</c:v>
                </c:pt>
                <c:pt idx="24">
                  <c:v>152.60417313177607</c:v>
                </c:pt>
                <c:pt idx="25">
                  <c:v>152.60417313177607</c:v>
                </c:pt>
                <c:pt idx="26">
                  <c:v>152.60417313177607</c:v>
                </c:pt>
                <c:pt idx="27">
                  <c:v>152.60417313177607</c:v>
                </c:pt>
                <c:pt idx="28">
                  <c:v>152.60417313177607</c:v>
                </c:pt>
                <c:pt idx="29">
                  <c:v>152.60417313177607</c:v>
                </c:pt>
                <c:pt idx="30">
                  <c:v>152.60417313177607</c:v>
                </c:pt>
                <c:pt idx="31">
                  <c:v>152.60417313177607</c:v>
                </c:pt>
                <c:pt idx="32">
                  <c:v>152.60417313177607</c:v>
                </c:pt>
                <c:pt idx="33">
                  <c:v>152.60417313177607</c:v>
                </c:pt>
                <c:pt idx="34">
                  <c:v>152.60417313177607</c:v>
                </c:pt>
                <c:pt idx="35">
                  <c:v>152.60417313177607</c:v>
                </c:pt>
                <c:pt idx="36">
                  <c:v>152.60417313177607</c:v>
                </c:pt>
                <c:pt idx="37">
                  <c:v>152.60417313177607</c:v>
                </c:pt>
                <c:pt idx="38">
                  <c:v>152.60417313177607</c:v>
                </c:pt>
                <c:pt idx="39">
                  <c:v>152.60417313177607</c:v>
                </c:pt>
                <c:pt idx="40">
                  <c:v>152.60417313177607</c:v>
                </c:pt>
                <c:pt idx="41">
                  <c:v>152.60417313177607</c:v>
                </c:pt>
                <c:pt idx="42">
                  <c:v>152.60417313177607</c:v>
                </c:pt>
                <c:pt idx="43">
                  <c:v>152.60417313177607</c:v>
                </c:pt>
                <c:pt idx="44">
                  <c:v>152.60417313177607</c:v>
                </c:pt>
                <c:pt idx="45">
                  <c:v>152.60417313177607</c:v>
                </c:pt>
                <c:pt idx="46">
                  <c:v>152.60417313177607</c:v>
                </c:pt>
                <c:pt idx="47">
                  <c:v>152.60417313177607</c:v>
                </c:pt>
                <c:pt idx="48">
                  <c:v>152.60417313177607</c:v>
                </c:pt>
                <c:pt idx="49">
                  <c:v>152.60417313177607</c:v>
                </c:pt>
                <c:pt idx="50">
                  <c:v>152.60417313177607</c:v>
                </c:pt>
                <c:pt idx="51">
                  <c:v>152.60417313177607</c:v>
                </c:pt>
                <c:pt idx="52">
                  <c:v>152.60417313177607</c:v>
                </c:pt>
                <c:pt idx="53">
                  <c:v>152.60417313177607</c:v>
                </c:pt>
                <c:pt idx="54">
                  <c:v>152.60417313177607</c:v>
                </c:pt>
                <c:pt idx="55">
                  <c:v>152.60417313177607</c:v>
                </c:pt>
                <c:pt idx="56">
                  <c:v>152.60417313177607</c:v>
                </c:pt>
                <c:pt idx="57">
                  <c:v>152.60417313177607</c:v>
                </c:pt>
                <c:pt idx="58">
                  <c:v>152.60417313177607</c:v>
                </c:pt>
                <c:pt idx="59">
                  <c:v>152.60417313177607</c:v>
                </c:pt>
                <c:pt idx="60">
                  <c:v>152.60417313177607</c:v>
                </c:pt>
                <c:pt idx="61">
                  <c:v>152.60417313177607</c:v>
                </c:pt>
                <c:pt idx="62">
                  <c:v>152.60417313177607</c:v>
                </c:pt>
                <c:pt idx="63">
                  <c:v>152.60417313177607</c:v>
                </c:pt>
                <c:pt idx="64">
                  <c:v>152.60417313177607</c:v>
                </c:pt>
                <c:pt idx="65">
                  <c:v>152.60417313177607</c:v>
                </c:pt>
                <c:pt idx="66">
                  <c:v>152.60417313177607</c:v>
                </c:pt>
                <c:pt idx="67">
                  <c:v>152.60417313177607</c:v>
                </c:pt>
                <c:pt idx="68">
                  <c:v>152.60417313177607</c:v>
                </c:pt>
                <c:pt idx="69">
                  <c:v>152.60417313177607</c:v>
                </c:pt>
                <c:pt idx="70">
                  <c:v>152.60417313177607</c:v>
                </c:pt>
                <c:pt idx="71">
                  <c:v>152.60417313177607</c:v>
                </c:pt>
                <c:pt idx="72">
                  <c:v>152.60417313177607</c:v>
                </c:pt>
                <c:pt idx="73">
                  <c:v>152.60417313177607</c:v>
                </c:pt>
                <c:pt idx="74">
                  <c:v>152.60417313177607</c:v>
                </c:pt>
                <c:pt idx="75">
                  <c:v>152.60417313177607</c:v>
                </c:pt>
                <c:pt idx="76">
                  <c:v>152.60417313177607</c:v>
                </c:pt>
                <c:pt idx="77">
                  <c:v>152.60417313177607</c:v>
                </c:pt>
                <c:pt idx="78">
                  <c:v>152.60417313177607</c:v>
                </c:pt>
                <c:pt idx="79">
                  <c:v>152.60417313177607</c:v>
                </c:pt>
                <c:pt idx="80">
                  <c:v>152.60417313177607</c:v>
                </c:pt>
                <c:pt idx="81">
                  <c:v>152.60417313177607</c:v>
                </c:pt>
                <c:pt idx="82">
                  <c:v>152.60417313177607</c:v>
                </c:pt>
                <c:pt idx="83">
                  <c:v>152.60417313177607</c:v>
                </c:pt>
                <c:pt idx="84">
                  <c:v>152.60417313177607</c:v>
                </c:pt>
                <c:pt idx="85">
                  <c:v>152.60417313177607</c:v>
                </c:pt>
                <c:pt idx="86">
                  <c:v>152.60417313177607</c:v>
                </c:pt>
                <c:pt idx="87">
                  <c:v>152.60417313177607</c:v>
                </c:pt>
                <c:pt idx="88">
                  <c:v>152.60417313177607</c:v>
                </c:pt>
                <c:pt idx="89">
                  <c:v>152.60417313177607</c:v>
                </c:pt>
                <c:pt idx="90">
                  <c:v>152.60417313177607</c:v>
                </c:pt>
                <c:pt idx="91">
                  <c:v>152.60417313177607</c:v>
                </c:pt>
                <c:pt idx="92">
                  <c:v>152.60417313177607</c:v>
                </c:pt>
                <c:pt idx="93">
                  <c:v>152.60417313177607</c:v>
                </c:pt>
                <c:pt idx="94">
                  <c:v>152.60417313177607</c:v>
                </c:pt>
                <c:pt idx="95">
                  <c:v>152.60417313177607</c:v>
                </c:pt>
                <c:pt idx="96">
                  <c:v>152.60417313177607</c:v>
                </c:pt>
                <c:pt idx="97">
                  <c:v>152.60417313177607</c:v>
                </c:pt>
                <c:pt idx="98">
                  <c:v>152.60417313177607</c:v>
                </c:pt>
                <c:pt idx="99">
                  <c:v>152.60417313177607</c:v>
                </c:pt>
                <c:pt idx="100">
                  <c:v>152.60417313177607</c:v>
                </c:pt>
                <c:pt idx="101">
                  <c:v>152.60417313177607</c:v>
                </c:pt>
                <c:pt idx="102">
                  <c:v>152.60417313177607</c:v>
                </c:pt>
                <c:pt idx="103">
                  <c:v>152.60417313177607</c:v>
                </c:pt>
                <c:pt idx="104">
                  <c:v>152.60417313177607</c:v>
                </c:pt>
                <c:pt idx="105">
                  <c:v>152.60417313177607</c:v>
                </c:pt>
                <c:pt idx="106">
                  <c:v>152.60417313177607</c:v>
                </c:pt>
                <c:pt idx="107">
                  <c:v>152.60417313177607</c:v>
                </c:pt>
                <c:pt idx="108">
                  <c:v>152.60417313177607</c:v>
                </c:pt>
                <c:pt idx="109">
                  <c:v>152.60417313177607</c:v>
                </c:pt>
                <c:pt idx="110">
                  <c:v>152.60417313177607</c:v>
                </c:pt>
                <c:pt idx="111">
                  <c:v>152.60417313177607</c:v>
                </c:pt>
                <c:pt idx="112">
                  <c:v>152.60417313177607</c:v>
                </c:pt>
                <c:pt idx="113">
                  <c:v>152.60417313177607</c:v>
                </c:pt>
                <c:pt idx="114">
                  <c:v>152.60417313177607</c:v>
                </c:pt>
                <c:pt idx="115">
                  <c:v>152.60417313177607</c:v>
                </c:pt>
                <c:pt idx="116">
                  <c:v>152.60417313177607</c:v>
                </c:pt>
                <c:pt idx="117">
                  <c:v>152.60417313177607</c:v>
                </c:pt>
                <c:pt idx="118">
                  <c:v>152.60417313177607</c:v>
                </c:pt>
                <c:pt idx="119">
                  <c:v>152.60417313177607</c:v>
                </c:pt>
                <c:pt idx="120">
                  <c:v>152.60417313177607</c:v>
                </c:pt>
                <c:pt idx="121">
                  <c:v>152.60417313177607</c:v>
                </c:pt>
                <c:pt idx="122">
                  <c:v>152.60417313177607</c:v>
                </c:pt>
                <c:pt idx="123">
                  <c:v>152.60417313177607</c:v>
                </c:pt>
                <c:pt idx="124">
                  <c:v>152.60417313177607</c:v>
                </c:pt>
                <c:pt idx="125">
                  <c:v>152.60417313177607</c:v>
                </c:pt>
                <c:pt idx="126">
                  <c:v>152.60417313177607</c:v>
                </c:pt>
                <c:pt idx="127">
                  <c:v>152.60417313177607</c:v>
                </c:pt>
                <c:pt idx="128">
                  <c:v>152.60417313177607</c:v>
                </c:pt>
                <c:pt idx="129">
                  <c:v>152.60417313177607</c:v>
                </c:pt>
                <c:pt idx="130">
                  <c:v>152.60417313177607</c:v>
                </c:pt>
                <c:pt idx="131">
                  <c:v>152.60417313177607</c:v>
                </c:pt>
                <c:pt idx="132">
                  <c:v>152.60417313177607</c:v>
                </c:pt>
                <c:pt idx="133">
                  <c:v>152.60417313177607</c:v>
                </c:pt>
                <c:pt idx="134">
                  <c:v>152.60417313177607</c:v>
                </c:pt>
                <c:pt idx="135">
                  <c:v>152.60417313177607</c:v>
                </c:pt>
                <c:pt idx="136">
                  <c:v>152.60417313177607</c:v>
                </c:pt>
                <c:pt idx="137">
                  <c:v>152.60417313177607</c:v>
                </c:pt>
                <c:pt idx="138">
                  <c:v>152.60417313177607</c:v>
                </c:pt>
                <c:pt idx="139">
                  <c:v>152.60417313177607</c:v>
                </c:pt>
                <c:pt idx="140">
                  <c:v>152.60417313177607</c:v>
                </c:pt>
                <c:pt idx="141">
                  <c:v>152.60417313177607</c:v>
                </c:pt>
                <c:pt idx="142">
                  <c:v>152.60417313177607</c:v>
                </c:pt>
                <c:pt idx="143">
                  <c:v>152.60417313177607</c:v>
                </c:pt>
                <c:pt idx="144">
                  <c:v>152.60417313177607</c:v>
                </c:pt>
                <c:pt idx="145">
                  <c:v>152.60417313177607</c:v>
                </c:pt>
                <c:pt idx="146">
                  <c:v>152.60417313177607</c:v>
                </c:pt>
                <c:pt idx="147">
                  <c:v>152.60417313177607</c:v>
                </c:pt>
                <c:pt idx="148">
                  <c:v>152.60417313177607</c:v>
                </c:pt>
                <c:pt idx="149">
                  <c:v>152.60417313177607</c:v>
                </c:pt>
                <c:pt idx="150">
                  <c:v>152.60417313177607</c:v>
                </c:pt>
                <c:pt idx="151">
                  <c:v>152.60417313177607</c:v>
                </c:pt>
                <c:pt idx="152">
                  <c:v>152.60417313177607</c:v>
                </c:pt>
                <c:pt idx="153">
                  <c:v>152.60417313177607</c:v>
                </c:pt>
                <c:pt idx="154">
                  <c:v>152.60417313177607</c:v>
                </c:pt>
                <c:pt idx="155">
                  <c:v>152.60417313177607</c:v>
                </c:pt>
                <c:pt idx="156">
                  <c:v>152.60417313177607</c:v>
                </c:pt>
                <c:pt idx="157">
                  <c:v>152.60417313177607</c:v>
                </c:pt>
                <c:pt idx="158">
                  <c:v>152.60417313177607</c:v>
                </c:pt>
                <c:pt idx="159">
                  <c:v>152.60417313177607</c:v>
                </c:pt>
                <c:pt idx="160">
                  <c:v>152.60417313177607</c:v>
                </c:pt>
                <c:pt idx="161">
                  <c:v>152.60417313177607</c:v>
                </c:pt>
                <c:pt idx="162">
                  <c:v>152.60417313177607</c:v>
                </c:pt>
                <c:pt idx="163">
                  <c:v>152.60417313177607</c:v>
                </c:pt>
                <c:pt idx="164">
                  <c:v>152.60417313177607</c:v>
                </c:pt>
                <c:pt idx="165">
                  <c:v>152.60417313177607</c:v>
                </c:pt>
                <c:pt idx="166">
                  <c:v>152.60417313177607</c:v>
                </c:pt>
                <c:pt idx="167">
                  <c:v>152.60417313177607</c:v>
                </c:pt>
                <c:pt idx="168">
                  <c:v>152.60417313177607</c:v>
                </c:pt>
                <c:pt idx="169">
                  <c:v>152.60417313177607</c:v>
                </c:pt>
                <c:pt idx="170">
                  <c:v>152.60417313177607</c:v>
                </c:pt>
                <c:pt idx="171">
                  <c:v>152.60417313177607</c:v>
                </c:pt>
                <c:pt idx="172">
                  <c:v>152.60417313177607</c:v>
                </c:pt>
                <c:pt idx="173">
                  <c:v>152.60417313177607</c:v>
                </c:pt>
                <c:pt idx="174">
                  <c:v>152.60417313177607</c:v>
                </c:pt>
                <c:pt idx="175">
                  <c:v>152.60417313177607</c:v>
                </c:pt>
                <c:pt idx="176">
                  <c:v>152.60417313177607</c:v>
                </c:pt>
                <c:pt idx="177">
                  <c:v>152.60417313177607</c:v>
                </c:pt>
                <c:pt idx="178">
                  <c:v>152.60417313177607</c:v>
                </c:pt>
                <c:pt idx="179">
                  <c:v>152.60417313177607</c:v>
                </c:pt>
                <c:pt idx="180">
                  <c:v>152.60417313177607</c:v>
                </c:pt>
                <c:pt idx="181">
                  <c:v>152.60417313177607</c:v>
                </c:pt>
                <c:pt idx="182">
                  <c:v>152.60417313177607</c:v>
                </c:pt>
                <c:pt idx="183">
                  <c:v>152.60417313177607</c:v>
                </c:pt>
              </c:numCache>
            </c:numRef>
          </c:val>
        </c:ser>
        <c:ser>
          <c:idx val="8"/>
          <c:order val="6"/>
          <c:tx>
            <c:strRef>
              <c:f>Modele!$L$7</c:f>
              <c:strCache>
                <c:ptCount val="1"/>
                <c:pt idx="0">
                  <c:v>réel - 3 sig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cat>
            <c:numRef>
              <c:f>Modele!$B$8:$B$192</c:f>
              <c:numCache>
                <c:formatCode>dd/mm/yyyy</c:formatCode>
                <c:ptCount val="185"/>
                <c:pt idx="0">
                  <c:v>45483</c:v>
                </c:pt>
                <c:pt idx="1">
                  <c:v>45483</c:v>
                </c:pt>
                <c:pt idx="2">
                  <c:v>45491</c:v>
                </c:pt>
                <c:pt idx="3">
                  <c:v>45491</c:v>
                </c:pt>
                <c:pt idx="4">
                  <c:v>45496</c:v>
                </c:pt>
                <c:pt idx="5">
                  <c:v>45496</c:v>
                </c:pt>
                <c:pt idx="6">
                  <c:v>45496</c:v>
                </c:pt>
                <c:pt idx="7">
                  <c:v>45498</c:v>
                </c:pt>
                <c:pt idx="8">
                  <c:v>45498</c:v>
                </c:pt>
                <c:pt idx="9">
                  <c:v>45502</c:v>
                </c:pt>
                <c:pt idx="10">
                  <c:v>45502</c:v>
                </c:pt>
                <c:pt idx="11">
                  <c:v>45509</c:v>
                </c:pt>
                <c:pt idx="12">
                  <c:v>45509</c:v>
                </c:pt>
                <c:pt idx="13">
                  <c:v>45512</c:v>
                </c:pt>
                <c:pt idx="14">
                  <c:v>45512</c:v>
                </c:pt>
                <c:pt idx="15">
                  <c:v>45513</c:v>
                </c:pt>
                <c:pt idx="16">
                  <c:v>45513</c:v>
                </c:pt>
                <c:pt idx="17">
                  <c:v>45525</c:v>
                </c:pt>
                <c:pt idx="18">
                  <c:v>45525</c:v>
                </c:pt>
                <c:pt idx="19">
                  <c:v>45525</c:v>
                </c:pt>
                <c:pt idx="20">
                  <c:v>45525</c:v>
                </c:pt>
                <c:pt idx="21">
                  <c:v>45566</c:v>
                </c:pt>
                <c:pt idx="22">
                  <c:v>45566</c:v>
                </c:pt>
                <c:pt idx="23">
                  <c:v>45569</c:v>
                </c:pt>
                <c:pt idx="24">
                  <c:v>45569</c:v>
                </c:pt>
                <c:pt idx="25">
                  <c:v>45569</c:v>
                </c:pt>
                <c:pt idx="26">
                  <c:v>45569</c:v>
                </c:pt>
                <c:pt idx="27">
                  <c:v>45573</c:v>
                </c:pt>
                <c:pt idx="28">
                  <c:v>45573</c:v>
                </c:pt>
                <c:pt idx="29">
                  <c:v>45611</c:v>
                </c:pt>
                <c:pt idx="30">
                  <c:v>45611</c:v>
                </c:pt>
                <c:pt idx="31">
                  <c:v>45617</c:v>
                </c:pt>
                <c:pt idx="32">
                  <c:v>45617</c:v>
                </c:pt>
                <c:pt idx="33">
                  <c:v>45621</c:v>
                </c:pt>
                <c:pt idx="34">
                  <c:v>45621</c:v>
                </c:pt>
                <c:pt idx="35">
                  <c:v>45623</c:v>
                </c:pt>
                <c:pt idx="36">
                  <c:v>45623</c:v>
                </c:pt>
                <c:pt idx="37">
                  <c:v>45629</c:v>
                </c:pt>
                <c:pt idx="38">
                  <c:v>45629</c:v>
                </c:pt>
                <c:pt idx="39">
                  <c:v>45636</c:v>
                </c:pt>
                <c:pt idx="40">
                  <c:v>45636</c:v>
                </c:pt>
                <c:pt idx="41">
                  <c:v>45637</c:v>
                </c:pt>
                <c:pt idx="42">
                  <c:v>45637</c:v>
                </c:pt>
                <c:pt idx="43">
                  <c:v>45643</c:v>
                </c:pt>
                <c:pt idx="44">
                  <c:v>45643</c:v>
                </c:pt>
                <c:pt idx="45">
                  <c:v>45645</c:v>
                </c:pt>
                <c:pt idx="46">
                  <c:v>45645</c:v>
                </c:pt>
                <c:pt idx="47">
                  <c:v>45659</c:v>
                </c:pt>
                <c:pt idx="48">
                  <c:v>45659</c:v>
                </c:pt>
                <c:pt idx="49">
                  <c:v>45660</c:v>
                </c:pt>
                <c:pt idx="50">
                  <c:v>45660</c:v>
                </c:pt>
                <c:pt idx="51">
                  <c:v>45665</c:v>
                </c:pt>
                <c:pt idx="52">
                  <c:v>45665</c:v>
                </c:pt>
                <c:pt idx="53">
                  <c:v>45666</c:v>
                </c:pt>
                <c:pt idx="54">
                  <c:v>45666</c:v>
                </c:pt>
                <c:pt idx="55">
                  <c:v>45672</c:v>
                </c:pt>
                <c:pt idx="56">
                  <c:v>45672</c:v>
                </c:pt>
                <c:pt idx="57">
                  <c:v>45673</c:v>
                </c:pt>
                <c:pt idx="58">
                  <c:v>45673</c:v>
                </c:pt>
                <c:pt idx="59">
                  <c:v>45684</c:v>
                </c:pt>
                <c:pt idx="60">
                  <c:v>45684</c:v>
                </c:pt>
                <c:pt idx="61">
                  <c:v>45686</c:v>
                </c:pt>
                <c:pt idx="62">
                  <c:v>45686</c:v>
                </c:pt>
                <c:pt idx="63">
                  <c:v>45687</c:v>
                </c:pt>
                <c:pt idx="64">
                  <c:v>45687</c:v>
                </c:pt>
                <c:pt idx="65">
                  <c:v>45699</c:v>
                </c:pt>
                <c:pt idx="66">
                  <c:v>45699</c:v>
                </c:pt>
                <c:pt idx="67">
                  <c:v>45701</c:v>
                </c:pt>
                <c:pt idx="68">
                  <c:v>45701</c:v>
                </c:pt>
                <c:pt idx="69">
                  <c:v>45705</c:v>
                </c:pt>
                <c:pt idx="70">
                  <c:v>45705</c:v>
                </c:pt>
                <c:pt idx="71">
                  <c:v>45712</c:v>
                </c:pt>
                <c:pt idx="72">
                  <c:v>45712</c:v>
                </c:pt>
                <c:pt idx="73">
                  <c:v>45713</c:v>
                </c:pt>
                <c:pt idx="74">
                  <c:v>45713</c:v>
                </c:pt>
                <c:pt idx="75">
                  <c:v>45714</c:v>
                </c:pt>
                <c:pt idx="76">
                  <c:v>45714</c:v>
                </c:pt>
                <c:pt idx="77">
                  <c:v>45716</c:v>
                </c:pt>
                <c:pt idx="78">
                  <c:v>45716</c:v>
                </c:pt>
                <c:pt idx="79">
                  <c:v>45719</c:v>
                </c:pt>
                <c:pt idx="80">
                  <c:v>45719</c:v>
                </c:pt>
                <c:pt idx="81">
                  <c:v>45721</c:v>
                </c:pt>
                <c:pt idx="82">
                  <c:v>45721</c:v>
                </c:pt>
                <c:pt idx="83">
                  <c:v>45727</c:v>
                </c:pt>
                <c:pt idx="84">
                  <c:v>45727</c:v>
                </c:pt>
                <c:pt idx="85">
                  <c:v>45728</c:v>
                </c:pt>
                <c:pt idx="86">
                  <c:v>45728</c:v>
                </c:pt>
                <c:pt idx="87">
                  <c:v>45729</c:v>
                </c:pt>
                <c:pt idx="88">
                  <c:v>45729</c:v>
                </c:pt>
                <c:pt idx="89">
                  <c:v>45740</c:v>
                </c:pt>
                <c:pt idx="90">
                  <c:v>45740</c:v>
                </c:pt>
                <c:pt idx="91">
                  <c:v>45749</c:v>
                </c:pt>
                <c:pt idx="92">
                  <c:v>45749</c:v>
                </c:pt>
                <c:pt idx="93">
                  <c:v>45750</c:v>
                </c:pt>
                <c:pt idx="94">
                  <c:v>45751</c:v>
                </c:pt>
              </c:numCache>
            </c:numRef>
          </c:cat>
          <c:val>
            <c:numRef>
              <c:f>Modele!$L$8:$L$192</c:f>
              <c:numCache>
                <c:formatCode>General</c:formatCode>
                <c:ptCount val="185"/>
                <c:pt idx="0">
                  <c:v>115.83582686822393</c:v>
                </c:pt>
                <c:pt idx="1">
                  <c:v>115.83582686822393</c:v>
                </c:pt>
                <c:pt idx="2">
                  <c:v>115.83582686822393</c:v>
                </c:pt>
                <c:pt idx="3">
                  <c:v>115.83582686822393</c:v>
                </c:pt>
                <c:pt idx="4">
                  <c:v>115.83582686822393</c:v>
                </c:pt>
                <c:pt idx="5">
                  <c:v>115.83582686822393</c:v>
                </c:pt>
                <c:pt idx="6">
                  <c:v>115.83582686822393</c:v>
                </c:pt>
                <c:pt idx="7">
                  <c:v>115.83582686822393</c:v>
                </c:pt>
                <c:pt idx="8">
                  <c:v>115.83582686822393</c:v>
                </c:pt>
                <c:pt idx="9">
                  <c:v>115.83582686822393</c:v>
                </c:pt>
                <c:pt idx="10">
                  <c:v>115.83582686822393</c:v>
                </c:pt>
                <c:pt idx="11">
                  <c:v>115.83582686822393</c:v>
                </c:pt>
                <c:pt idx="12">
                  <c:v>115.83582686822393</c:v>
                </c:pt>
                <c:pt idx="13">
                  <c:v>115.83582686822393</c:v>
                </c:pt>
                <c:pt idx="14">
                  <c:v>115.83582686822393</c:v>
                </c:pt>
                <c:pt idx="15">
                  <c:v>115.83582686822393</c:v>
                </c:pt>
                <c:pt idx="16">
                  <c:v>115.83582686822393</c:v>
                </c:pt>
                <c:pt idx="17">
                  <c:v>115.83582686822393</c:v>
                </c:pt>
                <c:pt idx="18">
                  <c:v>115.83582686822393</c:v>
                </c:pt>
                <c:pt idx="19">
                  <c:v>115.83582686822393</c:v>
                </c:pt>
                <c:pt idx="20">
                  <c:v>115.83582686822393</c:v>
                </c:pt>
                <c:pt idx="21">
                  <c:v>115.83582686822393</c:v>
                </c:pt>
                <c:pt idx="22">
                  <c:v>115.83582686822393</c:v>
                </c:pt>
                <c:pt idx="23">
                  <c:v>115.83582686822393</c:v>
                </c:pt>
                <c:pt idx="24">
                  <c:v>115.83582686822393</c:v>
                </c:pt>
                <c:pt idx="25">
                  <c:v>115.83582686822393</c:v>
                </c:pt>
                <c:pt idx="26">
                  <c:v>115.83582686822393</c:v>
                </c:pt>
                <c:pt idx="27">
                  <c:v>115.83582686822393</c:v>
                </c:pt>
                <c:pt idx="28">
                  <c:v>115.83582686822393</c:v>
                </c:pt>
                <c:pt idx="29">
                  <c:v>115.83582686822393</c:v>
                </c:pt>
                <c:pt idx="30">
                  <c:v>115.83582686822393</c:v>
                </c:pt>
                <c:pt idx="31">
                  <c:v>115.83582686822393</c:v>
                </c:pt>
                <c:pt idx="32">
                  <c:v>115.83582686822393</c:v>
                </c:pt>
                <c:pt idx="33">
                  <c:v>115.83582686822393</c:v>
                </c:pt>
                <c:pt idx="34">
                  <c:v>115.83582686822393</c:v>
                </c:pt>
                <c:pt idx="35">
                  <c:v>115.83582686822393</c:v>
                </c:pt>
                <c:pt idx="36">
                  <c:v>115.83582686822393</c:v>
                </c:pt>
                <c:pt idx="37">
                  <c:v>115.83582686822393</c:v>
                </c:pt>
                <c:pt idx="38">
                  <c:v>115.83582686822393</c:v>
                </c:pt>
                <c:pt idx="39">
                  <c:v>115.83582686822393</c:v>
                </c:pt>
                <c:pt idx="40">
                  <c:v>115.83582686822393</c:v>
                </c:pt>
                <c:pt idx="41">
                  <c:v>115.83582686822393</c:v>
                </c:pt>
                <c:pt idx="42">
                  <c:v>115.83582686822393</c:v>
                </c:pt>
                <c:pt idx="43">
                  <c:v>115.83582686822393</c:v>
                </c:pt>
                <c:pt idx="44">
                  <c:v>115.83582686822393</c:v>
                </c:pt>
                <c:pt idx="45">
                  <c:v>115.83582686822393</c:v>
                </c:pt>
                <c:pt idx="46">
                  <c:v>115.83582686822393</c:v>
                </c:pt>
                <c:pt idx="47">
                  <c:v>115.83582686822393</c:v>
                </c:pt>
                <c:pt idx="48">
                  <c:v>115.83582686822393</c:v>
                </c:pt>
                <c:pt idx="49">
                  <c:v>115.83582686822393</c:v>
                </c:pt>
                <c:pt idx="50">
                  <c:v>115.83582686822393</c:v>
                </c:pt>
                <c:pt idx="51">
                  <c:v>115.83582686822393</c:v>
                </c:pt>
                <c:pt idx="52">
                  <c:v>115.83582686822393</c:v>
                </c:pt>
                <c:pt idx="53">
                  <c:v>115.83582686822393</c:v>
                </c:pt>
                <c:pt idx="54">
                  <c:v>115.83582686822393</c:v>
                </c:pt>
                <c:pt idx="55">
                  <c:v>115.83582686822393</c:v>
                </c:pt>
                <c:pt idx="56">
                  <c:v>115.83582686822393</c:v>
                </c:pt>
                <c:pt idx="57">
                  <c:v>115.83582686822393</c:v>
                </c:pt>
                <c:pt idx="58">
                  <c:v>115.83582686822393</c:v>
                </c:pt>
                <c:pt idx="59">
                  <c:v>115.83582686822393</c:v>
                </c:pt>
                <c:pt idx="60">
                  <c:v>115.83582686822393</c:v>
                </c:pt>
                <c:pt idx="61">
                  <c:v>115.83582686822393</c:v>
                </c:pt>
                <c:pt idx="62">
                  <c:v>115.83582686822393</c:v>
                </c:pt>
                <c:pt idx="63">
                  <c:v>115.83582686822393</c:v>
                </c:pt>
                <c:pt idx="64">
                  <c:v>115.83582686822393</c:v>
                </c:pt>
                <c:pt idx="65">
                  <c:v>115.83582686822393</c:v>
                </c:pt>
                <c:pt idx="66">
                  <c:v>115.83582686822393</c:v>
                </c:pt>
                <c:pt idx="67">
                  <c:v>115.83582686822393</c:v>
                </c:pt>
                <c:pt idx="68">
                  <c:v>115.83582686822393</c:v>
                </c:pt>
                <c:pt idx="69">
                  <c:v>115.83582686822393</c:v>
                </c:pt>
                <c:pt idx="70">
                  <c:v>115.83582686822393</c:v>
                </c:pt>
                <c:pt idx="71">
                  <c:v>115.83582686822393</c:v>
                </c:pt>
                <c:pt idx="72">
                  <c:v>115.83582686822393</c:v>
                </c:pt>
                <c:pt idx="73">
                  <c:v>115.83582686822393</c:v>
                </c:pt>
                <c:pt idx="74">
                  <c:v>115.83582686822393</c:v>
                </c:pt>
                <c:pt idx="75">
                  <c:v>115.83582686822393</c:v>
                </c:pt>
                <c:pt idx="76">
                  <c:v>115.83582686822393</c:v>
                </c:pt>
                <c:pt idx="77">
                  <c:v>115.83582686822393</c:v>
                </c:pt>
                <c:pt idx="78">
                  <c:v>115.83582686822393</c:v>
                </c:pt>
                <c:pt idx="79">
                  <c:v>115.83582686822393</c:v>
                </c:pt>
                <c:pt idx="80">
                  <c:v>115.83582686822393</c:v>
                </c:pt>
                <c:pt idx="81">
                  <c:v>115.83582686822393</c:v>
                </c:pt>
                <c:pt idx="82">
                  <c:v>115.83582686822393</c:v>
                </c:pt>
                <c:pt idx="83">
                  <c:v>115.83582686822393</c:v>
                </c:pt>
                <c:pt idx="84">
                  <c:v>115.83582686822393</c:v>
                </c:pt>
                <c:pt idx="85">
                  <c:v>115.83582686822393</c:v>
                </c:pt>
                <c:pt idx="86">
                  <c:v>115.83582686822393</c:v>
                </c:pt>
                <c:pt idx="87">
                  <c:v>115.83582686822393</c:v>
                </c:pt>
                <c:pt idx="88">
                  <c:v>115.83582686822393</c:v>
                </c:pt>
                <c:pt idx="89">
                  <c:v>115.83582686822393</c:v>
                </c:pt>
                <c:pt idx="90">
                  <c:v>115.83582686822393</c:v>
                </c:pt>
                <c:pt idx="91">
                  <c:v>115.83582686822393</c:v>
                </c:pt>
                <c:pt idx="92">
                  <c:v>115.83582686822393</c:v>
                </c:pt>
                <c:pt idx="93">
                  <c:v>115.83582686822393</c:v>
                </c:pt>
                <c:pt idx="94">
                  <c:v>115.83582686822393</c:v>
                </c:pt>
                <c:pt idx="95">
                  <c:v>115.83582686822393</c:v>
                </c:pt>
                <c:pt idx="96">
                  <c:v>115.83582686822393</c:v>
                </c:pt>
                <c:pt idx="97">
                  <c:v>115.83582686822393</c:v>
                </c:pt>
                <c:pt idx="98">
                  <c:v>115.83582686822393</c:v>
                </c:pt>
                <c:pt idx="99">
                  <c:v>115.83582686822393</c:v>
                </c:pt>
                <c:pt idx="100">
                  <c:v>115.83582686822393</c:v>
                </c:pt>
                <c:pt idx="101">
                  <c:v>115.83582686822393</c:v>
                </c:pt>
                <c:pt idx="102">
                  <c:v>115.83582686822393</c:v>
                </c:pt>
                <c:pt idx="103">
                  <c:v>115.83582686822393</c:v>
                </c:pt>
                <c:pt idx="104">
                  <c:v>115.83582686822393</c:v>
                </c:pt>
                <c:pt idx="105">
                  <c:v>115.83582686822393</c:v>
                </c:pt>
                <c:pt idx="106">
                  <c:v>115.83582686822393</c:v>
                </c:pt>
                <c:pt idx="107">
                  <c:v>115.83582686822393</c:v>
                </c:pt>
                <c:pt idx="108">
                  <c:v>115.83582686822393</c:v>
                </c:pt>
                <c:pt idx="109">
                  <c:v>115.83582686822393</c:v>
                </c:pt>
                <c:pt idx="110">
                  <c:v>115.83582686822393</c:v>
                </c:pt>
                <c:pt idx="111">
                  <c:v>115.83582686822393</c:v>
                </c:pt>
                <c:pt idx="112">
                  <c:v>115.83582686822393</c:v>
                </c:pt>
                <c:pt idx="113">
                  <c:v>115.83582686822393</c:v>
                </c:pt>
                <c:pt idx="114">
                  <c:v>115.83582686822393</c:v>
                </c:pt>
                <c:pt idx="115">
                  <c:v>115.83582686822393</c:v>
                </c:pt>
                <c:pt idx="116">
                  <c:v>115.83582686822393</c:v>
                </c:pt>
                <c:pt idx="117">
                  <c:v>115.83582686822393</c:v>
                </c:pt>
                <c:pt idx="118">
                  <c:v>115.83582686822393</c:v>
                </c:pt>
                <c:pt idx="119">
                  <c:v>115.83582686822393</c:v>
                </c:pt>
                <c:pt idx="120">
                  <c:v>115.83582686822393</c:v>
                </c:pt>
                <c:pt idx="121">
                  <c:v>115.83582686822393</c:v>
                </c:pt>
                <c:pt idx="122">
                  <c:v>115.83582686822393</c:v>
                </c:pt>
                <c:pt idx="123">
                  <c:v>115.83582686822393</c:v>
                </c:pt>
                <c:pt idx="124">
                  <c:v>115.83582686822393</c:v>
                </c:pt>
                <c:pt idx="125">
                  <c:v>115.83582686822393</c:v>
                </c:pt>
                <c:pt idx="126">
                  <c:v>115.83582686822393</c:v>
                </c:pt>
                <c:pt idx="127">
                  <c:v>115.83582686822393</c:v>
                </c:pt>
                <c:pt idx="128">
                  <c:v>115.83582686822393</c:v>
                </c:pt>
                <c:pt idx="129">
                  <c:v>115.83582686822393</c:v>
                </c:pt>
                <c:pt idx="130">
                  <c:v>115.83582686822393</c:v>
                </c:pt>
                <c:pt idx="131">
                  <c:v>115.83582686822393</c:v>
                </c:pt>
                <c:pt idx="132">
                  <c:v>115.83582686822393</c:v>
                </c:pt>
                <c:pt idx="133">
                  <c:v>115.83582686822393</c:v>
                </c:pt>
                <c:pt idx="134">
                  <c:v>115.83582686822393</c:v>
                </c:pt>
                <c:pt idx="135">
                  <c:v>115.83582686822393</c:v>
                </c:pt>
                <c:pt idx="136">
                  <c:v>115.83582686822393</c:v>
                </c:pt>
                <c:pt idx="137">
                  <c:v>115.83582686822393</c:v>
                </c:pt>
                <c:pt idx="138">
                  <c:v>115.83582686822393</c:v>
                </c:pt>
                <c:pt idx="139">
                  <c:v>115.83582686822393</c:v>
                </c:pt>
                <c:pt idx="140">
                  <c:v>115.83582686822393</c:v>
                </c:pt>
                <c:pt idx="141">
                  <c:v>115.83582686822393</c:v>
                </c:pt>
                <c:pt idx="142">
                  <c:v>115.83582686822393</c:v>
                </c:pt>
                <c:pt idx="143">
                  <c:v>115.83582686822393</c:v>
                </c:pt>
                <c:pt idx="144">
                  <c:v>115.83582686822393</c:v>
                </c:pt>
                <c:pt idx="145">
                  <c:v>115.83582686822393</c:v>
                </c:pt>
                <c:pt idx="146">
                  <c:v>115.83582686822393</c:v>
                </c:pt>
                <c:pt idx="147">
                  <c:v>115.83582686822393</c:v>
                </c:pt>
                <c:pt idx="148">
                  <c:v>115.83582686822393</c:v>
                </c:pt>
                <c:pt idx="149">
                  <c:v>115.83582686822393</c:v>
                </c:pt>
                <c:pt idx="150">
                  <c:v>115.83582686822393</c:v>
                </c:pt>
                <c:pt idx="151">
                  <c:v>115.83582686822393</c:v>
                </c:pt>
                <c:pt idx="152">
                  <c:v>115.83582686822393</c:v>
                </c:pt>
                <c:pt idx="153">
                  <c:v>115.83582686822393</c:v>
                </c:pt>
                <c:pt idx="154">
                  <c:v>115.83582686822393</c:v>
                </c:pt>
                <c:pt idx="155">
                  <c:v>115.83582686822393</c:v>
                </c:pt>
                <c:pt idx="156">
                  <c:v>115.83582686822393</c:v>
                </c:pt>
                <c:pt idx="157">
                  <c:v>115.83582686822393</c:v>
                </c:pt>
                <c:pt idx="158">
                  <c:v>115.83582686822393</c:v>
                </c:pt>
                <c:pt idx="159">
                  <c:v>115.83582686822393</c:v>
                </c:pt>
                <c:pt idx="160">
                  <c:v>115.83582686822393</c:v>
                </c:pt>
                <c:pt idx="161">
                  <c:v>115.83582686822393</c:v>
                </c:pt>
                <c:pt idx="162">
                  <c:v>115.83582686822393</c:v>
                </c:pt>
                <c:pt idx="163">
                  <c:v>115.83582686822393</c:v>
                </c:pt>
                <c:pt idx="164">
                  <c:v>115.83582686822393</c:v>
                </c:pt>
                <c:pt idx="165">
                  <c:v>115.83582686822393</c:v>
                </c:pt>
                <c:pt idx="166">
                  <c:v>115.83582686822393</c:v>
                </c:pt>
                <c:pt idx="167">
                  <c:v>115.83582686822393</c:v>
                </c:pt>
                <c:pt idx="168">
                  <c:v>115.83582686822393</c:v>
                </c:pt>
                <c:pt idx="169">
                  <c:v>115.83582686822393</c:v>
                </c:pt>
                <c:pt idx="170">
                  <c:v>115.83582686822393</c:v>
                </c:pt>
                <c:pt idx="171">
                  <c:v>115.83582686822393</c:v>
                </c:pt>
                <c:pt idx="172">
                  <c:v>115.83582686822393</c:v>
                </c:pt>
                <c:pt idx="173">
                  <c:v>115.83582686822393</c:v>
                </c:pt>
                <c:pt idx="174">
                  <c:v>115.83582686822393</c:v>
                </c:pt>
                <c:pt idx="175">
                  <c:v>115.83582686822393</c:v>
                </c:pt>
                <c:pt idx="176">
                  <c:v>115.83582686822393</c:v>
                </c:pt>
                <c:pt idx="177">
                  <c:v>115.83582686822393</c:v>
                </c:pt>
                <c:pt idx="178">
                  <c:v>115.83582686822393</c:v>
                </c:pt>
                <c:pt idx="179">
                  <c:v>115.83582686822393</c:v>
                </c:pt>
                <c:pt idx="180">
                  <c:v>115.83582686822393</c:v>
                </c:pt>
                <c:pt idx="181">
                  <c:v>115.83582686822393</c:v>
                </c:pt>
                <c:pt idx="182">
                  <c:v>115.83582686822393</c:v>
                </c:pt>
                <c:pt idx="183">
                  <c:v>115.83582686822393</c:v>
                </c:pt>
              </c:numCache>
            </c:numRef>
          </c:val>
        </c:ser>
        <c:ser>
          <c:idx val="0"/>
          <c:order val="7"/>
          <c:tx>
            <c:strRef>
              <c:f>Modele!$C$7</c:f>
              <c:strCache>
                <c:ptCount val="1"/>
                <c:pt idx="0">
                  <c:v>valeurs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numRef>
              <c:f>Modele!$B$8:$B$192</c:f>
              <c:numCache>
                <c:formatCode>dd/mm/yyyy</c:formatCode>
                <c:ptCount val="185"/>
                <c:pt idx="0">
                  <c:v>45483</c:v>
                </c:pt>
                <c:pt idx="1">
                  <c:v>45483</c:v>
                </c:pt>
                <c:pt idx="2">
                  <c:v>45491</c:v>
                </c:pt>
                <c:pt idx="3">
                  <c:v>45491</c:v>
                </c:pt>
                <c:pt idx="4">
                  <c:v>45496</c:v>
                </c:pt>
                <c:pt idx="5">
                  <c:v>45496</c:v>
                </c:pt>
                <c:pt idx="6">
                  <c:v>45496</c:v>
                </c:pt>
                <c:pt idx="7">
                  <c:v>45498</c:v>
                </c:pt>
                <c:pt idx="8">
                  <c:v>45498</c:v>
                </c:pt>
                <c:pt idx="9">
                  <c:v>45502</c:v>
                </c:pt>
                <c:pt idx="10">
                  <c:v>45502</c:v>
                </c:pt>
                <c:pt idx="11">
                  <c:v>45509</c:v>
                </c:pt>
                <c:pt idx="12">
                  <c:v>45509</c:v>
                </c:pt>
                <c:pt idx="13">
                  <c:v>45512</c:v>
                </c:pt>
                <c:pt idx="14">
                  <c:v>45512</c:v>
                </c:pt>
                <c:pt idx="15">
                  <c:v>45513</c:v>
                </c:pt>
                <c:pt idx="16">
                  <c:v>45513</c:v>
                </c:pt>
                <c:pt idx="17">
                  <c:v>45525</c:v>
                </c:pt>
                <c:pt idx="18">
                  <c:v>45525</c:v>
                </c:pt>
                <c:pt idx="19">
                  <c:v>45525</c:v>
                </c:pt>
                <c:pt idx="20">
                  <c:v>45525</c:v>
                </c:pt>
                <c:pt idx="21">
                  <c:v>45566</c:v>
                </c:pt>
                <c:pt idx="22">
                  <c:v>45566</c:v>
                </c:pt>
                <c:pt idx="23">
                  <c:v>45569</c:v>
                </c:pt>
                <c:pt idx="24">
                  <c:v>45569</c:v>
                </c:pt>
                <c:pt idx="25">
                  <c:v>45569</c:v>
                </c:pt>
                <c:pt idx="26">
                  <c:v>45569</c:v>
                </c:pt>
                <c:pt idx="27">
                  <c:v>45573</c:v>
                </c:pt>
                <c:pt idx="28">
                  <c:v>45573</c:v>
                </c:pt>
                <c:pt idx="29">
                  <c:v>45611</c:v>
                </c:pt>
                <c:pt idx="30">
                  <c:v>45611</c:v>
                </c:pt>
                <c:pt idx="31">
                  <c:v>45617</c:v>
                </c:pt>
                <c:pt idx="32">
                  <c:v>45617</c:v>
                </c:pt>
                <c:pt idx="33">
                  <c:v>45621</c:v>
                </c:pt>
                <c:pt idx="34">
                  <c:v>45621</c:v>
                </c:pt>
                <c:pt idx="35">
                  <c:v>45623</c:v>
                </c:pt>
                <c:pt idx="36">
                  <c:v>45623</c:v>
                </c:pt>
                <c:pt idx="37">
                  <c:v>45629</c:v>
                </c:pt>
                <c:pt idx="38">
                  <c:v>45629</c:v>
                </c:pt>
                <c:pt idx="39">
                  <c:v>45636</c:v>
                </c:pt>
                <c:pt idx="40">
                  <c:v>45636</c:v>
                </c:pt>
                <c:pt idx="41">
                  <c:v>45637</c:v>
                </c:pt>
                <c:pt idx="42">
                  <c:v>45637</c:v>
                </c:pt>
                <c:pt idx="43">
                  <c:v>45643</c:v>
                </c:pt>
                <c:pt idx="44">
                  <c:v>45643</c:v>
                </c:pt>
                <c:pt idx="45">
                  <c:v>45645</c:v>
                </c:pt>
                <c:pt idx="46">
                  <c:v>45645</c:v>
                </c:pt>
                <c:pt idx="47">
                  <c:v>45659</c:v>
                </c:pt>
                <c:pt idx="48">
                  <c:v>45659</c:v>
                </c:pt>
                <c:pt idx="49">
                  <c:v>45660</c:v>
                </c:pt>
                <c:pt idx="50">
                  <c:v>45660</c:v>
                </c:pt>
                <c:pt idx="51">
                  <c:v>45665</c:v>
                </c:pt>
                <c:pt idx="52">
                  <c:v>45665</c:v>
                </c:pt>
                <c:pt idx="53">
                  <c:v>45666</c:v>
                </c:pt>
                <c:pt idx="54">
                  <c:v>45666</c:v>
                </c:pt>
                <c:pt idx="55">
                  <c:v>45672</c:v>
                </c:pt>
                <c:pt idx="56">
                  <c:v>45672</c:v>
                </c:pt>
                <c:pt idx="57">
                  <c:v>45673</c:v>
                </c:pt>
                <c:pt idx="58">
                  <c:v>45673</c:v>
                </c:pt>
                <c:pt idx="59">
                  <c:v>45684</c:v>
                </c:pt>
                <c:pt idx="60">
                  <c:v>45684</c:v>
                </c:pt>
                <c:pt idx="61">
                  <c:v>45686</c:v>
                </c:pt>
                <c:pt idx="62">
                  <c:v>45686</c:v>
                </c:pt>
                <c:pt idx="63">
                  <c:v>45687</c:v>
                </c:pt>
                <c:pt idx="64">
                  <c:v>45687</c:v>
                </c:pt>
                <c:pt idx="65">
                  <c:v>45699</c:v>
                </c:pt>
                <c:pt idx="66">
                  <c:v>45699</c:v>
                </c:pt>
                <c:pt idx="67">
                  <c:v>45701</c:v>
                </c:pt>
                <c:pt idx="68">
                  <c:v>45701</c:v>
                </c:pt>
                <c:pt idx="69">
                  <c:v>45705</c:v>
                </c:pt>
                <c:pt idx="70">
                  <c:v>45705</c:v>
                </c:pt>
                <c:pt idx="71">
                  <c:v>45712</c:v>
                </c:pt>
                <c:pt idx="72">
                  <c:v>45712</c:v>
                </c:pt>
                <c:pt idx="73">
                  <c:v>45713</c:v>
                </c:pt>
                <c:pt idx="74">
                  <c:v>45713</c:v>
                </c:pt>
                <c:pt idx="75">
                  <c:v>45714</c:v>
                </c:pt>
                <c:pt idx="76">
                  <c:v>45714</c:v>
                </c:pt>
                <c:pt idx="77">
                  <c:v>45716</c:v>
                </c:pt>
                <c:pt idx="78">
                  <c:v>45716</c:v>
                </c:pt>
                <c:pt idx="79">
                  <c:v>45719</c:v>
                </c:pt>
                <c:pt idx="80">
                  <c:v>45719</c:v>
                </c:pt>
                <c:pt idx="81">
                  <c:v>45721</c:v>
                </c:pt>
                <c:pt idx="82">
                  <c:v>45721</c:v>
                </c:pt>
                <c:pt idx="83">
                  <c:v>45727</c:v>
                </c:pt>
                <c:pt idx="84">
                  <c:v>45727</c:v>
                </c:pt>
                <c:pt idx="85">
                  <c:v>45728</c:v>
                </c:pt>
                <c:pt idx="86">
                  <c:v>45728</c:v>
                </c:pt>
                <c:pt idx="87">
                  <c:v>45729</c:v>
                </c:pt>
                <c:pt idx="88">
                  <c:v>45729</c:v>
                </c:pt>
                <c:pt idx="89">
                  <c:v>45740</c:v>
                </c:pt>
                <c:pt idx="90">
                  <c:v>45740</c:v>
                </c:pt>
                <c:pt idx="91">
                  <c:v>45749</c:v>
                </c:pt>
                <c:pt idx="92">
                  <c:v>45749</c:v>
                </c:pt>
                <c:pt idx="93">
                  <c:v>45750</c:v>
                </c:pt>
                <c:pt idx="94">
                  <c:v>45751</c:v>
                </c:pt>
              </c:numCache>
            </c:numRef>
          </c:cat>
          <c:val>
            <c:numRef>
              <c:f>Modele!$C$8:$C$192</c:f>
              <c:numCache>
                <c:formatCode>General</c:formatCode>
                <c:ptCount val="185"/>
                <c:pt idx="0">
                  <c:v>121.79</c:v>
                </c:pt>
                <c:pt idx="1">
                  <c:v>130.18</c:v>
                </c:pt>
                <c:pt idx="2">
                  <c:v>129.41</c:v>
                </c:pt>
                <c:pt idx="3">
                  <c:v>134.94</c:v>
                </c:pt>
                <c:pt idx="4">
                  <c:v>125.28</c:v>
                </c:pt>
                <c:pt idx="5">
                  <c:v>135.63999999999999</c:v>
                </c:pt>
                <c:pt idx="6">
                  <c:v>142.56</c:v>
                </c:pt>
                <c:pt idx="7">
                  <c:v>132.63</c:v>
                </c:pt>
                <c:pt idx="8">
                  <c:v>134.05000000000001</c:v>
                </c:pt>
                <c:pt idx="9">
                  <c:v>147.55000000000001</c:v>
                </c:pt>
                <c:pt idx="10">
                  <c:v>145.59</c:v>
                </c:pt>
                <c:pt idx="11">
                  <c:v>137.04</c:v>
                </c:pt>
                <c:pt idx="12">
                  <c:v>144.21</c:v>
                </c:pt>
                <c:pt idx="13">
                  <c:v>125.21</c:v>
                </c:pt>
                <c:pt idx="14">
                  <c:v>145.91</c:v>
                </c:pt>
                <c:pt idx="15">
                  <c:v>141.33000000000001</c:v>
                </c:pt>
                <c:pt idx="16">
                  <c:v>142.66999999999999</c:v>
                </c:pt>
                <c:pt idx="17">
                  <c:v>134.59</c:v>
                </c:pt>
                <c:pt idx="18">
                  <c:v>148.6</c:v>
                </c:pt>
                <c:pt idx="19">
                  <c:v>125.41</c:v>
                </c:pt>
                <c:pt idx="20">
                  <c:v>138.83000000000001</c:v>
                </c:pt>
                <c:pt idx="21">
                  <c:v>133.75</c:v>
                </c:pt>
                <c:pt idx="22">
                  <c:v>132.09</c:v>
                </c:pt>
                <c:pt idx="23">
                  <c:v>132.09</c:v>
                </c:pt>
                <c:pt idx="24">
                  <c:v>131.6</c:v>
                </c:pt>
                <c:pt idx="25">
                  <c:v>137.01</c:v>
                </c:pt>
                <c:pt idx="26">
                  <c:v>138.72999999999999</c:v>
                </c:pt>
                <c:pt idx="27">
                  <c:v>132.61000000000001</c:v>
                </c:pt>
                <c:pt idx="28">
                  <c:v>134.13999999999999</c:v>
                </c:pt>
                <c:pt idx="29">
                  <c:v>133.97</c:v>
                </c:pt>
                <c:pt idx="30">
                  <c:v>128.06</c:v>
                </c:pt>
                <c:pt idx="31">
                  <c:v>131.1</c:v>
                </c:pt>
                <c:pt idx="32">
                  <c:v>129.49</c:v>
                </c:pt>
                <c:pt idx="33">
                  <c:v>127.1</c:v>
                </c:pt>
                <c:pt idx="34">
                  <c:v>136.55000000000001</c:v>
                </c:pt>
                <c:pt idx="35">
                  <c:v>129.32</c:v>
                </c:pt>
                <c:pt idx="36">
                  <c:v>132.87</c:v>
                </c:pt>
                <c:pt idx="37">
                  <c:v>135.33000000000001</c:v>
                </c:pt>
                <c:pt idx="38">
                  <c:v>126.84</c:v>
                </c:pt>
                <c:pt idx="39">
                  <c:v>127.6</c:v>
                </c:pt>
                <c:pt idx="40">
                  <c:v>133.24</c:v>
                </c:pt>
                <c:pt idx="41">
                  <c:v>132.22</c:v>
                </c:pt>
                <c:pt idx="42">
                  <c:v>131.61000000000001</c:v>
                </c:pt>
                <c:pt idx="43">
                  <c:v>134.13</c:v>
                </c:pt>
                <c:pt idx="44">
                  <c:v>134.11000000000001</c:v>
                </c:pt>
                <c:pt idx="45">
                  <c:v>132.69</c:v>
                </c:pt>
                <c:pt idx="46">
                  <c:v>136.66999999999999</c:v>
                </c:pt>
                <c:pt idx="47">
                  <c:v>131.79</c:v>
                </c:pt>
                <c:pt idx="48">
                  <c:v>135.02000000000001</c:v>
                </c:pt>
                <c:pt idx="49">
                  <c:v>140.52000000000001</c:v>
                </c:pt>
                <c:pt idx="50">
                  <c:v>141.37</c:v>
                </c:pt>
                <c:pt idx="51">
                  <c:v>139.03</c:v>
                </c:pt>
                <c:pt idx="52">
                  <c:v>134.91999999999999</c:v>
                </c:pt>
                <c:pt idx="53">
                  <c:v>127.05</c:v>
                </c:pt>
                <c:pt idx="54">
                  <c:v>128.77000000000001</c:v>
                </c:pt>
                <c:pt idx="55">
                  <c:v>136.83000000000001</c:v>
                </c:pt>
                <c:pt idx="56">
                  <c:v>137.99</c:v>
                </c:pt>
                <c:pt idx="57">
                  <c:v>138.1</c:v>
                </c:pt>
                <c:pt idx="58">
                  <c:v>142.47</c:v>
                </c:pt>
                <c:pt idx="59">
                  <c:v>136.87</c:v>
                </c:pt>
                <c:pt idx="60">
                  <c:v>136.68</c:v>
                </c:pt>
                <c:pt idx="61">
                  <c:v>128.28</c:v>
                </c:pt>
                <c:pt idx="62">
                  <c:v>129.03</c:v>
                </c:pt>
                <c:pt idx="63">
                  <c:v>135.13</c:v>
                </c:pt>
                <c:pt idx="64">
                  <c:v>136.47</c:v>
                </c:pt>
                <c:pt idx="65">
                  <c:v>136.02000000000001</c:v>
                </c:pt>
                <c:pt idx="66">
                  <c:v>133.38</c:v>
                </c:pt>
                <c:pt idx="67">
                  <c:v>131.33000000000001</c:v>
                </c:pt>
                <c:pt idx="68">
                  <c:v>136.57</c:v>
                </c:pt>
                <c:pt idx="69">
                  <c:v>134.72</c:v>
                </c:pt>
                <c:pt idx="70">
                  <c:v>124.96</c:v>
                </c:pt>
                <c:pt idx="71">
                  <c:v>133.79</c:v>
                </c:pt>
                <c:pt idx="72">
                  <c:v>137.88999999999999</c:v>
                </c:pt>
                <c:pt idx="73">
                  <c:v>132.75</c:v>
                </c:pt>
                <c:pt idx="74">
                  <c:v>135.43</c:v>
                </c:pt>
                <c:pt idx="75">
                  <c:v>134.11000000000001</c:v>
                </c:pt>
                <c:pt idx="76">
                  <c:v>135.05000000000001</c:v>
                </c:pt>
                <c:pt idx="77">
                  <c:v>139.24</c:v>
                </c:pt>
                <c:pt idx="78">
                  <c:v>140.03</c:v>
                </c:pt>
                <c:pt idx="79">
                  <c:v>136.69999999999999</c:v>
                </c:pt>
                <c:pt idx="80">
                  <c:v>137.66999999999999</c:v>
                </c:pt>
                <c:pt idx="81">
                  <c:v>134.61000000000001</c:v>
                </c:pt>
                <c:pt idx="82">
                  <c:v>131.53</c:v>
                </c:pt>
                <c:pt idx="83">
                  <c:v>132.15</c:v>
                </c:pt>
                <c:pt idx="84">
                  <c:v>134.37</c:v>
                </c:pt>
                <c:pt idx="85">
                  <c:v>127.76</c:v>
                </c:pt>
                <c:pt idx="86">
                  <c:v>138.22999999999999</c:v>
                </c:pt>
                <c:pt idx="87">
                  <c:v>131.91</c:v>
                </c:pt>
                <c:pt idx="88">
                  <c:v>134.96</c:v>
                </c:pt>
                <c:pt idx="89">
                  <c:v>135.33000000000001</c:v>
                </c:pt>
                <c:pt idx="90">
                  <c:v>133.82</c:v>
                </c:pt>
                <c:pt idx="91">
                  <c:v>139.61000000000001</c:v>
                </c:pt>
                <c:pt idx="92">
                  <c:v>135.75</c:v>
                </c:pt>
                <c:pt idx="93">
                  <c:v>152</c:v>
                </c:pt>
                <c:pt idx="94">
                  <c:v>145</c:v>
                </c:pt>
              </c:numCache>
            </c:numRef>
          </c:val>
        </c:ser>
        <c:marker val="1"/>
        <c:axId val="151060480"/>
        <c:axId val="151063168"/>
      </c:lineChart>
      <c:catAx>
        <c:axId val="151060480"/>
        <c:scaling>
          <c:orientation val="minMax"/>
        </c:scaling>
        <c:axPos val="b"/>
        <c:numFmt formatCode="dd/mm/yyyy" sourceLinked="1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6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1063168"/>
        <c:crosses val="autoZero"/>
        <c:lblAlgn val="ctr"/>
        <c:lblOffset val="100"/>
        <c:tickLblSkip val="1"/>
        <c:tickMarkSkip val="1"/>
      </c:catAx>
      <c:valAx>
        <c:axId val="151063168"/>
        <c:scaling>
          <c:orientation val="minMax"/>
          <c:max val="157.60417313177592"/>
          <c:min val="113.83582686822389"/>
        </c:scaling>
        <c:axPos val="l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1060480"/>
        <c:crosses val="autoZero"/>
        <c:crossBetween val="midCat"/>
        <c:minorUnit val="1"/>
      </c:valAx>
      <c:spPr>
        <a:noFill/>
        <a:ln w="25400">
          <a:noFill/>
        </a:ln>
      </c:spPr>
    </c:plotArea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899999956" l="0.78740157499999996" r="0.78740157499999996" t="0.98425196899999956" header="0.49212598450000067" footer="0.49212598450000067"/>
    <c:pageSetup paperSize="9" orientation="landscape" horizontalDpi="180" verticalDpi="180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28989</xdr:colOff>
      <xdr:row>203</xdr:row>
      <xdr:rowOff>38100</xdr:rowOff>
    </xdr:from>
    <xdr:to>
      <xdr:col>12</xdr:col>
      <xdr:colOff>2542761</xdr:colOff>
      <xdr:row>240</xdr:row>
      <xdr:rowOff>0</xdr:rowOff>
    </xdr:to>
    <xdr:graphicFrame macro="">
      <xdr:nvGraphicFramePr>
        <xdr:cNvPr id="1088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0.49968</cdr:x>
      <cdr:y>0.97179</cdr:y>
    </cdr:from>
    <cdr:to>
      <cdr:x>0.50458</cdr:x>
      <cdr:y>0.99873</cdr:y>
    </cdr:to>
    <cdr:sp macro="" textlink="">
      <cdr:nvSpPr>
        <cdr:cNvPr id="16385" name="Text Box 1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677727" y="5919199"/>
          <a:ext cx="65466" cy="16408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">
          <a:noFill/>
          <a:miter lim="800000"/>
          <a:headEnd/>
          <a:tailEnd/>
        </a:ln>
        <a:effectLst xmlns:a="http://schemas.openxmlformats.org/drawingml/2006/main"/>
      </cdr:spPr>
      <cdr:txBody>
        <a:bodyPr xmlns:a="http://schemas.openxmlformats.org/drawingml/2006/main" wrap="none" lIns="18288" tIns="22860" rIns="18288" bIns="22860" anchor="ctr" upright="1">
          <a:spAutoFit/>
        </a:bodyPr>
        <a:lstStyle xmlns:a="http://schemas.openxmlformats.org/drawingml/2006/main"/>
        <a:p xmlns:a="http://schemas.openxmlformats.org/drawingml/2006/main">
          <a:pPr algn="ctr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J202"/>
  <sheetViews>
    <sheetView showGridLines="0" tabSelected="1" view="pageBreakPreview" zoomScale="115" zoomScaleNormal="100" zoomScaleSheetLayoutView="115" workbookViewId="0">
      <pane ySplit="7" topLeftCell="A182" activePane="bottomLeft" state="frozen"/>
      <selection pane="bottomLeft" activeCell="C193" sqref="C193"/>
    </sheetView>
  </sheetViews>
  <sheetFormatPr baseColWidth="10" defaultRowHeight="12.75"/>
  <cols>
    <col min="1" max="1" width="6.85546875" style="8" customWidth="1"/>
    <col min="2" max="2" width="11.7109375" style="9" customWidth="1"/>
    <col min="3" max="3" width="11.7109375" style="2" customWidth="1"/>
    <col min="4" max="4" width="39.140625" style="1" bestFit="1" customWidth="1"/>
    <col min="5" max="5" width="9.7109375" style="2" customWidth="1"/>
    <col min="6" max="8" width="9.7109375" style="1" customWidth="1"/>
    <col min="9" max="9" width="10.42578125" style="1" customWidth="1"/>
    <col min="10" max="10" width="10" style="1" customWidth="1"/>
    <col min="11" max="11" width="10.42578125" style="1" customWidth="1"/>
    <col min="12" max="12" width="10" style="1" customWidth="1"/>
    <col min="13" max="13" width="39.140625" style="1" customWidth="1"/>
    <col min="14" max="14" width="11.28515625" style="2" customWidth="1"/>
    <col min="15" max="15" width="9.85546875" style="2" customWidth="1"/>
    <col min="16" max="16" width="11.85546875" style="2" customWidth="1"/>
    <col min="17" max="17" width="11.28515625" style="2" customWidth="1"/>
    <col min="18" max="18" width="9.85546875" style="2" customWidth="1"/>
    <col min="19" max="19" width="12.85546875" style="2" customWidth="1"/>
    <col min="20" max="20" width="11.42578125" style="2" customWidth="1"/>
    <col min="21" max="21" width="12.85546875" style="2" customWidth="1"/>
    <col min="22" max="22" width="12.28515625" style="2" customWidth="1"/>
    <col min="23" max="23" width="12.85546875" style="2" customWidth="1"/>
    <col min="24" max="24" width="16.140625" style="2" customWidth="1"/>
    <col min="25" max="25" width="11.42578125" style="2" customWidth="1"/>
    <col min="26" max="26" width="12.85546875" style="2" customWidth="1"/>
    <col min="27" max="27" width="16.140625" style="2" customWidth="1"/>
    <col min="28" max="28" width="11.42578125" style="1" customWidth="1"/>
    <col min="29" max="29" width="12.85546875" style="1" customWidth="1"/>
    <col min="30" max="33" width="11.42578125" style="1" customWidth="1"/>
    <col min="34" max="34" width="2.28515625" style="10" customWidth="1"/>
    <col min="35" max="35" width="11.42578125" style="13" customWidth="1"/>
    <col min="36" max="44" width="11.42578125" style="1" customWidth="1"/>
    <col min="45" max="16384" width="11.42578125" style="1"/>
  </cols>
  <sheetData>
    <row r="1" spans="1:36" ht="15" customHeight="1">
      <c r="A1" s="73" t="s">
        <v>70</v>
      </c>
      <c r="B1" s="73"/>
      <c r="C1" s="73"/>
      <c r="D1" s="73"/>
      <c r="E1" s="73"/>
      <c r="F1" s="73"/>
      <c r="G1" s="73"/>
      <c r="H1" s="73"/>
      <c r="I1" s="18"/>
      <c r="J1" s="18"/>
      <c r="K1" s="18"/>
      <c r="L1" s="18"/>
      <c r="M1" s="18"/>
      <c r="N1" s="14" t="s">
        <v>61</v>
      </c>
      <c r="O1" s="14">
        <f>IFERROR(L8-2,0)</f>
        <v>113.83582686822393</v>
      </c>
      <c r="AH1" s="10" t="s">
        <v>22</v>
      </c>
      <c r="AI1" s="13" t="s">
        <v>31</v>
      </c>
    </row>
    <row r="2" spans="1:36" ht="15" customHeight="1">
      <c r="A2" s="73"/>
      <c r="B2" s="73"/>
      <c r="C2" s="73"/>
      <c r="D2" s="73"/>
      <c r="E2" s="73"/>
      <c r="F2" s="73"/>
      <c r="G2" s="73"/>
      <c r="H2" s="73"/>
      <c r="I2" s="18"/>
      <c r="J2" s="18"/>
      <c r="K2" s="18"/>
      <c r="L2" s="18"/>
      <c r="M2" s="18"/>
      <c r="N2" s="14" t="s">
        <v>62</v>
      </c>
      <c r="O2" s="14">
        <f>IFERROR(K8+5,0)</f>
        <v>157.60417313177607</v>
      </c>
      <c r="AH2" s="10" t="s">
        <v>23</v>
      </c>
      <c r="AI2" s="13" t="s">
        <v>34</v>
      </c>
      <c r="AJ2" s="15"/>
    </row>
    <row r="3" spans="1:36" ht="15" customHeight="1">
      <c r="A3" s="73"/>
      <c r="B3" s="73"/>
      <c r="C3" s="73"/>
      <c r="D3" s="73"/>
      <c r="E3" s="73"/>
      <c r="F3" s="73"/>
      <c r="G3" s="73"/>
      <c r="H3" s="73"/>
      <c r="I3" s="18"/>
      <c r="J3" s="18"/>
      <c r="K3" s="60"/>
      <c r="L3" s="18"/>
      <c r="M3" s="18"/>
      <c r="AH3" s="10" t="s">
        <v>24</v>
      </c>
      <c r="AI3" s="13" t="s">
        <v>35</v>
      </c>
      <c r="AJ3" s="15"/>
    </row>
    <row r="4" spans="1:36" ht="15" customHeight="1">
      <c r="A4" s="73"/>
      <c r="B4" s="73"/>
      <c r="C4" s="73"/>
      <c r="D4" s="73"/>
      <c r="E4" s="73"/>
      <c r="F4" s="73"/>
      <c r="G4" s="73"/>
      <c r="H4" s="73"/>
      <c r="I4" s="18"/>
      <c r="J4" s="18"/>
      <c r="K4" s="60"/>
      <c r="L4" s="18"/>
      <c r="AH4" s="10" t="s">
        <v>25</v>
      </c>
      <c r="AI4" s="13" t="s">
        <v>36</v>
      </c>
      <c r="AJ4" s="15"/>
    </row>
    <row r="5" spans="1:36" ht="21">
      <c r="A5" s="70" t="s">
        <v>71</v>
      </c>
      <c r="B5" s="70"/>
      <c r="C5" s="70"/>
      <c r="D5" s="70"/>
      <c r="F5" s="69" t="s">
        <v>52</v>
      </c>
      <c r="G5" s="69"/>
      <c r="H5" s="69">
        <v>134.22</v>
      </c>
      <c r="I5" s="69"/>
      <c r="AH5" s="10" t="s">
        <v>32</v>
      </c>
      <c r="AI5" s="13" t="s">
        <v>38</v>
      </c>
      <c r="AJ5" s="15"/>
    </row>
    <row r="6" spans="1:36" ht="8.1" customHeight="1">
      <c r="A6" s="1"/>
      <c r="B6" s="19"/>
      <c r="C6" s="42"/>
      <c r="D6" s="43"/>
      <c r="AH6" s="10" t="s">
        <v>33</v>
      </c>
      <c r="AI6" s="13" t="s">
        <v>39</v>
      </c>
      <c r="AJ6" s="15"/>
    </row>
    <row r="7" spans="1:36" s="3" customFormat="1" ht="38.25">
      <c r="A7" s="74" t="s">
        <v>55</v>
      </c>
      <c r="B7" s="74" t="s">
        <v>1</v>
      </c>
      <c r="C7" s="61" t="s">
        <v>2</v>
      </c>
      <c r="D7" s="61" t="s">
        <v>51</v>
      </c>
      <c r="E7" s="75" t="s">
        <v>3</v>
      </c>
      <c r="F7" s="76" t="s">
        <v>4</v>
      </c>
      <c r="G7" s="77" t="s">
        <v>42</v>
      </c>
      <c r="H7" s="77" t="s">
        <v>43</v>
      </c>
      <c r="I7" s="77" t="s">
        <v>44</v>
      </c>
      <c r="J7" s="77" t="s">
        <v>45</v>
      </c>
      <c r="K7" s="77" t="s">
        <v>47</v>
      </c>
      <c r="L7" s="77" t="s">
        <v>46</v>
      </c>
      <c r="M7" s="61" t="s">
        <v>17</v>
      </c>
      <c r="N7" s="78" t="s">
        <v>15</v>
      </c>
      <c r="O7" s="79" t="s">
        <v>18</v>
      </c>
      <c r="P7" s="79" t="s">
        <v>30</v>
      </c>
      <c r="Q7" s="80" t="s">
        <v>16</v>
      </c>
      <c r="R7" s="81" t="s">
        <v>19</v>
      </c>
      <c r="S7" s="81" t="s">
        <v>64</v>
      </c>
      <c r="T7" s="82" t="s">
        <v>20</v>
      </c>
      <c r="U7" s="82" t="s">
        <v>65</v>
      </c>
      <c r="V7" s="83" t="s">
        <v>21</v>
      </c>
      <c r="W7" s="83" t="s">
        <v>66</v>
      </c>
      <c r="X7" s="84" t="s">
        <v>28</v>
      </c>
      <c r="Y7" s="84" t="s">
        <v>27</v>
      </c>
      <c r="Z7" s="84" t="s">
        <v>67</v>
      </c>
      <c r="AA7" s="85" t="s">
        <v>29</v>
      </c>
      <c r="AB7" s="85" t="s">
        <v>26</v>
      </c>
      <c r="AC7" s="85" t="s">
        <v>68</v>
      </c>
      <c r="AD7" s="86" t="s">
        <v>40</v>
      </c>
      <c r="AE7" s="87" t="s">
        <v>60</v>
      </c>
      <c r="AF7" s="20"/>
      <c r="AG7" s="20"/>
      <c r="AH7" s="10" t="s">
        <v>37</v>
      </c>
      <c r="AI7" s="13" t="s">
        <v>41</v>
      </c>
    </row>
    <row r="8" spans="1:36" s="3" customFormat="1" ht="15" customHeight="1">
      <c r="A8" s="88" t="s">
        <v>63</v>
      </c>
      <c r="B8" s="89">
        <v>45483</v>
      </c>
      <c r="C8" s="88">
        <v>121.79</v>
      </c>
      <c r="D8" s="90" t="str">
        <f t="shared" ref="D8:D39" si="0">IF(C8="","/",IF(AE8=$AH$1,$AI$1,IF(AE8=$AH$2,$AI$2,IF(AE8=$AH$3,$AI$3,IF(AE8=$AH$4,$AI$4,IF(AE8=$AH$5,$AI$5,IF(AE8=$AH$6,$AI$6,IF(AE8=$AH$7,$AI$7,"OK"))))))))</f>
        <v>OK</v>
      </c>
      <c r="E8" s="91">
        <f t="shared" ref="E8:E39" si="1">IFERROR(m,"")</f>
        <v>134.56268817204304</v>
      </c>
      <c r="F8" s="92">
        <f t="shared" ref="F8:F101" si="2">cible</f>
        <v>134.22</v>
      </c>
      <c r="G8" s="92">
        <f t="shared" ref="G8:G101" si="3">cible+E</f>
        <v>140.34805771059203</v>
      </c>
      <c r="H8" s="92">
        <f t="shared" ref="H8:H101" si="4">cible-E</f>
        <v>128.09194228940797</v>
      </c>
      <c r="I8" s="92">
        <f t="shared" ref="I8:I39" si="5">IFERROR(cible+f,"")</f>
        <v>146.47611542118403</v>
      </c>
      <c r="J8" s="92">
        <f t="shared" ref="J8:J39" si="6">IFERROR(cible-f,"")</f>
        <v>121.96388457881595</v>
      </c>
      <c r="K8" s="92">
        <f t="shared" ref="K8:K39" si="7">IFERROR(cible+g,"")</f>
        <v>152.60417313177607</v>
      </c>
      <c r="L8" s="92">
        <f t="shared" ref="L8:L39" si="8">IFERROR(cible-g,"")</f>
        <v>115.83582686822393</v>
      </c>
      <c r="M8" s="90"/>
      <c r="N8" s="93">
        <f t="shared" ref="N8:N29" si="9">IF(ISBLANK(A8),"",IF(C8&lt;cible,1,0))</f>
        <v>1</v>
      </c>
      <c r="O8" s="93">
        <f>N8</f>
        <v>1</v>
      </c>
      <c r="P8" s="93">
        <f>IF(ISBLANK(A8),"",IF(O8&gt;=10,"A",0))</f>
        <v>0</v>
      </c>
      <c r="Q8" s="94">
        <f t="shared" ref="Q8:Q29" si="10">IF(ISBLANK(A8),"",IF(C8&gt;cible,1,0))</f>
        <v>0</v>
      </c>
      <c r="R8" s="94">
        <f>Q8</f>
        <v>0</v>
      </c>
      <c r="S8" s="94">
        <f>IF(ISBLANK(A8),"",IF(R8&gt;=10,"B",0))</f>
        <v>0</v>
      </c>
      <c r="T8" s="95">
        <f>IF(ISBLANK(A8),"",IF(C8&gt;C7,1,0))</f>
        <v>0</v>
      </c>
      <c r="U8" s="95">
        <f>IF(ISBLANK(A8),"",IF(T8&gt;=7,"C",0))</f>
        <v>0</v>
      </c>
      <c r="V8" s="96">
        <f>IF(ISBLANK(A8),"",IF(C8&lt;C7,1,0))</f>
        <v>1</v>
      </c>
      <c r="W8" s="96">
        <f>IF(ISBLANK(A8),"",IF(V8&gt;=7,"D",0))</f>
        <v>0</v>
      </c>
      <c r="X8" s="97">
        <f t="shared" ref="X8:X29" si="11">IF(ISBLANK(A8),"",IF(C8&lt;$J$8,1,0))</f>
        <v>1</v>
      </c>
      <c r="Y8" s="97">
        <f>X8</f>
        <v>1</v>
      </c>
      <c r="Z8" s="97">
        <f>IF(ISBLANK(A8),"",IF(C8="","",IF(Y8&gt;=2,"E",0)))</f>
        <v>0</v>
      </c>
      <c r="AA8" s="98">
        <f t="shared" ref="AA8:AA29" si="12">IF(ISBLANK(A8),"",IF(C8&gt;$I$8,1,0))</f>
        <v>0</v>
      </c>
      <c r="AB8" s="98">
        <f>AA8</f>
        <v>0</v>
      </c>
      <c r="AC8" s="98">
        <f>IF(ISBLANK(A8),"",IF(AB8&gt;=2,"F",0))</f>
        <v>0</v>
      </c>
      <c r="AD8" s="90">
        <f>IF(ISBLANK(A8),"",IF(C8&gt;$K$8,"G",IF(C8&lt;$L$8,"G",0)))</f>
        <v>0</v>
      </c>
      <c r="AE8" s="87" t="str">
        <f>NonNumeriques(N8:AD8)</f>
        <v/>
      </c>
      <c r="AF8" s="21"/>
      <c r="AG8" s="21"/>
    </row>
    <row r="9" spans="1:36" s="3" customFormat="1" ht="15" customHeight="1">
      <c r="A9" s="88" t="s">
        <v>63</v>
      </c>
      <c r="B9" s="89">
        <v>45483</v>
      </c>
      <c r="C9" s="88">
        <v>130.18</v>
      </c>
      <c r="D9" s="90" t="str">
        <f t="shared" si="0"/>
        <v>OK</v>
      </c>
      <c r="E9" s="91">
        <f t="shared" si="1"/>
        <v>134.56268817204304</v>
      </c>
      <c r="F9" s="92">
        <f t="shared" si="2"/>
        <v>134.22</v>
      </c>
      <c r="G9" s="92">
        <f t="shared" si="3"/>
        <v>140.34805771059203</v>
      </c>
      <c r="H9" s="92">
        <f t="shared" si="4"/>
        <v>128.09194228940797</v>
      </c>
      <c r="I9" s="92">
        <f t="shared" si="5"/>
        <v>146.47611542118403</v>
      </c>
      <c r="J9" s="92">
        <f t="shared" si="6"/>
        <v>121.96388457881595</v>
      </c>
      <c r="K9" s="92">
        <f t="shared" si="7"/>
        <v>152.60417313177607</v>
      </c>
      <c r="L9" s="92">
        <f t="shared" si="8"/>
        <v>115.83582686822393</v>
      </c>
      <c r="M9" s="90"/>
      <c r="N9" s="93">
        <f t="shared" si="9"/>
        <v>1</v>
      </c>
      <c r="O9" s="93">
        <f t="shared" ref="O9:O29" si="13">IF(ISBLANK(A9),"",IF(N9=0,0,IF(N9=1,O8+1,0)))</f>
        <v>2</v>
      </c>
      <c r="P9" s="93">
        <f t="shared" ref="P9:P72" si="14">IF(ISBLANK(A9),"",IF(O9&gt;=10,"A",0))</f>
        <v>0</v>
      </c>
      <c r="Q9" s="94">
        <f t="shared" si="10"/>
        <v>0</v>
      </c>
      <c r="R9" s="94">
        <f t="shared" ref="R9:R29" si="15">IF(ISBLANK(A9),"",IF(Q9=0,0,IF(Q9=1,R8+1,0)))</f>
        <v>0</v>
      </c>
      <c r="S9" s="94">
        <f t="shared" ref="S9:S72" si="16">IF(ISBLANK(A9),"",IF(R9&gt;=10,"B",0))</f>
        <v>0</v>
      </c>
      <c r="T9" s="95">
        <f>IF(ISBLANK(A9),"",IF(C9&gt;C8,1,0))</f>
        <v>1</v>
      </c>
      <c r="U9" s="95">
        <f t="shared" ref="U9:U72" si="17">IF(ISBLANK(A9),"",IF(T9&gt;=7,"C",0))</f>
        <v>0</v>
      </c>
      <c r="V9" s="96">
        <f>IF(ISBLANK(A9),"",IF(C9&lt;C8,1,0))</f>
        <v>0</v>
      </c>
      <c r="W9" s="96">
        <f t="shared" ref="W9:W72" si="18">IF(ISBLANK(A9),"",IF(V9&gt;=7,"D",0))</f>
        <v>0</v>
      </c>
      <c r="X9" s="97">
        <f t="shared" si="11"/>
        <v>0</v>
      </c>
      <c r="Y9" s="97">
        <f t="shared" ref="Y9:Y29" si="19">IF(ISBLANK(A9),"",IF(X9=0,0,IF(X9=1,Y8+1,0)))</f>
        <v>0</v>
      </c>
      <c r="Z9" s="97">
        <f t="shared" ref="Z9:Z72" si="20">IF(ISBLANK(A9),"",IF(C9="","",IF(Y9&gt;=2,"E",0)))</f>
        <v>0</v>
      </c>
      <c r="AA9" s="98">
        <f t="shared" si="12"/>
        <v>0</v>
      </c>
      <c r="AB9" s="98">
        <f t="shared" ref="AB9:AB29" si="21">IF(ISBLANK(A9),"",IF(AA9=0,0,IF(AA9=1,AB8+1,0)))</f>
        <v>0</v>
      </c>
      <c r="AC9" s="98">
        <f t="shared" ref="AC9:AC72" si="22">IF(ISBLANK(A9),"",IF(AB9&gt;=2,"F",0))</f>
        <v>0</v>
      </c>
      <c r="AD9" s="90">
        <f t="shared" ref="AD9:AD72" si="23">IF(ISBLANK(A9),"",IF(C9&gt;$K$8,"G",IF(C9&lt;$L$8,"G",0)))</f>
        <v>0</v>
      </c>
      <c r="AE9" s="87" t="str">
        <f t="shared" ref="AE9:AE72" si="24">NonNumeriques(N9:AD9)</f>
        <v/>
      </c>
      <c r="AF9" s="21"/>
      <c r="AG9" s="21"/>
    </row>
    <row r="10" spans="1:36" s="3" customFormat="1" ht="15" customHeight="1">
      <c r="A10" s="88" t="s">
        <v>63</v>
      </c>
      <c r="B10" s="89">
        <v>45491</v>
      </c>
      <c r="C10" s="88">
        <v>129.41</v>
      </c>
      <c r="D10" s="90" t="str">
        <f t="shared" si="0"/>
        <v>OK</v>
      </c>
      <c r="E10" s="91">
        <f t="shared" si="1"/>
        <v>134.56268817204304</v>
      </c>
      <c r="F10" s="92">
        <f t="shared" si="2"/>
        <v>134.22</v>
      </c>
      <c r="G10" s="92">
        <f t="shared" si="3"/>
        <v>140.34805771059203</v>
      </c>
      <c r="H10" s="92">
        <f t="shared" si="4"/>
        <v>128.09194228940797</v>
      </c>
      <c r="I10" s="92">
        <f t="shared" si="5"/>
        <v>146.47611542118403</v>
      </c>
      <c r="J10" s="92">
        <f t="shared" si="6"/>
        <v>121.96388457881595</v>
      </c>
      <c r="K10" s="92">
        <f t="shared" si="7"/>
        <v>152.60417313177607</v>
      </c>
      <c r="L10" s="92">
        <f t="shared" si="8"/>
        <v>115.83582686822393</v>
      </c>
      <c r="M10" s="90"/>
      <c r="N10" s="93">
        <f t="shared" si="9"/>
        <v>1</v>
      </c>
      <c r="O10" s="93">
        <f t="shared" si="13"/>
        <v>3</v>
      </c>
      <c r="P10" s="93">
        <f t="shared" si="14"/>
        <v>0</v>
      </c>
      <c r="Q10" s="94">
        <f t="shared" si="10"/>
        <v>0</v>
      </c>
      <c r="R10" s="94">
        <f t="shared" si="15"/>
        <v>0</v>
      </c>
      <c r="S10" s="94">
        <f t="shared" si="16"/>
        <v>0</v>
      </c>
      <c r="T10" s="95">
        <f t="shared" ref="T10:T29" si="25">IF(ISBLANK(A10),"",IF(C10&gt;C9,T9+1,0))</f>
        <v>0</v>
      </c>
      <c r="U10" s="95">
        <f t="shared" si="17"/>
        <v>0</v>
      </c>
      <c r="V10" s="96">
        <f t="shared" ref="V10:V29" si="26">IF(ISBLANK(A10),"",IF(C10&lt;C9,V9+1,0))</f>
        <v>1</v>
      </c>
      <c r="W10" s="96">
        <f t="shared" si="18"/>
        <v>0</v>
      </c>
      <c r="X10" s="97">
        <f t="shared" si="11"/>
        <v>0</v>
      </c>
      <c r="Y10" s="97">
        <f t="shared" si="19"/>
        <v>0</v>
      </c>
      <c r="Z10" s="97">
        <f t="shared" si="20"/>
        <v>0</v>
      </c>
      <c r="AA10" s="98">
        <f t="shared" si="12"/>
        <v>0</v>
      </c>
      <c r="AB10" s="98">
        <f t="shared" si="21"/>
        <v>0</v>
      </c>
      <c r="AC10" s="98">
        <f t="shared" si="22"/>
        <v>0</v>
      </c>
      <c r="AD10" s="90">
        <f t="shared" si="23"/>
        <v>0</v>
      </c>
      <c r="AE10" s="87" t="str">
        <f t="shared" si="24"/>
        <v/>
      </c>
      <c r="AF10" s="21"/>
      <c r="AG10" s="21"/>
    </row>
    <row r="11" spans="1:36" s="3" customFormat="1" ht="15" customHeight="1">
      <c r="A11" s="88" t="s">
        <v>63</v>
      </c>
      <c r="B11" s="89">
        <v>45491</v>
      </c>
      <c r="C11" s="88">
        <v>134.94</v>
      </c>
      <c r="D11" s="90" t="str">
        <f t="shared" si="0"/>
        <v>OK</v>
      </c>
      <c r="E11" s="91">
        <f t="shared" si="1"/>
        <v>134.56268817204304</v>
      </c>
      <c r="F11" s="92">
        <f t="shared" si="2"/>
        <v>134.22</v>
      </c>
      <c r="G11" s="92">
        <f t="shared" si="3"/>
        <v>140.34805771059203</v>
      </c>
      <c r="H11" s="92">
        <f t="shared" si="4"/>
        <v>128.09194228940797</v>
      </c>
      <c r="I11" s="92">
        <f t="shared" si="5"/>
        <v>146.47611542118403</v>
      </c>
      <c r="J11" s="92">
        <f t="shared" si="6"/>
        <v>121.96388457881595</v>
      </c>
      <c r="K11" s="92">
        <f t="shared" si="7"/>
        <v>152.60417313177607</v>
      </c>
      <c r="L11" s="92">
        <f t="shared" si="8"/>
        <v>115.83582686822393</v>
      </c>
      <c r="M11" s="90"/>
      <c r="N11" s="93">
        <f t="shared" si="9"/>
        <v>0</v>
      </c>
      <c r="O11" s="93">
        <f t="shared" si="13"/>
        <v>0</v>
      </c>
      <c r="P11" s="93">
        <f t="shared" si="14"/>
        <v>0</v>
      </c>
      <c r="Q11" s="94">
        <f t="shared" si="10"/>
        <v>1</v>
      </c>
      <c r="R11" s="94">
        <f t="shared" si="15"/>
        <v>1</v>
      </c>
      <c r="S11" s="94">
        <f t="shared" si="16"/>
        <v>0</v>
      </c>
      <c r="T11" s="95">
        <f t="shared" si="25"/>
        <v>1</v>
      </c>
      <c r="U11" s="95">
        <f t="shared" si="17"/>
        <v>0</v>
      </c>
      <c r="V11" s="96">
        <f t="shared" si="26"/>
        <v>0</v>
      </c>
      <c r="W11" s="96">
        <f t="shared" si="18"/>
        <v>0</v>
      </c>
      <c r="X11" s="97">
        <f t="shared" si="11"/>
        <v>0</v>
      </c>
      <c r="Y11" s="97">
        <f t="shared" si="19"/>
        <v>0</v>
      </c>
      <c r="Z11" s="97">
        <f t="shared" si="20"/>
        <v>0</v>
      </c>
      <c r="AA11" s="98">
        <f t="shared" si="12"/>
        <v>0</v>
      </c>
      <c r="AB11" s="98">
        <f t="shared" si="21"/>
        <v>0</v>
      </c>
      <c r="AC11" s="98">
        <f t="shared" si="22"/>
        <v>0</v>
      </c>
      <c r="AD11" s="90">
        <f t="shared" si="23"/>
        <v>0</v>
      </c>
      <c r="AE11" s="87" t="str">
        <f t="shared" si="24"/>
        <v/>
      </c>
      <c r="AF11" s="21"/>
      <c r="AG11" s="21"/>
    </row>
    <row r="12" spans="1:36" s="3" customFormat="1" ht="15" customHeight="1">
      <c r="A12" s="88" t="s">
        <v>63</v>
      </c>
      <c r="B12" s="89">
        <v>45496</v>
      </c>
      <c r="C12" s="88">
        <v>125.28</v>
      </c>
      <c r="D12" s="90" t="str">
        <f t="shared" si="0"/>
        <v>OK</v>
      </c>
      <c r="E12" s="91">
        <f t="shared" si="1"/>
        <v>134.56268817204304</v>
      </c>
      <c r="F12" s="92">
        <f t="shared" si="2"/>
        <v>134.22</v>
      </c>
      <c r="G12" s="92">
        <f t="shared" si="3"/>
        <v>140.34805771059203</v>
      </c>
      <c r="H12" s="92">
        <f t="shared" si="4"/>
        <v>128.09194228940797</v>
      </c>
      <c r="I12" s="92">
        <f t="shared" si="5"/>
        <v>146.47611542118403</v>
      </c>
      <c r="J12" s="92">
        <f t="shared" si="6"/>
        <v>121.96388457881595</v>
      </c>
      <c r="K12" s="92">
        <f t="shared" si="7"/>
        <v>152.60417313177607</v>
      </c>
      <c r="L12" s="92">
        <f t="shared" si="8"/>
        <v>115.83582686822393</v>
      </c>
      <c r="M12" s="90"/>
      <c r="N12" s="93">
        <f t="shared" si="9"/>
        <v>1</v>
      </c>
      <c r="O12" s="93">
        <f t="shared" si="13"/>
        <v>1</v>
      </c>
      <c r="P12" s="93">
        <f t="shared" si="14"/>
        <v>0</v>
      </c>
      <c r="Q12" s="94">
        <f t="shared" si="10"/>
        <v>0</v>
      </c>
      <c r="R12" s="94">
        <f t="shared" si="15"/>
        <v>0</v>
      </c>
      <c r="S12" s="94">
        <f t="shared" si="16"/>
        <v>0</v>
      </c>
      <c r="T12" s="95">
        <f t="shared" si="25"/>
        <v>0</v>
      </c>
      <c r="U12" s="95">
        <f t="shared" si="17"/>
        <v>0</v>
      </c>
      <c r="V12" s="96">
        <f t="shared" si="26"/>
        <v>1</v>
      </c>
      <c r="W12" s="96">
        <f t="shared" si="18"/>
        <v>0</v>
      </c>
      <c r="X12" s="97">
        <f t="shared" si="11"/>
        <v>0</v>
      </c>
      <c r="Y12" s="97">
        <f t="shared" si="19"/>
        <v>0</v>
      </c>
      <c r="Z12" s="97">
        <f t="shared" si="20"/>
        <v>0</v>
      </c>
      <c r="AA12" s="98">
        <f t="shared" si="12"/>
        <v>0</v>
      </c>
      <c r="AB12" s="98">
        <f t="shared" si="21"/>
        <v>0</v>
      </c>
      <c r="AC12" s="98">
        <f t="shared" si="22"/>
        <v>0</v>
      </c>
      <c r="AD12" s="90">
        <f t="shared" si="23"/>
        <v>0</v>
      </c>
      <c r="AE12" s="87" t="str">
        <f t="shared" si="24"/>
        <v/>
      </c>
      <c r="AF12" s="21"/>
      <c r="AG12" s="21"/>
    </row>
    <row r="13" spans="1:36" s="3" customFormat="1" ht="15" customHeight="1">
      <c r="A13" s="88" t="s">
        <v>63</v>
      </c>
      <c r="B13" s="89">
        <v>45496</v>
      </c>
      <c r="C13" s="88">
        <v>135.63999999999999</v>
      </c>
      <c r="D13" s="90" t="str">
        <f t="shared" si="0"/>
        <v>OK</v>
      </c>
      <c r="E13" s="91">
        <f t="shared" si="1"/>
        <v>134.56268817204304</v>
      </c>
      <c r="F13" s="92">
        <f t="shared" si="2"/>
        <v>134.22</v>
      </c>
      <c r="G13" s="92">
        <f t="shared" si="3"/>
        <v>140.34805771059203</v>
      </c>
      <c r="H13" s="92">
        <f t="shared" si="4"/>
        <v>128.09194228940797</v>
      </c>
      <c r="I13" s="92">
        <f t="shared" si="5"/>
        <v>146.47611542118403</v>
      </c>
      <c r="J13" s="92">
        <f t="shared" si="6"/>
        <v>121.96388457881595</v>
      </c>
      <c r="K13" s="92">
        <f t="shared" si="7"/>
        <v>152.60417313177607</v>
      </c>
      <c r="L13" s="92">
        <f t="shared" si="8"/>
        <v>115.83582686822393</v>
      </c>
      <c r="M13" s="90"/>
      <c r="N13" s="93">
        <f t="shared" si="9"/>
        <v>0</v>
      </c>
      <c r="O13" s="93">
        <f t="shared" si="13"/>
        <v>0</v>
      </c>
      <c r="P13" s="93">
        <f t="shared" si="14"/>
        <v>0</v>
      </c>
      <c r="Q13" s="94">
        <f t="shared" si="10"/>
        <v>1</v>
      </c>
      <c r="R13" s="94">
        <f t="shared" si="15"/>
        <v>1</v>
      </c>
      <c r="S13" s="94">
        <f t="shared" si="16"/>
        <v>0</v>
      </c>
      <c r="T13" s="95">
        <f t="shared" si="25"/>
        <v>1</v>
      </c>
      <c r="U13" s="95">
        <f t="shared" si="17"/>
        <v>0</v>
      </c>
      <c r="V13" s="96">
        <f t="shared" si="26"/>
        <v>0</v>
      </c>
      <c r="W13" s="96">
        <f t="shared" si="18"/>
        <v>0</v>
      </c>
      <c r="X13" s="97">
        <f t="shared" si="11"/>
        <v>0</v>
      </c>
      <c r="Y13" s="97">
        <f t="shared" si="19"/>
        <v>0</v>
      </c>
      <c r="Z13" s="97">
        <f t="shared" si="20"/>
        <v>0</v>
      </c>
      <c r="AA13" s="98">
        <f t="shared" si="12"/>
        <v>0</v>
      </c>
      <c r="AB13" s="98">
        <f t="shared" si="21"/>
        <v>0</v>
      </c>
      <c r="AC13" s="98">
        <f t="shared" si="22"/>
        <v>0</v>
      </c>
      <c r="AD13" s="90">
        <f t="shared" si="23"/>
        <v>0</v>
      </c>
      <c r="AE13" s="87" t="str">
        <f t="shared" si="24"/>
        <v/>
      </c>
      <c r="AF13" s="21"/>
      <c r="AG13" s="21"/>
    </row>
    <row r="14" spans="1:36" s="3" customFormat="1" ht="15" customHeight="1">
      <c r="A14" s="88" t="s">
        <v>63</v>
      </c>
      <c r="B14" s="89">
        <v>45496</v>
      </c>
      <c r="C14" s="88">
        <v>142.56</v>
      </c>
      <c r="D14" s="90" t="str">
        <f t="shared" si="0"/>
        <v>OK</v>
      </c>
      <c r="E14" s="91">
        <f t="shared" si="1"/>
        <v>134.56268817204304</v>
      </c>
      <c r="F14" s="92">
        <f t="shared" si="2"/>
        <v>134.22</v>
      </c>
      <c r="G14" s="92">
        <f t="shared" si="3"/>
        <v>140.34805771059203</v>
      </c>
      <c r="H14" s="92">
        <f t="shared" si="4"/>
        <v>128.09194228940797</v>
      </c>
      <c r="I14" s="92">
        <f t="shared" si="5"/>
        <v>146.47611542118403</v>
      </c>
      <c r="J14" s="92">
        <f t="shared" si="6"/>
        <v>121.96388457881595</v>
      </c>
      <c r="K14" s="92">
        <f t="shared" si="7"/>
        <v>152.60417313177607</v>
      </c>
      <c r="L14" s="92">
        <f t="shared" si="8"/>
        <v>115.83582686822393</v>
      </c>
      <c r="M14" s="90"/>
      <c r="N14" s="93">
        <f t="shared" si="9"/>
        <v>0</v>
      </c>
      <c r="O14" s="93">
        <f t="shared" si="13"/>
        <v>0</v>
      </c>
      <c r="P14" s="93">
        <f t="shared" si="14"/>
        <v>0</v>
      </c>
      <c r="Q14" s="94">
        <f t="shared" si="10"/>
        <v>1</v>
      </c>
      <c r="R14" s="94">
        <f t="shared" si="15"/>
        <v>2</v>
      </c>
      <c r="S14" s="94">
        <f t="shared" si="16"/>
        <v>0</v>
      </c>
      <c r="T14" s="95">
        <f t="shared" si="25"/>
        <v>2</v>
      </c>
      <c r="U14" s="95">
        <f t="shared" si="17"/>
        <v>0</v>
      </c>
      <c r="V14" s="96">
        <f t="shared" si="26"/>
        <v>0</v>
      </c>
      <c r="W14" s="96">
        <f t="shared" si="18"/>
        <v>0</v>
      </c>
      <c r="X14" s="97">
        <f t="shared" si="11"/>
        <v>0</v>
      </c>
      <c r="Y14" s="97">
        <f t="shared" si="19"/>
        <v>0</v>
      </c>
      <c r="Z14" s="97">
        <f t="shared" si="20"/>
        <v>0</v>
      </c>
      <c r="AA14" s="98">
        <f t="shared" si="12"/>
        <v>0</v>
      </c>
      <c r="AB14" s="98">
        <f t="shared" si="21"/>
        <v>0</v>
      </c>
      <c r="AC14" s="98">
        <f t="shared" si="22"/>
        <v>0</v>
      </c>
      <c r="AD14" s="90">
        <f t="shared" si="23"/>
        <v>0</v>
      </c>
      <c r="AE14" s="87" t="str">
        <f t="shared" si="24"/>
        <v/>
      </c>
      <c r="AF14" s="21"/>
      <c r="AG14" s="21"/>
    </row>
    <row r="15" spans="1:36" s="3" customFormat="1" ht="15" customHeight="1">
      <c r="A15" s="88" t="s">
        <v>63</v>
      </c>
      <c r="B15" s="89">
        <v>45498</v>
      </c>
      <c r="C15" s="88">
        <v>132.63</v>
      </c>
      <c r="D15" s="90" t="str">
        <f t="shared" si="0"/>
        <v>OK</v>
      </c>
      <c r="E15" s="91">
        <f t="shared" si="1"/>
        <v>134.56268817204304</v>
      </c>
      <c r="F15" s="92">
        <f t="shared" si="2"/>
        <v>134.22</v>
      </c>
      <c r="G15" s="92">
        <f t="shared" si="3"/>
        <v>140.34805771059203</v>
      </c>
      <c r="H15" s="92">
        <f t="shared" si="4"/>
        <v>128.09194228940797</v>
      </c>
      <c r="I15" s="92">
        <f t="shared" si="5"/>
        <v>146.47611542118403</v>
      </c>
      <c r="J15" s="92">
        <f t="shared" si="6"/>
        <v>121.96388457881595</v>
      </c>
      <c r="K15" s="92">
        <f t="shared" si="7"/>
        <v>152.60417313177607</v>
      </c>
      <c r="L15" s="92">
        <f t="shared" si="8"/>
        <v>115.83582686822393</v>
      </c>
      <c r="M15" s="90"/>
      <c r="N15" s="93">
        <f t="shared" si="9"/>
        <v>1</v>
      </c>
      <c r="O15" s="93">
        <f t="shared" si="13"/>
        <v>1</v>
      </c>
      <c r="P15" s="93">
        <f t="shared" si="14"/>
        <v>0</v>
      </c>
      <c r="Q15" s="94">
        <f t="shared" si="10"/>
        <v>0</v>
      </c>
      <c r="R15" s="94">
        <f t="shared" si="15"/>
        <v>0</v>
      </c>
      <c r="S15" s="94">
        <f t="shared" si="16"/>
        <v>0</v>
      </c>
      <c r="T15" s="95">
        <f t="shared" si="25"/>
        <v>0</v>
      </c>
      <c r="U15" s="95">
        <f t="shared" si="17"/>
        <v>0</v>
      </c>
      <c r="V15" s="96">
        <f t="shared" si="26"/>
        <v>1</v>
      </c>
      <c r="W15" s="96">
        <f t="shared" si="18"/>
        <v>0</v>
      </c>
      <c r="X15" s="97">
        <f t="shared" si="11"/>
        <v>0</v>
      </c>
      <c r="Y15" s="97">
        <f t="shared" si="19"/>
        <v>0</v>
      </c>
      <c r="Z15" s="97">
        <f t="shared" si="20"/>
        <v>0</v>
      </c>
      <c r="AA15" s="98">
        <f t="shared" si="12"/>
        <v>0</v>
      </c>
      <c r="AB15" s="98">
        <f t="shared" si="21"/>
        <v>0</v>
      </c>
      <c r="AC15" s="98">
        <f t="shared" si="22"/>
        <v>0</v>
      </c>
      <c r="AD15" s="90">
        <f t="shared" si="23"/>
        <v>0</v>
      </c>
      <c r="AE15" s="87" t="str">
        <f t="shared" si="24"/>
        <v/>
      </c>
      <c r="AF15" s="21"/>
      <c r="AG15" s="21"/>
      <c r="AH15" s="10"/>
    </row>
    <row r="16" spans="1:36" s="3" customFormat="1" ht="15" customHeight="1">
      <c r="A16" s="88" t="s">
        <v>63</v>
      </c>
      <c r="B16" s="89">
        <v>45498</v>
      </c>
      <c r="C16" s="88">
        <v>134.05000000000001</v>
      </c>
      <c r="D16" s="90" t="str">
        <f t="shared" si="0"/>
        <v>OK</v>
      </c>
      <c r="E16" s="91">
        <f t="shared" si="1"/>
        <v>134.56268817204304</v>
      </c>
      <c r="F16" s="92">
        <f t="shared" si="2"/>
        <v>134.22</v>
      </c>
      <c r="G16" s="92">
        <f t="shared" si="3"/>
        <v>140.34805771059203</v>
      </c>
      <c r="H16" s="92">
        <f t="shared" si="4"/>
        <v>128.09194228940797</v>
      </c>
      <c r="I16" s="92">
        <f t="shared" si="5"/>
        <v>146.47611542118403</v>
      </c>
      <c r="J16" s="92">
        <f t="shared" si="6"/>
        <v>121.96388457881595</v>
      </c>
      <c r="K16" s="92">
        <f t="shared" si="7"/>
        <v>152.60417313177607</v>
      </c>
      <c r="L16" s="92">
        <f t="shared" si="8"/>
        <v>115.83582686822393</v>
      </c>
      <c r="M16" s="90"/>
      <c r="N16" s="93">
        <f t="shared" si="9"/>
        <v>1</v>
      </c>
      <c r="O16" s="93">
        <f t="shared" si="13"/>
        <v>2</v>
      </c>
      <c r="P16" s="93">
        <f t="shared" si="14"/>
        <v>0</v>
      </c>
      <c r="Q16" s="94">
        <f t="shared" si="10"/>
        <v>0</v>
      </c>
      <c r="R16" s="94">
        <f t="shared" si="15"/>
        <v>0</v>
      </c>
      <c r="S16" s="94">
        <f t="shared" si="16"/>
        <v>0</v>
      </c>
      <c r="T16" s="95">
        <f t="shared" si="25"/>
        <v>1</v>
      </c>
      <c r="U16" s="95">
        <f t="shared" si="17"/>
        <v>0</v>
      </c>
      <c r="V16" s="96">
        <f t="shared" si="26"/>
        <v>0</v>
      </c>
      <c r="W16" s="96">
        <f t="shared" si="18"/>
        <v>0</v>
      </c>
      <c r="X16" s="97">
        <f t="shared" si="11"/>
        <v>0</v>
      </c>
      <c r="Y16" s="97">
        <f t="shared" si="19"/>
        <v>0</v>
      </c>
      <c r="Z16" s="97">
        <f t="shared" si="20"/>
        <v>0</v>
      </c>
      <c r="AA16" s="98">
        <f t="shared" si="12"/>
        <v>0</v>
      </c>
      <c r="AB16" s="98">
        <f t="shared" si="21"/>
        <v>0</v>
      </c>
      <c r="AC16" s="98">
        <f t="shared" si="22"/>
        <v>0</v>
      </c>
      <c r="AD16" s="90">
        <f t="shared" si="23"/>
        <v>0</v>
      </c>
      <c r="AE16" s="87" t="str">
        <f t="shared" si="24"/>
        <v/>
      </c>
      <c r="AF16" s="21"/>
      <c r="AG16" s="21"/>
      <c r="AH16" s="10"/>
    </row>
    <row r="17" spans="1:35" s="3" customFormat="1" ht="15" customHeight="1">
      <c r="A17" s="88" t="s">
        <v>63</v>
      </c>
      <c r="B17" s="89">
        <v>45502</v>
      </c>
      <c r="C17" s="88">
        <v>147.55000000000001</v>
      </c>
      <c r="D17" s="90" t="str">
        <f t="shared" si="0"/>
        <v>OK</v>
      </c>
      <c r="E17" s="91">
        <f t="shared" si="1"/>
        <v>134.56268817204304</v>
      </c>
      <c r="F17" s="92">
        <f t="shared" si="2"/>
        <v>134.22</v>
      </c>
      <c r="G17" s="92">
        <f t="shared" si="3"/>
        <v>140.34805771059203</v>
      </c>
      <c r="H17" s="92">
        <f t="shared" si="4"/>
        <v>128.09194228940797</v>
      </c>
      <c r="I17" s="92">
        <f t="shared" si="5"/>
        <v>146.47611542118403</v>
      </c>
      <c r="J17" s="92">
        <f t="shared" si="6"/>
        <v>121.96388457881595</v>
      </c>
      <c r="K17" s="92">
        <f t="shared" si="7"/>
        <v>152.60417313177607</v>
      </c>
      <c r="L17" s="92">
        <f t="shared" si="8"/>
        <v>115.83582686822393</v>
      </c>
      <c r="M17" s="90"/>
      <c r="N17" s="93">
        <f t="shared" si="9"/>
        <v>0</v>
      </c>
      <c r="O17" s="93">
        <f t="shared" si="13"/>
        <v>0</v>
      </c>
      <c r="P17" s="93">
        <f t="shared" si="14"/>
        <v>0</v>
      </c>
      <c r="Q17" s="94">
        <f t="shared" si="10"/>
        <v>1</v>
      </c>
      <c r="R17" s="94">
        <f t="shared" si="15"/>
        <v>1</v>
      </c>
      <c r="S17" s="94">
        <f t="shared" si="16"/>
        <v>0</v>
      </c>
      <c r="T17" s="95">
        <f t="shared" si="25"/>
        <v>2</v>
      </c>
      <c r="U17" s="95">
        <f t="shared" si="17"/>
        <v>0</v>
      </c>
      <c r="V17" s="96">
        <f t="shared" si="26"/>
        <v>0</v>
      </c>
      <c r="W17" s="96">
        <f t="shared" si="18"/>
        <v>0</v>
      </c>
      <c r="X17" s="97">
        <f t="shared" si="11"/>
        <v>0</v>
      </c>
      <c r="Y17" s="97">
        <f t="shared" si="19"/>
        <v>0</v>
      </c>
      <c r="Z17" s="97">
        <f t="shared" si="20"/>
        <v>0</v>
      </c>
      <c r="AA17" s="98">
        <f t="shared" si="12"/>
        <v>1</v>
      </c>
      <c r="AB17" s="98">
        <f t="shared" si="21"/>
        <v>1</v>
      </c>
      <c r="AC17" s="98">
        <f t="shared" si="22"/>
        <v>0</v>
      </c>
      <c r="AD17" s="90">
        <f t="shared" si="23"/>
        <v>0</v>
      </c>
      <c r="AE17" s="87" t="str">
        <f t="shared" si="24"/>
        <v/>
      </c>
      <c r="AF17" s="21"/>
      <c r="AG17" s="21"/>
      <c r="AH17" s="10"/>
      <c r="AI17" s="13"/>
    </row>
    <row r="18" spans="1:35" s="3" customFormat="1" ht="15" customHeight="1">
      <c r="A18" s="88" t="s">
        <v>63</v>
      </c>
      <c r="B18" s="89">
        <v>45502</v>
      </c>
      <c r="C18" s="88">
        <v>145.59</v>
      </c>
      <c r="D18" s="90" t="str">
        <f t="shared" si="0"/>
        <v>OK</v>
      </c>
      <c r="E18" s="91">
        <f t="shared" si="1"/>
        <v>134.56268817204304</v>
      </c>
      <c r="F18" s="92">
        <f t="shared" si="2"/>
        <v>134.22</v>
      </c>
      <c r="G18" s="92">
        <f t="shared" si="3"/>
        <v>140.34805771059203</v>
      </c>
      <c r="H18" s="92">
        <f t="shared" si="4"/>
        <v>128.09194228940797</v>
      </c>
      <c r="I18" s="92">
        <f t="shared" si="5"/>
        <v>146.47611542118403</v>
      </c>
      <c r="J18" s="92">
        <f t="shared" si="6"/>
        <v>121.96388457881595</v>
      </c>
      <c r="K18" s="92">
        <f t="shared" si="7"/>
        <v>152.60417313177607</v>
      </c>
      <c r="L18" s="92">
        <f t="shared" si="8"/>
        <v>115.83582686822393</v>
      </c>
      <c r="M18" s="90"/>
      <c r="N18" s="93">
        <f t="shared" si="9"/>
        <v>0</v>
      </c>
      <c r="O18" s="93">
        <f t="shared" si="13"/>
        <v>0</v>
      </c>
      <c r="P18" s="93">
        <f t="shared" si="14"/>
        <v>0</v>
      </c>
      <c r="Q18" s="94">
        <f t="shared" si="10"/>
        <v>1</v>
      </c>
      <c r="R18" s="94">
        <f t="shared" si="15"/>
        <v>2</v>
      </c>
      <c r="S18" s="94">
        <f t="shared" si="16"/>
        <v>0</v>
      </c>
      <c r="T18" s="95">
        <f t="shared" si="25"/>
        <v>0</v>
      </c>
      <c r="U18" s="95">
        <f t="shared" si="17"/>
        <v>0</v>
      </c>
      <c r="V18" s="96">
        <f t="shared" si="26"/>
        <v>1</v>
      </c>
      <c r="W18" s="96">
        <f t="shared" si="18"/>
        <v>0</v>
      </c>
      <c r="X18" s="97">
        <f t="shared" si="11"/>
        <v>0</v>
      </c>
      <c r="Y18" s="97">
        <f t="shared" si="19"/>
        <v>0</v>
      </c>
      <c r="Z18" s="97">
        <f t="shared" si="20"/>
        <v>0</v>
      </c>
      <c r="AA18" s="98">
        <f t="shared" si="12"/>
        <v>0</v>
      </c>
      <c r="AB18" s="98">
        <f t="shared" si="21"/>
        <v>0</v>
      </c>
      <c r="AC18" s="98">
        <f t="shared" si="22"/>
        <v>0</v>
      </c>
      <c r="AD18" s="90">
        <f t="shared" si="23"/>
        <v>0</v>
      </c>
      <c r="AE18" s="87" t="str">
        <f t="shared" si="24"/>
        <v/>
      </c>
      <c r="AF18" s="21"/>
      <c r="AG18" s="21"/>
      <c r="AH18" s="10"/>
      <c r="AI18" s="13"/>
    </row>
    <row r="19" spans="1:35" s="3" customFormat="1" ht="15" customHeight="1">
      <c r="A19" s="88" t="s">
        <v>63</v>
      </c>
      <c r="B19" s="89">
        <v>45509</v>
      </c>
      <c r="C19" s="88">
        <v>137.04</v>
      </c>
      <c r="D19" s="90" t="str">
        <f t="shared" si="0"/>
        <v>OK</v>
      </c>
      <c r="E19" s="91">
        <f t="shared" si="1"/>
        <v>134.56268817204304</v>
      </c>
      <c r="F19" s="92">
        <f t="shared" si="2"/>
        <v>134.22</v>
      </c>
      <c r="G19" s="92">
        <f t="shared" si="3"/>
        <v>140.34805771059203</v>
      </c>
      <c r="H19" s="92">
        <f t="shared" si="4"/>
        <v>128.09194228940797</v>
      </c>
      <c r="I19" s="92">
        <f t="shared" si="5"/>
        <v>146.47611542118403</v>
      </c>
      <c r="J19" s="92">
        <f t="shared" si="6"/>
        <v>121.96388457881595</v>
      </c>
      <c r="K19" s="92">
        <f t="shared" si="7"/>
        <v>152.60417313177607</v>
      </c>
      <c r="L19" s="92">
        <f t="shared" si="8"/>
        <v>115.83582686822393</v>
      </c>
      <c r="M19" s="90"/>
      <c r="N19" s="93">
        <f t="shared" si="9"/>
        <v>0</v>
      </c>
      <c r="O19" s="93">
        <f t="shared" si="13"/>
        <v>0</v>
      </c>
      <c r="P19" s="93">
        <f t="shared" si="14"/>
        <v>0</v>
      </c>
      <c r="Q19" s="94">
        <f t="shared" si="10"/>
        <v>1</v>
      </c>
      <c r="R19" s="94">
        <f t="shared" si="15"/>
        <v>3</v>
      </c>
      <c r="S19" s="94">
        <f t="shared" si="16"/>
        <v>0</v>
      </c>
      <c r="T19" s="95">
        <f t="shared" si="25"/>
        <v>0</v>
      </c>
      <c r="U19" s="95">
        <f t="shared" si="17"/>
        <v>0</v>
      </c>
      <c r="V19" s="96">
        <f t="shared" si="26"/>
        <v>2</v>
      </c>
      <c r="W19" s="96">
        <f t="shared" si="18"/>
        <v>0</v>
      </c>
      <c r="X19" s="97">
        <f t="shared" si="11"/>
        <v>0</v>
      </c>
      <c r="Y19" s="97">
        <f t="shared" si="19"/>
        <v>0</v>
      </c>
      <c r="Z19" s="97">
        <f t="shared" si="20"/>
        <v>0</v>
      </c>
      <c r="AA19" s="98">
        <f t="shared" si="12"/>
        <v>0</v>
      </c>
      <c r="AB19" s="98">
        <f t="shared" si="21"/>
        <v>0</v>
      </c>
      <c r="AC19" s="98">
        <f t="shared" si="22"/>
        <v>0</v>
      </c>
      <c r="AD19" s="90">
        <f t="shared" si="23"/>
        <v>0</v>
      </c>
      <c r="AE19" s="87" t="str">
        <f t="shared" si="24"/>
        <v/>
      </c>
      <c r="AF19" s="21"/>
      <c r="AG19" s="21"/>
      <c r="AH19" s="10"/>
      <c r="AI19" s="13"/>
    </row>
    <row r="20" spans="1:35" s="3" customFormat="1" ht="15" customHeight="1">
      <c r="A20" s="88" t="s">
        <v>63</v>
      </c>
      <c r="B20" s="89">
        <v>45509</v>
      </c>
      <c r="C20" s="88">
        <v>144.21</v>
      </c>
      <c r="D20" s="90" t="str">
        <f t="shared" si="0"/>
        <v>OK</v>
      </c>
      <c r="E20" s="91">
        <f t="shared" si="1"/>
        <v>134.56268817204304</v>
      </c>
      <c r="F20" s="92">
        <f t="shared" si="2"/>
        <v>134.22</v>
      </c>
      <c r="G20" s="92">
        <f t="shared" si="3"/>
        <v>140.34805771059203</v>
      </c>
      <c r="H20" s="92">
        <f t="shared" si="4"/>
        <v>128.09194228940797</v>
      </c>
      <c r="I20" s="92">
        <f t="shared" si="5"/>
        <v>146.47611542118403</v>
      </c>
      <c r="J20" s="92">
        <f t="shared" si="6"/>
        <v>121.96388457881595</v>
      </c>
      <c r="K20" s="92">
        <f t="shared" si="7"/>
        <v>152.60417313177607</v>
      </c>
      <c r="L20" s="92">
        <f t="shared" si="8"/>
        <v>115.83582686822393</v>
      </c>
      <c r="M20" s="90"/>
      <c r="N20" s="93">
        <f t="shared" si="9"/>
        <v>0</v>
      </c>
      <c r="O20" s="93">
        <f t="shared" si="13"/>
        <v>0</v>
      </c>
      <c r="P20" s="93">
        <f t="shared" si="14"/>
        <v>0</v>
      </c>
      <c r="Q20" s="94">
        <f t="shared" si="10"/>
        <v>1</v>
      </c>
      <c r="R20" s="94">
        <f t="shared" si="15"/>
        <v>4</v>
      </c>
      <c r="S20" s="94">
        <f t="shared" si="16"/>
        <v>0</v>
      </c>
      <c r="T20" s="95">
        <f t="shared" si="25"/>
        <v>1</v>
      </c>
      <c r="U20" s="95">
        <f t="shared" si="17"/>
        <v>0</v>
      </c>
      <c r="V20" s="96">
        <f t="shared" si="26"/>
        <v>0</v>
      </c>
      <c r="W20" s="96">
        <f t="shared" si="18"/>
        <v>0</v>
      </c>
      <c r="X20" s="97">
        <f t="shared" si="11"/>
        <v>0</v>
      </c>
      <c r="Y20" s="97">
        <f t="shared" si="19"/>
        <v>0</v>
      </c>
      <c r="Z20" s="97">
        <f t="shared" si="20"/>
        <v>0</v>
      </c>
      <c r="AA20" s="98">
        <f t="shared" si="12"/>
        <v>0</v>
      </c>
      <c r="AB20" s="98">
        <f t="shared" si="21"/>
        <v>0</v>
      </c>
      <c r="AC20" s="98">
        <f t="shared" si="22"/>
        <v>0</v>
      </c>
      <c r="AD20" s="90">
        <f t="shared" si="23"/>
        <v>0</v>
      </c>
      <c r="AE20" s="87" t="str">
        <f t="shared" si="24"/>
        <v/>
      </c>
      <c r="AF20" s="21"/>
      <c r="AG20" s="21"/>
      <c r="AH20" s="10"/>
      <c r="AI20" s="13"/>
    </row>
    <row r="21" spans="1:35" s="3" customFormat="1" ht="15" customHeight="1">
      <c r="A21" s="88" t="s">
        <v>63</v>
      </c>
      <c r="B21" s="89">
        <v>45512</v>
      </c>
      <c r="C21" s="88">
        <v>125.21</v>
      </c>
      <c r="D21" s="90" t="str">
        <f t="shared" si="0"/>
        <v>OK</v>
      </c>
      <c r="E21" s="91">
        <f t="shared" si="1"/>
        <v>134.56268817204304</v>
      </c>
      <c r="F21" s="92">
        <f t="shared" si="2"/>
        <v>134.22</v>
      </c>
      <c r="G21" s="92">
        <f t="shared" si="3"/>
        <v>140.34805771059203</v>
      </c>
      <c r="H21" s="92">
        <f t="shared" si="4"/>
        <v>128.09194228940797</v>
      </c>
      <c r="I21" s="92">
        <f t="shared" si="5"/>
        <v>146.47611542118403</v>
      </c>
      <c r="J21" s="92">
        <f t="shared" si="6"/>
        <v>121.96388457881595</v>
      </c>
      <c r="K21" s="92">
        <f t="shared" si="7"/>
        <v>152.60417313177607</v>
      </c>
      <c r="L21" s="92">
        <f t="shared" si="8"/>
        <v>115.83582686822393</v>
      </c>
      <c r="M21" s="90"/>
      <c r="N21" s="93">
        <f t="shared" si="9"/>
        <v>1</v>
      </c>
      <c r="O21" s="93">
        <f t="shared" si="13"/>
        <v>1</v>
      </c>
      <c r="P21" s="93">
        <f t="shared" si="14"/>
        <v>0</v>
      </c>
      <c r="Q21" s="94">
        <f t="shared" si="10"/>
        <v>0</v>
      </c>
      <c r="R21" s="94">
        <f t="shared" si="15"/>
        <v>0</v>
      </c>
      <c r="S21" s="94">
        <f t="shared" si="16"/>
        <v>0</v>
      </c>
      <c r="T21" s="95">
        <f t="shared" si="25"/>
        <v>0</v>
      </c>
      <c r="U21" s="95">
        <f t="shared" si="17"/>
        <v>0</v>
      </c>
      <c r="V21" s="96">
        <f t="shared" si="26"/>
        <v>1</v>
      </c>
      <c r="W21" s="96">
        <f t="shared" si="18"/>
        <v>0</v>
      </c>
      <c r="X21" s="97">
        <f t="shared" si="11"/>
        <v>0</v>
      </c>
      <c r="Y21" s="97">
        <f t="shared" si="19"/>
        <v>0</v>
      </c>
      <c r="Z21" s="97">
        <f t="shared" si="20"/>
        <v>0</v>
      </c>
      <c r="AA21" s="98">
        <f t="shared" si="12"/>
        <v>0</v>
      </c>
      <c r="AB21" s="98">
        <f t="shared" si="21"/>
        <v>0</v>
      </c>
      <c r="AC21" s="98">
        <f t="shared" si="22"/>
        <v>0</v>
      </c>
      <c r="AD21" s="90">
        <f t="shared" si="23"/>
        <v>0</v>
      </c>
      <c r="AE21" s="87" t="str">
        <f t="shared" si="24"/>
        <v/>
      </c>
      <c r="AF21" s="21"/>
      <c r="AG21" s="21"/>
      <c r="AH21" s="10"/>
      <c r="AI21" s="13"/>
    </row>
    <row r="22" spans="1:35" s="3" customFormat="1" ht="15" customHeight="1">
      <c r="A22" s="88" t="s">
        <v>63</v>
      </c>
      <c r="B22" s="89">
        <v>45512</v>
      </c>
      <c r="C22" s="88">
        <v>145.91</v>
      </c>
      <c r="D22" s="90" t="str">
        <f t="shared" si="0"/>
        <v>OK</v>
      </c>
      <c r="E22" s="91">
        <f t="shared" si="1"/>
        <v>134.56268817204304</v>
      </c>
      <c r="F22" s="92">
        <f t="shared" si="2"/>
        <v>134.22</v>
      </c>
      <c r="G22" s="92">
        <f t="shared" si="3"/>
        <v>140.34805771059203</v>
      </c>
      <c r="H22" s="92">
        <f t="shared" si="4"/>
        <v>128.09194228940797</v>
      </c>
      <c r="I22" s="92">
        <f t="shared" si="5"/>
        <v>146.47611542118403</v>
      </c>
      <c r="J22" s="92">
        <f t="shared" si="6"/>
        <v>121.96388457881595</v>
      </c>
      <c r="K22" s="92">
        <f t="shared" si="7"/>
        <v>152.60417313177607</v>
      </c>
      <c r="L22" s="92">
        <f t="shared" si="8"/>
        <v>115.83582686822393</v>
      </c>
      <c r="M22" s="90"/>
      <c r="N22" s="93">
        <f t="shared" si="9"/>
        <v>0</v>
      </c>
      <c r="O22" s="93">
        <f t="shared" si="13"/>
        <v>0</v>
      </c>
      <c r="P22" s="93">
        <f t="shared" si="14"/>
        <v>0</v>
      </c>
      <c r="Q22" s="94">
        <f t="shared" si="10"/>
        <v>1</v>
      </c>
      <c r="R22" s="94">
        <f t="shared" si="15"/>
        <v>1</v>
      </c>
      <c r="S22" s="94">
        <f t="shared" si="16"/>
        <v>0</v>
      </c>
      <c r="T22" s="95">
        <f t="shared" si="25"/>
        <v>1</v>
      </c>
      <c r="U22" s="95">
        <f t="shared" si="17"/>
        <v>0</v>
      </c>
      <c r="V22" s="96">
        <f t="shared" si="26"/>
        <v>0</v>
      </c>
      <c r="W22" s="96">
        <f t="shared" si="18"/>
        <v>0</v>
      </c>
      <c r="X22" s="97">
        <f t="shared" si="11"/>
        <v>0</v>
      </c>
      <c r="Y22" s="97">
        <f t="shared" si="19"/>
        <v>0</v>
      </c>
      <c r="Z22" s="97">
        <f t="shared" si="20"/>
        <v>0</v>
      </c>
      <c r="AA22" s="98">
        <f t="shared" si="12"/>
        <v>0</v>
      </c>
      <c r="AB22" s="98">
        <f t="shared" si="21"/>
        <v>0</v>
      </c>
      <c r="AC22" s="98">
        <f t="shared" si="22"/>
        <v>0</v>
      </c>
      <c r="AD22" s="90">
        <f t="shared" si="23"/>
        <v>0</v>
      </c>
      <c r="AE22" s="87" t="str">
        <f t="shared" si="24"/>
        <v/>
      </c>
      <c r="AF22" s="21"/>
      <c r="AG22" s="21"/>
      <c r="AH22" s="10"/>
      <c r="AI22" s="13"/>
    </row>
    <row r="23" spans="1:35" s="3" customFormat="1" ht="15" customHeight="1">
      <c r="A23" s="88" t="s">
        <v>63</v>
      </c>
      <c r="B23" s="89">
        <v>45513</v>
      </c>
      <c r="C23" s="88">
        <v>141.33000000000001</v>
      </c>
      <c r="D23" s="90" t="str">
        <f t="shared" si="0"/>
        <v>OK</v>
      </c>
      <c r="E23" s="91">
        <f t="shared" si="1"/>
        <v>134.56268817204304</v>
      </c>
      <c r="F23" s="92">
        <f t="shared" si="2"/>
        <v>134.22</v>
      </c>
      <c r="G23" s="92">
        <f t="shared" si="3"/>
        <v>140.34805771059203</v>
      </c>
      <c r="H23" s="92">
        <f t="shared" si="4"/>
        <v>128.09194228940797</v>
      </c>
      <c r="I23" s="92">
        <f t="shared" si="5"/>
        <v>146.47611542118403</v>
      </c>
      <c r="J23" s="92">
        <f t="shared" si="6"/>
        <v>121.96388457881595</v>
      </c>
      <c r="K23" s="92">
        <f t="shared" si="7"/>
        <v>152.60417313177607</v>
      </c>
      <c r="L23" s="92">
        <f t="shared" si="8"/>
        <v>115.83582686822393</v>
      </c>
      <c r="M23" s="90"/>
      <c r="N23" s="93">
        <f t="shared" si="9"/>
        <v>0</v>
      </c>
      <c r="O23" s="93">
        <f t="shared" si="13"/>
        <v>0</v>
      </c>
      <c r="P23" s="93">
        <f t="shared" si="14"/>
        <v>0</v>
      </c>
      <c r="Q23" s="94">
        <f t="shared" si="10"/>
        <v>1</v>
      </c>
      <c r="R23" s="94">
        <f t="shared" si="15"/>
        <v>2</v>
      </c>
      <c r="S23" s="94">
        <f t="shared" si="16"/>
        <v>0</v>
      </c>
      <c r="T23" s="95">
        <f t="shared" si="25"/>
        <v>0</v>
      </c>
      <c r="U23" s="95">
        <f t="shared" si="17"/>
        <v>0</v>
      </c>
      <c r="V23" s="96">
        <f t="shared" si="26"/>
        <v>1</v>
      </c>
      <c r="W23" s="96">
        <f t="shared" si="18"/>
        <v>0</v>
      </c>
      <c r="X23" s="97">
        <f t="shared" si="11"/>
        <v>0</v>
      </c>
      <c r="Y23" s="97">
        <f t="shared" si="19"/>
        <v>0</v>
      </c>
      <c r="Z23" s="97">
        <f t="shared" si="20"/>
        <v>0</v>
      </c>
      <c r="AA23" s="98">
        <f t="shared" si="12"/>
        <v>0</v>
      </c>
      <c r="AB23" s="98">
        <f t="shared" si="21"/>
        <v>0</v>
      </c>
      <c r="AC23" s="98">
        <f t="shared" si="22"/>
        <v>0</v>
      </c>
      <c r="AD23" s="90">
        <f t="shared" si="23"/>
        <v>0</v>
      </c>
      <c r="AE23" s="87" t="str">
        <f t="shared" si="24"/>
        <v/>
      </c>
      <c r="AF23" s="21"/>
      <c r="AG23" s="21"/>
      <c r="AH23" s="10"/>
      <c r="AI23" s="13"/>
    </row>
    <row r="24" spans="1:35" s="3" customFormat="1" ht="15" customHeight="1">
      <c r="A24" s="88" t="s">
        <v>63</v>
      </c>
      <c r="B24" s="89">
        <v>45513</v>
      </c>
      <c r="C24" s="88">
        <v>142.66999999999999</v>
      </c>
      <c r="D24" s="90" t="str">
        <f t="shared" si="0"/>
        <v>OK</v>
      </c>
      <c r="E24" s="91">
        <f t="shared" si="1"/>
        <v>134.56268817204304</v>
      </c>
      <c r="F24" s="92">
        <f t="shared" si="2"/>
        <v>134.22</v>
      </c>
      <c r="G24" s="92">
        <f t="shared" si="3"/>
        <v>140.34805771059203</v>
      </c>
      <c r="H24" s="92">
        <f t="shared" si="4"/>
        <v>128.09194228940797</v>
      </c>
      <c r="I24" s="92">
        <f t="shared" si="5"/>
        <v>146.47611542118403</v>
      </c>
      <c r="J24" s="92">
        <f t="shared" si="6"/>
        <v>121.96388457881595</v>
      </c>
      <c r="K24" s="92">
        <f t="shared" si="7"/>
        <v>152.60417313177607</v>
      </c>
      <c r="L24" s="92">
        <f t="shared" si="8"/>
        <v>115.83582686822393</v>
      </c>
      <c r="M24" s="90"/>
      <c r="N24" s="93">
        <f t="shared" si="9"/>
        <v>0</v>
      </c>
      <c r="O24" s="93">
        <f t="shared" si="13"/>
        <v>0</v>
      </c>
      <c r="P24" s="93">
        <f t="shared" si="14"/>
        <v>0</v>
      </c>
      <c r="Q24" s="94">
        <f t="shared" si="10"/>
        <v>1</v>
      </c>
      <c r="R24" s="94">
        <f t="shared" si="15"/>
        <v>3</v>
      </c>
      <c r="S24" s="94">
        <f t="shared" si="16"/>
        <v>0</v>
      </c>
      <c r="T24" s="95">
        <f t="shared" si="25"/>
        <v>1</v>
      </c>
      <c r="U24" s="95">
        <f t="shared" si="17"/>
        <v>0</v>
      </c>
      <c r="V24" s="96">
        <f t="shared" si="26"/>
        <v>0</v>
      </c>
      <c r="W24" s="96">
        <f t="shared" si="18"/>
        <v>0</v>
      </c>
      <c r="X24" s="97">
        <f t="shared" si="11"/>
        <v>0</v>
      </c>
      <c r="Y24" s="97">
        <f t="shared" si="19"/>
        <v>0</v>
      </c>
      <c r="Z24" s="97">
        <f t="shared" si="20"/>
        <v>0</v>
      </c>
      <c r="AA24" s="98">
        <f t="shared" si="12"/>
        <v>0</v>
      </c>
      <c r="AB24" s="98">
        <f t="shared" si="21"/>
        <v>0</v>
      </c>
      <c r="AC24" s="98">
        <f t="shared" si="22"/>
        <v>0</v>
      </c>
      <c r="AD24" s="90">
        <f t="shared" si="23"/>
        <v>0</v>
      </c>
      <c r="AE24" s="87" t="str">
        <f t="shared" si="24"/>
        <v/>
      </c>
      <c r="AF24" s="21"/>
      <c r="AG24" s="21"/>
      <c r="AH24" s="10"/>
      <c r="AI24" s="13"/>
    </row>
    <row r="25" spans="1:35" s="3" customFormat="1" ht="15" customHeight="1">
      <c r="A25" s="88" t="s">
        <v>63</v>
      </c>
      <c r="B25" s="89">
        <v>45525</v>
      </c>
      <c r="C25" s="88">
        <v>134.59</v>
      </c>
      <c r="D25" s="90" t="str">
        <f t="shared" si="0"/>
        <v>OK</v>
      </c>
      <c r="E25" s="91">
        <f t="shared" si="1"/>
        <v>134.56268817204304</v>
      </c>
      <c r="F25" s="92">
        <f t="shared" si="2"/>
        <v>134.22</v>
      </c>
      <c r="G25" s="92">
        <f t="shared" si="3"/>
        <v>140.34805771059203</v>
      </c>
      <c r="H25" s="92">
        <f t="shared" si="4"/>
        <v>128.09194228940797</v>
      </c>
      <c r="I25" s="92">
        <f t="shared" si="5"/>
        <v>146.47611542118403</v>
      </c>
      <c r="J25" s="92">
        <f t="shared" si="6"/>
        <v>121.96388457881595</v>
      </c>
      <c r="K25" s="92">
        <f t="shared" si="7"/>
        <v>152.60417313177607</v>
      </c>
      <c r="L25" s="92">
        <f t="shared" si="8"/>
        <v>115.83582686822393</v>
      </c>
      <c r="M25" s="90"/>
      <c r="N25" s="93">
        <f t="shared" si="9"/>
        <v>0</v>
      </c>
      <c r="O25" s="93">
        <f t="shared" si="13"/>
        <v>0</v>
      </c>
      <c r="P25" s="93">
        <f t="shared" si="14"/>
        <v>0</v>
      </c>
      <c r="Q25" s="94">
        <f t="shared" si="10"/>
        <v>1</v>
      </c>
      <c r="R25" s="94">
        <f t="shared" si="15"/>
        <v>4</v>
      </c>
      <c r="S25" s="94">
        <f t="shared" si="16"/>
        <v>0</v>
      </c>
      <c r="T25" s="95">
        <f t="shared" si="25"/>
        <v>0</v>
      </c>
      <c r="U25" s="95">
        <f t="shared" si="17"/>
        <v>0</v>
      </c>
      <c r="V25" s="96">
        <f t="shared" si="26"/>
        <v>1</v>
      </c>
      <c r="W25" s="96">
        <f t="shared" si="18"/>
        <v>0</v>
      </c>
      <c r="X25" s="97">
        <f t="shared" si="11"/>
        <v>0</v>
      </c>
      <c r="Y25" s="97">
        <f t="shared" si="19"/>
        <v>0</v>
      </c>
      <c r="Z25" s="97">
        <f t="shared" si="20"/>
        <v>0</v>
      </c>
      <c r="AA25" s="98">
        <f t="shared" si="12"/>
        <v>0</v>
      </c>
      <c r="AB25" s="98">
        <f t="shared" si="21"/>
        <v>0</v>
      </c>
      <c r="AC25" s="98">
        <f t="shared" si="22"/>
        <v>0</v>
      </c>
      <c r="AD25" s="90">
        <f t="shared" si="23"/>
        <v>0</v>
      </c>
      <c r="AE25" s="87" t="str">
        <f t="shared" si="24"/>
        <v/>
      </c>
      <c r="AF25" s="21"/>
      <c r="AG25" s="21"/>
      <c r="AH25" s="10"/>
      <c r="AI25" s="13"/>
    </row>
    <row r="26" spans="1:35" s="3" customFormat="1" ht="15" customHeight="1">
      <c r="A26" s="88" t="s">
        <v>63</v>
      </c>
      <c r="B26" s="89">
        <v>45525</v>
      </c>
      <c r="C26" s="88">
        <v>148.6</v>
      </c>
      <c r="D26" s="90" t="str">
        <f t="shared" si="0"/>
        <v>OK</v>
      </c>
      <c r="E26" s="91">
        <f t="shared" si="1"/>
        <v>134.56268817204304</v>
      </c>
      <c r="F26" s="92">
        <f t="shared" si="2"/>
        <v>134.22</v>
      </c>
      <c r="G26" s="92">
        <f t="shared" si="3"/>
        <v>140.34805771059203</v>
      </c>
      <c r="H26" s="92">
        <f t="shared" si="4"/>
        <v>128.09194228940797</v>
      </c>
      <c r="I26" s="92">
        <f t="shared" si="5"/>
        <v>146.47611542118403</v>
      </c>
      <c r="J26" s="92">
        <f t="shared" si="6"/>
        <v>121.96388457881595</v>
      </c>
      <c r="K26" s="92">
        <f t="shared" si="7"/>
        <v>152.60417313177607</v>
      </c>
      <c r="L26" s="92">
        <f t="shared" si="8"/>
        <v>115.83582686822393</v>
      </c>
      <c r="M26" s="90"/>
      <c r="N26" s="93">
        <f t="shared" si="9"/>
        <v>0</v>
      </c>
      <c r="O26" s="93">
        <f t="shared" si="13"/>
        <v>0</v>
      </c>
      <c r="P26" s="93">
        <f t="shared" si="14"/>
        <v>0</v>
      </c>
      <c r="Q26" s="94">
        <f t="shared" si="10"/>
        <v>1</v>
      </c>
      <c r="R26" s="94">
        <f t="shared" si="15"/>
        <v>5</v>
      </c>
      <c r="S26" s="94">
        <f t="shared" si="16"/>
        <v>0</v>
      </c>
      <c r="T26" s="95">
        <f t="shared" si="25"/>
        <v>1</v>
      </c>
      <c r="U26" s="95">
        <f t="shared" si="17"/>
        <v>0</v>
      </c>
      <c r="V26" s="96">
        <f t="shared" si="26"/>
        <v>0</v>
      </c>
      <c r="W26" s="96">
        <f t="shared" si="18"/>
        <v>0</v>
      </c>
      <c r="X26" s="97">
        <f t="shared" si="11"/>
        <v>0</v>
      </c>
      <c r="Y26" s="97">
        <f t="shared" si="19"/>
        <v>0</v>
      </c>
      <c r="Z26" s="97">
        <f t="shared" si="20"/>
        <v>0</v>
      </c>
      <c r="AA26" s="98">
        <f t="shared" si="12"/>
        <v>1</v>
      </c>
      <c r="AB26" s="98">
        <f t="shared" si="21"/>
        <v>1</v>
      </c>
      <c r="AC26" s="98">
        <f t="shared" si="22"/>
        <v>0</v>
      </c>
      <c r="AD26" s="90">
        <f t="shared" si="23"/>
        <v>0</v>
      </c>
      <c r="AE26" s="87" t="str">
        <f t="shared" si="24"/>
        <v/>
      </c>
      <c r="AF26" s="21"/>
      <c r="AG26" s="21"/>
      <c r="AH26" s="10"/>
      <c r="AI26" s="13"/>
    </row>
    <row r="27" spans="1:35" s="3" customFormat="1" ht="15" customHeight="1">
      <c r="A27" s="88" t="s">
        <v>63</v>
      </c>
      <c r="B27" s="89">
        <v>45525</v>
      </c>
      <c r="C27" s="88">
        <v>125.41</v>
      </c>
      <c r="D27" s="90" t="str">
        <f t="shared" si="0"/>
        <v>OK</v>
      </c>
      <c r="E27" s="91">
        <f t="shared" si="1"/>
        <v>134.56268817204304</v>
      </c>
      <c r="F27" s="92">
        <f t="shared" si="2"/>
        <v>134.22</v>
      </c>
      <c r="G27" s="92">
        <f t="shared" si="3"/>
        <v>140.34805771059203</v>
      </c>
      <c r="H27" s="92">
        <f t="shared" si="4"/>
        <v>128.09194228940797</v>
      </c>
      <c r="I27" s="92">
        <f t="shared" si="5"/>
        <v>146.47611542118403</v>
      </c>
      <c r="J27" s="92">
        <f t="shared" si="6"/>
        <v>121.96388457881595</v>
      </c>
      <c r="K27" s="92">
        <f t="shared" si="7"/>
        <v>152.60417313177607</v>
      </c>
      <c r="L27" s="92">
        <f t="shared" si="8"/>
        <v>115.83582686822393</v>
      </c>
      <c r="M27" s="90"/>
      <c r="N27" s="93">
        <f t="shared" si="9"/>
        <v>1</v>
      </c>
      <c r="O27" s="93">
        <f t="shared" si="13"/>
        <v>1</v>
      </c>
      <c r="P27" s="93">
        <f t="shared" si="14"/>
        <v>0</v>
      </c>
      <c r="Q27" s="94">
        <f t="shared" si="10"/>
        <v>0</v>
      </c>
      <c r="R27" s="94">
        <f t="shared" si="15"/>
        <v>0</v>
      </c>
      <c r="S27" s="94">
        <f t="shared" si="16"/>
        <v>0</v>
      </c>
      <c r="T27" s="95">
        <f t="shared" si="25"/>
        <v>0</v>
      </c>
      <c r="U27" s="95">
        <f t="shared" si="17"/>
        <v>0</v>
      </c>
      <c r="V27" s="96">
        <f t="shared" si="26"/>
        <v>1</v>
      </c>
      <c r="W27" s="96">
        <f t="shared" si="18"/>
        <v>0</v>
      </c>
      <c r="X27" s="97">
        <f t="shared" si="11"/>
        <v>0</v>
      </c>
      <c r="Y27" s="97">
        <f t="shared" si="19"/>
        <v>0</v>
      </c>
      <c r="Z27" s="97">
        <f t="shared" si="20"/>
        <v>0</v>
      </c>
      <c r="AA27" s="98">
        <f t="shared" si="12"/>
        <v>0</v>
      </c>
      <c r="AB27" s="98">
        <f t="shared" si="21"/>
        <v>0</v>
      </c>
      <c r="AC27" s="98">
        <f t="shared" si="22"/>
        <v>0</v>
      </c>
      <c r="AD27" s="90">
        <f t="shared" si="23"/>
        <v>0</v>
      </c>
      <c r="AE27" s="87" t="str">
        <f t="shared" si="24"/>
        <v/>
      </c>
      <c r="AF27" s="21"/>
      <c r="AG27" s="21"/>
      <c r="AH27" s="10"/>
      <c r="AI27" s="13"/>
    </row>
    <row r="28" spans="1:35" s="3" customFormat="1" ht="15" customHeight="1">
      <c r="A28" s="88" t="s">
        <v>63</v>
      </c>
      <c r="B28" s="89">
        <v>45525</v>
      </c>
      <c r="C28" s="88">
        <v>138.83000000000001</v>
      </c>
      <c r="D28" s="90" t="str">
        <f t="shared" si="0"/>
        <v>OK</v>
      </c>
      <c r="E28" s="91">
        <f t="shared" si="1"/>
        <v>134.56268817204304</v>
      </c>
      <c r="F28" s="92">
        <f t="shared" si="2"/>
        <v>134.22</v>
      </c>
      <c r="G28" s="92">
        <f t="shared" si="3"/>
        <v>140.34805771059203</v>
      </c>
      <c r="H28" s="92">
        <f t="shared" si="4"/>
        <v>128.09194228940797</v>
      </c>
      <c r="I28" s="92">
        <f t="shared" si="5"/>
        <v>146.47611542118403</v>
      </c>
      <c r="J28" s="92">
        <f t="shared" si="6"/>
        <v>121.96388457881595</v>
      </c>
      <c r="K28" s="92">
        <f t="shared" si="7"/>
        <v>152.60417313177607</v>
      </c>
      <c r="L28" s="92">
        <f t="shared" si="8"/>
        <v>115.83582686822393</v>
      </c>
      <c r="M28" s="90"/>
      <c r="N28" s="93">
        <f t="shared" si="9"/>
        <v>0</v>
      </c>
      <c r="O28" s="93">
        <f t="shared" si="13"/>
        <v>0</v>
      </c>
      <c r="P28" s="93">
        <f t="shared" si="14"/>
        <v>0</v>
      </c>
      <c r="Q28" s="94">
        <f t="shared" si="10"/>
        <v>1</v>
      </c>
      <c r="R28" s="94">
        <f t="shared" si="15"/>
        <v>1</v>
      </c>
      <c r="S28" s="94">
        <f t="shared" si="16"/>
        <v>0</v>
      </c>
      <c r="T28" s="95">
        <f t="shared" si="25"/>
        <v>1</v>
      </c>
      <c r="U28" s="95">
        <f t="shared" si="17"/>
        <v>0</v>
      </c>
      <c r="V28" s="96">
        <f t="shared" si="26"/>
        <v>0</v>
      </c>
      <c r="W28" s="96">
        <f t="shared" si="18"/>
        <v>0</v>
      </c>
      <c r="X28" s="97">
        <f t="shared" si="11"/>
        <v>0</v>
      </c>
      <c r="Y28" s="97">
        <f t="shared" si="19"/>
        <v>0</v>
      </c>
      <c r="Z28" s="97">
        <f t="shared" si="20"/>
        <v>0</v>
      </c>
      <c r="AA28" s="98">
        <f t="shared" si="12"/>
        <v>0</v>
      </c>
      <c r="AB28" s="98">
        <f t="shared" si="21"/>
        <v>0</v>
      </c>
      <c r="AC28" s="98">
        <f t="shared" si="22"/>
        <v>0</v>
      </c>
      <c r="AD28" s="90">
        <f t="shared" si="23"/>
        <v>0</v>
      </c>
      <c r="AE28" s="87" t="str">
        <f t="shared" si="24"/>
        <v/>
      </c>
      <c r="AF28" s="21"/>
      <c r="AG28" s="21"/>
      <c r="AH28" s="10"/>
      <c r="AI28" s="13"/>
    </row>
    <row r="29" spans="1:35" s="3" customFormat="1" ht="15" customHeight="1">
      <c r="A29" s="88" t="s">
        <v>63</v>
      </c>
      <c r="B29" s="89">
        <v>45566</v>
      </c>
      <c r="C29" s="88">
        <v>133.75</v>
      </c>
      <c r="D29" s="90" t="str">
        <f t="shared" si="0"/>
        <v>OK</v>
      </c>
      <c r="E29" s="91">
        <f t="shared" si="1"/>
        <v>134.56268817204304</v>
      </c>
      <c r="F29" s="92">
        <f t="shared" si="2"/>
        <v>134.22</v>
      </c>
      <c r="G29" s="92">
        <f t="shared" si="3"/>
        <v>140.34805771059203</v>
      </c>
      <c r="H29" s="92">
        <f t="shared" si="4"/>
        <v>128.09194228940797</v>
      </c>
      <c r="I29" s="92">
        <f t="shared" si="5"/>
        <v>146.47611542118403</v>
      </c>
      <c r="J29" s="92">
        <f t="shared" si="6"/>
        <v>121.96388457881595</v>
      </c>
      <c r="K29" s="92">
        <f t="shared" si="7"/>
        <v>152.60417313177607</v>
      </c>
      <c r="L29" s="92">
        <f t="shared" si="8"/>
        <v>115.83582686822393</v>
      </c>
      <c r="M29" s="90"/>
      <c r="N29" s="93">
        <f t="shared" si="9"/>
        <v>1</v>
      </c>
      <c r="O29" s="93">
        <f t="shared" si="13"/>
        <v>1</v>
      </c>
      <c r="P29" s="93">
        <f t="shared" si="14"/>
        <v>0</v>
      </c>
      <c r="Q29" s="94">
        <f t="shared" si="10"/>
        <v>0</v>
      </c>
      <c r="R29" s="94">
        <f t="shared" si="15"/>
        <v>0</v>
      </c>
      <c r="S29" s="94">
        <f t="shared" si="16"/>
        <v>0</v>
      </c>
      <c r="T29" s="95">
        <f t="shared" si="25"/>
        <v>0</v>
      </c>
      <c r="U29" s="95">
        <f t="shared" si="17"/>
        <v>0</v>
      </c>
      <c r="V29" s="96">
        <f t="shared" si="26"/>
        <v>1</v>
      </c>
      <c r="W29" s="96">
        <f t="shared" si="18"/>
        <v>0</v>
      </c>
      <c r="X29" s="97">
        <f t="shared" si="11"/>
        <v>0</v>
      </c>
      <c r="Y29" s="97">
        <f t="shared" si="19"/>
        <v>0</v>
      </c>
      <c r="Z29" s="97">
        <f t="shared" si="20"/>
        <v>0</v>
      </c>
      <c r="AA29" s="98">
        <f t="shared" si="12"/>
        <v>0</v>
      </c>
      <c r="AB29" s="98">
        <f t="shared" si="21"/>
        <v>0</v>
      </c>
      <c r="AC29" s="98">
        <f t="shared" si="22"/>
        <v>0</v>
      </c>
      <c r="AD29" s="90">
        <f t="shared" si="23"/>
        <v>0</v>
      </c>
      <c r="AE29" s="87" t="str">
        <f t="shared" si="24"/>
        <v/>
      </c>
      <c r="AF29" s="21"/>
      <c r="AG29" s="21"/>
      <c r="AH29" s="10"/>
      <c r="AI29" s="13"/>
    </row>
    <row r="30" spans="1:35" s="3" customFormat="1" ht="15" customHeight="1">
      <c r="A30" s="88" t="s">
        <v>63</v>
      </c>
      <c r="B30" s="89">
        <v>45566</v>
      </c>
      <c r="C30" s="88">
        <v>132.09</v>
      </c>
      <c r="D30" s="90" t="str">
        <f t="shared" si="0"/>
        <v>OK</v>
      </c>
      <c r="E30" s="91">
        <f t="shared" si="1"/>
        <v>134.56268817204304</v>
      </c>
      <c r="F30" s="92">
        <f t="shared" si="2"/>
        <v>134.22</v>
      </c>
      <c r="G30" s="92">
        <f t="shared" si="3"/>
        <v>140.34805771059203</v>
      </c>
      <c r="H30" s="92">
        <f t="shared" si="4"/>
        <v>128.09194228940797</v>
      </c>
      <c r="I30" s="92">
        <f t="shared" si="5"/>
        <v>146.47611542118403</v>
      </c>
      <c r="J30" s="92">
        <f t="shared" si="6"/>
        <v>121.96388457881595</v>
      </c>
      <c r="K30" s="92">
        <f t="shared" si="7"/>
        <v>152.60417313177607</v>
      </c>
      <c r="L30" s="92">
        <f t="shared" si="8"/>
        <v>115.83582686822393</v>
      </c>
      <c r="M30" s="90"/>
      <c r="N30" s="93">
        <f t="shared" ref="N30:N93" si="27">IF(ISBLANK(A30),"",IF(C30&lt;cible,1,0))</f>
        <v>1</v>
      </c>
      <c r="O30" s="93">
        <f t="shared" ref="O30:O93" si="28">IF(ISBLANK(A30),"",IF(N30=0,0,IF(N30=1,O29+1,0)))</f>
        <v>2</v>
      </c>
      <c r="P30" s="93">
        <f t="shared" si="14"/>
        <v>0</v>
      </c>
      <c r="Q30" s="94">
        <f t="shared" ref="Q30:Q93" si="29">IF(ISBLANK(A30),"",IF(C30&gt;cible,1,0))</f>
        <v>0</v>
      </c>
      <c r="R30" s="94">
        <f t="shared" ref="R30:R93" si="30">IF(ISBLANK(A30),"",IF(Q30=0,0,IF(Q30=1,R29+1,0)))</f>
        <v>0</v>
      </c>
      <c r="S30" s="94">
        <f t="shared" si="16"/>
        <v>0</v>
      </c>
      <c r="T30" s="95">
        <f t="shared" ref="T30:T93" si="31">IF(ISBLANK(A30),"",IF(C30&gt;C29,T29+1,0))</f>
        <v>0</v>
      </c>
      <c r="U30" s="95">
        <f t="shared" si="17"/>
        <v>0</v>
      </c>
      <c r="V30" s="96">
        <f t="shared" ref="V30:V93" si="32">IF(ISBLANK(A30),"",IF(C30&lt;C29,V29+1,0))</f>
        <v>2</v>
      </c>
      <c r="W30" s="96">
        <f t="shared" si="18"/>
        <v>0</v>
      </c>
      <c r="X30" s="97">
        <f t="shared" ref="X30:X93" si="33">IF(ISBLANK(A30),"",IF(C30&lt;$J$8,1,0))</f>
        <v>0</v>
      </c>
      <c r="Y30" s="97">
        <f t="shared" ref="Y30:Y93" si="34">IF(ISBLANK(A30),"",IF(X30=0,0,IF(X30=1,Y29+1,0)))</f>
        <v>0</v>
      </c>
      <c r="Z30" s="97">
        <f t="shared" si="20"/>
        <v>0</v>
      </c>
      <c r="AA30" s="98">
        <f t="shared" ref="AA30:AA93" si="35">IF(ISBLANK(A30),"",IF(C30&gt;$I$8,1,0))</f>
        <v>0</v>
      </c>
      <c r="AB30" s="98">
        <f t="shared" ref="AB30:AB93" si="36">IF(ISBLANK(A30),"",IF(AA30=0,0,IF(AA30=1,AB29+1,0)))</f>
        <v>0</v>
      </c>
      <c r="AC30" s="98">
        <f t="shared" si="22"/>
        <v>0</v>
      </c>
      <c r="AD30" s="90">
        <f t="shared" si="23"/>
        <v>0</v>
      </c>
      <c r="AE30" s="87" t="str">
        <f t="shared" si="24"/>
        <v/>
      </c>
      <c r="AF30" s="21"/>
      <c r="AG30" s="21"/>
      <c r="AH30" s="10"/>
      <c r="AI30" s="13"/>
    </row>
    <row r="31" spans="1:35" s="3" customFormat="1" ht="15" customHeight="1">
      <c r="A31" s="88" t="s">
        <v>63</v>
      </c>
      <c r="B31" s="89">
        <v>45569</v>
      </c>
      <c r="C31" s="88">
        <v>132.09</v>
      </c>
      <c r="D31" s="90" t="str">
        <f t="shared" si="0"/>
        <v>OK</v>
      </c>
      <c r="E31" s="91">
        <f t="shared" si="1"/>
        <v>134.56268817204304</v>
      </c>
      <c r="F31" s="92">
        <f t="shared" si="2"/>
        <v>134.22</v>
      </c>
      <c r="G31" s="92">
        <f t="shared" si="3"/>
        <v>140.34805771059203</v>
      </c>
      <c r="H31" s="92">
        <f t="shared" si="4"/>
        <v>128.09194228940797</v>
      </c>
      <c r="I31" s="92">
        <f t="shared" si="5"/>
        <v>146.47611542118403</v>
      </c>
      <c r="J31" s="92">
        <f t="shared" si="6"/>
        <v>121.96388457881595</v>
      </c>
      <c r="K31" s="92">
        <f t="shared" si="7"/>
        <v>152.60417313177607</v>
      </c>
      <c r="L31" s="92">
        <f t="shared" si="8"/>
        <v>115.83582686822393</v>
      </c>
      <c r="M31" s="90"/>
      <c r="N31" s="93">
        <f t="shared" si="27"/>
        <v>1</v>
      </c>
      <c r="O31" s="93">
        <f t="shared" si="28"/>
        <v>3</v>
      </c>
      <c r="P31" s="93">
        <f t="shared" si="14"/>
        <v>0</v>
      </c>
      <c r="Q31" s="94">
        <f t="shared" si="29"/>
        <v>0</v>
      </c>
      <c r="R31" s="94">
        <f t="shared" si="30"/>
        <v>0</v>
      </c>
      <c r="S31" s="94">
        <f t="shared" si="16"/>
        <v>0</v>
      </c>
      <c r="T31" s="95">
        <f t="shared" si="31"/>
        <v>0</v>
      </c>
      <c r="U31" s="95">
        <f t="shared" si="17"/>
        <v>0</v>
      </c>
      <c r="V31" s="96">
        <f t="shared" si="32"/>
        <v>0</v>
      </c>
      <c r="W31" s="96">
        <f t="shared" si="18"/>
        <v>0</v>
      </c>
      <c r="X31" s="97">
        <f t="shared" si="33"/>
        <v>0</v>
      </c>
      <c r="Y31" s="97">
        <f t="shared" si="34"/>
        <v>0</v>
      </c>
      <c r="Z31" s="97">
        <f t="shared" si="20"/>
        <v>0</v>
      </c>
      <c r="AA31" s="98">
        <f t="shared" si="35"/>
        <v>0</v>
      </c>
      <c r="AB31" s="98">
        <f t="shared" si="36"/>
        <v>0</v>
      </c>
      <c r="AC31" s="98">
        <f t="shared" si="22"/>
        <v>0</v>
      </c>
      <c r="AD31" s="90">
        <f t="shared" si="23"/>
        <v>0</v>
      </c>
      <c r="AE31" s="87" t="str">
        <f t="shared" si="24"/>
        <v/>
      </c>
      <c r="AF31" s="21"/>
      <c r="AG31" s="21"/>
      <c r="AH31" s="10"/>
      <c r="AI31" s="13"/>
    </row>
    <row r="32" spans="1:35" s="3" customFormat="1" ht="15" customHeight="1">
      <c r="A32" s="88" t="s">
        <v>63</v>
      </c>
      <c r="B32" s="89">
        <v>45569</v>
      </c>
      <c r="C32" s="88">
        <v>131.6</v>
      </c>
      <c r="D32" s="90" t="str">
        <f t="shared" si="0"/>
        <v>OK</v>
      </c>
      <c r="E32" s="91">
        <f t="shared" si="1"/>
        <v>134.56268817204304</v>
      </c>
      <c r="F32" s="92">
        <f t="shared" si="2"/>
        <v>134.22</v>
      </c>
      <c r="G32" s="92">
        <f t="shared" si="3"/>
        <v>140.34805771059203</v>
      </c>
      <c r="H32" s="92">
        <f t="shared" si="4"/>
        <v>128.09194228940797</v>
      </c>
      <c r="I32" s="92">
        <f t="shared" si="5"/>
        <v>146.47611542118403</v>
      </c>
      <c r="J32" s="92">
        <f t="shared" si="6"/>
        <v>121.96388457881595</v>
      </c>
      <c r="K32" s="92">
        <f t="shared" si="7"/>
        <v>152.60417313177607</v>
      </c>
      <c r="L32" s="92">
        <f t="shared" si="8"/>
        <v>115.83582686822393</v>
      </c>
      <c r="M32" s="90"/>
      <c r="N32" s="93">
        <f t="shared" si="27"/>
        <v>1</v>
      </c>
      <c r="O32" s="93">
        <f t="shared" si="28"/>
        <v>4</v>
      </c>
      <c r="P32" s="93">
        <f t="shared" si="14"/>
        <v>0</v>
      </c>
      <c r="Q32" s="94">
        <f t="shared" si="29"/>
        <v>0</v>
      </c>
      <c r="R32" s="94">
        <f t="shared" si="30"/>
        <v>0</v>
      </c>
      <c r="S32" s="94">
        <f t="shared" si="16"/>
        <v>0</v>
      </c>
      <c r="T32" s="95">
        <f t="shared" si="31"/>
        <v>0</v>
      </c>
      <c r="U32" s="95">
        <f t="shared" si="17"/>
        <v>0</v>
      </c>
      <c r="V32" s="96">
        <f t="shared" si="32"/>
        <v>1</v>
      </c>
      <c r="W32" s="96">
        <f t="shared" si="18"/>
        <v>0</v>
      </c>
      <c r="X32" s="97">
        <f t="shared" si="33"/>
        <v>0</v>
      </c>
      <c r="Y32" s="97">
        <f t="shared" si="34"/>
        <v>0</v>
      </c>
      <c r="Z32" s="97">
        <f t="shared" si="20"/>
        <v>0</v>
      </c>
      <c r="AA32" s="98">
        <f t="shared" si="35"/>
        <v>0</v>
      </c>
      <c r="AB32" s="98">
        <f t="shared" si="36"/>
        <v>0</v>
      </c>
      <c r="AC32" s="98">
        <f t="shared" si="22"/>
        <v>0</v>
      </c>
      <c r="AD32" s="90">
        <f t="shared" si="23"/>
        <v>0</v>
      </c>
      <c r="AE32" s="87" t="str">
        <f t="shared" si="24"/>
        <v/>
      </c>
      <c r="AF32" s="21"/>
      <c r="AG32" s="21"/>
      <c r="AH32" s="10"/>
      <c r="AI32" s="13"/>
    </row>
    <row r="33" spans="1:35" s="3" customFormat="1" ht="15" customHeight="1">
      <c r="A33" s="88" t="s">
        <v>63</v>
      </c>
      <c r="B33" s="89">
        <v>45569</v>
      </c>
      <c r="C33" s="88">
        <v>137.01</v>
      </c>
      <c r="D33" s="90" t="str">
        <f t="shared" si="0"/>
        <v>OK</v>
      </c>
      <c r="E33" s="91">
        <f t="shared" si="1"/>
        <v>134.56268817204304</v>
      </c>
      <c r="F33" s="92">
        <f t="shared" si="2"/>
        <v>134.22</v>
      </c>
      <c r="G33" s="92">
        <f t="shared" si="3"/>
        <v>140.34805771059203</v>
      </c>
      <c r="H33" s="92">
        <f t="shared" si="4"/>
        <v>128.09194228940797</v>
      </c>
      <c r="I33" s="92">
        <f t="shared" si="5"/>
        <v>146.47611542118403</v>
      </c>
      <c r="J33" s="92">
        <f t="shared" si="6"/>
        <v>121.96388457881595</v>
      </c>
      <c r="K33" s="92">
        <f t="shared" si="7"/>
        <v>152.60417313177607</v>
      </c>
      <c r="L33" s="92">
        <f t="shared" si="8"/>
        <v>115.83582686822393</v>
      </c>
      <c r="M33" s="90"/>
      <c r="N33" s="93">
        <f t="shared" si="27"/>
        <v>0</v>
      </c>
      <c r="O33" s="93">
        <f t="shared" si="28"/>
        <v>0</v>
      </c>
      <c r="P33" s="93">
        <f t="shared" si="14"/>
        <v>0</v>
      </c>
      <c r="Q33" s="94">
        <f t="shared" si="29"/>
        <v>1</v>
      </c>
      <c r="R33" s="94">
        <f t="shared" si="30"/>
        <v>1</v>
      </c>
      <c r="S33" s="94">
        <f t="shared" si="16"/>
        <v>0</v>
      </c>
      <c r="T33" s="95">
        <f t="shared" si="31"/>
        <v>1</v>
      </c>
      <c r="U33" s="95">
        <f t="shared" si="17"/>
        <v>0</v>
      </c>
      <c r="V33" s="96">
        <f t="shared" si="32"/>
        <v>0</v>
      </c>
      <c r="W33" s="96">
        <f t="shared" si="18"/>
        <v>0</v>
      </c>
      <c r="X33" s="97">
        <f t="shared" si="33"/>
        <v>0</v>
      </c>
      <c r="Y33" s="97">
        <f t="shared" si="34"/>
        <v>0</v>
      </c>
      <c r="Z33" s="97">
        <f t="shared" si="20"/>
        <v>0</v>
      </c>
      <c r="AA33" s="98">
        <f t="shared" si="35"/>
        <v>0</v>
      </c>
      <c r="AB33" s="98">
        <f t="shared" si="36"/>
        <v>0</v>
      </c>
      <c r="AC33" s="98">
        <f t="shared" si="22"/>
        <v>0</v>
      </c>
      <c r="AD33" s="90">
        <f t="shared" si="23"/>
        <v>0</v>
      </c>
      <c r="AE33" s="87" t="str">
        <f t="shared" si="24"/>
        <v/>
      </c>
      <c r="AF33" s="21"/>
      <c r="AG33" s="21"/>
      <c r="AH33" s="10"/>
      <c r="AI33" s="13"/>
    </row>
    <row r="34" spans="1:35" s="3" customFormat="1" ht="15" customHeight="1">
      <c r="A34" s="88" t="s">
        <v>63</v>
      </c>
      <c r="B34" s="89">
        <v>45569</v>
      </c>
      <c r="C34" s="88">
        <v>138.72999999999999</v>
      </c>
      <c r="D34" s="90" t="str">
        <f t="shared" si="0"/>
        <v>OK</v>
      </c>
      <c r="E34" s="91">
        <f t="shared" si="1"/>
        <v>134.56268817204304</v>
      </c>
      <c r="F34" s="92">
        <f t="shared" si="2"/>
        <v>134.22</v>
      </c>
      <c r="G34" s="92">
        <f t="shared" si="3"/>
        <v>140.34805771059203</v>
      </c>
      <c r="H34" s="92">
        <f t="shared" si="4"/>
        <v>128.09194228940797</v>
      </c>
      <c r="I34" s="92">
        <f t="shared" si="5"/>
        <v>146.47611542118403</v>
      </c>
      <c r="J34" s="92">
        <f t="shared" si="6"/>
        <v>121.96388457881595</v>
      </c>
      <c r="K34" s="92">
        <f t="shared" si="7"/>
        <v>152.60417313177607</v>
      </c>
      <c r="L34" s="92">
        <f t="shared" si="8"/>
        <v>115.83582686822393</v>
      </c>
      <c r="M34" s="90"/>
      <c r="N34" s="93">
        <f t="shared" si="27"/>
        <v>0</v>
      </c>
      <c r="O34" s="93">
        <f t="shared" si="28"/>
        <v>0</v>
      </c>
      <c r="P34" s="93">
        <f t="shared" si="14"/>
        <v>0</v>
      </c>
      <c r="Q34" s="94">
        <f t="shared" si="29"/>
        <v>1</v>
      </c>
      <c r="R34" s="94">
        <f t="shared" si="30"/>
        <v>2</v>
      </c>
      <c r="S34" s="94">
        <f t="shared" si="16"/>
        <v>0</v>
      </c>
      <c r="T34" s="95">
        <f t="shared" si="31"/>
        <v>2</v>
      </c>
      <c r="U34" s="95">
        <f t="shared" si="17"/>
        <v>0</v>
      </c>
      <c r="V34" s="96">
        <f t="shared" si="32"/>
        <v>0</v>
      </c>
      <c r="W34" s="96">
        <f t="shared" si="18"/>
        <v>0</v>
      </c>
      <c r="X34" s="97">
        <f t="shared" si="33"/>
        <v>0</v>
      </c>
      <c r="Y34" s="97">
        <f t="shared" si="34"/>
        <v>0</v>
      </c>
      <c r="Z34" s="97">
        <f t="shared" si="20"/>
        <v>0</v>
      </c>
      <c r="AA34" s="98">
        <f t="shared" si="35"/>
        <v>0</v>
      </c>
      <c r="AB34" s="98">
        <f t="shared" si="36"/>
        <v>0</v>
      </c>
      <c r="AC34" s="98">
        <f t="shared" si="22"/>
        <v>0</v>
      </c>
      <c r="AD34" s="90">
        <f t="shared" si="23"/>
        <v>0</v>
      </c>
      <c r="AE34" s="87" t="str">
        <f t="shared" si="24"/>
        <v/>
      </c>
      <c r="AF34" s="21"/>
      <c r="AG34" s="21"/>
      <c r="AH34" s="10"/>
      <c r="AI34" s="13"/>
    </row>
    <row r="35" spans="1:35" s="3" customFormat="1" ht="15" customHeight="1">
      <c r="A35" s="88" t="s">
        <v>63</v>
      </c>
      <c r="B35" s="89">
        <v>45573</v>
      </c>
      <c r="C35" s="88">
        <v>132.61000000000001</v>
      </c>
      <c r="D35" s="90" t="str">
        <f t="shared" si="0"/>
        <v>OK</v>
      </c>
      <c r="E35" s="91">
        <f t="shared" si="1"/>
        <v>134.56268817204304</v>
      </c>
      <c r="F35" s="92">
        <f t="shared" si="2"/>
        <v>134.22</v>
      </c>
      <c r="G35" s="92">
        <f t="shared" si="3"/>
        <v>140.34805771059203</v>
      </c>
      <c r="H35" s="92">
        <f t="shared" si="4"/>
        <v>128.09194228940797</v>
      </c>
      <c r="I35" s="92">
        <f t="shared" si="5"/>
        <v>146.47611542118403</v>
      </c>
      <c r="J35" s="92">
        <f t="shared" si="6"/>
        <v>121.96388457881595</v>
      </c>
      <c r="K35" s="92">
        <f t="shared" si="7"/>
        <v>152.60417313177607</v>
      </c>
      <c r="L35" s="92">
        <f t="shared" si="8"/>
        <v>115.83582686822393</v>
      </c>
      <c r="M35" s="90"/>
      <c r="N35" s="93">
        <f t="shared" si="27"/>
        <v>1</v>
      </c>
      <c r="O35" s="93">
        <f t="shared" si="28"/>
        <v>1</v>
      </c>
      <c r="P35" s="93">
        <f t="shared" si="14"/>
        <v>0</v>
      </c>
      <c r="Q35" s="94">
        <f t="shared" si="29"/>
        <v>0</v>
      </c>
      <c r="R35" s="94">
        <f t="shared" si="30"/>
        <v>0</v>
      </c>
      <c r="S35" s="94">
        <f t="shared" si="16"/>
        <v>0</v>
      </c>
      <c r="T35" s="95">
        <f t="shared" si="31"/>
        <v>0</v>
      </c>
      <c r="U35" s="95">
        <f t="shared" si="17"/>
        <v>0</v>
      </c>
      <c r="V35" s="96">
        <f t="shared" si="32"/>
        <v>1</v>
      </c>
      <c r="W35" s="96">
        <f t="shared" si="18"/>
        <v>0</v>
      </c>
      <c r="X35" s="97">
        <f t="shared" si="33"/>
        <v>0</v>
      </c>
      <c r="Y35" s="97">
        <f t="shared" si="34"/>
        <v>0</v>
      </c>
      <c r="Z35" s="97">
        <f t="shared" si="20"/>
        <v>0</v>
      </c>
      <c r="AA35" s="98">
        <f t="shared" si="35"/>
        <v>0</v>
      </c>
      <c r="AB35" s="98">
        <f t="shared" si="36"/>
        <v>0</v>
      </c>
      <c r="AC35" s="98">
        <f t="shared" si="22"/>
        <v>0</v>
      </c>
      <c r="AD35" s="90">
        <f t="shared" si="23"/>
        <v>0</v>
      </c>
      <c r="AE35" s="87" t="str">
        <f t="shared" si="24"/>
        <v/>
      </c>
      <c r="AF35" s="21"/>
      <c r="AG35" s="21"/>
      <c r="AH35" s="10"/>
      <c r="AI35" s="13"/>
    </row>
    <row r="36" spans="1:35" s="3" customFormat="1" ht="15" customHeight="1">
      <c r="A36" s="88" t="s">
        <v>63</v>
      </c>
      <c r="B36" s="89">
        <v>45573</v>
      </c>
      <c r="C36" s="88">
        <v>134.13999999999999</v>
      </c>
      <c r="D36" s="90" t="str">
        <f t="shared" si="0"/>
        <v>OK</v>
      </c>
      <c r="E36" s="91">
        <f t="shared" si="1"/>
        <v>134.56268817204304</v>
      </c>
      <c r="F36" s="92">
        <f t="shared" si="2"/>
        <v>134.22</v>
      </c>
      <c r="G36" s="92">
        <f t="shared" si="3"/>
        <v>140.34805771059203</v>
      </c>
      <c r="H36" s="92">
        <f t="shared" si="4"/>
        <v>128.09194228940797</v>
      </c>
      <c r="I36" s="92">
        <f t="shared" si="5"/>
        <v>146.47611542118403</v>
      </c>
      <c r="J36" s="92">
        <f t="shared" si="6"/>
        <v>121.96388457881595</v>
      </c>
      <c r="K36" s="92">
        <f t="shared" si="7"/>
        <v>152.60417313177607</v>
      </c>
      <c r="L36" s="92">
        <f t="shared" si="8"/>
        <v>115.83582686822393</v>
      </c>
      <c r="M36" s="90"/>
      <c r="N36" s="93">
        <f t="shared" si="27"/>
        <v>1</v>
      </c>
      <c r="O36" s="93">
        <f t="shared" si="28"/>
        <v>2</v>
      </c>
      <c r="P36" s="93">
        <f t="shared" si="14"/>
        <v>0</v>
      </c>
      <c r="Q36" s="94">
        <f t="shared" si="29"/>
        <v>0</v>
      </c>
      <c r="R36" s="94">
        <f t="shared" si="30"/>
        <v>0</v>
      </c>
      <c r="S36" s="94">
        <f t="shared" si="16"/>
        <v>0</v>
      </c>
      <c r="T36" s="95">
        <f t="shared" si="31"/>
        <v>1</v>
      </c>
      <c r="U36" s="95">
        <f t="shared" si="17"/>
        <v>0</v>
      </c>
      <c r="V36" s="96">
        <f t="shared" si="32"/>
        <v>0</v>
      </c>
      <c r="W36" s="96">
        <f t="shared" si="18"/>
        <v>0</v>
      </c>
      <c r="X36" s="97">
        <f t="shared" si="33"/>
        <v>0</v>
      </c>
      <c r="Y36" s="97">
        <f t="shared" si="34"/>
        <v>0</v>
      </c>
      <c r="Z36" s="97">
        <f t="shared" si="20"/>
        <v>0</v>
      </c>
      <c r="AA36" s="98">
        <f t="shared" si="35"/>
        <v>0</v>
      </c>
      <c r="AB36" s="98">
        <f t="shared" si="36"/>
        <v>0</v>
      </c>
      <c r="AC36" s="98">
        <f t="shared" si="22"/>
        <v>0</v>
      </c>
      <c r="AD36" s="90">
        <f t="shared" si="23"/>
        <v>0</v>
      </c>
      <c r="AE36" s="87" t="str">
        <f t="shared" si="24"/>
        <v/>
      </c>
      <c r="AF36" s="21"/>
      <c r="AG36" s="21"/>
      <c r="AH36" s="10"/>
      <c r="AI36" s="13"/>
    </row>
    <row r="37" spans="1:35" s="3" customFormat="1" ht="15" customHeight="1">
      <c r="A37" s="88" t="s">
        <v>63</v>
      </c>
      <c r="B37" s="89">
        <v>45611</v>
      </c>
      <c r="C37" s="88">
        <v>133.97</v>
      </c>
      <c r="D37" s="90" t="str">
        <f t="shared" si="0"/>
        <v>OK</v>
      </c>
      <c r="E37" s="91">
        <f t="shared" si="1"/>
        <v>134.56268817204304</v>
      </c>
      <c r="F37" s="92">
        <f t="shared" si="2"/>
        <v>134.22</v>
      </c>
      <c r="G37" s="92">
        <f t="shared" si="3"/>
        <v>140.34805771059203</v>
      </c>
      <c r="H37" s="92">
        <f t="shared" si="4"/>
        <v>128.09194228940797</v>
      </c>
      <c r="I37" s="92">
        <f t="shared" si="5"/>
        <v>146.47611542118403</v>
      </c>
      <c r="J37" s="92">
        <f t="shared" si="6"/>
        <v>121.96388457881595</v>
      </c>
      <c r="K37" s="92">
        <f t="shared" si="7"/>
        <v>152.60417313177607</v>
      </c>
      <c r="L37" s="92">
        <f t="shared" si="8"/>
        <v>115.83582686822393</v>
      </c>
      <c r="M37" s="90"/>
      <c r="N37" s="93">
        <f t="shared" si="27"/>
        <v>1</v>
      </c>
      <c r="O37" s="93">
        <f t="shared" si="28"/>
        <v>3</v>
      </c>
      <c r="P37" s="93">
        <f t="shared" si="14"/>
        <v>0</v>
      </c>
      <c r="Q37" s="94">
        <f t="shared" si="29"/>
        <v>0</v>
      </c>
      <c r="R37" s="94">
        <f t="shared" si="30"/>
        <v>0</v>
      </c>
      <c r="S37" s="94">
        <f t="shared" si="16"/>
        <v>0</v>
      </c>
      <c r="T37" s="95">
        <f t="shared" si="31"/>
        <v>0</v>
      </c>
      <c r="U37" s="95">
        <f t="shared" si="17"/>
        <v>0</v>
      </c>
      <c r="V37" s="96">
        <f t="shared" si="32"/>
        <v>1</v>
      </c>
      <c r="W37" s="96">
        <f t="shared" si="18"/>
        <v>0</v>
      </c>
      <c r="X37" s="97">
        <f t="shared" si="33"/>
        <v>0</v>
      </c>
      <c r="Y37" s="97">
        <f t="shared" si="34"/>
        <v>0</v>
      </c>
      <c r="Z37" s="97">
        <f t="shared" si="20"/>
        <v>0</v>
      </c>
      <c r="AA37" s="98">
        <f t="shared" si="35"/>
        <v>0</v>
      </c>
      <c r="AB37" s="98">
        <f t="shared" si="36"/>
        <v>0</v>
      </c>
      <c r="AC37" s="98">
        <f t="shared" si="22"/>
        <v>0</v>
      </c>
      <c r="AD37" s="90">
        <f t="shared" si="23"/>
        <v>0</v>
      </c>
      <c r="AE37" s="87" t="str">
        <f t="shared" si="24"/>
        <v/>
      </c>
      <c r="AF37" s="21"/>
      <c r="AG37" s="21"/>
      <c r="AH37" s="10"/>
      <c r="AI37" s="13"/>
    </row>
    <row r="38" spans="1:35" s="3" customFormat="1" ht="15" customHeight="1">
      <c r="A38" s="88" t="s">
        <v>63</v>
      </c>
      <c r="B38" s="89">
        <v>45611</v>
      </c>
      <c r="C38" s="88">
        <v>128.06</v>
      </c>
      <c r="D38" s="90" t="str">
        <f t="shared" si="0"/>
        <v>OK</v>
      </c>
      <c r="E38" s="91">
        <f t="shared" si="1"/>
        <v>134.56268817204304</v>
      </c>
      <c r="F38" s="92">
        <f t="shared" si="2"/>
        <v>134.22</v>
      </c>
      <c r="G38" s="92">
        <f t="shared" si="3"/>
        <v>140.34805771059203</v>
      </c>
      <c r="H38" s="92">
        <f t="shared" si="4"/>
        <v>128.09194228940797</v>
      </c>
      <c r="I38" s="92">
        <f t="shared" si="5"/>
        <v>146.47611542118403</v>
      </c>
      <c r="J38" s="92">
        <f t="shared" si="6"/>
        <v>121.96388457881595</v>
      </c>
      <c r="K38" s="92">
        <f t="shared" si="7"/>
        <v>152.60417313177607</v>
      </c>
      <c r="L38" s="92">
        <f t="shared" si="8"/>
        <v>115.83582686822393</v>
      </c>
      <c r="M38" s="90"/>
      <c r="N38" s="93">
        <f t="shared" si="27"/>
        <v>1</v>
      </c>
      <c r="O38" s="93">
        <f t="shared" si="28"/>
        <v>4</v>
      </c>
      <c r="P38" s="93">
        <f t="shared" si="14"/>
        <v>0</v>
      </c>
      <c r="Q38" s="94">
        <f t="shared" si="29"/>
        <v>0</v>
      </c>
      <c r="R38" s="94">
        <f t="shared" si="30"/>
        <v>0</v>
      </c>
      <c r="S38" s="94">
        <f t="shared" si="16"/>
        <v>0</v>
      </c>
      <c r="T38" s="95">
        <f t="shared" si="31"/>
        <v>0</v>
      </c>
      <c r="U38" s="95">
        <f t="shared" si="17"/>
        <v>0</v>
      </c>
      <c r="V38" s="96">
        <f t="shared" si="32"/>
        <v>2</v>
      </c>
      <c r="W38" s="96">
        <f t="shared" si="18"/>
        <v>0</v>
      </c>
      <c r="X38" s="97">
        <f t="shared" si="33"/>
        <v>0</v>
      </c>
      <c r="Y38" s="97">
        <f t="shared" si="34"/>
        <v>0</v>
      </c>
      <c r="Z38" s="97">
        <f t="shared" si="20"/>
        <v>0</v>
      </c>
      <c r="AA38" s="98">
        <f t="shared" si="35"/>
        <v>0</v>
      </c>
      <c r="AB38" s="98">
        <f t="shared" si="36"/>
        <v>0</v>
      </c>
      <c r="AC38" s="98">
        <f t="shared" si="22"/>
        <v>0</v>
      </c>
      <c r="AD38" s="90">
        <f t="shared" si="23"/>
        <v>0</v>
      </c>
      <c r="AE38" s="87" t="str">
        <f t="shared" si="24"/>
        <v/>
      </c>
      <c r="AF38" s="21"/>
      <c r="AG38" s="21"/>
      <c r="AH38" s="10"/>
      <c r="AI38" s="13"/>
    </row>
    <row r="39" spans="1:35" s="3" customFormat="1" ht="15" customHeight="1">
      <c r="A39" s="88" t="s">
        <v>63</v>
      </c>
      <c r="B39" s="89">
        <v>45617</v>
      </c>
      <c r="C39" s="88">
        <v>131.1</v>
      </c>
      <c r="D39" s="90" t="str">
        <f t="shared" si="0"/>
        <v>OK</v>
      </c>
      <c r="E39" s="91">
        <f t="shared" si="1"/>
        <v>134.56268817204304</v>
      </c>
      <c r="F39" s="92">
        <f t="shared" si="2"/>
        <v>134.22</v>
      </c>
      <c r="G39" s="92">
        <f t="shared" si="3"/>
        <v>140.34805771059203</v>
      </c>
      <c r="H39" s="92">
        <f t="shared" si="4"/>
        <v>128.09194228940797</v>
      </c>
      <c r="I39" s="92">
        <f t="shared" si="5"/>
        <v>146.47611542118403</v>
      </c>
      <c r="J39" s="92">
        <f t="shared" si="6"/>
        <v>121.96388457881595</v>
      </c>
      <c r="K39" s="92">
        <f t="shared" si="7"/>
        <v>152.60417313177607</v>
      </c>
      <c r="L39" s="92">
        <f t="shared" si="8"/>
        <v>115.83582686822393</v>
      </c>
      <c r="M39" s="90"/>
      <c r="N39" s="93">
        <f t="shared" si="27"/>
        <v>1</v>
      </c>
      <c r="O39" s="93">
        <f t="shared" si="28"/>
        <v>5</v>
      </c>
      <c r="P39" s="93">
        <f t="shared" si="14"/>
        <v>0</v>
      </c>
      <c r="Q39" s="94">
        <f t="shared" si="29"/>
        <v>0</v>
      </c>
      <c r="R39" s="94">
        <f t="shared" si="30"/>
        <v>0</v>
      </c>
      <c r="S39" s="94">
        <f t="shared" si="16"/>
        <v>0</v>
      </c>
      <c r="T39" s="95">
        <f t="shared" si="31"/>
        <v>1</v>
      </c>
      <c r="U39" s="95">
        <f t="shared" si="17"/>
        <v>0</v>
      </c>
      <c r="V39" s="96">
        <f t="shared" si="32"/>
        <v>0</v>
      </c>
      <c r="W39" s="96">
        <f t="shared" si="18"/>
        <v>0</v>
      </c>
      <c r="X39" s="97">
        <f t="shared" si="33"/>
        <v>0</v>
      </c>
      <c r="Y39" s="97">
        <f t="shared" si="34"/>
        <v>0</v>
      </c>
      <c r="Z39" s="97">
        <f t="shared" si="20"/>
        <v>0</v>
      </c>
      <c r="AA39" s="98">
        <f t="shared" si="35"/>
        <v>0</v>
      </c>
      <c r="AB39" s="98">
        <f t="shared" si="36"/>
        <v>0</v>
      </c>
      <c r="AC39" s="98">
        <f t="shared" si="22"/>
        <v>0</v>
      </c>
      <c r="AD39" s="90">
        <f t="shared" si="23"/>
        <v>0</v>
      </c>
      <c r="AE39" s="87" t="str">
        <f t="shared" si="24"/>
        <v/>
      </c>
      <c r="AF39" s="21"/>
      <c r="AG39" s="21"/>
      <c r="AH39" s="10"/>
      <c r="AI39" s="13"/>
    </row>
    <row r="40" spans="1:35" s="3" customFormat="1" ht="15" customHeight="1">
      <c r="A40" s="88" t="s">
        <v>63</v>
      </c>
      <c r="B40" s="89">
        <v>45617</v>
      </c>
      <c r="C40" s="88">
        <v>129.49</v>
      </c>
      <c r="D40" s="90" t="str">
        <f t="shared" ref="D40:D71" si="37">IF(C40="","/",IF(AE40=$AH$1,$AI$1,IF(AE40=$AH$2,$AI$2,IF(AE40=$AH$3,$AI$3,IF(AE40=$AH$4,$AI$4,IF(AE40=$AH$5,$AI$5,IF(AE40=$AH$6,$AI$6,IF(AE40=$AH$7,$AI$7,"OK"))))))))</f>
        <v>OK</v>
      </c>
      <c r="E40" s="91">
        <f t="shared" ref="E40:E71" si="38">IFERROR(m,"")</f>
        <v>134.56268817204304</v>
      </c>
      <c r="F40" s="92">
        <f t="shared" si="2"/>
        <v>134.22</v>
      </c>
      <c r="G40" s="92">
        <f t="shared" si="3"/>
        <v>140.34805771059203</v>
      </c>
      <c r="H40" s="92">
        <f t="shared" si="4"/>
        <v>128.09194228940797</v>
      </c>
      <c r="I40" s="92">
        <f t="shared" ref="I40:I71" si="39">IFERROR(cible+f,"")</f>
        <v>146.47611542118403</v>
      </c>
      <c r="J40" s="92">
        <f t="shared" ref="J40:J71" si="40">IFERROR(cible-f,"")</f>
        <v>121.96388457881595</v>
      </c>
      <c r="K40" s="92">
        <f t="shared" ref="K40:K71" si="41">IFERROR(cible+g,"")</f>
        <v>152.60417313177607</v>
      </c>
      <c r="L40" s="92">
        <f t="shared" ref="L40:L71" si="42">IFERROR(cible-g,"")</f>
        <v>115.83582686822393</v>
      </c>
      <c r="M40" s="90"/>
      <c r="N40" s="93">
        <f t="shared" si="27"/>
        <v>1</v>
      </c>
      <c r="O40" s="93">
        <f t="shared" si="28"/>
        <v>6</v>
      </c>
      <c r="P40" s="93">
        <f t="shared" si="14"/>
        <v>0</v>
      </c>
      <c r="Q40" s="94">
        <f t="shared" si="29"/>
        <v>0</v>
      </c>
      <c r="R40" s="94">
        <f t="shared" si="30"/>
        <v>0</v>
      </c>
      <c r="S40" s="94">
        <f t="shared" si="16"/>
        <v>0</v>
      </c>
      <c r="T40" s="95">
        <f t="shared" si="31"/>
        <v>0</v>
      </c>
      <c r="U40" s="95">
        <f t="shared" si="17"/>
        <v>0</v>
      </c>
      <c r="V40" s="96">
        <f t="shared" si="32"/>
        <v>1</v>
      </c>
      <c r="W40" s="96">
        <f t="shared" si="18"/>
        <v>0</v>
      </c>
      <c r="X40" s="97">
        <f t="shared" si="33"/>
        <v>0</v>
      </c>
      <c r="Y40" s="97">
        <f t="shared" si="34"/>
        <v>0</v>
      </c>
      <c r="Z40" s="97">
        <f t="shared" si="20"/>
        <v>0</v>
      </c>
      <c r="AA40" s="98">
        <f t="shared" si="35"/>
        <v>0</v>
      </c>
      <c r="AB40" s="98">
        <f t="shared" si="36"/>
        <v>0</v>
      </c>
      <c r="AC40" s="98">
        <f t="shared" si="22"/>
        <v>0</v>
      </c>
      <c r="AD40" s="90">
        <f t="shared" si="23"/>
        <v>0</v>
      </c>
      <c r="AE40" s="87" t="str">
        <f t="shared" si="24"/>
        <v/>
      </c>
      <c r="AF40" s="21"/>
      <c r="AG40" s="21"/>
      <c r="AH40" s="10"/>
      <c r="AI40" s="13"/>
    </row>
    <row r="41" spans="1:35" s="3" customFormat="1" ht="15" customHeight="1">
      <c r="A41" s="88" t="s">
        <v>63</v>
      </c>
      <c r="B41" s="89">
        <v>45621</v>
      </c>
      <c r="C41" s="88">
        <v>127.1</v>
      </c>
      <c r="D41" s="90" t="str">
        <f t="shared" si="37"/>
        <v>OK</v>
      </c>
      <c r="E41" s="91">
        <f t="shared" si="38"/>
        <v>134.56268817204304</v>
      </c>
      <c r="F41" s="92">
        <f t="shared" si="2"/>
        <v>134.22</v>
      </c>
      <c r="G41" s="92">
        <f t="shared" si="3"/>
        <v>140.34805771059203</v>
      </c>
      <c r="H41" s="92">
        <f t="shared" si="4"/>
        <v>128.09194228940797</v>
      </c>
      <c r="I41" s="92">
        <f t="shared" si="39"/>
        <v>146.47611542118403</v>
      </c>
      <c r="J41" s="92">
        <f t="shared" si="40"/>
        <v>121.96388457881595</v>
      </c>
      <c r="K41" s="92">
        <f t="shared" si="41"/>
        <v>152.60417313177607</v>
      </c>
      <c r="L41" s="92">
        <f t="shared" si="42"/>
        <v>115.83582686822393</v>
      </c>
      <c r="M41" s="90"/>
      <c r="N41" s="93">
        <f t="shared" si="27"/>
        <v>1</v>
      </c>
      <c r="O41" s="93">
        <f t="shared" si="28"/>
        <v>7</v>
      </c>
      <c r="P41" s="93">
        <f t="shared" si="14"/>
        <v>0</v>
      </c>
      <c r="Q41" s="94">
        <f t="shared" si="29"/>
        <v>0</v>
      </c>
      <c r="R41" s="94">
        <f t="shared" si="30"/>
        <v>0</v>
      </c>
      <c r="S41" s="94">
        <f t="shared" si="16"/>
        <v>0</v>
      </c>
      <c r="T41" s="95">
        <f t="shared" si="31"/>
        <v>0</v>
      </c>
      <c r="U41" s="95">
        <f t="shared" si="17"/>
        <v>0</v>
      </c>
      <c r="V41" s="96">
        <f t="shared" si="32"/>
        <v>2</v>
      </c>
      <c r="W41" s="96">
        <f t="shared" si="18"/>
        <v>0</v>
      </c>
      <c r="X41" s="97">
        <f t="shared" si="33"/>
        <v>0</v>
      </c>
      <c r="Y41" s="97">
        <f t="shared" si="34"/>
        <v>0</v>
      </c>
      <c r="Z41" s="97">
        <f t="shared" si="20"/>
        <v>0</v>
      </c>
      <c r="AA41" s="98">
        <f t="shared" si="35"/>
        <v>0</v>
      </c>
      <c r="AB41" s="98">
        <f t="shared" si="36"/>
        <v>0</v>
      </c>
      <c r="AC41" s="98">
        <f t="shared" si="22"/>
        <v>0</v>
      </c>
      <c r="AD41" s="90">
        <f t="shared" si="23"/>
        <v>0</v>
      </c>
      <c r="AE41" s="87" t="str">
        <f t="shared" si="24"/>
        <v/>
      </c>
      <c r="AF41" s="21"/>
      <c r="AG41" s="21"/>
      <c r="AH41" s="10"/>
      <c r="AI41" s="13"/>
    </row>
    <row r="42" spans="1:35" s="3" customFormat="1" ht="15" customHeight="1">
      <c r="A42" s="88" t="s">
        <v>63</v>
      </c>
      <c r="B42" s="89">
        <v>45621</v>
      </c>
      <c r="C42" s="88">
        <v>136.55000000000001</v>
      </c>
      <c r="D42" s="90" t="str">
        <f t="shared" si="37"/>
        <v>OK</v>
      </c>
      <c r="E42" s="91">
        <f t="shared" si="38"/>
        <v>134.56268817204304</v>
      </c>
      <c r="F42" s="92">
        <f t="shared" si="2"/>
        <v>134.22</v>
      </c>
      <c r="G42" s="92">
        <f t="shared" si="3"/>
        <v>140.34805771059203</v>
      </c>
      <c r="H42" s="92">
        <f t="shared" si="4"/>
        <v>128.09194228940797</v>
      </c>
      <c r="I42" s="92">
        <f t="shared" si="39"/>
        <v>146.47611542118403</v>
      </c>
      <c r="J42" s="92">
        <f t="shared" si="40"/>
        <v>121.96388457881595</v>
      </c>
      <c r="K42" s="92">
        <f t="shared" si="41"/>
        <v>152.60417313177607</v>
      </c>
      <c r="L42" s="92">
        <f t="shared" si="42"/>
        <v>115.83582686822393</v>
      </c>
      <c r="M42" s="90"/>
      <c r="N42" s="93">
        <f t="shared" si="27"/>
        <v>0</v>
      </c>
      <c r="O42" s="93">
        <f t="shared" si="28"/>
        <v>0</v>
      </c>
      <c r="P42" s="93">
        <f t="shared" si="14"/>
        <v>0</v>
      </c>
      <c r="Q42" s="94">
        <f t="shared" si="29"/>
        <v>1</v>
      </c>
      <c r="R42" s="94">
        <f t="shared" si="30"/>
        <v>1</v>
      </c>
      <c r="S42" s="94">
        <f t="shared" si="16"/>
        <v>0</v>
      </c>
      <c r="T42" s="95">
        <f t="shared" si="31"/>
        <v>1</v>
      </c>
      <c r="U42" s="95">
        <f t="shared" si="17"/>
        <v>0</v>
      </c>
      <c r="V42" s="96">
        <f t="shared" si="32"/>
        <v>0</v>
      </c>
      <c r="W42" s="96">
        <f t="shared" si="18"/>
        <v>0</v>
      </c>
      <c r="X42" s="97">
        <f t="shared" si="33"/>
        <v>0</v>
      </c>
      <c r="Y42" s="97">
        <f t="shared" si="34"/>
        <v>0</v>
      </c>
      <c r="Z42" s="97">
        <f t="shared" si="20"/>
        <v>0</v>
      </c>
      <c r="AA42" s="98">
        <f t="shared" si="35"/>
        <v>0</v>
      </c>
      <c r="AB42" s="98">
        <f t="shared" si="36"/>
        <v>0</v>
      </c>
      <c r="AC42" s="98">
        <f t="shared" si="22"/>
        <v>0</v>
      </c>
      <c r="AD42" s="90">
        <f t="shared" si="23"/>
        <v>0</v>
      </c>
      <c r="AE42" s="87" t="str">
        <f t="shared" si="24"/>
        <v/>
      </c>
      <c r="AF42" s="21"/>
      <c r="AG42" s="21"/>
      <c r="AH42" s="10"/>
      <c r="AI42" s="13"/>
    </row>
    <row r="43" spans="1:35" s="3" customFormat="1" ht="15" customHeight="1">
      <c r="A43" s="88" t="s">
        <v>63</v>
      </c>
      <c r="B43" s="89">
        <v>45623</v>
      </c>
      <c r="C43" s="88">
        <v>129.32</v>
      </c>
      <c r="D43" s="90" t="str">
        <f t="shared" si="37"/>
        <v>OK</v>
      </c>
      <c r="E43" s="91">
        <f t="shared" si="38"/>
        <v>134.56268817204304</v>
      </c>
      <c r="F43" s="92">
        <f t="shared" si="2"/>
        <v>134.22</v>
      </c>
      <c r="G43" s="92">
        <f t="shared" si="3"/>
        <v>140.34805771059203</v>
      </c>
      <c r="H43" s="92">
        <f t="shared" si="4"/>
        <v>128.09194228940797</v>
      </c>
      <c r="I43" s="92">
        <f t="shared" si="39"/>
        <v>146.47611542118403</v>
      </c>
      <c r="J43" s="92">
        <f t="shared" si="40"/>
        <v>121.96388457881595</v>
      </c>
      <c r="K43" s="92">
        <f t="shared" si="41"/>
        <v>152.60417313177607</v>
      </c>
      <c r="L43" s="92">
        <f t="shared" si="42"/>
        <v>115.83582686822393</v>
      </c>
      <c r="M43" s="90"/>
      <c r="N43" s="93">
        <f t="shared" si="27"/>
        <v>1</v>
      </c>
      <c r="O43" s="93">
        <f t="shared" si="28"/>
        <v>1</v>
      </c>
      <c r="P43" s="93">
        <f t="shared" si="14"/>
        <v>0</v>
      </c>
      <c r="Q43" s="94">
        <f t="shared" si="29"/>
        <v>0</v>
      </c>
      <c r="R43" s="94">
        <f t="shared" si="30"/>
        <v>0</v>
      </c>
      <c r="S43" s="94">
        <f t="shared" si="16"/>
        <v>0</v>
      </c>
      <c r="T43" s="95">
        <f t="shared" si="31"/>
        <v>0</v>
      </c>
      <c r="U43" s="95">
        <f t="shared" si="17"/>
        <v>0</v>
      </c>
      <c r="V43" s="96">
        <f t="shared" si="32"/>
        <v>1</v>
      </c>
      <c r="W43" s="96">
        <f t="shared" si="18"/>
        <v>0</v>
      </c>
      <c r="X43" s="97">
        <f t="shared" si="33"/>
        <v>0</v>
      </c>
      <c r="Y43" s="97">
        <f t="shared" si="34"/>
        <v>0</v>
      </c>
      <c r="Z43" s="97">
        <f t="shared" si="20"/>
        <v>0</v>
      </c>
      <c r="AA43" s="98">
        <f t="shared" si="35"/>
        <v>0</v>
      </c>
      <c r="AB43" s="98">
        <f t="shared" si="36"/>
        <v>0</v>
      </c>
      <c r="AC43" s="98">
        <f t="shared" si="22"/>
        <v>0</v>
      </c>
      <c r="AD43" s="90">
        <f t="shared" si="23"/>
        <v>0</v>
      </c>
      <c r="AE43" s="87" t="str">
        <f t="shared" si="24"/>
        <v/>
      </c>
      <c r="AF43" s="21"/>
      <c r="AG43" s="21"/>
      <c r="AH43" s="10"/>
      <c r="AI43" s="13"/>
    </row>
    <row r="44" spans="1:35" s="3" customFormat="1" ht="15" customHeight="1">
      <c r="A44" s="88" t="s">
        <v>63</v>
      </c>
      <c r="B44" s="89">
        <v>45623</v>
      </c>
      <c r="C44" s="88">
        <v>132.87</v>
      </c>
      <c r="D44" s="90" t="str">
        <f t="shared" si="37"/>
        <v>OK</v>
      </c>
      <c r="E44" s="91">
        <f t="shared" si="38"/>
        <v>134.56268817204304</v>
      </c>
      <c r="F44" s="92">
        <f t="shared" si="2"/>
        <v>134.22</v>
      </c>
      <c r="G44" s="92">
        <f t="shared" si="3"/>
        <v>140.34805771059203</v>
      </c>
      <c r="H44" s="92">
        <f t="shared" si="4"/>
        <v>128.09194228940797</v>
      </c>
      <c r="I44" s="92">
        <f t="shared" si="39"/>
        <v>146.47611542118403</v>
      </c>
      <c r="J44" s="92">
        <f t="shared" si="40"/>
        <v>121.96388457881595</v>
      </c>
      <c r="K44" s="92">
        <f t="shared" si="41"/>
        <v>152.60417313177607</v>
      </c>
      <c r="L44" s="92">
        <f t="shared" si="42"/>
        <v>115.83582686822393</v>
      </c>
      <c r="M44" s="90"/>
      <c r="N44" s="93">
        <f t="shared" si="27"/>
        <v>1</v>
      </c>
      <c r="O44" s="93">
        <f t="shared" si="28"/>
        <v>2</v>
      </c>
      <c r="P44" s="93">
        <f t="shared" si="14"/>
        <v>0</v>
      </c>
      <c r="Q44" s="94">
        <f t="shared" si="29"/>
        <v>0</v>
      </c>
      <c r="R44" s="94">
        <f t="shared" si="30"/>
        <v>0</v>
      </c>
      <c r="S44" s="94">
        <f t="shared" si="16"/>
        <v>0</v>
      </c>
      <c r="T44" s="95">
        <f t="shared" si="31"/>
        <v>1</v>
      </c>
      <c r="U44" s="95">
        <f t="shared" si="17"/>
        <v>0</v>
      </c>
      <c r="V44" s="96">
        <f t="shared" si="32"/>
        <v>0</v>
      </c>
      <c r="W44" s="96">
        <f t="shared" si="18"/>
        <v>0</v>
      </c>
      <c r="X44" s="97">
        <f t="shared" si="33"/>
        <v>0</v>
      </c>
      <c r="Y44" s="97">
        <f t="shared" si="34"/>
        <v>0</v>
      </c>
      <c r="Z44" s="97">
        <f t="shared" si="20"/>
        <v>0</v>
      </c>
      <c r="AA44" s="98">
        <f t="shared" si="35"/>
        <v>0</v>
      </c>
      <c r="AB44" s="98">
        <f t="shared" si="36"/>
        <v>0</v>
      </c>
      <c r="AC44" s="98">
        <f t="shared" si="22"/>
        <v>0</v>
      </c>
      <c r="AD44" s="90">
        <f t="shared" si="23"/>
        <v>0</v>
      </c>
      <c r="AE44" s="87" t="str">
        <f t="shared" si="24"/>
        <v/>
      </c>
      <c r="AF44" s="21"/>
      <c r="AG44" s="21"/>
      <c r="AH44" s="10"/>
      <c r="AI44" s="13"/>
    </row>
    <row r="45" spans="1:35" s="3" customFormat="1" ht="15" customHeight="1">
      <c r="A45" s="88" t="s">
        <v>63</v>
      </c>
      <c r="B45" s="89">
        <v>45629</v>
      </c>
      <c r="C45" s="88">
        <v>135.33000000000001</v>
      </c>
      <c r="D45" s="90" t="str">
        <f t="shared" si="37"/>
        <v>OK</v>
      </c>
      <c r="E45" s="91">
        <f t="shared" si="38"/>
        <v>134.56268817204304</v>
      </c>
      <c r="F45" s="92">
        <f t="shared" si="2"/>
        <v>134.22</v>
      </c>
      <c r="G45" s="92">
        <f t="shared" si="3"/>
        <v>140.34805771059203</v>
      </c>
      <c r="H45" s="92">
        <f t="shared" si="4"/>
        <v>128.09194228940797</v>
      </c>
      <c r="I45" s="92">
        <f t="shared" si="39"/>
        <v>146.47611542118403</v>
      </c>
      <c r="J45" s="92">
        <f t="shared" si="40"/>
        <v>121.96388457881595</v>
      </c>
      <c r="K45" s="92">
        <f t="shared" si="41"/>
        <v>152.60417313177607</v>
      </c>
      <c r="L45" s="92">
        <f t="shared" si="42"/>
        <v>115.83582686822393</v>
      </c>
      <c r="M45" s="90"/>
      <c r="N45" s="93">
        <f t="shared" si="27"/>
        <v>0</v>
      </c>
      <c r="O45" s="93">
        <f t="shared" si="28"/>
        <v>0</v>
      </c>
      <c r="P45" s="93">
        <f t="shared" si="14"/>
        <v>0</v>
      </c>
      <c r="Q45" s="94">
        <f t="shared" si="29"/>
        <v>1</v>
      </c>
      <c r="R45" s="94">
        <f t="shared" si="30"/>
        <v>1</v>
      </c>
      <c r="S45" s="94">
        <f t="shared" si="16"/>
        <v>0</v>
      </c>
      <c r="T45" s="95">
        <f t="shared" si="31"/>
        <v>2</v>
      </c>
      <c r="U45" s="95">
        <f t="shared" si="17"/>
        <v>0</v>
      </c>
      <c r="V45" s="96">
        <f t="shared" si="32"/>
        <v>0</v>
      </c>
      <c r="W45" s="96">
        <f t="shared" si="18"/>
        <v>0</v>
      </c>
      <c r="X45" s="97">
        <f t="shared" si="33"/>
        <v>0</v>
      </c>
      <c r="Y45" s="97">
        <f t="shared" si="34"/>
        <v>0</v>
      </c>
      <c r="Z45" s="97">
        <f t="shared" si="20"/>
        <v>0</v>
      </c>
      <c r="AA45" s="98">
        <f t="shared" si="35"/>
        <v>0</v>
      </c>
      <c r="AB45" s="98">
        <f t="shared" si="36"/>
        <v>0</v>
      </c>
      <c r="AC45" s="98">
        <f t="shared" si="22"/>
        <v>0</v>
      </c>
      <c r="AD45" s="90">
        <f t="shared" si="23"/>
        <v>0</v>
      </c>
      <c r="AE45" s="87" t="str">
        <f t="shared" si="24"/>
        <v/>
      </c>
      <c r="AF45" s="21"/>
      <c r="AG45" s="21"/>
      <c r="AH45" s="10"/>
      <c r="AI45" s="13"/>
    </row>
    <row r="46" spans="1:35" s="3" customFormat="1" ht="15" customHeight="1">
      <c r="A46" s="88" t="s">
        <v>63</v>
      </c>
      <c r="B46" s="89">
        <v>45629</v>
      </c>
      <c r="C46" s="88">
        <v>126.84</v>
      </c>
      <c r="D46" s="90" t="str">
        <f t="shared" si="37"/>
        <v>OK</v>
      </c>
      <c r="E46" s="91">
        <f t="shared" si="38"/>
        <v>134.56268817204304</v>
      </c>
      <c r="F46" s="92">
        <f t="shared" si="2"/>
        <v>134.22</v>
      </c>
      <c r="G46" s="92">
        <f t="shared" si="3"/>
        <v>140.34805771059203</v>
      </c>
      <c r="H46" s="92">
        <f t="shared" si="4"/>
        <v>128.09194228940797</v>
      </c>
      <c r="I46" s="92">
        <f t="shared" si="39"/>
        <v>146.47611542118403</v>
      </c>
      <c r="J46" s="92">
        <f t="shared" si="40"/>
        <v>121.96388457881595</v>
      </c>
      <c r="K46" s="92">
        <f t="shared" si="41"/>
        <v>152.60417313177607</v>
      </c>
      <c r="L46" s="92">
        <f t="shared" si="42"/>
        <v>115.83582686822393</v>
      </c>
      <c r="M46" s="90"/>
      <c r="N46" s="93">
        <f t="shared" si="27"/>
        <v>1</v>
      </c>
      <c r="O46" s="93">
        <f t="shared" si="28"/>
        <v>1</v>
      </c>
      <c r="P46" s="93">
        <f t="shared" si="14"/>
        <v>0</v>
      </c>
      <c r="Q46" s="94">
        <f t="shared" si="29"/>
        <v>0</v>
      </c>
      <c r="R46" s="94">
        <f t="shared" si="30"/>
        <v>0</v>
      </c>
      <c r="S46" s="94">
        <f t="shared" si="16"/>
        <v>0</v>
      </c>
      <c r="T46" s="95">
        <f t="shared" si="31"/>
        <v>0</v>
      </c>
      <c r="U46" s="95">
        <f t="shared" si="17"/>
        <v>0</v>
      </c>
      <c r="V46" s="96">
        <f t="shared" si="32"/>
        <v>1</v>
      </c>
      <c r="W46" s="96">
        <f t="shared" si="18"/>
        <v>0</v>
      </c>
      <c r="X46" s="97">
        <f t="shared" si="33"/>
        <v>0</v>
      </c>
      <c r="Y46" s="97">
        <f t="shared" si="34"/>
        <v>0</v>
      </c>
      <c r="Z46" s="97">
        <f t="shared" si="20"/>
        <v>0</v>
      </c>
      <c r="AA46" s="98">
        <f t="shared" si="35"/>
        <v>0</v>
      </c>
      <c r="AB46" s="98">
        <f t="shared" si="36"/>
        <v>0</v>
      </c>
      <c r="AC46" s="98">
        <f t="shared" si="22"/>
        <v>0</v>
      </c>
      <c r="AD46" s="90">
        <f t="shared" si="23"/>
        <v>0</v>
      </c>
      <c r="AE46" s="87" t="str">
        <f t="shared" si="24"/>
        <v/>
      </c>
      <c r="AF46" s="21"/>
      <c r="AG46" s="21"/>
      <c r="AH46" s="10"/>
      <c r="AI46" s="13"/>
    </row>
    <row r="47" spans="1:35" s="3" customFormat="1" ht="15" customHeight="1">
      <c r="A47" s="88" t="s">
        <v>63</v>
      </c>
      <c r="B47" s="89">
        <v>45636</v>
      </c>
      <c r="C47" s="88">
        <v>127.6</v>
      </c>
      <c r="D47" s="90" t="str">
        <f t="shared" si="37"/>
        <v>OK</v>
      </c>
      <c r="E47" s="91">
        <f t="shared" si="38"/>
        <v>134.56268817204304</v>
      </c>
      <c r="F47" s="92">
        <f t="shared" si="2"/>
        <v>134.22</v>
      </c>
      <c r="G47" s="92">
        <f t="shared" si="3"/>
        <v>140.34805771059203</v>
      </c>
      <c r="H47" s="92">
        <f t="shared" si="4"/>
        <v>128.09194228940797</v>
      </c>
      <c r="I47" s="92">
        <f t="shared" si="39"/>
        <v>146.47611542118403</v>
      </c>
      <c r="J47" s="92">
        <f t="shared" si="40"/>
        <v>121.96388457881595</v>
      </c>
      <c r="K47" s="92">
        <f t="shared" si="41"/>
        <v>152.60417313177607</v>
      </c>
      <c r="L47" s="92">
        <f t="shared" si="42"/>
        <v>115.83582686822393</v>
      </c>
      <c r="M47" s="90"/>
      <c r="N47" s="93">
        <f t="shared" si="27"/>
        <v>1</v>
      </c>
      <c r="O47" s="93">
        <f t="shared" si="28"/>
        <v>2</v>
      </c>
      <c r="P47" s="93">
        <f t="shared" si="14"/>
        <v>0</v>
      </c>
      <c r="Q47" s="94">
        <f t="shared" si="29"/>
        <v>0</v>
      </c>
      <c r="R47" s="94">
        <f t="shared" si="30"/>
        <v>0</v>
      </c>
      <c r="S47" s="94">
        <f t="shared" si="16"/>
        <v>0</v>
      </c>
      <c r="T47" s="95">
        <f t="shared" si="31"/>
        <v>1</v>
      </c>
      <c r="U47" s="95">
        <f t="shared" si="17"/>
        <v>0</v>
      </c>
      <c r="V47" s="96">
        <f t="shared" si="32"/>
        <v>0</v>
      </c>
      <c r="W47" s="96">
        <f t="shared" si="18"/>
        <v>0</v>
      </c>
      <c r="X47" s="97">
        <f t="shared" si="33"/>
        <v>0</v>
      </c>
      <c r="Y47" s="97">
        <f t="shared" si="34"/>
        <v>0</v>
      </c>
      <c r="Z47" s="97">
        <f t="shared" si="20"/>
        <v>0</v>
      </c>
      <c r="AA47" s="98">
        <f t="shared" si="35"/>
        <v>0</v>
      </c>
      <c r="AB47" s="98">
        <f t="shared" si="36"/>
        <v>0</v>
      </c>
      <c r="AC47" s="98">
        <f t="shared" si="22"/>
        <v>0</v>
      </c>
      <c r="AD47" s="90">
        <f t="shared" si="23"/>
        <v>0</v>
      </c>
      <c r="AE47" s="87" t="str">
        <f t="shared" si="24"/>
        <v/>
      </c>
      <c r="AF47" s="21"/>
      <c r="AG47" s="21"/>
      <c r="AH47" s="10"/>
      <c r="AI47" s="13"/>
    </row>
    <row r="48" spans="1:35" s="3" customFormat="1" ht="15" customHeight="1">
      <c r="A48" s="88" t="s">
        <v>63</v>
      </c>
      <c r="B48" s="89">
        <v>45636</v>
      </c>
      <c r="C48" s="88">
        <v>133.24</v>
      </c>
      <c r="D48" s="90" t="str">
        <f t="shared" si="37"/>
        <v>OK</v>
      </c>
      <c r="E48" s="91">
        <f t="shared" si="38"/>
        <v>134.56268817204304</v>
      </c>
      <c r="F48" s="92">
        <f t="shared" si="2"/>
        <v>134.22</v>
      </c>
      <c r="G48" s="92">
        <f t="shared" si="3"/>
        <v>140.34805771059203</v>
      </c>
      <c r="H48" s="92">
        <f t="shared" si="4"/>
        <v>128.09194228940797</v>
      </c>
      <c r="I48" s="92">
        <f t="shared" si="39"/>
        <v>146.47611542118403</v>
      </c>
      <c r="J48" s="92">
        <f t="shared" si="40"/>
        <v>121.96388457881595</v>
      </c>
      <c r="K48" s="92">
        <f t="shared" si="41"/>
        <v>152.60417313177607</v>
      </c>
      <c r="L48" s="92">
        <f t="shared" si="42"/>
        <v>115.83582686822393</v>
      </c>
      <c r="M48" s="90"/>
      <c r="N48" s="93">
        <f t="shared" si="27"/>
        <v>1</v>
      </c>
      <c r="O48" s="93">
        <f t="shared" si="28"/>
        <v>3</v>
      </c>
      <c r="P48" s="93">
        <f t="shared" si="14"/>
        <v>0</v>
      </c>
      <c r="Q48" s="94">
        <f t="shared" si="29"/>
        <v>0</v>
      </c>
      <c r="R48" s="94">
        <f t="shared" si="30"/>
        <v>0</v>
      </c>
      <c r="S48" s="94">
        <f t="shared" si="16"/>
        <v>0</v>
      </c>
      <c r="T48" s="95">
        <f t="shared" si="31"/>
        <v>2</v>
      </c>
      <c r="U48" s="95">
        <f t="shared" si="17"/>
        <v>0</v>
      </c>
      <c r="V48" s="96">
        <f t="shared" si="32"/>
        <v>0</v>
      </c>
      <c r="W48" s="96">
        <f t="shared" si="18"/>
        <v>0</v>
      </c>
      <c r="X48" s="97">
        <f t="shared" si="33"/>
        <v>0</v>
      </c>
      <c r="Y48" s="97">
        <f t="shared" si="34"/>
        <v>0</v>
      </c>
      <c r="Z48" s="97">
        <f t="shared" si="20"/>
        <v>0</v>
      </c>
      <c r="AA48" s="98">
        <f t="shared" si="35"/>
        <v>0</v>
      </c>
      <c r="AB48" s="98">
        <f t="shared" si="36"/>
        <v>0</v>
      </c>
      <c r="AC48" s="98">
        <f t="shared" si="22"/>
        <v>0</v>
      </c>
      <c r="AD48" s="90">
        <f t="shared" si="23"/>
        <v>0</v>
      </c>
      <c r="AE48" s="87" t="str">
        <f t="shared" si="24"/>
        <v/>
      </c>
      <c r="AF48" s="21"/>
      <c r="AG48" s="21"/>
      <c r="AH48" s="10"/>
      <c r="AI48" s="13"/>
    </row>
    <row r="49" spans="1:35" s="3" customFormat="1" ht="15" customHeight="1">
      <c r="A49" s="88" t="s">
        <v>63</v>
      </c>
      <c r="B49" s="89">
        <v>45637</v>
      </c>
      <c r="C49" s="88">
        <v>132.22</v>
      </c>
      <c r="D49" s="90" t="str">
        <f t="shared" si="37"/>
        <v>OK</v>
      </c>
      <c r="E49" s="91">
        <f t="shared" si="38"/>
        <v>134.56268817204304</v>
      </c>
      <c r="F49" s="92">
        <f t="shared" si="2"/>
        <v>134.22</v>
      </c>
      <c r="G49" s="92">
        <f t="shared" si="3"/>
        <v>140.34805771059203</v>
      </c>
      <c r="H49" s="92">
        <f t="shared" si="4"/>
        <v>128.09194228940797</v>
      </c>
      <c r="I49" s="92">
        <f t="shared" si="39"/>
        <v>146.47611542118403</v>
      </c>
      <c r="J49" s="92">
        <f t="shared" si="40"/>
        <v>121.96388457881595</v>
      </c>
      <c r="K49" s="92">
        <f t="shared" si="41"/>
        <v>152.60417313177607</v>
      </c>
      <c r="L49" s="92">
        <f t="shared" si="42"/>
        <v>115.83582686822393</v>
      </c>
      <c r="M49" s="90"/>
      <c r="N49" s="93">
        <f t="shared" si="27"/>
        <v>1</v>
      </c>
      <c r="O49" s="93">
        <f t="shared" si="28"/>
        <v>4</v>
      </c>
      <c r="P49" s="93">
        <f t="shared" si="14"/>
        <v>0</v>
      </c>
      <c r="Q49" s="94">
        <f t="shared" si="29"/>
        <v>0</v>
      </c>
      <c r="R49" s="94">
        <f t="shared" si="30"/>
        <v>0</v>
      </c>
      <c r="S49" s="94">
        <f t="shared" si="16"/>
        <v>0</v>
      </c>
      <c r="T49" s="95">
        <f t="shared" si="31"/>
        <v>0</v>
      </c>
      <c r="U49" s="95">
        <f t="shared" si="17"/>
        <v>0</v>
      </c>
      <c r="V49" s="96">
        <f t="shared" si="32"/>
        <v>1</v>
      </c>
      <c r="W49" s="96">
        <f t="shared" si="18"/>
        <v>0</v>
      </c>
      <c r="X49" s="97">
        <f t="shared" si="33"/>
        <v>0</v>
      </c>
      <c r="Y49" s="97">
        <f t="shared" si="34"/>
        <v>0</v>
      </c>
      <c r="Z49" s="97">
        <f t="shared" si="20"/>
        <v>0</v>
      </c>
      <c r="AA49" s="98">
        <f t="shared" si="35"/>
        <v>0</v>
      </c>
      <c r="AB49" s="98">
        <f t="shared" si="36"/>
        <v>0</v>
      </c>
      <c r="AC49" s="98">
        <f t="shared" si="22"/>
        <v>0</v>
      </c>
      <c r="AD49" s="90">
        <f t="shared" si="23"/>
        <v>0</v>
      </c>
      <c r="AE49" s="87" t="str">
        <f t="shared" si="24"/>
        <v/>
      </c>
      <c r="AF49" s="21"/>
      <c r="AG49" s="21"/>
      <c r="AH49" s="10"/>
      <c r="AI49" s="13"/>
    </row>
    <row r="50" spans="1:35" s="3" customFormat="1" ht="15" customHeight="1">
      <c r="A50" s="88" t="s">
        <v>63</v>
      </c>
      <c r="B50" s="89">
        <v>45637</v>
      </c>
      <c r="C50" s="88">
        <v>131.61000000000001</v>
      </c>
      <c r="D50" s="90" t="str">
        <f t="shared" si="37"/>
        <v>OK</v>
      </c>
      <c r="E50" s="91">
        <f t="shared" si="38"/>
        <v>134.56268817204304</v>
      </c>
      <c r="F50" s="92">
        <f t="shared" si="2"/>
        <v>134.22</v>
      </c>
      <c r="G50" s="92">
        <f t="shared" si="3"/>
        <v>140.34805771059203</v>
      </c>
      <c r="H50" s="92">
        <f t="shared" si="4"/>
        <v>128.09194228940797</v>
      </c>
      <c r="I50" s="92">
        <f t="shared" si="39"/>
        <v>146.47611542118403</v>
      </c>
      <c r="J50" s="92">
        <f t="shared" si="40"/>
        <v>121.96388457881595</v>
      </c>
      <c r="K50" s="92">
        <f t="shared" si="41"/>
        <v>152.60417313177607</v>
      </c>
      <c r="L50" s="92">
        <f t="shared" si="42"/>
        <v>115.83582686822393</v>
      </c>
      <c r="M50" s="90"/>
      <c r="N50" s="93">
        <f t="shared" si="27"/>
        <v>1</v>
      </c>
      <c r="O50" s="93">
        <f t="shared" si="28"/>
        <v>5</v>
      </c>
      <c r="P50" s="93">
        <f t="shared" si="14"/>
        <v>0</v>
      </c>
      <c r="Q50" s="94">
        <f t="shared" si="29"/>
        <v>0</v>
      </c>
      <c r="R50" s="94">
        <f t="shared" si="30"/>
        <v>0</v>
      </c>
      <c r="S50" s="94">
        <f t="shared" si="16"/>
        <v>0</v>
      </c>
      <c r="T50" s="95">
        <f t="shared" si="31"/>
        <v>0</v>
      </c>
      <c r="U50" s="95">
        <f t="shared" si="17"/>
        <v>0</v>
      </c>
      <c r="V50" s="96">
        <f t="shared" si="32"/>
        <v>2</v>
      </c>
      <c r="W50" s="96">
        <f t="shared" si="18"/>
        <v>0</v>
      </c>
      <c r="X50" s="97">
        <f t="shared" si="33"/>
        <v>0</v>
      </c>
      <c r="Y50" s="97">
        <f t="shared" si="34"/>
        <v>0</v>
      </c>
      <c r="Z50" s="97">
        <f t="shared" si="20"/>
        <v>0</v>
      </c>
      <c r="AA50" s="98">
        <f t="shared" si="35"/>
        <v>0</v>
      </c>
      <c r="AB50" s="98">
        <f t="shared" si="36"/>
        <v>0</v>
      </c>
      <c r="AC50" s="98">
        <f t="shared" si="22"/>
        <v>0</v>
      </c>
      <c r="AD50" s="90">
        <f t="shared" si="23"/>
        <v>0</v>
      </c>
      <c r="AE50" s="87" t="str">
        <f t="shared" si="24"/>
        <v/>
      </c>
      <c r="AF50" s="21"/>
      <c r="AG50" s="21"/>
      <c r="AH50" s="10"/>
      <c r="AI50" s="13"/>
    </row>
    <row r="51" spans="1:35" s="3" customFormat="1" ht="15" customHeight="1">
      <c r="A51" s="88" t="s">
        <v>63</v>
      </c>
      <c r="B51" s="89">
        <v>45643</v>
      </c>
      <c r="C51" s="88">
        <v>134.13</v>
      </c>
      <c r="D51" s="90" t="str">
        <f t="shared" si="37"/>
        <v>OK</v>
      </c>
      <c r="E51" s="91">
        <f t="shared" si="38"/>
        <v>134.56268817204304</v>
      </c>
      <c r="F51" s="92">
        <f t="shared" si="2"/>
        <v>134.22</v>
      </c>
      <c r="G51" s="92">
        <f t="shared" si="3"/>
        <v>140.34805771059203</v>
      </c>
      <c r="H51" s="92">
        <f t="shared" si="4"/>
        <v>128.09194228940797</v>
      </c>
      <c r="I51" s="92">
        <f t="shared" si="39"/>
        <v>146.47611542118403</v>
      </c>
      <c r="J51" s="92">
        <f t="shared" si="40"/>
        <v>121.96388457881595</v>
      </c>
      <c r="K51" s="92">
        <f t="shared" si="41"/>
        <v>152.60417313177607</v>
      </c>
      <c r="L51" s="92">
        <f t="shared" si="42"/>
        <v>115.83582686822393</v>
      </c>
      <c r="M51" s="90"/>
      <c r="N51" s="93">
        <f t="shared" si="27"/>
        <v>1</v>
      </c>
      <c r="O51" s="93">
        <f t="shared" si="28"/>
        <v>6</v>
      </c>
      <c r="P51" s="93">
        <f t="shared" si="14"/>
        <v>0</v>
      </c>
      <c r="Q51" s="94">
        <f t="shared" si="29"/>
        <v>0</v>
      </c>
      <c r="R51" s="94">
        <f t="shared" si="30"/>
        <v>0</v>
      </c>
      <c r="S51" s="94">
        <f t="shared" si="16"/>
        <v>0</v>
      </c>
      <c r="T51" s="95">
        <f t="shared" si="31"/>
        <v>1</v>
      </c>
      <c r="U51" s="95">
        <f t="shared" si="17"/>
        <v>0</v>
      </c>
      <c r="V51" s="96">
        <f t="shared" si="32"/>
        <v>0</v>
      </c>
      <c r="W51" s="96">
        <f t="shared" si="18"/>
        <v>0</v>
      </c>
      <c r="X51" s="97">
        <f t="shared" si="33"/>
        <v>0</v>
      </c>
      <c r="Y51" s="97">
        <f t="shared" si="34"/>
        <v>0</v>
      </c>
      <c r="Z51" s="97">
        <f t="shared" si="20"/>
        <v>0</v>
      </c>
      <c r="AA51" s="98">
        <f t="shared" si="35"/>
        <v>0</v>
      </c>
      <c r="AB51" s="98">
        <f t="shared" si="36"/>
        <v>0</v>
      </c>
      <c r="AC51" s="98">
        <f t="shared" si="22"/>
        <v>0</v>
      </c>
      <c r="AD51" s="90">
        <f t="shared" si="23"/>
        <v>0</v>
      </c>
      <c r="AE51" s="87" t="str">
        <f t="shared" si="24"/>
        <v/>
      </c>
      <c r="AF51" s="21"/>
      <c r="AG51" s="21"/>
      <c r="AH51" s="10"/>
      <c r="AI51" s="13"/>
    </row>
    <row r="52" spans="1:35" s="3" customFormat="1" ht="15" customHeight="1">
      <c r="A52" s="88" t="s">
        <v>63</v>
      </c>
      <c r="B52" s="89">
        <v>45643</v>
      </c>
      <c r="C52" s="88">
        <v>134.11000000000001</v>
      </c>
      <c r="D52" s="90" t="str">
        <f t="shared" si="37"/>
        <v>OK</v>
      </c>
      <c r="E52" s="91">
        <f t="shared" si="38"/>
        <v>134.56268817204304</v>
      </c>
      <c r="F52" s="92">
        <f t="shared" si="2"/>
        <v>134.22</v>
      </c>
      <c r="G52" s="92">
        <f t="shared" si="3"/>
        <v>140.34805771059203</v>
      </c>
      <c r="H52" s="92">
        <f t="shared" si="4"/>
        <v>128.09194228940797</v>
      </c>
      <c r="I52" s="92">
        <f t="shared" si="39"/>
        <v>146.47611542118403</v>
      </c>
      <c r="J52" s="92">
        <f t="shared" si="40"/>
        <v>121.96388457881595</v>
      </c>
      <c r="K52" s="92">
        <f t="shared" si="41"/>
        <v>152.60417313177607</v>
      </c>
      <c r="L52" s="92">
        <f t="shared" si="42"/>
        <v>115.83582686822393</v>
      </c>
      <c r="M52" s="90"/>
      <c r="N52" s="93">
        <f t="shared" si="27"/>
        <v>1</v>
      </c>
      <c r="O52" s="93">
        <f t="shared" si="28"/>
        <v>7</v>
      </c>
      <c r="P52" s="93">
        <f t="shared" si="14"/>
        <v>0</v>
      </c>
      <c r="Q52" s="94">
        <f t="shared" si="29"/>
        <v>0</v>
      </c>
      <c r="R52" s="94">
        <f t="shared" si="30"/>
        <v>0</v>
      </c>
      <c r="S52" s="94">
        <f t="shared" si="16"/>
        <v>0</v>
      </c>
      <c r="T52" s="95">
        <f t="shared" si="31"/>
        <v>0</v>
      </c>
      <c r="U52" s="95">
        <f t="shared" si="17"/>
        <v>0</v>
      </c>
      <c r="V52" s="96">
        <f t="shared" si="32"/>
        <v>1</v>
      </c>
      <c r="W52" s="96">
        <f t="shared" si="18"/>
        <v>0</v>
      </c>
      <c r="X52" s="97">
        <f t="shared" si="33"/>
        <v>0</v>
      </c>
      <c r="Y52" s="97">
        <f t="shared" si="34"/>
        <v>0</v>
      </c>
      <c r="Z52" s="97">
        <f t="shared" si="20"/>
        <v>0</v>
      </c>
      <c r="AA52" s="98">
        <f t="shared" si="35"/>
        <v>0</v>
      </c>
      <c r="AB52" s="98">
        <f t="shared" si="36"/>
        <v>0</v>
      </c>
      <c r="AC52" s="98">
        <f t="shared" si="22"/>
        <v>0</v>
      </c>
      <c r="AD52" s="90">
        <f t="shared" si="23"/>
        <v>0</v>
      </c>
      <c r="AE52" s="87" t="str">
        <f t="shared" si="24"/>
        <v/>
      </c>
      <c r="AF52" s="21"/>
      <c r="AG52" s="21"/>
      <c r="AH52" s="10"/>
      <c r="AI52" s="13"/>
    </row>
    <row r="53" spans="1:35" s="3" customFormat="1" ht="15" customHeight="1">
      <c r="A53" s="88" t="s">
        <v>63</v>
      </c>
      <c r="B53" s="89">
        <v>45645</v>
      </c>
      <c r="C53" s="88">
        <v>132.69</v>
      </c>
      <c r="D53" s="90" t="str">
        <f t="shared" si="37"/>
        <v>OK</v>
      </c>
      <c r="E53" s="91">
        <f t="shared" si="38"/>
        <v>134.56268817204304</v>
      </c>
      <c r="F53" s="92">
        <f t="shared" si="2"/>
        <v>134.22</v>
      </c>
      <c r="G53" s="92">
        <f t="shared" si="3"/>
        <v>140.34805771059203</v>
      </c>
      <c r="H53" s="92">
        <f t="shared" si="4"/>
        <v>128.09194228940797</v>
      </c>
      <c r="I53" s="92">
        <f t="shared" si="39"/>
        <v>146.47611542118403</v>
      </c>
      <c r="J53" s="92">
        <f t="shared" si="40"/>
        <v>121.96388457881595</v>
      </c>
      <c r="K53" s="92">
        <f t="shared" si="41"/>
        <v>152.60417313177607</v>
      </c>
      <c r="L53" s="92">
        <f t="shared" si="42"/>
        <v>115.83582686822393</v>
      </c>
      <c r="M53" s="90"/>
      <c r="N53" s="93">
        <f t="shared" si="27"/>
        <v>1</v>
      </c>
      <c r="O53" s="93">
        <f t="shared" si="28"/>
        <v>8</v>
      </c>
      <c r="P53" s="93">
        <f t="shared" si="14"/>
        <v>0</v>
      </c>
      <c r="Q53" s="94">
        <f t="shared" si="29"/>
        <v>0</v>
      </c>
      <c r="R53" s="94">
        <f t="shared" si="30"/>
        <v>0</v>
      </c>
      <c r="S53" s="94">
        <f t="shared" si="16"/>
        <v>0</v>
      </c>
      <c r="T53" s="95">
        <f t="shared" si="31"/>
        <v>0</v>
      </c>
      <c r="U53" s="95">
        <f t="shared" si="17"/>
        <v>0</v>
      </c>
      <c r="V53" s="96">
        <f t="shared" si="32"/>
        <v>2</v>
      </c>
      <c r="W53" s="96">
        <f t="shared" si="18"/>
        <v>0</v>
      </c>
      <c r="X53" s="97">
        <f t="shared" si="33"/>
        <v>0</v>
      </c>
      <c r="Y53" s="97">
        <f t="shared" si="34"/>
        <v>0</v>
      </c>
      <c r="Z53" s="97">
        <f t="shared" si="20"/>
        <v>0</v>
      </c>
      <c r="AA53" s="98">
        <f t="shared" si="35"/>
        <v>0</v>
      </c>
      <c r="AB53" s="98">
        <f t="shared" si="36"/>
        <v>0</v>
      </c>
      <c r="AC53" s="98">
        <f t="shared" si="22"/>
        <v>0</v>
      </c>
      <c r="AD53" s="90">
        <f t="shared" si="23"/>
        <v>0</v>
      </c>
      <c r="AE53" s="87" t="str">
        <f t="shared" si="24"/>
        <v/>
      </c>
      <c r="AF53" s="21"/>
      <c r="AG53" s="21"/>
      <c r="AH53" s="10"/>
      <c r="AI53" s="13"/>
    </row>
    <row r="54" spans="1:35" s="3" customFormat="1" ht="15" customHeight="1">
      <c r="A54" s="88" t="s">
        <v>63</v>
      </c>
      <c r="B54" s="89">
        <v>45645</v>
      </c>
      <c r="C54" s="88">
        <v>136.66999999999999</v>
      </c>
      <c r="D54" s="90" t="str">
        <f t="shared" si="37"/>
        <v>OK</v>
      </c>
      <c r="E54" s="91">
        <f t="shared" si="38"/>
        <v>134.56268817204304</v>
      </c>
      <c r="F54" s="92">
        <f t="shared" si="2"/>
        <v>134.22</v>
      </c>
      <c r="G54" s="92">
        <f t="shared" si="3"/>
        <v>140.34805771059203</v>
      </c>
      <c r="H54" s="92">
        <f t="shared" si="4"/>
        <v>128.09194228940797</v>
      </c>
      <c r="I54" s="92">
        <f t="shared" si="39"/>
        <v>146.47611542118403</v>
      </c>
      <c r="J54" s="92">
        <f t="shared" si="40"/>
        <v>121.96388457881595</v>
      </c>
      <c r="K54" s="92">
        <f t="shared" si="41"/>
        <v>152.60417313177607</v>
      </c>
      <c r="L54" s="92">
        <f t="shared" si="42"/>
        <v>115.83582686822393</v>
      </c>
      <c r="M54" s="90"/>
      <c r="N54" s="93">
        <f t="shared" si="27"/>
        <v>0</v>
      </c>
      <c r="O54" s="93">
        <f t="shared" si="28"/>
        <v>0</v>
      </c>
      <c r="P54" s="93">
        <f t="shared" si="14"/>
        <v>0</v>
      </c>
      <c r="Q54" s="94">
        <f t="shared" si="29"/>
        <v>1</v>
      </c>
      <c r="R54" s="94">
        <f t="shared" si="30"/>
        <v>1</v>
      </c>
      <c r="S54" s="94">
        <f t="shared" si="16"/>
        <v>0</v>
      </c>
      <c r="T54" s="95">
        <f t="shared" si="31"/>
        <v>1</v>
      </c>
      <c r="U54" s="95">
        <f t="shared" si="17"/>
        <v>0</v>
      </c>
      <c r="V54" s="96">
        <f t="shared" si="32"/>
        <v>0</v>
      </c>
      <c r="W54" s="96">
        <f t="shared" si="18"/>
        <v>0</v>
      </c>
      <c r="X54" s="97">
        <f t="shared" si="33"/>
        <v>0</v>
      </c>
      <c r="Y54" s="97">
        <f t="shared" si="34"/>
        <v>0</v>
      </c>
      <c r="Z54" s="97">
        <f t="shared" si="20"/>
        <v>0</v>
      </c>
      <c r="AA54" s="98">
        <f t="shared" si="35"/>
        <v>0</v>
      </c>
      <c r="AB54" s="98">
        <f t="shared" si="36"/>
        <v>0</v>
      </c>
      <c r="AC54" s="98">
        <f t="shared" si="22"/>
        <v>0</v>
      </c>
      <c r="AD54" s="90">
        <f t="shared" si="23"/>
        <v>0</v>
      </c>
      <c r="AE54" s="87" t="str">
        <f t="shared" si="24"/>
        <v/>
      </c>
      <c r="AF54" s="21"/>
      <c r="AG54" s="21"/>
      <c r="AH54" s="10"/>
      <c r="AI54" s="13"/>
    </row>
    <row r="55" spans="1:35" s="3" customFormat="1" ht="15" customHeight="1">
      <c r="A55" s="88" t="s">
        <v>63</v>
      </c>
      <c r="B55" s="89">
        <v>45659</v>
      </c>
      <c r="C55" s="88">
        <v>131.79</v>
      </c>
      <c r="D55" s="90" t="str">
        <f t="shared" si="37"/>
        <v>OK</v>
      </c>
      <c r="E55" s="91">
        <f t="shared" si="38"/>
        <v>134.56268817204304</v>
      </c>
      <c r="F55" s="92">
        <f t="shared" si="2"/>
        <v>134.22</v>
      </c>
      <c r="G55" s="92">
        <f t="shared" si="3"/>
        <v>140.34805771059203</v>
      </c>
      <c r="H55" s="92">
        <f t="shared" si="4"/>
        <v>128.09194228940797</v>
      </c>
      <c r="I55" s="92">
        <f t="shared" si="39"/>
        <v>146.47611542118403</v>
      </c>
      <c r="J55" s="92">
        <f t="shared" si="40"/>
        <v>121.96388457881595</v>
      </c>
      <c r="K55" s="92">
        <f t="shared" si="41"/>
        <v>152.60417313177607</v>
      </c>
      <c r="L55" s="92">
        <f t="shared" si="42"/>
        <v>115.83582686822393</v>
      </c>
      <c r="M55" s="90"/>
      <c r="N55" s="93">
        <f t="shared" si="27"/>
        <v>1</v>
      </c>
      <c r="O55" s="93">
        <f t="shared" si="28"/>
        <v>1</v>
      </c>
      <c r="P55" s="93">
        <f t="shared" si="14"/>
        <v>0</v>
      </c>
      <c r="Q55" s="94">
        <f t="shared" si="29"/>
        <v>0</v>
      </c>
      <c r="R55" s="94">
        <f t="shared" si="30"/>
        <v>0</v>
      </c>
      <c r="S55" s="94">
        <f t="shared" si="16"/>
        <v>0</v>
      </c>
      <c r="T55" s="95">
        <f t="shared" si="31"/>
        <v>0</v>
      </c>
      <c r="U55" s="95">
        <f t="shared" si="17"/>
        <v>0</v>
      </c>
      <c r="V55" s="96">
        <f t="shared" si="32"/>
        <v>1</v>
      </c>
      <c r="W55" s="96">
        <f t="shared" si="18"/>
        <v>0</v>
      </c>
      <c r="X55" s="97">
        <f t="shared" si="33"/>
        <v>0</v>
      </c>
      <c r="Y55" s="97">
        <f t="shared" si="34"/>
        <v>0</v>
      </c>
      <c r="Z55" s="97">
        <f t="shared" si="20"/>
        <v>0</v>
      </c>
      <c r="AA55" s="98">
        <f t="shared" si="35"/>
        <v>0</v>
      </c>
      <c r="AB55" s="98">
        <f t="shared" si="36"/>
        <v>0</v>
      </c>
      <c r="AC55" s="98">
        <f t="shared" si="22"/>
        <v>0</v>
      </c>
      <c r="AD55" s="90">
        <f t="shared" si="23"/>
        <v>0</v>
      </c>
      <c r="AE55" s="87" t="str">
        <f t="shared" si="24"/>
        <v/>
      </c>
      <c r="AF55" s="21"/>
      <c r="AG55" s="21"/>
      <c r="AH55" s="10"/>
      <c r="AI55" s="13"/>
    </row>
    <row r="56" spans="1:35" s="3" customFormat="1" ht="15" customHeight="1">
      <c r="A56" s="88" t="s">
        <v>63</v>
      </c>
      <c r="B56" s="89">
        <v>45659</v>
      </c>
      <c r="C56" s="88">
        <v>135.02000000000001</v>
      </c>
      <c r="D56" s="90" t="str">
        <f t="shared" si="37"/>
        <v>OK</v>
      </c>
      <c r="E56" s="91">
        <f t="shared" si="38"/>
        <v>134.56268817204304</v>
      </c>
      <c r="F56" s="92">
        <f t="shared" si="2"/>
        <v>134.22</v>
      </c>
      <c r="G56" s="92">
        <f t="shared" si="3"/>
        <v>140.34805771059203</v>
      </c>
      <c r="H56" s="92">
        <f t="shared" si="4"/>
        <v>128.09194228940797</v>
      </c>
      <c r="I56" s="92">
        <f t="shared" si="39"/>
        <v>146.47611542118403</v>
      </c>
      <c r="J56" s="92">
        <f t="shared" si="40"/>
        <v>121.96388457881595</v>
      </c>
      <c r="K56" s="92">
        <f t="shared" si="41"/>
        <v>152.60417313177607</v>
      </c>
      <c r="L56" s="92">
        <f t="shared" si="42"/>
        <v>115.83582686822393</v>
      </c>
      <c r="M56" s="90"/>
      <c r="N56" s="93">
        <f t="shared" si="27"/>
        <v>0</v>
      </c>
      <c r="O56" s="93">
        <f t="shared" si="28"/>
        <v>0</v>
      </c>
      <c r="P56" s="93">
        <f t="shared" si="14"/>
        <v>0</v>
      </c>
      <c r="Q56" s="94">
        <f t="shared" si="29"/>
        <v>1</v>
      </c>
      <c r="R56" s="94">
        <f t="shared" si="30"/>
        <v>1</v>
      </c>
      <c r="S56" s="94">
        <f t="shared" si="16"/>
        <v>0</v>
      </c>
      <c r="T56" s="95">
        <f t="shared" si="31"/>
        <v>1</v>
      </c>
      <c r="U56" s="95">
        <f t="shared" si="17"/>
        <v>0</v>
      </c>
      <c r="V56" s="96">
        <f t="shared" si="32"/>
        <v>0</v>
      </c>
      <c r="W56" s="96">
        <f t="shared" si="18"/>
        <v>0</v>
      </c>
      <c r="X56" s="97">
        <f t="shared" si="33"/>
        <v>0</v>
      </c>
      <c r="Y56" s="97">
        <f t="shared" si="34"/>
        <v>0</v>
      </c>
      <c r="Z56" s="97">
        <f t="shared" si="20"/>
        <v>0</v>
      </c>
      <c r="AA56" s="98">
        <f t="shared" si="35"/>
        <v>0</v>
      </c>
      <c r="AB56" s="98">
        <f t="shared" si="36"/>
        <v>0</v>
      </c>
      <c r="AC56" s="98">
        <f t="shared" si="22"/>
        <v>0</v>
      </c>
      <c r="AD56" s="90">
        <f t="shared" si="23"/>
        <v>0</v>
      </c>
      <c r="AE56" s="87" t="str">
        <f t="shared" si="24"/>
        <v/>
      </c>
      <c r="AF56" s="21"/>
      <c r="AG56" s="21"/>
      <c r="AH56" s="10"/>
      <c r="AI56" s="13"/>
    </row>
    <row r="57" spans="1:35" s="3" customFormat="1" ht="15" customHeight="1">
      <c r="A57" s="88" t="s">
        <v>63</v>
      </c>
      <c r="B57" s="89">
        <v>45660</v>
      </c>
      <c r="C57" s="88">
        <v>140.52000000000001</v>
      </c>
      <c r="D57" s="90" t="str">
        <f t="shared" si="37"/>
        <v>OK</v>
      </c>
      <c r="E57" s="91">
        <f t="shared" si="38"/>
        <v>134.56268817204304</v>
      </c>
      <c r="F57" s="92">
        <f t="shared" si="2"/>
        <v>134.22</v>
      </c>
      <c r="G57" s="92">
        <f t="shared" si="3"/>
        <v>140.34805771059203</v>
      </c>
      <c r="H57" s="92">
        <f t="shared" si="4"/>
        <v>128.09194228940797</v>
      </c>
      <c r="I57" s="92">
        <f t="shared" si="39"/>
        <v>146.47611542118403</v>
      </c>
      <c r="J57" s="92">
        <f t="shared" si="40"/>
        <v>121.96388457881595</v>
      </c>
      <c r="K57" s="92">
        <f t="shared" si="41"/>
        <v>152.60417313177607</v>
      </c>
      <c r="L57" s="92">
        <f t="shared" si="42"/>
        <v>115.83582686822393</v>
      </c>
      <c r="M57" s="90"/>
      <c r="N57" s="93">
        <f t="shared" si="27"/>
        <v>0</v>
      </c>
      <c r="O57" s="93">
        <f t="shared" si="28"/>
        <v>0</v>
      </c>
      <c r="P57" s="93">
        <f t="shared" si="14"/>
        <v>0</v>
      </c>
      <c r="Q57" s="94">
        <f t="shared" si="29"/>
        <v>1</v>
      </c>
      <c r="R57" s="94">
        <f t="shared" si="30"/>
        <v>2</v>
      </c>
      <c r="S57" s="94">
        <f t="shared" si="16"/>
        <v>0</v>
      </c>
      <c r="T57" s="95">
        <f t="shared" si="31"/>
        <v>2</v>
      </c>
      <c r="U57" s="95">
        <f t="shared" si="17"/>
        <v>0</v>
      </c>
      <c r="V57" s="96">
        <f t="shared" si="32"/>
        <v>0</v>
      </c>
      <c r="W57" s="96">
        <f t="shared" si="18"/>
        <v>0</v>
      </c>
      <c r="X57" s="97">
        <f t="shared" si="33"/>
        <v>0</v>
      </c>
      <c r="Y57" s="97">
        <f t="shared" si="34"/>
        <v>0</v>
      </c>
      <c r="Z57" s="97">
        <f t="shared" si="20"/>
        <v>0</v>
      </c>
      <c r="AA57" s="98">
        <f t="shared" si="35"/>
        <v>0</v>
      </c>
      <c r="AB57" s="98">
        <f t="shared" si="36"/>
        <v>0</v>
      </c>
      <c r="AC57" s="98">
        <f t="shared" si="22"/>
        <v>0</v>
      </c>
      <c r="AD57" s="90">
        <f t="shared" si="23"/>
        <v>0</v>
      </c>
      <c r="AE57" s="87" t="str">
        <f t="shared" si="24"/>
        <v/>
      </c>
      <c r="AF57" s="21"/>
      <c r="AG57" s="21"/>
      <c r="AH57" s="10"/>
      <c r="AI57" s="13"/>
    </row>
    <row r="58" spans="1:35" s="3" customFormat="1" ht="15" customHeight="1">
      <c r="A58" s="88" t="s">
        <v>63</v>
      </c>
      <c r="B58" s="89">
        <v>45660</v>
      </c>
      <c r="C58" s="88">
        <v>141.37</v>
      </c>
      <c r="D58" s="90" t="str">
        <f t="shared" si="37"/>
        <v>OK</v>
      </c>
      <c r="E58" s="91">
        <f t="shared" si="38"/>
        <v>134.56268817204304</v>
      </c>
      <c r="F58" s="92">
        <f t="shared" si="2"/>
        <v>134.22</v>
      </c>
      <c r="G58" s="92">
        <f t="shared" si="3"/>
        <v>140.34805771059203</v>
      </c>
      <c r="H58" s="92">
        <f t="shared" si="4"/>
        <v>128.09194228940797</v>
      </c>
      <c r="I58" s="92">
        <f t="shared" si="39"/>
        <v>146.47611542118403</v>
      </c>
      <c r="J58" s="92">
        <f t="shared" si="40"/>
        <v>121.96388457881595</v>
      </c>
      <c r="K58" s="92">
        <f t="shared" si="41"/>
        <v>152.60417313177607</v>
      </c>
      <c r="L58" s="92">
        <f t="shared" si="42"/>
        <v>115.83582686822393</v>
      </c>
      <c r="M58" s="90"/>
      <c r="N58" s="93">
        <f t="shared" si="27"/>
        <v>0</v>
      </c>
      <c r="O58" s="93">
        <f t="shared" si="28"/>
        <v>0</v>
      </c>
      <c r="P58" s="93">
        <f t="shared" si="14"/>
        <v>0</v>
      </c>
      <c r="Q58" s="94">
        <f t="shared" si="29"/>
        <v>1</v>
      </c>
      <c r="R58" s="94">
        <f t="shared" si="30"/>
        <v>3</v>
      </c>
      <c r="S58" s="94">
        <f t="shared" si="16"/>
        <v>0</v>
      </c>
      <c r="T58" s="95">
        <f t="shared" si="31"/>
        <v>3</v>
      </c>
      <c r="U58" s="95">
        <f t="shared" si="17"/>
        <v>0</v>
      </c>
      <c r="V58" s="96">
        <f t="shared" si="32"/>
        <v>0</v>
      </c>
      <c r="W58" s="96">
        <f t="shared" si="18"/>
        <v>0</v>
      </c>
      <c r="X58" s="97">
        <f t="shared" si="33"/>
        <v>0</v>
      </c>
      <c r="Y58" s="97">
        <f t="shared" si="34"/>
        <v>0</v>
      </c>
      <c r="Z58" s="97">
        <f t="shared" si="20"/>
        <v>0</v>
      </c>
      <c r="AA58" s="98">
        <f t="shared" si="35"/>
        <v>0</v>
      </c>
      <c r="AB58" s="98">
        <f t="shared" si="36"/>
        <v>0</v>
      </c>
      <c r="AC58" s="98">
        <f t="shared" si="22"/>
        <v>0</v>
      </c>
      <c r="AD58" s="90">
        <f t="shared" si="23"/>
        <v>0</v>
      </c>
      <c r="AE58" s="87" t="str">
        <f t="shared" si="24"/>
        <v/>
      </c>
      <c r="AF58" s="21"/>
      <c r="AG58" s="21"/>
      <c r="AH58" s="10"/>
      <c r="AI58" s="13"/>
    </row>
    <row r="59" spans="1:35" s="3" customFormat="1" ht="15" customHeight="1">
      <c r="A59" s="88" t="s">
        <v>63</v>
      </c>
      <c r="B59" s="89">
        <v>45665</v>
      </c>
      <c r="C59" s="88">
        <v>139.03</v>
      </c>
      <c r="D59" s="90" t="str">
        <f t="shared" si="37"/>
        <v>OK</v>
      </c>
      <c r="E59" s="91">
        <f t="shared" si="38"/>
        <v>134.56268817204304</v>
      </c>
      <c r="F59" s="92">
        <f t="shared" si="2"/>
        <v>134.22</v>
      </c>
      <c r="G59" s="92">
        <f t="shared" si="3"/>
        <v>140.34805771059203</v>
      </c>
      <c r="H59" s="92">
        <f t="shared" si="4"/>
        <v>128.09194228940797</v>
      </c>
      <c r="I59" s="92">
        <f t="shared" si="39"/>
        <v>146.47611542118403</v>
      </c>
      <c r="J59" s="92">
        <f t="shared" si="40"/>
        <v>121.96388457881595</v>
      </c>
      <c r="K59" s="92">
        <f t="shared" si="41"/>
        <v>152.60417313177607</v>
      </c>
      <c r="L59" s="92">
        <f t="shared" si="42"/>
        <v>115.83582686822393</v>
      </c>
      <c r="M59" s="90"/>
      <c r="N59" s="93">
        <f t="shared" si="27"/>
        <v>0</v>
      </c>
      <c r="O59" s="93">
        <f t="shared" si="28"/>
        <v>0</v>
      </c>
      <c r="P59" s="93">
        <f t="shared" si="14"/>
        <v>0</v>
      </c>
      <c r="Q59" s="94">
        <f t="shared" si="29"/>
        <v>1</v>
      </c>
      <c r="R59" s="94">
        <f t="shared" si="30"/>
        <v>4</v>
      </c>
      <c r="S59" s="94">
        <f t="shared" si="16"/>
        <v>0</v>
      </c>
      <c r="T59" s="95">
        <f t="shared" si="31"/>
        <v>0</v>
      </c>
      <c r="U59" s="95">
        <f t="shared" si="17"/>
        <v>0</v>
      </c>
      <c r="V59" s="96">
        <f t="shared" si="32"/>
        <v>1</v>
      </c>
      <c r="W59" s="96">
        <f t="shared" si="18"/>
        <v>0</v>
      </c>
      <c r="X59" s="97">
        <f t="shared" si="33"/>
        <v>0</v>
      </c>
      <c r="Y59" s="97">
        <f t="shared" si="34"/>
        <v>0</v>
      </c>
      <c r="Z59" s="97">
        <f t="shared" si="20"/>
        <v>0</v>
      </c>
      <c r="AA59" s="98">
        <f t="shared" si="35"/>
        <v>0</v>
      </c>
      <c r="AB59" s="98">
        <f t="shared" si="36"/>
        <v>0</v>
      </c>
      <c r="AC59" s="98">
        <f t="shared" si="22"/>
        <v>0</v>
      </c>
      <c r="AD59" s="90">
        <f t="shared" si="23"/>
        <v>0</v>
      </c>
      <c r="AE59" s="87" t="str">
        <f t="shared" si="24"/>
        <v/>
      </c>
      <c r="AF59" s="21"/>
      <c r="AG59" s="21"/>
      <c r="AH59" s="10"/>
      <c r="AI59" s="13"/>
    </row>
    <row r="60" spans="1:35" s="3" customFormat="1" ht="15" customHeight="1">
      <c r="A60" s="88" t="s">
        <v>63</v>
      </c>
      <c r="B60" s="89">
        <v>45665</v>
      </c>
      <c r="C60" s="88">
        <v>134.91999999999999</v>
      </c>
      <c r="D60" s="90" t="str">
        <f t="shared" si="37"/>
        <v>OK</v>
      </c>
      <c r="E60" s="91">
        <f t="shared" si="38"/>
        <v>134.56268817204304</v>
      </c>
      <c r="F60" s="92">
        <f t="shared" si="2"/>
        <v>134.22</v>
      </c>
      <c r="G60" s="92">
        <f t="shared" si="3"/>
        <v>140.34805771059203</v>
      </c>
      <c r="H60" s="92">
        <f t="shared" si="4"/>
        <v>128.09194228940797</v>
      </c>
      <c r="I60" s="92">
        <f t="shared" si="39"/>
        <v>146.47611542118403</v>
      </c>
      <c r="J60" s="92">
        <f t="shared" si="40"/>
        <v>121.96388457881595</v>
      </c>
      <c r="K60" s="92">
        <f t="shared" si="41"/>
        <v>152.60417313177607</v>
      </c>
      <c r="L60" s="92">
        <f t="shared" si="42"/>
        <v>115.83582686822393</v>
      </c>
      <c r="M60" s="90"/>
      <c r="N60" s="93">
        <f t="shared" si="27"/>
        <v>0</v>
      </c>
      <c r="O60" s="93">
        <f t="shared" si="28"/>
        <v>0</v>
      </c>
      <c r="P60" s="93">
        <f t="shared" si="14"/>
        <v>0</v>
      </c>
      <c r="Q60" s="94">
        <f t="shared" si="29"/>
        <v>1</v>
      </c>
      <c r="R60" s="94">
        <f t="shared" si="30"/>
        <v>5</v>
      </c>
      <c r="S60" s="94">
        <f t="shared" si="16"/>
        <v>0</v>
      </c>
      <c r="T60" s="95">
        <f t="shared" si="31"/>
        <v>0</v>
      </c>
      <c r="U60" s="95">
        <f t="shared" si="17"/>
        <v>0</v>
      </c>
      <c r="V60" s="96">
        <f t="shared" si="32"/>
        <v>2</v>
      </c>
      <c r="W60" s="96">
        <f t="shared" si="18"/>
        <v>0</v>
      </c>
      <c r="X60" s="97">
        <f t="shared" si="33"/>
        <v>0</v>
      </c>
      <c r="Y60" s="97">
        <f t="shared" si="34"/>
        <v>0</v>
      </c>
      <c r="Z60" s="97">
        <f t="shared" si="20"/>
        <v>0</v>
      </c>
      <c r="AA60" s="98">
        <f t="shared" si="35"/>
        <v>0</v>
      </c>
      <c r="AB60" s="98">
        <f t="shared" si="36"/>
        <v>0</v>
      </c>
      <c r="AC60" s="98">
        <f t="shared" si="22"/>
        <v>0</v>
      </c>
      <c r="AD60" s="90">
        <f t="shared" si="23"/>
        <v>0</v>
      </c>
      <c r="AE60" s="87" t="str">
        <f t="shared" si="24"/>
        <v/>
      </c>
      <c r="AF60" s="21"/>
      <c r="AG60" s="21"/>
      <c r="AH60" s="10"/>
      <c r="AI60" s="13"/>
    </row>
    <row r="61" spans="1:35" s="3" customFormat="1" ht="15" customHeight="1">
      <c r="A61" s="88" t="s">
        <v>63</v>
      </c>
      <c r="B61" s="89">
        <v>45666</v>
      </c>
      <c r="C61" s="88">
        <v>127.05</v>
      </c>
      <c r="D61" s="90" t="str">
        <f t="shared" si="37"/>
        <v>OK</v>
      </c>
      <c r="E61" s="91">
        <f t="shared" si="38"/>
        <v>134.56268817204304</v>
      </c>
      <c r="F61" s="92">
        <f t="shared" si="2"/>
        <v>134.22</v>
      </c>
      <c r="G61" s="92">
        <f t="shared" si="3"/>
        <v>140.34805771059203</v>
      </c>
      <c r="H61" s="92">
        <f t="shared" si="4"/>
        <v>128.09194228940797</v>
      </c>
      <c r="I61" s="92">
        <f t="shared" si="39"/>
        <v>146.47611542118403</v>
      </c>
      <c r="J61" s="92">
        <f t="shared" si="40"/>
        <v>121.96388457881595</v>
      </c>
      <c r="K61" s="92">
        <f t="shared" si="41"/>
        <v>152.60417313177607</v>
      </c>
      <c r="L61" s="92">
        <f t="shared" si="42"/>
        <v>115.83582686822393</v>
      </c>
      <c r="M61" s="90"/>
      <c r="N61" s="93">
        <f t="shared" si="27"/>
        <v>1</v>
      </c>
      <c r="O61" s="93">
        <f t="shared" si="28"/>
        <v>1</v>
      </c>
      <c r="P61" s="93">
        <f t="shared" si="14"/>
        <v>0</v>
      </c>
      <c r="Q61" s="94">
        <f t="shared" si="29"/>
        <v>0</v>
      </c>
      <c r="R61" s="94">
        <f t="shared" si="30"/>
        <v>0</v>
      </c>
      <c r="S61" s="94">
        <f t="shared" si="16"/>
        <v>0</v>
      </c>
      <c r="T61" s="95">
        <f t="shared" si="31"/>
        <v>0</v>
      </c>
      <c r="U61" s="95">
        <f t="shared" si="17"/>
        <v>0</v>
      </c>
      <c r="V61" s="96">
        <f t="shared" si="32"/>
        <v>3</v>
      </c>
      <c r="W61" s="96">
        <f t="shared" si="18"/>
        <v>0</v>
      </c>
      <c r="X61" s="97">
        <f t="shared" si="33"/>
        <v>0</v>
      </c>
      <c r="Y61" s="97">
        <f t="shared" si="34"/>
        <v>0</v>
      </c>
      <c r="Z61" s="97">
        <f t="shared" si="20"/>
        <v>0</v>
      </c>
      <c r="AA61" s="98">
        <f t="shared" si="35"/>
        <v>0</v>
      </c>
      <c r="AB61" s="98">
        <f t="shared" si="36"/>
        <v>0</v>
      </c>
      <c r="AC61" s="98">
        <f t="shared" si="22"/>
        <v>0</v>
      </c>
      <c r="AD61" s="90">
        <f t="shared" si="23"/>
        <v>0</v>
      </c>
      <c r="AE61" s="87" t="str">
        <f t="shared" si="24"/>
        <v/>
      </c>
      <c r="AF61" s="21"/>
      <c r="AG61" s="21"/>
      <c r="AH61" s="10"/>
      <c r="AI61" s="13"/>
    </row>
    <row r="62" spans="1:35" s="3" customFormat="1" ht="15" customHeight="1">
      <c r="A62" s="88" t="s">
        <v>63</v>
      </c>
      <c r="B62" s="89">
        <v>45666</v>
      </c>
      <c r="C62" s="88">
        <v>128.77000000000001</v>
      </c>
      <c r="D62" s="90" t="str">
        <f t="shared" si="37"/>
        <v>OK</v>
      </c>
      <c r="E62" s="91">
        <f t="shared" si="38"/>
        <v>134.56268817204304</v>
      </c>
      <c r="F62" s="92">
        <f t="shared" si="2"/>
        <v>134.22</v>
      </c>
      <c r="G62" s="92">
        <f t="shared" si="3"/>
        <v>140.34805771059203</v>
      </c>
      <c r="H62" s="92">
        <f t="shared" si="4"/>
        <v>128.09194228940797</v>
      </c>
      <c r="I62" s="92">
        <f t="shared" si="39"/>
        <v>146.47611542118403</v>
      </c>
      <c r="J62" s="92">
        <f t="shared" si="40"/>
        <v>121.96388457881595</v>
      </c>
      <c r="K62" s="92">
        <f t="shared" si="41"/>
        <v>152.60417313177607</v>
      </c>
      <c r="L62" s="92">
        <f t="shared" si="42"/>
        <v>115.83582686822393</v>
      </c>
      <c r="M62" s="90"/>
      <c r="N62" s="93">
        <f t="shared" si="27"/>
        <v>1</v>
      </c>
      <c r="O62" s="93">
        <f t="shared" si="28"/>
        <v>2</v>
      </c>
      <c r="P62" s="93">
        <f t="shared" si="14"/>
        <v>0</v>
      </c>
      <c r="Q62" s="94">
        <f t="shared" si="29"/>
        <v>0</v>
      </c>
      <c r="R62" s="94">
        <f t="shared" si="30"/>
        <v>0</v>
      </c>
      <c r="S62" s="94">
        <f t="shared" si="16"/>
        <v>0</v>
      </c>
      <c r="T62" s="95">
        <f t="shared" si="31"/>
        <v>1</v>
      </c>
      <c r="U62" s="95">
        <f t="shared" si="17"/>
        <v>0</v>
      </c>
      <c r="V62" s="96">
        <f t="shared" si="32"/>
        <v>0</v>
      </c>
      <c r="W62" s="96">
        <f t="shared" si="18"/>
        <v>0</v>
      </c>
      <c r="X62" s="97">
        <f t="shared" si="33"/>
        <v>0</v>
      </c>
      <c r="Y62" s="97">
        <f t="shared" si="34"/>
        <v>0</v>
      </c>
      <c r="Z62" s="97">
        <f t="shared" si="20"/>
        <v>0</v>
      </c>
      <c r="AA62" s="98">
        <f t="shared" si="35"/>
        <v>0</v>
      </c>
      <c r="AB62" s="98">
        <f t="shared" si="36"/>
        <v>0</v>
      </c>
      <c r="AC62" s="98">
        <f t="shared" si="22"/>
        <v>0</v>
      </c>
      <c r="AD62" s="90">
        <f t="shared" si="23"/>
        <v>0</v>
      </c>
      <c r="AE62" s="87" t="str">
        <f t="shared" si="24"/>
        <v/>
      </c>
      <c r="AF62" s="21"/>
      <c r="AG62" s="21"/>
      <c r="AH62" s="10"/>
      <c r="AI62" s="13"/>
    </row>
    <row r="63" spans="1:35" s="3" customFormat="1" ht="15" customHeight="1">
      <c r="A63" s="88" t="s">
        <v>63</v>
      </c>
      <c r="B63" s="89">
        <v>45672</v>
      </c>
      <c r="C63" s="88">
        <v>136.83000000000001</v>
      </c>
      <c r="D63" s="90" t="str">
        <f t="shared" si="37"/>
        <v>OK</v>
      </c>
      <c r="E63" s="91">
        <f t="shared" si="38"/>
        <v>134.56268817204304</v>
      </c>
      <c r="F63" s="92">
        <f t="shared" si="2"/>
        <v>134.22</v>
      </c>
      <c r="G63" s="92">
        <f t="shared" si="3"/>
        <v>140.34805771059203</v>
      </c>
      <c r="H63" s="92">
        <f t="shared" si="4"/>
        <v>128.09194228940797</v>
      </c>
      <c r="I63" s="92">
        <f t="shared" si="39"/>
        <v>146.47611542118403</v>
      </c>
      <c r="J63" s="92">
        <f t="shared" si="40"/>
        <v>121.96388457881595</v>
      </c>
      <c r="K63" s="92">
        <f t="shared" si="41"/>
        <v>152.60417313177607</v>
      </c>
      <c r="L63" s="92">
        <f t="shared" si="42"/>
        <v>115.83582686822393</v>
      </c>
      <c r="M63" s="90"/>
      <c r="N63" s="93">
        <f t="shared" si="27"/>
        <v>0</v>
      </c>
      <c r="O63" s="93">
        <f t="shared" si="28"/>
        <v>0</v>
      </c>
      <c r="P63" s="93">
        <f t="shared" si="14"/>
        <v>0</v>
      </c>
      <c r="Q63" s="94">
        <f t="shared" si="29"/>
        <v>1</v>
      </c>
      <c r="R63" s="94">
        <f t="shared" si="30"/>
        <v>1</v>
      </c>
      <c r="S63" s="94">
        <f t="shared" si="16"/>
        <v>0</v>
      </c>
      <c r="T63" s="95">
        <f t="shared" si="31"/>
        <v>2</v>
      </c>
      <c r="U63" s="95">
        <f t="shared" si="17"/>
        <v>0</v>
      </c>
      <c r="V63" s="96">
        <f t="shared" si="32"/>
        <v>0</v>
      </c>
      <c r="W63" s="96">
        <f t="shared" si="18"/>
        <v>0</v>
      </c>
      <c r="X63" s="97">
        <f t="shared" si="33"/>
        <v>0</v>
      </c>
      <c r="Y63" s="97">
        <f t="shared" si="34"/>
        <v>0</v>
      </c>
      <c r="Z63" s="97">
        <f t="shared" si="20"/>
        <v>0</v>
      </c>
      <c r="AA63" s="98">
        <f t="shared" si="35"/>
        <v>0</v>
      </c>
      <c r="AB63" s="98">
        <f t="shared" si="36"/>
        <v>0</v>
      </c>
      <c r="AC63" s="98">
        <f t="shared" si="22"/>
        <v>0</v>
      </c>
      <c r="AD63" s="90">
        <f t="shared" si="23"/>
        <v>0</v>
      </c>
      <c r="AE63" s="87" t="str">
        <f t="shared" si="24"/>
        <v/>
      </c>
      <c r="AF63" s="21"/>
      <c r="AG63" s="21"/>
      <c r="AH63" s="10"/>
      <c r="AI63" s="13"/>
    </row>
    <row r="64" spans="1:35" s="3" customFormat="1" ht="15" customHeight="1">
      <c r="A64" s="88" t="s">
        <v>63</v>
      </c>
      <c r="B64" s="89">
        <v>45672</v>
      </c>
      <c r="C64" s="88">
        <v>137.99</v>
      </c>
      <c r="D64" s="90" t="str">
        <f t="shared" si="37"/>
        <v>OK</v>
      </c>
      <c r="E64" s="91">
        <f t="shared" si="38"/>
        <v>134.56268817204304</v>
      </c>
      <c r="F64" s="92">
        <f t="shared" si="2"/>
        <v>134.22</v>
      </c>
      <c r="G64" s="92">
        <f t="shared" si="3"/>
        <v>140.34805771059203</v>
      </c>
      <c r="H64" s="92">
        <f t="shared" si="4"/>
        <v>128.09194228940797</v>
      </c>
      <c r="I64" s="92">
        <f t="shared" si="39"/>
        <v>146.47611542118403</v>
      </c>
      <c r="J64" s="92">
        <f t="shared" si="40"/>
        <v>121.96388457881595</v>
      </c>
      <c r="K64" s="92">
        <f t="shared" si="41"/>
        <v>152.60417313177607</v>
      </c>
      <c r="L64" s="92">
        <f t="shared" si="42"/>
        <v>115.83582686822393</v>
      </c>
      <c r="M64" s="90"/>
      <c r="N64" s="93">
        <f t="shared" si="27"/>
        <v>0</v>
      </c>
      <c r="O64" s="93">
        <f t="shared" si="28"/>
        <v>0</v>
      </c>
      <c r="P64" s="93">
        <f t="shared" si="14"/>
        <v>0</v>
      </c>
      <c r="Q64" s="94">
        <f t="shared" si="29"/>
        <v>1</v>
      </c>
      <c r="R64" s="94">
        <f t="shared" si="30"/>
        <v>2</v>
      </c>
      <c r="S64" s="94">
        <f t="shared" si="16"/>
        <v>0</v>
      </c>
      <c r="T64" s="95">
        <f t="shared" si="31"/>
        <v>3</v>
      </c>
      <c r="U64" s="95">
        <f t="shared" si="17"/>
        <v>0</v>
      </c>
      <c r="V64" s="96">
        <f t="shared" si="32"/>
        <v>0</v>
      </c>
      <c r="W64" s="96">
        <f t="shared" si="18"/>
        <v>0</v>
      </c>
      <c r="X64" s="97">
        <f t="shared" si="33"/>
        <v>0</v>
      </c>
      <c r="Y64" s="97">
        <f t="shared" si="34"/>
        <v>0</v>
      </c>
      <c r="Z64" s="97">
        <f t="shared" si="20"/>
        <v>0</v>
      </c>
      <c r="AA64" s="98">
        <f t="shared" si="35"/>
        <v>0</v>
      </c>
      <c r="AB64" s="98">
        <f t="shared" si="36"/>
        <v>0</v>
      </c>
      <c r="AC64" s="98">
        <f t="shared" si="22"/>
        <v>0</v>
      </c>
      <c r="AD64" s="90">
        <f t="shared" si="23"/>
        <v>0</v>
      </c>
      <c r="AE64" s="87" t="str">
        <f t="shared" si="24"/>
        <v/>
      </c>
      <c r="AF64" s="21"/>
      <c r="AG64" s="21"/>
      <c r="AH64" s="10"/>
      <c r="AI64" s="13"/>
    </row>
    <row r="65" spans="1:35" s="3" customFormat="1" ht="15" customHeight="1">
      <c r="A65" s="88" t="s">
        <v>63</v>
      </c>
      <c r="B65" s="89">
        <v>45673</v>
      </c>
      <c r="C65" s="88">
        <v>138.1</v>
      </c>
      <c r="D65" s="90" t="str">
        <f t="shared" si="37"/>
        <v>OK</v>
      </c>
      <c r="E65" s="91">
        <f t="shared" si="38"/>
        <v>134.56268817204304</v>
      </c>
      <c r="F65" s="92">
        <f t="shared" si="2"/>
        <v>134.22</v>
      </c>
      <c r="G65" s="92">
        <f t="shared" si="3"/>
        <v>140.34805771059203</v>
      </c>
      <c r="H65" s="92">
        <f t="shared" si="4"/>
        <v>128.09194228940797</v>
      </c>
      <c r="I65" s="92">
        <f t="shared" si="39"/>
        <v>146.47611542118403</v>
      </c>
      <c r="J65" s="92">
        <f t="shared" si="40"/>
        <v>121.96388457881595</v>
      </c>
      <c r="K65" s="92">
        <f t="shared" si="41"/>
        <v>152.60417313177607</v>
      </c>
      <c r="L65" s="92">
        <f t="shared" si="42"/>
        <v>115.83582686822393</v>
      </c>
      <c r="M65" s="90"/>
      <c r="N65" s="93">
        <f t="shared" si="27"/>
        <v>0</v>
      </c>
      <c r="O65" s="93">
        <f t="shared" si="28"/>
        <v>0</v>
      </c>
      <c r="P65" s="93">
        <f t="shared" si="14"/>
        <v>0</v>
      </c>
      <c r="Q65" s="94">
        <f t="shared" si="29"/>
        <v>1</v>
      </c>
      <c r="R65" s="94">
        <f t="shared" si="30"/>
        <v>3</v>
      </c>
      <c r="S65" s="94">
        <f t="shared" si="16"/>
        <v>0</v>
      </c>
      <c r="T65" s="95">
        <f t="shared" si="31"/>
        <v>4</v>
      </c>
      <c r="U65" s="95">
        <f t="shared" si="17"/>
        <v>0</v>
      </c>
      <c r="V65" s="96">
        <f t="shared" si="32"/>
        <v>0</v>
      </c>
      <c r="W65" s="96">
        <f t="shared" si="18"/>
        <v>0</v>
      </c>
      <c r="X65" s="97">
        <f t="shared" si="33"/>
        <v>0</v>
      </c>
      <c r="Y65" s="97">
        <f t="shared" si="34"/>
        <v>0</v>
      </c>
      <c r="Z65" s="97">
        <f t="shared" si="20"/>
        <v>0</v>
      </c>
      <c r="AA65" s="98">
        <f t="shared" si="35"/>
        <v>0</v>
      </c>
      <c r="AB65" s="98">
        <f t="shared" si="36"/>
        <v>0</v>
      </c>
      <c r="AC65" s="98">
        <f t="shared" si="22"/>
        <v>0</v>
      </c>
      <c r="AD65" s="90">
        <f t="shared" si="23"/>
        <v>0</v>
      </c>
      <c r="AE65" s="87" t="str">
        <f t="shared" si="24"/>
        <v/>
      </c>
      <c r="AF65" s="21"/>
      <c r="AG65" s="21"/>
      <c r="AH65" s="10"/>
      <c r="AI65" s="13"/>
    </row>
    <row r="66" spans="1:35" s="3" customFormat="1" ht="15" customHeight="1">
      <c r="A66" s="88" t="s">
        <v>63</v>
      </c>
      <c r="B66" s="89">
        <v>45673</v>
      </c>
      <c r="C66" s="88">
        <v>142.47</v>
      </c>
      <c r="D66" s="90" t="str">
        <f t="shared" si="37"/>
        <v>OK</v>
      </c>
      <c r="E66" s="91">
        <f t="shared" si="38"/>
        <v>134.56268817204304</v>
      </c>
      <c r="F66" s="92">
        <f t="shared" si="2"/>
        <v>134.22</v>
      </c>
      <c r="G66" s="92">
        <f t="shared" si="3"/>
        <v>140.34805771059203</v>
      </c>
      <c r="H66" s="92">
        <f t="shared" si="4"/>
        <v>128.09194228940797</v>
      </c>
      <c r="I66" s="92">
        <f t="shared" si="39"/>
        <v>146.47611542118403</v>
      </c>
      <c r="J66" s="92">
        <f t="shared" si="40"/>
        <v>121.96388457881595</v>
      </c>
      <c r="K66" s="92">
        <f t="shared" si="41"/>
        <v>152.60417313177607</v>
      </c>
      <c r="L66" s="92">
        <f t="shared" si="42"/>
        <v>115.83582686822393</v>
      </c>
      <c r="M66" s="90"/>
      <c r="N66" s="93">
        <f t="shared" si="27"/>
        <v>0</v>
      </c>
      <c r="O66" s="93">
        <f t="shared" si="28"/>
        <v>0</v>
      </c>
      <c r="P66" s="93">
        <f t="shared" si="14"/>
        <v>0</v>
      </c>
      <c r="Q66" s="94">
        <f t="shared" si="29"/>
        <v>1</v>
      </c>
      <c r="R66" s="94">
        <f t="shared" si="30"/>
        <v>4</v>
      </c>
      <c r="S66" s="94">
        <f t="shared" si="16"/>
        <v>0</v>
      </c>
      <c r="T66" s="95">
        <f t="shared" si="31"/>
        <v>5</v>
      </c>
      <c r="U66" s="95">
        <f t="shared" si="17"/>
        <v>0</v>
      </c>
      <c r="V66" s="96">
        <f t="shared" si="32"/>
        <v>0</v>
      </c>
      <c r="W66" s="96">
        <f t="shared" si="18"/>
        <v>0</v>
      </c>
      <c r="X66" s="97">
        <f t="shared" si="33"/>
        <v>0</v>
      </c>
      <c r="Y66" s="97">
        <f t="shared" si="34"/>
        <v>0</v>
      </c>
      <c r="Z66" s="97">
        <f t="shared" si="20"/>
        <v>0</v>
      </c>
      <c r="AA66" s="98">
        <f t="shared" si="35"/>
        <v>0</v>
      </c>
      <c r="AB66" s="98">
        <f t="shared" si="36"/>
        <v>0</v>
      </c>
      <c r="AC66" s="98">
        <f t="shared" si="22"/>
        <v>0</v>
      </c>
      <c r="AD66" s="90">
        <f t="shared" si="23"/>
        <v>0</v>
      </c>
      <c r="AE66" s="87" t="str">
        <f t="shared" si="24"/>
        <v/>
      </c>
      <c r="AF66" s="21"/>
      <c r="AG66" s="21"/>
      <c r="AH66" s="10"/>
      <c r="AI66" s="13"/>
    </row>
    <row r="67" spans="1:35" s="3" customFormat="1" ht="15" customHeight="1">
      <c r="A67" s="88" t="s">
        <v>63</v>
      </c>
      <c r="B67" s="89">
        <v>45684</v>
      </c>
      <c r="C67" s="88">
        <v>136.87</v>
      </c>
      <c r="D67" s="90" t="str">
        <f t="shared" si="37"/>
        <v>OK</v>
      </c>
      <c r="E67" s="91">
        <f t="shared" si="38"/>
        <v>134.56268817204304</v>
      </c>
      <c r="F67" s="92">
        <f t="shared" si="2"/>
        <v>134.22</v>
      </c>
      <c r="G67" s="92">
        <f t="shared" si="3"/>
        <v>140.34805771059203</v>
      </c>
      <c r="H67" s="92">
        <f t="shared" si="4"/>
        <v>128.09194228940797</v>
      </c>
      <c r="I67" s="92">
        <f t="shared" si="39"/>
        <v>146.47611542118403</v>
      </c>
      <c r="J67" s="92">
        <f t="shared" si="40"/>
        <v>121.96388457881595</v>
      </c>
      <c r="K67" s="92">
        <f t="shared" si="41"/>
        <v>152.60417313177607</v>
      </c>
      <c r="L67" s="92">
        <f t="shared" si="42"/>
        <v>115.83582686822393</v>
      </c>
      <c r="M67" s="90"/>
      <c r="N67" s="93">
        <f t="shared" si="27"/>
        <v>0</v>
      </c>
      <c r="O67" s="93">
        <f t="shared" si="28"/>
        <v>0</v>
      </c>
      <c r="P67" s="93">
        <f t="shared" si="14"/>
        <v>0</v>
      </c>
      <c r="Q67" s="94">
        <f t="shared" si="29"/>
        <v>1</v>
      </c>
      <c r="R67" s="94">
        <f t="shared" si="30"/>
        <v>5</v>
      </c>
      <c r="S67" s="94">
        <f t="shared" si="16"/>
        <v>0</v>
      </c>
      <c r="T67" s="95">
        <f t="shared" si="31"/>
        <v>0</v>
      </c>
      <c r="U67" s="95">
        <f t="shared" si="17"/>
        <v>0</v>
      </c>
      <c r="V67" s="96">
        <f t="shared" si="32"/>
        <v>1</v>
      </c>
      <c r="W67" s="96">
        <f t="shared" si="18"/>
        <v>0</v>
      </c>
      <c r="X67" s="97">
        <f t="shared" si="33"/>
        <v>0</v>
      </c>
      <c r="Y67" s="97">
        <f t="shared" si="34"/>
        <v>0</v>
      </c>
      <c r="Z67" s="97">
        <f t="shared" si="20"/>
        <v>0</v>
      </c>
      <c r="AA67" s="98">
        <f t="shared" si="35"/>
        <v>0</v>
      </c>
      <c r="AB67" s="98">
        <f t="shared" si="36"/>
        <v>0</v>
      </c>
      <c r="AC67" s="98">
        <f t="shared" si="22"/>
        <v>0</v>
      </c>
      <c r="AD67" s="90">
        <f t="shared" si="23"/>
        <v>0</v>
      </c>
      <c r="AE67" s="87" t="str">
        <f t="shared" si="24"/>
        <v/>
      </c>
      <c r="AF67" s="21"/>
      <c r="AG67" s="21"/>
      <c r="AH67" s="10"/>
      <c r="AI67" s="13"/>
    </row>
    <row r="68" spans="1:35" s="3" customFormat="1" ht="15" customHeight="1">
      <c r="A68" s="88" t="s">
        <v>63</v>
      </c>
      <c r="B68" s="89">
        <v>45684</v>
      </c>
      <c r="C68" s="88">
        <v>136.68</v>
      </c>
      <c r="D68" s="90" t="str">
        <f t="shared" si="37"/>
        <v>OK</v>
      </c>
      <c r="E68" s="91">
        <f t="shared" si="38"/>
        <v>134.56268817204304</v>
      </c>
      <c r="F68" s="92">
        <f t="shared" si="2"/>
        <v>134.22</v>
      </c>
      <c r="G68" s="92">
        <f t="shared" si="3"/>
        <v>140.34805771059203</v>
      </c>
      <c r="H68" s="92">
        <f t="shared" si="4"/>
        <v>128.09194228940797</v>
      </c>
      <c r="I68" s="92">
        <f t="shared" si="39"/>
        <v>146.47611542118403</v>
      </c>
      <c r="J68" s="92">
        <f t="shared" si="40"/>
        <v>121.96388457881595</v>
      </c>
      <c r="K68" s="92">
        <f t="shared" si="41"/>
        <v>152.60417313177607</v>
      </c>
      <c r="L68" s="92">
        <f t="shared" si="42"/>
        <v>115.83582686822393</v>
      </c>
      <c r="M68" s="90"/>
      <c r="N68" s="93">
        <f t="shared" si="27"/>
        <v>0</v>
      </c>
      <c r="O68" s="93">
        <f t="shared" si="28"/>
        <v>0</v>
      </c>
      <c r="P68" s="93">
        <f t="shared" si="14"/>
        <v>0</v>
      </c>
      <c r="Q68" s="94">
        <f t="shared" si="29"/>
        <v>1</v>
      </c>
      <c r="R68" s="94">
        <f t="shared" si="30"/>
        <v>6</v>
      </c>
      <c r="S68" s="94">
        <f t="shared" si="16"/>
        <v>0</v>
      </c>
      <c r="T68" s="95">
        <f t="shared" si="31"/>
        <v>0</v>
      </c>
      <c r="U68" s="95">
        <f t="shared" si="17"/>
        <v>0</v>
      </c>
      <c r="V68" s="96">
        <f t="shared" si="32"/>
        <v>2</v>
      </c>
      <c r="W68" s="96">
        <f t="shared" si="18"/>
        <v>0</v>
      </c>
      <c r="X68" s="97">
        <f t="shared" si="33"/>
        <v>0</v>
      </c>
      <c r="Y68" s="97">
        <f t="shared" si="34"/>
        <v>0</v>
      </c>
      <c r="Z68" s="97">
        <f t="shared" si="20"/>
        <v>0</v>
      </c>
      <c r="AA68" s="98">
        <f t="shared" si="35"/>
        <v>0</v>
      </c>
      <c r="AB68" s="98">
        <f t="shared" si="36"/>
        <v>0</v>
      </c>
      <c r="AC68" s="98">
        <f t="shared" si="22"/>
        <v>0</v>
      </c>
      <c r="AD68" s="90">
        <f t="shared" si="23"/>
        <v>0</v>
      </c>
      <c r="AE68" s="87" t="str">
        <f t="shared" si="24"/>
        <v/>
      </c>
      <c r="AF68" s="21"/>
      <c r="AG68" s="21"/>
      <c r="AH68" s="10"/>
      <c r="AI68" s="13"/>
    </row>
    <row r="69" spans="1:35" s="3" customFormat="1" ht="15" customHeight="1">
      <c r="A69" s="88" t="s">
        <v>63</v>
      </c>
      <c r="B69" s="89">
        <v>45686</v>
      </c>
      <c r="C69" s="88">
        <v>128.28</v>
      </c>
      <c r="D69" s="90" t="str">
        <f t="shared" si="37"/>
        <v>OK</v>
      </c>
      <c r="E69" s="91">
        <f t="shared" si="38"/>
        <v>134.56268817204304</v>
      </c>
      <c r="F69" s="92">
        <f t="shared" si="2"/>
        <v>134.22</v>
      </c>
      <c r="G69" s="92">
        <f t="shared" si="3"/>
        <v>140.34805771059203</v>
      </c>
      <c r="H69" s="92">
        <f t="shared" si="4"/>
        <v>128.09194228940797</v>
      </c>
      <c r="I69" s="92">
        <f t="shared" si="39"/>
        <v>146.47611542118403</v>
      </c>
      <c r="J69" s="92">
        <f t="shared" si="40"/>
        <v>121.96388457881595</v>
      </c>
      <c r="K69" s="92">
        <f t="shared" si="41"/>
        <v>152.60417313177607</v>
      </c>
      <c r="L69" s="92">
        <f t="shared" si="42"/>
        <v>115.83582686822393</v>
      </c>
      <c r="M69" s="90"/>
      <c r="N69" s="93">
        <f t="shared" si="27"/>
        <v>1</v>
      </c>
      <c r="O69" s="93">
        <f t="shared" si="28"/>
        <v>1</v>
      </c>
      <c r="P69" s="93">
        <f t="shared" si="14"/>
        <v>0</v>
      </c>
      <c r="Q69" s="94">
        <f t="shared" si="29"/>
        <v>0</v>
      </c>
      <c r="R69" s="94">
        <f t="shared" si="30"/>
        <v>0</v>
      </c>
      <c r="S69" s="94">
        <f t="shared" si="16"/>
        <v>0</v>
      </c>
      <c r="T69" s="95">
        <f t="shared" si="31"/>
        <v>0</v>
      </c>
      <c r="U69" s="95">
        <f t="shared" si="17"/>
        <v>0</v>
      </c>
      <c r="V69" s="96">
        <f t="shared" si="32"/>
        <v>3</v>
      </c>
      <c r="W69" s="96">
        <f t="shared" si="18"/>
        <v>0</v>
      </c>
      <c r="X69" s="97">
        <f t="shared" si="33"/>
        <v>0</v>
      </c>
      <c r="Y69" s="97">
        <f t="shared" si="34"/>
        <v>0</v>
      </c>
      <c r="Z69" s="97">
        <f t="shared" si="20"/>
        <v>0</v>
      </c>
      <c r="AA69" s="98">
        <f t="shared" si="35"/>
        <v>0</v>
      </c>
      <c r="AB69" s="98">
        <f t="shared" si="36"/>
        <v>0</v>
      </c>
      <c r="AC69" s="98">
        <f t="shared" si="22"/>
        <v>0</v>
      </c>
      <c r="AD69" s="90">
        <f t="shared" si="23"/>
        <v>0</v>
      </c>
      <c r="AE69" s="87" t="str">
        <f t="shared" si="24"/>
        <v/>
      </c>
      <c r="AF69" s="21"/>
      <c r="AG69" s="21"/>
      <c r="AH69" s="10"/>
      <c r="AI69" s="13"/>
    </row>
    <row r="70" spans="1:35" s="3" customFormat="1" ht="15" customHeight="1">
      <c r="A70" s="88" t="s">
        <v>63</v>
      </c>
      <c r="B70" s="89">
        <v>45686</v>
      </c>
      <c r="C70" s="88">
        <v>129.03</v>
      </c>
      <c r="D70" s="90" t="str">
        <f t="shared" si="37"/>
        <v>OK</v>
      </c>
      <c r="E70" s="91">
        <f t="shared" si="38"/>
        <v>134.56268817204304</v>
      </c>
      <c r="F70" s="92">
        <f t="shared" si="2"/>
        <v>134.22</v>
      </c>
      <c r="G70" s="92">
        <f t="shared" si="3"/>
        <v>140.34805771059203</v>
      </c>
      <c r="H70" s="92">
        <f t="shared" si="4"/>
        <v>128.09194228940797</v>
      </c>
      <c r="I70" s="92">
        <f t="shared" si="39"/>
        <v>146.47611542118403</v>
      </c>
      <c r="J70" s="92">
        <f t="shared" si="40"/>
        <v>121.96388457881595</v>
      </c>
      <c r="K70" s="92">
        <f t="shared" si="41"/>
        <v>152.60417313177607</v>
      </c>
      <c r="L70" s="92">
        <f t="shared" si="42"/>
        <v>115.83582686822393</v>
      </c>
      <c r="M70" s="90"/>
      <c r="N70" s="93">
        <f t="shared" si="27"/>
        <v>1</v>
      </c>
      <c r="O70" s="93">
        <f t="shared" si="28"/>
        <v>2</v>
      </c>
      <c r="P70" s="93">
        <f t="shared" si="14"/>
        <v>0</v>
      </c>
      <c r="Q70" s="94">
        <f t="shared" si="29"/>
        <v>0</v>
      </c>
      <c r="R70" s="94">
        <f t="shared" si="30"/>
        <v>0</v>
      </c>
      <c r="S70" s="94">
        <f t="shared" si="16"/>
        <v>0</v>
      </c>
      <c r="T70" s="95">
        <f t="shared" si="31"/>
        <v>1</v>
      </c>
      <c r="U70" s="95">
        <f t="shared" si="17"/>
        <v>0</v>
      </c>
      <c r="V70" s="96">
        <f t="shared" si="32"/>
        <v>0</v>
      </c>
      <c r="W70" s="96">
        <f t="shared" si="18"/>
        <v>0</v>
      </c>
      <c r="X70" s="97">
        <f t="shared" si="33"/>
        <v>0</v>
      </c>
      <c r="Y70" s="97">
        <f t="shared" si="34"/>
        <v>0</v>
      </c>
      <c r="Z70" s="97">
        <f t="shared" si="20"/>
        <v>0</v>
      </c>
      <c r="AA70" s="98">
        <f t="shared" si="35"/>
        <v>0</v>
      </c>
      <c r="AB70" s="98">
        <f t="shared" si="36"/>
        <v>0</v>
      </c>
      <c r="AC70" s="98">
        <f t="shared" si="22"/>
        <v>0</v>
      </c>
      <c r="AD70" s="90">
        <f t="shared" si="23"/>
        <v>0</v>
      </c>
      <c r="AE70" s="87" t="str">
        <f t="shared" si="24"/>
        <v/>
      </c>
      <c r="AF70" s="21"/>
      <c r="AG70" s="21"/>
      <c r="AH70" s="10"/>
      <c r="AI70" s="13"/>
    </row>
    <row r="71" spans="1:35" s="3" customFormat="1" ht="15" customHeight="1">
      <c r="A71" s="88" t="s">
        <v>63</v>
      </c>
      <c r="B71" s="89">
        <v>45687</v>
      </c>
      <c r="C71" s="88">
        <v>135.13</v>
      </c>
      <c r="D71" s="90" t="str">
        <f t="shared" si="37"/>
        <v>OK</v>
      </c>
      <c r="E71" s="91">
        <f t="shared" si="38"/>
        <v>134.56268817204304</v>
      </c>
      <c r="F71" s="92">
        <f t="shared" si="2"/>
        <v>134.22</v>
      </c>
      <c r="G71" s="92">
        <f t="shared" si="3"/>
        <v>140.34805771059203</v>
      </c>
      <c r="H71" s="92">
        <f t="shared" si="4"/>
        <v>128.09194228940797</v>
      </c>
      <c r="I71" s="92">
        <f t="shared" si="39"/>
        <v>146.47611542118403</v>
      </c>
      <c r="J71" s="92">
        <f t="shared" si="40"/>
        <v>121.96388457881595</v>
      </c>
      <c r="K71" s="92">
        <f t="shared" si="41"/>
        <v>152.60417313177607</v>
      </c>
      <c r="L71" s="92">
        <f t="shared" si="42"/>
        <v>115.83582686822393</v>
      </c>
      <c r="M71" s="90"/>
      <c r="N71" s="93">
        <f t="shared" si="27"/>
        <v>0</v>
      </c>
      <c r="O71" s="93">
        <f t="shared" si="28"/>
        <v>0</v>
      </c>
      <c r="P71" s="93">
        <f t="shared" si="14"/>
        <v>0</v>
      </c>
      <c r="Q71" s="94">
        <f t="shared" si="29"/>
        <v>1</v>
      </c>
      <c r="R71" s="94">
        <f t="shared" si="30"/>
        <v>1</v>
      </c>
      <c r="S71" s="94">
        <f t="shared" si="16"/>
        <v>0</v>
      </c>
      <c r="T71" s="95">
        <f t="shared" si="31"/>
        <v>2</v>
      </c>
      <c r="U71" s="95">
        <f t="shared" si="17"/>
        <v>0</v>
      </c>
      <c r="V71" s="96">
        <f t="shared" si="32"/>
        <v>0</v>
      </c>
      <c r="W71" s="96">
        <f t="shared" si="18"/>
        <v>0</v>
      </c>
      <c r="X71" s="97">
        <f t="shared" si="33"/>
        <v>0</v>
      </c>
      <c r="Y71" s="97">
        <f t="shared" si="34"/>
        <v>0</v>
      </c>
      <c r="Z71" s="97">
        <f t="shared" si="20"/>
        <v>0</v>
      </c>
      <c r="AA71" s="98">
        <f t="shared" si="35"/>
        <v>0</v>
      </c>
      <c r="AB71" s="98">
        <f t="shared" si="36"/>
        <v>0</v>
      </c>
      <c r="AC71" s="98">
        <f t="shared" si="22"/>
        <v>0</v>
      </c>
      <c r="AD71" s="90">
        <f t="shared" si="23"/>
        <v>0</v>
      </c>
      <c r="AE71" s="87" t="str">
        <f t="shared" si="24"/>
        <v/>
      </c>
      <c r="AF71" s="21"/>
      <c r="AG71" s="21"/>
      <c r="AH71" s="10"/>
      <c r="AI71" s="13"/>
    </row>
    <row r="72" spans="1:35" s="3" customFormat="1" ht="15" customHeight="1">
      <c r="A72" s="88" t="s">
        <v>63</v>
      </c>
      <c r="B72" s="89">
        <v>45687</v>
      </c>
      <c r="C72" s="88">
        <v>136.47</v>
      </c>
      <c r="D72" s="90" t="str">
        <f t="shared" ref="D72:D135" si="43">IF(C72="","/",IF(AE72=$AH$1,$AI$1,IF(AE72=$AH$2,$AI$2,IF(AE72=$AH$3,$AI$3,IF(AE72=$AH$4,$AI$4,IF(AE72=$AH$5,$AI$5,IF(AE72=$AH$6,$AI$6,IF(AE72=$AH$7,$AI$7,"OK"))))))))</f>
        <v>OK</v>
      </c>
      <c r="E72" s="91">
        <f t="shared" ref="E72:E135" si="44">IFERROR(m,"")</f>
        <v>134.56268817204304</v>
      </c>
      <c r="F72" s="92">
        <f t="shared" si="2"/>
        <v>134.22</v>
      </c>
      <c r="G72" s="92">
        <f t="shared" si="3"/>
        <v>140.34805771059203</v>
      </c>
      <c r="H72" s="92">
        <f t="shared" si="4"/>
        <v>128.09194228940797</v>
      </c>
      <c r="I72" s="92">
        <f t="shared" ref="I72:I135" si="45">IFERROR(cible+f,"")</f>
        <v>146.47611542118403</v>
      </c>
      <c r="J72" s="92">
        <f t="shared" ref="J72:J135" si="46">IFERROR(cible-f,"")</f>
        <v>121.96388457881595</v>
      </c>
      <c r="K72" s="92">
        <f t="shared" ref="K72:K135" si="47">IFERROR(cible+g,"")</f>
        <v>152.60417313177607</v>
      </c>
      <c r="L72" s="92">
        <f t="shared" ref="L72:L135" si="48">IFERROR(cible-g,"")</f>
        <v>115.83582686822393</v>
      </c>
      <c r="M72" s="90"/>
      <c r="N72" s="93">
        <f t="shared" si="27"/>
        <v>0</v>
      </c>
      <c r="O72" s="93">
        <f t="shared" si="28"/>
        <v>0</v>
      </c>
      <c r="P72" s="93">
        <f t="shared" si="14"/>
        <v>0</v>
      </c>
      <c r="Q72" s="94">
        <f t="shared" si="29"/>
        <v>1</v>
      </c>
      <c r="R72" s="94">
        <f t="shared" si="30"/>
        <v>2</v>
      </c>
      <c r="S72" s="94">
        <f t="shared" si="16"/>
        <v>0</v>
      </c>
      <c r="T72" s="95">
        <f t="shared" si="31"/>
        <v>3</v>
      </c>
      <c r="U72" s="95">
        <f t="shared" si="17"/>
        <v>0</v>
      </c>
      <c r="V72" s="96">
        <f t="shared" si="32"/>
        <v>0</v>
      </c>
      <c r="W72" s="96">
        <f t="shared" si="18"/>
        <v>0</v>
      </c>
      <c r="X72" s="97">
        <f t="shared" si="33"/>
        <v>0</v>
      </c>
      <c r="Y72" s="97">
        <f t="shared" si="34"/>
        <v>0</v>
      </c>
      <c r="Z72" s="97">
        <f t="shared" si="20"/>
        <v>0</v>
      </c>
      <c r="AA72" s="98">
        <f t="shared" si="35"/>
        <v>0</v>
      </c>
      <c r="AB72" s="98">
        <f t="shared" si="36"/>
        <v>0</v>
      </c>
      <c r="AC72" s="98">
        <f t="shared" si="22"/>
        <v>0</v>
      </c>
      <c r="AD72" s="90">
        <f t="shared" si="23"/>
        <v>0</v>
      </c>
      <c r="AE72" s="87" t="str">
        <f t="shared" si="24"/>
        <v/>
      </c>
      <c r="AF72" s="21"/>
      <c r="AG72" s="21"/>
      <c r="AH72" s="10"/>
      <c r="AI72" s="13"/>
    </row>
    <row r="73" spans="1:35" s="3" customFormat="1" ht="15" customHeight="1">
      <c r="A73" s="88" t="s">
        <v>63</v>
      </c>
      <c r="B73" s="89">
        <v>45699</v>
      </c>
      <c r="C73" s="88">
        <v>136.02000000000001</v>
      </c>
      <c r="D73" s="90" t="str">
        <f t="shared" si="43"/>
        <v>OK</v>
      </c>
      <c r="E73" s="91">
        <f t="shared" si="44"/>
        <v>134.56268817204304</v>
      </c>
      <c r="F73" s="92">
        <f t="shared" si="2"/>
        <v>134.22</v>
      </c>
      <c r="G73" s="92">
        <f t="shared" si="3"/>
        <v>140.34805771059203</v>
      </c>
      <c r="H73" s="92">
        <f t="shared" si="4"/>
        <v>128.09194228940797</v>
      </c>
      <c r="I73" s="92">
        <f t="shared" si="45"/>
        <v>146.47611542118403</v>
      </c>
      <c r="J73" s="92">
        <f t="shared" si="46"/>
        <v>121.96388457881595</v>
      </c>
      <c r="K73" s="92">
        <f t="shared" si="47"/>
        <v>152.60417313177607</v>
      </c>
      <c r="L73" s="92">
        <f t="shared" si="48"/>
        <v>115.83582686822393</v>
      </c>
      <c r="M73" s="90"/>
      <c r="N73" s="93">
        <f t="shared" si="27"/>
        <v>0</v>
      </c>
      <c r="O73" s="93">
        <f t="shared" si="28"/>
        <v>0</v>
      </c>
      <c r="P73" s="93">
        <f t="shared" ref="P73:P136" si="49">IF(ISBLANK(A73),"",IF(O73&gt;=10,"A",0))</f>
        <v>0</v>
      </c>
      <c r="Q73" s="94">
        <f t="shared" si="29"/>
        <v>1</v>
      </c>
      <c r="R73" s="94">
        <f t="shared" si="30"/>
        <v>3</v>
      </c>
      <c r="S73" s="94">
        <f t="shared" ref="S73:S136" si="50">IF(ISBLANK(A73),"",IF(R73&gt;=10,"B",0))</f>
        <v>0</v>
      </c>
      <c r="T73" s="95">
        <f t="shared" si="31"/>
        <v>0</v>
      </c>
      <c r="U73" s="95">
        <f t="shared" ref="U73:U136" si="51">IF(ISBLANK(A73),"",IF(T73&gt;=7,"C",0))</f>
        <v>0</v>
      </c>
      <c r="V73" s="96">
        <f t="shared" si="32"/>
        <v>1</v>
      </c>
      <c r="W73" s="96">
        <f t="shared" ref="W73:W136" si="52">IF(ISBLANK(A73),"",IF(V73&gt;=7,"D",0))</f>
        <v>0</v>
      </c>
      <c r="X73" s="97">
        <f t="shared" si="33"/>
        <v>0</v>
      </c>
      <c r="Y73" s="97">
        <f t="shared" si="34"/>
        <v>0</v>
      </c>
      <c r="Z73" s="97">
        <f t="shared" ref="Z73:Z136" si="53">IF(ISBLANK(A73),"",IF(C73="","",IF(Y73&gt;=2,"E",0)))</f>
        <v>0</v>
      </c>
      <c r="AA73" s="98">
        <f t="shared" si="35"/>
        <v>0</v>
      </c>
      <c r="AB73" s="98">
        <f t="shared" si="36"/>
        <v>0</v>
      </c>
      <c r="AC73" s="98">
        <f t="shared" ref="AC73:AC136" si="54">IF(ISBLANK(A73),"",IF(AB73&gt;=2,"F",0))</f>
        <v>0</v>
      </c>
      <c r="AD73" s="90">
        <f t="shared" ref="AD73:AD136" si="55">IF(ISBLANK(A73),"",IF(C73&gt;$K$8,"G",IF(C73&lt;$L$8,"G",0)))</f>
        <v>0</v>
      </c>
      <c r="AE73" s="87" t="str">
        <f t="shared" ref="AE73:AE136" si="56">NonNumeriques(N73:AD73)</f>
        <v/>
      </c>
      <c r="AF73" s="21"/>
      <c r="AG73" s="21"/>
      <c r="AH73" s="10"/>
      <c r="AI73" s="13"/>
    </row>
    <row r="74" spans="1:35" s="3" customFormat="1" ht="15" customHeight="1">
      <c r="A74" s="88" t="s">
        <v>63</v>
      </c>
      <c r="B74" s="89">
        <v>45699</v>
      </c>
      <c r="C74" s="88">
        <v>133.38</v>
      </c>
      <c r="D74" s="90" t="str">
        <f t="shared" si="43"/>
        <v>OK</v>
      </c>
      <c r="E74" s="91">
        <f t="shared" si="44"/>
        <v>134.56268817204304</v>
      </c>
      <c r="F74" s="92">
        <f t="shared" si="2"/>
        <v>134.22</v>
      </c>
      <c r="G74" s="92">
        <f t="shared" si="3"/>
        <v>140.34805771059203</v>
      </c>
      <c r="H74" s="92">
        <f t="shared" si="4"/>
        <v>128.09194228940797</v>
      </c>
      <c r="I74" s="92">
        <f t="shared" si="45"/>
        <v>146.47611542118403</v>
      </c>
      <c r="J74" s="92">
        <f t="shared" si="46"/>
        <v>121.96388457881595</v>
      </c>
      <c r="K74" s="92">
        <f t="shared" si="47"/>
        <v>152.60417313177607</v>
      </c>
      <c r="L74" s="92">
        <f t="shared" si="48"/>
        <v>115.83582686822393</v>
      </c>
      <c r="M74" s="90"/>
      <c r="N74" s="93">
        <f t="shared" si="27"/>
        <v>1</v>
      </c>
      <c r="O74" s="93">
        <f t="shared" si="28"/>
        <v>1</v>
      </c>
      <c r="P74" s="93">
        <f t="shared" si="49"/>
        <v>0</v>
      </c>
      <c r="Q74" s="94">
        <f t="shared" si="29"/>
        <v>0</v>
      </c>
      <c r="R74" s="94">
        <f t="shared" si="30"/>
        <v>0</v>
      </c>
      <c r="S74" s="94">
        <f t="shared" si="50"/>
        <v>0</v>
      </c>
      <c r="T74" s="95">
        <f t="shared" si="31"/>
        <v>0</v>
      </c>
      <c r="U74" s="95">
        <f t="shared" si="51"/>
        <v>0</v>
      </c>
      <c r="V74" s="96">
        <f t="shared" si="32"/>
        <v>2</v>
      </c>
      <c r="W74" s="96">
        <f t="shared" si="52"/>
        <v>0</v>
      </c>
      <c r="X74" s="97">
        <f t="shared" si="33"/>
        <v>0</v>
      </c>
      <c r="Y74" s="97">
        <f t="shared" si="34"/>
        <v>0</v>
      </c>
      <c r="Z74" s="97">
        <f t="shared" si="53"/>
        <v>0</v>
      </c>
      <c r="AA74" s="98">
        <f t="shared" si="35"/>
        <v>0</v>
      </c>
      <c r="AB74" s="98">
        <f t="shared" si="36"/>
        <v>0</v>
      </c>
      <c r="AC74" s="98">
        <f t="shared" si="54"/>
        <v>0</v>
      </c>
      <c r="AD74" s="90">
        <f t="shared" si="55"/>
        <v>0</v>
      </c>
      <c r="AE74" s="87" t="str">
        <f t="shared" si="56"/>
        <v/>
      </c>
      <c r="AF74" s="21"/>
      <c r="AG74" s="21"/>
      <c r="AH74" s="10"/>
      <c r="AI74" s="13"/>
    </row>
    <row r="75" spans="1:35" s="3" customFormat="1" ht="15" customHeight="1">
      <c r="A75" s="88" t="s">
        <v>69</v>
      </c>
      <c r="B75" s="89">
        <v>45701</v>
      </c>
      <c r="C75" s="88">
        <v>131.33000000000001</v>
      </c>
      <c r="D75" s="90" t="str">
        <f t="shared" si="43"/>
        <v>OK</v>
      </c>
      <c r="E75" s="91">
        <f t="shared" si="44"/>
        <v>134.56268817204304</v>
      </c>
      <c r="F75" s="92">
        <f t="shared" si="2"/>
        <v>134.22</v>
      </c>
      <c r="G75" s="92">
        <f t="shared" si="3"/>
        <v>140.34805771059203</v>
      </c>
      <c r="H75" s="92">
        <f t="shared" si="4"/>
        <v>128.09194228940797</v>
      </c>
      <c r="I75" s="92">
        <f t="shared" si="45"/>
        <v>146.47611542118403</v>
      </c>
      <c r="J75" s="92">
        <f t="shared" si="46"/>
        <v>121.96388457881595</v>
      </c>
      <c r="K75" s="92">
        <f t="shared" si="47"/>
        <v>152.60417313177607</v>
      </c>
      <c r="L75" s="92">
        <f t="shared" si="48"/>
        <v>115.83582686822393</v>
      </c>
      <c r="M75" s="90"/>
      <c r="N75" s="93">
        <f t="shared" si="27"/>
        <v>1</v>
      </c>
      <c r="O75" s="93">
        <f t="shared" si="28"/>
        <v>2</v>
      </c>
      <c r="P75" s="93">
        <f t="shared" si="49"/>
        <v>0</v>
      </c>
      <c r="Q75" s="94">
        <f t="shared" si="29"/>
        <v>0</v>
      </c>
      <c r="R75" s="94">
        <f t="shared" si="30"/>
        <v>0</v>
      </c>
      <c r="S75" s="94">
        <f t="shared" si="50"/>
        <v>0</v>
      </c>
      <c r="T75" s="95">
        <f t="shared" si="31"/>
        <v>0</v>
      </c>
      <c r="U75" s="95">
        <f t="shared" si="51"/>
        <v>0</v>
      </c>
      <c r="V75" s="96">
        <f t="shared" si="32"/>
        <v>3</v>
      </c>
      <c r="W75" s="96">
        <f t="shared" si="52"/>
        <v>0</v>
      </c>
      <c r="X75" s="97">
        <f t="shared" si="33"/>
        <v>0</v>
      </c>
      <c r="Y75" s="97">
        <f t="shared" si="34"/>
        <v>0</v>
      </c>
      <c r="Z75" s="97">
        <f t="shared" si="53"/>
        <v>0</v>
      </c>
      <c r="AA75" s="98">
        <f t="shared" si="35"/>
        <v>0</v>
      </c>
      <c r="AB75" s="98">
        <f t="shared" si="36"/>
        <v>0</v>
      </c>
      <c r="AC75" s="98">
        <f t="shared" si="54"/>
        <v>0</v>
      </c>
      <c r="AD75" s="90">
        <f t="shared" si="55"/>
        <v>0</v>
      </c>
      <c r="AE75" s="87" t="str">
        <f t="shared" si="56"/>
        <v/>
      </c>
      <c r="AF75" s="21"/>
      <c r="AG75" s="21"/>
      <c r="AH75" s="10"/>
      <c r="AI75" s="13"/>
    </row>
    <row r="76" spans="1:35" s="3" customFormat="1" ht="15" customHeight="1">
      <c r="A76" s="88" t="s">
        <v>69</v>
      </c>
      <c r="B76" s="89">
        <v>45701</v>
      </c>
      <c r="C76" s="88">
        <v>136.57</v>
      </c>
      <c r="D76" s="90" t="str">
        <f t="shared" si="43"/>
        <v>OK</v>
      </c>
      <c r="E76" s="91">
        <f t="shared" si="44"/>
        <v>134.56268817204304</v>
      </c>
      <c r="F76" s="92">
        <f t="shared" si="2"/>
        <v>134.22</v>
      </c>
      <c r="G76" s="92">
        <f t="shared" si="3"/>
        <v>140.34805771059203</v>
      </c>
      <c r="H76" s="92">
        <f t="shared" si="4"/>
        <v>128.09194228940797</v>
      </c>
      <c r="I76" s="92">
        <f t="shared" si="45"/>
        <v>146.47611542118403</v>
      </c>
      <c r="J76" s="92">
        <f t="shared" si="46"/>
        <v>121.96388457881595</v>
      </c>
      <c r="K76" s="92">
        <f t="shared" si="47"/>
        <v>152.60417313177607</v>
      </c>
      <c r="L76" s="92">
        <f t="shared" si="48"/>
        <v>115.83582686822393</v>
      </c>
      <c r="M76" s="90"/>
      <c r="N76" s="93">
        <f t="shared" si="27"/>
        <v>0</v>
      </c>
      <c r="O76" s="93">
        <f t="shared" si="28"/>
        <v>0</v>
      </c>
      <c r="P76" s="93">
        <f t="shared" si="49"/>
        <v>0</v>
      </c>
      <c r="Q76" s="94">
        <f t="shared" si="29"/>
        <v>1</v>
      </c>
      <c r="R76" s="94">
        <f t="shared" si="30"/>
        <v>1</v>
      </c>
      <c r="S76" s="94">
        <f t="shared" si="50"/>
        <v>0</v>
      </c>
      <c r="T76" s="95">
        <f t="shared" si="31"/>
        <v>1</v>
      </c>
      <c r="U76" s="95">
        <f t="shared" si="51"/>
        <v>0</v>
      </c>
      <c r="V76" s="96">
        <f t="shared" si="32"/>
        <v>0</v>
      </c>
      <c r="W76" s="96">
        <f t="shared" si="52"/>
        <v>0</v>
      </c>
      <c r="X76" s="97">
        <f t="shared" si="33"/>
        <v>0</v>
      </c>
      <c r="Y76" s="97">
        <f t="shared" si="34"/>
        <v>0</v>
      </c>
      <c r="Z76" s="97">
        <f t="shared" si="53"/>
        <v>0</v>
      </c>
      <c r="AA76" s="98">
        <f t="shared" si="35"/>
        <v>0</v>
      </c>
      <c r="AB76" s="98">
        <f t="shared" si="36"/>
        <v>0</v>
      </c>
      <c r="AC76" s="98">
        <f t="shared" si="54"/>
        <v>0</v>
      </c>
      <c r="AD76" s="90">
        <f t="shared" si="55"/>
        <v>0</v>
      </c>
      <c r="AE76" s="87" t="str">
        <f t="shared" si="56"/>
        <v/>
      </c>
      <c r="AF76" s="21"/>
      <c r="AG76" s="21"/>
      <c r="AH76" s="10"/>
      <c r="AI76" s="13"/>
    </row>
    <row r="77" spans="1:35" s="3" customFormat="1" ht="15" customHeight="1">
      <c r="A77" s="88" t="s">
        <v>63</v>
      </c>
      <c r="B77" s="89">
        <v>45705</v>
      </c>
      <c r="C77" s="88">
        <v>134.72</v>
      </c>
      <c r="D77" s="90" t="str">
        <f t="shared" si="43"/>
        <v>OK</v>
      </c>
      <c r="E77" s="91">
        <f t="shared" si="44"/>
        <v>134.56268817204304</v>
      </c>
      <c r="F77" s="92">
        <f t="shared" si="2"/>
        <v>134.22</v>
      </c>
      <c r="G77" s="92">
        <f t="shared" si="3"/>
        <v>140.34805771059203</v>
      </c>
      <c r="H77" s="92">
        <f t="shared" si="4"/>
        <v>128.09194228940797</v>
      </c>
      <c r="I77" s="92">
        <f t="shared" si="45"/>
        <v>146.47611542118403</v>
      </c>
      <c r="J77" s="92">
        <f t="shared" si="46"/>
        <v>121.96388457881595</v>
      </c>
      <c r="K77" s="92">
        <f t="shared" si="47"/>
        <v>152.60417313177607</v>
      </c>
      <c r="L77" s="92">
        <f t="shared" si="48"/>
        <v>115.83582686822393</v>
      </c>
      <c r="M77" s="90"/>
      <c r="N77" s="93">
        <f t="shared" si="27"/>
        <v>0</v>
      </c>
      <c r="O77" s="93">
        <f t="shared" si="28"/>
        <v>0</v>
      </c>
      <c r="P77" s="93">
        <f t="shared" si="49"/>
        <v>0</v>
      </c>
      <c r="Q77" s="94">
        <f t="shared" si="29"/>
        <v>1</v>
      </c>
      <c r="R77" s="94">
        <f t="shared" si="30"/>
        <v>2</v>
      </c>
      <c r="S77" s="94">
        <f t="shared" si="50"/>
        <v>0</v>
      </c>
      <c r="T77" s="95">
        <f t="shared" si="31"/>
        <v>0</v>
      </c>
      <c r="U77" s="95">
        <f t="shared" si="51"/>
        <v>0</v>
      </c>
      <c r="V77" s="96">
        <f t="shared" si="32"/>
        <v>1</v>
      </c>
      <c r="W77" s="96">
        <f t="shared" si="52"/>
        <v>0</v>
      </c>
      <c r="X77" s="97">
        <f t="shared" si="33"/>
        <v>0</v>
      </c>
      <c r="Y77" s="97">
        <f t="shared" si="34"/>
        <v>0</v>
      </c>
      <c r="Z77" s="97">
        <f t="shared" si="53"/>
        <v>0</v>
      </c>
      <c r="AA77" s="98">
        <f t="shared" si="35"/>
        <v>0</v>
      </c>
      <c r="AB77" s="98">
        <f t="shared" si="36"/>
        <v>0</v>
      </c>
      <c r="AC77" s="98">
        <f t="shared" si="54"/>
        <v>0</v>
      </c>
      <c r="AD77" s="90">
        <f t="shared" si="55"/>
        <v>0</v>
      </c>
      <c r="AE77" s="87" t="str">
        <f t="shared" si="56"/>
        <v/>
      </c>
      <c r="AF77" s="21"/>
      <c r="AG77" s="21"/>
      <c r="AH77" s="10"/>
      <c r="AI77" s="13"/>
    </row>
    <row r="78" spans="1:35" s="3" customFormat="1" ht="15" customHeight="1">
      <c r="A78" s="88" t="s">
        <v>63</v>
      </c>
      <c r="B78" s="89">
        <v>45705</v>
      </c>
      <c r="C78" s="88">
        <v>124.96</v>
      </c>
      <c r="D78" s="90" t="str">
        <f t="shared" si="43"/>
        <v>OK</v>
      </c>
      <c r="E78" s="91">
        <f t="shared" si="44"/>
        <v>134.56268817204304</v>
      </c>
      <c r="F78" s="92">
        <f t="shared" si="2"/>
        <v>134.22</v>
      </c>
      <c r="G78" s="92">
        <f t="shared" si="3"/>
        <v>140.34805771059203</v>
      </c>
      <c r="H78" s="92">
        <f t="shared" si="4"/>
        <v>128.09194228940797</v>
      </c>
      <c r="I78" s="92">
        <f t="shared" si="45"/>
        <v>146.47611542118403</v>
      </c>
      <c r="J78" s="92">
        <f t="shared" si="46"/>
        <v>121.96388457881595</v>
      </c>
      <c r="K78" s="92">
        <f t="shared" si="47"/>
        <v>152.60417313177607</v>
      </c>
      <c r="L78" s="92">
        <f t="shared" si="48"/>
        <v>115.83582686822393</v>
      </c>
      <c r="M78" s="90"/>
      <c r="N78" s="93">
        <f t="shared" si="27"/>
        <v>1</v>
      </c>
      <c r="O78" s="93">
        <f t="shared" si="28"/>
        <v>1</v>
      </c>
      <c r="P78" s="93">
        <f t="shared" si="49"/>
        <v>0</v>
      </c>
      <c r="Q78" s="94">
        <f t="shared" si="29"/>
        <v>0</v>
      </c>
      <c r="R78" s="94">
        <f t="shared" si="30"/>
        <v>0</v>
      </c>
      <c r="S78" s="94">
        <f t="shared" si="50"/>
        <v>0</v>
      </c>
      <c r="T78" s="95">
        <f t="shared" si="31"/>
        <v>0</v>
      </c>
      <c r="U78" s="95">
        <f t="shared" si="51"/>
        <v>0</v>
      </c>
      <c r="V78" s="96">
        <f t="shared" si="32"/>
        <v>2</v>
      </c>
      <c r="W78" s="96">
        <f t="shared" si="52"/>
        <v>0</v>
      </c>
      <c r="X78" s="97">
        <f t="shared" si="33"/>
        <v>0</v>
      </c>
      <c r="Y78" s="97">
        <f t="shared" si="34"/>
        <v>0</v>
      </c>
      <c r="Z78" s="97">
        <f t="shared" si="53"/>
        <v>0</v>
      </c>
      <c r="AA78" s="98">
        <f t="shared" si="35"/>
        <v>0</v>
      </c>
      <c r="AB78" s="98">
        <f t="shared" si="36"/>
        <v>0</v>
      </c>
      <c r="AC78" s="98">
        <f t="shared" si="54"/>
        <v>0</v>
      </c>
      <c r="AD78" s="90">
        <f t="shared" si="55"/>
        <v>0</v>
      </c>
      <c r="AE78" s="87" t="str">
        <f t="shared" si="56"/>
        <v/>
      </c>
      <c r="AF78" s="21"/>
      <c r="AG78" s="21"/>
      <c r="AH78" s="10"/>
      <c r="AI78" s="13"/>
    </row>
    <row r="79" spans="1:35" s="3" customFormat="1" ht="15" customHeight="1">
      <c r="A79" s="88" t="s">
        <v>63</v>
      </c>
      <c r="B79" s="89">
        <v>45712</v>
      </c>
      <c r="C79" s="88">
        <v>133.79</v>
      </c>
      <c r="D79" s="90" t="str">
        <f t="shared" si="43"/>
        <v>OK</v>
      </c>
      <c r="E79" s="91">
        <f t="shared" si="44"/>
        <v>134.56268817204304</v>
      </c>
      <c r="F79" s="92">
        <f t="shared" si="2"/>
        <v>134.22</v>
      </c>
      <c r="G79" s="92">
        <f t="shared" si="3"/>
        <v>140.34805771059203</v>
      </c>
      <c r="H79" s="92">
        <f t="shared" si="4"/>
        <v>128.09194228940797</v>
      </c>
      <c r="I79" s="92">
        <f t="shared" si="45"/>
        <v>146.47611542118403</v>
      </c>
      <c r="J79" s="92">
        <f t="shared" si="46"/>
        <v>121.96388457881595</v>
      </c>
      <c r="K79" s="92">
        <f t="shared" si="47"/>
        <v>152.60417313177607</v>
      </c>
      <c r="L79" s="92">
        <f t="shared" si="48"/>
        <v>115.83582686822393</v>
      </c>
      <c r="M79" s="90"/>
      <c r="N79" s="93">
        <f t="shared" si="27"/>
        <v>1</v>
      </c>
      <c r="O79" s="93">
        <f t="shared" si="28"/>
        <v>2</v>
      </c>
      <c r="P79" s="93">
        <f t="shared" si="49"/>
        <v>0</v>
      </c>
      <c r="Q79" s="94">
        <f t="shared" si="29"/>
        <v>0</v>
      </c>
      <c r="R79" s="94">
        <f t="shared" si="30"/>
        <v>0</v>
      </c>
      <c r="S79" s="94">
        <f t="shared" si="50"/>
        <v>0</v>
      </c>
      <c r="T79" s="95">
        <f t="shared" si="31"/>
        <v>1</v>
      </c>
      <c r="U79" s="95">
        <f t="shared" si="51"/>
        <v>0</v>
      </c>
      <c r="V79" s="96">
        <f t="shared" si="32"/>
        <v>0</v>
      </c>
      <c r="W79" s="96">
        <f t="shared" si="52"/>
        <v>0</v>
      </c>
      <c r="X79" s="97">
        <f t="shared" si="33"/>
        <v>0</v>
      </c>
      <c r="Y79" s="97">
        <f t="shared" si="34"/>
        <v>0</v>
      </c>
      <c r="Z79" s="97">
        <f t="shared" si="53"/>
        <v>0</v>
      </c>
      <c r="AA79" s="98">
        <f t="shared" si="35"/>
        <v>0</v>
      </c>
      <c r="AB79" s="98">
        <f t="shared" si="36"/>
        <v>0</v>
      </c>
      <c r="AC79" s="98">
        <f t="shared" si="54"/>
        <v>0</v>
      </c>
      <c r="AD79" s="90">
        <f t="shared" si="55"/>
        <v>0</v>
      </c>
      <c r="AE79" s="87" t="str">
        <f t="shared" si="56"/>
        <v/>
      </c>
      <c r="AF79" s="21"/>
      <c r="AG79" s="21"/>
      <c r="AH79" s="10"/>
      <c r="AI79" s="13"/>
    </row>
    <row r="80" spans="1:35" s="3" customFormat="1" ht="15" customHeight="1">
      <c r="A80" s="88" t="s">
        <v>63</v>
      </c>
      <c r="B80" s="89">
        <v>45712</v>
      </c>
      <c r="C80" s="88">
        <v>137.88999999999999</v>
      </c>
      <c r="D80" s="90" t="str">
        <f t="shared" si="43"/>
        <v>OK</v>
      </c>
      <c r="E80" s="91">
        <f t="shared" si="44"/>
        <v>134.56268817204304</v>
      </c>
      <c r="F80" s="92">
        <f t="shared" si="2"/>
        <v>134.22</v>
      </c>
      <c r="G80" s="92">
        <f t="shared" si="3"/>
        <v>140.34805771059203</v>
      </c>
      <c r="H80" s="92">
        <f t="shared" si="4"/>
        <v>128.09194228940797</v>
      </c>
      <c r="I80" s="92">
        <f t="shared" si="45"/>
        <v>146.47611542118403</v>
      </c>
      <c r="J80" s="92">
        <f t="shared" si="46"/>
        <v>121.96388457881595</v>
      </c>
      <c r="K80" s="92">
        <f t="shared" si="47"/>
        <v>152.60417313177607</v>
      </c>
      <c r="L80" s="92">
        <f t="shared" si="48"/>
        <v>115.83582686822393</v>
      </c>
      <c r="M80" s="90"/>
      <c r="N80" s="93">
        <f t="shared" si="27"/>
        <v>0</v>
      </c>
      <c r="O80" s="93">
        <f t="shared" si="28"/>
        <v>0</v>
      </c>
      <c r="P80" s="93">
        <f t="shared" si="49"/>
        <v>0</v>
      </c>
      <c r="Q80" s="94">
        <f t="shared" si="29"/>
        <v>1</v>
      </c>
      <c r="R80" s="94">
        <f t="shared" si="30"/>
        <v>1</v>
      </c>
      <c r="S80" s="94">
        <f t="shared" si="50"/>
        <v>0</v>
      </c>
      <c r="T80" s="95">
        <f t="shared" si="31"/>
        <v>2</v>
      </c>
      <c r="U80" s="95">
        <f t="shared" si="51"/>
        <v>0</v>
      </c>
      <c r="V80" s="96">
        <f t="shared" si="32"/>
        <v>0</v>
      </c>
      <c r="W80" s="96">
        <f t="shared" si="52"/>
        <v>0</v>
      </c>
      <c r="X80" s="97">
        <f t="shared" si="33"/>
        <v>0</v>
      </c>
      <c r="Y80" s="97">
        <f t="shared" si="34"/>
        <v>0</v>
      </c>
      <c r="Z80" s="97">
        <f t="shared" si="53"/>
        <v>0</v>
      </c>
      <c r="AA80" s="98">
        <f t="shared" si="35"/>
        <v>0</v>
      </c>
      <c r="AB80" s="98">
        <f t="shared" si="36"/>
        <v>0</v>
      </c>
      <c r="AC80" s="98">
        <f t="shared" si="54"/>
        <v>0</v>
      </c>
      <c r="AD80" s="90">
        <f t="shared" si="55"/>
        <v>0</v>
      </c>
      <c r="AE80" s="87" t="str">
        <f t="shared" si="56"/>
        <v/>
      </c>
      <c r="AF80" s="21"/>
      <c r="AG80" s="21"/>
      <c r="AH80" s="10"/>
      <c r="AI80" s="13"/>
    </row>
    <row r="81" spans="1:35" s="3" customFormat="1" ht="15" customHeight="1">
      <c r="A81" s="88" t="s">
        <v>63</v>
      </c>
      <c r="B81" s="89">
        <v>45713</v>
      </c>
      <c r="C81" s="88">
        <v>132.75</v>
      </c>
      <c r="D81" s="90" t="str">
        <f t="shared" si="43"/>
        <v>OK</v>
      </c>
      <c r="E81" s="91">
        <f t="shared" si="44"/>
        <v>134.56268817204304</v>
      </c>
      <c r="F81" s="92">
        <f t="shared" si="2"/>
        <v>134.22</v>
      </c>
      <c r="G81" s="92">
        <f t="shared" si="3"/>
        <v>140.34805771059203</v>
      </c>
      <c r="H81" s="92">
        <f t="shared" si="4"/>
        <v>128.09194228940797</v>
      </c>
      <c r="I81" s="92">
        <f t="shared" si="45"/>
        <v>146.47611542118403</v>
      </c>
      <c r="J81" s="92">
        <f t="shared" si="46"/>
        <v>121.96388457881595</v>
      </c>
      <c r="K81" s="92">
        <f t="shared" si="47"/>
        <v>152.60417313177607</v>
      </c>
      <c r="L81" s="92">
        <f t="shared" si="48"/>
        <v>115.83582686822393</v>
      </c>
      <c r="M81" s="90"/>
      <c r="N81" s="93">
        <f t="shared" si="27"/>
        <v>1</v>
      </c>
      <c r="O81" s="93">
        <f t="shared" si="28"/>
        <v>1</v>
      </c>
      <c r="P81" s="93">
        <f t="shared" si="49"/>
        <v>0</v>
      </c>
      <c r="Q81" s="94">
        <f t="shared" si="29"/>
        <v>0</v>
      </c>
      <c r="R81" s="94">
        <f t="shared" si="30"/>
        <v>0</v>
      </c>
      <c r="S81" s="94">
        <f t="shared" si="50"/>
        <v>0</v>
      </c>
      <c r="T81" s="95">
        <f t="shared" si="31"/>
        <v>0</v>
      </c>
      <c r="U81" s="95">
        <f t="shared" si="51"/>
        <v>0</v>
      </c>
      <c r="V81" s="96">
        <f t="shared" si="32"/>
        <v>1</v>
      </c>
      <c r="W81" s="96">
        <f t="shared" si="52"/>
        <v>0</v>
      </c>
      <c r="X81" s="97">
        <f t="shared" si="33"/>
        <v>0</v>
      </c>
      <c r="Y81" s="97">
        <f t="shared" si="34"/>
        <v>0</v>
      </c>
      <c r="Z81" s="97">
        <f t="shared" si="53"/>
        <v>0</v>
      </c>
      <c r="AA81" s="98">
        <f t="shared" si="35"/>
        <v>0</v>
      </c>
      <c r="AB81" s="98">
        <f t="shared" si="36"/>
        <v>0</v>
      </c>
      <c r="AC81" s="98">
        <f t="shared" si="54"/>
        <v>0</v>
      </c>
      <c r="AD81" s="90">
        <f t="shared" si="55"/>
        <v>0</v>
      </c>
      <c r="AE81" s="87" t="str">
        <f t="shared" si="56"/>
        <v/>
      </c>
      <c r="AF81" s="21"/>
      <c r="AG81" s="21"/>
      <c r="AH81" s="10"/>
      <c r="AI81" s="13"/>
    </row>
    <row r="82" spans="1:35" s="3" customFormat="1" ht="15" customHeight="1">
      <c r="A82" s="88" t="s">
        <v>63</v>
      </c>
      <c r="B82" s="89">
        <v>45713</v>
      </c>
      <c r="C82" s="88">
        <v>135.43</v>
      </c>
      <c r="D82" s="90" t="str">
        <f t="shared" si="43"/>
        <v>OK</v>
      </c>
      <c r="E82" s="91">
        <f t="shared" si="44"/>
        <v>134.56268817204304</v>
      </c>
      <c r="F82" s="92">
        <f t="shared" si="2"/>
        <v>134.22</v>
      </c>
      <c r="G82" s="92">
        <f t="shared" si="3"/>
        <v>140.34805771059203</v>
      </c>
      <c r="H82" s="92">
        <f t="shared" si="4"/>
        <v>128.09194228940797</v>
      </c>
      <c r="I82" s="92">
        <f t="shared" si="45"/>
        <v>146.47611542118403</v>
      </c>
      <c r="J82" s="92">
        <f t="shared" si="46"/>
        <v>121.96388457881595</v>
      </c>
      <c r="K82" s="92">
        <f t="shared" si="47"/>
        <v>152.60417313177607</v>
      </c>
      <c r="L82" s="92">
        <f t="shared" si="48"/>
        <v>115.83582686822393</v>
      </c>
      <c r="M82" s="90"/>
      <c r="N82" s="93">
        <f t="shared" si="27"/>
        <v>0</v>
      </c>
      <c r="O82" s="93">
        <f t="shared" si="28"/>
        <v>0</v>
      </c>
      <c r="P82" s="93">
        <f t="shared" si="49"/>
        <v>0</v>
      </c>
      <c r="Q82" s="94">
        <f t="shared" si="29"/>
        <v>1</v>
      </c>
      <c r="R82" s="94">
        <f t="shared" si="30"/>
        <v>1</v>
      </c>
      <c r="S82" s="94">
        <f t="shared" si="50"/>
        <v>0</v>
      </c>
      <c r="T82" s="95">
        <f t="shared" si="31"/>
        <v>1</v>
      </c>
      <c r="U82" s="95">
        <f t="shared" si="51"/>
        <v>0</v>
      </c>
      <c r="V82" s="96">
        <f t="shared" si="32"/>
        <v>0</v>
      </c>
      <c r="W82" s="96">
        <f t="shared" si="52"/>
        <v>0</v>
      </c>
      <c r="X82" s="97">
        <f t="shared" si="33"/>
        <v>0</v>
      </c>
      <c r="Y82" s="97">
        <f t="shared" si="34"/>
        <v>0</v>
      </c>
      <c r="Z82" s="97">
        <f t="shared" si="53"/>
        <v>0</v>
      </c>
      <c r="AA82" s="98">
        <f t="shared" si="35"/>
        <v>0</v>
      </c>
      <c r="AB82" s="98">
        <f t="shared" si="36"/>
        <v>0</v>
      </c>
      <c r="AC82" s="98">
        <f t="shared" si="54"/>
        <v>0</v>
      </c>
      <c r="AD82" s="90">
        <f t="shared" si="55"/>
        <v>0</v>
      </c>
      <c r="AE82" s="87" t="str">
        <f t="shared" si="56"/>
        <v/>
      </c>
      <c r="AF82" s="21"/>
      <c r="AG82" s="21"/>
      <c r="AH82" s="10"/>
      <c r="AI82" s="13"/>
    </row>
    <row r="83" spans="1:35" s="3" customFormat="1" ht="15" customHeight="1">
      <c r="A83" s="88" t="s">
        <v>69</v>
      </c>
      <c r="B83" s="89">
        <v>45714</v>
      </c>
      <c r="C83" s="88">
        <v>134.11000000000001</v>
      </c>
      <c r="D83" s="90" t="str">
        <f t="shared" si="43"/>
        <v>OK</v>
      </c>
      <c r="E83" s="91">
        <f t="shared" si="44"/>
        <v>134.56268817204304</v>
      </c>
      <c r="F83" s="92">
        <f t="shared" si="2"/>
        <v>134.22</v>
      </c>
      <c r="G83" s="92">
        <f t="shared" si="3"/>
        <v>140.34805771059203</v>
      </c>
      <c r="H83" s="92">
        <f t="shared" si="4"/>
        <v>128.09194228940797</v>
      </c>
      <c r="I83" s="92">
        <f t="shared" si="45"/>
        <v>146.47611542118403</v>
      </c>
      <c r="J83" s="92">
        <f t="shared" si="46"/>
        <v>121.96388457881595</v>
      </c>
      <c r="K83" s="92">
        <f t="shared" si="47"/>
        <v>152.60417313177607</v>
      </c>
      <c r="L83" s="92">
        <f t="shared" si="48"/>
        <v>115.83582686822393</v>
      </c>
      <c r="M83" s="90"/>
      <c r="N83" s="93">
        <f t="shared" si="27"/>
        <v>1</v>
      </c>
      <c r="O83" s="93">
        <f t="shared" si="28"/>
        <v>1</v>
      </c>
      <c r="P83" s="93">
        <f t="shared" si="49"/>
        <v>0</v>
      </c>
      <c r="Q83" s="94">
        <f t="shared" si="29"/>
        <v>0</v>
      </c>
      <c r="R83" s="94">
        <f t="shared" si="30"/>
        <v>0</v>
      </c>
      <c r="S83" s="94">
        <f t="shared" si="50"/>
        <v>0</v>
      </c>
      <c r="T83" s="95">
        <f t="shared" si="31"/>
        <v>0</v>
      </c>
      <c r="U83" s="95">
        <f t="shared" si="51"/>
        <v>0</v>
      </c>
      <c r="V83" s="96">
        <f t="shared" si="32"/>
        <v>1</v>
      </c>
      <c r="W83" s="96">
        <f t="shared" si="52"/>
        <v>0</v>
      </c>
      <c r="X83" s="97">
        <f t="shared" si="33"/>
        <v>0</v>
      </c>
      <c r="Y83" s="97">
        <f t="shared" si="34"/>
        <v>0</v>
      </c>
      <c r="Z83" s="97">
        <f t="shared" si="53"/>
        <v>0</v>
      </c>
      <c r="AA83" s="98">
        <f t="shared" si="35"/>
        <v>0</v>
      </c>
      <c r="AB83" s="98">
        <f t="shared" si="36"/>
        <v>0</v>
      </c>
      <c r="AC83" s="98">
        <f t="shared" si="54"/>
        <v>0</v>
      </c>
      <c r="AD83" s="90">
        <f t="shared" si="55"/>
        <v>0</v>
      </c>
      <c r="AE83" s="87" t="str">
        <f t="shared" si="56"/>
        <v/>
      </c>
      <c r="AF83" s="21"/>
      <c r="AG83" s="21"/>
      <c r="AH83" s="10"/>
      <c r="AI83" s="13"/>
    </row>
    <row r="84" spans="1:35" s="3" customFormat="1" ht="15" customHeight="1">
      <c r="A84" s="88" t="s">
        <v>69</v>
      </c>
      <c r="B84" s="89">
        <v>45714</v>
      </c>
      <c r="C84" s="88">
        <v>135.05000000000001</v>
      </c>
      <c r="D84" s="90" t="str">
        <f t="shared" si="43"/>
        <v>OK</v>
      </c>
      <c r="E84" s="91">
        <f t="shared" si="44"/>
        <v>134.56268817204304</v>
      </c>
      <c r="F84" s="92">
        <f t="shared" si="2"/>
        <v>134.22</v>
      </c>
      <c r="G84" s="92">
        <f t="shared" si="3"/>
        <v>140.34805771059203</v>
      </c>
      <c r="H84" s="92">
        <f t="shared" si="4"/>
        <v>128.09194228940797</v>
      </c>
      <c r="I84" s="92">
        <f t="shared" si="45"/>
        <v>146.47611542118403</v>
      </c>
      <c r="J84" s="92">
        <f t="shared" si="46"/>
        <v>121.96388457881595</v>
      </c>
      <c r="K84" s="92">
        <f t="shared" si="47"/>
        <v>152.60417313177607</v>
      </c>
      <c r="L84" s="92">
        <f t="shared" si="48"/>
        <v>115.83582686822393</v>
      </c>
      <c r="M84" s="90"/>
      <c r="N84" s="93">
        <f t="shared" si="27"/>
        <v>0</v>
      </c>
      <c r="O84" s="93">
        <f t="shared" si="28"/>
        <v>0</v>
      </c>
      <c r="P84" s="93">
        <f t="shared" si="49"/>
        <v>0</v>
      </c>
      <c r="Q84" s="94">
        <f t="shared" si="29"/>
        <v>1</v>
      </c>
      <c r="R84" s="94">
        <f t="shared" si="30"/>
        <v>1</v>
      </c>
      <c r="S84" s="94">
        <f t="shared" si="50"/>
        <v>0</v>
      </c>
      <c r="T84" s="95">
        <f t="shared" si="31"/>
        <v>1</v>
      </c>
      <c r="U84" s="95">
        <f t="shared" si="51"/>
        <v>0</v>
      </c>
      <c r="V84" s="96">
        <f t="shared" si="32"/>
        <v>0</v>
      </c>
      <c r="W84" s="96">
        <f t="shared" si="52"/>
        <v>0</v>
      </c>
      <c r="X84" s="97">
        <f t="shared" si="33"/>
        <v>0</v>
      </c>
      <c r="Y84" s="97">
        <f t="shared" si="34"/>
        <v>0</v>
      </c>
      <c r="Z84" s="97">
        <f t="shared" si="53"/>
        <v>0</v>
      </c>
      <c r="AA84" s="98">
        <f t="shared" si="35"/>
        <v>0</v>
      </c>
      <c r="AB84" s="98">
        <f t="shared" si="36"/>
        <v>0</v>
      </c>
      <c r="AC84" s="98">
        <f t="shared" si="54"/>
        <v>0</v>
      </c>
      <c r="AD84" s="90">
        <f t="shared" si="55"/>
        <v>0</v>
      </c>
      <c r="AE84" s="87" t="str">
        <f t="shared" si="56"/>
        <v/>
      </c>
      <c r="AF84" s="21"/>
      <c r="AG84" s="21"/>
      <c r="AH84" s="10"/>
      <c r="AI84" s="13"/>
    </row>
    <row r="85" spans="1:35" s="3" customFormat="1" ht="15" customHeight="1">
      <c r="A85" s="88" t="s">
        <v>63</v>
      </c>
      <c r="B85" s="89">
        <v>45716</v>
      </c>
      <c r="C85" s="88">
        <v>139.24</v>
      </c>
      <c r="D85" s="90" t="str">
        <f t="shared" si="43"/>
        <v>OK</v>
      </c>
      <c r="E85" s="91">
        <f t="shared" si="44"/>
        <v>134.56268817204304</v>
      </c>
      <c r="F85" s="92">
        <f t="shared" si="2"/>
        <v>134.22</v>
      </c>
      <c r="G85" s="92">
        <f t="shared" si="3"/>
        <v>140.34805771059203</v>
      </c>
      <c r="H85" s="92">
        <f t="shared" si="4"/>
        <v>128.09194228940797</v>
      </c>
      <c r="I85" s="92">
        <f t="shared" si="45"/>
        <v>146.47611542118403</v>
      </c>
      <c r="J85" s="92">
        <f t="shared" si="46"/>
        <v>121.96388457881595</v>
      </c>
      <c r="K85" s="92">
        <f t="shared" si="47"/>
        <v>152.60417313177607</v>
      </c>
      <c r="L85" s="92">
        <f t="shared" si="48"/>
        <v>115.83582686822393</v>
      </c>
      <c r="M85" s="90"/>
      <c r="N85" s="93">
        <f t="shared" si="27"/>
        <v>0</v>
      </c>
      <c r="O85" s="93">
        <f t="shared" si="28"/>
        <v>0</v>
      </c>
      <c r="P85" s="93">
        <f t="shared" si="49"/>
        <v>0</v>
      </c>
      <c r="Q85" s="94">
        <f t="shared" si="29"/>
        <v>1</v>
      </c>
      <c r="R85" s="94">
        <f t="shared" si="30"/>
        <v>2</v>
      </c>
      <c r="S85" s="94">
        <f t="shared" si="50"/>
        <v>0</v>
      </c>
      <c r="T85" s="95">
        <f t="shared" si="31"/>
        <v>2</v>
      </c>
      <c r="U85" s="95">
        <f t="shared" si="51"/>
        <v>0</v>
      </c>
      <c r="V85" s="96">
        <f t="shared" si="32"/>
        <v>0</v>
      </c>
      <c r="W85" s="96">
        <f t="shared" si="52"/>
        <v>0</v>
      </c>
      <c r="X85" s="97">
        <f t="shared" si="33"/>
        <v>0</v>
      </c>
      <c r="Y85" s="97">
        <f t="shared" si="34"/>
        <v>0</v>
      </c>
      <c r="Z85" s="97">
        <f t="shared" si="53"/>
        <v>0</v>
      </c>
      <c r="AA85" s="98">
        <f t="shared" si="35"/>
        <v>0</v>
      </c>
      <c r="AB85" s="98">
        <f t="shared" si="36"/>
        <v>0</v>
      </c>
      <c r="AC85" s="98">
        <f t="shared" si="54"/>
        <v>0</v>
      </c>
      <c r="AD85" s="90">
        <f t="shared" si="55"/>
        <v>0</v>
      </c>
      <c r="AE85" s="87" t="str">
        <f t="shared" si="56"/>
        <v/>
      </c>
      <c r="AF85" s="21"/>
      <c r="AG85" s="21"/>
      <c r="AH85" s="10"/>
      <c r="AI85" s="13"/>
    </row>
    <row r="86" spans="1:35" s="3" customFormat="1" ht="15" customHeight="1">
      <c r="A86" s="88" t="s">
        <v>63</v>
      </c>
      <c r="B86" s="89">
        <v>45716</v>
      </c>
      <c r="C86" s="88">
        <v>140.03</v>
      </c>
      <c r="D86" s="90" t="str">
        <f t="shared" si="43"/>
        <v>OK</v>
      </c>
      <c r="E86" s="91">
        <f t="shared" si="44"/>
        <v>134.56268817204304</v>
      </c>
      <c r="F86" s="92">
        <f t="shared" si="2"/>
        <v>134.22</v>
      </c>
      <c r="G86" s="92">
        <f t="shared" si="3"/>
        <v>140.34805771059203</v>
      </c>
      <c r="H86" s="92">
        <f t="shared" si="4"/>
        <v>128.09194228940797</v>
      </c>
      <c r="I86" s="92">
        <f t="shared" si="45"/>
        <v>146.47611542118403</v>
      </c>
      <c r="J86" s="92">
        <f t="shared" si="46"/>
        <v>121.96388457881595</v>
      </c>
      <c r="K86" s="92">
        <f t="shared" si="47"/>
        <v>152.60417313177607</v>
      </c>
      <c r="L86" s="92">
        <f t="shared" si="48"/>
        <v>115.83582686822393</v>
      </c>
      <c r="M86" s="90"/>
      <c r="N86" s="93">
        <f t="shared" si="27"/>
        <v>0</v>
      </c>
      <c r="O86" s="93">
        <f t="shared" si="28"/>
        <v>0</v>
      </c>
      <c r="P86" s="93">
        <f t="shared" si="49"/>
        <v>0</v>
      </c>
      <c r="Q86" s="94">
        <f t="shared" si="29"/>
        <v>1</v>
      </c>
      <c r="R86" s="94">
        <f t="shared" si="30"/>
        <v>3</v>
      </c>
      <c r="S86" s="94">
        <f t="shared" si="50"/>
        <v>0</v>
      </c>
      <c r="T86" s="95">
        <f t="shared" si="31"/>
        <v>3</v>
      </c>
      <c r="U86" s="95">
        <f t="shared" si="51"/>
        <v>0</v>
      </c>
      <c r="V86" s="96">
        <f t="shared" si="32"/>
        <v>0</v>
      </c>
      <c r="W86" s="96">
        <f t="shared" si="52"/>
        <v>0</v>
      </c>
      <c r="X86" s="97">
        <f t="shared" si="33"/>
        <v>0</v>
      </c>
      <c r="Y86" s="97">
        <f t="shared" si="34"/>
        <v>0</v>
      </c>
      <c r="Z86" s="97">
        <f t="shared" si="53"/>
        <v>0</v>
      </c>
      <c r="AA86" s="98">
        <f t="shared" si="35"/>
        <v>0</v>
      </c>
      <c r="AB86" s="98">
        <f t="shared" si="36"/>
        <v>0</v>
      </c>
      <c r="AC86" s="98">
        <f t="shared" si="54"/>
        <v>0</v>
      </c>
      <c r="AD86" s="90">
        <f t="shared" si="55"/>
        <v>0</v>
      </c>
      <c r="AE86" s="87" t="str">
        <f t="shared" si="56"/>
        <v/>
      </c>
      <c r="AF86" s="21"/>
      <c r="AG86" s="21"/>
      <c r="AH86" s="10"/>
      <c r="AI86" s="13"/>
    </row>
    <row r="87" spans="1:35" s="3" customFormat="1" ht="15" customHeight="1">
      <c r="A87" s="88" t="s">
        <v>63</v>
      </c>
      <c r="B87" s="89">
        <v>45719</v>
      </c>
      <c r="C87" s="88">
        <v>136.69999999999999</v>
      </c>
      <c r="D87" s="90" t="str">
        <f t="shared" si="43"/>
        <v>OK</v>
      </c>
      <c r="E87" s="91">
        <f t="shared" si="44"/>
        <v>134.56268817204304</v>
      </c>
      <c r="F87" s="92">
        <f t="shared" si="2"/>
        <v>134.22</v>
      </c>
      <c r="G87" s="92">
        <f t="shared" si="3"/>
        <v>140.34805771059203</v>
      </c>
      <c r="H87" s="92">
        <f t="shared" si="4"/>
        <v>128.09194228940797</v>
      </c>
      <c r="I87" s="92">
        <f t="shared" si="45"/>
        <v>146.47611542118403</v>
      </c>
      <c r="J87" s="92">
        <f t="shared" si="46"/>
        <v>121.96388457881595</v>
      </c>
      <c r="K87" s="92">
        <f t="shared" si="47"/>
        <v>152.60417313177607</v>
      </c>
      <c r="L87" s="92">
        <f t="shared" si="48"/>
        <v>115.83582686822393</v>
      </c>
      <c r="M87" s="90"/>
      <c r="N87" s="93">
        <f t="shared" si="27"/>
        <v>0</v>
      </c>
      <c r="O87" s="93">
        <f t="shared" si="28"/>
        <v>0</v>
      </c>
      <c r="P87" s="93">
        <f t="shared" si="49"/>
        <v>0</v>
      </c>
      <c r="Q87" s="94">
        <f t="shared" si="29"/>
        <v>1</v>
      </c>
      <c r="R87" s="94">
        <f t="shared" si="30"/>
        <v>4</v>
      </c>
      <c r="S87" s="94">
        <f t="shared" si="50"/>
        <v>0</v>
      </c>
      <c r="T87" s="95">
        <f t="shared" si="31"/>
        <v>0</v>
      </c>
      <c r="U87" s="95">
        <f t="shared" si="51"/>
        <v>0</v>
      </c>
      <c r="V87" s="96">
        <f t="shared" si="32"/>
        <v>1</v>
      </c>
      <c r="W87" s="96">
        <f t="shared" si="52"/>
        <v>0</v>
      </c>
      <c r="X87" s="97">
        <f t="shared" si="33"/>
        <v>0</v>
      </c>
      <c r="Y87" s="97">
        <f t="shared" si="34"/>
        <v>0</v>
      </c>
      <c r="Z87" s="97">
        <f t="shared" si="53"/>
        <v>0</v>
      </c>
      <c r="AA87" s="98">
        <f t="shared" si="35"/>
        <v>0</v>
      </c>
      <c r="AB87" s="98">
        <f t="shared" si="36"/>
        <v>0</v>
      </c>
      <c r="AC87" s="98">
        <f t="shared" si="54"/>
        <v>0</v>
      </c>
      <c r="AD87" s="90">
        <f t="shared" si="55"/>
        <v>0</v>
      </c>
      <c r="AE87" s="87" t="str">
        <f t="shared" si="56"/>
        <v/>
      </c>
      <c r="AF87" s="21"/>
      <c r="AG87" s="21"/>
      <c r="AH87" s="10"/>
      <c r="AI87" s="13"/>
    </row>
    <row r="88" spans="1:35" s="3" customFormat="1" ht="15" customHeight="1">
      <c r="A88" s="88" t="s">
        <v>63</v>
      </c>
      <c r="B88" s="89">
        <v>45719</v>
      </c>
      <c r="C88" s="88">
        <v>137.66999999999999</v>
      </c>
      <c r="D88" s="90" t="str">
        <f t="shared" si="43"/>
        <v>OK</v>
      </c>
      <c r="E88" s="91">
        <f t="shared" si="44"/>
        <v>134.56268817204304</v>
      </c>
      <c r="F88" s="92">
        <f t="shared" si="2"/>
        <v>134.22</v>
      </c>
      <c r="G88" s="92">
        <f t="shared" si="3"/>
        <v>140.34805771059203</v>
      </c>
      <c r="H88" s="92">
        <f t="shared" si="4"/>
        <v>128.09194228940797</v>
      </c>
      <c r="I88" s="92">
        <f t="shared" si="45"/>
        <v>146.47611542118403</v>
      </c>
      <c r="J88" s="92">
        <f t="shared" si="46"/>
        <v>121.96388457881595</v>
      </c>
      <c r="K88" s="92">
        <f t="shared" si="47"/>
        <v>152.60417313177607</v>
      </c>
      <c r="L88" s="92">
        <f t="shared" si="48"/>
        <v>115.83582686822393</v>
      </c>
      <c r="M88" s="90"/>
      <c r="N88" s="93">
        <f t="shared" si="27"/>
        <v>0</v>
      </c>
      <c r="O88" s="93">
        <f t="shared" si="28"/>
        <v>0</v>
      </c>
      <c r="P88" s="93">
        <f t="shared" si="49"/>
        <v>0</v>
      </c>
      <c r="Q88" s="94">
        <f t="shared" si="29"/>
        <v>1</v>
      </c>
      <c r="R88" s="94">
        <f t="shared" si="30"/>
        <v>5</v>
      </c>
      <c r="S88" s="94">
        <f t="shared" si="50"/>
        <v>0</v>
      </c>
      <c r="T88" s="95">
        <f t="shared" si="31"/>
        <v>1</v>
      </c>
      <c r="U88" s="95">
        <f t="shared" si="51"/>
        <v>0</v>
      </c>
      <c r="V88" s="96">
        <f t="shared" si="32"/>
        <v>0</v>
      </c>
      <c r="W88" s="96">
        <f t="shared" si="52"/>
        <v>0</v>
      </c>
      <c r="X88" s="97">
        <f t="shared" si="33"/>
        <v>0</v>
      </c>
      <c r="Y88" s="97">
        <f t="shared" si="34"/>
        <v>0</v>
      </c>
      <c r="Z88" s="97">
        <f t="shared" si="53"/>
        <v>0</v>
      </c>
      <c r="AA88" s="98">
        <f t="shared" si="35"/>
        <v>0</v>
      </c>
      <c r="AB88" s="98">
        <f t="shared" si="36"/>
        <v>0</v>
      </c>
      <c r="AC88" s="98">
        <f t="shared" si="54"/>
        <v>0</v>
      </c>
      <c r="AD88" s="90">
        <f t="shared" si="55"/>
        <v>0</v>
      </c>
      <c r="AE88" s="87" t="str">
        <f t="shared" si="56"/>
        <v/>
      </c>
      <c r="AF88" s="21"/>
      <c r="AG88" s="21"/>
      <c r="AH88" s="10"/>
      <c r="AI88" s="13"/>
    </row>
    <row r="89" spans="1:35" s="3" customFormat="1" ht="15" customHeight="1">
      <c r="A89" s="88" t="s">
        <v>63</v>
      </c>
      <c r="B89" s="89">
        <v>45721</v>
      </c>
      <c r="C89" s="88">
        <v>134.61000000000001</v>
      </c>
      <c r="D89" s="90" t="str">
        <f t="shared" si="43"/>
        <v>OK</v>
      </c>
      <c r="E89" s="91">
        <f t="shared" si="44"/>
        <v>134.56268817204304</v>
      </c>
      <c r="F89" s="92">
        <f t="shared" si="2"/>
        <v>134.22</v>
      </c>
      <c r="G89" s="92">
        <f t="shared" si="3"/>
        <v>140.34805771059203</v>
      </c>
      <c r="H89" s="92">
        <f t="shared" si="4"/>
        <v>128.09194228940797</v>
      </c>
      <c r="I89" s="92">
        <f t="shared" si="45"/>
        <v>146.47611542118403</v>
      </c>
      <c r="J89" s="92">
        <f t="shared" si="46"/>
        <v>121.96388457881595</v>
      </c>
      <c r="K89" s="92">
        <f t="shared" si="47"/>
        <v>152.60417313177607</v>
      </c>
      <c r="L89" s="92">
        <f t="shared" si="48"/>
        <v>115.83582686822393</v>
      </c>
      <c r="M89" s="90"/>
      <c r="N89" s="93">
        <f t="shared" si="27"/>
        <v>0</v>
      </c>
      <c r="O89" s="93">
        <f t="shared" si="28"/>
        <v>0</v>
      </c>
      <c r="P89" s="93">
        <f t="shared" si="49"/>
        <v>0</v>
      </c>
      <c r="Q89" s="94">
        <f t="shared" si="29"/>
        <v>1</v>
      </c>
      <c r="R89" s="94">
        <f t="shared" si="30"/>
        <v>6</v>
      </c>
      <c r="S89" s="94">
        <f t="shared" si="50"/>
        <v>0</v>
      </c>
      <c r="T89" s="95">
        <f t="shared" si="31"/>
        <v>0</v>
      </c>
      <c r="U89" s="95">
        <f t="shared" si="51"/>
        <v>0</v>
      </c>
      <c r="V89" s="96">
        <f t="shared" si="32"/>
        <v>1</v>
      </c>
      <c r="W89" s="96">
        <f t="shared" si="52"/>
        <v>0</v>
      </c>
      <c r="X89" s="97">
        <f t="shared" si="33"/>
        <v>0</v>
      </c>
      <c r="Y89" s="97">
        <f t="shared" si="34"/>
        <v>0</v>
      </c>
      <c r="Z89" s="97">
        <f t="shared" si="53"/>
        <v>0</v>
      </c>
      <c r="AA89" s="98">
        <f t="shared" si="35"/>
        <v>0</v>
      </c>
      <c r="AB89" s="98">
        <f t="shared" si="36"/>
        <v>0</v>
      </c>
      <c r="AC89" s="98">
        <f t="shared" si="54"/>
        <v>0</v>
      </c>
      <c r="AD89" s="90">
        <f t="shared" si="55"/>
        <v>0</v>
      </c>
      <c r="AE89" s="87" t="str">
        <f t="shared" si="56"/>
        <v/>
      </c>
      <c r="AF89" s="21"/>
      <c r="AG89" s="21"/>
      <c r="AH89" s="10"/>
      <c r="AI89" s="13"/>
    </row>
    <row r="90" spans="1:35" s="3" customFormat="1" ht="15" customHeight="1">
      <c r="A90" s="88" t="s">
        <v>63</v>
      </c>
      <c r="B90" s="89">
        <v>45721</v>
      </c>
      <c r="C90" s="88">
        <v>131.53</v>
      </c>
      <c r="D90" s="90" t="str">
        <f t="shared" si="43"/>
        <v>OK</v>
      </c>
      <c r="E90" s="91">
        <f t="shared" si="44"/>
        <v>134.56268817204304</v>
      </c>
      <c r="F90" s="92">
        <f t="shared" si="2"/>
        <v>134.22</v>
      </c>
      <c r="G90" s="92">
        <f t="shared" si="3"/>
        <v>140.34805771059203</v>
      </c>
      <c r="H90" s="92">
        <f t="shared" si="4"/>
        <v>128.09194228940797</v>
      </c>
      <c r="I90" s="92">
        <f t="shared" si="45"/>
        <v>146.47611542118403</v>
      </c>
      <c r="J90" s="92">
        <f t="shared" si="46"/>
        <v>121.96388457881595</v>
      </c>
      <c r="K90" s="92">
        <f t="shared" si="47"/>
        <v>152.60417313177607</v>
      </c>
      <c r="L90" s="92">
        <f t="shared" si="48"/>
        <v>115.83582686822393</v>
      </c>
      <c r="M90" s="90"/>
      <c r="N90" s="93">
        <f t="shared" si="27"/>
        <v>1</v>
      </c>
      <c r="O90" s="93">
        <f t="shared" si="28"/>
        <v>1</v>
      </c>
      <c r="P90" s="93">
        <f t="shared" si="49"/>
        <v>0</v>
      </c>
      <c r="Q90" s="94">
        <f t="shared" si="29"/>
        <v>0</v>
      </c>
      <c r="R90" s="94">
        <f t="shared" si="30"/>
        <v>0</v>
      </c>
      <c r="S90" s="94">
        <f t="shared" si="50"/>
        <v>0</v>
      </c>
      <c r="T90" s="95">
        <f t="shared" si="31"/>
        <v>0</v>
      </c>
      <c r="U90" s="95">
        <f t="shared" si="51"/>
        <v>0</v>
      </c>
      <c r="V90" s="96">
        <f t="shared" si="32"/>
        <v>2</v>
      </c>
      <c r="W90" s="96">
        <f t="shared" si="52"/>
        <v>0</v>
      </c>
      <c r="X90" s="97">
        <f t="shared" si="33"/>
        <v>0</v>
      </c>
      <c r="Y90" s="97">
        <f t="shared" si="34"/>
        <v>0</v>
      </c>
      <c r="Z90" s="97">
        <f t="shared" si="53"/>
        <v>0</v>
      </c>
      <c r="AA90" s="98">
        <f t="shared" si="35"/>
        <v>0</v>
      </c>
      <c r="AB90" s="98">
        <f t="shared" si="36"/>
        <v>0</v>
      </c>
      <c r="AC90" s="98">
        <f t="shared" si="54"/>
        <v>0</v>
      </c>
      <c r="AD90" s="90">
        <f t="shared" si="55"/>
        <v>0</v>
      </c>
      <c r="AE90" s="87" t="str">
        <f t="shared" si="56"/>
        <v/>
      </c>
      <c r="AF90" s="21"/>
      <c r="AG90" s="21"/>
      <c r="AH90" s="10"/>
      <c r="AI90" s="13"/>
    </row>
    <row r="91" spans="1:35" s="3" customFormat="1" ht="15" customHeight="1">
      <c r="A91" s="88" t="s">
        <v>63</v>
      </c>
      <c r="B91" s="89">
        <v>45727</v>
      </c>
      <c r="C91" s="88">
        <v>132.15</v>
      </c>
      <c r="D91" s="90" t="str">
        <f t="shared" si="43"/>
        <v>OK</v>
      </c>
      <c r="E91" s="91">
        <f t="shared" si="44"/>
        <v>134.56268817204304</v>
      </c>
      <c r="F91" s="92">
        <f t="shared" si="2"/>
        <v>134.22</v>
      </c>
      <c r="G91" s="92">
        <f t="shared" si="3"/>
        <v>140.34805771059203</v>
      </c>
      <c r="H91" s="92">
        <f t="shared" si="4"/>
        <v>128.09194228940797</v>
      </c>
      <c r="I91" s="92">
        <f t="shared" si="45"/>
        <v>146.47611542118403</v>
      </c>
      <c r="J91" s="92">
        <f t="shared" si="46"/>
        <v>121.96388457881595</v>
      </c>
      <c r="K91" s="92">
        <f t="shared" si="47"/>
        <v>152.60417313177607</v>
      </c>
      <c r="L91" s="92">
        <f t="shared" si="48"/>
        <v>115.83582686822393</v>
      </c>
      <c r="M91" s="90"/>
      <c r="N91" s="93">
        <f t="shared" si="27"/>
        <v>1</v>
      </c>
      <c r="O91" s="93">
        <f t="shared" si="28"/>
        <v>2</v>
      </c>
      <c r="P91" s="93">
        <f t="shared" si="49"/>
        <v>0</v>
      </c>
      <c r="Q91" s="94">
        <f t="shared" si="29"/>
        <v>0</v>
      </c>
      <c r="R91" s="94">
        <f t="shared" si="30"/>
        <v>0</v>
      </c>
      <c r="S91" s="94">
        <f t="shared" si="50"/>
        <v>0</v>
      </c>
      <c r="T91" s="95">
        <f t="shared" si="31"/>
        <v>1</v>
      </c>
      <c r="U91" s="95">
        <f t="shared" si="51"/>
        <v>0</v>
      </c>
      <c r="V91" s="96">
        <f t="shared" si="32"/>
        <v>0</v>
      </c>
      <c r="W91" s="96">
        <f t="shared" si="52"/>
        <v>0</v>
      </c>
      <c r="X91" s="97">
        <f t="shared" si="33"/>
        <v>0</v>
      </c>
      <c r="Y91" s="97">
        <f t="shared" si="34"/>
        <v>0</v>
      </c>
      <c r="Z91" s="97">
        <f t="shared" si="53"/>
        <v>0</v>
      </c>
      <c r="AA91" s="98">
        <f t="shared" si="35"/>
        <v>0</v>
      </c>
      <c r="AB91" s="98">
        <f t="shared" si="36"/>
        <v>0</v>
      </c>
      <c r="AC91" s="98">
        <f t="shared" si="54"/>
        <v>0</v>
      </c>
      <c r="AD91" s="90">
        <f t="shared" si="55"/>
        <v>0</v>
      </c>
      <c r="AE91" s="87" t="str">
        <f t="shared" si="56"/>
        <v/>
      </c>
      <c r="AF91" s="21"/>
      <c r="AG91" s="21"/>
      <c r="AH91" s="10"/>
      <c r="AI91" s="13"/>
    </row>
    <row r="92" spans="1:35" s="3" customFormat="1" ht="15" customHeight="1">
      <c r="A92" s="88" t="s">
        <v>63</v>
      </c>
      <c r="B92" s="89">
        <v>45727</v>
      </c>
      <c r="C92" s="88">
        <v>134.37</v>
      </c>
      <c r="D92" s="90" t="str">
        <f t="shared" si="43"/>
        <v>OK</v>
      </c>
      <c r="E92" s="91">
        <f t="shared" si="44"/>
        <v>134.56268817204304</v>
      </c>
      <c r="F92" s="92">
        <f t="shared" si="2"/>
        <v>134.22</v>
      </c>
      <c r="G92" s="92">
        <f t="shared" si="3"/>
        <v>140.34805771059203</v>
      </c>
      <c r="H92" s="92">
        <f t="shared" si="4"/>
        <v>128.09194228940797</v>
      </c>
      <c r="I92" s="92">
        <f t="shared" si="45"/>
        <v>146.47611542118403</v>
      </c>
      <c r="J92" s="92">
        <f t="shared" si="46"/>
        <v>121.96388457881595</v>
      </c>
      <c r="K92" s="92">
        <f t="shared" si="47"/>
        <v>152.60417313177607</v>
      </c>
      <c r="L92" s="92">
        <f t="shared" si="48"/>
        <v>115.83582686822393</v>
      </c>
      <c r="M92" s="90"/>
      <c r="N92" s="93">
        <f t="shared" si="27"/>
        <v>0</v>
      </c>
      <c r="O92" s="93">
        <f t="shared" si="28"/>
        <v>0</v>
      </c>
      <c r="P92" s="93">
        <f t="shared" si="49"/>
        <v>0</v>
      </c>
      <c r="Q92" s="94">
        <f t="shared" si="29"/>
        <v>1</v>
      </c>
      <c r="R92" s="94">
        <f t="shared" si="30"/>
        <v>1</v>
      </c>
      <c r="S92" s="94">
        <f t="shared" si="50"/>
        <v>0</v>
      </c>
      <c r="T92" s="95">
        <f t="shared" si="31"/>
        <v>2</v>
      </c>
      <c r="U92" s="95">
        <f t="shared" si="51"/>
        <v>0</v>
      </c>
      <c r="V92" s="96">
        <f t="shared" si="32"/>
        <v>0</v>
      </c>
      <c r="W92" s="96">
        <f t="shared" si="52"/>
        <v>0</v>
      </c>
      <c r="X92" s="97">
        <f t="shared" si="33"/>
        <v>0</v>
      </c>
      <c r="Y92" s="97">
        <f t="shared" si="34"/>
        <v>0</v>
      </c>
      <c r="Z92" s="97">
        <f t="shared" si="53"/>
        <v>0</v>
      </c>
      <c r="AA92" s="98">
        <f t="shared" si="35"/>
        <v>0</v>
      </c>
      <c r="AB92" s="98">
        <f t="shared" si="36"/>
        <v>0</v>
      </c>
      <c r="AC92" s="98">
        <f t="shared" si="54"/>
        <v>0</v>
      </c>
      <c r="AD92" s="90">
        <f t="shared" si="55"/>
        <v>0</v>
      </c>
      <c r="AE92" s="87" t="str">
        <f t="shared" si="56"/>
        <v/>
      </c>
      <c r="AF92" s="21"/>
      <c r="AG92" s="21"/>
      <c r="AH92" s="10"/>
      <c r="AI92" s="13"/>
    </row>
    <row r="93" spans="1:35" s="3" customFormat="1" ht="15" customHeight="1">
      <c r="A93" s="88" t="s">
        <v>69</v>
      </c>
      <c r="B93" s="89">
        <v>45728</v>
      </c>
      <c r="C93" s="88">
        <v>127.76</v>
      </c>
      <c r="D93" s="90" t="str">
        <f t="shared" si="43"/>
        <v>OK</v>
      </c>
      <c r="E93" s="91">
        <f t="shared" si="44"/>
        <v>134.56268817204304</v>
      </c>
      <c r="F93" s="92">
        <f t="shared" si="2"/>
        <v>134.22</v>
      </c>
      <c r="G93" s="92">
        <f t="shared" si="3"/>
        <v>140.34805771059203</v>
      </c>
      <c r="H93" s="92">
        <f t="shared" si="4"/>
        <v>128.09194228940797</v>
      </c>
      <c r="I93" s="92">
        <f t="shared" si="45"/>
        <v>146.47611542118403</v>
      </c>
      <c r="J93" s="92">
        <f t="shared" si="46"/>
        <v>121.96388457881595</v>
      </c>
      <c r="K93" s="92">
        <f t="shared" si="47"/>
        <v>152.60417313177607</v>
      </c>
      <c r="L93" s="92">
        <f t="shared" si="48"/>
        <v>115.83582686822393</v>
      </c>
      <c r="M93" s="90"/>
      <c r="N93" s="93">
        <f t="shared" si="27"/>
        <v>1</v>
      </c>
      <c r="O93" s="93">
        <f t="shared" si="28"/>
        <v>1</v>
      </c>
      <c r="P93" s="93">
        <f t="shared" si="49"/>
        <v>0</v>
      </c>
      <c r="Q93" s="94">
        <f t="shared" si="29"/>
        <v>0</v>
      </c>
      <c r="R93" s="94">
        <f t="shared" si="30"/>
        <v>0</v>
      </c>
      <c r="S93" s="94">
        <f t="shared" si="50"/>
        <v>0</v>
      </c>
      <c r="T93" s="95">
        <f t="shared" si="31"/>
        <v>0</v>
      </c>
      <c r="U93" s="95">
        <f t="shared" si="51"/>
        <v>0</v>
      </c>
      <c r="V93" s="96">
        <f t="shared" si="32"/>
        <v>1</v>
      </c>
      <c r="W93" s="96">
        <f t="shared" si="52"/>
        <v>0</v>
      </c>
      <c r="X93" s="97">
        <f t="shared" si="33"/>
        <v>0</v>
      </c>
      <c r="Y93" s="97">
        <f t="shared" si="34"/>
        <v>0</v>
      </c>
      <c r="Z93" s="97">
        <f t="shared" si="53"/>
        <v>0</v>
      </c>
      <c r="AA93" s="98">
        <f t="shared" si="35"/>
        <v>0</v>
      </c>
      <c r="AB93" s="98">
        <f t="shared" si="36"/>
        <v>0</v>
      </c>
      <c r="AC93" s="98">
        <f t="shared" si="54"/>
        <v>0</v>
      </c>
      <c r="AD93" s="90">
        <f t="shared" si="55"/>
        <v>0</v>
      </c>
      <c r="AE93" s="87" t="str">
        <f t="shared" si="56"/>
        <v/>
      </c>
      <c r="AF93" s="21"/>
      <c r="AG93" s="21"/>
      <c r="AH93" s="10"/>
      <c r="AI93" s="13"/>
    </row>
    <row r="94" spans="1:35" s="3" customFormat="1" ht="15" customHeight="1">
      <c r="A94" s="88" t="s">
        <v>69</v>
      </c>
      <c r="B94" s="89">
        <v>45728</v>
      </c>
      <c r="C94" s="88">
        <v>138.22999999999999</v>
      </c>
      <c r="D94" s="90" t="str">
        <f t="shared" si="43"/>
        <v>OK</v>
      </c>
      <c r="E94" s="91">
        <f t="shared" si="44"/>
        <v>134.56268817204304</v>
      </c>
      <c r="F94" s="92">
        <f t="shared" si="2"/>
        <v>134.22</v>
      </c>
      <c r="G94" s="92">
        <f t="shared" si="3"/>
        <v>140.34805771059203</v>
      </c>
      <c r="H94" s="92">
        <f t="shared" si="4"/>
        <v>128.09194228940797</v>
      </c>
      <c r="I94" s="92">
        <f t="shared" si="45"/>
        <v>146.47611542118403</v>
      </c>
      <c r="J94" s="92">
        <f t="shared" si="46"/>
        <v>121.96388457881595</v>
      </c>
      <c r="K94" s="92">
        <f t="shared" si="47"/>
        <v>152.60417313177607</v>
      </c>
      <c r="L94" s="92">
        <f t="shared" si="48"/>
        <v>115.83582686822393</v>
      </c>
      <c r="M94" s="90"/>
      <c r="N94" s="93">
        <f t="shared" ref="N94:N157" si="57">IF(ISBLANK(A94),"",IF(C94&lt;cible,1,0))</f>
        <v>0</v>
      </c>
      <c r="O94" s="93">
        <f t="shared" ref="O94:O157" si="58">IF(ISBLANK(A94),"",IF(N94=0,0,IF(N94=1,O93+1,0)))</f>
        <v>0</v>
      </c>
      <c r="P94" s="93">
        <f t="shared" si="49"/>
        <v>0</v>
      </c>
      <c r="Q94" s="94">
        <f t="shared" ref="Q94:Q157" si="59">IF(ISBLANK(A94),"",IF(C94&gt;cible,1,0))</f>
        <v>1</v>
      </c>
      <c r="R94" s="94">
        <f t="shared" ref="R94:R157" si="60">IF(ISBLANK(A94),"",IF(Q94=0,0,IF(Q94=1,R93+1,0)))</f>
        <v>1</v>
      </c>
      <c r="S94" s="94">
        <f t="shared" si="50"/>
        <v>0</v>
      </c>
      <c r="T94" s="95">
        <f t="shared" ref="T94:T157" si="61">IF(ISBLANK(A94),"",IF(C94&gt;C93,T93+1,0))</f>
        <v>1</v>
      </c>
      <c r="U94" s="95">
        <f t="shared" si="51"/>
        <v>0</v>
      </c>
      <c r="V94" s="96">
        <f t="shared" ref="V94:V157" si="62">IF(ISBLANK(A94),"",IF(C94&lt;C93,V93+1,0))</f>
        <v>0</v>
      </c>
      <c r="W94" s="96">
        <f t="shared" si="52"/>
        <v>0</v>
      </c>
      <c r="X94" s="97">
        <f t="shared" ref="X94:X157" si="63">IF(ISBLANK(A94),"",IF(C94&lt;$J$8,1,0))</f>
        <v>0</v>
      </c>
      <c r="Y94" s="97">
        <f t="shared" ref="Y94:Y157" si="64">IF(ISBLANK(A94),"",IF(X94=0,0,IF(X94=1,Y93+1,0)))</f>
        <v>0</v>
      </c>
      <c r="Z94" s="97">
        <f t="shared" si="53"/>
        <v>0</v>
      </c>
      <c r="AA94" s="98">
        <f t="shared" ref="AA94:AA157" si="65">IF(ISBLANK(A94),"",IF(C94&gt;$I$8,1,0))</f>
        <v>0</v>
      </c>
      <c r="AB94" s="98">
        <f t="shared" ref="AB94:AB157" si="66">IF(ISBLANK(A94),"",IF(AA94=0,0,IF(AA94=1,AB93+1,0)))</f>
        <v>0</v>
      </c>
      <c r="AC94" s="98">
        <f t="shared" si="54"/>
        <v>0</v>
      </c>
      <c r="AD94" s="90">
        <f t="shared" si="55"/>
        <v>0</v>
      </c>
      <c r="AE94" s="87" t="str">
        <f t="shared" si="56"/>
        <v/>
      </c>
      <c r="AF94" s="21"/>
      <c r="AG94" s="21"/>
      <c r="AH94" s="10"/>
      <c r="AI94" s="13"/>
    </row>
    <row r="95" spans="1:35" s="3" customFormat="1" ht="15" customHeight="1">
      <c r="A95" s="88" t="s">
        <v>63</v>
      </c>
      <c r="B95" s="89">
        <v>45729</v>
      </c>
      <c r="C95" s="88">
        <v>131.91</v>
      </c>
      <c r="D95" s="90" t="str">
        <f t="shared" si="43"/>
        <v>OK</v>
      </c>
      <c r="E95" s="91">
        <f t="shared" si="44"/>
        <v>134.56268817204304</v>
      </c>
      <c r="F95" s="92">
        <f t="shared" si="2"/>
        <v>134.22</v>
      </c>
      <c r="G95" s="92">
        <f t="shared" si="3"/>
        <v>140.34805771059203</v>
      </c>
      <c r="H95" s="92">
        <f t="shared" si="4"/>
        <v>128.09194228940797</v>
      </c>
      <c r="I95" s="92">
        <f t="shared" si="45"/>
        <v>146.47611542118403</v>
      </c>
      <c r="J95" s="92">
        <f t="shared" si="46"/>
        <v>121.96388457881595</v>
      </c>
      <c r="K95" s="92">
        <f t="shared" si="47"/>
        <v>152.60417313177607</v>
      </c>
      <c r="L95" s="92">
        <f t="shared" si="48"/>
        <v>115.83582686822393</v>
      </c>
      <c r="M95" s="90"/>
      <c r="N95" s="93">
        <f t="shared" si="57"/>
        <v>1</v>
      </c>
      <c r="O95" s="93">
        <f t="shared" si="58"/>
        <v>1</v>
      </c>
      <c r="P95" s="93">
        <f t="shared" si="49"/>
        <v>0</v>
      </c>
      <c r="Q95" s="94">
        <f t="shared" si="59"/>
        <v>0</v>
      </c>
      <c r="R95" s="94">
        <f t="shared" si="60"/>
        <v>0</v>
      </c>
      <c r="S95" s="94">
        <f t="shared" si="50"/>
        <v>0</v>
      </c>
      <c r="T95" s="95">
        <f t="shared" si="61"/>
        <v>0</v>
      </c>
      <c r="U95" s="95">
        <f t="shared" si="51"/>
        <v>0</v>
      </c>
      <c r="V95" s="96">
        <f t="shared" si="62"/>
        <v>1</v>
      </c>
      <c r="W95" s="96">
        <f t="shared" si="52"/>
        <v>0</v>
      </c>
      <c r="X95" s="97">
        <f t="shared" si="63"/>
        <v>0</v>
      </c>
      <c r="Y95" s="97">
        <f t="shared" si="64"/>
        <v>0</v>
      </c>
      <c r="Z95" s="97">
        <f t="shared" si="53"/>
        <v>0</v>
      </c>
      <c r="AA95" s="98">
        <f t="shared" si="65"/>
        <v>0</v>
      </c>
      <c r="AB95" s="98">
        <f t="shared" si="66"/>
        <v>0</v>
      </c>
      <c r="AC95" s="98">
        <f t="shared" si="54"/>
        <v>0</v>
      </c>
      <c r="AD95" s="90">
        <f t="shared" si="55"/>
        <v>0</v>
      </c>
      <c r="AE95" s="87" t="str">
        <f t="shared" si="56"/>
        <v/>
      </c>
      <c r="AF95" s="21"/>
      <c r="AG95" s="21"/>
      <c r="AH95" s="10"/>
      <c r="AI95" s="13"/>
    </row>
    <row r="96" spans="1:35" s="3" customFormat="1" ht="15" customHeight="1">
      <c r="A96" s="88" t="s">
        <v>63</v>
      </c>
      <c r="B96" s="89">
        <v>45729</v>
      </c>
      <c r="C96" s="88">
        <v>134.96</v>
      </c>
      <c r="D96" s="90" t="str">
        <f t="shared" si="43"/>
        <v>OK</v>
      </c>
      <c r="E96" s="91">
        <f t="shared" si="44"/>
        <v>134.56268817204304</v>
      </c>
      <c r="F96" s="92">
        <f t="shared" si="2"/>
        <v>134.22</v>
      </c>
      <c r="G96" s="92">
        <f t="shared" si="3"/>
        <v>140.34805771059203</v>
      </c>
      <c r="H96" s="92">
        <f t="shared" si="4"/>
        <v>128.09194228940797</v>
      </c>
      <c r="I96" s="92">
        <f t="shared" si="45"/>
        <v>146.47611542118403</v>
      </c>
      <c r="J96" s="92">
        <f t="shared" si="46"/>
        <v>121.96388457881595</v>
      </c>
      <c r="K96" s="92">
        <f t="shared" si="47"/>
        <v>152.60417313177607</v>
      </c>
      <c r="L96" s="92">
        <f t="shared" si="48"/>
        <v>115.83582686822393</v>
      </c>
      <c r="M96" s="90"/>
      <c r="N96" s="93">
        <f t="shared" si="57"/>
        <v>0</v>
      </c>
      <c r="O96" s="93">
        <f t="shared" si="58"/>
        <v>0</v>
      </c>
      <c r="P96" s="93">
        <f t="shared" si="49"/>
        <v>0</v>
      </c>
      <c r="Q96" s="94">
        <f t="shared" si="59"/>
        <v>1</v>
      </c>
      <c r="R96" s="94">
        <f t="shared" si="60"/>
        <v>1</v>
      </c>
      <c r="S96" s="94">
        <f t="shared" si="50"/>
        <v>0</v>
      </c>
      <c r="T96" s="95">
        <f t="shared" si="61"/>
        <v>1</v>
      </c>
      <c r="U96" s="95">
        <f t="shared" si="51"/>
        <v>0</v>
      </c>
      <c r="V96" s="96">
        <f t="shared" si="62"/>
        <v>0</v>
      </c>
      <c r="W96" s="96">
        <f t="shared" si="52"/>
        <v>0</v>
      </c>
      <c r="X96" s="97">
        <f t="shared" si="63"/>
        <v>0</v>
      </c>
      <c r="Y96" s="97">
        <f t="shared" si="64"/>
        <v>0</v>
      </c>
      <c r="Z96" s="97">
        <f t="shared" si="53"/>
        <v>0</v>
      </c>
      <c r="AA96" s="98">
        <f t="shared" si="65"/>
        <v>0</v>
      </c>
      <c r="AB96" s="98">
        <f t="shared" si="66"/>
        <v>0</v>
      </c>
      <c r="AC96" s="98">
        <f t="shared" si="54"/>
        <v>0</v>
      </c>
      <c r="AD96" s="90">
        <f t="shared" si="55"/>
        <v>0</v>
      </c>
      <c r="AE96" s="87" t="str">
        <f t="shared" si="56"/>
        <v/>
      </c>
      <c r="AF96" s="21"/>
      <c r="AG96" s="21"/>
      <c r="AH96" s="10"/>
      <c r="AI96" s="13"/>
    </row>
    <row r="97" spans="1:35" s="3" customFormat="1" ht="15" customHeight="1">
      <c r="A97" s="88" t="s">
        <v>63</v>
      </c>
      <c r="B97" s="89">
        <v>45740</v>
      </c>
      <c r="C97" s="88">
        <v>135.33000000000001</v>
      </c>
      <c r="D97" s="90" t="str">
        <f t="shared" si="43"/>
        <v>OK</v>
      </c>
      <c r="E97" s="91">
        <f t="shared" si="44"/>
        <v>134.56268817204304</v>
      </c>
      <c r="F97" s="92">
        <f t="shared" si="2"/>
        <v>134.22</v>
      </c>
      <c r="G97" s="92">
        <f t="shared" si="3"/>
        <v>140.34805771059203</v>
      </c>
      <c r="H97" s="92">
        <f t="shared" si="4"/>
        <v>128.09194228940797</v>
      </c>
      <c r="I97" s="92">
        <f t="shared" si="45"/>
        <v>146.47611542118403</v>
      </c>
      <c r="J97" s="92">
        <f t="shared" si="46"/>
        <v>121.96388457881595</v>
      </c>
      <c r="K97" s="92">
        <f t="shared" si="47"/>
        <v>152.60417313177607</v>
      </c>
      <c r="L97" s="92">
        <f t="shared" si="48"/>
        <v>115.83582686822393</v>
      </c>
      <c r="M97" s="90"/>
      <c r="N97" s="93">
        <f t="shared" si="57"/>
        <v>0</v>
      </c>
      <c r="O97" s="93">
        <f t="shared" si="58"/>
        <v>0</v>
      </c>
      <c r="P97" s="93">
        <f t="shared" si="49"/>
        <v>0</v>
      </c>
      <c r="Q97" s="94">
        <f t="shared" si="59"/>
        <v>1</v>
      </c>
      <c r="R97" s="94">
        <f t="shared" si="60"/>
        <v>2</v>
      </c>
      <c r="S97" s="94">
        <f t="shared" si="50"/>
        <v>0</v>
      </c>
      <c r="T97" s="95">
        <f t="shared" si="61"/>
        <v>2</v>
      </c>
      <c r="U97" s="95">
        <f t="shared" si="51"/>
        <v>0</v>
      </c>
      <c r="V97" s="96">
        <f t="shared" si="62"/>
        <v>0</v>
      </c>
      <c r="W97" s="96">
        <f t="shared" si="52"/>
        <v>0</v>
      </c>
      <c r="X97" s="97">
        <f t="shared" si="63"/>
        <v>0</v>
      </c>
      <c r="Y97" s="97">
        <f t="shared" si="64"/>
        <v>0</v>
      </c>
      <c r="Z97" s="97">
        <f t="shared" si="53"/>
        <v>0</v>
      </c>
      <c r="AA97" s="98">
        <f t="shared" si="65"/>
        <v>0</v>
      </c>
      <c r="AB97" s="98">
        <f t="shared" si="66"/>
        <v>0</v>
      </c>
      <c r="AC97" s="98">
        <f t="shared" si="54"/>
        <v>0</v>
      </c>
      <c r="AD97" s="90">
        <f t="shared" si="55"/>
        <v>0</v>
      </c>
      <c r="AE97" s="87" t="str">
        <f t="shared" si="56"/>
        <v/>
      </c>
      <c r="AF97" s="21"/>
      <c r="AG97" s="21"/>
      <c r="AH97" s="10"/>
      <c r="AI97" s="13"/>
    </row>
    <row r="98" spans="1:35" s="3" customFormat="1" ht="15" customHeight="1">
      <c r="A98" s="88" t="s">
        <v>63</v>
      </c>
      <c r="B98" s="89">
        <v>45740</v>
      </c>
      <c r="C98" s="88">
        <v>133.82</v>
      </c>
      <c r="D98" s="90" t="str">
        <f t="shared" si="43"/>
        <v>OK</v>
      </c>
      <c r="E98" s="91">
        <f t="shared" si="44"/>
        <v>134.56268817204304</v>
      </c>
      <c r="F98" s="92">
        <f t="shared" si="2"/>
        <v>134.22</v>
      </c>
      <c r="G98" s="92">
        <f t="shared" si="3"/>
        <v>140.34805771059203</v>
      </c>
      <c r="H98" s="92">
        <f t="shared" si="4"/>
        <v>128.09194228940797</v>
      </c>
      <c r="I98" s="92">
        <f t="shared" si="45"/>
        <v>146.47611542118403</v>
      </c>
      <c r="J98" s="92">
        <f t="shared" si="46"/>
        <v>121.96388457881595</v>
      </c>
      <c r="K98" s="92">
        <f t="shared" si="47"/>
        <v>152.60417313177607</v>
      </c>
      <c r="L98" s="92">
        <f t="shared" si="48"/>
        <v>115.83582686822393</v>
      </c>
      <c r="M98" s="90"/>
      <c r="N98" s="93">
        <f t="shared" si="57"/>
        <v>1</v>
      </c>
      <c r="O98" s="93">
        <f t="shared" si="58"/>
        <v>1</v>
      </c>
      <c r="P98" s="93">
        <f t="shared" si="49"/>
        <v>0</v>
      </c>
      <c r="Q98" s="94">
        <f t="shared" si="59"/>
        <v>0</v>
      </c>
      <c r="R98" s="94">
        <f t="shared" si="60"/>
        <v>0</v>
      </c>
      <c r="S98" s="94">
        <f t="shared" si="50"/>
        <v>0</v>
      </c>
      <c r="T98" s="95">
        <f t="shared" si="61"/>
        <v>0</v>
      </c>
      <c r="U98" s="95">
        <f t="shared" si="51"/>
        <v>0</v>
      </c>
      <c r="V98" s="96">
        <f t="shared" si="62"/>
        <v>1</v>
      </c>
      <c r="W98" s="96">
        <f t="shared" si="52"/>
        <v>0</v>
      </c>
      <c r="X98" s="97">
        <f t="shared" si="63"/>
        <v>0</v>
      </c>
      <c r="Y98" s="97">
        <f t="shared" si="64"/>
        <v>0</v>
      </c>
      <c r="Z98" s="97">
        <f t="shared" si="53"/>
        <v>0</v>
      </c>
      <c r="AA98" s="98">
        <f t="shared" si="65"/>
        <v>0</v>
      </c>
      <c r="AB98" s="98">
        <f t="shared" si="66"/>
        <v>0</v>
      </c>
      <c r="AC98" s="98">
        <f t="shared" si="54"/>
        <v>0</v>
      </c>
      <c r="AD98" s="90">
        <f t="shared" si="55"/>
        <v>0</v>
      </c>
      <c r="AE98" s="87" t="str">
        <f t="shared" si="56"/>
        <v/>
      </c>
      <c r="AF98" s="21"/>
      <c r="AG98" s="21"/>
      <c r="AH98" s="10"/>
      <c r="AI98" s="13"/>
    </row>
    <row r="99" spans="1:35" s="3" customFormat="1" ht="15" customHeight="1">
      <c r="A99" s="88" t="s">
        <v>63</v>
      </c>
      <c r="B99" s="89">
        <v>45749</v>
      </c>
      <c r="C99" s="88">
        <v>139.61000000000001</v>
      </c>
      <c r="D99" s="90" t="str">
        <f t="shared" si="43"/>
        <v>OK</v>
      </c>
      <c r="E99" s="91">
        <f t="shared" si="44"/>
        <v>134.56268817204304</v>
      </c>
      <c r="F99" s="92">
        <f t="shared" si="2"/>
        <v>134.22</v>
      </c>
      <c r="G99" s="92">
        <f t="shared" si="3"/>
        <v>140.34805771059203</v>
      </c>
      <c r="H99" s="92">
        <f t="shared" si="4"/>
        <v>128.09194228940797</v>
      </c>
      <c r="I99" s="92">
        <f t="shared" si="45"/>
        <v>146.47611542118403</v>
      </c>
      <c r="J99" s="92">
        <f t="shared" si="46"/>
        <v>121.96388457881595</v>
      </c>
      <c r="K99" s="92">
        <f t="shared" si="47"/>
        <v>152.60417313177607</v>
      </c>
      <c r="L99" s="92">
        <f t="shared" si="48"/>
        <v>115.83582686822393</v>
      </c>
      <c r="M99" s="90"/>
      <c r="N99" s="93">
        <f t="shared" si="57"/>
        <v>0</v>
      </c>
      <c r="O99" s="93">
        <f t="shared" si="58"/>
        <v>0</v>
      </c>
      <c r="P99" s="93">
        <f t="shared" si="49"/>
        <v>0</v>
      </c>
      <c r="Q99" s="94">
        <f t="shared" si="59"/>
        <v>1</v>
      </c>
      <c r="R99" s="94">
        <f t="shared" si="60"/>
        <v>1</v>
      </c>
      <c r="S99" s="94">
        <f t="shared" si="50"/>
        <v>0</v>
      </c>
      <c r="T99" s="95">
        <f t="shared" si="61"/>
        <v>1</v>
      </c>
      <c r="U99" s="95">
        <f t="shared" si="51"/>
        <v>0</v>
      </c>
      <c r="V99" s="96">
        <f t="shared" si="62"/>
        <v>0</v>
      </c>
      <c r="W99" s="96">
        <f t="shared" si="52"/>
        <v>0</v>
      </c>
      <c r="X99" s="97">
        <f t="shared" si="63"/>
        <v>0</v>
      </c>
      <c r="Y99" s="97">
        <f t="shared" si="64"/>
        <v>0</v>
      </c>
      <c r="Z99" s="97">
        <f t="shared" si="53"/>
        <v>0</v>
      </c>
      <c r="AA99" s="98">
        <f t="shared" si="65"/>
        <v>0</v>
      </c>
      <c r="AB99" s="98">
        <f t="shared" si="66"/>
        <v>0</v>
      </c>
      <c r="AC99" s="98">
        <f t="shared" si="54"/>
        <v>0</v>
      </c>
      <c r="AD99" s="90">
        <f t="shared" si="55"/>
        <v>0</v>
      </c>
      <c r="AE99" s="87" t="str">
        <f t="shared" si="56"/>
        <v/>
      </c>
      <c r="AF99" s="21"/>
      <c r="AG99" s="21"/>
      <c r="AH99" s="10"/>
      <c r="AI99" s="13"/>
    </row>
    <row r="100" spans="1:35" s="3" customFormat="1" ht="15" customHeight="1">
      <c r="A100" s="88" t="s">
        <v>63</v>
      </c>
      <c r="B100" s="89">
        <v>45749</v>
      </c>
      <c r="C100" s="88">
        <v>135.75</v>
      </c>
      <c r="D100" s="90" t="str">
        <f t="shared" si="43"/>
        <v>OK</v>
      </c>
      <c r="E100" s="91">
        <f t="shared" si="44"/>
        <v>134.56268817204304</v>
      </c>
      <c r="F100" s="92">
        <f t="shared" si="2"/>
        <v>134.22</v>
      </c>
      <c r="G100" s="92">
        <f t="shared" si="3"/>
        <v>140.34805771059203</v>
      </c>
      <c r="H100" s="92">
        <f t="shared" si="4"/>
        <v>128.09194228940797</v>
      </c>
      <c r="I100" s="92">
        <f t="shared" si="45"/>
        <v>146.47611542118403</v>
      </c>
      <c r="J100" s="92">
        <f t="shared" si="46"/>
        <v>121.96388457881595</v>
      </c>
      <c r="K100" s="92">
        <f t="shared" si="47"/>
        <v>152.60417313177607</v>
      </c>
      <c r="L100" s="92">
        <f t="shared" si="48"/>
        <v>115.83582686822393</v>
      </c>
      <c r="M100" s="90"/>
      <c r="N100" s="93">
        <f t="shared" si="57"/>
        <v>0</v>
      </c>
      <c r="O100" s="93">
        <f t="shared" si="58"/>
        <v>0</v>
      </c>
      <c r="P100" s="93">
        <f t="shared" si="49"/>
        <v>0</v>
      </c>
      <c r="Q100" s="94">
        <f t="shared" si="59"/>
        <v>1</v>
      </c>
      <c r="R100" s="94">
        <f t="shared" si="60"/>
        <v>2</v>
      </c>
      <c r="S100" s="94">
        <f t="shared" si="50"/>
        <v>0</v>
      </c>
      <c r="T100" s="95">
        <f t="shared" si="61"/>
        <v>0</v>
      </c>
      <c r="U100" s="95">
        <f t="shared" si="51"/>
        <v>0</v>
      </c>
      <c r="V100" s="96">
        <f t="shared" si="62"/>
        <v>1</v>
      </c>
      <c r="W100" s="96">
        <f t="shared" si="52"/>
        <v>0</v>
      </c>
      <c r="X100" s="97">
        <f t="shared" si="63"/>
        <v>0</v>
      </c>
      <c r="Y100" s="97">
        <f t="shared" si="64"/>
        <v>0</v>
      </c>
      <c r="Z100" s="97">
        <f t="shared" si="53"/>
        <v>0</v>
      </c>
      <c r="AA100" s="98">
        <f t="shared" si="65"/>
        <v>0</v>
      </c>
      <c r="AB100" s="98">
        <f t="shared" si="66"/>
        <v>0</v>
      </c>
      <c r="AC100" s="98">
        <f t="shared" si="54"/>
        <v>0</v>
      </c>
      <c r="AD100" s="90">
        <f t="shared" si="55"/>
        <v>0</v>
      </c>
      <c r="AE100" s="87" t="str">
        <f t="shared" si="56"/>
        <v/>
      </c>
      <c r="AF100" s="21"/>
      <c r="AG100" s="21"/>
      <c r="AH100" s="10"/>
      <c r="AI100" s="13"/>
    </row>
    <row r="101" spans="1:35" s="3" customFormat="1" ht="15" customHeight="1">
      <c r="A101" s="88" t="s">
        <v>63</v>
      </c>
      <c r="B101" s="89">
        <v>45750</v>
      </c>
      <c r="C101" s="88">
        <v>152</v>
      </c>
      <c r="D101" s="90" t="str">
        <f t="shared" si="43"/>
        <v>OK</v>
      </c>
      <c r="E101" s="91">
        <f t="shared" si="44"/>
        <v>134.56268817204304</v>
      </c>
      <c r="F101" s="92">
        <f t="shared" si="2"/>
        <v>134.22</v>
      </c>
      <c r="G101" s="92">
        <f t="shared" si="3"/>
        <v>140.34805771059203</v>
      </c>
      <c r="H101" s="92">
        <f t="shared" si="4"/>
        <v>128.09194228940797</v>
      </c>
      <c r="I101" s="92">
        <f t="shared" si="45"/>
        <v>146.47611542118403</v>
      </c>
      <c r="J101" s="92">
        <f t="shared" si="46"/>
        <v>121.96388457881595</v>
      </c>
      <c r="K101" s="92">
        <f t="shared" si="47"/>
        <v>152.60417313177607</v>
      </c>
      <c r="L101" s="92">
        <f t="shared" si="48"/>
        <v>115.83582686822393</v>
      </c>
      <c r="M101" s="90"/>
      <c r="N101" s="93">
        <f t="shared" si="57"/>
        <v>0</v>
      </c>
      <c r="O101" s="93">
        <f t="shared" si="58"/>
        <v>0</v>
      </c>
      <c r="P101" s="93">
        <f t="shared" si="49"/>
        <v>0</v>
      </c>
      <c r="Q101" s="94">
        <f t="shared" si="59"/>
        <v>1</v>
      </c>
      <c r="R101" s="94">
        <f t="shared" si="60"/>
        <v>3</v>
      </c>
      <c r="S101" s="94">
        <f t="shared" si="50"/>
        <v>0</v>
      </c>
      <c r="T101" s="95">
        <f t="shared" si="61"/>
        <v>1</v>
      </c>
      <c r="U101" s="95">
        <f t="shared" si="51"/>
        <v>0</v>
      </c>
      <c r="V101" s="96">
        <f t="shared" si="62"/>
        <v>0</v>
      </c>
      <c r="W101" s="96">
        <f t="shared" si="52"/>
        <v>0</v>
      </c>
      <c r="X101" s="97">
        <f t="shared" si="63"/>
        <v>0</v>
      </c>
      <c r="Y101" s="97">
        <f t="shared" si="64"/>
        <v>0</v>
      </c>
      <c r="Z101" s="97">
        <f t="shared" si="53"/>
        <v>0</v>
      </c>
      <c r="AA101" s="98">
        <f t="shared" si="65"/>
        <v>1</v>
      </c>
      <c r="AB101" s="98">
        <f t="shared" si="66"/>
        <v>1</v>
      </c>
      <c r="AC101" s="98">
        <f t="shared" si="54"/>
        <v>0</v>
      </c>
      <c r="AD101" s="90">
        <f t="shared" si="55"/>
        <v>0</v>
      </c>
      <c r="AE101" s="87" t="str">
        <f t="shared" si="56"/>
        <v/>
      </c>
      <c r="AF101" s="21"/>
      <c r="AG101" s="21"/>
    </row>
    <row r="102" spans="1:35" s="3" customFormat="1" ht="15" customHeight="1">
      <c r="A102" s="88" t="s">
        <v>72</v>
      </c>
      <c r="B102" s="89">
        <v>45751</v>
      </c>
      <c r="C102" s="88">
        <v>145</v>
      </c>
      <c r="D102" s="90" t="str">
        <f t="shared" si="43"/>
        <v>OK</v>
      </c>
      <c r="E102" s="91">
        <f t="shared" si="44"/>
        <v>134.56268817204304</v>
      </c>
      <c r="F102" s="92">
        <f t="shared" ref="F102:F191" si="67">cible</f>
        <v>134.22</v>
      </c>
      <c r="G102" s="92">
        <f t="shared" ref="G102:G191" si="68">cible+E</f>
        <v>140.34805771059203</v>
      </c>
      <c r="H102" s="92">
        <f t="shared" ref="H102:H191" si="69">cible-E</f>
        <v>128.09194228940797</v>
      </c>
      <c r="I102" s="92">
        <f t="shared" si="45"/>
        <v>146.47611542118403</v>
      </c>
      <c r="J102" s="92">
        <f t="shared" si="46"/>
        <v>121.96388457881595</v>
      </c>
      <c r="K102" s="92">
        <f t="shared" si="47"/>
        <v>152.60417313177607</v>
      </c>
      <c r="L102" s="92">
        <f t="shared" si="48"/>
        <v>115.83582686822393</v>
      </c>
      <c r="M102" s="90"/>
      <c r="N102" s="93">
        <f t="shared" si="57"/>
        <v>0</v>
      </c>
      <c r="O102" s="93">
        <f t="shared" si="58"/>
        <v>0</v>
      </c>
      <c r="P102" s="93">
        <f t="shared" si="49"/>
        <v>0</v>
      </c>
      <c r="Q102" s="94">
        <f t="shared" si="59"/>
        <v>1</v>
      </c>
      <c r="R102" s="94">
        <f t="shared" si="60"/>
        <v>4</v>
      </c>
      <c r="S102" s="94">
        <f t="shared" si="50"/>
        <v>0</v>
      </c>
      <c r="T102" s="95">
        <f t="shared" si="61"/>
        <v>0</v>
      </c>
      <c r="U102" s="95">
        <f t="shared" si="51"/>
        <v>0</v>
      </c>
      <c r="V102" s="96">
        <f t="shared" si="62"/>
        <v>1</v>
      </c>
      <c r="W102" s="96">
        <f t="shared" si="52"/>
        <v>0</v>
      </c>
      <c r="X102" s="97">
        <f t="shared" si="63"/>
        <v>0</v>
      </c>
      <c r="Y102" s="97">
        <f t="shared" si="64"/>
        <v>0</v>
      </c>
      <c r="Z102" s="97">
        <f t="shared" si="53"/>
        <v>0</v>
      </c>
      <c r="AA102" s="98">
        <f t="shared" si="65"/>
        <v>0</v>
      </c>
      <c r="AB102" s="98">
        <f t="shared" si="66"/>
        <v>0</v>
      </c>
      <c r="AC102" s="98">
        <f t="shared" si="54"/>
        <v>0</v>
      </c>
      <c r="AD102" s="90">
        <f t="shared" si="55"/>
        <v>0</v>
      </c>
      <c r="AE102" s="87" t="str">
        <f t="shared" si="56"/>
        <v/>
      </c>
      <c r="AF102" s="21"/>
      <c r="AG102" s="21"/>
    </row>
    <row r="103" spans="1:35" s="3" customFormat="1" ht="15" customHeight="1">
      <c r="A103" s="88"/>
      <c r="B103" s="89"/>
      <c r="C103" s="88"/>
      <c r="D103" s="90" t="str">
        <f t="shared" si="43"/>
        <v>/</v>
      </c>
      <c r="E103" s="91">
        <f t="shared" si="44"/>
        <v>134.56268817204304</v>
      </c>
      <c r="F103" s="92">
        <f t="shared" si="67"/>
        <v>134.22</v>
      </c>
      <c r="G103" s="92">
        <f t="shared" si="68"/>
        <v>140.34805771059203</v>
      </c>
      <c r="H103" s="92">
        <f t="shared" si="69"/>
        <v>128.09194228940797</v>
      </c>
      <c r="I103" s="92">
        <f t="shared" si="45"/>
        <v>146.47611542118403</v>
      </c>
      <c r="J103" s="92">
        <f t="shared" si="46"/>
        <v>121.96388457881595</v>
      </c>
      <c r="K103" s="92">
        <f t="shared" si="47"/>
        <v>152.60417313177607</v>
      </c>
      <c r="L103" s="92">
        <f t="shared" si="48"/>
        <v>115.83582686822393</v>
      </c>
      <c r="M103" s="90"/>
      <c r="N103" s="93" t="str">
        <f t="shared" si="57"/>
        <v/>
      </c>
      <c r="O103" s="93" t="str">
        <f t="shared" si="58"/>
        <v/>
      </c>
      <c r="P103" s="93" t="str">
        <f t="shared" si="49"/>
        <v/>
      </c>
      <c r="Q103" s="94" t="str">
        <f t="shared" si="59"/>
        <v/>
      </c>
      <c r="R103" s="94" t="str">
        <f t="shared" si="60"/>
        <v/>
      </c>
      <c r="S103" s="94" t="str">
        <f t="shared" si="50"/>
        <v/>
      </c>
      <c r="T103" s="95" t="str">
        <f t="shared" si="61"/>
        <v/>
      </c>
      <c r="U103" s="95" t="str">
        <f t="shared" si="51"/>
        <v/>
      </c>
      <c r="V103" s="96" t="str">
        <f t="shared" si="62"/>
        <v/>
      </c>
      <c r="W103" s="96" t="str">
        <f t="shared" si="52"/>
        <v/>
      </c>
      <c r="X103" s="97" t="str">
        <f t="shared" si="63"/>
        <v/>
      </c>
      <c r="Y103" s="97" t="str">
        <f t="shared" si="64"/>
        <v/>
      </c>
      <c r="Z103" s="97" t="str">
        <f t="shared" si="53"/>
        <v/>
      </c>
      <c r="AA103" s="98" t="str">
        <f t="shared" si="65"/>
        <v/>
      </c>
      <c r="AB103" s="98" t="str">
        <f t="shared" si="66"/>
        <v/>
      </c>
      <c r="AC103" s="98" t="str">
        <f t="shared" si="54"/>
        <v/>
      </c>
      <c r="AD103" s="90" t="str">
        <f t="shared" si="55"/>
        <v/>
      </c>
      <c r="AE103" s="87" t="str">
        <f t="shared" si="56"/>
        <v/>
      </c>
      <c r="AF103" s="21"/>
      <c r="AG103" s="21"/>
    </row>
    <row r="104" spans="1:35" s="3" customFormat="1" ht="15" customHeight="1">
      <c r="A104" s="88"/>
      <c r="B104" s="89"/>
      <c r="C104" s="88"/>
      <c r="D104" s="90" t="str">
        <f t="shared" si="43"/>
        <v>/</v>
      </c>
      <c r="E104" s="91">
        <f t="shared" si="44"/>
        <v>134.56268817204304</v>
      </c>
      <c r="F104" s="92">
        <f t="shared" si="67"/>
        <v>134.22</v>
      </c>
      <c r="G104" s="92">
        <f t="shared" si="68"/>
        <v>140.34805771059203</v>
      </c>
      <c r="H104" s="92">
        <f t="shared" si="69"/>
        <v>128.09194228940797</v>
      </c>
      <c r="I104" s="92">
        <f t="shared" si="45"/>
        <v>146.47611542118403</v>
      </c>
      <c r="J104" s="92">
        <f t="shared" si="46"/>
        <v>121.96388457881595</v>
      </c>
      <c r="K104" s="92">
        <f t="shared" si="47"/>
        <v>152.60417313177607</v>
      </c>
      <c r="L104" s="92">
        <f t="shared" si="48"/>
        <v>115.83582686822393</v>
      </c>
      <c r="M104" s="90"/>
      <c r="N104" s="93" t="str">
        <f t="shared" si="57"/>
        <v/>
      </c>
      <c r="O104" s="93" t="str">
        <f t="shared" si="58"/>
        <v/>
      </c>
      <c r="P104" s="93" t="str">
        <f t="shared" si="49"/>
        <v/>
      </c>
      <c r="Q104" s="94" t="str">
        <f t="shared" si="59"/>
        <v/>
      </c>
      <c r="R104" s="94" t="str">
        <f t="shared" si="60"/>
        <v/>
      </c>
      <c r="S104" s="94" t="str">
        <f t="shared" si="50"/>
        <v/>
      </c>
      <c r="T104" s="95" t="str">
        <f t="shared" si="61"/>
        <v/>
      </c>
      <c r="U104" s="95" t="str">
        <f t="shared" si="51"/>
        <v/>
      </c>
      <c r="V104" s="96" t="str">
        <f t="shared" si="62"/>
        <v/>
      </c>
      <c r="W104" s="96" t="str">
        <f t="shared" si="52"/>
        <v/>
      </c>
      <c r="X104" s="97" t="str">
        <f t="shared" si="63"/>
        <v/>
      </c>
      <c r="Y104" s="97" t="str">
        <f t="shared" si="64"/>
        <v/>
      </c>
      <c r="Z104" s="97" t="str">
        <f t="shared" si="53"/>
        <v/>
      </c>
      <c r="AA104" s="98" t="str">
        <f t="shared" si="65"/>
        <v/>
      </c>
      <c r="AB104" s="98" t="str">
        <f t="shared" si="66"/>
        <v/>
      </c>
      <c r="AC104" s="98" t="str">
        <f t="shared" si="54"/>
        <v/>
      </c>
      <c r="AD104" s="90" t="str">
        <f t="shared" si="55"/>
        <v/>
      </c>
      <c r="AE104" s="87" t="str">
        <f t="shared" si="56"/>
        <v/>
      </c>
      <c r="AF104" s="21"/>
      <c r="AG104" s="21"/>
    </row>
    <row r="105" spans="1:35" s="3" customFormat="1" ht="15" customHeight="1">
      <c r="A105" s="88"/>
      <c r="B105" s="89"/>
      <c r="C105" s="88"/>
      <c r="D105" s="90" t="str">
        <f t="shared" si="43"/>
        <v>/</v>
      </c>
      <c r="E105" s="91">
        <f t="shared" si="44"/>
        <v>134.56268817204304</v>
      </c>
      <c r="F105" s="92">
        <f t="shared" si="67"/>
        <v>134.22</v>
      </c>
      <c r="G105" s="92">
        <f t="shared" si="68"/>
        <v>140.34805771059203</v>
      </c>
      <c r="H105" s="92">
        <f t="shared" si="69"/>
        <v>128.09194228940797</v>
      </c>
      <c r="I105" s="92">
        <f t="shared" si="45"/>
        <v>146.47611542118403</v>
      </c>
      <c r="J105" s="92">
        <f t="shared" si="46"/>
        <v>121.96388457881595</v>
      </c>
      <c r="K105" s="92">
        <f t="shared" si="47"/>
        <v>152.60417313177607</v>
      </c>
      <c r="L105" s="92">
        <f t="shared" si="48"/>
        <v>115.83582686822393</v>
      </c>
      <c r="M105" s="90"/>
      <c r="N105" s="93" t="str">
        <f t="shared" si="57"/>
        <v/>
      </c>
      <c r="O105" s="93" t="str">
        <f t="shared" si="58"/>
        <v/>
      </c>
      <c r="P105" s="93" t="str">
        <f t="shared" si="49"/>
        <v/>
      </c>
      <c r="Q105" s="94" t="str">
        <f t="shared" si="59"/>
        <v/>
      </c>
      <c r="R105" s="94" t="str">
        <f t="shared" si="60"/>
        <v/>
      </c>
      <c r="S105" s="94" t="str">
        <f t="shared" si="50"/>
        <v/>
      </c>
      <c r="T105" s="95" t="str">
        <f t="shared" si="61"/>
        <v/>
      </c>
      <c r="U105" s="95" t="str">
        <f t="shared" si="51"/>
        <v/>
      </c>
      <c r="V105" s="96" t="str">
        <f t="shared" si="62"/>
        <v/>
      </c>
      <c r="W105" s="96" t="str">
        <f t="shared" si="52"/>
        <v/>
      </c>
      <c r="X105" s="97" t="str">
        <f t="shared" si="63"/>
        <v/>
      </c>
      <c r="Y105" s="97" t="str">
        <f t="shared" si="64"/>
        <v/>
      </c>
      <c r="Z105" s="97" t="str">
        <f t="shared" si="53"/>
        <v/>
      </c>
      <c r="AA105" s="98" t="str">
        <f t="shared" si="65"/>
        <v/>
      </c>
      <c r="AB105" s="98" t="str">
        <f t="shared" si="66"/>
        <v/>
      </c>
      <c r="AC105" s="98" t="str">
        <f t="shared" si="54"/>
        <v/>
      </c>
      <c r="AD105" s="90" t="str">
        <f t="shared" si="55"/>
        <v/>
      </c>
      <c r="AE105" s="87" t="str">
        <f t="shared" si="56"/>
        <v/>
      </c>
      <c r="AF105" s="21"/>
      <c r="AG105" s="21"/>
    </row>
    <row r="106" spans="1:35" s="3" customFormat="1" ht="15" customHeight="1">
      <c r="A106" s="88"/>
      <c r="B106" s="89"/>
      <c r="C106" s="88"/>
      <c r="D106" s="90" t="str">
        <f t="shared" si="43"/>
        <v>/</v>
      </c>
      <c r="E106" s="91">
        <f t="shared" si="44"/>
        <v>134.56268817204304</v>
      </c>
      <c r="F106" s="92">
        <f t="shared" si="67"/>
        <v>134.22</v>
      </c>
      <c r="G106" s="92">
        <f t="shared" si="68"/>
        <v>140.34805771059203</v>
      </c>
      <c r="H106" s="92">
        <f t="shared" si="69"/>
        <v>128.09194228940797</v>
      </c>
      <c r="I106" s="92">
        <f t="shared" si="45"/>
        <v>146.47611542118403</v>
      </c>
      <c r="J106" s="92">
        <f t="shared" si="46"/>
        <v>121.96388457881595</v>
      </c>
      <c r="K106" s="92">
        <f t="shared" si="47"/>
        <v>152.60417313177607</v>
      </c>
      <c r="L106" s="92">
        <f t="shared" si="48"/>
        <v>115.83582686822393</v>
      </c>
      <c r="M106" s="90"/>
      <c r="N106" s="93" t="str">
        <f t="shared" si="57"/>
        <v/>
      </c>
      <c r="O106" s="93" t="str">
        <f t="shared" si="58"/>
        <v/>
      </c>
      <c r="P106" s="93" t="str">
        <f t="shared" si="49"/>
        <v/>
      </c>
      <c r="Q106" s="94" t="str">
        <f t="shared" si="59"/>
        <v/>
      </c>
      <c r="R106" s="94" t="str">
        <f t="shared" si="60"/>
        <v/>
      </c>
      <c r="S106" s="94" t="str">
        <f t="shared" si="50"/>
        <v/>
      </c>
      <c r="T106" s="95" t="str">
        <f t="shared" si="61"/>
        <v/>
      </c>
      <c r="U106" s="95" t="str">
        <f t="shared" si="51"/>
        <v/>
      </c>
      <c r="V106" s="96" t="str">
        <f t="shared" si="62"/>
        <v/>
      </c>
      <c r="W106" s="96" t="str">
        <f t="shared" si="52"/>
        <v/>
      </c>
      <c r="X106" s="97" t="str">
        <f t="shared" si="63"/>
        <v/>
      </c>
      <c r="Y106" s="97" t="str">
        <f t="shared" si="64"/>
        <v/>
      </c>
      <c r="Z106" s="97" t="str">
        <f t="shared" si="53"/>
        <v/>
      </c>
      <c r="AA106" s="98" t="str">
        <f t="shared" si="65"/>
        <v/>
      </c>
      <c r="AB106" s="98" t="str">
        <f t="shared" si="66"/>
        <v/>
      </c>
      <c r="AC106" s="98" t="str">
        <f t="shared" si="54"/>
        <v/>
      </c>
      <c r="AD106" s="90" t="str">
        <f t="shared" si="55"/>
        <v/>
      </c>
      <c r="AE106" s="87" t="str">
        <f t="shared" si="56"/>
        <v/>
      </c>
      <c r="AF106" s="21"/>
      <c r="AG106" s="21"/>
      <c r="AH106" s="10"/>
    </row>
    <row r="107" spans="1:35" s="3" customFormat="1" ht="15" customHeight="1">
      <c r="A107" s="88"/>
      <c r="B107" s="89"/>
      <c r="C107" s="88"/>
      <c r="D107" s="90" t="str">
        <f t="shared" si="43"/>
        <v>/</v>
      </c>
      <c r="E107" s="91">
        <f t="shared" si="44"/>
        <v>134.56268817204304</v>
      </c>
      <c r="F107" s="92">
        <f t="shared" si="67"/>
        <v>134.22</v>
      </c>
      <c r="G107" s="92">
        <f t="shared" si="68"/>
        <v>140.34805771059203</v>
      </c>
      <c r="H107" s="92">
        <f t="shared" si="69"/>
        <v>128.09194228940797</v>
      </c>
      <c r="I107" s="92">
        <f t="shared" si="45"/>
        <v>146.47611542118403</v>
      </c>
      <c r="J107" s="92">
        <f t="shared" si="46"/>
        <v>121.96388457881595</v>
      </c>
      <c r="K107" s="92">
        <f t="shared" si="47"/>
        <v>152.60417313177607</v>
      </c>
      <c r="L107" s="92">
        <f t="shared" si="48"/>
        <v>115.83582686822393</v>
      </c>
      <c r="M107" s="90"/>
      <c r="N107" s="93" t="str">
        <f t="shared" si="57"/>
        <v/>
      </c>
      <c r="O107" s="93" t="str">
        <f t="shared" si="58"/>
        <v/>
      </c>
      <c r="P107" s="93" t="str">
        <f t="shared" si="49"/>
        <v/>
      </c>
      <c r="Q107" s="94" t="str">
        <f t="shared" si="59"/>
        <v/>
      </c>
      <c r="R107" s="94" t="str">
        <f t="shared" si="60"/>
        <v/>
      </c>
      <c r="S107" s="94" t="str">
        <f t="shared" si="50"/>
        <v/>
      </c>
      <c r="T107" s="95" t="str">
        <f t="shared" si="61"/>
        <v/>
      </c>
      <c r="U107" s="95" t="str">
        <f t="shared" si="51"/>
        <v/>
      </c>
      <c r="V107" s="96" t="str">
        <f t="shared" si="62"/>
        <v/>
      </c>
      <c r="W107" s="96" t="str">
        <f t="shared" si="52"/>
        <v/>
      </c>
      <c r="X107" s="97" t="str">
        <f t="shared" si="63"/>
        <v/>
      </c>
      <c r="Y107" s="97" t="str">
        <f t="shared" si="64"/>
        <v/>
      </c>
      <c r="Z107" s="97" t="str">
        <f t="shared" si="53"/>
        <v/>
      </c>
      <c r="AA107" s="98" t="str">
        <f t="shared" si="65"/>
        <v/>
      </c>
      <c r="AB107" s="98" t="str">
        <f t="shared" si="66"/>
        <v/>
      </c>
      <c r="AC107" s="98" t="str">
        <f t="shared" si="54"/>
        <v/>
      </c>
      <c r="AD107" s="90" t="str">
        <f t="shared" si="55"/>
        <v/>
      </c>
      <c r="AE107" s="87" t="str">
        <f t="shared" si="56"/>
        <v/>
      </c>
      <c r="AF107" s="21"/>
      <c r="AG107" s="21"/>
      <c r="AH107" s="10"/>
    </row>
    <row r="108" spans="1:35" s="3" customFormat="1" ht="15" customHeight="1">
      <c r="A108" s="88"/>
      <c r="B108" s="89"/>
      <c r="C108" s="88"/>
      <c r="D108" s="90" t="str">
        <f t="shared" si="43"/>
        <v>/</v>
      </c>
      <c r="E108" s="91">
        <f t="shared" si="44"/>
        <v>134.56268817204304</v>
      </c>
      <c r="F108" s="92">
        <f t="shared" si="67"/>
        <v>134.22</v>
      </c>
      <c r="G108" s="92">
        <f t="shared" si="68"/>
        <v>140.34805771059203</v>
      </c>
      <c r="H108" s="92">
        <f t="shared" si="69"/>
        <v>128.09194228940797</v>
      </c>
      <c r="I108" s="92">
        <f t="shared" si="45"/>
        <v>146.47611542118403</v>
      </c>
      <c r="J108" s="92">
        <f t="shared" si="46"/>
        <v>121.96388457881595</v>
      </c>
      <c r="K108" s="92">
        <f t="shared" si="47"/>
        <v>152.60417313177607</v>
      </c>
      <c r="L108" s="92">
        <f t="shared" si="48"/>
        <v>115.83582686822393</v>
      </c>
      <c r="M108" s="90"/>
      <c r="N108" s="93" t="str">
        <f t="shared" si="57"/>
        <v/>
      </c>
      <c r="O108" s="93" t="str">
        <f t="shared" si="58"/>
        <v/>
      </c>
      <c r="P108" s="93" t="str">
        <f t="shared" si="49"/>
        <v/>
      </c>
      <c r="Q108" s="94" t="str">
        <f t="shared" si="59"/>
        <v/>
      </c>
      <c r="R108" s="94" t="str">
        <f t="shared" si="60"/>
        <v/>
      </c>
      <c r="S108" s="94" t="str">
        <f t="shared" si="50"/>
        <v/>
      </c>
      <c r="T108" s="95" t="str">
        <f t="shared" si="61"/>
        <v/>
      </c>
      <c r="U108" s="95" t="str">
        <f t="shared" si="51"/>
        <v/>
      </c>
      <c r="V108" s="96" t="str">
        <f t="shared" si="62"/>
        <v/>
      </c>
      <c r="W108" s="96" t="str">
        <f t="shared" si="52"/>
        <v/>
      </c>
      <c r="X108" s="97" t="str">
        <f t="shared" si="63"/>
        <v/>
      </c>
      <c r="Y108" s="97" t="str">
        <f t="shared" si="64"/>
        <v/>
      </c>
      <c r="Z108" s="97" t="str">
        <f t="shared" si="53"/>
        <v/>
      </c>
      <c r="AA108" s="98" t="str">
        <f t="shared" si="65"/>
        <v/>
      </c>
      <c r="AB108" s="98" t="str">
        <f t="shared" si="66"/>
        <v/>
      </c>
      <c r="AC108" s="98" t="str">
        <f t="shared" si="54"/>
        <v/>
      </c>
      <c r="AD108" s="90" t="str">
        <f t="shared" si="55"/>
        <v/>
      </c>
      <c r="AE108" s="87" t="str">
        <f t="shared" si="56"/>
        <v/>
      </c>
      <c r="AF108" s="21"/>
      <c r="AG108" s="21"/>
      <c r="AH108" s="10"/>
      <c r="AI108" s="13"/>
    </row>
    <row r="109" spans="1:35" s="3" customFormat="1" ht="15" customHeight="1">
      <c r="A109" s="88"/>
      <c r="B109" s="89"/>
      <c r="C109" s="88"/>
      <c r="D109" s="90" t="str">
        <f t="shared" si="43"/>
        <v>/</v>
      </c>
      <c r="E109" s="91">
        <f t="shared" si="44"/>
        <v>134.56268817204304</v>
      </c>
      <c r="F109" s="92">
        <f t="shared" si="67"/>
        <v>134.22</v>
      </c>
      <c r="G109" s="92">
        <f t="shared" si="68"/>
        <v>140.34805771059203</v>
      </c>
      <c r="H109" s="92">
        <f t="shared" si="69"/>
        <v>128.09194228940797</v>
      </c>
      <c r="I109" s="92">
        <f t="shared" si="45"/>
        <v>146.47611542118403</v>
      </c>
      <c r="J109" s="92">
        <f t="shared" si="46"/>
        <v>121.96388457881595</v>
      </c>
      <c r="K109" s="92">
        <f t="shared" si="47"/>
        <v>152.60417313177607</v>
      </c>
      <c r="L109" s="92">
        <f t="shared" si="48"/>
        <v>115.83582686822393</v>
      </c>
      <c r="M109" s="90"/>
      <c r="N109" s="93" t="str">
        <f t="shared" si="57"/>
        <v/>
      </c>
      <c r="O109" s="93" t="str">
        <f t="shared" si="58"/>
        <v/>
      </c>
      <c r="P109" s="93" t="str">
        <f t="shared" si="49"/>
        <v/>
      </c>
      <c r="Q109" s="94" t="str">
        <f t="shared" si="59"/>
        <v/>
      </c>
      <c r="R109" s="94" t="str">
        <f t="shared" si="60"/>
        <v/>
      </c>
      <c r="S109" s="94" t="str">
        <f t="shared" si="50"/>
        <v/>
      </c>
      <c r="T109" s="95" t="str">
        <f t="shared" si="61"/>
        <v/>
      </c>
      <c r="U109" s="95" t="str">
        <f t="shared" si="51"/>
        <v/>
      </c>
      <c r="V109" s="96" t="str">
        <f t="shared" si="62"/>
        <v/>
      </c>
      <c r="W109" s="96" t="str">
        <f t="shared" si="52"/>
        <v/>
      </c>
      <c r="X109" s="97" t="str">
        <f t="shared" si="63"/>
        <v/>
      </c>
      <c r="Y109" s="97" t="str">
        <f t="shared" si="64"/>
        <v/>
      </c>
      <c r="Z109" s="97" t="str">
        <f t="shared" si="53"/>
        <v/>
      </c>
      <c r="AA109" s="98" t="str">
        <f t="shared" si="65"/>
        <v/>
      </c>
      <c r="AB109" s="98" t="str">
        <f t="shared" si="66"/>
        <v/>
      </c>
      <c r="AC109" s="98" t="str">
        <f t="shared" si="54"/>
        <v/>
      </c>
      <c r="AD109" s="90" t="str">
        <f t="shared" si="55"/>
        <v/>
      </c>
      <c r="AE109" s="87" t="str">
        <f t="shared" si="56"/>
        <v/>
      </c>
      <c r="AF109" s="21"/>
      <c r="AG109" s="21"/>
      <c r="AH109" s="10"/>
      <c r="AI109" s="13"/>
    </row>
    <row r="110" spans="1:35" s="3" customFormat="1" ht="15" customHeight="1">
      <c r="A110" s="88"/>
      <c r="B110" s="89"/>
      <c r="C110" s="88"/>
      <c r="D110" s="90" t="str">
        <f t="shared" si="43"/>
        <v>/</v>
      </c>
      <c r="E110" s="91">
        <f t="shared" si="44"/>
        <v>134.56268817204304</v>
      </c>
      <c r="F110" s="92">
        <f t="shared" si="67"/>
        <v>134.22</v>
      </c>
      <c r="G110" s="92">
        <f t="shared" si="68"/>
        <v>140.34805771059203</v>
      </c>
      <c r="H110" s="92">
        <f t="shared" si="69"/>
        <v>128.09194228940797</v>
      </c>
      <c r="I110" s="92">
        <f t="shared" si="45"/>
        <v>146.47611542118403</v>
      </c>
      <c r="J110" s="92">
        <f t="shared" si="46"/>
        <v>121.96388457881595</v>
      </c>
      <c r="K110" s="92">
        <f t="shared" si="47"/>
        <v>152.60417313177607</v>
      </c>
      <c r="L110" s="92">
        <f t="shared" si="48"/>
        <v>115.83582686822393</v>
      </c>
      <c r="M110" s="90"/>
      <c r="N110" s="93" t="str">
        <f t="shared" si="57"/>
        <v/>
      </c>
      <c r="O110" s="93" t="str">
        <f t="shared" si="58"/>
        <v/>
      </c>
      <c r="P110" s="93" t="str">
        <f t="shared" si="49"/>
        <v/>
      </c>
      <c r="Q110" s="94" t="str">
        <f t="shared" si="59"/>
        <v/>
      </c>
      <c r="R110" s="94" t="str">
        <f t="shared" si="60"/>
        <v/>
      </c>
      <c r="S110" s="94" t="str">
        <f t="shared" si="50"/>
        <v/>
      </c>
      <c r="T110" s="95" t="str">
        <f t="shared" si="61"/>
        <v/>
      </c>
      <c r="U110" s="95" t="str">
        <f t="shared" si="51"/>
        <v/>
      </c>
      <c r="V110" s="96" t="str">
        <f t="shared" si="62"/>
        <v/>
      </c>
      <c r="W110" s="96" t="str">
        <f t="shared" si="52"/>
        <v/>
      </c>
      <c r="X110" s="97" t="str">
        <f t="shared" si="63"/>
        <v/>
      </c>
      <c r="Y110" s="97" t="str">
        <f t="shared" si="64"/>
        <v/>
      </c>
      <c r="Z110" s="97" t="str">
        <f t="shared" si="53"/>
        <v/>
      </c>
      <c r="AA110" s="98" t="str">
        <f t="shared" si="65"/>
        <v/>
      </c>
      <c r="AB110" s="98" t="str">
        <f t="shared" si="66"/>
        <v/>
      </c>
      <c r="AC110" s="98" t="str">
        <f t="shared" si="54"/>
        <v/>
      </c>
      <c r="AD110" s="90" t="str">
        <f t="shared" si="55"/>
        <v/>
      </c>
      <c r="AE110" s="87" t="str">
        <f t="shared" si="56"/>
        <v/>
      </c>
      <c r="AF110" s="21"/>
      <c r="AG110" s="21"/>
      <c r="AH110" s="10"/>
      <c r="AI110" s="13"/>
    </row>
    <row r="111" spans="1:35" s="3" customFormat="1" ht="15" customHeight="1">
      <c r="A111" s="88"/>
      <c r="B111" s="89"/>
      <c r="C111" s="88"/>
      <c r="D111" s="90" t="str">
        <f t="shared" si="43"/>
        <v>/</v>
      </c>
      <c r="E111" s="91">
        <f t="shared" si="44"/>
        <v>134.56268817204304</v>
      </c>
      <c r="F111" s="92">
        <f t="shared" si="67"/>
        <v>134.22</v>
      </c>
      <c r="G111" s="92">
        <f t="shared" si="68"/>
        <v>140.34805771059203</v>
      </c>
      <c r="H111" s="92">
        <f t="shared" si="69"/>
        <v>128.09194228940797</v>
      </c>
      <c r="I111" s="92">
        <f t="shared" si="45"/>
        <v>146.47611542118403</v>
      </c>
      <c r="J111" s="92">
        <f t="shared" si="46"/>
        <v>121.96388457881595</v>
      </c>
      <c r="K111" s="92">
        <f t="shared" si="47"/>
        <v>152.60417313177607</v>
      </c>
      <c r="L111" s="92">
        <f t="shared" si="48"/>
        <v>115.83582686822393</v>
      </c>
      <c r="M111" s="90"/>
      <c r="N111" s="93" t="str">
        <f t="shared" si="57"/>
        <v/>
      </c>
      <c r="O111" s="93" t="str">
        <f t="shared" si="58"/>
        <v/>
      </c>
      <c r="P111" s="93" t="str">
        <f t="shared" si="49"/>
        <v/>
      </c>
      <c r="Q111" s="94" t="str">
        <f t="shared" si="59"/>
        <v/>
      </c>
      <c r="R111" s="94" t="str">
        <f t="shared" si="60"/>
        <v/>
      </c>
      <c r="S111" s="94" t="str">
        <f t="shared" si="50"/>
        <v/>
      </c>
      <c r="T111" s="95" t="str">
        <f t="shared" si="61"/>
        <v/>
      </c>
      <c r="U111" s="95" t="str">
        <f t="shared" si="51"/>
        <v/>
      </c>
      <c r="V111" s="96" t="str">
        <f t="shared" si="62"/>
        <v/>
      </c>
      <c r="W111" s="96" t="str">
        <f t="shared" si="52"/>
        <v/>
      </c>
      <c r="X111" s="97" t="str">
        <f t="shared" si="63"/>
        <v/>
      </c>
      <c r="Y111" s="97" t="str">
        <f t="shared" si="64"/>
        <v/>
      </c>
      <c r="Z111" s="97" t="str">
        <f t="shared" si="53"/>
        <v/>
      </c>
      <c r="AA111" s="98" t="str">
        <f t="shared" si="65"/>
        <v/>
      </c>
      <c r="AB111" s="98" t="str">
        <f t="shared" si="66"/>
        <v/>
      </c>
      <c r="AC111" s="98" t="str">
        <f t="shared" si="54"/>
        <v/>
      </c>
      <c r="AD111" s="90" t="str">
        <f t="shared" si="55"/>
        <v/>
      </c>
      <c r="AE111" s="87" t="str">
        <f t="shared" si="56"/>
        <v/>
      </c>
      <c r="AF111" s="21"/>
      <c r="AG111" s="21"/>
      <c r="AH111" s="10"/>
      <c r="AI111" s="13"/>
    </row>
    <row r="112" spans="1:35" s="3" customFormat="1" ht="15" customHeight="1">
      <c r="A112" s="88"/>
      <c r="B112" s="89"/>
      <c r="C112" s="88"/>
      <c r="D112" s="90" t="str">
        <f t="shared" si="43"/>
        <v>/</v>
      </c>
      <c r="E112" s="91">
        <f t="shared" si="44"/>
        <v>134.56268817204304</v>
      </c>
      <c r="F112" s="92">
        <f t="shared" si="67"/>
        <v>134.22</v>
      </c>
      <c r="G112" s="92">
        <f t="shared" si="68"/>
        <v>140.34805771059203</v>
      </c>
      <c r="H112" s="92">
        <f t="shared" si="69"/>
        <v>128.09194228940797</v>
      </c>
      <c r="I112" s="92">
        <f t="shared" si="45"/>
        <v>146.47611542118403</v>
      </c>
      <c r="J112" s="92">
        <f t="shared" si="46"/>
        <v>121.96388457881595</v>
      </c>
      <c r="K112" s="92">
        <f t="shared" si="47"/>
        <v>152.60417313177607</v>
      </c>
      <c r="L112" s="92">
        <f t="shared" si="48"/>
        <v>115.83582686822393</v>
      </c>
      <c r="M112" s="90"/>
      <c r="N112" s="93" t="str">
        <f t="shared" si="57"/>
        <v/>
      </c>
      <c r="O112" s="93" t="str">
        <f t="shared" si="58"/>
        <v/>
      </c>
      <c r="P112" s="93" t="str">
        <f t="shared" si="49"/>
        <v/>
      </c>
      <c r="Q112" s="94" t="str">
        <f t="shared" si="59"/>
        <v/>
      </c>
      <c r="R112" s="94" t="str">
        <f t="shared" si="60"/>
        <v/>
      </c>
      <c r="S112" s="94" t="str">
        <f t="shared" si="50"/>
        <v/>
      </c>
      <c r="T112" s="95" t="str">
        <f t="shared" si="61"/>
        <v/>
      </c>
      <c r="U112" s="95" t="str">
        <f t="shared" si="51"/>
        <v/>
      </c>
      <c r="V112" s="96" t="str">
        <f t="shared" si="62"/>
        <v/>
      </c>
      <c r="W112" s="96" t="str">
        <f t="shared" si="52"/>
        <v/>
      </c>
      <c r="X112" s="97" t="str">
        <f t="shared" si="63"/>
        <v/>
      </c>
      <c r="Y112" s="97" t="str">
        <f t="shared" si="64"/>
        <v/>
      </c>
      <c r="Z112" s="97" t="str">
        <f t="shared" si="53"/>
        <v/>
      </c>
      <c r="AA112" s="98" t="str">
        <f t="shared" si="65"/>
        <v/>
      </c>
      <c r="AB112" s="98" t="str">
        <f t="shared" si="66"/>
        <v/>
      </c>
      <c r="AC112" s="98" t="str">
        <f t="shared" si="54"/>
        <v/>
      </c>
      <c r="AD112" s="90" t="str">
        <f t="shared" si="55"/>
        <v/>
      </c>
      <c r="AE112" s="87" t="str">
        <f t="shared" si="56"/>
        <v/>
      </c>
      <c r="AF112" s="21"/>
      <c r="AG112" s="21"/>
      <c r="AH112" s="10"/>
      <c r="AI112" s="13"/>
    </row>
    <row r="113" spans="1:35" s="3" customFormat="1" ht="15" customHeight="1">
      <c r="A113" s="88"/>
      <c r="B113" s="89"/>
      <c r="C113" s="88"/>
      <c r="D113" s="90" t="str">
        <f t="shared" si="43"/>
        <v>/</v>
      </c>
      <c r="E113" s="91">
        <f t="shared" si="44"/>
        <v>134.56268817204304</v>
      </c>
      <c r="F113" s="92">
        <f t="shared" si="67"/>
        <v>134.22</v>
      </c>
      <c r="G113" s="92">
        <f t="shared" si="68"/>
        <v>140.34805771059203</v>
      </c>
      <c r="H113" s="92">
        <f t="shared" si="69"/>
        <v>128.09194228940797</v>
      </c>
      <c r="I113" s="92">
        <f t="shared" si="45"/>
        <v>146.47611542118403</v>
      </c>
      <c r="J113" s="92">
        <f t="shared" si="46"/>
        <v>121.96388457881595</v>
      </c>
      <c r="K113" s="92">
        <f t="shared" si="47"/>
        <v>152.60417313177607</v>
      </c>
      <c r="L113" s="92">
        <f t="shared" si="48"/>
        <v>115.83582686822393</v>
      </c>
      <c r="M113" s="90"/>
      <c r="N113" s="93" t="str">
        <f t="shared" si="57"/>
        <v/>
      </c>
      <c r="O113" s="93" t="str">
        <f t="shared" si="58"/>
        <v/>
      </c>
      <c r="P113" s="93" t="str">
        <f t="shared" si="49"/>
        <v/>
      </c>
      <c r="Q113" s="94" t="str">
        <f t="shared" si="59"/>
        <v/>
      </c>
      <c r="R113" s="94" t="str">
        <f t="shared" si="60"/>
        <v/>
      </c>
      <c r="S113" s="94" t="str">
        <f t="shared" si="50"/>
        <v/>
      </c>
      <c r="T113" s="95" t="str">
        <f t="shared" si="61"/>
        <v/>
      </c>
      <c r="U113" s="95" t="str">
        <f t="shared" si="51"/>
        <v/>
      </c>
      <c r="V113" s="96" t="str">
        <f t="shared" si="62"/>
        <v/>
      </c>
      <c r="W113" s="96" t="str">
        <f t="shared" si="52"/>
        <v/>
      </c>
      <c r="X113" s="97" t="str">
        <f t="shared" si="63"/>
        <v/>
      </c>
      <c r="Y113" s="97" t="str">
        <f t="shared" si="64"/>
        <v/>
      </c>
      <c r="Z113" s="97" t="str">
        <f t="shared" si="53"/>
        <v/>
      </c>
      <c r="AA113" s="98" t="str">
        <f t="shared" si="65"/>
        <v/>
      </c>
      <c r="AB113" s="98" t="str">
        <f t="shared" si="66"/>
        <v/>
      </c>
      <c r="AC113" s="98" t="str">
        <f t="shared" si="54"/>
        <v/>
      </c>
      <c r="AD113" s="90" t="str">
        <f t="shared" si="55"/>
        <v/>
      </c>
      <c r="AE113" s="87" t="str">
        <f t="shared" si="56"/>
        <v/>
      </c>
      <c r="AF113" s="21"/>
      <c r="AG113" s="21"/>
      <c r="AH113" s="10"/>
      <c r="AI113" s="13"/>
    </row>
    <row r="114" spans="1:35" s="3" customFormat="1" ht="15" customHeight="1">
      <c r="A114" s="88"/>
      <c r="B114" s="89"/>
      <c r="C114" s="88"/>
      <c r="D114" s="90" t="str">
        <f t="shared" si="43"/>
        <v>/</v>
      </c>
      <c r="E114" s="91">
        <f t="shared" si="44"/>
        <v>134.56268817204304</v>
      </c>
      <c r="F114" s="92">
        <f t="shared" si="67"/>
        <v>134.22</v>
      </c>
      <c r="G114" s="92">
        <f t="shared" si="68"/>
        <v>140.34805771059203</v>
      </c>
      <c r="H114" s="92">
        <f t="shared" si="69"/>
        <v>128.09194228940797</v>
      </c>
      <c r="I114" s="92">
        <f t="shared" si="45"/>
        <v>146.47611542118403</v>
      </c>
      <c r="J114" s="92">
        <f t="shared" si="46"/>
        <v>121.96388457881595</v>
      </c>
      <c r="K114" s="92">
        <f t="shared" si="47"/>
        <v>152.60417313177607</v>
      </c>
      <c r="L114" s="92">
        <f t="shared" si="48"/>
        <v>115.83582686822393</v>
      </c>
      <c r="M114" s="90"/>
      <c r="N114" s="93" t="str">
        <f t="shared" si="57"/>
        <v/>
      </c>
      <c r="O114" s="93" t="str">
        <f t="shared" si="58"/>
        <v/>
      </c>
      <c r="P114" s="93" t="str">
        <f t="shared" si="49"/>
        <v/>
      </c>
      <c r="Q114" s="94" t="str">
        <f t="shared" si="59"/>
        <v/>
      </c>
      <c r="R114" s="94" t="str">
        <f t="shared" si="60"/>
        <v/>
      </c>
      <c r="S114" s="94" t="str">
        <f t="shared" si="50"/>
        <v/>
      </c>
      <c r="T114" s="95" t="str">
        <f t="shared" si="61"/>
        <v/>
      </c>
      <c r="U114" s="95" t="str">
        <f t="shared" si="51"/>
        <v/>
      </c>
      <c r="V114" s="96" t="str">
        <f t="shared" si="62"/>
        <v/>
      </c>
      <c r="W114" s="96" t="str">
        <f t="shared" si="52"/>
        <v/>
      </c>
      <c r="X114" s="97" t="str">
        <f t="shared" si="63"/>
        <v/>
      </c>
      <c r="Y114" s="97" t="str">
        <f t="shared" si="64"/>
        <v/>
      </c>
      <c r="Z114" s="97" t="str">
        <f t="shared" si="53"/>
        <v/>
      </c>
      <c r="AA114" s="98" t="str">
        <f t="shared" si="65"/>
        <v/>
      </c>
      <c r="AB114" s="98" t="str">
        <f t="shared" si="66"/>
        <v/>
      </c>
      <c r="AC114" s="98" t="str">
        <f t="shared" si="54"/>
        <v/>
      </c>
      <c r="AD114" s="90" t="str">
        <f t="shared" si="55"/>
        <v/>
      </c>
      <c r="AE114" s="87" t="str">
        <f t="shared" si="56"/>
        <v/>
      </c>
      <c r="AF114" s="21"/>
      <c r="AG114" s="21"/>
      <c r="AH114" s="10"/>
      <c r="AI114" s="13"/>
    </row>
    <row r="115" spans="1:35" s="3" customFormat="1" ht="15" customHeight="1">
      <c r="A115" s="88"/>
      <c r="B115" s="89"/>
      <c r="C115" s="88"/>
      <c r="D115" s="90" t="str">
        <f t="shared" si="43"/>
        <v>/</v>
      </c>
      <c r="E115" s="91">
        <f t="shared" si="44"/>
        <v>134.56268817204304</v>
      </c>
      <c r="F115" s="92">
        <f t="shared" si="67"/>
        <v>134.22</v>
      </c>
      <c r="G115" s="92">
        <f t="shared" si="68"/>
        <v>140.34805771059203</v>
      </c>
      <c r="H115" s="92">
        <f t="shared" si="69"/>
        <v>128.09194228940797</v>
      </c>
      <c r="I115" s="92">
        <f t="shared" si="45"/>
        <v>146.47611542118403</v>
      </c>
      <c r="J115" s="92">
        <f t="shared" si="46"/>
        <v>121.96388457881595</v>
      </c>
      <c r="K115" s="92">
        <f t="shared" si="47"/>
        <v>152.60417313177607</v>
      </c>
      <c r="L115" s="92">
        <f t="shared" si="48"/>
        <v>115.83582686822393</v>
      </c>
      <c r="M115" s="90"/>
      <c r="N115" s="93" t="str">
        <f t="shared" si="57"/>
        <v/>
      </c>
      <c r="O115" s="93" t="str">
        <f t="shared" si="58"/>
        <v/>
      </c>
      <c r="P115" s="93" t="str">
        <f t="shared" si="49"/>
        <v/>
      </c>
      <c r="Q115" s="94" t="str">
        <f t="shared" si="59"/>
        <v/>
      </c>
      <c r="R115" s="94" t="str">
        <f t="shared" si="60"/>
        <v/>
      </c>
      <c r="S115" s="94" t="str">
        <f t="shared" si="50"/>
        <v/>
      </c>
      <c r="T115" s="95" t="str">
        <f t="shared" si="61"/>
        <v/>
      </c>
      <c r="U115" s="95" t="str">
        <f t="shared" si="51"/>
        <v/>
      </c>
      <c r="V115" s="96" t="str">
        <f t="shared" si="62"/>
        <v/>
      </c>
      <c r="W115" s="96" t="str">
        <f t="shared" si="52"/>
        <v/>
      </c>
      <c r="X115" s="97" t="str">
        <f t="shared" si="63"/>
        <v/>
      </c>
      <c r="Y115" s="97" t="str">
        <f t="shared" si="64"/>
        <v/>
      </c>
      <c r="Z115" s="97" t="str">
        <f t="shared" si="53"/>
        <v/>
      </c>
      <c r="AA115" s="98" t="str">
        <f t="shared" si="65"/>
        <v/>
      </c>
      <c r="AB115" s="98" t="str">
        <f t="shared" si="66"/>
        <v/>
      </c>
      <c r="AC115" s="98" t="str">
        <f t="shared" si="54"/>
        <v/>
      </c>
      <c r="AD115" s="90" t="str">
        <f t="shared" si="55"/>
        <v/>
      </c>
      <c r="AE115" s="87" t="str">
        <f t="shared" si="56"/>
        <v/>
      </c>
      <c r="AF115" s="21"/>
      <c r="AG115" s="21"/>
      <c r="AH115" s="10"/>
      <c r="AI115" s="13"/>
    </row>
    <row r="116" spans="1:35" s="3" customFormat="1" ht="15" customHeight="1">
      <c r="A116" s="88"/>
      <c r="B116" s="89"/>
      <c r="C116" s="88"/>
      <c r="D116" s="90" t="str">
        <f t="shared" si="43"/>
        <v>/</v>
      </c>
      <c r="E116" s="91">
        <f t="shared" si="44"/>
        <v>134.56268817204304</v>
      </c>
      <c r="F116" s="92">
        <f t="shared" si="67"/>
        <v>134.22</v>
      </c>
      <c r="G116" s="92">
        <f t="shared" si="68"/>
        <v>140.34805771059203</v>
      </c>
      <c r="H116" s="92">
        <f t="shared" si="69"/>
        <v>128.09194228940797</v>
      </c>
      <c r="I116" s="92">
        <f t="shared" si="45"/>
        <v>146.47611542118403</v>
      </c>
      <c r="J116" s="92">
        <f t="shared" si="46"/>
        <v>121.96388457881595</v>
      </c>
      <c r="K116" s="92">
        <f t="shared" si="47"/>
        <v>152.60417313177607</v>
      </c>
      <c r="L116" s="92">
        <f t="shared" si="48"/>
        <v>115.83582686822393</v>
      </c>
      <c r="M116" s="90"/>
      <c r="N116" s="93" t="str">
        <f t="shared" si="57"/>
        <v/>
      </c>
      <c r="O116" s="93" t="str">
        <f t="shared" si="58"/>
        <v/>
      </c>
      <c r="P116" s="93" t="str">
        <f t="shared" si="49"/>
        <v/>
      </c>
      <c r="Q116" s="94" t="str">
        <f t="shared" si="59"/>
        <v/>
      </c>
      <c r="R116" s="94" t="str">
        <f t="shared" si="60"/>
        <v/>
      </c>
      <c r="S116" s="94" t="str">
        <f t="shared" si="50"/>
        <v/>
      </c>
      <c r="T116" s="95" t="str">
        <f t="shared" si="61"/>
        <v/>
      </c>
      <c r="U116" s="95" t="str">
        <f t="shared" si="51"/>
        <v/>
      </c>
      <c r="V116" s="96" t="str">
        <f t="shared" si="62"/>
        <v/>
      </c>
      <c r="W116" s="96" t="str">
        <f t="shared" si="52"/>
        <v/>
      </c>
      <c r="X116" s="97" t="str">
        <f t="shared" si="63"/>
        <v/>
      </c>
      <c r="Y116" s="97" t="str">
        <f t="shared" si="64"/>
        <v/>
      </c>
      <c r="Z116" s="97" t="str">
        <f t="shared" si="53"/>
        <v/>
      </c>
      <c r="AA116" s="98" t="str">
        <f t="shared" si="65"/>
        <v/>
      </c>
      <c r="AB116" s="98" t="str">
        <f t="shared" si="66"/>
        <v/>
      </c>
      <c r="AC116" s="98" t="str">
        <f t="shared" si="54"/>
        <v/>
      </c>
      <c r="AD116" s="90" t="str">
        <f t="shared" si="55"/>
        <v/>
      </c>
      <c r="AE116" s="87" t="str">
        <f t="shared" si="56"/>
        <v/>
      </c>
      <c r="AF116" s="21"/>
      <c r="AG116" s="21"/>
      <c r="AH116" s="10"/>
      <c r="AI116" s="13"/>
    </row>
    <row r="117" spans="1:35" s="3" customFormat="1" ht="15" customHeight="1">
      <c r="A117" s="88"/>
      <c r="B117" s="89"/>
      <c r="C117" s="88"/>
      <c r="D117" s="90" t="str">
        <f t="shared" si="43"/>
        <v>/</v>
      </c>
      <c r="E117" s="91">
        <f t="shared" si="44"/>
        <v>134.56268817204304</v>
      </c>
      <c r="F117" s="92">
        <f t="shared" si="67"/>
        <v>134.22</v>
      </c>
      <c r="G117" s="92">
        <f t="shared" si="68"/>
        <v>140.34805771059203</v>
      </c>
      <c r="H117" s="92">
        <f t="shared" si="69"/>
        <v>128.09194228940797</v>
      </c>
      <c r="I117" s="92">
        <f t="shared" si="45"/>
        <v>146.47611542118403</v>
      </c>
      <c r="J117" s="92">
        <f t="shared" si="46"/>
        <v>121.96388457881595</v>
      </c>
      <c r="K117" s="92">
        <f t="shared" si="47"/>
        <v>152.60417313177607</v>
      </c>
      <c r="L117" s="92">
        <f t="shared" si="48"/>
        <v>115.83582686822393</v>
      </c>
      <c r="M117" s="90"/>
      <c r="N117" s="93" t="str">
        <f t="shared" si="57"/>
        <v/>
      </c>
      <c r="O117" s="93" t="str">
        <f t="shared" si="58"/>
        <v/>
      </c>
      <c r="P117" s="93" t="str">
        <f t="shared" si="49"/>
        <v/>
      </c>
      <c r="Q117" s="94" t="str">
        <f t="shared" si="59"/>
        <v/>
      </c>
      <c r="R117" s="94" t="str">
        <f t="shared" si="60"/>
        <v/>
      </c>
      <c r="S117" s="94" t="str">
        <f t="shared" si="50"/>
        <v/>
      </c>
      <c r="T117" s="95" t="str">
        <f t="shared" si="61"/>
        <v/>
      </c>
      <c r="U117" s="95" t="str">
        <f t="shared" si="51"/>
        <v/>
      </c>
      <c r="V117" s="96" t="str">
        <f t="shared" si="62"/>
        <v/>
      </c>
      <c r="W117" s="96" t="str">
        <f t="shared" si="52"/>
        <v/>
      </c>
      <c r="X117" s="97" t="str">
        <f t="shared" si="63"/>
        <v/>
      </c>
      <c r="Y117" s="97" t="str">
        <f t="shared" si="64"/>
        <v/>
      </c>
      <c r="Z117" s="97" t="str">
        <f t="shared" si="53"/>
        <v/>
      </c>
      <c r="AA117" s="98" t="str">
        <f t="shared" si="65"/>
        <v/>
      </c>
      <c r="AB117" s="98" t="str">
        <f t="shared" si="66"/>
        <v/>
      </c>
      <c r="AC117" s="98" t="str">
        <f t="shared" si="54"/>
        <v/>
      </c>
      <c r="AD117" s="90" t="str">
        <f t="shared" si="55"/>
        <v/>
      </c>
      <c r="AE117" s="87" t="str">
        <f t="shared" si="56"/>
        <v/>
      </c>
      <c r="AF117" s="21"/>
      <c r="AG117" s="21"/>
      <c r="AH117" s="10"/>
      <c r="AI117" s="13"/>
    </row>
    <row r="118" spans="1:35" s="3" customFormat="1" ht="15" customHeight="1">
      <c r="A118" s="88"/>
      <c r="B118" s="89"/>
      <c r="C118" s="88"/>
      <c r="D118" s="90" t="str">
        <f t="shared" si="43"/>
        <v>/</v>
      </c>
      <c r="E118" s="91">
        <f t="shared" si="44"/>
        <v>134.56268817204304</v>
      </c>
      <c r="F118" s="92">
        <f t="shared" si="67"/>
        <v>134.22</v>
      </c>
      <c r="G118" s="92">
        <f t="shared" si="68"/>
        <v>140.34805771059203</v>
      </c>
      <c r="H118" s="92">
        <f t="shared" si="69"/>
        <v>128.09194228940797</v>
      </c>
      <c r="I118" s="92">
        <f t="shared" si="45"/>
        <v>146.47611542118403</v>
      </c>
      <c r="J118" s="92">
        <f t="shared" si="46"/>
        <v>121.96388457881595</v>
      </c>
      <c r="K118" s="92">
        <f t="shared" si="47"/>
        <v>152.60417313177607</v>
      </c>
      <c r="L118" s="92">
        <f t="shared" si="48"/>
        <v>115.83582686822393</v>
      </c>
      <c r="M118" s="90"/>
      <c r="N118" s="93" t="str">
        <f t="shared" si="57"/>
        <v/>
      </c>
      <c r="O118" s="93" t="str">
        <f t="shared" si="58"/>
        <v/>
      </c>
      <c r="P118" s="93" t="str">
        <f t="shared" si="49"/>
        <v/>
      </c>
      <c r="Q118" s="94" t="str">
        <f t="shared" si="59"/>
        <v/>
      </c>
      <c r="R118" s="94" t="str">
        <f t="shared" si="60"/>
        <v/>
      </c>
      <c r="S118" s="94" t="str">
        <f t="shared" si="50"/>
        <v/>
      </c>
      <c r="T118" s="95" t="str">
        <f t="shared" si="61"/>
        <v/>
      </c>
      <c r="U118" s="95" t="str">
        <f t="shared" si="51"/>
        <v/>
      </c>
      <c r="V118" s="96" t="str">
        <f t="shared" si="62"/>
        <v/>
      </c>
      <c r="W118" s="96" t="str">
        <f t="shared" si="52"/>
        <v/>
      </c>
      <c r="X118" s="97" t="str">
        <f t="shared" si="63"/>
        <v/>
      </c>
      <c r="Y118" s="97" t="str">
        <f t="shared" si="64"/>
        <v/>
      </c>
      <c r="Z118" s="97" t="str">
        <f t="shared" si="53"/>
        <v/>
      </c>
      <c r="AA118" s="98" t="str">
        <f t="shared" si="65"/>
        <v/>
      </c>
      <c r="AB118" s="98" t="str">
        <f t="shared" si="66"/>
        <v/>
      </c>
      <c r="AC118" s="98" t="str">
        <f t="shared" si="54"/>
        <v/>
      </c>
      <c r="AD118" s="90" t="str">
        <f t="shared" si="55"/>
        <v/>
      </c>
      <c r="AE118" s="87" t="str">
        <f t="shared" si="56"/>
        <v/>
      </c>
      <c r="AF118" s="21"/>
      <c r="AG118" s="21"/>
      <c r="AH118" s="10"/>
      <c r="AI118" s="13"/>
    </row>
    <row r="119" spans="1:35" s="3" customFormat="1" ht="15" customHeight="1">
      <c r="A119" s="88"/>
      <c r="B119" s="89"/>
      <c r="C119" s="88"/>
      <c r="D119" s="90" t="str">
        <f t="shared" si="43"/>
        <v>/</v>
      </c>
      <c r="E119" s="91">
        <f t="shared" si="44"/>
        <v>134.56268817204304</v>
      </c>
      <c r="F119" s="92">
        <f t="shared" si="67"/>
        <v>134.22</v>
      </c>
      <c r="G119" s="92">
        <f t="shared" si="68"/>
        <v>140.34805771059203</v>
      </c>
      <c r="H119" s="92">
        <f t="shared" si="69"/>
        <v>128.09194228940797</v>
      </c>
      <c r="I119" s="92">
        <f t="shared" si="45"/>
        <v>146.47611542118403</v>
      </c>
      <c r="J119" s="92">
        <f t="shared" si="46"/>
        <v>121.96388457881595</v>
      </c>
      <c r="K119" s="92">
        <f t="shared" si="47"/>
        <v>152.60417313177607</v>
      </c>
      <c r="L119" s="92">
        <f t="shared" si="48"/>
        <v>115.83582686822393</v>
      </c>
      <c r="M119" s="90"/>
      <c r="N119" s="93" t="str">
        <f t="shared" si="57"/>
        <v/>
      </c>
      <c r="O119" s="93" t="str">
        <f t="shared" si="58"/>
        <v/>
      </c>
      <c r="P119" s="93" t="str">
        <f t="shared" si="49"/>
        <v/>
      </c>
      <c r="Q119" s="94" t="str">
        <f t="shared" si="59"/>
        <v/>
      </c>
      <c r="R119" s="94" t="str">
        <f t="shared" si="60"/>
        <v/>
      </c>
      <c r="S119" s="94" t="str">
        <f t="shared" si="50"/>
        <v/>
      </c>
      <c r="T119" s="95" t="str">
        <f t="shared" si="61"/>
        <v/>
      </c>
      <c r="U119" s="95" t="str">
        <f t="shared" si="51"/>
        <v/>
      </c>
      <c r="V119" s="96" t="str">
        <f t="shared" si="62"/>
        <v/>
      </c>
      <c r="W119" s="96" t="str">
        <f t="shared" si="52"/>
        <v/>
      </c>
      <c r="X119" s="97" t="str">
        <f t="shared" si="63"/>
        <v/>
      </c>
      <c r="Y119" s="97" t="str">
        <f t="shared" si="64"/>
        <v/>
      </c>
      <c r="Z119" s="97" t="str">
        <f t="shared" si="53"/>
        <v/>
      </c>
      <c r="AA119" s="98" t="str">
        <f t="shared" si="65"/>
        <v/>
      </c>
      <c r="AB119" s="98" t="str">
        <f t="shared" si="66"/>
        <v/>
      </c>
      <c r="AC119" s="98" t="str">
        <f t="shared" si="54"/>
        <v/>
      </c>
      <c r="AD119" s="90" t="str">
        <f t="shared" si="55"/>
        <v/>
      </c>
      <c r="AE119" s="87" t="str">
        <f t="shared" si="56"/>
        <v/>
      </c>
      <c r="AF119" s="21"/>
      <c r="AG119" s="21"/>
      <c r="AH119" s="10"/>
      <c r="AI119" s="13"/>
    </row>
    <row r="120" spans="1:35" s="3" customFormat="1" ht="15" customHeight="1">
      <c r="A120" s="88"/>
      <c r="B120" s="89"/>
      <c r="C120" s="88"/>
      <c r="D120" s="90" t="str">
        <f t="shared" si="43"/>
        <v>/</v>
      </c>
      <c r="E120" s="91">
        <f t="shared" si="44"/>
        <v>134.56268817204304</v>
      </c>
      <c r="F120" s="92">
        <f t="shared" si="67"/>
        <v>134.22</v>
      </c>
      <c r="G120" s="92">
        <f t="shared" si="68"/>
        <v>140.34805771059203</v>
      </c>
      <c r="H120" s="92">
        <f t="shared" si="69"/>
        <v>128.09194228940797</v>
      </c>
      <c r="I120" s="92">
        <f t="shared" si="45"/>
        <v>146.47611542118403</v>
      </c>
      <c r="J120" s="92">
        <f t="shared" si="46"/>
        <v>121.96388457881595</v>
      </c>
      <c r="K120" s="92">
        <f t="shared" si="47"/>
        <v>152.60417313177607</v>
      </c>
      <c r="L120" s="92">
        <f t="shared" si="48"/>
        <v>115.83582686822393</v>
      </c>
      <c r="M120" s="90"/>
      <c r="N120" s="93" t="str">
        <f t="shared" si="57"/>
        <v/>
      </c>
      <c r="O120" s="93" t="str">
        <f t="shared" si="58"/>
        <v/>
      </c>
      <c r="P120" s="93" t="str">
        <f t="shared" si="49"/>
        <v/>
      </c>
      <c r="Q120" s="94" t="str">
        <f t="shared" si="59"/>
        <v/>
      </c>
      <c r="R120" s="94" t="str">
        <f t="shared" si="60"/>
        <v/>
      </c>
      <c r="S120" s="94" t="str">
        <f t="shared" si="50"/>
        <v/>
      </c>
      <c r="T120" s="95" t="str">
        <f t="shared" si="61"/>
        <v/>
      </c>
      <c r="U120" s="95" t="str">
        <f t="shared" si="51"/>
        <v/>
      </c>
      <c r="V120" s="96" t="str">
        <f t="shared" si="62"/>
        <v/>
      </c>
      <c r="W120" s="96" t="str">
        <f t="shared" si="52"/>
        <v/>
      </c>
      <c r="X120" s="97" t="str">
        <f t="shared" si="63"/>
        <v/>
      </c>
      <c r="Y120" s="97" t="str">
        <f t="shared" si="64"/>
        <v/>
      </c>
      <c r="Z120" s="97" t="str">
        <f t="shared" si="53"/>
        <v/>
      </c>
      <c r="AA120" s="98" t="str">
        <f t="shared" si="65"/>
        <v/>
      </c>
      <c r="AB120" s="98" t="str">
        <f t="shared" si="66"/>
        <v/>
      </c>
      <c r="AC120" s="98" t="str">
        <f t="shared" si="54"/>
        <v/>
      </c>
      <c r="AD120" s="90" t="str">
        <f t="shared" si="55"/>
        <v/>
      </c>
      <c r="AE120" s="87" t="str">
        <f t="shared" si="56"/>
        <v/>
      </c>
      <c r="AF120" s="21"/>
      <c r="AG120" s="21"/>
      <c r="AH120" s="10"/>
      <c r="AI120" s="13"/>
    </row>
    <row r="121" spans="1:35" s="3" customFormat="1" ht="15" customHeight="1">
      <c r="A121" s="88"/>
      <c r="B121" s="89"/>
      <c r="C121" s="88"/>
      <c r="D121" s="90" t="str">
        <f t="shared" si="43"/>
        <v>/</v>
      </c>
      <c r="E121" s="91">
        <f t="shared" si="44"/>
        <v>134.56268817204304</v>
      </c>
      <c r="F121" s="92">
        <f t="shared" si="67"/>
        <v>134.22</v>
      </c>
      <c r="G121" s="92">
        <f t="shared" si="68"/>
        <v>140.34805771059203</v>
      </c>
      <c r="H121" s="92">
        <f t="shared" si="69"/>
        <v>128.09194228940797</v>
      </c>
      <c r="I121" s="92">
        <f t="shared" si="45"/>
        <v>146.47611542118403</v>
      </c>
      <c r="J121" s="92">
        <f t="shared" si="46"/>
        <v>121.96388457881595</v>
      </c>
      <c r="K121" s="92">
        <f t="shared" si="47"/>
        <v>152.60417313177607</v>
      </c>
      <c r="L121" s="92">
        <f t="shared" si="48"/>
        <v>115.83582686822393</v>
      </c>
      <c r="M121" s="90"/>
      <c r="N121" s="93" t="str">
        <f t="shared" si="57"/>
        <v/>
      </c>
      <c r="O121" s="93" t="str">
        <f t="shared" si="58"/>
        <v/>
      </c>
      <c r="P121" s="93" t="str">
        <f t="shared" si="49"/>
        <v/>
      </c>
      <c r="Q121" s="94" t="str">
        <f t="shared" si="59"/>
        <v/>
      </c>
      <c r="R121" s="94" t="str">
        <f t="shared" si="60"/>
        <v/>
      </c>
      <c r="S121" s="94" t="str">
        <f t="shared" si="50"/>
        <v/>
      </c>
      <c r="T121" s="95" t="str">
        <f t="shared" si="61"/>
        <v/>
      </c>
      <c r="U121" s="95" t="str">
        <f t="shared" si="51"/>
        <v/>
      </c>
      <c r="V121" s="96" t="str">
        <f t="shared" si="62"/>
        <v/>
      </c>
      <c r="W121" s="96" t="str">
        <f t="shared" si="52"/>
        <v/>
      </c>
      <c r="X121" s="97" t="str">
        <f t="shared" si="63"/>
        <v/>
      </c>
      <c r="Y121" s="97" t="str">
        <f t="shared" si="64"/>
        <v/>
      </c>
      <c r="Z121" s="97" t="str">
        <f t="shared" si="53"/>
        <v/>
      </c>
      <c r="AA121" s="98" t="str">
        <f t="shared" si="65"/>
        <v/>
      </c>
      <c r="AB121" s="98" t="str">
        <f t="shared" si="66"/>
        <v/>
      </c>
      <c r="AC121" s="98" t="str">
        <f t="shared" si="54"/>
        <v/>
      </c>
      <c r="AD121" s="90" t="str">
        <f t="shared" si="55"/>
        <v/>
      </c>
      <c r="AE121" s="87" t="str">
        <f t="shared" si="56"/>
        <v/>
      </c>
      <c r="AF121" s="21"/>
      <c r="AG121" s="21"/>
      <c r="AH121" s="10"/>
      <c r="AI121" s="13"/>
    </row>
    <row r="122" spans="1:35" s="3" customFormat="1" ht="15" customHeight="1">
      <c r="A122" s="88"/>
      <c r="B122" s="89"/>
      <c r="C122" s="88"/>
      <c r="D122" s="90" t="str">
        <f t="shared" si="43"/>
        <v>/</v>
      </c>
      <c r="E122" s="91">
        <f t="shared" si="44"/>
        <v>134.56268817204304</v>
      </c>
      <c r="F122" s="92">
        <f t="shared" si="67"/>
        <v>134.22</v>
      </c>
      <c r="G122" s="92">
        <f t="shared" si="68"/>
        <v>140.34805771059203</v>
      </c>
      <c r="H122" s="92">
        <f t="shared" si="69"/>
        <v>128.09194228940797</v>
      </c>
      <c r="I122" s="92">
        <f t="shared" si="45"/>
        <v>146.47611542118403</v>
      </c>
      <c r="J122" s="92">
        <f t="shared" si="46"/>
        <v>121.96388457881595</v>
      </c>
      <c r="K122" s="92">
        <f t="shared" si="47"/>
        <v>152.60417313177607</v>
      </c>
      <c r="L122" s="92">
        <f t="shared" si="48"/>
        <v>115.83582686822393</v>
      </c>
      <c r="M122" s="90"/>
      <c r="N122" s="93" t="str">
        <f t="shared" si="57"/>
        <v/>
      </c>
      <c r="O122" s="93" t="str">
        <f t="shared" si="58"/>
        <v/>
      </c>
      <c r="P122" s="93" t="str">
        <f t="shared" si="49"/>
        <v/>
      </c>
      <c r="Q122" s="94" t="str">
        <f t="shared" si="59"/>
        <v/>
      </c>
      <c r="R122" s="94" t="str">
        <f t="shared" si="60"/>
        <v/>
      </c>
      <c r="S122" s="94" t="str">
        <f t="shared" si="50"/>
        <v/>
      </c>
      <c r="T122" s="95" t="str">
        <f t="shared" si="61"/>
        <v/>
      </c>
      <c r="U122" s="95" t="str">
        <f t="shared" si="51"/>
        <v/>
      </c>
      <c r="V122" s="96" t="str">
        <f t="shared" si="62"/>
        <v/>
      </c>
      <c r="W122" s="96" t="str">
        <f t="shared" si="52"/>
        <v/>
      </c>
      <c r="X122" s="97" t="str">
        <f t="shared" si="63"/>
        <v/>
      </c>
      <c r="Y122" s="97" t="str">
        <f t="shared" si="64"/>
        <v/>
      </c>
      <c r="Z122" s="97" t="str">
        <f t="shared" si="53"/>
        <v/>
      </c>
      <c r="AA122" s="98" t="str">
        <f t="shared" si="65"/>
        <v/>
      </c>
      <c r="AB122" s="98" t="str">
        <f t="shared" si="66"/>
        <v/>
      </c>
      <c r="AC122" s="98" t="str">
        <f t="shared" si="54"/>
        <v/>
      </c>
      <c r="AD122" s="90" t="str">
        <f t="shared" si="55"/>
        <v/>
      </c>
      <c r="AE122" s="87" t="str">
        <f t="shared" si="56"/>
        <v/>
      </c>
      <c r="AF122" s="21"/>
      <c r="AG122" s="21"/>
      <c r="AH122" s="10"/>
      <c r="AI122" s="13"/>
    </row>
    <row r="123" spans="1:35" s="3" customFormat="1" ht="15" customHeight="1">
      <c r="A123" s="88"/>
      <c r="B123" s="89"/>
      <c r="C123" s="88"/>
      <c r="D123" s="90" t="str">
        <f t="shared" si="43"/>
        <v>/</v>
      </c>
      <c r="E123" s="91">
        <f t="shared" si="44"/>
        <v>134.56268817204304</v>
      </c>
      <c r="F123" s="92">
        <f t="shared" si="67"/>
        <v>134.22</v>
      </c>
      <c r="G123" s="92">
        <f t="shared" si="68"/>
        <v>140.34805771059203</v>
      </c>
      <c r="H123" s="92">
        <f t="shared" si="69"/>
        <v>128.09194228940797</v>
      </c>
      <c r="I123" s="92">
        <f t="shared" si="45"/>
        <v>146.47611542118403</v>
      </c>
      <c r="J123" s="92">
        <f t="shared" si="46"/>
        <v>121.96388457881595</v>
      </c>
      <c r="K123" s="92">
        <f t="shared" si="47"/>
        <v>152.60417313177607</v>
      </c>
      <c r="L123" s="92">
        <f t="shared" si="48"/>
        <v>115.83582686822393</v>
      </c>
      <c r="M123" s="90"/>
      <c r="N123" s="93" t="str">
        <f t="shared" si="57"/>
        <v/>
      </c>
      <c r="O123" s="93" t="str">
        <f t="shared" si="58"/>
        <v/>
      </c>
      <c r="P123" s="93" t="str">
        <f t="shared" si="49"/>
        <v/>
      </c>
      <c r="Q123" s="94" t="str">
        <f t="shared" si="59"/>
        <v/>
      </c>
      <c r="R123" s="94" t="str">
        <f t="shared" si="60"/>
        <v/>
      </c>
      <c r="S123" s="94" t="str">
        <f t="shared" si="50"/>
        <v/>
      </c>
      <c r="T123" s="95" t="str">
        <f t="shared" si="61"/>
        <v/>
      </c>
      <c r="U123" s="95" t="str">
        <f t="shared" si="51"/>
        <v/>
      </c>
      <c r="V123" s="96" t="str">
        <f t="shared" si="62"/>
        <v/>
      </c>
      <c r="W123" s="96" t="str">
        <f t="shared" si="52"/>
        <v/>
      </c>
      <c r="X123" s="97" t="str">
        <f t="shared" si="63"/>
        <v/>
      </c>
      <c r="Y123" s="97" t="str">
        <f t="shared" si="64"/>
        <v/>
      </c>
      <c r="Z123" s="97" t="str">
        <f t="shared" si="53"/>
        <v/>
      </c>
      <c r="AA123" s="98" t="str">
        <f t="shared" si="65"/>
        <v/>
      </c>
      <c r="AB123" s="98" t="str">
        <f t="shared" si="66"/>
        <v/>
      </c>
      <c r="AC123" s="98" t="str">
        <f t="shared" si="54"/>
        <v/>
      </c>
      <c r="AD123" s="90" t="str">
        <f t="shared" si="55"/>
        <v/>
      </c>
      <c r="AE123" s="87" t="str">
        <f t="shared" si="56"/>
        <v/>
      </c>
      <c r="AF123" s="21"/>
      <c r="AG123" s="21"/>
      <c r="AH123" s="10"/>
      <c r="AI123" s="13"/>
    </row>
    <row r="124" spans="1:35" s="3" customFormat="1" ht="15" customHeight="1">
      <c r="A124" s="88"/>
      <c r="B124" s="89"/>
      <c r="C124" s="88"/>
      <c r="D124" s="90" t="str">
        <f t="shared" si="43"/>
        <v>/</v>
      </c>
      <c r="E124" s="91">
        <f t="shared" si="44"/>
        <v>134.56268817204304</v>
      </c>
      <c r="F124" s="92">
        <f t="shared" si="67"/>
        <v>134.22</v>
      </c>
      <c r="G124" s="92">
        <f t="shared" si="68"/>
        <v>140.34805771059203</v>
      </c>
      <c r="H124" s="92">
        <f t="shared" si="69"/>
        <v>128.09194228940797</v>
      </c>
      <c r="I124" s="92">
        <f t="shared" si="45"/>
        <v>146.47611542118403</v>
      </c>
      <c r="J124" s="92">
        <f t="shared" si="46"/>
        <v>121.96388457881595</v>
      </c>
      <c r="K124" s="92">
        <f t="shared" si="47"/>
        <v>152.60417313177607</v>
      </c>
      <c r="L124" s="92">
        <f t="shared" si="48"/>
        <v>115.83582686822393</v>
      </c>
      <c r="M124" s="90"/>
      <c r="N124" s="93" t="str">
        <f t="shared" si="57"/>
        <v/>
      </c>
      <c r="O124" s="93" t="str">
        <f t="shared" si="58"/>
        <v/>
      </c>
      <c r="P124" s="93" t="str">
        <f t="shared" si="49"/>
        <v/>
      </c>
      <c r="Q124" s="94" t="str">
        <f t="shared" si="59"/>
        <v/>
      </c>
      <c r="R124" s="94" t="str">
        <f t="shared" si="60"/>
        <v/>
      </c>
      <c r="S124" s="94" t="str">
        <f t="shared" si="50"/>
        <v/>
      </c>
      <c r="T124" s="95" t="str">
        <f t="shared" si="61"/>
        <v/>
      </c>
      <c r="U124" s="95" t="str">
        <f t="shared" si="51"/>
        <v/>
      </c>
      <c r="V124" s="96" t="str">
        <f t="shared" si="62"/>
        <v/>
      </c>
      <c r="W124" s="96" t="str">
        <f t="shared" si="52"/>
        <v/>
      </c>
      <c r="X124" s="97" t="str">
        <f t="shared" si="63"/>
        <v/>
      </c>
      <c r="Y124" s="97" t="str">
        <f t="shared" si="64"/>
        <v/>
      </c>
      <c r="Z124" s="97" t="str">
        <f t="shared" si="53"/>
        <v/>
      </c>
      <c r="AA124" s="98" t="str">
        <f t="shared" si="65"/>
        <v/>
      </c>
      <c r="AB124" s="98" t="str">
        <f t="shared" si="66"/>
        <v/>
      </c>
      <c r="AC124" s="98" t="str">
        <f t="shared" si="54"/>
        <v/>
      </c>
      <c r="AD124" s="90" t="str">
        <f t="shared" si="55"/>
        <v/>
      </c>
      <c r="AE124" s="87" t="str">
        <f t="shared" si="56"/>
        <v/>
      </c>
      <c r="AF124" s="21"/>
      <c r="AG124" s="21"/>
      <c r="AH124" s="10"/>
      <c r="AI124" s="13"/>
    </row>
    <row r="125" spans="1:35" s="3" customFormat="1" ht="15" customHeight="1">
      <c r="A125" s="88"/>
      <c r="B125" s="89"/>
      <c r="C125" s="88"/>
      <c r="D125" s="90" t="str">
        <f t="shared" si="43"/>
        <v>/</v>
      </c>
      <c r="E125" s="91">
        <f t="shared" si="44"/>
        <v>134.56268817204304</v>
      </c>
      <c r="F125" s="92">
        <f t="shared" si="67"/>
        <v>134.22</v>
      </c>
      <c r="G125" s="92">
        <f t="shared" si="68"/>
        <v>140.34805771059203</v>
      </c>
      <c r="H125" s="92">
        <f t="shared" si="69"/>
        <v>128.09194228940797</v>
      </c>
      <c r="I125" s="92">
        <f t="shared" si="45"/>
        <v>146.47611542118403</v>
      </c>
      <c r="J125" s="92">
        <f t="shared" si="46"/>
        <v>121.96388457881595</v>
      </c>
      <c r="K125" s="92">
        <f t="shared" si="47"/>
        <v>152.60417313177607</v>
      </c>
      <c r="L125" s="92">
        <f t="shared" si="48"/>
        <v>115.83582686822393</v>
      </c>
      <c r="M125" s="90"/>
      <c r="N125" s="93" t="str">
        <f t="shared" si="57"/>
        <v/>
      </c>
      <c r="O125" s="93" t="str">
        <f t="shared" si="58"/>
        <v/>
      </c>
      <c r="P125" s="93" t="str">
        <f t="shared" si="49"/>
        <v/>
      </c>
      <c r="Q125" s="94" t="str">
        <f t="shared" si="59"/>
        <v/>
      </c>
      <c r="R125" s="94" t="str">
        <f t="shared" si="60"/>
        <v/>
      </c>
      <c r="S125" s="94" t="str">
        <f t="shared" si="50"/>
        <v/>
      </c>
      <c r="T125" s="95" t="str">
        <f t="shared" si="61"/>
        <v/>
      </c>
      <c r="U125" s="95" t="str">
        <f t="shared" si="51"/>
        <v/>
      </c>
      <c r="V125" s="96" t="str">
        <f t="shared" si="62"/>
        <v/>
      </c>
      <c r="W125" s="96" t="str">
        <f t="shared" si="52"/>
        <v/>
      </c>
      <c r="X125" s="97" t="str">
        <f t="shared" si="63"/>
        <v/>
      </c>
      <c r="Y125" s="97" t="str">
        <f t="shared" si="64"/>
        <v/>
      </c>
      <c r="Z125" s="97" t="str">
        <f t="shared" si="53"/>
        <v/>
      </c>
      <c r="AA125" s="98" t="str">
        <f t="shared" si="65"/>
        <v/>
      </c>
      <c r="AB125" s="98" t="str">
        <f t="shared" si="66"/>
        <v/>
      </c>
      <c r="AC125" s="98" t="str">
        <f t="shared" si="54"/>
        <v/>
      </c>
      <c r="AD125" s="90" t="str">
        <f t="shared" si="55"/>
        <v/>
      </c>
      <c r="AE125" s="87" t="str">
        <f t="shared" si="56"/>
        <v/>
      </c>
      <c r="AF125" s="21"/>
      <c r="AG125" s="21"/>
      <c r="AH125" s="10"/>
      <c r="AI125" s="13"/>
    </row>
    <row r="126" spans="1:35" s="3" customFormat="1" ht="15" customHeight="1">
      <c r="A126" s="88"/>
      <c r="B126" s="89"/>
      <c r="C126" s="88"/>
      <c r="D126" s="90" t="str">
        <f t="shared" si="43"/>
        <v>/</v>
      </c>
      <c r="E126" s="91">
        <f t="shared" si="44"/>
        <v>134.56268817204304</v>
      </c>
      <c r="F126" s="92">
        <f t="shared" si="67"/>
        <v>134.22</v>
      </c>
      <c r="G126" s="92">
        <f t="shared" si="68"/>
        <v>140.34805771059203</v>
      </c>
      <c r="H126" s="92">
        <f t="shared" si="69"/>
        <v>128.09194228940797</v>
      </c>
      <c r="I126" s="92">
        <f t="shared" si="45"/>
        <v>146.47611542118403</v>
      </c>
      <c r="J126" s="92">
        <f t="shared" si="46"/>
        <v>121.96388457881595</v>
      </c>
      <c r="K126" s="92">
        <f t="shared" si="47"/>
        <v>152.60417313177607</v>
      </c>
      <c r="L126" s="92">
        <f t="shared" si="48"/>
        <v>115.83582686822393</v>
      </c>
      <c r="M126" s="90"/>
      <c r="N126" s="93" t="str">
        <f t="shared" si="57"/>
        <v/>
      </c>
      <c r="O126" s="93" t="str">
        <f t="shared" si="58"/>
        <v/>
      </c>
      <c r="P126" s="93" t="str">
        <f t="shared" si="49"/>
        <v/>
      </c>
      <c r="Q126" s="94" t="str">
        <f t="shared" si="59"/>
        <v/>
      </c>
      <c r="R126" s="94" t="str">
        <f t="shared" si="60"/>
        <v/>
      </c>
      <c r="S126" s="94" t="str">
        <f t="shared" si="50"/>
        <v/>
      </c>
      <c r="T126" s="95" t="str">
        <f t="shared" si="61"/>
        <v/>
      </c>
      <c r="U126" s="95" t="str">
        <f t="shared" si="51"/>
        <v/>
      </c>
      <c r="V126" s="96" t="str">
        <f t="shared" si="62"/>
        <v/>
      </c>
      <c r="W126" s="96" t="str">
        <f t="shared" si="52"/>
        <v/>
      </c>
      <c r="X126" s="97" t="str">
        <f t="shared" si="63"/>
        <v/>
      </c>
      <c r="Y126" s="97" t="str">
        <f t="shared" si="64"/>
        <v/>
      </c>
      <c r="Z126" s="97" t="str">
        <f t="shared" si="53"/>
        <v/>
      </c>
      <c r="AA126" s="98" t="str">
        <f t="shared" si="65"/>
        <v/>
      </c>
      <c r="AB126" s="98" t="str">
        <f t="shared" si="66"/>
        <v/>
      </c>
      <c r="AC126" s="98" t="str">
        <f t="shared" si="54"/>
        <v/>
      </c>
      <c r="AD126" s="90" t="str">
        <f t="shared" si="55"/>
        <v/>
      </c>
      <c r="AE126" s="87" t="str">
        <f t="shared" si="56"/>
        <v/>
      </c>
      <c r="AF126" s="21"/>
      <c r="AG126" s="21"/>
      <c r="AH126" s="10"/>
      <c r="AI126" s="13"/>
    </row>
    <row r="127" spans="1:35" s="3" customFormat="1" ht="15" customHeight="1">
      <c r="A127" s="88"/>
      <c r="B127" s="89"/>
      <c r="C127" s="88"/>
      <c r="D127" s="90" t="str">
        <f t="shared" si="43"/>
        <v>/</v>
      </c>
      <c r="E127" s="91">
        <f t="shared" si="44"/>
        <v>134.56268817204304</v>
      </c>
      <c r="F127" s="92">
        <f t="shared" si="67"/>
        <v>134.22</v>
      </c>
      <c r="G127" s="92">
        <f t="shared" si="68"/>
        <v>140.34805771059203</v>
      </c>
      <c r="H127" s="92">
        <f t="shared" si="69"/>
        <v>128.09194228940797</v>
      </c>
      <c r="I127" s="92">
        <f t="shared" si="45"/>
        <v>146.47611542118403</v>
      </c>
      <c r="J127" s="92">
        <f t="shared" si="46"/>
        <v>121.96388457881595</v>
      </c>
      <c r="K127" s="92">
        <f t="shared" si="47"/>
        <v>152.60417313177607</v>
      </c>
      <c r="L127" s="92">
        <f t="shared" si="48"/>
        <v>115.83582686822393</v>
      </c>
      <c r="M127" s="90"/>
      <c r="N127" s="93" t="str">
        <f t="shared" si="57"/>
        <v/>
      </c>
      <c r="O127" s="93" t="str">
        <f t="shared" si="58"/>
        <v/>
      </c>
      <c r="P127" s="93" t="str">
        <f t="shared" si="49"/>
        <v/>
      </c>
      <c r="Q127" s="94" t="str">
        <f t="shared" si="59"/>
        <v/>
      </c>
      <c r="R127" s="94" t="str">
        <f t="shared" si="60"/>
        <v/>
      </c>
      <c r="S127" s="94" t="str">
        <f t="shared" si="50"/>
        <v/>
      </c>
      <c r="T127" s="95" t="str">
        <f t="shared" si="61"/>
        <v/>
      </c>
      <c r="U127" s="95" t="str">
        <f t="shared" si="51"/>
        <v/>
      </c>
      <c r="V127" s="96" t="str">
        <f t="shared" si="62"/>
        <v/>
      </c>
      <c r="W127" s="96" t="str">
        <f t="shared" si="52"/>
        <v/>
      </c>
      <c r="X127" s="97" t="str">
        <f t="shared" si="63"/>
        <v/>
      </c>
      <c r="Y127" s="97" t="str">
        <f t="shared" si="64"/>
        <v/>
      </c>
      <c r="Z127" s="97" t="str">
        <f t="shared" si="53"/>
        <v/>
      </c>
      <c r="AA127" s="98" t="str">
        <f t="shared" si="65"/>
        <v/>
      </c>
      <c r="AB127" s="98" t="str">
        <f t="shared" si="66"/>
        <v/>
      </c>
      <c r="AC127" s="98" t="str">
        <f t="shared" si="54"/>
        <v/>
      </c>
      <c r="AD127" s="90" t="str">
        <f t="shared" si="55"/>
        <v/>
      </c>
      <c r="AE127" s="87" t="str">
        <f t="shared" si="56"/>
        <v/>
      </c>
      <c r="AF127" s="21"/>
      <c r="AG127" s="21"/>
      <c r="AH127" s="10"/>
      <c r="AI127" s="13"/>
    </row>
    <row r="128" spans="1:35" s="3" customFormat="1" ht="15" customHeight="1">
      <c r="A128" s="88"/>
      <c r="B128" s="89"/>
      <c r="C128" s="88"/>
      <c r="D128" s="90" t="str">
        <f t="shared" si="43"/>
        <v>/</v>
      </c>
      <c r="E128" s="91">
        <f t="shared" si="44"/>
        <v>134.56268817204304</v>
      </c>
      <c r="F128" s="92">
        <f t="shared" si="67"/>
        <v>134.22</v>
      </c>
      <c r="G128" s="92">
        <f t="shared" si="68"/>
        <v>140.34805771059203</v>
      </c>
      <c r="H128" s="92">
        <f t="shared" si="69"/>
        <v>128.09194228940797</v>
      </c>
      <c r="I128" s="92">
        <f t="shared" si="45"/>
        <v>146.47611542118403</v>
      </c>
      <c r="J128" s="92">
        <f t="shared" si="46"/>
        <v>121.96388457881595</v>
      </c>
      <c r="K128" s="92">
        <f t="shared" si="47"/>
        <v>152.60417313177607</v>
      </c>
      <c r="L128" s="92">
        <f t="shared" si="48"/>
        <v>115.83582686822393</v>
      </c>
      <c r="M128" s="90"/>
      <c r="N128" s="93" t="str">
        <f t="shared" si="57"/>
        <v/>
      </c>
      <c r="O128" s="93" t="str">
        <f t="shared" si="58"/>
        <v/>
      </c>
      <c r="P128" s="93" t="str">
        <f t="shared" si="49"/>
        <v/>
      </c>
      <c r="Q128" s="94" t="str">
        <f t="shared" si="59"/>
        <v/>
      </c>
      <c r="R128" s="94" t="str">
        <f t="shared" si="60"/>
        <v/>
      </c>
      <c r="S128" s="94" t="str">
        <f t="shared" si="50"/>
        <v/>
      </c>
      <c r="T128" s="95" t="str">
        <f t="shared" si="61"/>
        <v/>
      </c>
      <c r="U128" s="95" t="str">
        <f t="shared" si="51"/>
        <v/>
      </c>
      <c r="V128" s="96" t="str">
        <f t="shared" si="62"/>
        <v/>
      </c>
      <c r="W128" s="96" t="str">
        <f t="shared" si="52"/>
        <v/>
      </c>
      <c r="X128" s="97" t="str">
        <f t="shared" si="63"/>
        <v/>
      </c>
      <c r="Y128" s="97" t="str">
        <f t="shared" si="64"/>
        <v/>
      </c>
      <c r="Z128" s="97" t="str">
        <f t="shared" si="53"/>
        <v/>
      </c>
      <c r="AA128" s="98" t="str">
        <f t="shared" si="65"/>
        <v/>
      </c>
      <c r="AB128" s="98" t="str">
        <f t="shared" si="66"/>
        <v/>
      </c>
      <c r="AC128" s="98" t="str">
        <f t="shared" si="54"/>
        <v/>
      </c>
      <c r="AD128" s="90" t="str">
        <f t="shared" si="55"/>
        <v/>
      </c>
      <c r="AE128" s="87" t="str">
        <f t="shared" si="56"/>
        <v/>
      </c>
      <c r="AF128" s="21"/>
      <c r="AG128" s="21"/>
      <c r="AH128" s="10"/>
      <c r="AI128" s="13"/>
    </row>
    <row r="129" spans="1:35" s="3" customFormat="1" ht="15" customHeight="1">
      <c r="A129" s="88"/>
      <c r="B129" s="89"/>
      <c r="C129" s="88"/>
      <c r="D129" s="90" t="str">
        <f t="shared" si="43"/>
        <v>/</v>
      </c>
      <c r="E129" s="91">
        <f t="shared" si="44"/>
        <v>134.56268817204304</v>
      </c>
      <c r="F129" s="92">
        <f t="shared" si="67"/>
        <v>134.22</v>
      </c>
      <c r="G129" s="92">
        <f t="shared" si="68"/>
        <v>140.34805771059203</v>
      </c>
      <c r="H129" s="92">
        <f t="shared" si="69"/>
        <v>128.09194228940797</v>
      </c>
      <c r="I129" s="92">
        <f t="shared" si="45"/>
        <v>146.47611542118403</v>
      </c>
      <c r="J129" s="92">
        <f t="shared" si="46"/>
        <v>121.96388457881595</v>
      </c>
      <c r="K129" s="92">
        <f t="shared" si="47"/>
        <v>152.60417313177607</v>
      </c>
      <c r="L129" s="92">
        <f t="shared" si="48"/>
        <v>115.83582686822393</v>
      </c>
      <c r="M129" s="90"/>
      <c r="N129" s="93" t="str">
        <f t="shared" si="57"/>
        <v/>
      </c>
      <c r="O129" s="93" t="str">
        <f t="shared" si="58"/>
        <v/>
      </c>
      <c r="P129" s="93" t="str">
        <f t="shared" si="49"/>
        <v/>
      </c>
      <c r="Q129" s="94" t="str">
        <f t="shared" si="59"/>
        <v/>
      </c>
      <c r="R129" s="94" t="str">
        <f t="shared" si="60"/>
        <v/>
      </c>
      <c r="S129" s="94" t="str">
        <f t="shared" si="50"/>
        <v/>
      </c>
      <c r="T129" s="95" t="str">
        <f t="shared" si="61"/>
        <v/>
      </c>
      <c r="U129" s="95" t="str">
        <f t="shared" si="51"/>
        <v/>
      </c>
      <c r="V129" s="96" t="str">
        <f t="shared" si="62"/>
        <v/>
      </c>
      <c r="W129" s="96" t="str">
        <f t="shared" si="52"/>
        <v/>
      </c>
      <c r="X129" s="97" t="str">
        <f t="shared" si="63"/>
        <v/>
      </c>
      <c r="Y129" s="97" t="str">
        <f t="shared" si="64"/>
        <v/>
      </c>
      <c r="Z129" s="97" t="str">
        <f t="shared" si="53"/>
        <v/>
      </c>
      <c r="AA129" s="98" t="str">
        <f t="shared" si="65"/>
        <v/>
      </c>
      <c r="AB129" s="98" t="str">
        <f t="shared" si="66"/>
        <v/>
      </c>
      <c r="AC129" s="98" t="str">
        <f t="shared" si="54"/>
        <v/>
      </c>
      <c r="AD129" s="90" t="str">
        <f t="shared" si="55"/>
        <v/>
      </c>
      <c r="AE129" s="87" t="str">
        <f t="shared" si="56"/>
        <v/>
      </c>
      <c r="AF129" s="21"/>
      <c r="AG129" s="21"/>
      <c r="AH129" s="10"/>
      <c r="AI129" s="13"/>
    </row>
    <row r="130" spans="1:35" s="3" customFormat="1" ht="15" customHeight="1">
      <c r="A130" s="88"/>
      <c r="B130" s="89"/>
      <c r="C130" s="88"/>
      <c r="D130" s="90" t="str">
        <f t="shared" si="43"/>
        <v>/</v>
      </c>
      <c r="E130" s="91">
        <f t="shared" si="44"/>
        <v>134.56268817204304</v>
      </c>
      <c r="F130" s="92">
        <f t="shared" si="67"/>
        <v>134.22</v>
      </c>
      <c r="G130" s="92">
        <f t="shared" si="68"/>
        <v>140.34805771059203</v>
      </c>
      <c r="H130" s="92">
        <f t="shared" si="69"/>
        <v>128.09194228940797</v>
      </c>
      <c r="I130" s="92">
        <f t="shared" si="45"/>
        <v>146.47611542118403</v>
      </c>
      <c r="J130" s="92">
        <f t="shared" si="46"/>
        <v>121.96388457881595</v>
      </c>
      <c r="K130" s="92">
        <f t="shared" si="47"/>
        <v>152.60417313177607</v>
      </c>
      <c r="L130" s="92">
        <f t="shared" si="48"/>
        <v>115.83582686822393</v>
      </c>
      <c r="M130" s="90"/>
      <c r="N130" s="93" t="str">
        <f t="shared" si="57"/>
        <v/>
      </c>
      <c r="O130" s="93" t="str">
        <f t="shared" si="58"/>
        <v/>
      </c>
      <c r="P130" s="93" t="str">
        <f t="shared" si="49"/>
        <v/>
      </c>
      <c r="Q130" s="94" t="str">
        <f t="shared" si="59"/>
        <v/>
      </c>
      <c r="R130" s="94" t="str">
        <f t="shared" si="60"/>
        <v/>
      </c>
      <c r="S130" s="94" t="str">
        <f t="shared" si="50"/>
        <v/>
      </c>
      <c r="T130" s="95" t="str">
        <f t="shared" si="61"/>
        <v/>
      </c>
      <c r="U130" s="95" t="str">
        <f t="shared" si="51"/>
        <v/>
      </c>
      <c r="V130" s="96" t="str">
        <f t="shared" si="62"/>
        <v/>
      </c>
      <c r="W130" s="96" t="str">
        <f t="shared" si="52"/>
        <v/>
      </c>
      <c r="X130" s="97" t="str">
        <f t="shared" si="63"/>
        <v/>
      </c>
      <c r="Y130" s="97" t="str">
        <f t="shared" si="64"/>
        <v/>
      </c>
      <c r="Z130" s="97" t="str">
        <f t="shared" si="53"/>
        <v/>
      </c>
      <c r="AA130" s="98" t="str">
        <f t="shared" si="65"/>
        <v/>
      </c>
      <c r="AB130" s="98" t="str">
        <f t="shared" si="66"/>
        <v/>
      </c>
      <c r="AC130" s="98" t="str">
        <f t="shared" si="54"/>
        <v/>
      </c>
      <c r="AD130" s="90" t="str">
        <f t="shared" si="55"/>
        <v/>
      </c>
      <c r="AE130" s="87" t="str">
        <f t="shared" si="56"/>
        <v/>
      </c>
      <c r="AF130" s="21"/>
      <c r="AG130" s="21"/>
      <c r="AH130" s="10"/>
      <c r="AI130" s="13"/>
    </row>
    <row r="131" spans="1:35" s="3" customFormat="1" ht="15" customHeight="1">
      <c r="A131" s="88"/>
      <c r="B131" s="89"/>
      <c r="C131" s="88"/>
      <c r="D131" s="90" t="str">
        <f t="shared" si="43"/>
        <v>/</v>
      </c>
      <c r="E131" s="91">
        <f t="shared" si="44"/>
        <v>134.56268817204304</v>
      </c>
      <c r="F131" s="92">
        <f t="shared" si="67"/>
        <v>134.22</v>
      </c>
      <c r="G131" s="92">
        <f t="shared" si="68"/>
        <v>140.34805771059203</v>
      </c>
      <c r="H131" s="92">
        <f t="shared" si="69"/>
        <v>128.09194228940797</v>
      </c>
      <c r="I131" s="92">
        <f t="shared" si="45"/>
        <v>146.47611542118403</v>
      </c>
      <c r="J131" s="92">
        <f t="shared" si="46"/>
        <v>121.96388457881595</v>
      </c>
      <c r="K131" s="92">
        <f t="shared" si="47"/>
        <v>152.60417313177607</v>
      </c>
      <c r="L131" s="92">
        <f t="shared" si="48"/>
        <v>115.83582686822393</v>
      </c>
      <c r="M131" s="90"/>
      <c r="N131" s="93" t="str">
        <f t="shared" si="57"/>
        <v/>
      </c>
      <c r="O131" s="93" t="str">
        <f t="shared" si="58"/>
        <v/>
      </c>
      <c r="P131" s="93" t="str">
        <f t="shared" si="49"/>
        <v/>
      </c>
      <c r="Q131" s="94" t="str">
        <f t="shared" si="59"/>
        <v/>
      </c>
      <c r="R131" s="94" t="str">
        <f t="shared" si="60"/>
        <v/>
      </c>
      <c r="S131" s="94" t="str">
        <f t="shared" si="50"/>
        <v/>
      </c>
      <c r="T131" s="95" t="str">
        <f t="shared" si="61"/>
        <v/>
      </c>
      <c r="U131" s="95" t="str">
        <f t="shared" si="51"/>
        <v/>
      </c>
      <c r="V131" s="96" t="str">
        <f t="shared" si="62"/>
        <v/>
      </c>
      <c r="W131" s="96" t="str">
        <f t="shared" si="52"/>
        <v/>
      </c>
      <c r="X131" s="97" t="str">
        <f t="shared" si="63"/>
        <v/>
      </c>
      <c r="Y131" s="97" t="str">
        <f t="shared" si="64"/>
        <v/>
      </c>
      <c r="Z131" s="97" t="str">
        <f t="shared" si="53"/>
        <v/>
      </c>
      <c r="AA131" s="98" t="str">
        <f t="shared" si="65"/>
        <v/>
      </c>
      <c r="AB131" s="98" t="str">
        <f t="shared" si="66"/>
        <v/>
      </c>
      <c r="AC131" s="98" t="str">
        <f t="shared" si="54"/>
        <v/>
      </c>
      <c r="AD131" s="90" t="str">
        <f t="shared" si="55"/>
        <v/>
      </c>
      <c r="AE131" s="87" t="str">
        <f t="shared" si="56"/>
        <v/>
      </c>
      <c r="AF131" s="21"/>
      <c r="AG131" s="21"/>
      <c r="AH131" s="10"/>
      <c r="AI131" s="13"/>
    </row>
    <row r="132" spans="1:35" s="3" customFormat="1" ht="15" customHeight="1">
      <c r="A132" s="88"/>
      <c r="B132" s="89"/>
      <c r="C132" s="88"/>
      <c r="D132" s="90" t="str">
        <f t="shared" si="43"/>
        <v>/</v>
      </c>
      <c r="E132" s="91">
        <f t="shared" si="44"/>
        <v>134.56268817204304</v>
      </c>
      <c r="F132" s="92">
        <f t="shared" si="67"/>
        <v>134.22</v>
      </c>
      <c r="G132" s="92">
        <f t="shared" si="68"/>
        <v>140.34805771059203</v>
      </c>
      <c r="H132" s="92">
        <f t="shared" si="69"/>
        <v>128.09194228940797</v>
      </c>
      <c r="I132" s="92">
        <f t="shared" si="45"/>
        <v>146.47611542118403</v>
      </c>
      <c r="J132" s="92">
        <f t="shared" si="46"/>
        <v>121.96388457881595</v>
      </c>
      <c r="K132" s="92">
        <f t="shared" si="47"/>
        <v>152.60417313177607</v>
      </c>
      <c r="L132" s="92">
        <f t="shared" si="48"/>
        <v>115.83582686822393</v>
      </c>
      <c r="M132" s="90"/>
      <c r="N132" s="93" t="str">
        <f t="shared" si="57"/>
        <v/>
      </c>
      <c r="O132" s="93" t="str">
        <f t="shared" si="58"/>
        <v/>
      </c>
      <c r="P132" s="93" t="str">
        <f t="shared" si="49"/>
        <v/>
      </c>
      <c r="Q132" s="94" t="str">
        <f t="shared" si="59"/>
        <v/>
      </c>
      <c r="R132" s="94" t="str">
        <f t="shared" si="60"/>
        <v/>
      </c>
      <c r="S132" s="94" t="str">
        <f t="shared" si="50"/>
        <v/>
      </c>
      <c r="T132" s="95" t="str">
        <f t="shared" si="61"/>
        <v/>
      </c>
      <c r="U132" s="95" t="str">
        <f t="shared" si="51"/>
        <v/>
      </c>
      <c r="V132" s="96" t="str">
        <f t="shared" si="62"/>
        <v/>
      </c>
      <c r="W132" s="96" t="str">
        <f t="shared" si="52"/>
        <v/>
      </c>
      <c r="X132" s="97" t="str">
        <f t="shared" si="63"/>
        <v/>
      </c>
      <c r="Y132" s="97" t="str">
        <f t="shared" si="64"/>
        <v/>
      </c>
      <c r="Z132" s="97" t="str">
        <f t="shared" si="53"/>
        <v/>
      </c>
      <c r="AA132" s="98" t="str">
        <f t="shared" si="65"/>
        <v/>
      </c>
      <c r="AB132" s="98" t="str">
        <f t="shared" si="66"/>
        <v/>
      </c>
      <c r="AC132" s="98" t="str">
        <f t="shared" si="54"/>
        <v/>
      </c>
      <c r="AD132" s="90" t="str">
        <f t="shared" si="55"/>
        <v/>
      </c>
      <c r="AE132" s="87" t="str">
        <f t="shared" si="56"/>
        <v/>
      </c>
      <c r="AF132" s="21"/>
      <c r="AG132" s="21"/>
      <c r="AH132" s="10"/>
      <c r="AI132" s="13"/>
    </row>
    <row r="133" spans="1:35" s="3" customFormat="1" ht="15" customHeight="1">
      <c r="A133" s="88"/>
      <c r="B133" s="89"/>
      <c r="C133" s="88"/>
      <c r="D133" s="90" t="str">
        <f t="shared" si="43"/>
        <v>/</v>
      </c>
      <c r="E133" s="91">
        <f t="shared" si="44"/>
        <v>134.56268817204304</v>
      </c>
      <c r="F133" s="92">
        <f t="shared" si="67"/>
        <v>134.22</v>
      </c>
      <c r="G133" s="92">
        <f t="shared" si="68"/>
        <v>140.34805771059203</v>
      </c>
      <c r="H133" s="92">
        <f t="shared" si="69"/>
        <v>128.09194228940797</v>
      </c>
      <c r="I133" s="92">
        <f t="shared" si="45"/>
        <v>146.47611542118403</v>
      </c>
      <c r="J133" s="92">
        <f t="shared" si="46"/>
        <v>121.96388457881595</v>
      </c>
      <c r="K133" s="92">
        <f t="shared" si="47"/>
        <v>152.60417313177607</v>
      </c>
      <c r="L133" s="92">
        <f t="shared" si="48"/>
        <v>115.83582686822393</v>
      </c>
      <c r="M133" s="90"/>
      <c r="N133" s="93" t="str">
        <f t="shared" si="57"/>
        <v/>
      </c>
      <c r="O133" s="93" t="str">
        <f t="shared" si="58"/>
        <v/>
      </c>
      <c r="P133" s="93" t="str">
        <f t="shared" si="49"/>
        <v/>
      </c>
      <c r="Q133" s="94" t="str">
        <f t="shared" si="59"/>
        <v/>
      </c>
      <c r="R133" s="94" t="str">
        <f t="shared" si="60"/>
        <v/>
      </c>
      <c r="S133" s="94" t="str">
        <f t="shared" si="50"/>
        <v/>
      </c>
      <c r="T133" s="95" t="str">
        <f t="shared" si="61"/>
        <v/>
      </c>
      <c r="U133" s="95" t="str">
        <f t="shared" si="51"/>
        <v/>
      </c>
      <c r="V133" s="96" t="str">
        <f t="shared" si="62"/>
        <v/>
      </c>
      <c r="W133" s="96" t="str">
        <f t="shared" si="52"/>
        <v/>
      </c>
      <c r="X133" s="97" t="str">
        <f t="shared" si="63"/>
        <v/>
      </c>
      <c r="Y133" s="97" t="str">
        <f t="shared" si="64"/>
        <v/>
      </c>
      <c r="Z133" s="97" t="str">
        <f t="shared" si="53"/>
        <v/>
      </c>
      <c r="AA133" s="98" t="str">
        <f t="shared" si="65"/>
        <v/>
      </c>
      <c r="AB133" s="98" t="str">
        <f t="shared" si="66"/>
        <v/>
      </c>
      <c r="AC133" s="98" t="str">
        <f t="shared" si="54"/>
        <v/>
      </c>
      <c r="AD133" s="90" t="str">
        <f t="shared" si="55"/>
        <v/>
      </c>
      <c r="AE133" s="87" t="str">
        <f t="shared" si="56"/>
        <v/>
      </c>
      <c r="AF133" s="21"/>
      <c r="AG133" s="21"/>
      <c r="AH133" s="10"/>
      <c r="AI133" s="13"/>
    </row>
    <row r="134" spans="1:35" s="3" customFormat="1" ht="15" customHeight="1">
      <c r="A134" s="88"/>
      <c r="B134" s="89"/>
      <c r="C134" s="88"/>
      <c r="D134" s="90" t="str">
        <f t="shared" si="43"/>
        <v>/</v>
      </c>
      <c r="E134" s="91">
        <f t="shared" si="44"/>
        <v>134.56268817204304</v>
      </c>
      <c r="F134" s="92">
        <f t="shared" si="67"/>
        <v>134.22</v>
      </c>
      <c r="G134" s="92">
        <f t="shared" si="68"/>
        <v>140.34805771059203</v>
      </c>
      <c r="H134" s="92">
        <f t="shared" si="69"/>
        <v>128.09194228940797</v>
      </c>
      <c r="I134" s="92">
        <f t="shared" si="45"/>
        <v>146.47611542118403</v>
      </c>
      <c r="J134" s="92">
        <f t="shared" si="46"/>
        <v>121.96388457881595</v>
      </c>
      <c r="K134" s="92">
        <f t="shared" si="47"/>
        <v>152.60417313177607</v>
      </c>
      <c r="L134" s="92">
        <f t="shared" si="48"/>
        <v>115.83582686822393</v>
      </c>
      <c r="M134" s="90"/>
      <c r="N134" s="93" t="str">
        <f t="shared" si="57"/>
        <v/>
      </c>
      <c r="O134" s="93" t="str">
        <f t="shared" si="58"/>
        <v/>
      </c>
      <c r="P134" s="93" t="str">
        <f t="shared" si="49"/>
        <v/>
      </c>
      <c r="Q134" s="94" t="str">
        <f t="shared" si="59"/>
        <v/>
      </c>
      <c r="R134" s="94" t="str">
        <f t="shared" si="60"/>
        <v/>
      </c>
      <c r="S134" s="94" t="str">
        <f t="shared" si="50"/>
        <v/>
      </c>
      <c r="T134" s="95" t="str">
        <f t="shared" si="61"/>
        <v/>
      </c>
      <c r="U134" s="95" t="str">
        <f t="shared" si="51"/>
        <v/>
      </c>
      <c r="V134" s="96" t="str">
        <f t="shared" si="62"/>
        <v/>
      </c>
      <c r="W134" s="96" t="str">
        <f t="shared" si="52"/>
        <v/>
      </c>
      <c r="X134" s="97" t="str">
        <f t="shared" si="63"/>
        <v/>
      </c>
      <c r="Y134" s="97" t="str">
        <f t="shared" si="64"/>
        <v/>
      </c>
      <c r="Z134" s="97" t="str">
        <f t="shared" si="53"/>
        <v/>
      </c>
      <c r="AA134" s="98" t="str">
        <f t="shared" si="65"/>
        <v/>
      </c>
      <c r="AB134" s="98" t="str">
        <f t="shared" si="66"/>
        <v/>
      </c>
      <c r="AC134" s="98" t="str">
        <f t="shared" si="54"/>
        <v/>
      </c>
      <c r="AD134" s="90" t="str">
        <f t="shared" si="55"/>
        <v/>
      </c>
      <c r="AE134" s="87" t="str">
        <f t="shared" si="56"/>
        <v/>
      </c>
      <c r="AF134" s="21"/>
      <c r="AG134" s="21"/>
      <c r="AH134" s="10"/>
      <c r="AI134" s="13"/>
    </row>
    <row r="135" spans="1:35" s="3" customFormat="1" ht="15" customHeight="1">
      <c r="A135" s="88"/>
      <c r="B135" s="89"/>
      <c r="C135" s="88"/>
      <c r="D135" s="90" t="str">
        <f t="shared" si="43"/>
        <v>/</v>
      </c>
      <c r="E135" s="91">
        <f t="shared" si="44"/>
        <v>134.56268817204304</v>
      </c>
      <c r="F135" s="92">
        <f t="shared" si="67"/>
        <v>134.22</v>
      </c>
      <c r="G135" s="92">
        <f t="shared" si="68"/>
        <v>140.34805771059203</v>
      </c>
      <c r="H135" s="92">
        <f t="shared" si="69"/>
        <v>128.09194228940797</v>
      </c>
      <c r="I135" s="92">
        <f t="shared" si="45"/>
        <v>146.47611542118403</v>
      </c>
      <c r="J135" s="92">
        <f t="shared" si="46"/>
        <v>121.96388457881595</v>
      </c>
      <c r="K135" s="92">
        <f t="shared" si="47"/>
        <v>152.60417313177607</v>
      </c>
      <c r="L135" s="92">
        <f t="shared" si="48"/>
        <v>115.83582686822393</v>
      </c>
      <c r="M135" s="90"/>
      <c r="N135" s="93" t="str">
        <f t="shared" si="57"/>
        <v/>
      </c>
      <c r="O135" s="93" t="str">
        <f t="shared" si="58"/>
        <v/>
      </c>
      <c r="P135" s="93" t="str">
        <f t="shared" si="49"/>
        <v/>
      </c>
      <c r="Q135" s="94" t="str">
        <f t="shared" si="59"/>
        <v/>
      </c>
      <c r="R135" s="94" t="str">
        <f t="shared" si="60"/>
        <v/>
      </c>
      <c r="S135" s="94" t="str">
        <f t="shared" si="50"/>
        <v/>
      </c>
      <c r="T135" s="95" t="str">
        <f t="shared" si="61"/>
        <v/>
      </c>
      <c r="U135" s="95" t="str">
        <f t="shared" si="51"/>
        <v/>
      </c>
      <c r="V135" s="96" t="str">
        <f t="shared" si="62"/>
        <v/>
      </c>
      <c r="W135" s="96" t="str">
        <f t="shared" si="52"/>
        <v/>
      </c>
      <c r="X135" s="97" t="str">
        <f t="shared" si="63"/>
        <v/>
      </c>
      <c r="Y135" s="97" t="str">
        <f t="shared" si="64"/>
        <v/>
      </c>
      <c r="Z135" s="97" t="str">
        <f t="shared" si="53"/>
        <v/>
      </c>
      <c r="AA135" s="98" t="str">
        <f t="shared" si="65"/>
        <v/>
      </c>
      <c r="AB135" s="98" t="str">
        <f t="shared" si="66"/>
        <v/>
      </c>
      <c r="AC135" s="98" t="str">
        <f t="shared" si="54"/>
        <v/>
      </c>
      <c r="AD135" s="90" t="str">
        <f t="shared" si="55"/>
        <v/>
      </c>
      <c r="AE135" s="87" t="str">
        <f t="shared" si="56"/>
        <v/>
      </c>
      <c r="AF135" s="21"/>
      <c r="AG135" s="21"/>
      <c r="AH135" s="10"/>
      <c r="AI135" s="13"/>
    </row>
    <row r="136" spans="1:35" s="3" customFormat="1" ht="15" customHeight="1">
      <c r="A136" s="88"/>
      <c r="B136" s="89"/>
      <c r="C136" s="88"/>
      <c r="D136" s="90" t="str">
        <f t="shared" ref="D136:D191" si="70">IF(C136="","/",IF(AE136=$AH$1,$AI$1,IF(AE136=$AH$2,$AI$2,IF(AE136=$AH$3,$AI$3,IF(AE136=$AH$4,$AI$4,IF(AE136=$AH$5,$AI$5,IF(AE136=$AH$6,$AI$6,IF(AE136=$AH$7,$AI$7,"OK"))))))))</f>
        <v>/</v>
      </c>
      <c r="E136" s="91">
        <f t="shared" ref="E136:E191" si="71">IFERROR(m,"")</f>
        <v>134.56268817204304</v>
      </c>
      <c r="F136" s="92">
        <f t="shared" si="67"/>
        <v>134.22</v>
      </c>
      <c r="G136" s="92">
        <f t="shared" si="68"/>
        <v>140.34805771059203</v>
      </c>
      <c r="H136" s="92">
        <f t="shared" si="69"/>
        <v>128.09194228940797</v>
      </c>
      <c r="I136" s="92">
        <f t="shared" ref="I136:I191" si="72">IFERROR(cible+f,"")</f>
        <v>146.47611542118403</v>
      </c>
      <c r="J136" s="92">
        <f t="shared" ref="J136:J191" si="73">IFERROR(cible-f,"")</f>
        <v>121.96388457881595</v>
      </c>
      <c r="K136" s="92">
        <f t="shared" ref="K136:K191" si="74">IFERROR(cible+g,"")</f>
        <v>152.60417313177607</v>
      </c>
      <c r="L136" s="92">
        <f t="shared" ref="L136:L191" si="75">IFERROR(cible-g,"")</f>
        <v>115.83582686822393</v>
      </c>
      <c r="M136" s="90"/>
      <c r="N136" s="93" t="str">
        <f t="shared" si="57"/>
        <v/>
      </c>
      <c r="O136" s="93" t="str">
        <f t="shared" si="58"/>
        <v/>
      </c>
      <c r="P136" s="93" t="str">
        <f t="shared" si="49"/>
        <v/>
      </c>
      <c r="Q136" s="94" t="str">
        <f t="shared" si="59"/>
        <v/>
      </c>
      <c r="R136" s="94" t="str">
        <f t="shared" si="60"/>
        <v/>
      </c>
      <c r="S136" s="94" t="str">
        <f t="shared" si="50"/>
        <v/>
      </c>
      <c r="T136" s="95" t="str">
        <f t="shared" si="61"/>
        <v/>
      </c>
      <c r="U136" s="95" t="str">
        <f t="shared" si="51"/>
        <v/>
      </c>
      <c r="V136" s="96" t="str">
        <f t="shared" si="62"/>
        <v/>
      </c>
      <c r="W136" s="96" t="str">
        <f t="shared" si="52"/>
        <v/>
      </c>
      <c r="X136" s="97" t="str">
        <f t="shared" si="63"/>
        <v/>
      </c>
      <c r="Y136" s="97" t="str">
        <f t="shared" si="64"/>
        <v/>
      </c>
      <c r="Z136" s="97" t="str">
        <f t="shared" si="53"/>
        <v/>
      </c>
      <c r="AA136" s="98" t="str">
        <f t="shared" si="65"/>
        <v/>
      </c>
      <c r="AB136" s="98" t="str">
        <f t="shared" si="66"/>
        <v/>
      </c>
      <c r="AC136" s="98" t="str">
        <f t="shared" si="54"/>
        <v/>
      </c>
      <c r="AD136" s="90" t="str">
        <f t="shared" si="55"/>
        <v/>
      </c>
      <c r="AE136" s="87" t="str">
        <f t="shared" si="56"/>
        <v/>
      </c>
      <c r="AF136" s="21"/>
      <c r="AG136" s="21"/>
      <c r="AH136" s="10"/>
      <c r="AI136" s="13"/>
    </row>
    <row r="137" spans="1:35" s="3" customFormat="1" ht="15" customHeight="1">
      <c r="A137" s="88"/>
      <c r="B137" s="89"/>
      <c r="C137" s="88"/>
      <c r="D137" s="90" t="str">
        <f t="shared" si="70"/>
        <v>/</v>
      </c>
      <c r="E137" s="91">
        <f t="shared" si="71"/>
        <v>134.56268817204304</v>
      </c>
      <c r="F137" s="92">
        <f t="shared" si="67"/>
        <v>134.22</v>
      </c>
      <c r="G137" s="92">
        <f t="shared" si="68"/>
        <v>140.34805771059203</v>
      </c>
      <c r="H137" s="92">
        <f t="shared" si="69"/>
        <v>128.09194228940797</v>
      </c>
      <c r="I137" s="92">
        <f t="shared" si="72"/>
        <v>146.47611542118403</v>
      </c>
      <c r="J137" s="92">
        <f t="shared" si="73"/>
        <v>121.96388457881595</v>
      </c>
      <c r="K137" s="92">
        <f t="shared" si="74"/>
        <v>152.60417313177607</v>
      </c>
      <c r="L137" s="92">
        <f t="shared" si="75"/>
        <v>115.83582686822393</v>
      </c>
      <c r="M137" s="90"/>
      <c r="N137" s="93" t="str">
        <f t="shared" si="57"/>
        <v/>
      </c>
      <c r="O137" s="93" t="str">
        <f t="shared" si="58"/>
        <v/>
      </c>
      <c r="P137" s="93" t="str">
        <f t="shared" ref="P137:P191" si="76">IF(ISBLANK(A137),"",IF(O137&gt;=10,"A",0))</f>
        <v/>
      </c>
      <c r="Q137" s="94" t="str">
        <f t="shared" si="59"/>
        <v/>
      </c>
      <c r="R137" s="94" t="str">
        <f t="shared" si="60"/>
        <v/>
      </c>
      <c r="S137" s="94" t="str">
        <f t="shared" ref="S137:S191" si="77">IF(ISBLANK(A137),"",IF(R137&gt;=10,"B",0))</f>
        <v/>
      </c>
      <c r="T137" s="95" t="str">
        <f t="shared" si="61"/>
        <v/>
      </c>
      <c r="U137" s="95" t="str">
        <f t="shared" ref="U137:U191" si="78">IF(ISBLANK(A137),"",IF(T137&gt;=7,"C",0))</f>
        <v/>
      </c>
      <c r="V137" s="96" t="str">
        <f t="shared" si="62"/>
        <v/>
      </c>
      <c r="W137" s="96" t="str">
        <f t="shared" ref="W137:W191" si="79">IF(ISBLANK(A137),"",IF(V137&gt;=7,"D",0))</f>
        <v/>
      </c>
      <c r="X137" s="97" t="str">
        <f t="shared" si="63"/>
        <v/>
      </c>
      <c r="Y137" s="97" t="str">
        <f t="shared" si="64"/>
        <v/>
      </c>
      <c r="Z137" s="97" t="str">
        <f t="shared" ref="Z137:Z191" si="80">IF(ISBLANK(A137),"",IF(C137="","",IF(Y137&gt;=2,"E",0)))</f>
        <v/>
      </c>
      <c r="AA137" s="98" t="str">
        <f t="shared" si="65"/>
        <v/>
      </c>
      <c r="AB137" s="98" t="str">
        <f t="shared" si="66"/>
        <v/>
      </c>
      <c r="AC137" s="98" t="str">
        <f t="shared" ref="AC137:AC191" si="81">IF(ISBLANK(A137),"",IF(AB137&gt;=2,"F",0))</f>
        <v/>
      </c>
      <c r="AD137" s="90" t="str">
        <f t="shared" ref="AD137:AD191" si="82">IF(ISBLANK(A137),"",IF(C137&gt;$K$8,"G",IF(C137&lt;$L$8,"G",0)))</f>
        <v/>
      </c>
      <c r="AE137" s="87" t="str">
        <f t="shared" ref="AE137:AE191" si="83">NonNumeriques(N137:AD137)</f>
        <v/>
      </c>
      <c r="AF137" s="21"/>
      <c r="AG137" s="21"/>
      <c r="AH137" s="10"/>
      <c r="AI137" s="13"/>
    </row>
    <row r="138" spans="1:35" s="3" customFormat="1" ht="15" customHeight="1">
      <c r="A138" s="88"/>
      <c r="B138" s="89"/>
      <c r="C138" s="88"/>
      <c r="D138" s="90" t="str">
        <f t="shared" si="70"/>
        <v>/</v>
      </c>
      <c r="E138" s="91">
        <f t="shared" si="71"/>
        <v>134.56268817204304</v>
      </c>
      <c r="F138" s="92">
        <f t="shared" si="67"/>
        <v>134.22</v>
      </c>
      <c r="G138" s="92">
        <f t="shared" si="68"/>
        <v>140.34805771059203</v>
      </c>
      <c r="H138" s="92">
        <f t="shared" si="69"/>
        <v>128.09194228940797</v>
      </c>
      <c r="I138" s="92">
        <f t="shared" si="72"/>
        <v>146.47611542118403</v>
      </c>
      <c r="J138" s="92">
        <f t="shared" si="73"/>
        <v>121.96388457881595</v>
      </c>
      <c r="K138" s="92">
        <f t="shared" si="74"/>
        <v>152.60417313177607</v>
      </c>
      <c r="L138" s="92">
        <f t="shared" si="75"/>
        <v>115.83582686822393</v>
      </c>
      <c r="M138" s="90"/>
      <c r="N138" s="93" t="str">
        <f t="shared" si="57"/>
        <v/>
      </c>
      <c r="O138" s="93" t="str">
        <f t="shared" si="58"/>
        <v/>
      </c>
      <c r="P138" s="93" t="str">
        <f t="shared" si="76"/>
        <v/>
      </c>
      <c r="Q138" s="94" t="str">
        <f t="shared" si="59"/>
        <v/>
      </c>
      <c r="R138" s="94" t="str">
        <f t="shared" si="60"/>
        <v/>
      </c>
      <c r="S138" s="94" t="str">
        <f t="shared" si="77"/>
        <v/>
      </c>
      <c r="T138" s="95" t="str">
        <f t="shared" si="61"/>
        <v/>
      </c>
      <c r="U138" s="95" t="str">
        <f t="shared" si="78"/>
        <v/>
      </c>
      <c r="V138" s="96" t="str">
        <f t="shared" si="62"/>
        <v/>
      </c>
      <c r="W138" s="96" t="str">
        <f t="shared" si="79"/>
        <v/>
      </c>
      <c r="X138" s="97" t="str">
        <f t="shared" si="63"/>
        <v/>
      </c>
      <c r="Y138" s="97" t="str">
        <f t="shared" si="64"/>
        <v/>
      </c>
      <c r="Z138" s="97" t="str">
        <f t="shared" si="80"/>
        <v/>
      </c>
      <c r="AA138" s="98" t="str">
        <f t="shared" si="65"/>
        <v/>
      </c>
      <c r="AB138" s="98" t="str">
        <f t="shared" si="66"/>
        <v/>
      </c>
      <c r="AC138" s="98" t="str">
        <f t="shared" si="81"/>
        <v/>
      </c>
      <c r="AD138" s="90" t="str">
        <f t="shared" si="82"/>
        <v/>
      </c>
      <c r="AE138" s="87" t="str">
        <f t="shared" si="83"/>
        <v/>
      </c>
      <c r="AF138" s="21"/>
      <c r="AG138" s="21"/>
      <c r="AH138" s="10"/>
      <c r="AI138" s="13"/>
    </row>
    <row r="139" spans="1:35" s="3" customFormat="1" ht="15" customHeight="1">
      <c r="A139" s="88"/>
      <c r="B139" s="89"/>
      <c r="C139" s="88"/>
      <c r="D139" s="90" t="str">
        <f t="shared" si="70"/>
        <v>/</v>
      </c>
      <c r="E139" s="91">
        <f t="shared" si="71"/>
        <v>134.56268817204304</v>
      </c>
      <c r="F139" s="92">
        <f t="shared" si="67"/>
        <v>134.22</v>
      </c>
      <c r="G139" s="92">
        <f t="shared" si="68"/>
        <v>140.34805771059203</v>
      </c>
      <c r="H139" s="92">
        <f t="shared" si="69"/>
        <v>128.09194228940797</v>
      </c>
      <c r="I139" s="92">
        <f t="shared" si="72"/>
        <v>146.47611542118403</v>
      </c>
      <c r="J139" s="92">
        <f t="shared" si="73"/>
        <v>121.96388457881595</v>
      </c>
      <c r="K139" s="92">
        <f t="shared" si="74"/>
        <v>152.60417313177607</v>
      </c>
      <c r="L139" s="92">
        <f t="shared" si="75"/>
        <v>115.83582686822393</v>
      </c>
      <c r="M139" s="90"/>
      <c r="N139" s="93" t="str">
        <f t="shared" si="57"/>
        <v/>
      </c>
      <c r="O139" s="93" t="str">
        <f t="shared" si="58"/>
        <v/>
      </c>
      <c r="P139" s="93" t="str">
        <f t="shared" si="76"/>
        <v/>
      </c>
      <c r="Q139" s="94" t="str">
        <f t="shared" si="59"/>
        <v/>
      </c>
      <c r="R139" s="94" t="str">
        <f t="shared" si="60"/>
        <v/>
      </c>
      <c r="S139" s="94" t="str">
        <f t="shared" si="77"/>
        <v/>
      </c>
      <c r="T139" s="95" t="str">
        <f t="shared" si="61"/>
        <v/>
      </c>
      <c r="U139" s="95" t="str">
        <f t="shared" si="78"/>
        <v/>
      </c>
      <c r="V139" s="96" t="str">
        <f t="shared" si="62"/>
        <v/>
      </c>
      <c r="W139" s="96" t="str">
        <f t="shared" si="79"/>
        <v/>
      </c>
      <c r="X139" s="97" t="str">
        <f t="shared" si="63"/>
        <v/>
      </c>
      <c r="Y139" s="97" t="str">
        <f t="shared" si="64"/>
        <v/>
      </c>
      <c r="Z139" s="97" t="str">
        <f t="shared" si="80"/>
        <v/>
      </c>
      <c r="AA139" s="98" t="str">
        <f t="shared" si="65"/>
        <v/>
      </c>
      <c r="AB139" s="98" t="str">
        <f t="shared" si="66"/>
        <v/>
      </c>
      <c r="AC139" s="98" t="str">
        <f t="shared" si="81"/>
        <v/>
      </c>
      <c r="AD139" s="90" t="str">
        <f t="shared" si="82"/>
        <v/>
      </c>
      <c r="AE139" s="87" t="str">
        <f t="shared" si="83"/>
        <v/>
      </c>
      <c r="AF139" s="21"/>
      <c r="AG139" s="21"/>
      <c r="AH139" s="10"/>
      <c r="AI139" s="13"/>
    </row>
    <row r="140" spans="1:35" s="3" customFormat="1" ht="15" customHeight="1">
      <c r="A140" s="88"/>
      <c r="B140" s="89"/>
      <c r="C140" s="88"/>
      <c r="D140" s="90" t="str">
        <f t="shared" si="70"/>
        <v>/</v>
      </c>
      <c r="E140" s="91">
        <f t="shared" si="71"/>
        <v>134.56268817204304</v>
      </c>
      <c r="F140" s="92">
        <f t="shared" si="67"/>
        <v>134.22</v>
      </c>
      <c r="G140" s="92">
        <f t="shared" si="68"/>
        <v>140.34805771059203</v>
      </c>
      <c r="H140" s="92">
        <f t="shared" si="69"/>
        <v>128.09194228940797</v>
      </c>
      <c r="I140" s="92">
        <f t="shared" si="72"/>
        <v>146.47611542118403</v>
      </c>
      <c r="J140" s="92">
        <f t="shared" si="73"/>
        <v>121.96388457881595</v>
      </c>
      <c r="K140" s="92">
        <f t="shared" si="74"/>
        <v>152.60417313177607</v>
      </c>
      <c r="L140" s="92">
        <f t="shared" si="75"/>
        <v>115.83582686822393</v>
      </c>
      <c r="M140" s="90"/>
      <c r="N140" s="93" t="str">
        <f t="shared" si="57"/>
        <v/>
      </c>
      <c r="O140" s="93" t="str">
        <f t="shared" si="58"/>
        <v/>
      </c>
      <c r="P140" s="93" t="str">
        <f t="shared" si="76"/>
        <v/>
      </c>
      <c r="Q140" s="94" t="str">
        <f t="shared" si="59"/>
        <v/>
      </c>
      <c r="R140" s="94" t="str">
        <f t="shared" si="60"/>
        <v/>
      </c>
      <c r="S140" s="94" t="str">
        <f t="shared" si="77"/>
        <v/>
      </c>
      <c r="T140" s="95" t="str">
        <f t="shared" si="61"/>
        <v/>
      </c>
      <c r="U140" s="95" t="str">
        <f t="shared" si="78"/>
        <v/>
      </c>
      <c r="V140" s="96" t="str">
        <f t="shared" si="62"/>
        <v/>
      </c>
      <c r="W140" s="96" t="str">
        <f t="shared" si="79"/>
        <v/>
      </c>
      <c r="X140" s="97" t="str">
        <f t="shared" si="63"/>
        <v/>
      </c>
      <c r="Y140" s="97" t="str">
        <f t="shared" si="64"/>
        <v/>
      </c>
      <c r="Z140" s="97" t="str">
        <f t="shared" si="80"/>
        <v/>
      </c>
      <c r="AA140" s="98" t="str">
        <f t="shared" si="65"/>
        <v/>
      </c>
      <c r="AB140" s="98" t="str">
        <f t="shared" si="66"/>
        <v/>
      </c>
      <c r="AC140" s="98" t="str">
        <f t="shared" si="81"/>
        <v/>
      </c>
      <c r="AD140" s="90" t="str">
        <f t="shared" si="82"/>
        <v/>
      </c>
      <c r="AE140" s="87" t="str">
        <f t="shared" si="83"/>
        <v/>
      </c>
      <c r="AF140" s="21"/>
      <c r="AG140" s="21"/>
      <c r="AH140" s="10"/>
      <c r="AI140" s="13"/>
    </row>
    <row r="141" spans="1:35" s="3" customFormat="1" ht="15" customHeight="1">
      <c r="A141" s="88"/>
      <c r="B141" s="89"/>
      <c r="C141" s="88"/>
      <c r="D141" s="90" t="str">
        <f t="shared" si="70"/>
        <v>/</v>
      </c>
      <c r="E141" s="91">
        <f t="shared" si="71"/>
        <v>134.56268817204304</v>
      </c>
      <c r="F141" s="92">
        <f t="shared" si="67"/>
        <v>134.22</v>
      </c>
      <c r="G141" s="92">
        <f t="shared" si="68"/>
        <v>140.34805771059203</v>
      </c>
      <c r="H141" s="92">
        <f t="shared" si="69"/>
        <v>128.09194228940797</v>
      </c>
      <c r="I141" s="92">
        <f t="shared" si="72"/>
        <v>146.47611542118403</v>
      </c>
      <c r="J141" s="92">
        <f t="shared" si="73"/>
        <v>121.96388457881595</v>
      </c>
      <c r="K141" s="92">
        <f t="shared" si="74"/>
        <v>152.60417313177607</v>
      </c>
      <c r="L141" s="92">
        <f t="shared" si="75"/>
        <v>115.83582686822393</v>
      </c>
      <c r="M141" s="90"/>
      <c r="N141" s="93" t="str">
        <f t="shared" si="57"/>
        <v/>
      </c>
      <c r="O141" s="93" t="str">
        <f t="shared" si="58"/>
        <v/>
      </c>
      <c r="P141" s="93" t="str">
        <f t="shared" si="76"/>
        <v/>
      </c>
      <c r="Q141" s="94" t="str">
        <f t="shared" si="59"/>
        <v/>
      </c>
      <c r="R141" s="94" t="str">
        <f t="shared" si="60"/>
        <v/>
      </c>
      <c r="S141" s="94" t="str">
        <f t="shared" si="77"/>
        <v/>
      </c>
      <c r="T141" s="95" t="str">
        <f t="shared" si="61"/>
        <v/>
      </c>
      <c r="U141" s="95" t="str">
        <f t="shared" si="78"/>
        <v/>
      </c>
      <c r="V141" s="96" t="str">
        <f t="shared" si="62"/>
        <v/>
      </c>
      <c r="W141" s="96" t="str">
        <f t="shared" si="79"/>
        <v/>
      </c>
      <c r="X141" s="97" t="str">
        <f t="shared" si="63"/>
        <v/>
      </c>
      <c r="Y141" s="97" t="str">
        <f t="shared" si="64"/>
        <v/>
      </c>
      <c r="Z141" s="97" t="str">
        <f t="shared" si="80"/>
        <v/>
      </c>
      <c r="AA141" s="98" t="str">
        <f t="shared" si="65"/>
        <v/>
      </c>
      <c r="AB141" s="98" t="str">
        <f t="shared" si="66"/>
        <v/>
      </c>
      <c r="AC141" s="98" t="str">
        <f t="shared" si="81"/>
        <v/>
      </c>
      <c r="AD141" s="90" t="str">
        <f t="shared" si="82"/>
        <v/>
      </c>
      <c r="AE141" s="87" t="str">
        <f t="shared" si="83"/>
        <v/>
      </c>
      <c r="AF141" s="21"/>
      <c r="AG141" s="21"/>
      <c r="AH141" s="10"/>
      <c r="AI141" s="13"/>
    </row>
    <row r="142" spans="1:35" s="3" customFormat="1" ht="15" customHeight="1">
      <c r="A142" s="88"/>
      <c r="B142" s="89"/>
      <c r="C142" s="88"/>
      <c r="D142" s="90" t="str">
        <f t="shared" si="70"/>
        <v>/</v>
      </c>
      <c r="E142" s="91">
        <f t="shared" si="71"/>
        <v>134.56268817204304</v>
      </c>
      <c r="F142" s="92">
        <f t="shared" si="67"/>
        <v>134.22</v>
      </c>
      <c r="G142" s="92">
        <f t="shared" si="68"/>
        <v>140.34805771059203</v>
      </c>
      <c r="H142" s="92">
        <f t="shared" si="69"/>
        <v>128.09194228940797</v>
      </c>
      <c r="I142" s="92">
        <f t="shared" si="72"/>
        <v>146.47611542118403</v>
      </c>
      <c r="J142" s="92">
        <f t="shared" si="73"/>
        <v>121.96388457881595</v>
      </c>
      <c r="K142" s="92">
        <f t="shared" si="74"/>
        <v>152.60417313177607</v>
      </c>
      <c r="L142" s="92">
        <f t="shared" si="75"/>
        <v>115.83582686822393</v>
      </c>
      <c r="M142" s="90"/>
      <c r="N142" s="93" t="str">
        <f t="shared" si="57"/>
        <v/>
      </c>
      <c r="O142" s="93" t="str">
        <f t="shared" si="58"/>
        <v/>
      </c>
      <c r="P142" s="93" t="str">
        <f t="shared" si="76"/>
        <v/>
      </c>
      <c r="Q142" s="94" t="str">
        <f t="shared" si="59"/>
        <v/>
      </c>
      <c r="R142" s="94" t="str">
        <f t="shared" si="60"/>
        <v/>
      </c>
      <c r="S142" s="94" t="str">
        <f t="shared" si="77"/>
        <v/>
      </c>
      <c r="T142" s="95" t="str">
        <f t="shared" si="61"/>
        <v/>
      </c>
      <c r="U142" s="95" t="str">
        <f t="shared" si="78"/>
        <v/>
      </c>
      <c r="V142" s="96" t="str">
        <f t="shared" si="62"/>
        <v/>
      </c>
      <c r="W142" s="96" t="str">
        <f t="shared" si="79"/>
        <v/>
      </c>
      <c r="X142" s="97" t="str">
        <f t="shared" si="63"/>
        <v/>
      </c>
      <c r="Y142" s="97" t="str">
        <f t="shared" si="64"/>
        <v/>
      </c>
      <c r="Z142" s="97" t="str">
        <f t="shared" si="80"/>
        <v/>
      </c>
      <c r="AA142" s="98" t="str">
        <f t="shared" si="65"/>
        <v/>
      </c>
      <c r="AB142" s="98" t="str">
        <f t="shared" si="66"/>
        <v/>
      </c>
      <c r="AC142" s="98" t="str">
        <f t="shared" si="81"/>
        <v/>
      </c>
      <c r="AD142" s="90" t="str">
        <f t="shared" si="82"/>
        <v/>
      </c>
      <c r="AE142" s="87" t="str">
        <f t="shared" si="83"/>
        <v/>
      </c>
      <c r="AF142" s="21"/>
      <c r="AG142" s="21"/>
      <c r="AH142" s="10"/>
      <c r="AI142" s="13"/>
    </row>
    <row r="143" spans="1:35" s="3" customFormat="1" ht="15" customHeight="1">
      <c r="A143" s="88"/>
      <c r="B143" s="89"/>
      <c r="C143" s="88"/>
      <c r="D143" s="90" t="str">
        <f t="shared" si="70"/>
        <v>/</v>
      </c>
      <c r="E143" s="91">
        <f t="shared" si="71"/>
        <v>134.56268817204304</v>
      </c>
      <c r="F143" s="92">
        <f t="shared" si="67"/>
        <v>134.22</v>
      </c>
      <c r="G143" s="92">
        <f t="shared" si="68"/>
        <v>140.34805771059203</v>
      </c>
      <c r="H143" s="92">
        <f t="shared" si="69"/>
        <v>128.09194228940797</v>
      </c>
      <c r="I143" s="92">
        <f t="shared" si="72"/>
        <v>146.47611542118403</v>
      </c>
      <c r="J143" s="92">
        <f t="shared" si="73"/>
        <v>121.96388457881595</v>
      </c>
      <c r="K143" s="92">
        <f t="shared" si="74"/>
        <v>152.60417313177607</v>
      </c>
      <c r="L143" s="92">
        <f t="shared" si="75"/>
        <v>115.83582686822393</v>
      </c>
      <c r="M143" s="90"/>
      <c r="N143" s="93" t="str">
        <f t="shared" si="57"/>
        <v/>
      </c>
      <c r="O143" s="93" t="str">
        <f t="shared" si="58"/>
        <v/>
      </c>
      <c r="P143" s="93" t="str">
        <f t="shared" si="76"/>
        <v/>
      </c>
      <c r="Q143" s="94" t="str">
        <f t="shared" si="59"/>
        <v/>
      </c>
      <c r="R143" s="94" t="str">
        <f t="shared" si="60"/>
        <v/>
      </c>
      <c r="S143" s="94" t="str">
        <f t="shared" si="77"/>
        <v/>
      </c>
      <c r="T143" s="95" t="str">
        <f t="shared" si="61"/>
        <v/>
      </c>
      <c r="U143" s="95" t="str">
        <f t="shared" si="78"/>
        <v/>
      </c>
      <c r="V143" s="96" t="str">
        <f t="shared" si="62"/>
        <v/>
      </c>
      <c r="W143" s="96" t="str">
        <f t="shared" si="79"/>
        <v/>
      </c>
      <c r="X143" s="97" t="str">
        <f t="shared" si="63"/>
        <v/>
      </c>
      <c r="Y143" s="97" t="str">
        <f t="shared" si="64"/>
        <v/>
      </c>
      <c r="Z143" s="97" t="str">
        <f t="shared" si="80"/>
        <v/>
      </c>
      <c r="AA143" s="98" t="str">
        <f t="shared" si="65"/>
        <v/>
      </c>
      <c r="AB143" s="98" t="str">
        <f t="shared" si="66"/>
        <v/>
      </c>
      <c r="AC143" s="98" t="str">
        <f t="shared" si="81"/>
        <v/>
      </c>
      <c r="AD143" s="90" t="str">
        <f t="shared" si="82"/>
        <v/>
      </c>
      <c r="AE143" s="87" t="str">
        <f t="shared" si="83"/>
        <v/>
      </c>
      <c r="AF143" s="21"/>
      <c r="AG143" s="21"/>
      <c r="AH143" s="10"/>
      <c r="AI143" s="13"/>
    </row>
    <row r="144" spans="1:35" s="3" customFormat="1" ht="15" customHeight="1">
      <c r="A144" s="88"/>
      <c r="B144" s="89"/>
      <c r="C144" s="88"/>
      <c r="D144" s="90" t="str">
        <f t="shared" si="70"/>
        <v>/</v>
      </c>
      <c r="E144" s="91">
        <f t="shared" si="71"/>
        <v>134.56268817204304</v>
      </c>
      <c r="F144" s="92">
        <f t="shared" si="67"/>
        <v>134.22</v>
      </c>
      <c r="G144" s="92">
        <f t="shared" si="68"/>
        <v>140.34805771059203</v>
      </c>
      <c r="H144" s="92">
        <f t="shared" si="69"/>
        <v>128.09194228940797</v>
      </c>
      <c r="I144" s="92">
        <f t="shared" si="72"/>
        <v>146.47611542118403</v>
      </c>
      <c r="J144" s="92">
        <f t="shared" si="73"/>
        <v>121.96388457881595</v>
      </c>
      <c r="K144" s="92">
        <f t="shared" si="74"/>
        <v>152.60417313177607</v>
      </c>
      <c r="L144" s="92">
        <f t="shared" si="75"/>
        <v>115.83582686822393</v>
      </c>
      <c r="M144" s="90"/>
      <c r="N144" s="93" t="str">
        <f t="shared" si="57"/>
        <v/>
      </c>
      <c r="O144" s="93" t="str">
        <f t="shared" si="58"/>
        <v/>
      </c>
      <c r="P144" s="93" t="str">
        <f t="shared" si="76"/>
        <v/>
      </c>
      <c r="Q144" s="94" t="str">
        <f t="shared" si="59"/>
        <v/>
      </c>
      <c r="R144" s="94" t="str">
        <f t="shared" si="60"/>
        <v/>
      </c>
      <c r="S144" s="94" t="str">
        <f t="shared" si="77"/>
        <v/>
      </c>
      <c r="T144" s="95" t="str">
        <f t="shared" si="61"/>
        <v/>
      </c>
      <c r="U144" s="95" t="str">
        <f t="shared" si="78"/>
        <v/>
      </c>
      <c r="V144" s="96" t="str">
        <f t="shared" si="62"/>
        <v/>
      </c>
      <c r="W144" s="96" t="str">
        <f t="shared" si="79"/>
        <v/>
      </c>
      <c r="X144" s="97" t="str">
        <f t="shared" si="63"/>
        <v/>
      </c>
      <c r="Y144" s="97" t="str">
        <f t="shared" si="64"/>
        <v/>
      </c>
      <c r="Z144" s="97" t="str">
        <f t="shared" si="80"/>
        <v/>
      </c>
      <c r="AA144" s="98" t="str">
        <f t="shared" si="65"/>
        <v/>
      </c>
      <c r="AB144" s="98" t="str">
        <f t="shared" si="66"/>
        <v/>
      </c>
      <c r="AC144" s="98" t="str">
        <f t="shared" si="81"/>
        <v/>
      </c>
      <c r="AD144" s="90" t="str">
        <f t="shared" si="82"/>
        <v/>
      </c>
      <c r="AE144" s="87" t="str">
        <f t="shared" si="83"/>
        <v/>
      </c>
      <c r="AF144" s="21"/>
      <c r="AG144" s="21"/>
      <c r="AH144" s="10"/>
      <c r="AI144" s="13"/>
    </row>
    <row r="145" spans="1:35" s="3" customFormat="1" ht="15" customHeight="1">
      <c r="A145" s="88"/>
      <c r="B145" s="89"/>
      <c r="C145" s="88"/>
      <c r="D145" s="90" t="str">
        <f t="shared" si="70"/>
        <v>/</v>
      </c>
      <c r="E145" s="91">
        <f t="shared" si="71"/>
        <v>134.56268817204304</v>
      </c>
      <c r="F145" s="92">
        <f t="shared" si="67"/>
        <v>134.22</v>
      </c>
      <c r="G145" s="92">
        <f t="shared" si="68"/>
        <v>140.34805771059203</v>
      </c>
      <c r="H145" s="92">
        <f t="shared" si="69"/>
        <v>128.09194228940797</v>
      </c>
      <c r="I145" s="92">
        <f t="shared" si="72"/>
        <v>146.47611542118403</v>
      </c>
      <c r="J145" s="92">
        <f t="shared" si="73"/>
        <v>121.96388457881595</v>
      </c>
      <c r="K145" s="92">
        <f t="shared" si="74"/>
        <v>152.60417313177607</v>
      </c>
      <c r="L145" s="92">
        <f t="shared" si="75"/>
        <v>115.83582686822393</v>
      </c>
      <c r="M145" s="90"/>
      <c r="N145" s="93" t="str">
        <f t="shared" si="57"/>
        <v/>
      </c>
      <c r="O145" s="93" t="str">
        <f t="shared" si="58"/>
        <v/>
      </c>
      <c r="P145" s="93" t="str">
        <f t="shared" si="76"/>
        <v/>
      </c>
      <c r="Q145" s="94" t="str">
        <f t="shared" si="59"/>
        <v/>
      </c>
      <c r="R145" s="94" t="str">
        <f t="shared" si="60"/>
        <v/>
      </c>
      <c r="S145" s="94" t="str">
        <f t="shared" si="77"/>
        <v/>
      </c>
      <c r="T145" s="95" t="str">
        <f t="shared" si="61"/>
        <v/>
      </c>
      <c r="U145" s="95" t="str">
        <f t="shared" si="78"/>
        <v/>
      </c>
      <c r="V145" s="96" t="str">
        <f t="shared" si="62"/>
        <v/>
      </c>
      <c r="W145" s="96" t="str">
        <f t="shared" si="79"/>
        <v/>
      </c>
      <c r="X145" s="97" t="str">
        <f t="shared" si="63"/>
        <v/>
      </c>
      <c r="Y145" s="97" t="str">
        <f t="shared" si="64"/>
        <v/>
      </c>
      <c r="Z145" s="97" t="str">
        <f t="shared" si="80"/>
        <v/>
      </c>
      <c r="AA145" s="98" t="str">
        <f t="shared" si="65"/>
        <v/>
      </c>
      <c r="AB145" s="98" t="str">
        <f t="shared" si="66"/>
        <v/>
      </c>
      <c r="AC145" s="98" t="str">
        <f t="shared" si="81"/>
        <v/>
      </c>
      <c r="AD145" s="90" t="str">
        <f t="shared" si="82"/>
        <v/>
      </c>
      <c r="AE145" s="87" t="str">
        <f t="shared" si="83"/>
        <v/>
      </c>
      <c r="AF145" s="21"/>
      <c r="AG145" s="21"/>
      <c r="AH145" s="10"/>
      <c r="AI145" s="13"/>
    </row>
    <row r="146" spans="1:35" s="3" customFormat="1" ht="15" customHeight="1">
      <c r="A146" s="88"/>
      <c r="B146" s="89"/>
      <c r="C146" s="88"/>
      <c r="D146" s="90" t="str">
        <f t="shared" si="70"/>
        <v>/</v>
      </c>
      <c r="E146" s="91">
        <f t="shared" si="71"/>
        <v>134.56268817204304</v>
      </c>
      <c r="F146" s="92">
        <f t="shared" si="67"/>
        <v>134.22</v>
      </c>
      <c r="G146" s="92">
        <f t="shared" si="68"/>
        <v>140.34805771059203</v>
      </c>
      <c r="H146" s="92">
        <f t="shared" si="69"/>
        <v>128.09194228940797</v>
      </c>
      <c r="I146" s="92">
        <f t="shared" si="72"/>
        <v>146.47611542118403</v>
      </c>
      <c r="J146" s="92">
        <f t="shared" si="73"/>
        <v>121.96388457881595</v>
      </c>
      <c r="K146" s="92">
        <f t="shared" si="74"/>
        <v>152.60417313177607</v>
      </c>
      <c r="L146" s="92">
        <f t="shared" si="75"/>
        <v>115.83582686822393</v>
      </c>
      <c r="M146" s="90"/>
      <c r="N146" s="93" t="str">
        <f t="shared" si="57"/>
        <v/>
      </c>
      <c r="O146" s="93" t="str">
        <f t="shared" si="58"/>
        <v/>
      </c>
      <c r="P146" s="93" t="str">
        <f t="shared" si="76"/>
        <v/>
      </c>
      <c r="Q146" s="94" t="str">
        <f t="shared" si="59"/>
        <v/>
      </c>
      <c r="R146" s="94" t="str">
        <f t="shared" si="60"/>
        <v/>
      </c>
      <c r="S146" s="94" t="str">
        <f t="shared" si="77"/>
        <v/>
      </c>
      <c r="T146" s="95" t="str">
        <f t="shared" si="61"/>
        <v/>
      </c>
      <c r="U146" s="95" t="str">
        <f t="shared" si="78"/>
        <v/>
      </c>
      <c r="V146" s="96" t="str">
        <f t="shared" si="62"/>
        <v/>
      </c>
      <c r="W146" s="96" t="str">
        <f t="shared" si="79"/>
        <v/>
      </c>
      <c r="X146" s="97" t="str">
        <f t="shared" si="63"/>
        <v/>
      </c>
      <c r="Y146" s="97" t="str">
        <f t="shared" si="64"/>
        <v/>
      </c>
      <c r="Z146" s="97" t="str">
        <f t="shared" si="80"/>
        <v/>
      </c>
      <c r="AA146" s="98" t="str">
        <f t="shared" si="65"/>
        <v/>
      </c>
      <c r="AB146" s="98" t="str">
        <f t="shared" si="66"/>
        <v/>
      </c>
      <c r="AC146" s="98" t="str">
        <f t="shared" si="81"/>
        <v/>
      </c>
      <c r="AD146" s="90" t="str">
        <f t="shared" si="82"/>
        <v/>
      </c>
      <c r="AE146" s="87" t="str">
        <f t="shared" si="83"/>
        <v/>
      </c>
      <c r="AF146" s="21"/>
      <c r="AG146" s="21"/>
      <c r="AH146" s="10"/>
      <c r="AI146" s="13"/>
    </row>
    <row r="147" spans="1:35" s="3" customFormat="1" ht="15" customHeight="1">
      <c r="A147" s="88"/>
      <c r="B147" s="89"/>
      <c r="C147" s="88"/>
      <c r="D147" s="90" t="str">
        <f t="shared" si="70"/>
        <v>/</v>
      </c>
      <c r="E147" s="91">
        <f t="shared" si="71"/>
        <v>134.56268817204304</v>
      </c>
      <c r="F147" s="92">
        <f t="shared" si="67"/>
        <v>134.22</v>
      </c>
      <c r="G147" s="92">
        <f t="shared" si="68"/>
        <v>140.34805771059203</v>
      </c>
      <c r="H147" s="92">
        <f t="shared" si="69"/>
        <v>128.09194228940797</v>
      </c>
      <c r="I147" s="92">
        <f t="shared" si="72"/>
        <v>146.47611542118403</v>
      </c>
      <c r="J147" s="92">
        <f t="shared" si="73"/>
        <v>121.96388457881595</v>
      </c>
      <c r="K147" s="92">
        <f t="shared" si="74"/>
        <v>152.60417313177607</v>
      </c>
      <c r="L147" s="92">
        <f t="shared" si="75"/>
        <v>115.83582686822393</v>
      </c>
      <c r="M147" s="90"/>
      <c r="N147" s="93" t="str">
        <f t="shared" si="57"/>
        <v/>
      </c>
      <c r="O147" s="93" t="str">
        <f t="shared" si="58"/>
        <v/>
      </c>
      <c r="P147" s="93" t="str">
        <f t="shared" si="76"/>
        <v/>
      </c>
      <c r="Q147" s="94" t="str">
        <f t="shared" si="59"/>
        <v/>
      </c>
      <c r="R147" s="94" t="str">
        <f t="shared" si="60"/>
        <v/>
      </c>
      <c r="S147" s="94" t="str">
        <f t="shared" si="77"/>
        <v/>
      </c>
      <c r="T147" s="95" t="str">
        <f t="shared" si="61"/>
        <v/>
      </c>
      <c r="U147" s="95" t="str">
        <f t="shared" si="78"/>
        <v/>
      </c>
      <c r="V147" s="96" t="str">
        <f t="shared" si="62"/>
        <v/>
      </c>
      <c r="W147" s="96" t="str">
        <f t="shared" si="79"/>
        <v/>
      </c>
      <c r="X147" s="97" t="str">
        <f t="shared" si="63"/>
        <v/>
      </c>
      <c r="Y147" s="97" t="str">
        <f t="shared" si="64"/>
        <v/>
      </c>
      <c r="Z147" s="97" t="str">
        <f t="shared" si="80"/>
        <v/>
      </c>
      <c r="AA147" s="98" t="str">
        <f t="shared" si="65"/>
        <v/>
      </c>
      <c r="AB147" s="98" t="str">
        <f t="shared" si="66"/>
        <v/>
      </c>
      <c r="AC147" s="98" t="str">
        <f t="shared" si="81"/>
        <v/>
      </c>
      <c r="AD147" s="90" t="str">
        <f t="shared" si="82"/>
        <v/>
      </c>
      <c r="AE147" s="87" t="str">
        <f t="shared" si="83"/>
        <v/>
      </c>
      <c r="AF147" s="21"/>
      <c r="AG147" s="21"/>
      <c r="AH147" s="10"/>
      <c r="AI147" s="13"/>
    </row>
    <row r="148" spans="1:35" s="3" customFormat="1" ht="15" customHeight="1">
      <c r="A148" s="88"/>
      <c r="B148" s="89"/>
      <c r="C148" s="88"/>
      <c r="D148" s="90" t="str">
        <f t="shared" si="70"/>
        <v>/</v>
      </c>
      <c r="E148" s="91">
        <f t="shared" si="71"/>
        <v>134.56268817204304</v>
      </c>
      <c r="F148" s="92">
        <f t="shared" si="67"/>
        <v>134.22</v>
      </c>
      <c r="G148" s="92">
        <f t="shared" si="68"/>
        <v>140.34805771059203</v>
      </c>
      <c r="H148" s="92">
        <f t="shared" si="69"/>
        <v>128.09194228940797</v>
      </c>
      <c r="I148" s="92">
        <f t="shared" si="72"/>
        <v>146.47611542118403</v>
      </c>
      <c r="J148" s="92">
        <f t="shared" si="73"/>
        <v>121.96388457881595</v>
      </c>
      <c r="K148" s="92">
        <f t="shared" si="74"/>
        <v>152.60417313177607</v>
      </c>
      <c r="L148" s="92">
        <f t="shared" si="75"/>
        <v>115.83582686822393</v>
      </c>
      <c r="M148" s="90"/>
      <c r="N148" s="93" t="str">
        <f t="shared" si="57"/>
        <v/>
      </c>
      <c r="O148" s="93" t="str">
        <f t="shared" si="58"/>
        <v/>
      </c>
      <c r="P148" s="93" t="str">
        <f t="shared" si="76"/>
        <v/>
      </c>
      <c r="Q148" s="94" t="str">
        <f t="shared" si="59"/>
        <v/>
      </c>
      <c r="R148" s="94" t="str">
        <f t="shared" si="60"/>
        <v/>
      </c>
      <c r="S148" s="94" t="str">
        <f t="shared" si="77"/>
        <v/>
      </c>
      <c r="T148" s="95" t="str">
        <f t="shared" si="61"/>
        <v/>
      </c>
      <c r="U148" s="95" t="str">
        <f t="shared" si="78"/>
        <v/>
      </c>
      <c r="V148" s="96" t="str">
        <f t="shared" si="62"/>
        <v/>
      </c>
      <c r="W148" s="96" t="str">
        <f t="shared" si="79"/>
        <v/>
      </c>
      <c r="X148" s="97" t="str">
        <f t="shared" si="63"/>
        <v/>
      </c>
      <c r="Y148" s="97" t="str">
        <f t="shared" si="64"/>
        <v/>
      </c>
      <c r="Z148" s="97" t="str">
        <f t="shared" si="80"/>
        <v/>
      </c>
      <c r="AA148" s="98" t="str">
        <f t="shared" si="65"/>
        <v/>
      </c>
      <c r="AB148" s="98" t="str">
        <f t="shared" si="66"/>
        <v/>
      </c>
      <c r="AC148" s="98" t="str">
        <f t="shared" si="81"/>
        <v/>
      </c>
      <c r="AD148" s="90" t="str">
        <f t="shared" si="82"/>
        <v/>
      </c>
      <c r="AE148" s="87" t="str">
        <f t="shared" si="83"/>
        <v/>
      </c>
      <c r="AF148" s="21"/>
      <c r="AG148" s="21"/>
      <c r="AH148" s="10"/>
      <c r="AI148" s="13"/>
    </row>
    <row r="149" spans="1:35" s="3" customFormat="1" ht="15" customHeight="1">
      <c r="A149" s="88"/>
      <c r="B149" s="89"/>
      <c r="C149" s="88"/>
      <c r="D149" s="90" t="str">
        <f t="shared" si="70"/>
        <v>/</v>
      </c>
      <c r="E149" s="91">
        <f t="shared" si="71"/>
        <v>134.56268817204304</v>
      </c>
      <c r="F149" s="92">
        <f t="shared" si="67"/>
        <v>134.22</v>
      </c>
      <c r="G149" s="92">
        <f t="shared" si="68"/>
        <v>140.34805771059203</v>
      </c>
      <c r="H149" s="92">
        <f t="shared" si="69"/>
        <v>128.09194228940797</v>
      </c>
      <c r="I149" s="92">
        <f t="shared" si="72"/>
        <v>146.47611542118403</v>
      </c>
      <c r="J149" s="92">
        <f t="shared" si="73"/>
        <v>121.96388457881595</v>
      </c>
      <c r="K149" s="92">
        <f t="shared" si="74"/>
        <v>152.60417313177607</v>
      </c>
      <c r="L149" s="92">
        <f t="shared" si="75"/>
        <v>115.83582686822393</v>
      </c>
      <c r="M149" s="90"/>
      <c r="N149" s="93" t="str">
        <f t="shared" si="57"/>
        <v/>
      </c>
      <c r="O149" s="93" t="str">
        <f t="shared" si="58"/>
        <v/>
      </c>
      <c r="P149" s="93" t="str">
        <f t="shared" si="76"/>
        <v/>
      </c>
      <c r="Q149" s="94" t="str">
        <f t="shared" si="59"/>
        <v/>
      </c>
      <c r="R149" s="94" t="str">
        <f t="shared" si="60"/>
        <v/>
      </c>
      <c r="S149" s="94" t="str">
        <f t="shared" si="77"/>
        <v/>
      </c>
      <c r="T149" s="95" t="str">
        <f t="shared" si="61"/>
        <v/>
      </c>
      <c r="U149" s="95" t="str">
        <f t="shared" si="78"/>
        <v/>
      </c>
      <c r="V149" s="96" t="str">
        <f t="shared" si="62"/>
        <v/>
      </c>
      <c r="W149" s="96" t="str">
        <f t="shared" si="79"/>
        <v/>
      </c>
      <c r="X149" s="97" t="str">
        <f t="shared" si="63"/>
        <v/>
      </c>
      <c r="Y149" s="97" t="str">
        <f t="shared" si="64"/>
        <v/>
      </c>
      <c r="Z149" s="97" t="str">
        <f t="shared" si="80"/>
        <v/>
      </c>
      <c r="AA149" s="98" t="str">
        <f t="shared" si="65"/>
        <v/>
      </c>
      <c r="AB149" s="98" t="str">
        <f t="shared" si="66"/>
        <v/>
      </c>
      <c r="AC149" s="98" t="str">
        <f t="shared" si="81"/>
        <v/>
      </c>
      <c r="AD149" s="90" t="str">
        <f t="shared" si="82"/>
        <v/>
      </c>
      <c r="AE149" s="87" t="str">
        <f t="shared" si="83"/>
        <v/>
      </c>
      <c r="AF149" s="21"/>
      <c r="AG149" s="21"/>
      <c r="AH149" s="10"/>
      <c r="AI149" s="13"/>
    </row>
    <row r="150" spans="1:35" s="3" customFormat="1" ht="15" customHeight="1">
      <c r="A150" s="88"/>
      <c r="B150" s="89"/>
      <c r="C150" s="88"/>
      <c r="D150" s="90" t="str">
        <f t="shared" si="70"/>
        <v>/</v>
      </c>
      <c r="E150" s="91">
        <f t="shared" si="71"/>
        <v>134.56268817204304</v>
      </c>
      <c r="F150" s="92">
        <f t="shared" si="67"/>
        <v>134.22</v>
      </c>
      <c r="G150" s="92">
        <f t="shared" si="68"/>
        <v>140.34805771059203</v>
      </c>
      <c r="H150" s="92">
        <f t="shared" si="69"/>
        <v>128.09194228940797</v>
      </c>
      <c r="I150" s="92">
        <f t="shared" si="72"/>
        <v>146.47611542118403</v>
      </c>
      <c r="J150" s="92">
        <f t="shared" si="73"/>
        <v>121.96388457881595</v>
      </c>
      <c r="K150" s="92">
        <f t="shared" si="74"/>
        <v>152.60417313177607</v>
      </c>
      <c r="L150" s="92">
        <f t="shared" si="75"/>
        <v>115.83582686822393</v>
      </c>
      <c r="M150" s="90"/>
      <c r="N150" s="93" t="str">
        <f t="shared" si="57"/>
        <v/>
      </c>
      <c r="O150" s="93" t="str">
        <f t="shared" si="58"/>
        <v/>
      </c>
      <c r="P150" s="93" t="str">
        <f t="shared" si="76"/>
        <v/>
      </c>
      <c r="Q150" s="94" t="str">
        <f t="shared" si="59"/>
        <v/>
      </c>
      <c r="R150" s="94" t="str">
        <f t="shared" si="60"/>
        <v/>
      </c>
      <c r="S150" s="94" t="str">
        <f t="shared" si="77"/>
        <v/>
      </c>
      <c r="T150" s="95" t="str">
        <f t="shared" si="61"/>
        <v/>
      </c>
      <c r="U150" s="95" t="str">
        <f t="shared" si="78"/>
        <v/>
      </c>
      <c r="V150" s="96" t="str">
        <f t="shared" si="62"/>
        <v/>
      </c>
      <c r="W150" s="96" t="str">
        <f t="shared" si="79"/>
        <v/>
      </c>
      <c r="X150" s="97" t="str">
        <f t="shared" si="63"/>
        <v/>
      </c>
      <c r="Y150" s="97" t="str">
        <f t="shared" si="64"/>
        <v/>
      </c>
      <c r="Z150" s="97" t="str">
        <f t="shared" si="80"/>
        <v/>
      </c>
      <c r="AA150" s="98" t="str">
        <f t="shared" si="65"/>
        <v/>
      </c>
      <c r="AB150" s="98" t="str">
        <f t="shared" si="66"/>
        <v/>
      </c>
      <c r="AC150" s="98" t="str">
        <f t="shared" si="81"/>
        <v/>
      </c>
      <c r="AD150" s="90" t="str">
        <f t="shared" si="82"/>
        <v/>
      </c>
      <c r="AE150" s="87" t="str">
        <f t="shared" si="83"/>
        <v/>
      </c>
      <c r="AF150" s="21"/>
      <c r="AG150" s="21"/>
      <c r="AH150" s="10"/>
      <c r="AI150" s="13"/>
    </row>
    <row r="151" spans="1:35" s="3" customFormat="1" ht="15" customHeight="1">
      <c r="A151" s="88"/>
      <c r="B151" s="89"/>
      <c r="C151" s="88"/>
      <c r="D151" s="90" t="str">
        <f t="shared" si="70"/>
        <v>/</v>
      </c>
      <c r="E151" s="91">
        <f t="shared" si="71"/>
        <v>134.56268817204304</v>
      </c>
      <c r="F151" s="92">
        <f t="shared" si="67"/>
        <v>134.22</v>
      </c>
      <c r="G151" s="92">
        <f t="shared" si="68"/>
        <v>140.34805771059203</v>
      </c>
      <c r="H151" s="92">
        <f t="shared" si="69"/>
        <v>128.09194228940797</v>
      </c>
      <c r="I151" s="92">
        <f t="shared" si="72"/>
        <v>146.47611542118403</v>
      </c>
      <c r="J151" s="92">
        <f t="shared" si="73"/>
        <v>121.96388457881595</v>
      </c>
      <c r="K151" s="92">
        <f t="shared" si="74"/>
        <v>152.60417313177607</v>
      </c>
      <c r="L151" s="92">
        <f t="shared" si="75"/>
        <v>115.83582686822393</v>
      </c>
      <c r="M151" s="90"/>
      <c r="N151" s="93" t="str">
        <f t="shared" si="57"/>
        <v/>
      </c>
      <c r="O151" s="93" t="str">
        <f t="shared" si="58"/>
        <v/>
      </c>
      <c r="P151" s="93" t="str">
        <f t="shared" si="76"/>
        <v/>
      </c>
      <c r="Q151" s="94" t="str">
        <f t="shared" si="59"/>
        <v/>
      </c>
      <c r="R151" s="94" t="str">
        <f t="shared" si="60"/>
        <v/>
      </c>
      <c r="S151" s="94" t="str">
        <f t="shared" si="77"/>
        <v/>
      </c>
      <c r="T151" s="95" t="str">
        <f t="shared" si="61"/>
        <v/>
      </c>
      <c r="U151" s="95" t="str">
        <f t="shared" si="78"/>
        <v/>
      </c>
      <c r="V151" s="96" t="str">
        <f t="shared" si="62"/>
        <v/>
      </c>
      <c r="W151" s="96" t="str">
        <f t="shared" si="79"/>
        <v/>
      </c>
      <c r="X151" s="97" t="str">
        <f t="shared" si="63"/>
        <v/>
      </c>
      <c r="Y151" s="97" t="str">
        <f t="shared" si="64"/>
        <v/>
      </c>
      <c r="Z151" s="97" t="str">
        <f t="shared" si="80"/>
        <v/>
      </c>
      <c r="AA151" s="98" t="str">
        <f t="shared" si="65"/>
        <v/>
      </c>
      <c r="AB151" s="98" t="str">
        <f t="shared" si="66"/>
        <v/>
      </c>
      <c r="AC151" s="98" t="str">
        <f t="shared" si="81"/>
        <v/>
      </c>
      <c r="AD151" s="90" t="str">
        <f t="shared" si="82"/>
        <v/>
      </c>
      <c r="AE151" s="87" t="str">
        <f t="shared" si="83"/>
        <v/>
      </c>
      <c r="AF151" s="21"/>
      <c r="AG151" s="21"/>
      <c r="AH151" s="10"/>
      <c r="AI151" s="13"/>
    </row>
    <row r="152" spans="1:35" s="3" customFormat="1" ht="15" customHeight="1">
      <c r="A152" s="88"/>
      <c r="B152" s="89"/>
      <c r="C152" s="88"/>
      <c r="D152" s="90" t="str">
        <f t="shared" si="70"/>
        <v>/</v>
      </c>
      <c r="E152" s="91">
        <f t="shared" si="71"/>
        <v>134.56268817204304</v>
      </c>
      <c r="F152" s="92">
        <f t="shared" si="67"/>
        <v>134.22</v>
      </c>
      <c r="G152" s="92">
        <f t="shared" si="68"/>
        <v>140.34805771059203</v>
      </c>
      <c r="H152" s="92">
        <f t="shared" si="69"/>
        <v>128.09194228940797</v>
      </c>
      <c r="I152" s="92">
        <f t="shared" si="72"/>
        <v>146.47611542118403</v>
      </c>
      <c r="J152" s="92">
        <f t="shared" si="73"/>
        <v>121.96388457881595</v>
      </c>
      <c r="K152" s="92">
        <f t="shared" si="74"/>
        <v>152.60417313177607</v>
      </c>
      <c r="L152" s="92">
        <f t="shared" si="75"/>
        <v>115.83582686822393</v>
      </c>
      <c r="M152" s="90"/>
      <c r="N152" s="93" t="str">
        <f t="shared" si="57"/>
        <v/>
      </c>
      <c r="O152" s="93" t="str">
        <f t="shared" si="58"/>
        <v/>
      </c>
      <c r="P152" s="93" t="str">
        <f t="shared" si="76"/>
        <v/>
      </c>
      <c r="Q152" s="94" t="str">
        <f t="shared" si="59"/>
        <v/>
      </c>
      <c r="R152" s="94" t="str">
        <f t="shared" si="60"/>
        <v/>
      </c>
      <c r="S152" s="94" t="str">
        <f t="shared" si="77"/>
        <v/>
      </c>
      <c r="T152" s="95" t="str">
        <f t="shared" si="61"/>
        <v/>
      </c>
      <c r="U152" s="95" t="str">
        <f t="shared" si="78"/>
        <v/>
      </c>
      <c r="V152" s="96" t="str">
        <f t="shared" si="62"/>
        <v/>
      </c>
      <c r="W152" s="96" t="str">
        <f t="shared" si="79"/>
        <v/>
      </c>
      <c r="X152" s="97" t="str">
        <f t="shared" si="63"/>
        <v/>
      </c>
      <c r="Y152" s="97" t="str">
        <f t="shared" si="64"/>
        <v/>
      </c>
      <c r="Z152" s="97" t="str">
        <f t="shared" si="80"/>
        <v/>
      </c>
      <c r="AA152" s="98" t="str">
        <f t="shared" si="65"/>
        <v/>
      </c>
      <c r="AB152" s="98" t="str">
        <f t="shared" si="66"/>
        <v/>
      </c>
      <c r="AC152" s="98" t="str">
        <f t="shared" si="81"/>
        <v/>
      </c>
      <c r="AD152" s="90" t="str">
        <f t="shared" si="82"/>
        <v/>
      </c>
      <c r="AE152" s="87" t="str">
        <f t="shared" si="83"/>
        <v/>
      </c>
      <c r="AF152" s="21"/>
      <c r="AG152" s="21"/>
      <c r="AH152" s="10"/>
      <c r="AI152" s="13"/>
    </row>
    <row r="153" spans="1:35" s="3" customFormat="1" ht="15" customHeight="1">
      <c r="A153" s="88"/>
      <c r="B153" s="89"/>
      <c r="C153" s="88"/>
      <c r="D153" s="90" t="str">
        <f t="shared" si="70"/>
        <v>/</v>
      </c>
      <c r="E153" s="91">
        <f t="shared" si="71"/>
        <v>134.56268817204304</v>
      </c>
      <c r="F153" s="92">
        <f t="shared" si="67"/>
        <v>134.22</v>
      </c>
      <c r="G153" s="92">
        <f t="shared" si="68"/>
        <v>140.34805771059203</v>
      </c>
      <c r="H153" s="92">
        <f t="shared" si="69"/>
        <v>128.09194228940797</v>
      </c>
      <c r="I153" s="92">
        <f t="shared" si="72"/>
        <v>146.47611542118403</v>
      </c>
      <c r="J153" s="92">
        <f t="shared" si="73"/>
        <v>121.96388457881595</v>
      </c>
      <c r="K153" s="92">
        <f t="shared" si="74"/>
        <v>152.60417313177607</v>
      </c>
      <c r="L153" s="92">
        <f t="shared" si="75"/>
        <v>115.83582686822393</v>
      </c>
      <c r="M153" s="90"/>
      <c r="N153" s="93" t="str">
        <f t="shared" si="57"/>
        <v/>
      </c>
      <c r="O153" s="93" t="str">
        <f t="shared" si="58"/>
        <v/>
      </c>
      <c r="P153" s="93" t="str">
        <f t="shared" si="76"/>
        <v/>
      </c>
      <c r="Q153" s="94" t="str">
        <f t="shared" si="59"/>
        <v/>
      </c>
      <c r="R153" s="94" t="str">
        <f t="shared" si="60"/>
        <v/>
      </c>
      <c r="S153" s="94" t="str">
        <f t="shared" si="77"/>
        <v/>
      </c>
      <c r="T153" s="95" t="str">
        <f t="shared" si="61"/>
        <v/>
      </c>
      <c r="U153" s="95" t="str">
        <f t="shared" si="78"/>
        <v/>
      </c>
      <c r="V153" s="96" t="str">
        <f t="shared" si="62"/>
        <v/>
      </c>
      <c r="W153" s="96" t="str">
        <f t="shared" si="79"/>
        <v/>
      </c>
      <c r="X153" s="97" t="str">
        <f t="shared" si="63"/>
        <v/>
      </c>
      <c r="Y153" s="97" t="str">
        <f t="shared" si="64"/>
        <v/>
      </c>
      <c r="Z153" s="97" t="str">
        <f t="shared" si="80"/>
        <v/>
      </c>
      <c r="AA153" s="98" t="str">
        <f t="shared" si="65"/>
        <v/>
      </c>
      <c r="AB153" s="98" t="str">
        <f t="shared" si="66"/>
        <v/>
      </c>
      <c r="AC153" s="98" t="str">
        <f t="shared" si="81"/>
        <v/>
      </c>
      <c r="AD153" s="90" t="str">
        <f t="shared" si="82"/>
        <v/>
      </c>
      <c r="AE153" s="87" t="str">
        <f t="shared" si="83"/>
        <v/>
      </c>
      <c r="AF153" s="21"/>
      <c r="AG153" s="21"/>
      <c r="AH153" s="10"/>
      <c r="AI153" s="13"/>
    </row>
    <row r="154" spans="1:35" s="3" customFormat="1" ht="15" customHeight="1">
      <c r="A154" s="88"/>
      <c r="B154" s="89"/>
      <c r="C154" s="88"/>
      <c r="D154" s="90" t="str">
        <f t="shared" si="70"/>
        <v>/</v>
      </c>
      <c r="E154" s="91">
        <f t="shared" si="71"/>
        <v>134.56268817204304</v>
      </c>
      <c r="F154" s="92">
        <f t="shared" si="67"/>
        <v>134.22</v>
      </c>
      <c r="G154" s="92">
        <f t="shared" si="68"/>
        <v>140.34805771059203</v>
      </c>
      <c r="H154" s="92">
        <f t="shared" si="69"/>
        <v>128.09194228940797</v>
      </c>
      <c r="I154" s="92">
        <f t="shared" si="72"/>
        <v>146.47611542118403</v>
      </c>
      <c r="J154" s="92">
        <f t="shared" si="73"/>
        <v>121.96388457881595</v>
      </c>
      <c r="K154" s="92">
        <f t="shared" si="74"/>
        <v>152.60417313177607</v>
      </c>
      <c r="L154" s="92">
        <f t="shared" si="75"/>
        <v>115.83582686822393</v>
      </c>
      <c r="M154" s="90"/>
      <c r="N154" s="93" t="str">
        <f t="shared" si="57"/>
        <v/>
      </c>
      <c r="O154" s="93" t="str">
        <f t="shared" si="58"/>
        <v/>
      </c>
      <c r="P154" s="93" t="str">
        <f t="shared" si="76"/>
        <v/>
      </c>
      <c r="Q154" s="94" t="str">
        <f t="shared" si="59"/>
        <v/>
      </c>
      <c r="R154" s="94" t="str">
        <f t="shared" si="60"/>
        <v/>
      </c>
      <c r="S154" s="94" t="str">
        <f t="shared" si="77"/>
        <v/>
      </c>
      <c r="T154" s="95" t="str">
        <f t="shared" si="61"/>
        <v/>
      </c>
      <c r="U154" s="95" t="str">
        <f t="shared" si="78"/>
        <v/>
      </c>
      <c r="V154" s="96" t="str">
        <f t="shared" si="62"/>
        <v/>
      </c>
      <c r="W154" s="96" t="str">
        <f t="shared" si="79"/>
        <v/>
      </c>
      <c r="X154" s="97" t="str">
        <f t="shared" si="63"/>
        <v/>
      </c>
      <c r="Y154" s="97" t="str">
        <f t="shared" si="64"/>
        <v/>
      </c>
      <c r="Z154" s="97" t="str">
        <f t="shared" si="80"/>
        <v/>
      </c>
      <c r="AA154" s="98" t="str">
        <f t="shared" si="65"/>
        <v/>
      </c>
      <c r="AB154" s="98" t="str">
        <f t="shared" si="66"/>
        <v/>
      </c>
      <c r="AC154" s="98" t="str">
        <f t="shared" si="81"/>
        <v/>
      </c>
      <c r="AD154" s="90" t="str">
        <f t="shared" si="82"/>
        <v/>
      </c>
      <c r="AE154" s="87" t="str">
        <f t="shared" si="83"/>
        <v/>
      </c>
      <c r="AF154" s="21"/>
      <c r="AG154" s="21"/>
      <c r="AH154" s="10"/>
      <c r="AI154" s="13"/>
    </row>
    <row r="155" spans="1:35" s="3" customFormat="1" ht="15" customHeight="1">
      <c r="A155" s="88"/>
      <c r="B155" s="89"/>
      <c r="C155" s="88"/>
      <c r="D155" s="90" t="str">
        <f t="shared" si="70"/>
        <v>/</v>
      </c>
      <c r="E155" s="91">
        <f t="shared" si="71"/>
        <v>134.56268817204304</v>
      </c>
      <c r="F155" s="92">
        <f t="shared" si="67"/>
        <v>134.22</v>
      </c>
      <c r="G155" s="92">
        <f t="shared" si="68"/>
        <v>140.34805771059203</v>
      </c>
      <c r="H155" s="92">
        <f t="shared" si="69"/>
        <v>128.09194228940797</v>
      </c>
      <c r="I155" s="92">
        <f t="shared" si="72"/>
        <v>146.47611542118403</v>
      </c>
      <c r="J155" s="92">
        <f t="shared" si="73"/>
        <v>121.96388457881595</v>
      </c>
      <c r="K155" s="92">
        <f t="shared" si="74"/>
        <v>152.60417313177607</v>
      </c>
      <c r="L155" s="92">
        <f t="shared" si="75"/>
        <v>115.83582686822393</v>
      </c>
      <c r="M155" s="90"/>
      <c r="N155" s="93" t="str">
        <f t="shared" si="57"/>
        <v/>
      </c>
      <c r="O155" s="93" t="str">
        <f t="shared" si="58"/>
        <v/>
      </c>
      <c r="P155" s="93" t="str">
        <f t="shared" si="76"/>
        <v/>
      </c>
      <c r="Q155" s="94" t="str">
        <f t="shared" si="59"/>
        <v/>
      </c>
      <c r="R155" s="94" t="str">
        <f t="shared" si="60"/>
        <v/>
      </c>
      <c r="S155" s="94" t="str">
        <f t="shared" si="77"/>
        <v/>
      </c>
      <c r="T155" s="95" t="str">
        <f t="shared" si="61"/>
        <v/>
      </c>
      <c r="U155" s="95" t="str">
        <f t="shared" si="78"/>
        <v/>
      </c>
      <c r="V155" s="96" t="str">
        <f t="shared" si="62"/>
        <v/>
      </c>
      <c r="W155" s="96" t="str">
        <f t="shared" si="79"/>
        <v/>
      </c>
      <c r="X155" s="97" t="str">
        <f t="shared" si="63"/>
        <v/>
      </c>
      <c r="Y155" s="97" t="str">
        <f t="shared" si="64"/>
        <v/>
      </c>
      <c r="Z155" s="97" t="str">
        <f t="shared" si="80"/>
        <v/>
      </c>
      <c r="AA155" s="98" t="str">
        <f t="shared" si="65"/>
        <v/>
      </c>
      <c r="AB155" s="98" t="str">
        <f t="shared" si="66"/>
        <v/>
      </c>
      <c r="AC155" s="98" t="str">
        <f t="shared" si="81"/>
        <v/>
      </c>
      <c r="AD155" s="90" t="str">
        <f t="shared" si="82"/>
        <v/>
      </c>
      <c r="AE155" s="87" t="str">
        <f t="shared" si="83"/>
        <v/>
      </c>
      <c r="AF155" s="21"/>
      <c r="AG155" s="21"/>
      <c r="AH155" s="10"/>
      <c r="AI155" s="13"/>
    </row>
    <row r="156" spans="1:35" s="3" customFormat="1" ht="15" customHeight="1">
      <c r="A156" s="88"/>
      <c r="B156" s="89"/>
      <c r="C156" s="88"/>
      <c r="D156" s="90" t="str">
        <f t="shared" si="70"/>
        <v>/</v>
      </c>
      <c r="E156" s="91">
        <f t="shared" si="71"/>
        <v>134.56268817204304</v>
      </c>
      <c r="F156" s="92">
        <f t="shared" si="67"/>
        <v>134.22</v>
      </c>
      <c r="G156" s="92">
        <f t="shared" si="68"/>
        <v>140.34805771059203</v>
      </c>
      <c r="H156" s="92">
        <f t="shared" si="69"/>
        <v>128.09194228940797</v>
      </c>
      <c r="I156" s="92">
        <f t="shared" si="72"/>
        <v>146.47611542118403</v>
      </c>
      <c r="J156" s="92">
        <f t="shared" si="73"/>
        <v>121.96388457881595</v>
      </c>
      <c r="K156" s="92">
        <f t="shared" si="74"/>
        <v>152.60417313177607</v>
      </c>
      <c r="L156" s="92">
        <f t="shared" si="75"/>
        <v>115.83582686822393</v>
      </c>
      <c r="M156" s="90"/>
      <c r="N156" s="93" t="str">
        <f t="shared" si="57"/>
        <v/>
      </c>
      <c r="O156" s="93" t="str">
        <f t="shared" si="58"/>
        <v/>
      </c>
      <c r="P156" s="93" t="str">
        <f t="shared" si="76"/>
        <v/>
      </c>
      <c r="Q156" s="94" t="str">
        <f t="shared" si="59"/>
        <v/>
      </c>
      <c r="R156" s="94" t="str">
        <f t="shared" si="60"/>
        <v/>
      </c>
      <c r="S156" s="94" t="str">
        <f t="shared" si="77"/>
        <v/>
      </c>
      <c r="T156" s="95" t="str">
        <f t="shared" si="61"/>
        <v/>
      </c>
      <c r="U156" s="95" t="str">
        <f t="shared" si="78"/>
        <v/>
      </c>
      <c r="V156" s="96" t="str">
        <f t="shared" si="62"/>
        <v/>
      </c>
      <c r="W156" s="96" t="str">
        <f t="shared" si="79"/>
        <v/>
      </c>
      <c r="X156" s="97" t="str">
        <f t="shared" si="63"/>
        <v/>
      </c>
      <c r="Y156" s="97" t="str">
        <f t="shared" si="64"/>
        <v/>
      </c>
      <c r="Z156" s="97" t="str">
        <f t="shared" si="80"/>
        <v/>
      </c>
      <c r="AA156" s="98" t="str">
        <f t="shared" si="65"/>
        <v/>
      </c>
      <c r="AB156" s="98" t="str">
        <f t="shared" si="66"/>
        <v/>
      </c>
      <c r="AC156" s="98" t="str">
        <f t="shared" si="81"/>
        <v/>
      </c>
      <c r="AD156" s="90" t="str">
        <f t="shared" si="82"/>
        <v/>
      </c>
      <c r="AE156" s="87" t="str">
        <f t="shared" si="83"/>
        <v/>
      </c>
      <c r="AF156" s="21"/>
      <c r="AG156" s="21"/>
      <c r="AH156" s="10"/>
      <c r="AI156" s="13"/>
    </row>
    <row r="157" spans="1:35" s="3" customFormat="1" ht="15" customHeight="1">
      <c r="A157" s="88"/>
      <c r="B157" s="89"/>
      <c r="C157" s="88"/>
      <c r="D157" s="90" t="str">
        <f t="shared" si="70"/>
        <v>/</v>
      </c>
      <c r="E157" s="91">
        <f t="shared" si="71"/>
        <v>134.56268817204304</v>
      </c>
      <c r="F157" s="92">
        <f t="shared" si="67"/>
        <v>134.22</v>
      </c>
      <c r="G157" s="92">
        <f t="shared" si="68"/>
        <v>140.34805771059203</v>
      </c>
      <c r="H157" s="92">
        <f t="shared" si="69"/>
        <v>128.09194228940797</v>
      </c>
      <c r="I157" s="92">
        <f t="shared" si="72"/>
        <v>146.47611542118403</v>
      </c>
      <c r="J157" s="92">
        <f t="shared" si="73"/>
        <v>121.96388457881595</v>
      </c>
      <c r="K157" s="92">
        <f t="shared" si="74"/>
        <v>152.60417313177607</v>
      </c>
      <c r="L157" s="92">
        <f t="shared" si="75"/>
        <v>115.83582686822393</v>
      </c>
      <c r="M157" s="90"/>
      <c r="N157" s="93" t="str">
        <f t="shared" si="57"/>
        <v/>
      </c>
      <c r="O157" s="93" t="str">
        <f t="shared" si="58"/>
        <v/>
      </c>
      <c r="P157" s="93" t="str">
        <f t="shared" si="76"/>
        <v/>
      </c>
      <c r="Q157" s="94" t="str">
        <f t="shared" si="59"/>
        <v/>
      </c>
      <c r="R157" s="94" t="str">
        <f t="shared" si="60"/>
        <v/>
      </c>
      <c r="S157" s="94" t="str">
        <f t="shared" si="77"/>
        <v/>
      </c>
      <c r="T157" s="95" t="str">
        <f t="shared" si="61"/>
        <v/>
      </c>
      <c r="U157" s="95" t="str">
        <f t="shared" si="78"/>
        <v/>
      </c>
      <c r="V157" s="96" t="str">
        <f t="shared" si="62"/>
        <v/>
      </c>
      <c r="W157" s="96" t="str">
        <f t="shared" si="79"/>
        <v/>
      </c>
      <c r="X157" s="97" t="str">
        <f t="shared" si="63"/>
        <v/>
      </c>
      <c r="Y157" s="97" t="str">
        <f t="shared" si="64"/>
        <v/>
      </c>
      <c r="Z157" s="97" t="str">
        <f t="shared" si="80"/>
        <v/>
      </c>
      <c r="AA157" s="98" t="str">
        <f t="shared" si="65"/>
        <v/>
      </c>
      <c r="AB157" s="98" t="str">
        <f t="shared" si="66"/>
        <v/>
      </c>
      <c r="AC157" s="98" t="str">
        <f t="shared" si="81"/>
        <v/>
      </c>
      <c r="AD157" s="90" t="str">
        <f t="shared" si="82"/>
        <v/>
      </c>
      <c r="AE157" s="87" t="str">
        <f t="shared" si="83"/>
        <v/>
      </c>
      <c r="AF157" s="21"/>
      <c r="AG157" s="21"/>
      <c r="AH157" s="10"/>
      <c r="AI157" s="13"/>
    </row>
    <row r="158" spans="1:35" s="3" customFormat="1" ht="15" customHeight="1">
      <c r="A158" s="88"/>
      <c r="B158" s="89"/>
      <c r="C158" s="88"/>
      <c r="D158" s="90" t="str">
        <f t="shared" si="70"/>
        <v>/</v>
      </c>
      <c r="E158" s="91">
        <f t="shared" si="71"/>
        <v>134.56268817204304</v>
      </c>
      <c r="F158" s="92">
        <f t="shared" si="67"/>
        <v>134.22</v>
      </c>
      <c r="G158" s="92">
        <f t="shared" si="68"/>
        <v>140.34805771059203</v>
      </c>
      <c r="H158" s="92">
        <f t="shared" si="69"/>
        <v>128.09194228940797</v>
      </c>
      <c r="I158" s="92">
        <f t="shared" si="72"/>
        <v>146.47611542118403</v>
      </c>
      <c r="J158" s="92">
        <f t="shared" si="73"/>
        <v>121.96388457881595</v>
      </c>
      <c r="K158" s="92">
        <f t="shared" si="74"/>
        <v>152.60417313177607</v>
      </c>
      <c r="L158" s="92">
        <f t="shared" si="75"/>
        <v>115.83582686822393</v>
      </c>
      <c r="M158" s="90"/>
      <c r="N158" s="93" t="str">
        <f t="shared" ref="N158:N191" si="84">IF(ISBLANK(A158),"",IF(C158&lt;cible,1,0))</f>
        <v/>
      </c>
      <c r="O158" s="93" t="str">
        <f t="shared" ref="O158:O191" si="85">IF(ISBLANK(A158),"",IF(N158=0,0,IF(N158=1,O157+1,0)))</f>
        <v/>
      </c>
      <c r="P158" s="93" t="str">
        <f t="shared" si="76"/>
        <v/>
      </c>
      <c r="Q158" s="94" t="str">
        <f t="shared" ref="Q158:Q191" si="86">IF(ISBLANK(A158),"",IF(C158&gt;cible,1,0))</f>
        <v/>
      </c>
      <c r="R158" s="94" t="str">
        <f t="shared" ref="R158:R191" si="87">IF(ISBLANK(A158),"",IF(Q158=0,0,IF(Q158=1,R157+1,0)))</f>
        <v/>
      </c>
      <c r="S158" s="94" t="str">
        <f t="shared" si="77"/>
        <v/>
      </c>
      <c r="T158" s="95" t="str">
        <f t="shared" ref="T158:T191" si="88">IF(ISBLANK(A158),"",IF(C158&gt;C157,T157+1,0))</f>
        <v/>
      </c>
      <c r="U158" s="95" t="str">
        <f t="shared" si="78"/>
        <v/>
      </c>
      <c r="V158" s="96" t="str">
        <f t="shared" ref="V158:V191" si="89">IF(ISBLANK(A158),"",IF(C158&lt;C157,V157+1,0))</f>
        <v/>
      </c>
      <c r="W158" s="96" t="str">
        <f t="shared" si="79"/>
        <v/>
      </c>
      <c r="X158" s="97" t="str">
        <f t="shared" ref="X158:X191" si="90">IF(ISBLANK(A158),"",IF(C158&lt;$J$8,1,0))</f>
        <v/>
      </c>
      <c r="Y158" s="97" t="str">
        <f t="shared" ref="Y158:Y191" si="91">IF(ISBLANK(A158),"",IF(X158=0,0,IF(X158=1,Y157+1,0)))</f>
        <v/>
      </c>
      <c r="Z158" s="97" t="str">
        <f t="shared" si="80"/>
        <v/>
      </c>
      <c r="AA158" s="98" t="str">
        <f t="shared" ref="AA158:AA191" si="92">IF(ISBLANK(A158),"",IF(C158&gt;$I$8,1,0))</f>
        <v/>
      </c>
      <c r="AB158" s="98" t="str">
        <f t="shared" ref="AB158:AB191" si="93">IF(ISBLANK(A158),"",IF(AA158=0,0,IF(AA158=1,AB157+1,0)))</f>
        <v/>
      </c>
      <c r="AC158" s="98" t="str">
        <f t="shared" si="81"/>
        <v/>
      </c>
      <c r="AD158" s="90" t="str">
        <f t="shared" si="82"/>
        <v/>
      </c>
      <c r="AE158" s="87" t="str">
        <f t="shared" si="83"/>
        <v/>
      </c>
      <c r="AF158" s="21"/>
      <c r="AG158" s="21"/>
      <c r="AH158" s="10"/>
      <c r="AI158" s="13"/>
    </row>
    <row r="159" spans="1:35" s="3" customFormat="1" ht="15" customHeight="1">
      <c r="A159" s="88"/>
      <c r="B159" s="89"/>
      <c r="C159" s="88"/>
      <c r="D159" s="90" t="str">
        <f t="shared" si="70"/>
        <v>/</v>
      </c>
      <c r="E159" s="91">
        <f t="shared" si="71"/>
        <v>134.56268817204304</v>
      </c>
      <c r="F159" s="92">
        <f t="shared" si="67"/>
        <v>134.22</v>
      </c>
      <c r="G159" s="92">
        <f t="shared" si="68"/>
        <v>140.34805771059203</v>
      </c>
      <c r="H159" s="92">
        <f t="shared" si="69"/>
        <v>128.09194228940797</v>
      </c>
      <c r="I159" s="92">
        <f t="shared" si="72"/>
        <v>146.47611542118403</v>
      </c>
      <c r="J159" s="92">
        <f t="shared" si="73"/>
        <v>121.96388457881595</v>
      </c>
      <c r="K159" s="92">
        <f t="shared" si="74"/>
        <v>152.60417313177607</v>
      </c>
      <c r="L159" s="92">
        <f t="shared" si="75"/>
        <v>115.83582686822393</v>
      </c>
      <c r="M159" s="90"/>
      <c r="N159" s="93" t="str">
        <f t="shared" si="84"/>
        <v/>
      </c>
      <c r="O159" s="93" t="str">
        <f t="shared" si="85"/>
        <v/>
      </c>
      <c r="P159" s="93" t="str">
        <f t="shared" si="76"/>
        <v/>
      </c>
      <c r="Q159" s="94" t="str">
        <f t="shared" si="86"/>
        <v/>
      </c>
      <c r="R159" s="94" t="str">
        <f t="shared" si="87"/>
        <v/>
      </c>
      <c r="S159" s="94" t="str">
        <f t="shared" si="77"/>
        <v/>
      </c>
      <c r="T159" s="95" t="str">
        <f t="shared" si="88"/>
        <v/>
      </c>
      <c r="U159" s="95" t="str">
        <f t="shared" si="78"/>
        <v/>
      </c>
      <c r="V159" s="96" t="str">
        <f t="shared" si="89"/>
        <v/>
      </c>
      <c r="W159" s="96" t="str">
        <f t="shared" si="79"/>
        <v/>
      </c>
      <c r="X159" s="97" t="str">
        <f t="shared" si="90"/>
        <v/>
      </c>
      <c r="Y159" s="97" t="str">
        <f t="shared" si="91"/>
        <v/>
      </c>
      <c r="Z159" s="97" t="str">
        <f t="shared" si="80"/>
        <v/>
      </c>
      <c r="AA159" s="98" t="str">
        <f t="shared" si="92"/>
        <v/>
      </c>
      <c r="AB159" s="98" t="str">
        <f t="shared" si="93"/>
        <v/>
      </c>
      <c r="AC159" s="98" t="str">
        <f t="shared" si="81"/>
        <v/>
      </c>
      <c r="AD159" s="90" t="str">
        <f t="shared" si="82"/>
        <v/>
      </c>
      <c r="AE159" s="87" t="str">
        <f t="shared" si="83"/>
        <v/>
      </c>
      <c r="AF159" s="21"/>
      <c r="AG159" s="21"/>
      <c r="AH159" s="10"/>
      <c r="AI159" s="13"/>
    </row>
    <row r="160" spans="1:35" s="3" customFormat="1" ht="15" customHeight="1">
      <c r="A160" s="88"/>
      <c r="B160" s="89"/>
      <c r="C160" s="88"/>
      <c r="D160" s="90" t="str">
        <f t="shared" si="70"/>
        <v>/</v>
      </c>
      <c r="E160" s="91">
        <f t="shared" si="71"/>
        <v>134.56268817204304</v>
      </c>
      <c r="F160" s="92">
        <f t="shared" si="67"/>
        <v>134.22</v>
      </c>
      <c r="G160" s="92">
        <f t="shared" si="68"/>
        <v>140.34805771059203</v>
      </c>
      <c r="H160" s="92">
        <f t="shared" si="69"/>
        <v>128.09194228940797</v>
      </c>
      <c r="I160" s="92">
        <f t="shared" si="72"/>
        <v>146.47611542118403</v>
      </c>
      <c r="J160" s="92">
        <f t="shared" si="73"/>
        <v>121.96388457881595</v>
      </c>
      <c r="K160" s="92">
        <f t="shared" si="74"/>
        <v>152.60417313177607</v>
      </c>
      <c r="L160" s="92">
        <f t="shared" si="75"/>
        <v>115.83582686822393</v>
      </c>
      <c r="M160" s="90"/>
      <c r="N160" s="93" t="str">
        <f t="shared" si="84"/>
        <v/>
      </c>
      <c r="O160" s="93" t="str">
        <f t="shared" si="85"/>
        <v/>
      </c>
      <c r="P160" s="93" t="str">
        <f t="shared" si="76"/>
        <v/>
      </c>
      <c r="Q160" s="94" t="str">
        <f t="shared" si="86"/>
        <v/>
      </c>
      <c r="R160" s="94" t="str">
        <f t="shared" si="87"/>
        <v/>
      </c>
      <c r="S160" s="94" t="str">
        <f t="shared" si="77"/>
        <v/>
      </c>
      <c r="T160" s="95" t="str">
        <f t="shared" si="88"/>
        <v/>
      </c>
      <c r="U160" s="95" t="str">
        <f t="shared" si="78"/>
        <v/>
      </c>
      <c r="V160" s="96" t="str">
        <f t="shared" si="89"/>
        <v/>
      </c>
      <c r="W160" s="96" t="str">
        <f t="shared" si="79"/>
        <v/>
      </c>
      <c r="X160" s="97" t="str">
        <f t="shared" si="90"/>
        <v/>
      </c>
      <c r="Y160" s="97" t="str">
        <f t="shared" si="91"/>
        <v/>
      </c>
      <c r="Z160" s="97" t="str">
        <f t="shared" si="80"/>
        <v/>
      </c>
      <c r="AA160" s="98" t="str">
        <f t="shared" si="92"/>
        <v/>
      </c>
      <c r="AB160" s="98" t="str">
        <f t="shared" si="93"/>
        <v/>
      </c>
      <c r="AC160" s="98" t="str">
        <f t="shared" si="81"/>
        <v/>
      </c>
      <c r="AD160" s="90" t="str">
        <f t="shared" si="82"/>
        <v/>
      </c>
      <c r="AE160" s="87" t="str">
        <f t="shared" si="83"/>
        <v/>
      </c>
      <c r="AF160" s="21"/>
      <c r="AG160" s="21"/>
      <c r="AH160" s="10"/>
      <c r="AI160" s="13"/>
    </row>
    <row r="161" spans="1:35" s="3" customFormat="1" ht="15" customHeight="1">
      <c r="A161" s="88"/>
      <c r="B161" s="89"/>
      <c r="C161" s="88"/>
      <c r="D161" s="90" t="str">
        <f t="shared" si="70"/>
        <v>/</v>
      </c>
      <c r="E161" s="91">
        <f t="shared" si="71"/>
        <v>134.56268817204304</v>
      </c>
      <c r="F161" s="92">
        <f t="shared" si="67"/>
        <v>134.22</v>
      </c>
      <c r="G161" s="92">
        <f t="shared" si="68"/>
        <v>140.34805771059203</v>
      </c>
      <c r="H161" s="92">
        <f t="shared" si="69"/>
        <v>128.09194228940797</v>
      </c>
      <c r="I161" s="92">
        <f t="shared" si="72"/>
        <v>146.47611542118403</v>
      </c>
      <c r="J161" s="92">
        <f t="shared" si="73"/>
        <v>121.96388457881595</v>
      </c>
      <c r="K161" s="92">
        <f t="shared" si="74"/>
        <v>152.60417313177607</v>
      </c>
      <c r="L161" s="92">
        <f t="shared" si="75"/>
        <v>115.83582686822393</v>
      </c>
      <c r="M161" s="90"/>
      <c r="N161" s="93" t="str">
        <f t="shared" si="84"/>
        <v/>
      </c>
      <c r="O161" s="93" t="str">
        <f t="shared" si="85"/>
        <v/>
      </c>
      <c r="P161" s="93" t="str">
        <f t="shared" si="76"/>
        <v/>
      </c>
      <c r="Q161" s="94" t="str">
        <f t="shared" si="86"/>
        <v/>
      </c>
      <c r="R161" s="94" t="str">
        <f t="shared" si="87"/>
        <v/>
      </c>
      <c r="S161" s="94" t="str">
        <f t="shared" si="77"/>
        <v/>
      </c>
      <c r="T161" s="95" t="str">
        <f t="shared" si="88"/>
        <v/>
      </c>
      <c r="U161" s="95" t="str">
        <f t="shared" si="78"/>
        <v/>
      </c>
      <c r="V161" s="96" t="str">
        <f t="shared" si="89"/>
        <v/>
      </c>
      <c r="W161" s="96" t="str">
        <f t="shared" si="79"/>
        <v/>
      </c>
      <c r="X161" s="97" t="str">
        <f t="shared" si="90"/>
        <v/>
      </c>
      <c r="Y161" s="97" t="str">
        <f t="shared" si="91"/>
        <v/>
      </c>
      <c r="Z161" s="97" t="str">
        <f t="shared" si="80"/>
        <v/>
      </c>
      <c r="AA161" s="98" t="str">
        <f t="shared" si="92"/>
        <v/>
      </c>
      <c r="AB161" s="98" t="str">
        <f t="shared" si="93"/>
        <v/>
      </c>
      <c r="AC161" s="98" t="str">
        <f t="shared" si="81"/>
        <v/>
      </c>
      <c r="AD161" s="90" t="str">
        <f t="shared" si="82"/>
        <v/>
      </c>
      <c r="AE161" s="87" t="str">
        <f t="shared" si="83"/>
        <v/>
      </c>
      <c r="AF161" s="21"/>
      <c r="AG161" s="21"/>
      <c r="AH161" s="10"/>
      <c r="AI161" s="13"/>
    </row>
    <row r="162" spans="1:35" s="3" customFormat="1" ht="15" customHeight="1">
      <c r="A162" s="88"/>
      <c r="B162" s="89"/>
      <c r="C162" s="88"/>
      <c r="D162" s="90" t="str">
        <f t="shared" si="70"/>
        <v>/</v>
      </c>
      <c r="E162" s="91">
        <f t="shared" si="71"/>
        <v>134.56268817204304</v>
      </c>
      <c r="F162" s="92">
        <f t="shared" si="67"/>
        <v>134.22</v>
      </c>
      <c r="G162" s="92">
        <f t="shared" si="68"/>
        <v>140.34805771059203</v>
      </c>
      <c r="H162" s="92">
        <f t="shared" si="69"/>
        <v>128.09194228940797</v>
      </c>
      <c r="I162" s="92">
        <f t="shared" si="72"/>
        <v>146.47611542118403</v>
      </c>
      <c r="J162" s="92">
        <f t="shared" si="73"/>
        <v>121.96388457881595</v>
      </c>
      <c r="K162" s="92">
        <f t="shared" si="74"/>
        <v>152.60417313177607</v>
      </c>
      <c r="L162" s="92">
        <f t="shared" si="75"/>
        <v>115.83582686822393</v>
      </c>
      <c r="M162" s="90"/>
      <c r="N162" s="93" t="str">
        <f t="shared" si="84"/>
        <v/>
      </c>
      <c r="O162" s="93" t="str">
        <f t="shared" si="85"/>
        <v/>
      </c>
      <c r="P162" s="93" t="str">
        <f t="shared" si="76"/>
        <v/>
      </c>
      <c r="Q162" s="94" t="str">
        <f t="shared" si="86"/>
        <v/>
      </c>
      <c r="R162" s="94" t="str">
        <f t="shared" si="87"/>
        <v/>
      </c>
      <c r="S162" s="94" t="str">
        <f t="shared" si="77"/>
        <v/>
      </c>
      <c r="T162" s="95" t="str">
        <f t="shared" si="88"/>
        <v/>
      </c>
      <c r="U162" s="95" t="str">
        <f t="shared" si="78"/>
        <v/>
      </c>
      <c r="V162" s="96" t="str">
        <f t="shared" si="89"/>
        <v/>
      </c>
      <c r="W162" s="96" t="str">
        <f t="shared" si="79"/>
        <v/>
      </c>
      <c r="X162" s="97" t="str">
        <f t="shared" si="90"/>
        <v/>
      </c>
      <c r="Y162" s="97" t="str">
        <f t="shared" si="91"/>
        <v/>
      </c>
      <c r="Z162" s="97" t="str">
        <f t="shared" si="80"/>
        <v/>
      </c>
      <c r="AA162" s="98" t="str">
        <f t="shared" si="92"/>
        <v/>
      </c>
      <c r="AB162" s="98" t="str">
        <f t="shared" si="93"/>
        <v/>
      </c>
      <c r="AC162" s="98" t="str">
        <f t="shared" si="81"/>
        <v/>
      </c>
      <c r="AD162" s="90" t="str">
        <f t="shared" si="82"/>
        <v/>
      </c>
      <c r="AE162" s="87" t="str">
        <f t="shared" si="83"/>
        <v/>
      </c>
      <c r="AF162" s="21"/>
      <c r="AG162" s="21"/>
      <c r="AH162" s="10"/>
      <c r="AI162" s="13"/>
    </row>
    <row r="163" spans="1:35" s="3" customFormat="1" ht="15" customHeight="1">
      <c r="A163" s="88"/>
      <c r="B163" s="89"/>
      <c r="C163" s="88"/>
      <c r="D163" s="90" t="str">
        <f t="shared" si="70"/>
        <v>/</v>
      </c>
      <c r="E163" s="91">
        <f t="shared" si="71"/>
        <v>134.56268817204304</v>
      </c>
      <c r="F163" s="92">
        <f t="shared" si="67"/>
        <v>134.22</v>
      </c>
      <c r="G163" s="92">
        <f t="shared" si="68"/>
        <v>140.34805771059203</v>
      </c>
      <c r="H163" s="92">
        <f t="shared" si="69"/>
        <v>128.09194228940797</v>
      </c>
      <c r="I163" s="92">
        <f t="shared" si="72"/>
        <v>146.47611542118403</v>
      </c>
      <c r="J163" s="92">
        <f t="shared" si="73"/>
        <v>121.96388457881595</v>
      </c>
      <c r="K163" s="92">
        <f t="shared" si="74"/>
        <v>152.60417313177607</v>
      </c>
      <c r="L163" s="92">
        <f t="shared" si="75"/>
        <v>115.83582686822393</v>
      </c>
      <c r="M163" s="90"/>
      <c r="N163" s="93" t="str">
        <f t="shared" si="84"/>
        <v/>
      </c>
      <c r="O163" s="93" t="str">
        <f t="shared" si="85"/>
        <v/>
      </c>
      <c r="P163" s="93" t="str">
        <f t="shared" si="76"/>
        <v/>
      </c>
      <c r="Q163" s="94" t="str">
        <f t="shared" si="86"/>
        <v/>
      </c>
      <c r="R163" s="94" t="str">
        <f t="shared" si="87"/>
        <v/>
      </c>
      <c r="S163" s="94" t="str">
        <f t="shared" si="77"/>
        <v/>
      </c>
      <c r="T163" s="95" t="str">
        <f t="shared" si="88"/>
        <v/>
      </c>
      <c r="U163" s="95" t="str">
        <f t="shared" si="78"/>
        <v/>
      </c>
      <c r="V163" s="96" t="str">
        <f t="shared" si="89"/>
        <v/>
      </c>
      <c r="W163" s="96" t="str">
        <f t="shared" si="79"/>
        <v/>
      </c>
      <c r="X163" s="97" t="str">
        <f t="shared" si="90"/>
        <v/>
      </c>
      <c r="Y163" s="97" t="str">
        <f t="shared" si="91"/>
        <v/>
      </c>
      <c r="Z163" s="97" t="str">
        <f t="shared" si="80"/>
        <v/>
      </c>
      <c r="AA163" s="98" t="str">
        <f t="shared" si="92"/>
        <v/>
      </c>
      <c r="AB163" s="98" t="str">
        <f t="shared" si="93"/>
        <v/>
      </c>
      <c r="AC163" s="98" t="str">
        <f t="shared" si="81"/>
        <v/>
      </c>
      <c r="AD163" s="90" t="str">
        <f t="shared" si="82"/>
        <v/>
      </c>
      <c r="AE163" s="87" t="str">
        <f t="shared" si="83"/>
        <v/>
      </c>
      <c r="AF163" s="21"/>
      <c r="AG163" s="21"/>
      <c r="AH163" s="10"/>
      <c r="AI163" s="13"/>
    </row>
    <row r="164" spans="1:35" s="3" customFormat="1" ht="15" customHeight="1">
      <c r="A164" s="88"/>
      <c r="B164" s="89"/>
      <c r="C164" s="88"/>
      <c r="D164" s="90" t="str">
        <f t="shared" si="70"/>
        <v>/</v>
      </c>
      <c r="E164" s="91">
        <f t="shared" si="71"/>
        <v>134.56268817204304</v>
      </c>
      <c r="F164" s="92">
        <f t="shared" si="67"/>
        <v>134.22</v>
      </c>
      <c r="G164" s="92">
        <f t="shared" si="68"/>
        <v>140.34805771059203</v>
      </c>
      <c r="H164" s="92">
        <f t="shared" si="69"/>
        <v>128.09194228940797</v>
      </c>
      <c r="I164" s="92">
        <f t="shared" si="72"/>
        <v>146.47611542118403</v>
      </c>
      <c r="J164" s="92">
        <f t="shared" si="73"/>
        <v>121.96388457881595</v>
      </c>
      <c r="K164" s="92">
        <f t="shared" si="74"/>
        <v>152.60417313177607</v>
      </c>
      <c r="L164" s="92">
        <f t="shared" si="75"/>
        <v>115.83582686822393</v>
      </c>
      <c r="M164" s="90"/>
      <c r="N164" s="93" t="str">
        <f t="shared" si="84"/>
        <v/>
      </c>
      <c r="O164" s="93" t="str">
        <f t="shared" si="85"/>
        <v/>
      </c>
      <c r="P164" s="93" t="str">
        <f t="shared" si="76"/>
        <v/>
      </c>
      <c r="Q164" s="94" t="str">
        <f t="shared" si="86"/>
        <v/>
      </c>
      <c r="R164" s="94" t="str">
        <f t="shared" si="87"/>
        <v/>
      </c>
      <c r="S164" s="94" t="str">
        <f t="shared" si="77"/>
        <v/>
      </c>
      <c r="T164" s="95" t="str">
        <f t="shared" si="88"/>
        <v/>
      </c>
      <c r="U164" s="95" t="str">
        <f t="shared" si="78"/>
        <v/>
      </c>
      <c r="V164" s="96" t="str">
        <f t="shared" si="89"/>
        <v/>
      </c>
      <c r="W164" s="96" t="str">
        <f t="shared" si="79"/>
        <v/>
      </c>
      <c r="X164" s="97" t="str">
        <f t="shared" si="90"/>
        <v/>
      </c>
      <c r="Y164" s="97" t="str">
        <f t="shared" si="91"/>
        <v/>
      </c>
      <c r="Z164" s="97" t="str">
        <f t="shared" si="80"/>
        <v/>
      </c>
      <c r="AA164" s="98" t="str">
        <f t="shared" si="92"/>
        <v/>
      </c>
      <c r="AB164" s="98" t="str">
        <f t="shared" si="93"/>
        <v/>
      </c>
      <c r="AC164" s="98" t="str">
        <f t="shared" si="81"/>
        <v/>
      </c>
      <c r="AD164" s="90" t="str">
        <f t="shared" si="82"/>
        <v/>
      </c>
      <c r="AE164" s="87" t="str">
        <f t="shared" si="83"/>
        <v/>
      </c>
      <c r="AF164" s="21"/>
      <c r="AG164" s="21"/>
      <c r="AH164" s="10"/>
      <c r="AI164" s="13"/>
    </row>
    <row r="165" spans="1:35" s="3" customFormat="1" ht="15" customHeight="1">
      <c r="A165" s="88"/>
      <c r="B165" s="89"/>
      <c r="C165" s="88"/>
      <c r="D165" s="90" t="str">
        <f t="shared" si="70"/>
        <v>/</v>
      </c>
      <c r="E165" s="91">
        <f t="shared" si="71"/>
        <v>134.56268817204304</v>
      </c>
      <c r="F165" s="92">
        <f t="shared" si="67"/>
        <v>134.22</v>
      </c>
      <c r="G165" s="92">
        <f t="shared" si="68"/>
        <v>140.34805771059203</v>
      </c>
      <c r="H165" s="92">
        <f t="shared" si="69"/>
        <v>128.09194228940797</v>
      </c>
      <c r="I165" s="92">
        <f t="shared" si="72"/>
        <v>146.47611542118403</v>
      </c>
      <c r="J165" s="92">
        <f t="shared" si="73"/>
        <v>121.96388457881595</v>
      </c>
      <c r="K165" s="92">
        <f t="shared" si="74"/>
        <v>152.60417313177607</v>
      </c>
      <c r="L165" s="92">
        <f t="shared" si="75"/>
        <v>115.83582686822393</v>
      </c>
      <c r="M165" s="90"/>
      <c r="N165" s="93" t="str">
        <f t="shared" si="84"/>
        <v/>
      </c>
      <c r="O165" s="93" t="str">
        <f t="shared" si="85"/>
        <v/>
      </c>
      <c r="P165" s="93" t="str">
        <f t="shared" si="76"/>
        <v/>
      </c>
      <c r="Q165" s="94" t="str">
        <f t="shared" si="86"/>
        <v/>
      </c>
      <c r="R165" s="94" t="str">
        <f t="shared" si="87"/>
        <v/>
      </c>
      <c r="S165" s="94" t="str">
        <f t="shared" si="77"/>
        <v/>
      </c>
      <c r="T165" s="95" t="str">
        <f t="shared" si="88"/>
        <v/>
      </c>
      <c r="U165" s="95" t="str">
        <f t="shared" si="78"/>
        <v/>
      </c>
      <c r="V165" s="96" t="str">
        <f t="shared" si="89"/>
        <v/>
      </c>
      <c r="W165" s="96" t="str">
        <f t="shared" si="79"/>
        <v/>
      </c>
      <c r="X165" s="97" t="str">
        <f t="shared" si="90"/>
        <v/>
      </c>
      <c r="Y165" s="97" t="str">
        <f t="shared" si="91"/>
        <v/>
      </c>
      <c r="Z165" s="97" t="str">
        <f t="shared" si="80"/>
        <v/>
      </c>
      <c r="AA165" s="98" t="str">
        <f t="shared" si="92"/>
        <v/>
      </c>
      <c r="AB165" s="98" t="str">
        <f t="shared" si="93"/>
        <v/>
      </c>
      <c r="AC165" s="98" t="str">
        <f t="shared" si="81"/>
        <v/>
      </c>
      <c r="AD165" s="90" t="str">
        <f t="shared" si="82"/>
        <v/>
      </c>
      <c r="AE165" s="87" t="str">
        <f t="shared" si="83"/>
        <v/>
      </c>
      <c r="AF165" s="21"/>
      <c r="AG165" s="21"/>
      <c r="AH165" s="10"/>
      <c r="AI165" s="13"/>
    </row>
    <row r="166" spans="1:35" s="3" customFormat="1" ht="15" customHeight="1">
      <c r="A166" s="88"/>
      <c r="B166" s="89"/>
      <c r="C166" s="88"/>
      <c r="D166" s="90" t="str">
        <f t="shared" si="70"/>
        <v>/</v>
      </c>
      <c r="E166" s="91">
        <f t="shared" si="71"/>
        <v>134.56268817204304</v>
      </c>
      <c r="F166" s="92">
        <f t="shared" si="67"/>
        <v>134.22</v>
      </c>
      <c r="G166" s="92">
        <f t="shared" si="68"/>
        <v>140.34805771059203</v>
      </c>
      <c r="H166" s="92">
        <f t="shared" si="69"/>
        <v>128.09194228940797</v>
      </c>
      <c r="I166" s="92">
        <f t="shared" si="72"/>
        <v>146.47611542118403</v>
      </c>
      <c r="J166" s="92">
        <f t="shared" si="73"/>
        <v>121.96388457881595</v>
      </c>
      <c r="K166" s="92">
        <f t="shared" si="74"/>
        <v>152.60417313177607</v>
      </c>
      <c r="L166" s="92">
        <f t="shared" si="75"/>
        <v>115.83582686822393</v>
      </c>
      <c r="M166" s="90"/>
      <c r="N166" s="93" t="str">
        <f t="shared" si="84"/>
        <v/>
      </c>
      <c r="O166" s="93" t="str">
        <f t="shared" si="85"/>
        <v/>
      </c>
      <c r="P166" s="93" t="str">
        <f t="shared" si="76"/>
        <v/>
      </c>
      <c r="Q166" s="94" t="str">
        <f t="shared" si="86"/>
        <v/>
      </c>
      <c r="R166" s="94" t="str">
        <f t="shared" si="87"/>
        <v/>
      </c>
      <c r="S166" s="94" t="str">
        <f t="shared" si="77"/>
        <v/>
      </c>
      <c r="T166" s="95" t="str">
        <f t="shared" si="88"/>
        <v/>
      </c>
      <c r="U166" s="95" t="str">
        <f t="shared" si="78"/>
        <v/>
      </c>
      <c r="V166" s="96" t="str">
        <f t="shared" si="89"/>
        <v/>
      </c>
      <c r="W166" s="96" t="str">
        <f t="shared" si="79"/>
        <v/>
      </c>
      <c r="X166" s="97" t="str">
        <f t="shared" si="90"/>
        <v/>
      </c>
      <c r="Y166" s="97" t="str">
        <f t="shared" si="91"/>
        <v/>
      </c>
      <c r="Z166" s="97" t="str">
        <f t="shared" si="80"/>
        <v/>
      </c>
      <c r="AA166" s="98" t="str">
        <f t="shared" si="92"/>
        <v/>
      </c>
      <c r="AB166" s="98" t="str">
        <f t="shared" si="93"/>
        <v/>
      </c>
      <c r="AC166" s="98" t="str">
        <f t="shared" si="81"/>
        <v/>
      </c>
      <c r="AD166" s="90" t="str">
        <f t="shared" si="82"/>
        <v/>
      </c>
      <c r="AE166" s="87" t="str">
        <f t="shared" si="83"/>
        <v/>
      </c>
      <c r="AF166" s="21"/>
      <c r="AG166" s="21"/>
      <c r="AH166" s="10"/>
      <c r="AI166" s="13"/>
    </row>
    <row r="167" spans="1:35" s="3" customFormat="1" ht="15" customHeight="1">
      <c r="A167" s="88"/>
      <c r="B167" s="89"/>
      <c r="C167" s="88"/>
      <c r="D167" s="90" t="str">
        <f t="shared" si="70"/>
        <v>/</v>
      </c>
      <c r="E167" s="91">
        <f t="shared" si="71"/>
        <v>134.56268817204304</v>
      </c>
      <c r="F167" s="92">
        <f t="shared" si="67"/>
        <v>134.22</v>
      </c>
      <c r="G167" s="92">
        <f t="shared" si="68"/>
        <v>140.34805771059203</v>
      </c>
      <c r="H167" s="92">
        <f t="shared" si="69"/>
        <v>128.09194228940797</v>
      </c>
      <c r="I167" s="92">
        <f t="shared" si="72"/>
        <v>146.47611542118403</v>
      </c>
      <c r="J167" s="92">
        <f t="shared" si="73"/>
        <v>121.96388457881595</v>
      </c>
      <c r="K167" s="92">
        <f t="shared" si="74"/>
        <v>152.60417313177607</v>
      </c>
      <c r="L167" s="92">
        <f t="shared" si="75"/>
        <v>115.83582686822393</v>
      </c>
      <c r="M167" s="90"/>
      <c r="N167" s="93" t="str">
        <f t="shared" si="84"/>
        <v/>
      </c>
      <c r="O167" s="93" t="str">
        <f t="shared" si="85"/>
        <v/>
      </c>
      <c r="P167" s="93" t="str">
        <f t="shared" si="76"/>
        <v/>
      </c>
      <c r="Q167" s="94" t="str">
        <f t="shared" si="86"/>
        <v/>
      </c>
      <c r="R167" s="94" t="str">
        <f t="shared" si="87"/>
        <v/>
      </c>
      <c r="S167" s="94" t="str">
        <f t="shared" si="77"/>
        <v/>
      </c>
      <c r="T167" s="95" t="str">
        <f t="shared" si="88"/>
        <v/>
      </c>
      <c r="U167" s="95" t="str">
        <f t="shared" si="78"/>
        <v/>
      </c>
      <c r="V167" s="96" t="str">
        <f t="shared" si="89"/>
        <v/>
      </c>
      <c r="W167" s="96" t="str">
        <f t="shared" si="79"/>
        <v/>
      </c>
      <c r="X167" s="97" t="str">
        <f t="shared" si="90"/>
        <v/>
      </c>
      <c r="Y167" s="97" t="str">
        <f t="shared" si="91"/>
        <v/>
      </c>
      <c r="Z167" s="97" t="str">
        <f t="shared" si="80"/>
        <v/>
      </c>
      <c r="AA167" s="98" t="str">
        <f t="shared" si="92"/>
        <v/>
      </c>
      <c r="AB167" s="98" t="str">
        <f t="shared" si="93"/>
        <v/>
      </c>
      <c r="AC167" s="98" t="str">
        <f t="shared" si="81"/>
        <v/>
      </c>
      <c r="AD167" s="90" t="str">
        <f t="shared" si="82"/>
        <v/>
      </c>
      <c r="AE167" s="87" t="str">
        <f t="shared" si="83"/>
        <v/>
      </c>
      <c r="AF167" s="21"/>
      <c r="AG167" s="21"/>
      <c r="AH167" s="10"/>
      <c r="AI167" s="13"/>
    </row>
    <row r="168" spans="1:35" s="3" customFormat="1" ht="15" customHeight="1">
      <c r="A168" s="88"/>
      <c r="B168" s="89"/>
      <c r="C168" s="88"/>
      <c r="D168" s="90" t="str">
        <f t="shared" si="70"/>
        <v>/</v>
      </c>
      <c r="E168" s="91">
        <f t="shared" si="71"/>
        <v>134.56268817204304</v>
      </c>
      <c r="F168" s="92">
        <f t="shared" si="67"/>
        <v>134.22</v>
      </c>
      <c r="G168" s="92">
        <f t="shared" si="68"/>
        <v>140.34805771059203</v>
      </c>
      <c r="H168" s="92">
        <f t="shared" si="69"/>
        <v>128.09194228940797</v>
      </c>
      <c r="I168" s="92">
        <f t="shared" si="72"/>
        <v>146.47611542118403</v>
      </c>
      <c r="J168" s="92">
        <f t="shared" si="73"/>
        <v>121.96388457881595</v>
      </c>
      <c r="K168" s="92">
        <f t="shared" si="74"/>
        <v>152.60417313177607</v>
      </c>
      <c r="L168" s="92">
        <f t="shared" si="75"/>
        <v>115.83582686822393</v>
      </c>
      <c r="M168" s="90"/>
      <c r="N168" s="93" t="str">
        <f t="shared" si="84"/>
        <v/>
      </c>
      <c r="O168" s="93" t="str">
        <f t="shared" si="85"/>
        <v/>
      </c>
      <c r="P168" s="93" t="str">
        <f t="shared" si="76"/>
        <v/>
      </c>
      <c r="Q168" s="94" t="str">
        <f t="shared" si="86"/>
        <v/>
      </c>
      <c r="R168" s="94" t="str">
        <f t="shared" si="87"/>
        <v/>
      </c>
      <c r="S168" s="94" t="str">
        <f t="shared" si="77"/>
        <v/>
      </c>
      <c r="T168" s="95" t="str">
        <f t="shared" si="88"/>
        <v/>
      </c>
      <c r="U168" s="95" t="str">
        <f t="shared" si="78"/>
        <v/>
      </c>
      <c r="V168" s="96" t="str">
        <f t="shared" si="89"/>
        <v/>
      </c>
      <c r="W168" s="96" t="str">
        <f t="shared" si="79"/>
        <v/>
      </c>
      <c r="X168" s="97" t="str">
        <f t="shared" si="90"/>
        <v/>
      </c>
      <c r="Y168" s="97" t="str">
        <f t="shared" si="91"/>
        <v/>
      </c>
      <c r="Z168" s="97" t="str">
        <f t="shared" si="80"/>
        <v/>
      </c>
      <c r="AA168" s="98" t="str">
        <f t="shared" si="92"/>
        <v/>
      </c>
      <c r="AB168" s="98" t="str">
        <f t="shared" si="93"/>
        <v/>
      </c>
      <c r="AC168" s="98" t="str">
        <f t="shared" si="81"/>
        <v/>
      </c>
      <c r="AD168" s="90" t="str">
        <f t="shared" si="82"/>
        <v/>
      </c>
      <c r="AE168" s="87" t="str">
        <f t="shared" si="83"/>
        <v/>
      </c>
      <c r="AF168" s="21"/>
      <c r="AG168" s="21"/>
      <c r="AH168" s="10"/>
      <c r="AI168" s="13"/>
    </row>
    <row r="169" spans="1:35" s="3" customFormat="1" ht="15" customHeight="1">
      <c r="A169" s="88"/>
      <c r="B169" s="89"/>
      <c r="C169" s="88"/>
      <c r="D169" s="90" t="str">
        <f t="shared" si="70"/>
        <v>/</v>
      </c>
      <c r="E169" s="91">
        <f t="shared" si="71"/>
        <v>134.56268817204304</v>
      </c>
      <c r="F169" s="92">
        <f t="shared" si="67"/>
        <v>134.22</v>
      </c>
      <c r="G169" s="92">
        <f t="shared" si="68"/>
        <v>140.34805771059203</v>
      </c>
      <c r="H169" s="92">
        <f t="shared" si="69"/>
        <v>128.09194228940797</v>
      </c>
      <c r="I169" s="92">
        <f t="shared" si="72"/>
        <v>146.47611542118403</v>
      </c>
      <c r="J169" s="92">
        <f t="shared" si="73"/>
        <v>121.96388457881595</v>
      </c>
      <c r="K169" s="92">
        <f t="shared" si="74"/>
        <v>152.60417313177607</v>
      </c>
      <c r="L169" s="92">
        <f t="shared" si="75"/>
        <v>115.83582686822393</v>
      </c>
      <c r="M169" s="90"/>
      <c r="N169" s="93" t="str">
        <f t="shared" si="84"/>
        <v/>
      </c>
      <c r="O169" s="93" t="str">
        <f t="shared" si="85"/>
        <v/>
      </c>
      <c r="P169" s="93" t="str">
        <f t="shared" si="76"/>
        <v/>
      </c>
      <c r="Q169" s="94" t="str">
        <f t="shared" si="86"/>
        <v/>
      </c>
      <c r="R169" s="94" t="str">
        <f t="shared" si="87"/>
        <v/>
      </c>
      <c r="S169" s="94" t="str">
        <f t="shared" si="77"/>
        <v/>
      </c>
      <c r="T169" s="95" t="str">
        <f t="shared" si="88"/>
        <v/>
      </c>
      <c r="U169" s="95" t="str">
        <f t="shared" si="78"/>
        <v/>
      </c>
      <c r="V169" s="96" t="str">
        <f t="shared" si="89"/>
        <v/>
      </c>
      <c r="W169" s="96" t="str">
        <f t="shared" si="79"/>
        <v/>
      </c>
      <c r="X169" s="97" t="str">
        <f t="shared" si="90"/>
        <v/>
      </c>
      <c r="Y169" s="97" t="str">
        <f t="shared" si="91"/>
        <v/>
      </c>
      <c r="Z169" s="97" t="str">
        <f t="shared" si="80"/>
        <v/>
      </c>
      <c r="AA169" s="98" t="str">
        <f t="shared" si="92"/>
        <v/>
      </c>
      <c r="AB169" s="98" t="str">
        <f t="shared" si="93"/>
        <v/>
      </c>
      <c r="AC169" s="98" t="str">
        <f t="shared" si="81"/>
        <v/>
      </c>
      <c r="AD169" s="90" t="str">
        <f t="shared" si="82"/>
        <v/>
      </c>
      <c r="AE169" s="87" t="str">
        <f t="shared" si="83"/>
        <v/>
      </c>
      <c r="AF169" s="21"/>
      <c r="AG169" s="21"/>
      <c r="AH169" s="10"/>
      <c r="AI169" s="13"/>
    </row>
    <row r="170" spans="1:35" s="3" customFormat="1" ht="15" customHeight="1">
      <c r="A170" s="88"/>
      <c r="B170" s="89"/>
      <c r="C170" s="88"/>
      <c r="D170" s="90" t="str">
        <f t="shared" si="70"/>
        <v>/</v>
      </c>
      <c r="E170" s="91">
        <f t="shared" si="71"/>
        <v>134.56268817204304</v>
      </c>
      <c r="F170" s="92">
        <f t="shared" si="67"/>
        <v>134.22</v>
      </c>
      <c r="G170" s="92">
        <f t="shared" si="68"/>
        <v>140.34805771059203</v>
      </c>
      <c r="H170" s="92">
        <f t="shared" si="69"/>
        <v>128.09194228940797</v>
      </c>
      <c r="I170" s="92">
        <f t="shared" si="72"/>
        <v>146.47611542118403</v>
      </c>
      <c r="J170" s="92">
        <f t="shared" si="73"/>
        <v>121.96388457881595</v>
      </c>
      <c r="K170" s="92">
        <f t="shared" si="74"/>
        <v>152.60417313177607</v>
      </c>
      <c r="L170" s="92">
        <f t="shared" si="75"/>
        <v>115.83582686822393</v>
      </c>
      <c r="M170" s="90"/>
      <c r="N170" s="93" t="str">
        <f t="shared" si="84"/>
        <v/>
      </c>
      <c r="O170" s="93" t="str">
        <f t="shared" si="85"/>
        <v/>
      </c>
      <c r="P170" s="93" t="str">
        <f t="shared" si="76"/>
        <v/>
      </c>
      <c r="Q170" s="94" t="str">
        <f t="shared" si="86"/>
        <v/>
      </c>
      <c r="R170" s="94" t="str">
        <f t="shared" si="87"/>
        <v/>
      </c>
      <c r="S170" s="94" t="str">
        <f t="shared" si="77"/>
        <v/>
      </c>
      <c r="T170" s="95" t="str">
        <f t="shared" si="88"/>
        <v/>
      </c>
      <c r="U170" s="95" t="str">
        <f t="shared" si="78"/>
        <v/>
      </c>
      <c r="V170" s="96" t="str">
        <f t="shared" si="89"/>
        <v/>
      </c>
      <c r="W170" s="96" t="str">
        <f t="shared" si="79"/>
        <v/>
      </c>
      <c r="X170" s="97" t="str">
        <f t="shared" si="90"/>
        <v/>
      </c>
      <c r="Y170" s="97" t="str">
        <f t="shared" si="91"/>
        <v/>
      </c>
      <c r="Z170" s="97" t="str">
        <f t="shared" si="80"/>
        <v/>
      </c>
      <c r="AA170" s="98" t="str">
        <f t="shared" si="92"/>
        <v/>
      </c>
      <c r="AB170" s="98" t="str">
        <f t="shared" si="93"/>
        <v/>
      </c>
      <c r="AC170" s="98" t="str">
        <f t="shared" si="81"/>
        <v/>
      </c>
      <c r="AD170" s="90" t="str">
        <f t="shared" si="82"/>
        <v/>
      </c>
      <c r="AE170" s="87" t="str">
        <f t="shared" si="83"/>
        <v/>
      </c>
      <c r="AF170" s="21"/>
      <c r="AG170" s="21"/>
      <c r="AH170" s="10"/>
      <c r="AI170" s="13"/>
    </row>
    <row r="171" spans="1:35" s="3" customFormat="1" ht="15" customHeight="1">
      <c r="A171" s="88"/>
      <c r="B171" s="89"/>
      <c r="C171" s="88"/>
      <c r="D171" s="90" t="str">
        <f t="shared" si="70"/>
        <v>/</v>
      </c>
      <c r="E171" s="91">
        <f t="shared" si="71"/>
        <v>134.56268817204304</v>
      </c>
      <c r="F171" s="92">
        <f t="shared" si="67"/>
        <v>134.22</v>
      </c>
      <c r="G171" s="92">
        <f t="shared" si="68"/>
        <v>140.34805771059203</v>
      </c>
      <c r="H171" s="92">
        <f t="shared" si="69"/>
        <v>128.09194228940797</v>
      </c>
      <c r="I171" s="92">
        <f t="shared" si="72"/>
        <v>146.47611542118403</v>
      </c>
      <c r="J171" s="92">
        <f t="shared" si="73"/>
        <v>121.96388457881595</v>
      </c>
      <c r="K171" s="92">
        <f t="shared" si="74"/>
        <v>152.60417313177607</v>
      </c>
      <c r="L171" s="92">
        <f t="shared" si="75"/>
        <v>115.83582686822393</v>
      </c>
      <c r="M171" s="90"/>
      <c r="N171" s="93" t="str">
        <f t="shared" si="84"/>
        <v/>
      </c>
      <c r="O171" s="93" t="str">
        <f t="shared" si="85"/>
        <v/>
      </c>
      <c r="P171" s="93" t="str">
        <f t="shared" si="76"/>
        <v/>
      </c>
      <c r="Q171" s="94" t="str">
        <f t="shared" si="86"/>
        <v/>
      </c>
      <c r="R171" s="94" t="str">
        <f t="shared" si="87"/>
        <v/>
      </c>
      <c r="S171" s="94" t="str">
        <f t="shared" si="77"/>
        <v/>
      </c>
      <c r="T171" s="95" t="str">
        <f t="shared" si="88"/>
        <v/>
      </c>
      <c r="U171" s="95" t="str">
        <f t="shared" si="78"/>
        <v/>
      </c>
      <c r="V171" s="96" t="str">
        <f t="shared" si="89"/>
        <v/>
      </c>
      <c r="W171" s="96" t="str">
        <f t="shared" si="79"/>
        <v/>
      </c>
      <c r="X171" s="97" t="str">
        <f t="shared" si="90"/>
        <v/>
      </c>
      <c r="Y171" s="97" t="str">
        <f t="shared" si="91"/>
        <v/>
      </c>
      <c r="Z171" s="97" t="str">
        <f t="shared" si="80"/>
        <v/>
      </c>
      <c r="AA171" s="98" t="str">
        <f t="shared" si="92"/>
        <v/>
      </c>
      <c r="AB171" s="98" t="str">
        <f t="shared" si="93"/>
        <v/>
      </c>
      <c r="AC171" s="98" t="str">
        <f t="shared" si="81"/>
        <v/>
      </c>
      <c r="AD171" s="90" t="str">
        <f t="shared" si="82"/>
        <v/>
      </c>
      <c r="AE171" s="87" t="str">
        <f t="shared" si="83"/>
        <v/>
      </c>
      <c r="AF171" s="21"/>
      <c r="AG171" s="21"/>
      <c r="AH171" s="10"/>
      <c r="AI171" s="13"/>
    </row>
    <row r="172" spans="1:35" s="3" customFormat="1" ht="15" customHeight="1">
      <c r="A172" s="88"/>
      <c r="B172" s="89"/>
      <c r="C172" s="88"/>
      <c r="D172" s="90" t="str">
        <f t="shared" si="70"/>
        <v>/</v>
      </c>
      <c r="E172" s="91">
        <f t="shared" si="71"/>
        <v>134.56268817204304</v>
      </c>
      <c r="F172" s="92">
        <f t="shared" si="67"/>
        <v>134.22</v>
      </c>
      <c r="G172" s="92">
        <f t="shared" si="68"/>
        <v>140.34805771059203</v>
      </c>
      <c r="H172" s="92">
        <f t="shared" si="69"/>
        <v>128.09194228940797</v>
      </c>
      <c r="I172" s="92">
        <f t="shared" si="72"/>
        <v>146.47611542118403</v>
      </c>
      <c r="J172" s="92">
        <f t="shared" si="73"/>
        <v>121.96388457881595</v>
      </c>
      <c r="K172" s="92">
        <f t="shared" si="74"/>
        <v>152.60417313177607</v>
      </c>
      <c r="L172" s="92">
        <f t="shared" si="75"/>
        <v>115.83582686822393</v>
      </c>
      <c r="M172" s="90"/>
      <c r="N172" s="93" t="str">
        <f t="shared" si="84"/>
        <v/>
      </c>
      <c r="O172" s="93" t="str">
        <f t="shared" si="85"/>
        <v/>
      </c>
      <c r="P172" s="93" t="str">
        <f t="shared" si="76"/>
        <v/>
      </c>
      <c r="Q172" s="94" t="str">
        <f t="shared" si="86"/>
        <v/>
      </c>
      <c r="R172" s="94" t="str">
        <f t="shared" si="87"/>
        <v/>
      </c>
      <c r="S172" s="94" t="str">
        <f t="shared" si="77"/>
        <v/>
      </c>
      <c r="T172" s="95" t="str">
        <f t="shared" si="88"/>
        <v/>
      </c>
      <c r="U172" s="95" t="str">
        <f t="shared" si="78"/>
        <v/>
      </c>
      <c r="V172" s="96" t="str">
        <f t="shared" si="89"/>
        <v/>
      </c>
      <c r="W172" s="96" t="str">
        <f t="shared" si="79"/>
        <v/>
      </c>
      <c r="X172" s="97" t="str">
        <f t="shared" si="90"/>
        <v/>
      </c>
      <c r="Y172" s="97" t="str">
        <f t="shared" si="91"/>
        <v/>
      </c>
      <c r="Z172" s="97" t="str">
        <f t="shared" si="80"/>
        <v/>
      </c>
      <c r="AA172" s="98" t="str">
        <f t="shared" si="92"/>
        <v/>
      </c>
      <c r="AB172" s="98" t="str">
        <f t="shared" si="93"/>
        <v/>
      </c>
      <c r="AC172" s="98" t="str">
        <f t="shared" si="81"/>
        <v/>
      </c>
      <c r="AD172" s="90" t="str">
        <f t="shared" si="82"/>
        <v/>
      </c>
      <c r="AE172" s="87" t="str">
        <f t="shared" si="83"/>
        <v/>
      </c>
      <c r="AF172" s="21"/>
      <c r="AG172" s="21"/>
      <c r="AH172" s="10"/>
      <c r="AI172" s="13"/>
    </row>
    <row r="173" spans="1:35" s="3" customFormat="1" ht="15" customHeight="1">
      <c r="A173" s="88"/>
      <c r="B173" s="89"/>
      <c r="C173" s="88"/>
      <c r="D173" s="90" t="str">
        <f t="shared" si="70"/>
        <v>/</v>
      </c>
      <c r="E173" s="91">
        <f t="shared" si="71"/>
        <v>134.56268817204304</v>
      </c>
      <c r="F173" s="92">
        <f t="shared" si="67"/>
        <v>134.22</v>
      </c>
      <c r="G173" s="92">
        <f t="shared" si="68"/>
        <v>140.34805771059203</v>
      </c>
      <c r="H173" s="92">
        <f t="shared" si="69"/>
        <v>128.09194228940797</v>
      </c>
      <c r="I173" s="92">
        <f t="shared" si="72"/>
        <v>146.47611542118403</v>
      </c>
      <c r="J173" s="92">
        <f t="shared" si="73"/>
        <v>121.96388457881595</v>
      </c>
      <c r="K173" s="92">
        <f t="shared" si="74"/>
        <v>152.60417313177607</v>
      </c>
      <c r="L173" s="92">
        <f t="shared" si="75"/>
        <v>115.83582686822393</v>
      </c>
      <c r="M173" s="90"/>
      <c r="N173" s="93" t="str">
        <f t="shared" si="84"/>
        <v/>
      </c>
      <c r="O173" s="93" t="str">
        <f t="shared" si="85"/>
        <v/>
      </c>
      <c r="P173" s="93" t="str">
        <f t="shared" si="76"/>
        <v/>
      </c>
      <c r="Q173" s="94" t="str">
        <f t="shared" si="86"/>
        <v/>
      </c>
      <c r="R173" s="94" t="str">
        <f t="shared" si="87"/>
        <v/>
      </c>
      <c r="S173" s="94" t="str">
        <f t="shared" si="77"/>
        <v/>
      </c>
      <c r="T173" s="95" t="str">
        <f t="shared" si="88"/>
        <v/>
      </c>
      <c r="U173" s="95" t="str">
        <f t="shared" si="78"/>
        <v/>
      </c>
      <c r="V173" s="96" t="str">
        <f t="shared" si="89"/>
        <v/>
      </c>
      <c r="W173" s="96" t="str">
        <f t="shared" si="79"/>
        <v/>
      </c>
      <c r="X173" s="97" t="str">
        <f t="shared" si="90"/>
        <v/>
      </c>
      <c r="Y173" s="97" t="str">
        <f t="shared" si="91"/>
        <v/>
      </c>
      <c r="Z173" s="97" t="str">
        <f t="shared" si="80"/>
        <v/>
      </c>
      <c r="AA173" s="98" t="str">
        <f t="shared" si="92"/>
        <v/>
      </c>
      <c r="AB173" s="98" t="str">
        <f t="shared" si="93"/>
        <v/>
      </c>
      <c r="AC173" s="98" t="str">
        <f t="shared" si="81"/>
        <v/>
      </c>
      <c r="AD173" s="90" t="str">
        <f t="shared" si="82"/>
        <v/>
      </c>
      <c r="AE173" s="87" t="str">
        <f t="shared" si="83"/>
        <v/>
      </c>
      <c r="AF173" s="21"/>
      <c r="AG173" s="21"/>
      <c r="AH173" s="10"/>
      <c r="AI173" s="13"/>
    </row>
    <row r="174" spans="1:35" s="3" customFormat="1" ht="15" customHeight="1">
      <c r="A174" s="88"/>
      <c r="B174" s="89"/>
      <c r="C174" s="88"/>
      <c r="D174" s="90" t="str">
        <f t="shared" si="70"/>
        <v>/</v>
      </c>
      <c r="E174" s="91">
        <f t="shared" si="71"/>
        <v>134.56268817204304</v>
      </c>
      <c r="F174" s="92">
        <f t="shared" si="67"/>
        <v>134.22</v>
      </c>
      <c r="G174" s="92">
        <f t="shared" si="68"/>
        <v>140.34805771059203</v>
      </c>
      <c r="H174" s="92">
        <f t="shared" si="69"/>
        <v>128.09194228940797</v>
      </c>
      <c r="I174" s="92">
        <f t="shared" si="72"/>
        <v>146.47611542118403</v>
      </c>
      <c r="J174" s="92">
        <f t="shared" si="73"/>
        <v>121.96388457881595</v>
      </c>
      <c r="K174" s="92">
        <f t="shared" si="74"/>
        <v>152.60417313177607</v>
      </c>
      <c r="L174" s="92">
        <f t="shared" si="75"/>
        <v>115.83582686822393</v>
      </c>
      <c r="M174" s="90"/>
      <c r="N174" s="93" t="str">
        <f t="shared" si="84"/>
        <v/>
      </c>
      <c r="O174" s="93" t="str">
        <f t="shared" si="85"/>
        <v/>
      </c>
      <c r="P174" s="93" t="str">
        <f t="shared" si="76"/>
        <v/>
      </c>
      <c r="Q174" s="94" t="str">
        <f t="shared" si="86"/>
        <v/>
      </c>
      <c r="R174" s="94" t="str">
        <f t="shared" si="87"/>
        <v/>
      </c>
      <c r="S174" s="94" t="str">
        <f t="shared" si="77"/>
        <v/>
      </c>
      <c r="T174" s="95" t="str">
        <f t="shared" si="88"/>
        <v/>
      </c>
      <c r="U174" s="95" t="str">
        <f t="shared" si="78"/>
        <v/>
      </c>
      <c r="V174" s="96" t="str">
        <f t="shared" si="89"/>
        <v/>
      </c>
      <c r="W174" s="96" t="str">
        <f t="shared" si="79"/>
        <v/>
      </c>
      <c r="X174" s="97" t="str">
        <f t="shared" si="90"/>
        <v/>
      </c>
      <c r="Y174" s="97" t="str">
        <f t="shared" si="91"/>
        <v/>
      </c>
      <c r="Z174" s="97" t="str">
        <f t="shared" si="80"/>
        <v/>
      </c>
      <c r="AA174" s="98" t="str">
        <f t="shared" si="92"/>
        <v/>
      </c>
      <c r="AB174" s="98" t="str">
        <f t="shared" si="93"/>
        <v/>
      </c>
      <c r="AC174" s="98" t="str">
        <f t="shared" si="81"/>
        <v/>
      </c>
      <c r="AD174" s="90" t="str">
        <f t="shared" si="82"/>
        <v/>
      </c>
      <c r="AE174" s="87" t="str">
        <f t="shared" si="83"/>
        <v/>
      </c>
      <c r="AF174" s="21"/>
      <c r="AG174" s="21"/>
      <c r="AH174" s="10"/>
      <c r="AI174" s="13"/>
    </row>
    <row r="175" spans="1:35" s="3" customFormat="1" ht="15" customHeight="1">
      <c r="A175" s="88"/>
      <c r="B175" s="89"/>
      <c r="C175" s="88"/>
      <c r="D175" s="90" t="str">
        <f t="shared" si="70"/>
        <v>/</v>
      </c>
      <c r="E175" s="91">
        <f t="shared" si="71"/>
        <v>134.56268817204304</v>
      </c>
      <c r="F175" s="92">
        <f t="shared" si="67"/>
        <v>134.22</v>
      </c>
      <c r="G175" s="92">
        <f t="shared" si="68"/>
        <v>140.34805771059203</v>
      </c>
      <c r="H175" s="92">
        <f t="shared" si="69"/>
        <v>128.09194228940797</v>
      </c>
      <c r="I175" s="92">
        <f t="shared" si="72"/>
        <v>146.47611542118403</v>
      </c>
      <c r="J175" s="92">
        <f t="shared" si="73"/>
        <v>121.96388457881595</v>
      </c>
      <c r="K175" s="92">
        <f t="shared" si="74"/>
        <v>152.60417313177607</v>
      </c>
      <c r="L175" s="92">
        <f t="shared" si="75"/>
        <v>115.83582686822393</v>
      </c>
      <c r="M175" s="90"/>
      <c r="N175" s="93" t="str">
        <f t="shared" si="84"/>
        <v/>
      </c>
      <c r="O175" s="93" t="str">
        <f t="shared" si="85"/>
        <v/>
      </c>
      <c r="P175" s="93" t="str">
        <f t="shared" si="76"/>
        <v/>
      </c>
      <c r="Q175" s="94" t="str">
        <f t="shared" si="86"/>
        <v/>
      </c>
      <c r="R175" s="94" t="str">
        <f t="shared" si="87"/>
        <v/>
      </c>
      <c r="S175" s="94" t="str">
        <f t="shared" si="77"/>
        <v/>
      </c>
      <c r="T175" s="95" t="str">
        <f t="shared" si="88"/>
        <v/>
      </c>
      <c r="U175" s="95" t="str">
        <f t="shared" si="78"/>
        <v/>
      </c>
      <c r="V175" s="96" t="str">
        <f t="shared" si="89"/>
        <v/>
      </c>
      <c r="W175" s="96" t="str">
        <f t="shared" si="79"/>
        <v/>
      </c>
      <c r="X175" s="97" t="str">
        <f t="shared" si="90"/>
        <v/>
      </c>
      <c r="Y175" s="97" t="str">
        <f t="shared" si="91"/>
        <v/>
      </c>
      <c r="Z175" s="97" t="str">
        <f t="shared" si="80"/>
        <v/>
      </c>
      <c r="AA175" s="98" t="str">
        <f t="shared" si="92"/>
        <v/>
      </c>
      <c r="AB175" s="98" t="str">
        <f t="shared" si="93"/>
        <v/>
      </c>
      <c r="AC175" s="98" t="str">
        <f t="shared" si="81"/>
        <v/>
      </c>
      <c r="AD175" s="90" t="str">
        <f t="shared" si="82"/>
        <v/>
      </c>
      <c r="AE175" s="87" t="str">
        <f t="shared" si="83"/>
        <v/>
      </c>
      <c r="AF175" s="21"/>
      <c r="AG175" s="21"/>
      <c r="AH175" s="10"/>
      <c r="AI175" s="13"/>
    </row>
    <row r="176" spans="1:35" s="3" customFormat="1" ht="15" customHeight="1">
      <c r="A176" s="88"/>
      <c r="B176" s="89"/>
      <c r="C176" s="88"/>
      <c r="D176" s="90" t="str">
        <f t="shared" si="70"/>
        <v>/</v>
      </c>
      <c r="E176" s="91">
        <f t="shared" si="71"/>
        <v>134.56268817204304</v>
      </c>
      <c r="F176" s="92">
        <f t="shared" si="67"/>
        <v>134.22</v>
      </c>
      <c r="G176" s="92">
        <f t="shared" si="68"/>
        <v>140.34805771059203</v>
      </c>
      <c r="H176" s="92">
        <f t="shared" si="69"/>
        <v>128.09194228940797</v>
      </c>
      <c r="I176" s="92">
        <f t="shared" si="72"/>
        <v>146.47611542118403</v>
      </c>
      <c r="J176" s="92">
        <f t="shared" si="73"/>
        <v>121.96388457881595</v>
      </c>
      <c r="K176" s="92">
        <f t="shared" si="74"/>
        <v>152.60417313177607</v>
      </c>
      <c r="L176" s="92">
        <f t="shared" si="75"/>
        <v>115.83582686822393</v>
      </c>
      <c r="M176" s="90"/>
      <c r="N176" s="93" t="str">
        <f t="shared" si="84"/>
        <v/>
      </c>
      <c r="O176" s="93" t="str">
        <f t="shared" si="85"/>
        <v/>
      </c>
      <c r="P176" s="93" t="str">
        <f t="shared" si="76"/>
        <v/>
      </c>
      <c r="Q176" s="94" t="str">
        <f t="shared" si="86"/>
        <v/>
      </c>
      <c r="R176" s="94" t="str">
        <f t="shared" si="87"/>
        <v/>
      </c>
      <c r="S176" s="94" t="str">
        <f t="shared" si="77"/>
        <v/>
      </c>
      <c r="T176" s="95" t="str">
        <f t="shared" si="88"/>
        <v/>
      </c>
      <c r="U176" s="95" t="str">
        <f t="shared" si="78"/>
        <v/>
      </c>
      <c r="V176" s="96" t="str">
        <f t="shared" si="89"/>
        <v/>
      </c>
      <c r="W176" s="96" t="str">
        <f t="shared" si="79"/>
        <v/>
      </c>
      <c r="X176" s="97" t="str">
        <f t="shared" si="90"/>
        <v/>
      </c>
      <c r="Y176" s="97" t="str">
        <f t="shared" si="91"/>
        <v/>
      </c>
      <c r="Z176" s="97" t="str">
        <f t="shared" si="80"/>
        <v/>
      </c>
      <c r="AA176" s="98" t="str">
        <f t="shared" si="92"/>
        <v/>
      </c>
      <c r="AB176" s="98" t="str">
        <f t="shared" si="93"/>
        <v/>
      </c>
      <c r="AC176" s="98" t="str">
        <f t="shared" si="81"/>
        <v/>
      </c>
      <c r="AD176" s="90" t="str">
        <f t="shared" si="82"/>
        <v/>
      </c>
      <c r="AE176" s="87" t="str">
        <f t="shared" si="83"/>
        <v/>
      </c>
      <c r="AF176" s="21"/>
      <c r="AG176" s="21"/>
      <c r="AH176" s="10"/>
      <c r="AI176" s="13"/>
    </row>
    <row r="177" spans="1:35" s="3" customFormat="1" ht="15" customHeight="1">
      <c r="A177" s="88"/>
      <c r="B177" s="89"/>
      <c r="C177" s="88"/>
      <c r="D177" s="90" t="str">
        <f t="shared" si="70"/>
        <v>/</v>
      </c>
      <c r="E177" s="91">
        <f t="shared" si="71"/>
        <v>134.56268817204304</v>
      </c>
      <c r="F177" s="92">
        <f t="shared" si="67"/>
        <v>134.22</v>
      </c>
      <c r="G177" s="92">
        <f t="shared" si="68"/>
        <v>140.34805771059203</v>
      </c>
      <c r="H177" s="92">
        <f t="shared" si="69"/>
        <v>128.09194228940797</v>
      </c>
      <c r="I177" s="92">
        <f t="shared" si="72"/>
        <v>146.47611542118403</v>
      </c>
      <c r="J177" s="92">
        <f t="shared" si="73"/>
        <v>121.96388457881595</v>
      </c>
      <c r="K177" s="92">
        <f t="shared" si="74"/>
        <v>152.60417313177607</v>
      </c>
      <c r="L177" s="92">
        <f t="shared" si="75"/>
        <v>115.83582686822393</v>
      </c>
      <c r="M177" s="90"/>
      <c r="N177" s="93" t="str">
        <f t="shared" si="84"/>
        <v/>
      </c>
      <c r="O177" s="93" t="str">
        <f t="shared" si="85"/>
        <v/>
      </c>
      <c r="P177" s="93" t="str">
        <f t="shared" si="76"/>
        <v/>
      </c>
      <c r="Q177" s="94" t="str">
        <f t="shared" si="86"/>
        <v/>
      </c>
      <c r="R177" s="94" t="str">
        <f t="shared" si="87"/>
        <v/>
      </c>
      <c r="S177" s="94" t="str">
        <f t="shared" si="77"/>
        <v/>
      </c>
      <c r="T177" s="95" t="str">
        <f t="shared" si="88"/>
        <v/>
      </c>
      <c r="U177" s="95" t="str">
        <f t="shared" si="78"/>
        <v/>
      </c>
      <c r="V177" s="96" t="str">
        <f t="shared" si="89"/>
        <v/>
      </c>
      <c r="W177" s="96" t="str">
        <f t="shared" si="79"/>
        <v/>
      </c>
      <c r="X177" s="97" t="str">
        <f t="shared" si="90"/>
        <v/>
      </c>
      <c r="Y177" s="97" t="str">
        <f t="shared" si="91"/>
        <v/>
      </c>
      <c r="Z177" s="97" t="str">
        <f t="shared" si="80"/>
        <v/>
      </c>
      <c r="AA177" s="98" t="str">
        <f t="shared" si="92"/>
        <v/>
      </c>
      <c r="AB177" s="98" t="str">
        <f t="shared" si="93"/>
        <v/>
      </c>
      <c r="AC177" s="98" t="str">
        <f t="shared" si="81"/>
        <v/>
      </c>
      <c r="AD177" s="90" t="str">
        <f t="shared" si="82"/>
        <v/>
      </c>
      <c r="AE177" s="87" t="str">
        <f t="shared" si="83"/>
        <v/>
      </c>
      <c r="AF177" s="21"/>
      <c r="AG177" s="21"/>
      <c r="AH177" s="10"/>
      <c r="AI177" s="13"/>
    </row>
    <row r="178" spans="1:35" s="3" customFormat="1" ht="15" customHeight="1">
      <c r="A178" s="88"/>
      <c r="B178" s="89"/>
      <c r="C178" s="88"/>
      <c r="D178" s="90" t="str">
        <f t="shared" si="70"/>
        <v>/</v>
      </c>
      <c r="E178" s="91">
        <f t="shared" si="71"/>
        <v>134.56268817204304</v>
      </c>
      <c r="F178" s="92">
        <f t="shared" si="67"/>
        <v>134.22</v>
      </c>
      <c r="G178" s="92">
        <f t="shared" si="68"/>
        <v>140.34805771059203</v>
      </c>
      <c r="H178" s="92">
        <f t="shared" si="69"/>
        <v>128.09194228940797</v>
      </c>
      <c r="I178" s="92">
        <f t="shared" si="72"/>
        <v>146.47611542118403</v>
      </c>
      <c r="J178" s="92">
        <f t="shared" si="73"/>
        <v>121.96388457881595</v>
      </c>
      <c r="K178" s="92">
        <f t="shared" si="74"/>
        <v>152.60417313177607</v>
      </c>
      <c r="L178" s="92">
        <f t="shared" si="75"/>
        <v>115.83582686822393</v>
      </c>
      <c r="M178" s="90"/>
      <c r="N178" s="93" t="str">
        <f t="shared" si="84"/>
        <v/>
      </c>
      <c r="O178" s="93" t="str">
        <f t="shared" si="85"/>
        <v/>
      </c>
      <c r="P178" s="93" t="str">
        <f t="shared" si="76"/>
        <v/>
      </c>
      <c r="Q178" s="94" t="str">
        <f t="shared" si="86"/>
        <v/>
      </c>
      <c r="R178" s="94" t="str">
        <f t="shared" si="87"/>
        <v/>
      </c>
      <c r="S178" s="94" t="str">
        <f t="shared" si="77"/>
        <v/>
      </c>
      <c r="T178" s="95" t="str">
        <f t="shared" si="88"/>
        <v/>
      </c>
      <c r="U178" s="95" t="str">
        <f t="shared" si="78"/>
        <v/>
      </c>
      <c r="V178" s="96" t="str">
        <f t="shared" si="89"/>
        <v/>
      </c>
      <c r="W178" s="96" t="str">
        <f t="shared" si="79"/>
        <v/>
      </c>
      <c r="X178" s="97" t="str">
        <f t="shared" si="90"/>
        <v/>
      </c>
      <c r="Y178" s="97" t="str">
        <f t="shared" si="91"/>
        <v/>
      </c>
      <c r="Z178" s="97" t="str">
        <f t="shared" si="80"/>
        <v/>
      </c>
      <c r="AA178" s="98" t="str">
        <f t="shared" si="92"/>
        <v/>
      </c>
      <c r="AB178" s="98" t="str">
        <f t="shared" si="93"/>
        <v/>
      </c>
      <c r="AC178" s="98" t="str">
        <f t="shared" si="81"/>
        <v/>
      </c>
      <c r="AD178" s="90" t="str">
        <f t="shared" si="82"/>
        <v/>
      </c>
      <c r="AE178" s="87" t="str">
        <f t="shared" si="83"/>
        <v/>
      </c>
      <c r="AF178" s="21"/>
      <c r="AG178" s="21"/>
      <c r="AH178" s="10"/>
      <c r="AI178" s="13"/>
    </row>
    <row r="179" spans="1:35" s="3" customFormat="1" ht="15" customHeight="1">
      <c r="A179" s="88"/>
      <c r="B179" s="89"/>
      <c r="C179" s="88"/>
      <c r="D179" s="90" t="str">
        <f t="shared" si="70"/>
        <v>/</v>
      </c>
      <c r="E179" s="91">
        <f t="shared" si="71"/>
        <v>134.56268817204304</v>
      </c>
      <c r="F179" s="92">
        <f t="shared" si="67"/>
        <v>134.22</v>
      </c>
      <c r="G179" s="92">
        <f t="shared" si="68"/>
        <v>140.34805771059203</v>
      </c>
      <c r="H179" s="92">
        <f t="shared" si="69"/>
        <v>128.09194228940797</v>
      </c>
      <c r="I179" s="92">
        <f t="shared" si="72"/>
        <v>146.47611542118403</v>
      </c>
      <c r="J179" s="92">
        <f t="shared" si="73"/>
        <v>121.96388457881595</v>
      </c>
      <c r="K179" s="92">
        <f t="shared" si="74"/>
        <v>152.60417313177607</v>
      </c>
      <c r="L179" s="92">
        <f t="shared" si="75"/>
        <v>115.83582686822393</v>
      </c>
      <c r="M179" s="90"/>
      <c r="N179" s="93" t="str">
        <f t="shared" si="84"/>
        <v/>
      </c>
      <c r="O179" s="93" t="str">
        <f t="shared" si="85"/>
        <v/>
      </c>
      <c r="P179" s="93" t="str">
        <f t="shared" si="76"/>
        <v/>
      </c>
      <c r="Q179" s="94" t="str">
        <f t="shared" si="86"/>
        <v/>
      </c>
      <c r="R179" s="94" t="str">
        <f t="shared" si="87"/>
        <v/>
      </c>
      <c r="S179" s="94" t="str">
        <f t="shared" si="77"/>
        <v/>
      </c>
      <c r="T179" s="95" t="str">
        <f t="shared" si="88"/>
        <v/>
      </c>
      <c r="U179" s="95" t="str">
        <f t="shared" si="78"/>
        <v/>
      </c>
      <c r="V179" s="96" t="str">
        <f t="shared" si="89"/>
        <v/>
      </c>
      <c r="W179" s="96" t="str">
        <f t="shared" si="79"/>
        <v/>
      </c>
      <c r="X179" s="97" t="str">
        <f t="shared" si="90"/>
        <v/>
      </c>
      <c r="Y179" s="97" t="str">
        <f t="shared" si="91"/>
        <v/>
      </c>
      <c r="Z179" s="97" t="str">
        <f t="shared" si="80"/>
        <v/>
      </c>
      <c r="AA179" s="98" t="str">
        <f t="shared" si="92"/>
        <v/>
      </c>
      <c r="AB179" s="98" t="str">
        <f t="shared" si="93"/>
        <v/>
      </c>
      <c r="AC179" s="98" t="str">
        <f t="shared" si="81"/>
        <v/>
      </c>
      <c r="AD179" s="90" t="str">
        <f t="shared" si="82"/>
        <v/>
      </c>
      <c r="AE179" s="87" t="str">
        <f t="shared" si="83"/>
        <v/>
      </c>
      <c r="AF179" s="21"/>
      <c r="AG179" s="21"/>
      <c r="AH179" s="10"/>
      <c r="AI179" s="13"/>
    </row>
    <row r="180" spans="1:35" s="3" customFormat="1" ht="15" customHeight="1">
      <c r="A180" s="88"/>
      <c r="B180" s="89"/>
      <c r="C180" s="88"/>
      <c r="D180" s="90" t="str">
        <f t="shared" si="70"/>
        <v>/</v>
      </c>
      <c r="E180" s="91">
        <f t="shared" si="71"/>
        <v>134.56268817204304</v>
      </c>
      <c r="F180" s="92">
        <f t="shared" si="67"/>
        <v>134.22</v>
      </c>
      <c r="G180" s="92">
        <f t="shared" si="68"/>
        <v>140.34805771059203</v>
      </c>
      <c r="H180" s="92">
        <f t="shared" si="69"/>
        <v>128.09194228940797</v>
      </c>
      <c r="I180" s="92">
        <f t="shared" si="72"/>
        <v>146.47611542118403</v>
      </c>
      <c r="J180" s="92">
        <f t="shared" si="73"/>
        <v>121.96388457881595</v>
      </c>
      <c r="K180" s="92">
        <f t="shared" si="74"/>
        <v>152.60417313177607</v>
      </c>
      <c r="L180" s="92">
        <f t="shared" si="75"/>
        <v>115.83582686822393</v>
      </c>
      <c r="M180" s="90"/>
      <c r="N180" s="93" t="str">
        <f t="shared" si="84"/>
        <v/>
      </c>
      <c r="O180" s="93" t="str">
        <f t="shared" si="85"/>
        <v/>
      </c>
      <c r="P180" s="93" t="str">
        <f t="shared" si="76"/>
        <v/>
      </c>
      <c r="Q180" s="94" t="str">
        <f t="shared" si="86"/>
        <v/>
      </c>
      <c r="R180" s="94" t="str">
        <f t="shared" si="87"/>
        <v/>
      </c>
      <c r="S180" s="94" t="str">
        <f t="shared" si="77"/>
        <v/>
      </c>
      <c r="T180" s="95" t="str">
        <f t="shared" si="88"/>
        <v/>
      </c>
      <c r="U180" s="95" t="str">
        <f t="shared" si="78"/>
        <v/>
      </c>
      <c r="V180" s="96" t="str">
        <f t="shared" si="89"/>
        <v/>
      </c>
      <c r="W180" s="96" t="str">
        <f t="shared" si="79"/>
        <v/>
      </c>
      <c r="X180" s="97" t="str">
        <f t="shared" si="90"/>
        <v/>
      </c>
      <c r="Y180" s="97" t="str">
        <f t="shared" si="91"/>
        <v/>
      </c>
      <c r="Z180" s="97" t="str">
        <f t="shared" si="80"/>
        <v/>
      </c>
      <c r="AA180" s="98" t="str">
        <f t="shared" si="92"/>
        <v/>
      </c>
      <c r="AB180" s="98" t="str">
        <f t="shared" si="93"/>
        <v/>
      </c>
      <c r="AC180" s="98" t="str">
        <f t="shared" si="81"/>
        <v/>
      </c>
      <c r="AD180" s="90" t="str">
        <f t="shared" si="82"/>
        <v/>
      </c>
      <c r="AE180" s="87" t="str">
        <f t="shared" si="83"/>
        <v/>
      </c>
      <c r="AF180" s="21"/>
      <c r="AG180" s="21"/>
      <c r="AH180" s="10"/>
      <c r="AI180" s="13"/>
    </row>
    <row r="181" spans="1:35" s="3" customFormat="1" ht="15" customHeight="1">
      <c r="A181" s="88"/>
      <c r="B181" s="89"/>
      <c r="C181" s="88"/>
      <c r="D181" s="90" t="str">
        <f t="shared" si="70"/>
        <v>/</v>
      </c>
      <c r="E181" s="91">
        <f t="shared" si="71"/>
        <v>134.56268817204304</v>
      </c>
      <c r="F181" s="92">
        <f t="shared" si="67"/>
        <v>134.22</v>
      </c>
      <c r="G181" s="92">
        <f t="shared" si="68"/>
        <v>140.34805771059203</v>
      </c>
      <c r="H181" s="92">
        <f t="shared" si="69"/>
        <v>128.09194228940797</v>
      </c>
      <c r="I181" s="92">
        <f t="shared" si="72"/>
        <v>146.47611542118403</v>
      </c>
      <c r="J181" s="92">
        <f t="shared" si="73"/>
        <v>121.96388457881595</v>
      </c>
      <c r="K181" s="92">
        <f t="shared" si="74"/>
        <v>152.60417313177607</v>
      </c>
      <c r="L181" s="92">
        <f t="shared" si="75"/>
        <v>115.83582686822393</v>
      </c>
      <c r="M181" s="90"/>
      <c r="N181" s="93" t="str">
        <f t="shared" si="84"/>
        <v/>
      </c>
      <c r="O181" s="93" t="str">
        <f t="shared" si="85"/>
        <v/>
      </c>
      <c r="P181" s="93" t="str">
        <f t="shared" si="76"/>
        <v/>
      </c>
      <c r="Q181" s="94" t="str">
        <f t="shared" si="86"/>
        <v/>
      </c>
      <c r="R181" s="94" t="str">
        <f t="shared" si="87"/>
        <v/>
      </c>
      <c r="S181" s="94" t="str">
        <f t="shared" si="77"/>
        <v/>
      </c>
      <c r="T181" s="95" t="str">
        <f t="shared" si="88"/>
        <v/>
      </c>
      <c r="U181" s="95" t="str">
        <f t="shared" si="78"/>
        <v/>
      </c>
      <c r="V181" s="96" t="str">
        <f t="shared" si="89"/>
        <v/>
      </c>
      <c r="W181" s="96" t="str">
        <f t="shared" si="79"/>
        <v/>
      </c>
      <c r="X181" s="97" t="str">
        <f t="shared" si="90"/>
        <v/>
      </c>
      <c r="Y181" s="97" t="str">
        <f t="shared" si="91"/>
        <v/>
      </c>
      <c r="Z181" s="97" t="str">
        <f t="shared" si="80"/>
        <v/>
      </c>
      <c r="AA181" s="98" t="str">
        <f t="shared" si="92"/>
        <v/>
      </c>
      <c r="AB181" s="98" t="str">
        <f t="shared" si="93"/>
        <v/>
      </c>
      <c r="AC181" s="98" t="str">
        <f t="shared" si="81"/>
        <v/>
      </c>
      <c r="AD181" s="90" t="str">
        <f t="shared" si="82"/>
        <v/>
      </c>
      <c r="AE181" s="87" t="str">
        <f t="shared" si="83"/>
        <v/>
      </c>
      <c r="AF181" s="21"/>
      <c r="AG181" s="21"/>
      <c r="AH181" s="10"/>
      <c r="AI181" s="13"/>
    </row>
    <row r="182" spans="1:35" s="3" customFormat="1" ht="15" customHeight="1">
      <c r="A182" s="88"/>
      <c r="B182" s="89"/>
      <c r="C182" s="88"/>
      <c r="D182" s="90" t="str">
        <f t="shared" si="70"/>
        <v>/</v>
      </c>
      <c r="E182" s="91">
        <f t="shared" si="71"/>
        <v>134.56268817204304</v>
      </c>
      <c r="F182" s="92">
        <f t="shared" si="67"/>
        <v>134.22</v>
      </c>
      <c r="G182" s="92">
        <f t="shared" si="68"/>
        <v>140.34805771059203</v>
      </c>
      <c r="H182" s="92">
        <f t="shared" si="69"/>
        <v>128.09194228940797</v>
      </c>
      <c r="I182" s="92">
        <f t="shared" si="72"/>
        <v>146.47611542118403</v>
      </c>
      <c r="J182" s="92">
        <f t="shared" si="73"/>
        <v>121.96388457881595</v>
      </c>
      <c r="K182" s="92">
        <f t="shared" si="74"/>
        <v>152.60417313177607</v>
      </c>
      <c r="L182" s="92">
        <f t="shared" si="75"/>
        <v>115.83582686822393</v>
      </c>
      <c r="M182" s="90"/>
      <c r="N182" s="93" t="str">
        <f t="shared" si="84"/>
        <v/>
      </c>
      <c r="O182" s="93" t="str">
        <f t="shared" si="85"/>
        <v/>
      </c>
      <c r="P182" s="93" t="str">
        <f t="shared" si="76"/>
        <v/>
      </c>
      <c r="Q182" s="94" t="str">
        <f t="shared" si="86"/>
        <v/>
      </c>
      <c r="R182" s="94" t="str">
        <f t="shared" si="87"/>
        <v/>
      </c>
      <c r="S182" s="94" t="str">
        <f t="shared" si="77"/>
        <v/>
      </c>
      <c r="T182" s="95" t="str">
        <f t="shared" si="88"/>
        <v/>
      </c>
      <c r="U182" s="95" t="str">
        <f t="shared" si="78"/>
        <v/>
      </c>
      <c r="V182" s="96" t="str">
        <f t="shared" si="89"/>
        <v/>
      </c>
      <c r="W182" s="96" t="str">
        <f t="shared" si="79"/>
        <v/>
      </c>
      <c r="X182" s="97" t="str">
        <f t="shared" si="90"/>
        <v/>
      </c>
      <c r="Y182" s="97" t="str">
        <f t="shared" si="91"/>
        <v/>
      </c>
      <c r="Z182" s="97" t="str">
        <f t="shared" si="80"/>
        <v/>
      </c>
      <c r="AA182" s="98" t="str">
        <f t="shared" si="92"/>
        <v/>
      </c>
      <c r="AB182" s="98" t="str">
        <f t="shared" si="93"/>
        <v/>
      </c>
      <c r="AC182" s="98" t="str">
        <f t="shared" si="81"/>
        <v/>
      </c>
      <c r="AD182" s="90" t="str">
        <f t="shared" si="82"/>
        <v/>
      </c>
      <c r="AE182" s="87" t="str">
        <f t="shared" si="83"/>
        <v/>
      </c>
      <c r="AF182" s="21"/>
      <c r="AG182" s="21"/>
      <c r="AH182" s="10"/>
      <c r="AI182" s="13"/>
    </row>
    <row r="183" spans="1:35" s="3" customFormat="1" ht="15" customHeight="1">
      <c r="A183" s="88"/>
      <c r="B183" s="89"/>
      <c r="C183" s="88"/>
      <c r="D183" s="90" t="str">
        <f t="shared" si="70"/>
        <v>/</v>
      </c>
      <c r="E183" s="91">
        <f t="shared" si="71"/>
        <v>134.56268817204304</v>
      </c>
      <c r="F183" s="92">
        <f t="shared" si="67"/>
        <v>134.22</v>
      </c>
      <c r="G183" s="92">
        <f t="shared" si="68"/>
        <v>140.34805771059203</v>
      </c>
      <c r="H183" s="92">
        <f t="shared" si="69"/>
        <v>128.09194228940797</v>
      </c>
      <c r="I183" s="92">
        <f t="shared" si="72"/>
        <v>146.47611542118403</v>
      </c>
      <c r="J183" s="92">
        <f t="shared" si="73"/>
        <v>121.96388457881595</v>
      </c>
      <c r="K183" s="92">
        <f t="shared" si="74"/>
        <v>152.60417313177607</v>
      </c>
      <c r="L183" s="92">
        <f t="shared" si="75"/>
        <v>115.83582686822393</v>
      </c>
      <c r="M183" s="90"/>
      <c r="N183" s="93" t="str">
        <f t="shared" si="84"/>
        <v/>
      </c>
      <c r="O183" s="93" t="str">
        <f t="shared" si="85"/>
        <v/>
      </c>
      <c r="P183" s="93" t="str">
        <f t="shared" si="76"/>
        <v/>
      </c>
      <c r="Q183" s="94" t="str">
        <f t="shared" si="86"/>
        <v/>
      </c>
      <c r="R183" s="94" t="str">
        <f t="shared" si="87"/>
        <v/>
      </c>
      <c r="S183" s="94" t="str">
        <f t="shared" si="77"/>
        <v/>
      </c>
      <c r="T183" s="95" t="str">
        <f t="shared" si="88"/>
        <v/>
      </c>
      <c r="U183" s="95" t="str">
        <f t="shared" si="78"/>
        <v/>
      </c>
      <c r="V183" s="96" t="str">
        <f t="shared" si="89"/>
        <v/>
      </c>
      <c r="W183" s="96" t="str">
        <f t="shared" si="79"/>
        <v/>
      </c>
      <c r="X183" s="97" t="str">
        <f t="shared" si="90"/>
        <v/>
      </c>
      <c r="Y183" s="97" t="str">
        <f t="shared" si="91"/>
        <v/>
      </c>
      <c r="Z183" s="97" t="str">
        <f t="shared" si="80"/>
        <v/>
      </c>
      <c r="AA183" s="98" t="str">
        <f t="shared" si="92"/>
        <v/>
      </c>
      <c r="AB183" s="98" t="str">
        <f t="shared" si="93"/>
        <v/>
      </c>
      <c r="AC183" s="98" t="str">
        <f t="shared" si="81"/>
        <v/>
      </c>
      <c r="AD183" s="90" t="str">
        <f t="shared" si="82"/>
        <v/>
      </c>
      <c r="AE183" s="87" t="str">
        <f t="shared" si="83"/>
        <v/>
      </c>
      <c r="AF183" s="21"/>
      <c r="AG183" s="21"/>
      <c r="AH183" s="10"/>
      <c r="AI183" s="13"/>
    </row>
    <row r="184" spans="1:35" s="3" customFormat="1" ht="15" customHeight="1">
      <c r="A184" s="88"/>
      <c r="B184" s="89"/>
      <c r="C184" s="88"/>
      <c r="D184" s="90" t="str">
        <f t="shared" si="70"/>
        <v>/</v>
      </c>
      <c r="E184" s="91">
        <f t="shared" si="71"/>
        <v>134.56268817204304</v>
      </c>
      <c r="F184" s="92">
        <f t="shared" si="67"/>
        <v>134.22</v>
      </c>
      <c r="G184" s="92">
        <f t="shared" si="68"/>
        <v>140.34805771059203</v>
      </c>
      <c r="H184" s="92">
        <f t="shared" si="69"/>
        <v>128.09194228940797</v>
      </c>
      <c r="I184" s="92">
        <f t="shared" si="72"/>
        <v>146.47611542118403</v>
      </c>
      <c r="J184" s="92">
        <f t="shared" si="73"/>
        <v>121.96388457881595</v>
      </c>
      <c r="K184" s="92">
        <f t="shared" si="74"/>
        <v>152.60417313177607</v>
      </c>
      <c r="L184" s="92">
        <f t="shared" si="75"/>
        <v>115.83582686822393</v>
      </c>
      <c r="M184" s="90"/>
      <c r="N184" s="93" t="str">
        <f t="shared" si="84"/>
        <v/>
      </c>
      <c r="O184" s="93" t="str">
        <f t="shared" si="85"/>
        <v/>
      </c>
      <c r="P184" s="93" t="str">
        <f t="shared" si="76"/>
        <v/>
      </c>
      <c r="Q184" s="94" t="str">
        <f t="shared" si="86"/>
        <v/>
      </c>
      <c r="R184" s="94" t="str">
        <f t="shared" si="87"/>
        <v/>
      </c>
      <c r="S184" s="94" t="str">
        <f t="shared" si="77"/>
        <v/>
      </c>
      <c r="T184" s="95" t="str">
        <f t="shared" si="88"/>
        <v/>
      </c>
      <c r="U184" s="95" t="str">
        <f t="shared" si="78"/>
        <v/>
      </c>
      <c r="V184" s="96" t="str">
        <f t="shared" si="89"/>
        <v/>
      </c>
      <c r="W184" s="96" t="str">
        <f t="shared" si="79"/>
        <v/>
      </c>
      <c r="X184" s="97" t="str">
        <f t="shared" si="90"/>
        <v/>
      </c>
      <c r="Y184" s="97" t="str">
        <f t="shared" si="91"/>
        <v/>
      </c>
      <c r="Z184" s="97" t="str">
        <f t="shared" si="80"/>
        <v/>
      </c>
      <c r="AA184" s="98" t="str">
        <f t="shared" si="92"/>
        <v/>
      </c>
      <c r="AB184" s="98" t="str">
        <f t="shared" si="93"/>
        <v/>
      </c>
      <c r="AC184" s="98" t="str">
        <f t="shared" si="81"/>
        <v/>
      </c>
      <c r="AD184" s="90" t="str">
        <f t="shared" si="82"/>
        <v/>
      </c>
      <c r="AE184" s="87" t="str">
        <f t="shared" si="83"/>
        <v/>
      </c>
      <c r="AF184" s="21"/>
      <c r="AG184" s="21"/>
      <c r="AH184" s="10"/>
      <c r="AI184" s="13"/>
    </row>
    <row r="185" spans="1:35" s="3" customFormat="1" ht="15" customHeight="1">
      <c r="A185" s="88"/>
      <c r="B185" s="89"/>
      <c r="C185" s="88"/>
      <c r="D185" s="90" t="str">
        <f t="shared" si="70"/>
        <v>/</v>
      </c>
      <c r="E185" s="91">
        <f t="shared" si="71"/>
        <v>134.56268817204304</v>
      </c>
      <c r="F185" s="92">
        <f t="shared" si="67"/>
        <v>134.22</v>
      </c>
      <c r="G185" s="92">
        <f t="shared" si="68"/>
        <v>140.34805771059203</v>
      </c>
      <c r="H185" s="92">
        <f t="shared" si="69"/>
        <v>128.09194228940797</v>
      </c>
      <c r="I185" s="92">
        <f t="shared" si="72"/>
        <v>146.47611542118403</v>
      </c>
      <c r="J185" s="92">
        <f t="shared" si="73"/>
        <v>121.96388457881595</v>
      </c>
      <c r="K185" s="92">
        <f t="shared" si="74"/>
        <v>152.60417313177607</v>
      </c>
      <c r="L185" s="92">
        <f t="shared" si="75"/>
        <v>115.83582686822393</v>
      </c>
      <c r="M185" s="90"/>
      <c r="N185" s="93" t="str">
        <f t="shared" si="84"/>
        <v/>
      </c>
      <c r="O185" s="93" t="str">
        <f t="shared" si="85"/>
        <v/>
      </c>
      <c r="P185" s="93" t="str">
        <f t="shared" si="76"/>
        <v/>
      </c>
      <c r="Q185" s="94" t="str">
        <f t="shared" si="86"/>
        <v/>
      </c>
      <c r="R185" s="94" t="str">
        <f t="shared" si="87"/>
        <v/>
      </c>
      <c r="S185" s="94" t="str">
        <f t="shared" si="77"/>
        <v/>
      </c>
      <c r="T185" s="95" t="str">
        <f t="shared" si="88"/>
        <v/>
      </c>
      <c r="U185" s="95" t="str">
        <f t="shared" si="78"/>
        <v/>
      </c>
      <c r="V185" s="96" t="str">
        <f t="shared" si="89"/>
        <v/>
      </c>
      <c r="W185" s="96" t="str">
        <f t="shared" si="79"/>
        <v/>
      </c>
      <c r="X185" s="97" t="str">
        <f t="shared" si="90"/>
        <v/>
      </c>
      <c r="Y185" s="97" t="str">
        <f t="shared" si="91"/>
        <v/>
      </c>
      <c r="Z185" s="97" t="str">
        <f t="shared" si="80"/>
        <v/>
      </c>
      <c r="AA185" s="98" t="str">
        <f t="shared" si="92"/>
        <v/>
      </c>
      <c r="AB185" s="98" t="str">
        <f t="shared" si="93"/>
        <v/>
      </c>
      <c r="AC185" s="98" t="str">
        <f t="shared" si="81"/>
        <v/>
      </c>
      <c r="AD185" s="90" t="str">
        <f t="shared" si="82"/>
        <v/>
      </c>
      <c r="AE185" s="87" t="str">
        <f t="shared" si="83"/>
        <v/>
      </c>
      <c r="AF185" s="21"/>
      <c r="AG185" s="21"/>
      <c r="AH185" s="10"/>
      <c r="AI185" s="13"/>
    </row>
    <row r="186" spans="1:35" s="3" customFormat="1" ht="15" customHeight="1">
      <c r="A186" s="88"/>
      <c r="B186" s="89"/>
      <c r="C186" s="88"/>
      <c r="D186" s="90" t="str">
        <f t="shared" si="70"/>
        <v>/</v>
      </c>
      <c r="E186" s="91">
        <f t="shared" si="71"/>
        <v>134.56268817204304</v>
      </c>
      <c r="F186" s="92">
        <f t="shared" si="67"/>
        <v>134.22</v>
      </c>
      <c r="G186" s="92">
        <f t="shared" si="68"/>
        <v>140.34805771059203</v>
      </c>
      <c r="H186" s="92">
        <f t="shared" si="69"/>
        <v>128.09194228940797</v>
      </c>
      <c r="I186" s="92">
        <f t="shared" si="72"/>
        <v>146.47611542118403</v>
      </c>
      <c r="J186" s="92">
        <f t="shared" si="73"/>
        <v>121.96388457881595</v>
      </c>
      <c r="K186" s="92">
        <f t="shared" si="74"/>
        <v>152.60417313177607</v>
      </c>
      <c r="L186" s="92">
        <f t="shared" si="75"/>
        <v>115.83582686822393</v>
      </c>
      <c r="M186" s="90"/>
      <c r="N186" s="93" t="str">
        <f t="shared" si="84"/>
        <v/>
      </c>
      <c r="O186" s="93" t="str">
        <f t="shared" si="85"/>
        <v/>
      </c>
      <c r="P186" s="93" t="str">
        <f t="shared" si="76"/>
        <v/>
      </c>
      <c r="Q186" s="94" t="str">
        <f t="shared" si="86"/>
        <v/>
      </c>
      <c r="R186" s="94" t="str">
        <f t="shared" si="87"/>
        <v/>
      </c>
      <c r="S186" s="94" t="str">
        <f t="shared" si="77"/>
        <v/>
      </c>
      <c r="T186" s="95" t="str">
        <f t="shared" si="88"/>
        <v/>
      </c>
      <c r="U186" s="95" t="str">
        <f t="shared" si="78"/>
        <v/>
      </c>
      <c r="V186" s="96" t="str">
        <f t="shared" si="89"/>
        <v/>
      </c>
      <c r="W186" s="96" t="str">
        <f t="shared" si="79"/>
        <v/>
      </c>
      <c r="X186" s="97" t="str">
        <f t="shared" si="90"/>
        <v/>
      </c>
      <c r="Y186" s="97" t="str">
        <f t="shared" si="91"/>
        <v/>
      </c>
      <c r="Z186" s="97" t="str">
        <f t="shared" si="80"/>
        <v/>
      </c>
      <c r="AA186" s="98" t="str">
        <f t="shared" si="92"/>
        <v/>
      </c>
      <c r="AB186" s="98" t="str">
        <f t="shared" si="93"/>
        <v/>
      </c>
      <c r="AC186" s="98" t="str">
        <f t="shared" si="81"/>
        <v/>
      </c>
      <c r="AD186" s="90" t="str">
        <f t="shared" si="82"/>
        <v/>
      </c>
      <c r="AE186" s="87" t="str">
        <f t="shared" si="83"/>
        <v/>
      </c>
      <c r="AF186" s="21"/>
      <c r="AG186" s="21"/>
      <c r="AH186" s="10"/>
      <c r="AI186" s="13"/>
    </row>
    <row r="187" spans="1:35" s="3" customFormat="1" ht="15" customHeight="1">
      <c r="A187" s="88"/>
      <c r="B187" s="89"/>
      <c r="C187" s="88"/>
      <c r="D187" s="90" t="str">
        <f t="shared" si="70"/>
        <v>/</v>
      </c>
      <c r="E187" s="91">
        <f t="shared" si="71"/>
        <v>134.56268817204304</v>
      </c>
      <c r="F187" s="92">
        <f t="shared" si="67"/>
        <v>134.22</v>
      </c>
      <c r="G187" s="92">
        <f t="shared" si="68"/>
        <v>140.34805771059203</v>
      </c>
      <c r="H187" s="92">
        <f t="shared" si="69"/>
        <v>128.09194228940797</v>
      </c>
      <c r="I187" s="92">
        <f t="shared" si="72"/>
        <v>146.47611542118403</v>
      </c>
      <c r="J187" s="92">
        <f t="shared" si="73"/>
        <v>121.96388457881595</v>
      </c>
      <c r="K187" s="92">
        <f t="shared" si="74"/>
        <v>152.60417313177607</v>
      </c>
      <c r="L187" s="92">
        <f t="shared" si="75"/>
        <v>115.83582686822393</v>
      </c>
      <c r="M187" s="90"/>
      <c r="N187" s="93" t="str">
        <f t="shared" si="84"/>
        <v/>
      </c>
      <c r="O187" s="93" t="str">
        <f t="shared" si="85"/>
        <v/>
      </c>
      <c r="P187" s="93" t="str">
        <f t="shared" si="76"/>
        <v/>
      </c>
      <c r="Q187" s="94" t="str">
        <f t="shared" si="86"/>
        <v/>
      </c>
      <c r="R187" s="94" t="str">
        <f t="shared" si="87"/>
        <v/>
      </c>
      <c r="S187" s="94" t="str">
        <f t="shared" si="77"/>
        <v/>
      </c>
      <c r="T187" s="95" t="str">
        <f t="shared" si="88"/>
        <v/>
      </c>
      <c r="U187" s="95" t="str">
        <f t="shared" si="78"/>
        <v/>
      </c>
      <c r="V187" s="96" t="str">
        <f t="shared" si="89"/>
        <v/>
      </c>
      <c r="W187" s="96" t="str">
        <f t="shared" si="79"/>
        <v/>
      </c>
      <c r="X187" s="97" t="str">
        <f t="shared" si="90"/>
        <v/>
      </c>
      <c r="Y187" s="97" t="str">
        <f t="shared" si="91"/>
        <v/>
      </c>
      <c r="Z187" s="97" t="str">
        <f t="shared" si="80"/>
        <v/>
      </c>
      <c r="AA187" s="98" t="str">
        <f t="shared" si="92"/>
        <v/>
      </c>
      <c r="AB187" s="98" t="str">
        <f t="shared" si="93"/>
        <v/>
      </c>
      <c r="AC187" s="98" t="str">
        <f t="shared" si="81"/>
        <v/>
      </c>
      <c r="AD187" s="90" t="str">
        <f t="shared" si="82"/>
        <v/>
      </c>
      <c r="AE187" s="87" t="str">
        <f t="shared" si="83"/>
        <v/>
      </c>
      <c r="AF187" s="21"/>
      <c r="AG187" s="21"/>
      <c r="AH187" s="10"/>
      <c r="AI187" s="13"/>
    </row>
    <row r="188" spans="1:35" s="3" customFormat="1" ht="15" customHeight="1">
      <c r="A188" s="88"/>
      <c r="B188" s="89"/>
      <c r="C188" s="88"/>
      <c r="D188" s="90" t="str">
        <f t="shared" si="70"/>
        <v>/</v>
      </c>
      <c r="E188" s="91">
        <f t="shared" si="71"/>
        <v>134.56268817204304</v>
      </c>
      <c r="F188" s="92">
        <f t="shared" si="67"/>
        <v>134.22</v>
      </c>
      <c r="G188" s="92">
        <f t="shared" si="68"/>
        <v>140.34805771059203</v>
      </c>
      <c r="H188" s="92">
        <f t="shared" si="69"/>
        <v>128.09194228940797</v>
      </c>
      <c r="I188" s="92">
        <f t="shared" si="72"/>
        <v>146.47611542118403</v>
      </c>
      <c r="J188" s="92">
        <f t="shared" si="73"/>
        <v>121.96388457881595</v>
      </c>
      <c r="K188" s="92">
        <f t="shared" si="74"/>
        <v>152.60417313177607</v>
      </c>
      <c r="L188" s="92">
        <f t="shared" si="75"/>
        <v>115.83582686822393</v>
      </c>
      <c r="M188" s="90"/>
      <c r="N188" s="93" t="str">
        <f t="shared" si="84"/>
        <v/>
      </c>
      <c r="O188" s="93" t="str">
        <f t="shared" si="85"/>
        <v/>
      </c>
      <c r="P188" s="93" t="str">
        <f t="shared" si="76"/>
        <v/>
      </c>
      <c r="Q188" s="94" t="str">
        <f t="shared" si="86"/>
        <v/>
      </c>
      <c r="R188" s="94" t="str">
        <f t="shared" si="87"/>
        <v/>
      </c>
      <c r="S188" s="94" t="str">
        <f t="shared" si="77"/>
        <v/>
      </c>
      <c r="T188" s="95" t="str">
        <f t="shared" si="88"/>
        <v/>
      </c>
      <c r="U188" s="95" t="str">
        <f t="shared" si="78"/>
        <v/>
      </c>
      <c r="V188" s="96" t="str">
        <f t="shared" si="89"/>
        <v/>
      </c>
      <c r="W188" s="96" t="str">
        <f t="shared" si="79"/>
        <v/>
      </c>
      <c r="X188" s="97" t="str">
        <f t="shared" si="90"/>
        <v/>
      </c>
      <c r="Y188" s="97" t="str">
        <f t="shared" si="91"/>
        <v/>
      </c>
      <c r="Z188" s="97" t="str">
        <f t="shared" si="80"/>
        <v/>
      </c>
      <c r="AA188" s="98" t="str">
        <f t="shared" si="92"/>
        <v/>
      </c>
      <c r="AB188" s="98" t="str">
        <f t="shared" si="93"/>
        <v/>
      </c>
      <c r="AC188" s="98" t="str">
        <f t="shared" si="81"/>
        <v/>
      </c>
      <c r="AD188" s="90" t="str">
        <f t="shared" si="82"/>
        <v/>
      </c>
      <c r="AE188" s="87" t="str">
        <f t="shared" si="83"/>
        <v/>
      </c>
      <c r="AF188" s="21"/>
      <c r="AG188" s="21"/>
      <c r="AH188" s="10"/>
      <c r="AI188" s="13"/>
    </row>
    <row r="189" spans="1:35" s="3" customFormat="1" ht="15" customHeight="1">
      <c r="A189" s="88"/>
      <c r="B189" s="89"/>
      <c r="C189" s="88"/>
      <c r="D189" s="90" t="str">
        <f t="shared" si="70"/>
        <v>/</v>
      </c>
      <c r="E189" s="91">
        <f t="shared" si="71"/>
        <v>134.56268817204304</v>
      </c>
      <c r="F189" s="92">
        <f t="shared" si="67"/>
        <v>134.22</v>
      </c>
      <c r="G189" s="92">
        <f t="shared" si="68"/>
        <v>140.34805771059203</v>
      </c>
      <c r="H189" s="92">
        <f t="shared" si="69"/>
        <v>128.09194228940797</v>
      </c>
      <c r="I189" s="92">
        <f t="shared" si="72"/>
        <v>146.47611542118403</v>
      </c>
      <c r="J189" s="92">
        <f t="shared" si="73"/>
        <v>121.96388457881595</v>
      </c>
      <c r="K189" s="92">
        <f t="shared" si="74"/>
        <v>152.60417313177607</v>
      </c>
      <c r="L189" s="92">
        <f t="shared" si="75"/>
        <v>115.83582686822393</v>
      </c>
      <c r="M189" s="90"/>
      <c r="N189" s="93" t="str">
        <f t="shared" si="84"/>
        <v/>
      </c>
      <c r="O189" s="93" t="str">
        <f t="shared" si="85"/>
        <v/>
      </c>
      <c r="P189" s="93" t="str">
        <f t="shared" si="76"/>
        <v/>
      </c>
      <c r="Q189" s="94" t="str">
        <f t="shared" si="86"/>
        <v/>
      </c>
      <c r="R189" s="94" t="str">
        <f t="shared" si="87"/>
        <v/>
      </c>
      <c r="S189" s="94" t="str">
        <f t="shared" si="77"/>
        <v/>
      </c>
      <c r="T189" s="95" t="str">
        <f t="shared" si="88"/>
        <v/>
      </c>
      <c r="U189" s="95" t="str">
        <f t="shared" si="78"/>
        <v/>
      </c>
      <c r="V189" s="96" t="str">
        <f t="shared" si="89"/>
        <v/>
      </c>
      <c r="W189" s="96" t="str">
        <f t="shared" si="79"/>
        <v/>
      </c>
      <c r="X189" s="97" t="str">
        <f t="shared" si="90"/>
        <v/>
      </c>
      <c r="Y189" s="97" t="str">
        <f t="shared" si="91"/>
        <v/>
      </c>
      <c r="Z189" s="97" t="str">
        <f t="shared" si="80"/>
        <v/>
      </c>
      <c r="AA189" s="98" t="str">
        <f t="shared" si="92"/>
        <v/>
      </c>
      <c r="AB189" s="98" t="str">
        <f t="shared" si="93"/>
        <v/>
      </c>
      <c r="AC189" s="98" t="str">
        <f t="shared" si="81"/>
        <v/>
      </c>
      <c r="AD189" s="90" t="str">
        <f t="shared" si="82"/>
        <v/>
      </c>
      <c r="AE189" s="87" t="str">
        <f t="shared" si="83"/>
        <v/>
      </c>
      <c r="AF189" s="21"/>
      <c r="AG189" s="21"/>
      <c r="AH189" s="10"/>
      <c r="AI189" s="13"/>
    </row>
    <row r="190" spans="1:35" s="3" customFormat="1" ht="15" customHeight="1">
      <c r="A190" s="88"/>
      <c r="B190" s="89"/>
      <c r="C190" s="88"/>
      <c r="D190" s="90" t="str">
        <f t="shared" si="70"/>
        <v>/</v>
      </c>
      <c r="E190" s="91">
        <f t="shared" si="71"/>
        <v>134.56268817204304</v>
      </c>
      <c r="F190" s="92">
        <f t="shared" si="67"/>
        <v>134.22</v>
      </c>
      <c r="G190" s="92">
        <f t="shared" si="68"/>
        <v>140.34805771059203</v>
      </c>
      <c r="H190" s="92">
        <f t="shared" si="69"/>
        <v>128.09194228940797</v>
      </c>
      <c r="I190" s="92">
        <f t="shared" si="72"/>
        <v>146.47611542118403</v>
      </c>
      <c r="J190" s="92">
        <f t="shared" si="73"/>
        <v>121.96388457881595</v>
      </c>
      <c r="K190" s="92">
        <f t="shared" si="74"/>
        <v>152.60417313177607</v>
      </c>
      <c r="L190" s="92">
        <f t="shared" si="75"/>
        <v>115.83582686822393</v>
      </c>
      <c r="M190" s="90"/>
      <c r="N190" s="93" t="str">
        <f t="shared" si="84"/>
        <v/>
      </c>
      <c r="O190" s="93" t="str">
        <f t="shared" si="85"/>
        <v/>
      </c>
      <c r="P190" s="93" t="str">
        <f t="shared" si="76"/>
        <v/>
      </c>
      <c r="Q190" s="94" t="str">
        <f t="shared" si="86"/>
        <v/>
      </c>
      <c r="R190" s="94" t="str">
        <f t="shared" si="87"/>
        <v/>
      </c>
      <c r="S190" s="94" t="str">
        <f t="shared" si="77"/>
        <v/>
      </c>
      <c r="T190" s="95" t="str">
        <f t="shared" si="88"/>
        <v/>
      </c>
      <c r="U190" s="95" t="str">
        <f t="shared" si="78"/>
        <v/>
      </c>
      <c r="V190" s="96" t="str">
        <f t="shared" si="89"/>
        <v/>
      </c>
      <c r="W190" s="96" t="str">
        <f t="shared" si="79"/>
        <v/>
      </c>
      <c r="X190" s="97" t="str">
        <f t="shared" si="90"/>
        <v/>
      </c>
      <c r="Y190" s="97" t="str">
        <f t="shared" si="91"/>
        <v/>
      </c>
      <c r="Z190" s="97" t="str">
        <f t="shared" si="80"/>
        <v/>
      </c>
      <c r="AA190" s="98" t="str">
        <f t="shared" si="92"/>
        <v/>
      </c>
      <c r="AB190" s="98" t="str">
        <f t="shared" si="93"/>
        <v/>
      </c>
      <c r="AC190" s="98" t="str">
        <f t="shared" si="81"/>
        <v/>
      </c>
      <c r="AD190" s="90" t="str">
        <f t="shared" si="82"/>
        <v/>
      </c>
      <c r="AE190" s="87" t="str">
        <f t="shared" si="83"/>
        <v/>
      </c>
      <c r="AF190" s="21"/>
      <c r="AG190" s="21"/>
      <c r="AH190" s="10"/>
      <c r="AI190" s="13"/>
    </row>
    <row r="191" spans="1:35" s="3" customFormat="1" ht="15" customHeight="1">
      <c r="A191" s="88"/>
      <c r="B191" s="89"/>
      <c r="C191" s="88"/>
      <c r="D191" s="90" t="str">
        <f t="shared" si="70"/>
        <v>/</v>
      </c>
      <c r="E191" s="91">
        <f t="shared" si="71"/>
        <v>134.56268817204304</v>
      </c>
      <c r="F191" s="92">
        <f t="shared" si="67"/>
        <v>134.22</v>
      </c>
      <c r="G191" s="92">
        <f t="shared" si="68"/>
        <v>140.34805771059203</v>
      </c>
      <c r="H191" s="92">
        <f t="shared" si="69"/>
        <v>128.09194228940797</v>
      </c>
      <c r="I191" s="92">
        <f t="shared" si="72"/>
        <v>146.47611542118403</v>
      </c>
      <c r="J191" s="92">
        <f t="shared" si="73"/>
        <v>121.96388457881595</v>
      </c>
      <c r="K191" s="92">
        <f t="shared" si="74"/>
        <v>152.60417313177607</v>
      </c>
      <c r="L191" s="92">
        <f t="shared" si="75"/>
        <v>115.83582686822393</v>
      </c>
      <c r="M191" s="90"/>
      <c r="N191" s="93" t="str">
        <f t="shared" si="84"/>
        <v/>
      </c>
      <c r="O191" s="93" t="str">
        <f t="shared" si="85"/>
        <v/>
      </c>
      <c r="P191" s="93" t="str">
        <f t="shared" si="76"/>
        <v/>
      </c>
      <c r="Q191" s="94" t="str">
        <f t="shared" si="86"/>
        <v/>
      </c>
      <c r="R191" s="94" t="str">
        <f t="shared" si="87"/>
        <v/>
      </c>
      <c r="S191" s="94" t="str">
        <f t="shared" si="77"/>
        <v/>
      </c>
      <c r="T191" s="95" t="str">
        <f t="shared" si="88"/>
        <v/>
      </c>
      <c r="U191" s="95" t="str">
        <f t="shared" si="78"/>
        <v/>
      </c>
      <c r="V191" s="96" t="str">
        <f t="shared" si="89"/>
        <v/>
      </c>
      <c r="W191" s="96" t="str">
        <f t="shared" si="79"/>
        <v/>
      </c>
      <c r="X191" s="97" t="str">
        <f t="shared" si="90"/>
        <v/>
      </c>
      <c r="Y191" s="97" t="str">
        <f t="shared" si="91"/>
        <v/>
      </c>
      <c r="Z191" s="97" t="str">
        <f t="shared" si="80"/>
        <v/>
      </c>
      <c r="AA191" s="98" t="str">
        <f t="shared" si="92"/>
        <v/>
      </c>
      <c r="AB191" s="98" t="str">
        <f t="shared" si="93"/>
        <v/>
      </c>
      <c r="AC191" s="98" t="str">
        <f t="shared" si="81"/>
        <v/>
      </c>
      <c r="AD191" s="90" t="str">
        <f t="shared" si="82"/>
        <v/>
      </c>
      <c r="AE191" s="87" t="str">
        <f t="shared" si="83"/>
        <v/>
      </c>
      <c r="AF191" s="21"/>
      <c r="AG191" s="21"/>
      <c r="AH191" s="10"/>
      <c r="AI191" s="13"/>
    </row>
    <row r="192" spans="1:35">
      <c r="A192" s="51"/>
      <c r="B192" s="52"/>
      <c r="C192" s="53"/>
      <c r="D192" s="51"/>
      <c r="E192" s="54"/>
      <c r="F192" s="55"/>
      <c r="G192" s="55"/>
      <c r="H192" s="55"/>
      <c r="I192" s="55"/>
      <c r="J192" s="55"/>
      <c r="K192" s="55"/>
      <c r="L192" s="55"/>
      <c r="M192" s="51"/>
    </row>
    <row r="193" spans="1:17">
      <c r="A193" s="1"/>
      <c r="B193" s="44" t="s">
        <v>48</v>
      </c>
      <c r="C193" s="45">
        <f>IFERROR(AVERAGE(Modele!$C$8:$C$100),"")</f>
        <v>134.56268817204304</v>
      </c>
      <c r="E193" s="47" t="s">
        <v>0</v>
      </c>
      <c r="F193" s="23">
        <f>H5</f>
        <v>134.22</v>
      </c>
      <c r="G193" s="58"/>
      <c r="H193" s="56"/>
      <c r="I193" s="56"/>
      <c r="J193" s="59"/>
      <c r="K193" s="25" t="s">
        <v>5</v>
      </c>
      <c r="L193" s="57">
        <v>0.05</v>
      </c>
      <c r="N193" s="1"/>
    </row>
    <row r="194" spans="1:17">
      <c r="A194" s="1"/>
      <c r="B194" s="44" t="s">
        <v>56</v>
      </c>
      <c r="C194" s="45">
        <v>6.1280577105920235</v>
      </c>
      <c r="E194" s="48" t="s">
        <v>6</v>
      </c>
      <c r="F194" s="27"/>
      <c r="G194" s="28">
        <f>IFERROR(100*C194/C193,"")</f>
        <v>4.5540541689811445</v>
      </c>
      <c r="H194" s="26" t="s">
        <v>7</v>
      </c>
      <c r="I194" s="29">
        <f>F193</f>
        <v>134.22</v>
      </c>
      <c r="J194" s="30"/>
      <c r="K194" s="25">
        <v>10</v>
      </c>
      <c r="L194" s="31">
        <v>2.23</v>
      </c>
      <c r="N194" s="1"/>
    </row>
    <row r="195" spans="1:17">
      <c r="A195" s="1"/>
      <c r="B195" s="44" t="s">
        <v>57</v>
      </c>
      <c r="C195" s="45">
        <f>IF(E="","",2*E)</f>
        <v>12.256115421184047</v>
      </c>
      <c r="E195" s="67" t="s">
        <v>54</v>
      </c>
      <c r="F195" s="68"/>
      <c r="G195" s="32">
        <f>IFERROR(C194/SQRT(C197),"")</f>
        <v>0.63544998284042487</v>
      </c>
      <c r="H195" s="33" t="s">
        <v>8</v>
      </c>
      <c r="I195" s="24">
        <f>IFERROR(ABS((I194-C193))/G195,"")</f>
        <v>0.53928425729314478</v>
      </c>
      <c r="J195" s="34"/>
      <c r="K195" s="35">
        <v>20</v>
      </c>
      <c r="L195" s="36">
        <v>2.09</v>
      </c>
      <c r="N195" s="1"/>
    </row>
    <row r="196" spans="1:17">
      <c r="A196" s="1"/>
      <c r="B196" s="44" t="s">
        <v>58</v>
      </c>
      <c r="C196" s="45">
        <f>IF(E="","",3*E)</f>
        <v>18.38417313177607</v>
      </c>
      <c r="E196" s="64" t="s">
        <v>53</v>
      </c>
      <c r="F196" s="65"/>
      <c r="G196" s="37">
        <f>IFERROR(2*C194/(SQRT(C197)),"")</f>
        <v>1.2708999656808497</v>
      </c>
      <c r="H196" s="33" t="s">
        <v>9</v>
      </c>
      <c r="I196" s="24">
        <v>2</v>
      </c>
      <c r="J196" s="34"/>
      <c r="K196" s="25">
        <v>30</v>
      </c>
      <c r="L196" s="31">
        <v>2.04</v>
      </c>
      <c r="N196" s="1"/>
    </row>
    <row r="197" spans="1:17">
      <c r="A197" s="1"/>
      <c r="B197" s="44" t="s">
        <v>59</v>
      </c>
      <c r="C197" s="45">
        <f>COUNT(Modele!$C$8:$C$100)</f>
        <v>93</v>
      </c>
      <c r="E197" s="71" t="s">
        <v>10</v>
      </c>
      <c r="F197" s="72"/>
      <c r="G197" s="38">
        <f>2.9*C194</f>
        <v>17.771367360716869</v>
      </c>
      <c r="H197" s="39" t="s">
        <v>11</v>
      </c>
      <c r="I197" s="40" t="s">
        <v>12</v>
      </c>
      <c r="J197" s="41"/>
      <c r="K197" s="25">
        <v>40</v>
      </c>
      <c r="L197" s="31">
        <v>2</v>
      </c>
      <c r="N197" s="1"/>
    </row>
    <row r="198" spans="1:17">
      <c r="A198" s="6"/>
      <c r="B198" s="7"/>
      <c r="C198" s="1"/>
      <c r="E198" s="46"/>
      <c r="F198" s="24"/>
      <c r="G198" s="24"/>
      <c r="H198" s="24"/>
      <c r="I198" s="22"/>
      <c r="J198" s="22"/>
      <c r="K198" s="25" t="s">
        <v>50</v>
      </c>
      <c r="L198" s="31">
        <v>1.96</v>
      </c>
      <c r="N198" s="1"/>
    </row>
    <row r="199" spans="1:17">
      <c r="A199" s="1"/>
      <c r="D199" s="5"/>
      <c r="M199" s="5"/>
      <c r="N199" s="11"/>
    </row>
    <row r="200" spans="1:17">
      <c r="A200" s="1"/>
      <c r="D200" s="5"/>
      <c r="M200" s="5"/>
      <c r="N200" s="11"/>
      <c r="O200" s="7"/>
      <c r="P200" s="7"/>
      <c r="Q200" s="7"/>
    </row>
    <row r="201" spans="1:17">
      <c r="A201" s="62" t="str">
        <f>"Carte de contrôle"&amp;" "&amp;A5</f>
        <v>Carte de contrôle elements</v>
      </c>
      <c r="B201" s="62"/>
      <c r="C201" s="62"/>
      <c r="D201" s="63"/>
      <c r="E201" s="49" t="s">
        <v>48</v>
      </c>
      <c r="F201" s="16">
        <f>IFERROR(C193,"")</f>
        <v>134.56268817204304</v>
      </c>
      <c r="H201" s="4" t="s">
        <v>13</v>
      </c>
      <c r="I201" s="66" t="str">
        <f>ROUND(E,7)&amp;" &lt;  X &lt; "&amp;ROUND(E,7)</f>
        <v>6.1280577 &lt;  X &lt; 6.1280577</v>
      </c>
      <c r="J201" s="66"/>
      <c r="K201" s="66"/>
      <c r="L201" s="66"/>
      <c r="O201" s="12"/>
      <c r="P201" s="12"/>
    </row>
    <row r="202" spans="1:17">
      <c r="A202" s="62"/>
      <c r="B202" s="62"/>
      <c r="C202" s="62"/>
      <c r="D202" s="63"/>
      <c r="E202" s="50" t="s">
        <v>49</v>
      </c>
      <c r="F202" s="17">
        <f>G194</f>
        <v>4.5540541689811445</v>
      </c>
      <c r="H202" s="4" t="s">
        <v>14</v>
      </c>
      <c r="I202" s="66" t="str">
        <f>IFERROR(ROUND(f,7)&amp;" &lt;  X &lt; "&amp;ROUND(f,7),"")</f>
        <v>12.2561154 &lt;  X &lt; 12.2561154</v>
      </c>
      <c r="J202" s="66"/>
      <c r="K202" s="66"/>
      <c r="L202" s="66"/>
      <c r="O202" s="12"/>
      <c r="P202" s="12"/>
    </row>
  </sheetData>
  <mergeCells count="10">
    <mergeCell ref="H5:I5"/>
    <mergeCell ref="F5:G5"/>
    <mergeCell ref="A5:D5"/>
    <mergeCell ref="E197:F197"/>
    <mergeCell ref="A1:H4"/>
    <mergeCell ref="A201:D202"/>
    <mergeCell ref="E196:F196"/>
    <mergeCell ref="I202:L202"/>
    <mergeCell ref="I201:L201"/>
    <mergeCell ref="E195:F195"/>
  </mergeCells>
  <conditionalFormatting sqref="A8:M191">
    <cfRule type="expression" dxfId="7" priority="6" stopIfTrue="1">
      <formula>$D8="/"</formula>
    </cfRule>
    <cfRule type="expression" dxfId="6" priority="7" stopIfTrue="1">
      <formula>$D8="OK"</formula>
    </cfRule>
  </conditionalFormatting>
  <conditionalFormatting sqref="A5:D5">
    <cfRule type="expression" dxfId="5" priority="3">
      <formula>$A$5&lt;&gt;""</formula>
    </cfRule>
    <cfRule type="containsBlanks" dxfId="4" priority="4">
      <formula>LEN(TRIM(A5))=0</formula>
    </cfRule>
  </conditionalFormatting>
  <conditionalFormatting sqref="H5:I5 A8:C191">
    <cfRule type="containsBlanks" dxfId="3" priority="2">
      <formula>LEN(TRIM(A5))=0</formula>
    </cfRule>
  </conditionalFormatting>
  <printOptions horizontalCentered="1" verticalCentered="1" gridLinesSet="0"/>
  <pageMargins left="0" right="0" top="0.19685039370078741" bottom="0.19685039370078741" header="0.31496062992125984" footer="0.31496062992125984"/>
  <pageSetup paperSize="9" scale="23" orientation="portrait" horizontalDpi="300" verticalDpi="300" r:id="rId1"/>
  <headerFooter alignWithMargins="0">
    <oddHeader>&amp;RCarte de contrôle</oddHeader>
    <oddFooter>&amp;LCEA_F098 carte de contrôle rev01 01/10/2020&amp;R&amp;P/&amp;N
]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Modele</vt:lpstr>
      <vt:lpstr>Modele!cible</vt:lpstr>
      <vt:lpstr>Modele!E</vt:lpstr>
      <vt:lpstr>Modele!f</vt:lpstr>
      <vt:lpstr>Modele!g</vt:lpstr>
      <vt:lpstr>Modele!m</vt:lpstr>
      <vt:lpstr>Modele!Zone_d_impression</vt:lpstr>
    </vt:vector>
  </TitlesOfParts>
  <Company>Département de la Drôme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g26000315</dc:creator>
  <cp:lastModifiedBy>g26000315</cp:lastModifiedBy>
  <cp:lastPrinted>2025-07-11T10:29:34Z</cp:lastPrinted>
  <dcterms:created xsi:type="dcterms:W3CDTF">2025-07-08T09:43:48Z</dcterms:created>
  <dcterms:modified xsi:type="dcterms:W3CDTF">2025-07-16T09:19:18Z</dcterms:modified>
</cp:coreProperties>
</file>