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720" activeTab="1"/>
  </bookViews>
  <sheets>
    <sheet name="BD" sheetId="1" r:id="rId1"/>
    <sheet name="CALCUL" sheetId="2" r:id="rId2"/>
    <sheet name="Feuil1" sheetId="3" r:id="rId3"/>
  </sheets>
  <definedNames>
    <definedName name="_xlnm._FilterDatabase" localSheetId="0" hidden="1">BD!$A$2:$M$28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a="1"/>
  <c r="I6" s="1"/>
  <c r="B6" l="1"/>
  <c r="B7" s="1"/>
  <c r="G6"/>
  <c r="G7" s="1"/>
  <c r="F6"/>
  <c r="F8" s="1"/>
  <c r="E6"/>
  <c r="E7" s="1"/>
  <c r="D6"/>
  <c r="D7" s="1"/>
  <c r="C6"/>
  <c r="C8"/>
  <c r="F7" l="1"/>
  <c r="E8"/>
  <c r="D8"/>
  <c r="G8"/>
  <c r="B8"/>
  <c r="C7"/>
  <c r="A15" i="1" l="1"/>
  <c r="A16"/>
  <c r="A17"/>
  <c r="A18"/>
  <c r="A19"/>
  <c r="A20"/>
  <c r="A21"/>
  <c r="A22"/>
  <c r="A23"/>
  <c r="A24"/>
  <c r="A25"/>
  <c r="A26"/>
  <c r="A27"/>
  <c r="A28"/>
  <c r="M28"/>
  <c r="M27"/>
  <c r="M25"/>
  <c r="M21"/>
  <c r="M19"/>
  <c r="M17"/>
  <c r="M16"/>
  <c r="M15"/>
  <c r="M14"/>
  <c r="A14"/>
  <c r="M13"/>
  <c r="A13"/>
  <c r="M12"/>
  <c r="A12"/>
  <c r="A11"/>
  <c r="M10"/>
  <c r="A10"/>
  <c r="M9"/>
  <c r="A9"/>
  <c r="M8"/>
  <c r="A8"/>
  <c r="M7"/>
  <c r="A7"/>
  <c r="A6"/>
  <c r="M5"/>
  <c r="A5"/>
  <c r="M4"/>
  <c r="A4"/>
  <c r="M3"/>
  <c r="A3"/>
  <c r="J6" i="2" l="1" a="1"/>
  <c r="J6" s="1"/>
  <c r="L6" a="1"/>
  <c r="L6" s="1"/>
  <c r="N6" a="1"/>
  <c r="N6" s="1"/>
  <c r="K6" a="1"/>
  <c r="K6" s="1"/>
  <c r="M6" a="1"/>
  <c r="M6" s="1"/>
  <c r="E9"/>
  <c r="G9"/>
  <c r="F9"/>
  <c r="E4"/>
  <c r="E5" s="1"/>
  <c r="F4"/>
  <c r="G4"/>
  <c r="D4"/>
  <c r="B9"/>
  <c r="C9"/>
  <c r="D9"/>
  <c r="C4"/>
  <c r="B4"/>
  <c r="M26" i="1"/>
  <c r="M24"/>
  <c r="M23"/>
  <c r="M22"/>
  <c r="M20"/>
  <c r="M18"/>
  <c r="M11"/>
  <c r="M6"/>
  <c r="E10" i="2" l="1"/>
  <c r="F5"/>
  <c r="F10"/>
  <c r="G10"/>
  <c r="G5"/>
  <c r="D5"/>
  <c r="D10"/>
  <c r="C10"/>
  <c r="C5"/>
  <c r="B5"/>
  <c r="B10"/>
  <c r="F13" l="1"/>
  <c r="F14"/>
  <c r="F11"/>
  <c r="F16"/>
  <c r="F15"/>
  <c r="F12"/>
  <c r="G13"/>
  <c r="G12"/>
  <c r="G15"/>
  <c r="G16"/>
  <c r="G11"/>
  <c r="G14"/>
  <c r="E12"/>
  <c r="E14"/>
  <c r="E13"/>
  <c r="E15"/>
  <c r="E16"/>
  <c r="E11"/>
  <c r="D15"/>
  <c r="D11"/>
  <c r="D12"/>
  <c r="D16"/>
  <c r="D14"/>
  <c r="D13"/>
  <c r="C11"/>
  <c r="C15"/>
  <c r="C12"/>
  <c r="C14"/>
  <c r="C16"/>
  <c r="C13"/>
  <c r="B15"/>
  <c r="B11"/>
  <c r="B12"/>
  <c r="B16"/>
  <c r="B14"/>
  <c r="B13"/>
</calcChain>
</file>

<file path=xl/sharedStrings.xml><?xml version="1.0" encoding="utf-8"?>
<sst xmlns="http://schemas.openxmlformats.org/spreadsheetml/2006/main" count="93" uniqueCount="25">
  <si>
    <t>ANNEE</t>
  </si>
  <si>
    <t>TYPE</t>
  </si>
  <si>
    <t>VISA</t>
  </si>
  <si>
    <t>DATE</t>
  </si>
  <si>
    <t>VALEURS</t>
  </si>
  <si>
    <t>réél</t>
  </si>
  <si>
    <t>Conforme ?</t>
  </si>
  <si>
    <t>DCO 10</t>
  </si>
  <si>
    <t>DCO 100</t>
  </si>
  <si>
    <t>DCO 500</t>
  </si>
  <si>
    <t>Moy</t>
  </si>
  <si>
    <t>Moy+SIGMA</t>
  </si>
  <si>
    <t>Moy-SIGMA</t>
  </si>
  <si>
    <t>Moy+2SIGMA</t>
  </si>
  <si>
    <t>Moy-2SIGMA</t>
  </si>
  <si>
    <t>Moy+3SIGMA</t>
  </si>
  <si>
    <t>Moy-3SIGMA</t>
  </si>
  <si>
    <t>AA</t>
  </si>
  <si>
    <t>moy</t>
  </si>
  <si>
    <t>CV</t>
  </si>
  <si>
    <t>2 sigma</t>
  </si>
  <si>
    <t>3 sigma</t>
  </si>
  <si>
    <t>Nombre</t>
  </si>
  <si>
    <t>Sigma (ecart type)</t>
  </si>
  <si>
    <t>Valeur répérées manuellement</t>
  </si>
</sst>
</file>

<file path=xl/styles.xml><?xml version="1.0" encoding="utf-8"?>
<styleSheet xmlns="http://schemas.openxmlformats.org/spreadsheetml/2006/main">
  <numFmts count="3">
    <numFmt numFmtId="164" formatCode="yyyy"/>
    <numFmt numFmtId="165" formatCode="dd/mm/yy;@"/>
    <numFmt numFmtId="166" formatCode="0.0000000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" borderId="0" xfId="0" applyFill="1"/>
    <xf numFmtId="0" fontId="0" fillId="2" borderId="0" xfId="0" applyFill="1" applyAlignment="1"/>
    <xf numFmtId="0" fontId="0" fillId="0" borderId="0" xfId="0" applyFill="1" applyAlignment="1"/>
    <xf numFmtId="0" fontId="0" fillId="0" borderId="0" xfId="0" applyFill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"/>
  <sheetViews>
    <sheetView workbookViewId="0">
      <selection activeCell="D12" sqref="D12"/>
    </sheetView>
  </sheetViews>
  <sheetFormatPr baseColWidth="10" defaultRowHeight="15"/>
  <cols>
    <col min="1" max="4" width="11.42578125" style="9"/>
    <col min="5" max="5" width="11.5703125" style="9" bestFit="1" customWidth="1"/>
    <col min="6" max="16384" width="11.42578125" style="9"/>
  </cols>
  <sheetData>
    <row r="2" spans="1:13" ht="35.1" customHeight="1">
      <c r="A2" s="7" t="s">
        <v>0</v>
      </c>
      <c r="B2" s="8" t="s">
        <v>1</v>
      </c>
      <c r="C2" s="7" t="s">
        <v>2</v>
      </c>
      <c r="D2" s="8" t="s">
        <v>3</v>
      </c>
      <c r="E2" s="8" t="s">
        <v>4</v>
      </c>
      <c r="F2" s="8" t="s">
        <v>10</v>
      </c>
      <c r="G2" s="8" t="s">
        <v>11</v>
      </c>
      <c r="H2" s="8" t="s">
        <v>12</v>
      </c>
      <c r="I2" s="8" t="s">
        <v>13</v>
      </c>
      <c r="J2" s="8" t="s">
        <v>14</v>
      </c>
      <c r="K2" s="8" t="s">
        <v>15</v>
      </c>
      <c r="L2" s="8" t="s">
        <v>16</v>
      </c>
      <c r="M2" s="7" t="s">
        <v>6</v>
      </c>
    </row>
    <row r="3" spans="1:13" ht="20.100000000000001" customHeight="1">
      <c r="A3" s="3" t="str">
        <f t="shared" ref="A3:A14" si="0">IF(B3="","",TEXT(D3,"aaaa"))</f>
        <v>2023</v>
      </c>
      <c r="B3" s="2" t="s">
        <v>7</v>
      </c>
      <c r="C3" s="2" t="s">
        <v>17</v>
      </c>
      <c r="D3" s="4">
        <v>44941</v>
      </c>
      <c r="E3" s="5">
        <v>9.98</v>
      </c>
      <c r="F3" s="2">
        <v>11.828463414634141</v>
      </c>
      <c r="G3" s="2">
        <v>13.231131089544238</v>
      </c>
      <c r="H3" s="2">
        <v>10.425795739724045</v>
      </c>
      <c r="I3" s="2">
        <v>14.633798764454335</v>
      </c>
      <c r="J3" s="2">
        <v>9.0231280648139478</v>
      </c>
      <c r="K3" s="2">
        <v>16.036466439364432</v>
      </c>
      <c r="L3" s="2">
        <v>7.620460389903851</v>
      </c>
      <c r="M3" s="2" t="str">
        <f t="shared" ref="M3:M28" si="1">IF(OR(B3="",D3="",E3=""),"",IF(E3&gt;K3,"NC",IF(E3&lt;L3,"NC",IF(AND(E3&gt;I3,E3&lt;=K3),"ATTENTION",IF(AND(E3&lt;J3,E3&gt;=L3),"ATTENTION",IF(AND(E3&gt;=J3,E3&lt;=I3),"OK",""))))))</f>
        <v>OK</v>
      </c>
    </row>
    <row r="4" spans="1:13" ht="20.100000000000001" customHeight="1">
      <c r="A4" s="3" t="str">
        <f t="shared" si="0"/>
        <v>2023</v>
      </c>
      <c r="B4" s="2" t="s">
        <v>7</v>
      </c>
      <c r="C4" s="2" t="s">
        <v>17</v>
      </c>
      <c r="D4" s="4">
        <v>44942</v>
      </c>
      <c r="E4" s="5">
        <v>9.94</v>
      </c>
      <c r="F4" s="2">
        <v>99.718316831683182</v>
      </c>
      <c r="G4" s="2">
        <v>101.63177041500737</v>
      </c>
      <c r="H4" s="2">
        <v>97.804863248358998</v>
      </c>
      <c r="I4" s="2">
        <v>103.54522399833156</v>
      </c>
      <c r="J4" s="2">
        <v>95.8914096650348</v>
      </c>
      <c r="K4" s="2">
        <v>105.45867758165575</v>
      </c>
      <c r="L4" s="2">
        <v>93.977956081710616</v>
      </c>
      <c r="M4" s="2" t="str">
        <f t="shared" si="1"/>
        <v>NC</v>
      </c>
    </row>
    <row r="5" spans="1:13" ht="20.100000000000001" customHeight="1">
      <c r="A5" s="3" t="str">
        <f t="shared" si="0"/>
        <v>2024</v>
      </c>
      <c r="B5" s="2" t="s">
        <v>8</v>
      </c>
      <c r="C5" s="2" t="s">
        <v>17</v>
      </c>
      <c r="D5" s="4">
        <v>45309</v>
      </c>
      <c r="E5" s="5">
        <v>98.12</v>
      </c>
      <c r="F5" s="2">
        <v>498.4</v>
      </c>
      <c r="G5" s="2">
        <v>502.86626770019569</v>
      </c>
      <c r="H5" s="2">
        <v>493.93373229980426</v>
      </c>
      <c r="I5" s="2">
        <v>507.33253540039135</v>
      </c>
      <c r="J5" s="2">
        <v>489.4674645996086</v>
      </c>
      <c r="K5" s="2">
        <v>511.79880310058707</v>
      </c>
      <c r="L5" s="2">
        <v>485.00119689941289</v>
      </c>
      <c r="M5" s="2" t="str">
        <f t="shared" si="1"/>
        <v>NC</v>
      </c>
    </row>
    <row r="6" spans="1:13" ht="20.100000000000001" customHeight="1">
      <c r="A6" s="3" t="str">
        <f t="shared" si="0"/>
        <v>2024</v>
      </c>
      <c r="B6" s="2" t="s">
        <v>9</v>
      </c>
      <c r="C6" s="2" t="s">
        <v>17</v>
      </c>
      <c r="D6" s="4">
        <v>45310</v>
      </c>
      <c r="E6" s="5">
        <v>497.36</v>
      </c>
      <c r="F6" s="2">
        <v>99.718316831683182</v>
      </c>
      <c r="G6" s="2">
        <v>101.63177041500737</v>
      </c>
      <c r="H6" s="2">
        <v>97.804863248358998</v>
      </c>
      <c r="I6" s="2">
        <v>103.54522399833156</v>
      </c>
      <c r="J6" s="2">
        <v>95.8914096650348</v>
      </c>
      <c r="K6" s="2">
        <v>105.45867758165575</v>
      </c>
      <c r="L6" s="2">
        <v>93.977956081710616</v>
      </c>
      <c r="M6" s="2" t="str">
        <f t="shared" si="1"/>
        <v>NC</v>
      </c>
    </row>
    <row r="7" spans="1:13" ht="20.100000000000001" customHeight="1">
      <c r="A7" s="3" t="str">
        <f t="shared" si="0"/>
        <v/>
      </c>
      <c r="B7" s="2"/>
      <c r="C7" s="2"/>
      <c r="D7" s="4"/>
      <c r="E7" s="5"/>
      <c r="F7" s="2">
        <v>11.828463414634141</v>
      </c>
      <c r="G7" s="2">
        <v>13.231131089544238</v>
      </c>
      <c r="H7" s="2">
        <v>10.425795739724045</v>
      </c>
      <c r="I7" s="2">
        <v>14.633798764454335</v>
      </c>
      <c r="J7" s="2">
        <v>9.0231280648139478</v>
      </c>
      <c r="K7" s="2">
        <v>16.036466439364432</v>
      </c>
      <c r="L7" s="2">
        <v>7.620460389903851</v>
      </c>
      <c r="M7" s="2" t="str">
        <f t="shared" si="1"/>
        <v/>
      </c>
    </row>
    <row r="8" spans="1:13" ht="20.100000000000001" customHeight="1">
      <c r="A8" s="3" t="str">
        <f t="shared" si="0"/>
        <v/>
      </c>
      <c r="B8" s="2"/>
      <c r="C8" s="2"/>
      <c r="D8" s="4"/>
      <c r="E8" s="5"/>
      <c r="F8" s="2">
        <v>11.828463414634141</v>
      </c>
      <c r="G8" s="2">
        <v>13.231131089544238</v>
      </c>
      <c r="H8" s="2">
        <v>10.425795739724045</v>
      </c>
      <c r="I8" s="2">
        <v>14.633798764454335</v>
      </c>
      <c r="J8" s="2">
        <v>9.0231280648139478</v>
      </c>
      <c r="K8" s="2">
        <v>16.036466439364432</v>
      </c>
      <c r="L8" s="2">
        <v>7.620460389903851</v>
      </c>
      <c r="M8" s="2" t="str">
        <f t="shared" si="1"/>
        <v/>
      </c>
    </row>
    <row r="9" spans="1:13" ht="20.100000000000001" customHeight="1">
      <c r="A9" s="3" t="str">
        <f t="shared" si="0"/>
        <v/>
      </c>
      <c r="B9" s="2"/>
      <c r="C9" s="2"/>
      <c r="D9" s="4"/>
      <c r="E9" s="5"/>
      <c r="F9" s="2">
        <v>99.718316831683182</v>
      </c>
      <c r="G9" s="2">
        <v>101.63177041500737</v>
      </c>
      <c r="H9" s="2">
        <v>97.804863248358998</v>
      </c>
      <c r="I9" s="2">
        <v>103.54522399833156</v>
      </c>
      <c r="J9" s="2">
        <v>95.8914096650348</v>
      </c>
      <c r="K9" s="2">
        <v>105.45867758165575</v>
      </c>
      <c r="L9" s="2">
        <v>93.977956081710616</v>
      </c>
      <c r="M9" s="2" t="str">
        <f t="shared" si="1"/>
        <v/>
      </c>
    </row>
    <row r="10" spans="1:13" ht="20.100000000000001" customHeight="1">
      <c r="A10" s="3" t="str">
        <f t="shared" si="0"/>
        <v/>
      </c>
      <c r="B10" s="2"/>
      <c r="C10" s="2"/>
      <c r="D10" s="4"/>
      <c r="E10" s="5"/>
      <c r="F10" s="2">
        <v>11.828463414634141</v>
      </c>
      <c r="G10" s="2">
        <v>13.231131089544238</v>
      </c>
      <c r="H10" s="2">
        <v>10.425795739724045</v>
      </c>
      <c r="I10" s="2">
        <v>14.633798764454335</v>
      </c>
      <c r="J10" s="2">
        <v>9.0231280648139478</v>
      </c>
      <c r="K10" s="2">
        <v>16.036466439364432</v>
      </c>
      <c r="L10" s="2">
        <v>7.620460389903851</v>
      </c>
      <c r="M10" s="2" t="str">
        <f t="shared" si="1"/>
        <v/>
      </c>
    </row>
    <row r="11" spans="1:13" ht="20.100000000000001" customHeight="1">
      <c r="A11" s="3" t="str">
        <f t="shared" si="0"/>
        <v/>
      </c>
      <c r="B11" s="2"/>
      <c r="C11" s="2"/>
      <c r="D11" s="4"/>
      <c r="E11" s="5"/>
      <c r="F11" s="2">
        <v>99.718316831683182</v>
      </c>
      <c r="G11" s="2">
        <v>101.63177041500737</v>
      </c>
      <c r="H11" s="2">
        <v>97.804863248358998</v>
      </c>
      <c r="I11" s="2">
        <v>103.54522399833156</v>
      </c>
      <c r="J11" s="2">
        <v>95.8914096650348</v>
      </c>
      <c r="K11" s="2">
        <v>105.45867758165575</v>
      </c>
      <c r="L11" s="2">
        <v>93.977956081710616</v>
      </c>
      <c r="M11" s="2" t="str">
        <f t="shared" si="1"/>
        <v/>
      </c>
    </row>
    <row r="12" spans="1:13" ht="20.100000000000001" customHeight="1">
      <c r="A12" s="3" t="str">
        <f t="shared" si="0"/>
        <v/>
      </c>
      <c r="B12" s="2"/>
      <c r="C12" s="2"/>
      <c r="D12" s="4"/>
      <c r="E12" s="5"/>
      <c r="F12" s="2">
        <v>11.828463414634141</v>
      </c>
      <c r="G12" s="2">
        <v>13.231131089544238</v>
      </c>
      <c r="H12" s="2">
        <v>10.425795739724045</v>
      </c>
      <c r="I12" s="2">
        <v>14.633798764454335</v>
      </c>
      <c r="J12" s="2">
        <v>9.0231280648139478</v>
      </c>
      <c r="K12" s="2">
        <v>16.036466439364432</v>
      </c>
      <c r="L12" s="2">
        <v>7.620460389903851</v>
      </c>
      <c r="M12" s="2" t="str">
        <f t="shared" si="1"/>
        <v/>
      </c>
    </row>
    <row r="13" spans="1:13" ht="20.100000000000001" customHeight="1">
      <c r="A13" s="3" t="str">
        <f t="shared" si="0"/>
        <v/>
      </c>
      <c r="B13" s="2"/>
      <c r="C13" s="2"/>
      <c r="D13" s="4"/>
      <c r="E13" s="5"/>
      <c r="F13" s="2">
        <v>498.4</v>
      </c>
      <c r="G13" s="2">
        <v>502.86626770019569</v>
      </c>
      <c r="H13" s="2">
        <v>493.93373229980426</v>
      </c>
      <c r="I13" s="2">
        <v>507.33253540039135</v>
      </c>
      <c r="J13" s="2">
        <v>489.4674645996086</v>
      </c>
      <c r="K13" s="2">
        <v>511.79880310058707</v>
      </c>
      <c r="L13" s="2">
        <v>485.00119689941289</v>
      </c>
      <c r="M13" s="2" t="str">
        <f t="shared" si="1"/>
        <v/>
      </c>
    </row>
    <row r="14" spans="1:13" ht="20.100000000000001" customHeight="1">
      <c r="A14" s="3" t="str">
        <f t="shared" si="0"/>
        <v/>
      </c>
      <c r="B14" s="2"/>
      <c r="C14" s="2"/>
      <c r="D14" s="4"/>
      <c r="E14" s="5"/>
      <c r="F14" s="2">
        <v>498.4</v>
      </c>
      <c r="G14" s="2">
        <v>502.86626770019569</v>
      </c>
      <c r="H14" s="2">
        <v>493.93373229980426</v>
      </c>
      <c r="I14" s="2">
        <v>507.33253540039135</v>
      </c>
      <c r="J14" s="2">
        <v>489.4674645996086</v>
      </c>
      <c r="K14" s="2">
        <v>511.79880310058707</v>
      </c>
      <c r="L14" s="2">
        <v>485.00119689941289</v>
      </c>
      <c r="M14" s="2" t="str">
        <f t="shared" si="1"/>
        <v/>
      </c>
    </row>
    <row r="15" spans="1:13" ht="20.100000000000001" customHeight="1">
      <c r="A15" s="3" t="str">
        <f t="shared" ref="A15:A28" si="2">IF(B15="","",TEXT(D15,"aaaa"))</f>
        <v/>
      </c>
      <c r="B15" s="2"/>
      <c r="C15" s="2"/>
      <c r="D15" s="4"/>
      <c r="E15" s="5"/>
      <c r="F15" s="2">
        <v>11.828463414634141</v>
      </c>
      <c r="G15" s="2">
        <v>13.231131089544238</v>
      </c>
      <c r="H15" s="2">
        <v>10.425795739724045</v>
      </c>
      <c r="I15" s="2">
        <v>14.633798764454335</v>
      </c>
      <c r="J15" s="2">
        <v>9.0231280648139478</v>
      </c>
      <c r="K15" s="2">
        <v>16.036466439364432</v>
      </c>
      <c r="L15" s="2">
        <v>7.620460389903851</v>
      </c>
      <c r="M15" s="2" t="str">
        <f t="shared" si="1"/>
        <v/>
      </c>
    </row>
    <row r="16" spans="1:13" ht="20.100000000000001" customHeight="1">
      <c r="A16" s="3" t="str">
        <f t="shared" si="2"/>
        <v/>
      </c>
      <c r="B16" s="2"/>
      <c r="C16" s="2"/>
      <c r="D16" s="4"/>
      <c r="E16" s="5"/>
      <c r="F16" s="2">
        <v>11.828463414634141</v>
      </c>
      <c r="G16" s="2">
        <v>13.231131089544238</v>
      </c>
      <c r="H16" s="2">
        <v>10.425795739724045</v>
      </c>
      <c r="I16" s="2">
        <v>14.633798764454335</v>
      </c>
      <c r="J16" s="2">
        <v>9.0231280648139478</v>
      </c>
      <c r="K16" s="2">
        <v>16.036466439364432</v>
      </c>
      <c r="L16" s="2">
        <v>7.620460389903851</v>
      </c>
      <c r="M16" s="2" t="str">
        <f t="shared" si="1"/>
        <v/>
      </c>
    </row>
    <row r="17" spans="1:13" ht="20.100000000000001" customHeight="1">
      <c r="A17" s="3" t="str">
        <f t="shared" si="2"/>
        <v/>
      </c>
      <c r="B17" s="2"/>
      <c r="C17" s="2"/>
      <c r="D17" s="4"/>
      <c r="E17" s="5"/>
      <c r="F17" s="2">
        <v>99.718316831683182</v>
      </c>
      <c r="G17" s="2">
        <v>101.63177041500737</v>
      </c>
      <c r="H17" s="2">
        <v>97.804863248358998</v>
      </c>
      <c r="I17" s="2">
        <v>103.54522399833156</v>
      </c>
      <c r="J17" s="2">
        <v>95.8914096650348</v>
      </c>
      <c r="K17" s="2">
        <v>105.45867758165575</v>
      </c>
      <c r="L17" s="2">
        <v>93.977956081710616</v>
      </c>
      <c r="M17" s="2" t="str">
        <f t="shared" si="1"/>
        <v/>
      </c>
    </row>
    <row r="18" spans="1:13" ht="20.100000000000001" customHeight="1">
      <c r="A18" s="3" t="str">
        <f t="shared" si="2"/>
        <v/>
      </c>
      <c r="B18" s="2"/>
      <c r="C18" s="2"/>
      <c r="D18" s="4"/>
      <c r="E18" s="5"/>
      <c r="F18" s="2">
        <v>498.4</v>
      </c>
      <c r="G18" s="2">
        <v>502.86626770019569</v>
      </c>
      <c r="H18" s="2">
        <v>493.93373229980426</v>
      </c>
      <c r="I18" s="2">
        <v>507.33253540039135</v>
      </c>
      <c r="J18" s="2">
        <v>489.4674645996086</v>
      </c>
      <c r="K18" s="2">
        <v>511.79880310058707</v>
      </c>
      <c r="L18" s="2">
        <v>485.00119689941289</v>
      </c>
      <c r="M18" s="2" t="str">
        <f t="shared" si="1"/>
        <v/>
      </c>
    </row>
    <row r="19" spans="1:13" ht="20.100000000000001" customHeight="1">
      <c r="A19" s="3" t="str">
        <f t="shared" si="2"/>
        <v/>
      </c>
      <c r="B19" s="2"/>
      <c r="C19" s="2"/>
      <c r="D19" s="4"/>
      <c r="E19" s="5"/>
      <c r="F19" s="2">
        <v>11.828463414634141</v>
      </c>
      <c r="G19" s="2">
        <v>13.231131089544238</v>
      </c>
      <c r="H19" s="2">
        <v>10.425795739724045</v>
      </c>
      <c r="I19" s="2">
        <v>14.633798764454335</v>
      </c>
      <c r="J19" s="2">
        <v>9.0231280648139478</v>
      </c>
      <c r="K19" s="2">
        <v>16.036466439364432</v>
      </c>
      <c r="L19" s="2">
        <v>7.620460389903851</v>
      </c>
      <c r="M19" s="2" t="str">
        <f t="shared" si="1"/>
        <v/>
      </c>
    </row>
    <row r="20" spans="1:13" ht="20.100000000000001" customHeight="1">
      <c r="A20" s="3" t="str">
        <f t="shared" si="2"/>
        <v/>
      </c>
      <c r="B20" s="2"/>
      <c r="C20" s="2"/>
      <c r="D20" s="4"/>
      <c r="E20" s="6"/>
      <c r="F20" s="2">
        <v>99.718316831683182</v>
      </c>
      <c r="G20" s="2">
        <v>101.63177041500737</v>
      </c>
      <c r="H20" s="2">
        <v>97.804863248358998</v>
      </c>
      <c r="I20" s="2">
        <v>103.54522399833156</v>
      </c>
      <c r="J20" s="2">
        <v>95.8914096650348</v>
      </c>
      <c r="K20" s="2">
        <v>105.45867758165575</v>
      </c>
      <c r="L20" s="2">
        <v>93.977956081710616</v>
      </c>
      <c r="M20" s="2" t="str">
        <f t="shared" si="1"/>
        <v/>
      </c>
    </row>
    <row r="21" spans="1:13" ht="20.100000000000001" customHeight="1">
      <c r="A21" s="3" t="str">
        <f t="shared" si="2"/>
        <v/>
      </c>
      <c r="B21" s="2"/>
      <c r="C21" s="2"/>
      <c r="D21" s="4"/>
      <c r="E21" s="6"/>
      <c r="F21" s="2">
        <v>11.828463414634141</v>
      </c>
      <c r="G21" s="2">
        <v>13.231131089544238</v>
      </c>
      <c r="H21" s="2">
        <v>10.425795739724045</v>
      </c>
      <c r="I21" s="2">
        <v>14.633798764454335</v>
      </c>
      <c r="J21" s="2">
        <v>9.0231280648139478</v>
      </c>
      <c r="K21" s="2">
        <v>16.036466439364432</v>
      </c>
      <c r="L21" s="2">
        <v>7.620460389903851</v>
      </c>
      <c r="M21" s="2" t="str">
        <f t="shared" si="1"/>
        <v/>
      </c>
    </row>
    <row r="22" spans="1:13" ht="20.100000000000001" customHeight="1">
      <c r="A22" s="3" t="str">
        <f t="shared" si="2"/>
        <v/>
      </c>
      <c r="B22" s="2"/>
      <c r="C22" s="2"/>
      <c r="D22" s="4"/>
      <c r="E22" s="5"/>
      <c r="F22" s="2">
        <v>498.4</v>
      </c>
      <c r="G22" s="2">
        <v>502.86626770019569</v>
      </c>
      <c r="H22" s="2">
        <v>493.93373229980426</v>
      </c>
      <c r="I22" s="2">
        <v>507.33253540039135</v>
      </c>
      <c r="J22" s="2">
        <v>489.4674645996086</v>
      </c>
      <c r="K22" s="2">
        <v>511.79880310058707</v>
      </c>
      <c r="L22" s="2">
        <v>485.00119689941289</v>
      </c>
      <c r="M22" s="2" t="str">
        <f t="shared" si="1"/>
        <v/>
      </c>
    </row>
    <row r="23" spans="1:13" ht="20.100000000000001" customHeight="1">
      <c r="A23" s="3" t="str">
        <f t="shared" si="2"/>
        <v/>
      </c>
      <c r="B23" s="2"/>
      <c r="C23" s="2"/>
      <c r="D23" s="4"/>
      <c r="E23" s="5"/>
      <c r="F23" s="2">
        <v>99.718316831683182</v>
      </c>
      <c r="G23" s="2">
        <v>101.63177041500737</v>
      </c>
      <c r="H23" s="2">
        <v>97.804863248358998</v>
      </c>
      <c r="I23" s="2">
        <v>103.54522399833156</v>
      </c>
      <c r="J23" s="2">
        <v>95.8914096650348</v>
      </c>
      <c r="K23" s="2">
        <v>105.45867758165575</v>
      </c>
      <c r="L23" s="2">
        <v>93.977956081710616</v>
      </c>
      <c r="M23" s="2" t="str">
        <f t="shared" si="1"/>
        <v/>
      </c>
    </row>
    <row r="24" spans="1:13" ht="20.100000000000001" customHeight="1">
      <c r="A24" s="3" t="str">
        <f t="shared" si="2"/>
        <v/>
      </c>
      <c r="B24" s="2"/>
      <c r="C24" s="2"/>
      <c r="D24" s="4"/>
      <c r="E24" s="5"/>
      <c r="F24" s="2">
        <v>99.718316831683182</v>
      </c>
      <c r="G24" s="2">
        <v>101.63177041500737</v>
      </c>
      <c r="H24" s="2">
        <v>97.804863248358998</v>
      </c>
      <c r="I24" s="2">
        <v>103.54522399833156</v>
      </c>
      <c r="J24" s="2">
        <v>95.8914096650348</v>
      </c>
      <c r="K24" s="2">
        <v>105.45867758165575</v>
      </c>
      <c r="L24" s="2">
        <v>93.977956081710616</v>
      </c>
      <c r="M24" s="2" t="str">
        <f t="shared" si="1"/>
        <v/>
      </c>
    </row>
    <row r="25" spans="1:13" ht="20.100000000000001" customHeight="1">
      <c r="A25" s="3" t="str">
        <f t="shared" si="2"/>
        <v/>
      </c>
      <c r="B25" s="2"/>
      <c r="C25" s="2"/>
      <c r="D25" s="4"/>
      <c r="E25" s="5"/>
      <c r="F25" s="2">
        <v>11.828463414634141</v>
      </c>
      <c r="G25" s="2">
        <v>13.231131089544238</v>
      </c>
      <c r="H25" s="2">
        <v>10.425795739724045</v>
      </c>
      <c r="I25" s="2">
        <v>14.633798764454335</v>
      </c>
      <c r="J25" s="2">
        <v>9.0231280648139478</v>
      </c>
      <c r="K25" s="2">
        <v>16.036466439364432</v>
      </c>
      <c r="L25" s="2">
        <v>7.620460389903851</v>
      </c>
      <c r="M25" s="2" t="str">
        <f t="shared" si="1"/>
        <v/>
      </c>
    </row>
    <row r="26" spans="1:13" ht="20.100000000000001" customHeight="1">
      <c r="A26" s="3" t="str">
        <f t="shared" si="2"/>
        <v/>
      </c>
      <c r="B26" s="2"/>
      <c r="C26" s="2"/>
      <c r="D26" s="4"/>
      <c r="E26" s="5"/>
      <c r="F26" s="2">
        <v>99.718316831683182</v>
      </c>
      <c r="G26" s="2">
        <v>101.63177041500737</v>
      </c>
      <c r="H26" s="2">
        <v>97.804863248358998</v>
      </c>
      <c r="I26" s="2">
        <v>103.54522399833156</v>
      </c>
      <c r="J26" s="2">
        <v>95.8914096650348</v>
      </c>
      <c r="K26" s="2">
        <v>105.45867758165575</v>
      </c>
      <c r="L26" s="2">
        <v>93.977956081710616</v>
      </c>
      <c r="M26" s="2" t="str">
        <f t="shared" si="1"/>
        <v/>
      </c>
    </row>
    <row r="27" spans="1:13" ht="20.100000000000001" customHeight="1">
      <c r="A27" s="3" t="str">
        <f t="shared" si="2"/>
        <v/>
      </c>
      <c r="B27" s="2"/>
      <c r="C27" s="2"/>
      <c r="D27" s="4"/>
      <c r="E27" s="5"/>
      <c r="F27" s="2">
        <v>498.4</v>
      </c>
      <c r="G27" s="2">
        <v>502.86626770019569</v>
      </c>
      <c r="H27" s="2">
        <v>493.93373229980426</v>
      </c>
      <c r="I27" s="2">
        <v>507.33253540039135</v>
      </c>
      <c r="J27" s="2">
        <v>489.4674645996086</v>
      </c>
      <c r="K27" s="2">
        <v>511.79880310058707</v>
      </c>
      <c r="L27" s="2">
        <v>485.00119689941289</v>
      </c>
      <c r="M27" s="2" t="str">
        <f t="shared" si="1"/>
        <v/>
      </c>
    </row>
    <row r="28" spans="1:13" ht="20.100000000000001" customHeight="1">
      <c r="A28" s="3" t="str">
        <f t="shared" si="2"/>
        <v/>
      </c>
      <c r="B28" s="2"/>
      <c r="C28" s="2"/>
      <c r="D28" s="4"/>
      <c r="E28" s="5"/>
      <c r="F28" s="2">
        <v>11.828463414634141</v>
      </c>
      <c r="G28" s="2">
        <v>13.231131089544238</v>
      </c>
      <c r="H28" s="2">
        <v>10.425795739724045</v>
      </c>
      <c r="I28" s="2">
        <v>14.633798764454335</v>
      </c>
      <c r="J28" s="2">
        <v>9.0231280648139478</v>
      </c>
      <c r="K28" s="2">
        <v>16.036466439364432</v>
      </c>
      <c r="L28" s="2">
        <v>7.620460389903851</v>
      </c>
      <c r="M28" s="2" t="str">
        <f t="shared" si="1"/>
        <v/>
      </c>
    </row>
  </sheetData>
  <autoFilter ref="A2:M2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N27"/>
  <sheetViews>
    <sheetView tabSelected="1" workbookViewId="0">
      <selection activeCell="I6" sqref="I6"/>
    </sheetView>
  </sheetViews>
  <sheetFormatPr baseColWidth="10" defaultRowHeight="15"/>
  <cols>
    <col min="1" max="1" width="19.85546875" customWidth="1"/>
    <col min="10" max="10" width="11.42578125" customWidth="1"/>
  </cols>
  <sheetData>
    <row r="2" spans="1:14">
      <c r="A2" s="10"/>
      <c r="B2" s="18">
        <v>2023</v>
      </c>
      <c r="C2" s="18"/>
      <c r="D2" s="18"/>
      <c r="E2" s="19">
        <v>2024</v>
      </c>
      <c r="F2" s="19"/>
      <c r="G2" s="19"/>
    </row>
    <row r="3" spans="1:14">
      <c r="A3" s="11"/>
      <c r="B3" s="2" t="s">
        <v>7</v>
      </c>
      <c r="C3" s="2" t="s">
        <v>8</v>
      </c>
      <c r="D3" s="2" t="s">
        <v>9</v>
      </c>
      <c r="E3" s="2" t="s">
        <v>7</v>
      </c>
      <c r="F3" s="2" t="s">
        <v>8</v>
      </c>
      <c r="G3" s="2" t="s">
        <v>9</v>
      </c>
    </row>
    <row r="4" spans="1:14">
      <c r="A4" s="12" t="s">
        <v>18</v>
      </c>
      <c r="B4" s="1">
        <f>AVERAGEIFS(BD!E3:E28,BD!A3:A28,B2,BD!B3:B28,B3)</f>
        <v>9.9600000000000009</v>
      </c>
      <c r="C4" s="2" t="e">
        <f>AVERAGEIFS(BD!E3:E28,BD!A3:A28,B2,BD!B3:B28,C3)</f>
        <v>#DIV/0!</v>
      </c>
      <c r="D4" s="2" t="e">
        <f>AVERAGEIFS(BD!E3:E28,BD!A3:A28,B2,BD!B3:B28,D3)</f>
        <v>#DIV/0!</v>
      </c>
      <c r="E4" s="2" t="e">
        <f>AVERAGEIFS(BD!E3:E28,BD!A3:A28,E2,BD!B3:B28,E3)</f>
        <v>#DIV/0!</v>
      </c>
      <c r="F4" s="2">
        <f>AVERAGEIFS(BD!E3:E28,BD!A3:A28,E2,BD!B3:B28,F3)</f>
        <v>98.12</v>
      </c>
      <c r="G4" s="2">
        <f>AVERAGEIFS(BD!E3:E28,BD!A3:A28,E2,BD!B3:B28,G3)</f>
        <v>497.36</v>
      </c>
    </row>
    <row r="5" spans="1:14">
      <c r="A5" s="12" t="s">
        <v>19</v>
      </c>
      <c r="B5" s="2">
        <f t="shared" ref="B5:G5" si="0">B6/B4*100</f>
        <v>9.8660316131913852</v>
      </c>
      <c r="C5" s="2" t="e">
        <f t="shared" si="0"/>
        <v>#DIV/0!</v>
      </c>
      <c r="D5" s="2" t="e">
        <f t="shared" si="0"/>
        <v>#DIV/0!</v>
      </c>
      <c r="E5" s="2" t="e">
        <f t="shared" si="0"/>
        <v>#DIV/0!</v>
      </c>
      <c r="F5" s="2">
        <f t="shared" si="0"/>
        <v>1.2769552817835876</v>
      </c>
      <c r="G5" s="2">
        <f t="shared" si="0"/>
        <v>0.2546348190749223</v>
      </c>
    </row>
    <row r="6" spans="1:14">
      <c r="A6" s="12" t="s">
        <v>23</v>
      </c>
      <c r="B6" s="2">
        <f>STDEV(B20:B27)</f>
        <v>0.9826567486738621</v>
      </c>
      <c r="C6" s="2">
        <f t="shared" ref="C6:G6" si="1">STDEV(C20:C27)</f>
        <v>0.99121138007995246</v>
      </c>
      <c r="D6" s="2">
        <f t="shared" si="1"/>
        <v>0.95212044056061951</v>
      </c>
      <c r="E6" s="2">
        <f t="shared" si="1"/>
        <v>2.1339165869358574</v>
      </c>
      <c r="F6" s="2">
        <f t="shared" si="1"/>
        <v>1.2529485224860564</v>
      </c>
      <c r="G6" s="2">
        <f t="shared" si="1"/>
        <v>1.2664517361510335</v>
      </c>
      <c r="I6" s="17" t="e">
        <f t="array" ref="I6">STDEV(IF((BD!$B$3:$B$28=CALCUL!B$3)*(--BD!$A$3:$A$28=CALCUL!$B$2),BD!$E$3:$E$28,""))</f>
        <v>#VALUE!</v>
      </c>
      <c r="J6" s="17" t="e">
        <f t="array" ref="J6">STDEV(IF((BD!$B$3:$B$28=CALCUL!C$3)*(--BD!$A$3:$A$28=CALCUL!$B$2),BD!$E$3:$E$28,""))</f>
        <v>#VALUE!</v>
      </c>
      <c r="K6" s="17" t="e">
        <f t="array" ref="K6">STDEV(IF((BD!$B$3:$B$28=CALCUL!D$3)*(--BD!$A$3:$A$28=CALCUL!$B$2),BD!$E$3:$E$28,""))</f>
        <v>#VALUE!</v>
      </c>
      <c r="L6" s="17" t="e">
        <f t="array" ref="L6">STDEV(IF((BD!$B$3:$B$28=CALCUL!E$3)*(--BD!$A$3:$A$28=CALCUL!$E$2),BD!$E$3:$E$28,""))</f>
        <v>#VALUE!</v>
      </c>
      <c r="M6" s="17" t="e">
        <f t="array" ref="M6">STDEV(IF((BD!$B$3:$B$28=CALCUL!F$3)*(--BD!$A$3:$A$28=CALCUL!$E$2),BD!$E$3:$E$28,""))</f>
        <v>#VALUE!</v>
      </c>
      <c r="N6" s="17" t="e">
        <f t="array" ref="N6">STDEV(IF((BD!$B$3:$B$28=CALCUL!G$3)*(--BD!$A$3:$A$28=CALCUL!$E$2),BD!$E$3:$E$28,""))</f>
        <v>#VALUE!</v>
      </c>
    </row>
    <row r="7" spans="1:14">
      <c r="A7" s="12" t="s">
        <v>20</v>
      </c>
      <c r="B7" s="2">
        <f>2*B6</f>
        <v>1.9653134973477242</v>
      </c>
      <c r="C7" s="2">
        <f>2*C6</f>
        <v>1.9824227601599049</v>
      </c>
      <c r="D7" s="2">
        <f>2*D6</f>
        <v>1.904240881121239</v>
      </c>
      <c r="E7" s="2">
        <f>2*E6</f>
        <v>4.2678331738717148</v>
      </c>
      <c r="F7" s="2">
        <f t="shared" ref="F7:G7" si="2">2*F6</f>
        <v>2.5058970449721127</v>
      </c>
      <c r="G7" s="2">
        <f t="shared" si="2"/>
        <v>2.5329034723020669</v>
      </c>
    </row>
    <row r="8" spans="1:14">
      <c r="A8" s="12" t="s">
        <v>21</v>
      </c>
      <c r="B8" s="2">
        <f>3*B6</f>
        <v>2.9479702460215864</v>
      </c>
      <c r="C8" s="2">
        <f>3*C6</f>
        <v>2.9736341402398576</v>
      </c>
      <c r="D8" s="2">
        <f>3*D6</f>
        <v>2.8563613216818586</v>
      </c>
      <c r="E8" s="2">
        <f t="shared" ref="E8:G8" si="3">3*E6</f>
        <v>6.4017497608075722</v>
      </c>
      <c r="F8" s="2">
        <f t="shared" si="3"/>
        <v>3.7588455674581693</v>
      </c>
      <c r="G8" s="2">
        <f t="shared" si="3"/>
        <v>3.7993552084531004</v>
      </c>
    </row>
    <row r="9" spans="1:14">
      <c r="A9" s="12" t="s">
        <v>22</v>
      </c>
      <c r="B9" s="2">
        <f>COUNTIFS(BD!A3:A28,$B$2,BD!B3:B28,B3)</f>
        <v>2</v>
      </c>
      <c r="C9" s="2">
        <f>COUNTIFS(BD!A3:A28,$B$2,BD!B3:B28,C3)</f>
        <v>0</v>
      </c>
      <c r="D9" s="2">
        <f>COUNTIFS(BD!A3:A28,$B$2,BD!B3:B28,D3)</f>
        <v>0</v>
      </c>
      <c r="E9" s="2">
        <f>COUNTIFS(BD!$A$3:$A$28,$E$2,BD!$B$3:$B$28,E3)</f>
        <v>0</v>
      </c>
      <c r="F9" s="2">
        <f>COUNTIFS(BD!$A$3:$A$28,$E$2,BD!$B$3:$B$28,F3)</f>
        <v>1</v>
      </c>
      <c r="G9" s="2">
        <f>COUNTIFS(BD!$A$3:$A$28,$E$2,BD!$B$3:$B$28,G3)</f>
        <v>1</v>
      </c>
    </row>
    <row r="10" spans="1:14">
      <c r="A10" s="12" t="s">
        <v>5</v>
      </c>
      <c r="B10" s="2">
        <f>B4</f>
        <v>9.9600000000000009</v>
      </c>
      <c r="C10" s="2" t="e">
        <f>C4</f>
        <v>#DIV/0!</v>
      </c>
      <c r="D10" s="2" t="e">
        <f>D4</f>
        <v>#DIV/0!</v>
      </c>
      <c r="E10" s="2" t="e">
        <f t="shared" ref="E10:G10" si="4">E4</f>
        <v>#DIV/0!</v>
      </c>
      <c r="F10" s="2">
        <f t="shared" si="4"/>
        <v>98.12</v>
      </c>
      <c r="G10" s="2">
        <f t="shared" si="4"/>
        <v>497.36</v>
      </c>
    </row>
    <row r="11" spans="1:14">
      <c r="A11" s="12" t="s">
        <v>11</v>
      </c>
      <c r="B11" s="2">
        <f>B10+B6</f>
        <v>10.942656748673864</v>
      </c>
      <c r="C11" s="2" t="e">
        <f>C10+C6</f>
        <v>#DIV/0!</v>
      </c>
      <c r="D11" s="2" t="e">
        <f>D10+D6</f>
        <v>#DIV/0!</v>
      </c>
      <c r="E11" s="2" t="e">
        <f t="shared" ref="E11:G11" si="5">E10+E6</f>
        <v>#DIV/0!</v>
      </c>
      <c r="F11" s="2">
        <f t="shared" si="5"/>
        <v>99.372948522486055</v>
      </c>
      <c r="G11" s="2">
        <f t="shared" si="5"/>
        <v>498.62645173615107</v>
      </c>
    </row>
    <row r="12" spans="1:14">
      <c r="A12" s="12" t="s">
        <v>12</v>
      </c>
      <c r="B12" s="2">
        <f>B10-B6</f>
        <v>8.977343251326138</v>
      </c>
      <c r="C12" s="2" t="e">
        <f>C10-C6</f>
        <v>#DIV/0!</v>
      </c>
      <c r="D12" s="2" t="e">
        <f>D10-D6</f>
        <v>#DIV/0!</v>
      </c>
      <c r="E12" s="2" t="e">
        <f t="shared" ref="E12:G12" si="6">E10-E6</f>
        <v>#DIV/0!</v>
      </c>
      <c r="F12" s="2">
        <f t="shared" si="6"/>
        <v>96.867051477513954</v>
      </c>
      <c r="G12" s="2">
        <f t="shared" si="6"/>
        <v>496.09354826384896</v>
      </c>
    </row>
    <row r="13" spans="1:14">
      <c r="A13" s="12" t="s">
        <v>13</v>
      </c>
      <c r="B13" s="2">
        <f>B10+B7</f>
        <v>11.925313497347725</v>
      </c>
      <c r="C13" s="2" t="e">
        <f>C10+C7</f>
        <v>#DIV/0!</v>
      </c>
      <c r="D13" s="2" t="e">
        <f>D10+D7</f>
        <v>#DIV/0!</v>
      </c>
      <c r="E13" s="2" t="e">
        <f t="shared" ref="E13:G13" si="7">E10+E7</f>
        <v>#DIV/0!</v>
      </c>
      <c r="F13" s="2">
        <f t="shared" si="7"/>
        <v>100.62589704497212</v>
      </c>
      <c r="G13" s="2">
        <f t="shared" si="7"/>
        <v>499.89290347230207</v>
      </c>
    </row>
    <row r="14" spans="1:14">
      <c r="A14" s="12" t="s">
        <v>14</v>
      </c>
      <c r="B14" s="2">
        <f>B10-B7</f>
        <v>7.9946865026522769</v>
      </c>
      <c r="C14" s="2" t="e">
        <f>C10-C7</f>
        <v>#DIV/0!</v>
      </c>
      <c r="D14" s="2" t="e">
        <f>D10-D7</f>
        <v>#DIV/0!</v>
      </c>
      <c r="E14" s="2" t="e">
        <f t="shared" ref="E14:G14" si="8">E10-E7</f>
        <v>#DIV/0!</v>
      </c>
      <c r="F14" s="2">
        <f t="shared" si="8"/>
        <v>95.614102955027889</v>
      </c>
      <c r="G14" s="2">
        <f t="shared" si="8"/>
        <v>494.82709652769796</v>
      </c>
    </row>
    <row r="15" spans="1:14">
      <c r="A15" s="12" t="s">
        <v>15</v>
      </c>
      <c r="B15" s="2">
        <f>B10+B8</f>
        <v>12.907970246021588</v>
      </c>
      <c r="C15" s="2" t="e">
        <f>C10+C8</f>
        <v>#DIV/0!</v>
      </c>
      <c r="D15" s="2" t="e">
        <f>D10+D8</f>
        <v>#DIV/0!</v>
      </c>
      <c r="E15" s="2" t="e">
        <f t="shared" ref="E15:G15" si="9">E10+E8</f>
        <v>#DIV/0!</v>
      </c>
      <c r="F15" s="2">
        <f t="shared" si="9"/>
        <v>101.87884556745817</v>
      </c>
      <c r="G15" s="2">
        <f t="shared" si="9"/>
        <v>501.15935520845312</v>
      </c>
    </row>
    <row r="16" spans="1:14">
      <c r="A16" s="12" t="s">
        <v>16</v>
      </c>
      <c r="B16" s="2">
        <f>B10-B8</f>
        <v>7.012029753978414</v>
      </c>
      <c r="C16" s="2" t="e">
        <f>C10-C8</f>
        <v>#DIV/0!</v>
      </c>
      <c r="D16" s="2" t="e">
        <f>D10-D8</f>
        <v>#DIV/0!</v>
      </c>
      <c r="E16" s="2" t="e">
        <f t="shared" ref="E16:G16" si="10">E10-E8</f>
        <v>#DIV/0!</v>
      </c>
      <c r="F16" s="2">
        <f t="shared" si="10"/>
        <v>94.361154432541838</v>
      </c>
      <c r="G16" s="2">
        <f t="shared" si="10"/>
        <v>493.56064479154691</v>
      </c>
    </row>
    <row r="18" spans="2:12">
      <c r="B18" s="14" t="s">
        <v>24</v>
      </c>
      <c r="C18" s="14"/>
      <c r="D18" s="14"/>
      <c r="E18" s="14"/>
      <c r="F18" s="14"/>
      <c r="G18" s="14"/>
    </row>
    <row r="20" spans="2:12">
      <c r="B20" s="13">
        <v>10.1</v>
      </c>
      <c r="C20" s="13">
        <v>99.5</v>
      </c>
      <c r="D20" s="13">
        <v>498.3</v>
      </c>
      <c r="E20" s="13">
        <v>14.1</v>
      </c>
      <c r="F20" s="13">
        <v>98.12</v>
      </c>
      <c r="G20" s="13">
        <v>497.36</v>
      </c>
      <c r="J20" s="15"/>
      <c r="K20" s="15"/>
      <c r="L20" s="16"/>
    </row>
    <row r="21" spans="2:12">
      <c r="B21" s="13">
        <v>11.9</v>
      </c>
      <c r="C21" s="13">
        <v>97.6</v>
      </c>
      <c r="D21" s="13">
        <v>496.56</v>
      </c>
      <c r="E21" s="13">
        <v>9.82</v>
      </c>
      <c r="F21" s="13">
        <v>98.98</v>
      </c>
      <c r="G21" s="13">
        <v>495.48</v>
      </c>
    </row>
    <row r="22" spans="2:12">
      <c r="B22" s="13">
        <v>12</v>
      </c>
      <c r="C22" s="13">
        <v>99.8</v>
      </c>
      <c r="D22" s="13">
        <v>498.1</v>
      </c>
      <c r="E22" s="13">
        <v>9.9</v>
      </c>
      <c r="F22" s="13">
        <v>100.02</v>
      </c>
      <c r="G22" s="13">
        <v>497.89</v>
      </c>
    </row>
    <row r="23" spans="2:12">
      <c r="B23" s="13">
        <v>9.73</v>
      </c>
      <c r="C23" s="13">
        <v>98.6</v>
      </c>
      <c r="D23" s="13"/>
      <c r="E23" s="13">
        <v>9.7799999999999994</v>
      </c>
      <c r="F23" s="13">
        <v>99.58</v>
      </c>
      <c r="G23" s="13"/>
    </row>
    <row r="24" spans="2:12">
      <c r="B24" s="13">
        <v>10</v>
      </c>
      <c r="C24" s="13"/>
      <c r="D24" s="13"/>
      <c r="E24" s="13"/>
      <c r="F24" s="13">
        <v>96.87</v>
      </c>
      <c r="G24" s="13"/>
    </row>
    <row r="25" spans="2:12">
      <c r="B25" s="13">
        <v>9.98</v>
      </c>
      <c r="C25" s="13"/>
      <c r="D25" s="13"/>
      <c r="E25" s="13"/>
      <c r="F25" s="13"/>
      <c r="G25" s="13"/>
    </row>
    <row r="26" spans="2:12">
      <c r="B26" s="13">
        <v>9.94</v>
      </c>
      <c r="C26" s="13"/>
      <c r="D26" s="13"/>
      <c r="E26" s="13"/>
      <c r="F26" s="13"/>
      <c r="G26" s="13"/>
    </row>
    <row r="27" spans="2:12">
      <c r="B27" s="13"/>
      <c r="C27" s="13"/>
      <c r="D27" s="13"/>
      <c r="E27" s="13"/>
      <c r="F27" s="13"/>
      <c r="G27" s="13"/>
    </row>
  </sheetData>
  <mergeCells count="2">
    <mergeCell ref="B2:D2"/>
    <mergeCell ref="E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D39" sqref="D39"/>
    </sheetView>
  </sheetViews>
  <sheetFormatPr baseColWidth="10" defaultRowHeight="15"/>
  <sheetData>
    <row r="1" spans="1:4">
      <c r="A1" s="2" t="s">
        <v>7</v>
      </c>
      <c r="B1" s="2" t="s">
        <v>17</v>
      </c>
      <c r="C1" s="4">
        <v>44929</v>
      </c>
      <c r="D1" s="5">
        <v>10.1</v>
      </c>
    </row>
    <row r="2" spans="1:4">
      <c r="A2" s="2" t="s">
        <v>8</v>
      </c>
      <c r="B2" s="2" t="s">
        <v>17</v>
      </c>
      <c r="C2" s="4">
        <v>44930</v>
      </c>
      <c r="D2" s="5">
        <v>99.5</v>
      </c>
    </row>
    <row r="3" spans="1:4">
      <c r="A3" s="2" t="s">
        <v>9</v>
      </c>
      <c r="B3" s="2" t="s">
        <v>17</v>
      </c>
      <c r="C3" s="4">
        <v>44931</v>
      </c>
      <c r="D3" s="5">
        <v>498.3</v>
      </c>
    </row>
    <row r="4" spans="1:4">
      <c r="A4" s="2" t="s">
        <v>8</v>
      </c>
      <c r="B4" s="2" t="s">
        <v>17</v>
      </c>
      <c r="C4" s="4">
        <v>44932</v>
      </c>
      <c r="D4" s="5">
        <v>97.6</v>
      </c>
    </row>
    <row r="5" spans="1:4">
      <c r="A5" s="2" t="s">
        <v>7</v>
      </c>
      <c r="B5" s="2" t="s">
        <v>17</v>
      </c>
      <c r="C5" s="4">
        <v>44933</v>
      </c>
      <c r="D5" s="5">
        <v>11.9</v>
      </c>
    </row>
    <row r="6" spans="1:4">
      <c r="A6" s="2" t="s">
        <v>7</v>
      </c>
      <c r="B6" s="2" t="s">
        <v>17</v>
      </c>
      <c r="C6" s="4">
        <v>44934</v>
      </c>
      <c r="D6" s="5">
        <v>12</v>
      </c>
    </row>
    <row r="7" spans="1:4">
      <c r="A7" s="2" t="s">
        <v>8</v>
      </c>
      <c r="B7" s="2" t="s">
        <v>17</v>
      </c>
      <c r="C7" s="4">
        <v>44935</v>
      </c>
      <c r="D7" s="5">
        <v>99.8</v>
      </c>
    </row>
    <row r="8" spans="1:4">
      <c r="A8" s="2" t="s">
        <v>7</v>
      </c>
      <c r="B8" s="2" t="s">
        <v>17</v>
      </c>
      <c r="C8" s="4">
        <v>44936</v>
      </c>
      <c r="D8" s="5">
        <v>9.73</v>
      </c>
    </row>
    <row r="9" spans="1:4">
      <c r="A9" s="2" t="s">
        <v>8</v>
      </c>
      <c r="B9" s="2" t="s">
        <v>17</v>
      </c>
      <c r="C9" s="4">
        <v>44937</v>
      </c>
      <c r="D9" s="5">
        <v>98.6</v>
      </c>
    </row>
    <row r="10" spans="1:4">
      <c r="A10" s="2" t="s">
        <v>7</v>
      </c>
      <c r="B10" s="2" t="s">
        <v>17</v>
      </c>
      <c r="C10" s="4">
        <v>44938</v>
      </c>
      <c r="D10" s="5">
        <v>10</v>
      </c>
    </row>
    <row r="11" spans="1:4">
      <c r="A11" s="2" t="s">
        <v>9</v>
      </c>
      <c r="B11" s="2" t="s">
        <v>17</v>
      </c>
      <c r="C11" s="4">
        <v>44939</v>
      </c>
      <c r="D11" s="5">
        <v>496.56</v>
      </c>
    </row>
    <row r="12" spans="1:4">
      <c r="A12" s="2" t="s">
        <v>9</v>
      </c>
      <c r="B12" s="2" t="s">
        <v>17</v>
      </c>
      <c r="C12" s="4">
        <v>44940</v>
      </c>
      <c r="D12" s="5">
        <v>498.1</v>
      </c>
    </row>
    <row r="13" spans="1:4">
      <c r="A13" s="2" t="s">
        <v>7</v>
      </c>
      <c r="B13" s="2" t="s">
        <v>17</v>
      </c>
      <c r="C13" s="4">
        <v>44941</v>
      </c>
      <c r="D13" s="5">
        <v>9.98</v>
      </c>
    </row>
    <row r="14" spans="1:4">
      <c r="A14" s="2" t="s">
        <v>7</v>
      </c>
      <c r="B14" s="2" t="s">
        <v>17</v>
      </c>
      <c r="C14" s="4">
        <v>44942</v>
      </c>
      <c r="D14" s="5">
        <v>9.94</v>
      </c>
    </row>
    <row r="15" spans="1:4">
      <c r="A15" s="2" t="s">
        <v>8</v>
      </c>
      <c r="B15" s="2" t="s">
        <v>17</v>
      </c>
      <c r="C15" s="4">
        <v>45309</v>
      </c>
      <c r="D15" s="5">
        <v>98.12</v>
      </c>
    </row>
    <row r="16" spans="1:4">
      <c r="A16" s="2" t="s">
        <v>9</v>
      </c>
      <c r="B16" s="2" t="s">
        <v>17</v>
      </c>
      <c r="C16" s="4">
        <v>45310</v>
      </c>
      <c r="D16" s="5">
        <v>497.36</v>
      </c>
    </row>
    <row r="17" spans="1:4">
      <c r="A17" s="2" t="s">
        <v>7</v>
      </c>
      <c r="B17" s="2" t="s">
        <v>17</v>
      </c>
      <c r="C17" s="4">
        <v>45311</v>
      </c>
      <c r="D17" s="5">
        <v>14.1</v>
      </c>
    </row>
    <row r="18" spans="1:4">
      <c r="A18" s="2" t="s">
        <v>8</v>
      </c>
      <c r="B18" s="2" t="s">
        <v>17</v>
      </c>
      <c r="C18" s="4">
        <v>45312</v>
      </c>
      <c r="D18" s="6">
        <v>98.98</v>
      </c>
    </row>
    <row r="19" spans="1:4">
      <c r="A19" s="2" t="s">
        <v>7</v>
      </c>
      <c r="B19" s="2" t="s">
        <v>17</v>
      </c>
      <c r="C19" s="4">
        <v>45313</v>
      </c>
      <c r="D19" s="6">
        <v>9.82</v>
      </c>
    </row>
    <row r="20" spans="1:4">
      <c r="A20" s="2" t="s">
        <v>9</v>
      </c>
      <c r="B20" s="2" t="s">
        <v>17</v>
      </c>
      <c r="C20" s="4">
        <v>45314</v>
      </c>
      <c r="D20" s="5">
        <v>495.48</v>
      </c>
    </row>
    <row r="21" spans="1:4">
      <c r="A21" s="2" t="s">
        <v>8</v>
      </c>
      <c r="B21" s="2" t="s">
        <v>17</v>
      </c>
      <c r="C21" s="4">
        <v>45315</v>
      </c>
      <c r="D21" s="5">
        <v>100.02</v>
      </c>
    </row>
    <row r="22" spans="1:4">
      <c r="A22" s="2" t="s">
        <v>8</v>
      </c>
      <c r="B22" s="2" t="s">
        <v>17</v>
      </c>
      <c r="C22" s="4">
        <v>45316</v>
      </c>
      <c r="D22" s="5">
        <v>99.58</v>
      </c>
    </row>
    <row r="23" spans="1:4">
      <c r="A23" s="2" t="s">
        <v>7</v>
      </c>
      <c r="B23" s="2" t="s">
        <v>17</v>
      </c>
      <c r="C23" s="4">
        <v>45317</v>
      </c>
      <c r="D23" s="5">
        <v>9.9</v>
      </c>
    </row>
    <row r="24" spans="1:4">
      <c r="A24" s="2" t="s">
        <v>8</v>
      </c>
      <c r="B24" s="2" t="s">
        <v>17</v>
      </c>
      <c r="C24" s="4">
        <v>45318</v>
      </c>
      <c r="D24" s="5">
        <v>96.87</v>
      </c>
    </row>
    <row r="25" spans="1:4">
      <c r="A25" s="2" t="s">
        <v>9</v>
      </c>
      <c r="B25" s="2" t="s">
        <v>17</v>
      </c>
      <c r="C25" s="4">
        <v>45319</v>
      </c>
      <c r="D25" s="5">
        <v>497.89</v>
      </c>
    </row>
    <row r="26" spans="1:4">
      <c r="A26" s="2" t="s">
        <v>7</v>
      </c>
      <c r="B26" s="2" t="s">
        <v>17</v>
      </c>
      <c r="C26" s="4">
        <v>45320</v>
      </c>
      <c r="D26" s="5">
        <v>9.7799999999999994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CALCUL</vt:lpstr>
      <vt:lpstr>Feuil1</vt:lpstr>
    </vt:vector>
  </TitlesOfParts>
  <Company>Département de la Drôme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g26000315</cp:lastModifiedBy>
  <dcterms:created xsi:type="dcterms:W3CDTF">2024-10-24T10:36:12Z</dcterms:created>
  <dcterms:modified xsi:type="dcterms:W3CDTF">2024-10-28T13:32:57Z</dcterms:modified>
</cp:coreProperties>
</file>