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Loboconstruction\Downloads\"/>
    </mc:Choice>
  </mc:AlternateContent>
  <xr:revisionPtr revIDLastSave="0" documentId="13_ncr:1_{6E336A82-E7A1-4C6C-B289-097AC5F2BDC0}" xr6:coauthVersionLast="43" xr6:coauthVersionMax="43" xr10:uidLastSave="{00000000-0000-0000-0000-000000000000}"/>
  <bookViews>
    <workbookView xWindow="-120" yWindow="-120" windowWidth="29040" windowHeight="15720" activeTab="2" xr2:uid="{7A438C6B-0F18-4249-9B87-83DD6E809753}"/>
  </bookViews>
  <sheets>
    <sheet name="DONNEES" sheetId="2" r:id="rId1"/>
    <sheet name="PARAMETRES" sheetId="1" r:id="rId2"/>
    <sheet name="PARAMETRES CHANTIER" sheetId="14" r:id="rId3"/>
  </sheets>
  <definedNames>
    <definedName name="BF">PARAMETRES!$J$18:$J$21</definedName>
    <definedName name="CATEGORIE">PARAMETRES!$L$4:$L$11</definedName>
    <definedName name="CHANTIER">PARAMETRES!$C$4:$C$6</definedName>
    <definedName name="CLIENTS">PARAMETRES!$A$4:$A$6</definedName>
    <definedName name="DGD">PARAMETRES!$N$4</definedName>
    <definedName name="DONNEES">DONNEES!$A$2:$Y$9</definedName>
    <definedName name="ES">PARAMETRES!$H$4:$H$5</definedName>
    <definedName name="FOURNISSEURS">PARAMETRES!$E$4:$E$15</definedName>
    <definedName name="RG">PARAMETRES!$J$11:$J$14</definedName>
    <definedName name="TVA">PARAMETRES!$J$4:$J$7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9" i="2" l="1"/>
  <c r="H9" i="2"/>
  <c r="J9" i="2"/>
  <c r="K9" i="2"/>
  <c r="L9" i="2"/>
  <c r="M9" i="2"/>
  <c r="N9" i="2"/>
  <c r="O9" i="2"/>
  <c r="Q9" i="2"/>
  <c r="V9" i="2"/>
  <c r="Y9" i="2"/>
  <c r="AB9" i="2" s="1"/>
  <c r="Z9" i="2"/>
  <c r="AA9" i="2" s="1"/>
  <c r="D8" i="2"/>
  <c r="H8" i="2"/>
  <c r="J8" i="2"/>
  <c r="K8" i="2"/>
  <c r="L8" i="2"/>
  <c r="M8" i="2"/>
  <c r="N8" i="2"/>
  <c r="O8" i="2"/>
  <c r="Q8" i="2"/>
  <c r="V8" i="2"/>
  <c r="Y8" i="2"/>
  <c r="AB8" i="2" s="1"/>
  <c r="Z8" i="2"/>
  <c r="AA8" i="2" s="1"/>
  <c r="D7" i="2"/>
  <c r="H7" i="2"/>
  <c r="J7" i="2"/>
  <c r="K7" i="2"/>
  <c r="L7" i="2"/>
  <c r="M7" i="2"/>
  <c r="N7" i="2"/>
  <c r="O7" i="2"/>
  <c r="Q7" i="2"/>
  <c r="V7" i="2"/>
  <c r="Y7" i="2"/>
  <c r="AB7" i="2" s="1"/>
  <c r="Z7" i="2"/>
  <c r="AA7" i="2" s="1"/>
  <c r="D6" i="2"/>
  <c r="H6" i="2"/>
  <c r="J6" i="2"/>
  <c r="K6" i="2"/>
  <c r="L6" i="2"/>
  <c r="M6" i="2"/>
  <c r="N6" i="2"/>
  <c r="O6" i="2"/>
  <c r="Q6" i="2"/>
  <c r="V6" i="2"/>
  <c r="Y6" i="2"/>
  <c r="AB6" i="2" s="1"/>
  <c r="Z6" i="2"/>
  <c r="AA6" i="2" s="1"/>
  <c r="D5" i="2"/>
  <c r="H5" i="2"/>
  <c r="J5" i="2"/>
  <c r="K5" i="2"/>
  <c r="L5" i="2"/>
  <c r="M5" i="2"/>
  <c r="N5" i="2"/>
  <c r="O5" i="2"/>
  <c r="Q5" i="2"/>
  <c r="V5" i="2"/>
  <c r="Y5" i="2"/>
  <c r="AB5" i="2" s="1"/>
  <c r="Z5" i="2"/>
  <c r="AA5" i="2" s="1"/>
  <c r="D4" i="2"/>
  <c r="H4" i="2"/>
  <c r="J4" i="2"/>
  <c r="K4" i="2"/>
  <c r="L4" i="2"/>
  <c r="M4" i="2"/>
  <c r="N4" i="2"/>
  <c r="O4" i="2"/>
  <c r="Q4" i="2"/>
  <c r="V4" i="2"/>
  <c r="Y4" i="2"/>
  <c r="AB4" i="2" s="1"/>
  <c r="Z4" i="2"/>
  <c r="AA4" i="2" s="1"/>
  <c r="D3" i="2"/>
  <c r="H3" i="2"/>
  <c r="J3" i="2"/>
  <c r="K3" i="2"/>
  <c r="L3" i="2"/>
  <c r="M3" i="2"/>
  <c r="N3" i="2"/>
  <c r="O3" i="2"/>
  <c r="Q3" i="2"/>
  <c r="V3" i="2"/>
  <c r="Y3" i="2"/>
  <c r="AB3" i="2" s="1"/>
  <c r="Z3" i="2"/>
  <c r="AA3" i="2" s="1"/>
  <c r="AC9" i="2" l="1"/>
  <c r="AC8" i="2"/>
  <c r="AC7" i="2"/>
  <c r="AC6" i="2"/>
  <c r="AC5" i="2"/>
  <c r="AC4" i="2"/>
  <c r="AC3" i="2"/>
  <c r="O6" i="14"/>
  <c r="O5" i="14"/>
  <c r="O4" i="14"/>
  <c r="L2" i="2" l="1"/>
  <c r="K2" i="2"/>
  <c r="J2" i="2"/>
  <c r="H2" i="2"/>
  <c r="O2" i="2" l="1"/>
  <c r="N2" i="2"/>
  <c r="O3" i="14"/>
  <c r="M2" i="2" l="1"/>
  <c r="Q2" i="2" s="1"/>
  <c r="Z2" i="2" l="1"/>
  <c r="AA2" i="2" s="1"/>
  <c r="V2" i="2" l="1"/>
  <c r="Y2" i="2"/>
  <c r="AB2" i="2" l="1"/>
  <c r="AC2" i="2"/>
  <c r="D2" i="2"/>
</calcChain>
</file>

<file path=xl/sharedStrings.xml><?xml version="1.0" encoding="utf-8"?>
<sst xmlns="http://schemas.openxmlformats.org/spreadsheetml/2006/main" count="169" uniqueCount="120">
  <si>
    <t>CLIENTS</t>
  </si>
  <si>
    <t>FOURNISSEURS</t>
  </si>
  <si>
    <t>ES</t>
  </si>
  <si>
    <t>CHANTIER</t>
  </si>
  <si>
    <t>eiffage</t>
  </si>
  <si>
    <t>PAS DE MAJUSCULE, NI DE PONCTUATION</t>
  </si>
  <si>
    <t>point p</t>
  </si>
  <si>
    <t>la diane</t>
  </si>
  <si>
    <t>entree</t>
  </si>
  <si>
    <t>sortie</t>
  </si>
  <si>
    <t>ENTREES/SORTIES</t>
  </si>
  <si>
    <t>DATE DU DOCUMENT</t>
  </si>
  <si>
    <t>ANNEE</t>
  </si>
  <si>
    <t>TVA</t>
  </si>
  <si>
    <t>DATE DE PAIEMENT</t>
  </si>
  <si>
    <t>STATUT</t>
  </si>
  <si>
    <t>ECHEANCE</t>
  </si>
  <si>
    <t>restanques 2</t>
  </si>
  <si>
    <t>CATEGORIE</t>
  </si>
  <si>
    <t>materiaux</t>
  </si>
  <si>
    <t>ferraillage</t>
  </si>
  <si>
    <t>beton</t>
  </si>
  <si>
    <t>sous traitant</t>
  </si>
  <si>
    <t>materiel</t>
  </si>
  <si>
    <t>conso et benne</t>
  </si>
  <si>
    <t>main d'œuvre</t>
  </si>
  <si>
    <t>etude</t>
  </si>
  <si>
    <t>ovatis</t>
  </si>
  <si>
    <t>f-2206680</t>
  </si>
  <si>
    <t>DGD</t>
  </si>
  <si>
    <t>b2m</t>
  </si>
  <si>
    <t>AC</t>
  </si>
  <si>
    <t>SIT</t>
  </si>
  <si>
    <t>interim nation</t>
  </si>
  <si>
    <t>simc</t>
  </si>
  <si>
    <t>pancha construcoes</t>
  </si>
  <si>
    <t>ciffreo bona</t>
  </si>
  <si>
    <t>MONTANT ENCAISSE</t>
  </si>
  <si>
    <t>MONTANT MARCHE</t>
  </si>
  <si>
    <t>N° FACTURE ENTREE</t>
  </si>
  <si>
    <t>N°SITUATION ENTREE</t>
  </si>
  <si>
    <t>DGD ENTREE</t>
  </si>
  <si>
    <t>CLIENT ENTREE</t>
  </si>
  <si>
    <t>AVC HT ENTREE</t>
  </si>
  <si>
    <t>TTC ENTREE</t>
  </si>
  <si>
    <t>FOURNISSEUR SORTIE</t>
  </si>
  <si>
    <t>CATEGORIE SORTIE</t>
  </si>
  <si>
    <t>HT SORTIE</t>
  </si>
  <si>
    <t>TVA SORTIE</t>
  </si>
  <si>
    <t>TTC SORTIE</t>
  </si>
  <si>
    <t>CATEGORIE ENTREE</t>
  </si>
  <si>
    <t>CATEGORIE ENTREE SORTIE</t>
  </si>
  <si>
    <t>MONTANT DEPENSE</t>
  </si>
  <si>
    <t>MARCHE TOTAL</t>
  </si>
  <si>
    <t>COMMENTAIRES</t>
  </si>
  <si>
    <t>api cfa</t>
  </si>
  <si>
    <t>cfa</t>
  </si>
  <si>
    <t>RG TTC ENTREE</t>
  </si>
  <si>
    <t>BF TTC ENTREE</t>
  </si>
  <si>
    <t>RET TTC ENTREE</t>
  </si>
  <si>
    <t>TVA ENTREE %</t>
  </si>
  <si>
    <t>kiloutou</t>
  </si>
  <si>
    <t>loc+</t>
  </si>
  <si>
    <t>lafarge</t>
  </si>
  <si>
    <t>ets billotet</t>
  </si>
  <si>
    <t>altor</t>
  </si>
  <si>
    <t>sarl les milles repro</t>
  </si>
  <si>
    <t>RG</t>
  </si>
  <si>
    <t>BF</t>
  </si>
  <si>
    <t>BASE MARCHE</t>
  </si>
  <si>
    <t>AV1</t>
  </si>
  <si>
    <t>AV2</t>
  </si>
  <si>
    <t>AV3</t>
  </si>
  <si>
    <t>AV4</t>
  </si>
  <si>
    <t>AV5</t>
  </si>
  <si>
    <t>AV6</t>
  </si>
  <si>
    <t>AV7</t>
  </si>
  <si>
    <t>FO1</t>
  </si>
  <si>
    <t>FO2</t>
  </si>
  <si>
    <t>FO3</t>
  </si>
  <si>
    <t>FO4</t>
  </si>
  <si>
    <t>FO5</t>
  </si>
  <si>
    <t>FO6</t>
  </si>
  <si>
    <t>FO7</t>
  </si>
  <si>
    <t>FO8</t>
  </si>
  <si>
    <t>FO9</t>
  </si>
  <si>
    <t>FO10</t>
  </si>
  <si>
    <t>FO11</t>
  </si>
  <si>
    <t>FO12</t>
  </si>
  <si>
    <t>FO13</t>
  </si>
  <si>
    <t>FO14</t>
  </si>
  <si>
    <t>FO15</t>
  </si>
  <si>
    <t>FO16</t>
  </si>
  <si>
    <t>FO17</t>
  </si>
  <si>
    <t>FO18</t>
  </si>
  <si>
    <t>FO19</t>
  </si>
  <si>
    <t>FO20</t>
  </si>
  <si>
    <t>FO21</t>
  </si>
  <si>
    <t>FO22</t>
  </si>
  <si>
    <t>FO23</t>
  </si>
  <si>
    <t>FO24</t>
  </si>
  <si>
    <t>FO25</t>
  </si>
  <si>
    <t>FO26</t>
  </si>
  <si>
    <t>FO27</t>
  </si>
  <si>
    <t>FO28</t>
  </si>
  <si>
    <t>FO29</t>
  </si>
  <si>
    <t>FO30</t>
  </si>
  <si>
    <t>FO31</t>
  </si>
  <si>
    <t>FO32</t>
  </si>
  <si>
    <t>FO33</t>
  </si>
  <si>
    <t>FO34</t>
  </si>
  <si>
    <t>FO35</t>
  </si>
  <si>
    <t>FO36</t>
  </si>
  <si>
    <t>FO37</t>
  </si>
  <si>
    <t>FO38</t>
  </si>
  <si>
    <t>FO39</t>
  </si>
  <si>
    <t>FO40</t>
  </si>
  <si>
    <t>RG ENTREE %</t>
  </si>
  <si>
    <t>BF ENTREE %</t>
  </si>
  <si>
    <t>TVA ENTREE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</si>
</sst>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dd/mm/yy;@"/>
  </numFmts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92D050"/>
      <name val="Calibri"/>
      <family val="2"/>
      <scheme val="minor"/>
    </font>
    <font>
      <sz val="8"/>
      <name val="Calibri"/>
      <family val="2"/>
      <scheme val="minor"/>
    </font>
    <font>
      <sz val="18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0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/>
    <xf numFmtId="0" fontId="1" fillId="0" borderId="0" xfId="0" applyFont="1"/>
    <xf numFmtId="9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165" fontId="0" fillId="0" borderId="0" xfId="0" applyNumberFormat="1" applyAlignment="1">
      <alignment horizontal="center" vertical="center"/>
    </xf>
    <xf numFmtId="164" fontId="0" fillId="0" borderId="0" xfId="0" applyNumberFormat="1"/>
    <xf numFmtId="0" fontId="0" fillId="0" borderId="0" xfId="0" applyAlignment="1">
      <alignment horizontal="center" vertical="center" textRotation="135" wrapText="1"/>
    </xf>
    <xf numFmtId="0" fontId="1" fillId="2" borderId="0" xfId="0" applyFont="1" applyFill="1" applyAlignment="1">
      <alignment horizontal="center" vertical="center" textRotation="135" wrapText="1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4" fillId="0" borderId="0" xfId="0" applyFont="1"/>
    <xf numFmtId="10" fontId="0" fillId="0" borderId="0" xfId="0" applyNumberFormat="1"/>
    <xf numFmtId="49" fontId="0" fillId="0" borderId="0" xfId="0" applyNumberFormat="1"/>
    <xf numFmtId="9" fontId="0" fillId="3" borderId="1" xfId="0" applyNumberFormat="1" applyFont="1" applyFill="1" applyBorder="1"/>
    <xf numFmtId="9" fontId="0" fillId="3" borderId="2" xfId="0" applyNumberFormat="1" applyFont="1" applyFill="1" applyBorder="1"/>
    <xf numFmtId="9" fontId="0" fillId="0" borderId="1" xfId="0" applyNumberFormat="1" applyFont="1" applyBorder="1"/>
    <xf numFmtId="9" fontId="0" fillId="0" borderId="2" xfId="0" applyNumberFormat="1" applyFont="1" applyBorder="1"/>
    <xf numFmtId="44" fontId="0" fillId="0" borderId="0" xfId="0" applyNumberFormat="1"/>
    <xf numFmtId="49" fontId="0" fillId="2" borderId="4" xfId="0" applyNumberFormat="1" applyFill="1" applyBorder="1" applyAlignment="1">
      <alignment horizontal="left" vertical="center"/>
    </xf>
    <xf numFmtId="49" fontId="0" fillId="2" borderId="5" xfId="0" applyNumberFormat="1" applyFill="1" applyBorder="1" applyAlignment="1">
      <alignment horizontal="left" vertical="center"/>
    </xf>
    <xf numFmtId="49" fontId="0" fillId="2" borderId="6" xfId="0" applyNumberFormat="1" applyFill="1" applyBorder="1" applyAlignment="1">
      <alignment horizontal="left" vertical="center"/>
    </xf>
    <xf numFmtId="49" fontId="0" fillId="2" borderId="7" xfId="0" applyNumberFormat="1" applyFill="1" applyBorder="1"/>
    <xf numFmtId="49" fontId="0" fillId="2" borderId="8" xfId="0" applyNumberFormat="1" applyFill="1" applyBorder="1"/>
    <xf numFmtId="49" fontId="0" fillId="2" borderId="9" xfId="0" applyNumberFormat="1" applyFill="1" applyBorder="1"/>
    <xf numFmtId="49" fontId="0" fillId="2" borderId="3" xfId="0" applyNumberFormat="1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</cellXfs>
  <cellStyles count="1">
    <cellStyle name="Normal" xfId="0" builtinId="0"/>
  </cellStyles>
  <dxfs count="99">
    <dxf>
      <fill>
        <patternFill patternType="solid">
          <fgColor indexed="64"/>
          <bgColor rgb="FFFFFF00"/>
        </patternFill>
      </fill>
      <border diagonalUp="0" diagonalDown="0">
        <left style="medium">
          <color rgb="FFFF0000"/>
        </left>
        <right style="medium">
          <color rgb="FFFF0000"/>
        </right>
        <top/>
        <bottom/>
        <vertical/>
        <horizontal/>
      </border>
    </dxf>
    <dxf>
      <fill>
        <patternFill patternType="solid">
          <fgColor indexed="64"/>
          <bgColor rgb="FFFFFF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14" formatCode="0.00%"/>
    </dxf>
    <dxf>
      <numFmt numFmtId="14" formatCode="0.00%"/>
    </dxf>
    <dxf>
      <numFmt numFmtId="14" formatCode="0.00%"/>
    </dxf>
    <dxf>
      <numFmt numFmtId="30" formatCode="@"/>
    </dxf>
    <dxf>
      <numFmt numFmtId="30" formatCode="@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3" formatCode="0%"/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3" formatCode="0%"/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5" formatCode="dd/mm/yy;@"/>
      <alignment horizontal="center" vertical="center" textRotation="0" wrapText="0" indent="0" justifyLastLine="0" shrinkToFit="0" readingOrder="0"/>
    </dxf>
    <dxf>
      <numFmt numFmtId="165" formatCode="dd/mm/yy;@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4" formatCode="0.00%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30" formatCode="@"/>
      <alignment horizontal="left" vertical="center" textRotation="0" wrapText="0" indent="0" justifyLastLine="0" shrinkToFit="0" readingOrder="0"/>
    </dxf>
    <dxf>
      <numFmt numFmtId="30" formatCode="@"/>
      <alignment horizontal="left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4" formatCode="0.00%"/>
      <alignment horizontal="center" vertical="center" textRotation="0" wrapText="0" indent="0" justifyLastLine="0" shrinkToFit="0" readingOrder="0"/>
    </dxf>
    <dxf>
      <numFmt numFmtId="14" formatCode="0.00%"/>
      <alignment horizontal="center" vertical="center" textRotation="0" wrapText="0" indent="0" justifyLastLine="0" shrinkToFit="0" readingOrder="0"/>
    </dxf>
    <dxf>
      <numFmt numFmtId="14" formatCode="0.00%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165" formatCode="dd/mm/yy;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135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3BC400AD-78C1-4E28-B307-23D0A4440037}" name="Tableaudesdonnées" displayName="Tableaudesdonnées" ref="A1:AE9" totalsRowShown="0" headerRowDxfId="98" dataDxfId="97">
  <autoFilter ref="A1:AE9" xr:uid="{E4C75ED3-FF40-4756-97D5-05DD942DC67F}"/>
  <tableColumns count="31">
    <tableColumn id="1" xr3:uid="{55773DB7-1ED5-459D-B9B0-E9793D1C563E}" name="ENTREES/SORTIES" dataDxfId="96"/>
    <tableColumn id="2" xr3:uid="{4744A80F-ACBB-4740-8E93-A6F32142AE57}" name="CHANTIER" dataDxfId="95"/>
    <tableColumn id="3" xr3:uid="{88D63BF6-6CDD-4A32-84DC-11164455FE2E}" name="DATE DU DOCUMENT" dataDxfId="94"/>
    <tableColumn id="4" xr3:uid="{E684F6E7-FFA6-4F72-ABCC-F866D7AB50BF}" name="ANNEE" dataDxfId="93">
      <calculatedColumnFormula>IF(C2="","",YEAR(C2))</calculatedColumnFormula>
    </tableColumn>
    <tableColumn id="5" xr3:uid="{9F923984-9DCD-43A9-8E53-5981064C5D71}" name="N° FACTURE ENTREE" dataDxfId="92"/>
    <tableColumn id="19" xr3:uid="{2F33C2F2-8BEA-4F81-8E5C-DF8CE9C1CD0C}" name="N°SITUATION ENTREE" dataDxfId="91"/>
    <tableColumn id="29" xr3:uid="{84CE4762-883A-4D67-9D73-ECA9E24B39F8}" name="DGD ENTREE" dataDxfId="90"/>
    <tableColumn id="6" xr3:uid="{28BF24A6-A04B-40A4-A847-0FFA1B59C6DE}" name="CLIENT ENTREE" dataDxfId="89">
      <calculatedColumnFormula>IF(A2="sortie","",IF(AND(A2="entree",B2=""),"",INDEX('PARAMETRES CHANTIER'!$C$3:$C$10003,MATCH(DONNEES!B2,'PARAMETRES CHANTIER'!$B$3:$B$10003,0),MATCH(DONNEES!$H$1,'PARAMETRES CHANTIER'!$C$2))))</calculatedColumnFormula>
    </tableColumn>
    <tableColumn id="7" xr3:uid="{0DE357E6-813A-4243-B047-0EF9C151FB66}" name="AVC HT ENTREE" dataDxfId="88"/>
    <tableColumn id="8" xr3:uid="{01C4A1CE-B49D-4D8E-A55D-0CB4C0B60E9B}" name="TVA ENTREE %" dataDxfId="87">
      <calculatedColumnFormula>IF(A2="sortie","",IF(AND(A2="entree",B2=""),"",INDEX('PARAMETRES CHANTIER'!$D$3:$D$100003,MATCH(DONNEES!B2,'PARAMETRES CHANTIER'!$B$3:$B$10003,0),MATCH(DONNEES!$J$1,'PARAMETRES CHANTIER'!$D$2))))</calculatedColumnFormula>
    </tableColumn>
    <tableColumn id="32" xr3:uid="{3C62C6CF-5C9D-42E9-8735-F48A30734A0B}" name="RG ENTREE %" dataDxfId="86">
      <calculatedColumnFormula>IF(A2="sortie","",IF(AND(A2="entree",B2=""),"",INDEX('PARAMETRES CHANTIER'!$E$3:$E$100003,MATCH(DONNEES!B2,'PARAMETRES CHANTIER'!$B$3:$B$10003,0),MATCH(DONNEES!$J$1,'PARAMETRES CHANTIER'!$E$2))))</calculatedColumnFormula>
    </tableColumn>
    <tableColumn id="31" xr3:uid="{E8B96143-28CC-4A6B-BAF6-67F119D7B2B7}" name="BF ENTREE %" dataDxfId="85">
      <calculatedColumnFormula>IF(A2="sortie","",IF(AND(A2="entree",B2=""),"",INDEX('PARAMETRES CHANTIER'!$F$3:$F$100003,MATCH(DONNEES!B2,'PARAMETRES CHANTIER'!$B$3:$B$10003,0),MATCH(DONNEES!$K$1,'PARAMETRES CHANTIER'!$F$2))))</calculatedColumnFormula>
    </tableColumn>
    <tableColumn id="25" xr3:uid="{9ACDAD76-1E57-4E9E-8903-FBA2FDA39229}" name="TVA ENTREE" dataDxfId="84">
      <calculatedColumnFormula>IF(I2&lt;&gt;"",I2*J2,"")</calculatedColumnFormula>
    </tableColumn>
    <tableColumn id="20" xr3:uid="{69AB4651-9F99-4516-BB04-AB031935A414}" name="RG TTC ENTREE" dataDxfId="83">
      <calculatedColumnFormula>IF(I2="","",(I2+I2*J2)*K2)</calculatedColumnFormula>
    </tableColumn>
    <tableColumn id="21" xr3:uid="{7FEADC1B-8529-4BAF-92DD-3851EF415E68}" name="BF TTC ENTREE" dataDxfId="82">
      <calculatedColumnFormula>IF(I2="","",(I2+I2*J2)*L2)</calculatedColumnFormula>
    </tableColumn>
    <tableColumn id="22" xr3:uid="{DC68D611-D136-4E66-95B9-6D9537D3EF38}" name="RET TTC ENTREE" dataDxfId="81"/>
    <tableColumn id="9" xr3:uid="{FC232E45-7700-4C57-BD21-1BFEF0EBCA46}" name="TTC ENTREE" dataDxfId="80">
      <calculatedColumnFormula>IF(I2="","",I2-N2-O2-P2+M2)</calculatedColumnFormula>
    </tableColumn>
    <tableColumn id="11" xr3:uid="{D193782D-36C9-4C31-87DB-43A574F48F8A}" name="FOURNISSEUR SORTIE" dataDxfId="79"/>
    <tableColumn id="18" xr3:uid="{5B2DBE80-7BED-4DC0-83E7-E9E8438F55C5}" name="CATEGORIE SORTIE" dataDxfId="78"/>
    <tableColumn id="12" xr3:uid="{17AE1815-045A-4C6A-91B2-04448421E33A}" name="HT SORTIE" dataDxfId="77"/>
    <tableColumn id="13" xr3:uid="{37109D1F-8C28-44A0-A266-EB8B0F69C7ED}" name="TVA SORTIE" dataDxfId="76"/>
    <tableColumn id="14" xr3:uid="{52389945-D792-40FF-9394-AE25E216D120}" name="TTC SORTIE" dataDxfId="75">
      <calculatedColumnFormula>IF(T2="","",T2+T2*U2)</calculatedColumnFormula>
    </tableColumn>
    <tableColumn id="15" xr3:uid="{F161E612-3F3C-428D-B08E-EE814D8D2AA4}" name="ECHEANCE" dataDxfId="74"/>
    <tableColumn id="16" xr3:uid="{C0B4F645-24D8-4AD7-8297-AE98C219F63F}" name="DATE DE PAIEMENT" dataDxfId="73"/>
    <tableColumn id="17" xr3:uid="{B37EBF8B-F175-4CAE-B79F-AA22A38110BC}" name="STATUT" dataDxfId="72">
      <calculatedColumnFormula>IF(OR(A2="entree",A2="sortie"),IF(X2&lt;&gt;"","PAYE","EN ATTENTE"),"")</calculatedColumnFormula>
    </tableColumn>
    <tableColumn id="26" xr3:uid="{0536529B-A9BA-44BB-B38D-3753387D55AA}" name="CATEGORIE ENTREE" dataDxfId="71">
      <calculatedColumnFormula>IF(A2="entree","factures","")</calculatedColumnFormula>
    </tableColumn>
    <tableColumn id="28" xr3:uid="{ED21BFCB-6A1E-4215-8484-FA5A37EF2220}" name="CATEGORIE ENTREE SORTIE" dataDxfId="70">
      <calculatedColumnFormula>IF(Z2&lt;&gt;"",Z2,S2)</calculatedColumnFormula>
    </tableColumn>
    <tableColumn id="23" xr3:uid="{B7187FA7-F3E0-4AC1-B55F-CCA979CFEF60}" name="MONTANT ENCAISSE" dataDxfId="69">
      <calculatedColumnFormula>+IF(AND(Y2="PAYE",A2="entree"),(I2-N2-O2-P2),"")</calculatedColumnFormula>
    </tableColumn>
    <tableColumn id="24" xr3:uid="{A86FD1D6-DFC7-4FDF-8CA9-169DD9787379}" name="MONTANT DEPENSE" dataDxfId="68">
      <calculatedColumnFormula>IF(AND(Y2="PAYE",A2="sortie"),T2,"")</calculatedColumnFormula>
    </tableColumn>
    <tableColumn id="30" xr3:uid="{08313F95-B23C-4391-9CCE-435221775036}" name="MONTANT MARCHE" dataDxfId="67"/>
    <tableColumn id="27" xr3:uid="{73234C50-8E76-483C-905F-22CF278289B8}" name="COMMENTAIRES" dataDxfId="6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72CF8C5-E593-4C48-9F8A-B7388E3D4076}" name="Tableau1" displayName="Tableau1" ref="A3:A6" totalsRowShown="0">
  <autoFilter ref="A3:A6" xr:uid="{246BBEFA-9F15-47E8-A969-197F2EE2E9F4}"/>
  <sortState ref="A4:A5">
    <sortCondition ref="A3:A5"/>
  </sortState>
  <tableColumns count="1">
    <tableColumn id="1" xr3:uid="{1DFA8914-142C-4713-B491-8FF83C297383}" name="CLIENTS"/>
  </tableColumns>
  <tableStyleInfo name="TableStyleMedium1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C2B810C-F75E-4009-8139-F676E1C5236E}" name="Tableau2" displayName="Tableau2" ref="E3:E15" totalsRowShown="0" dataDxfId="1">
  <autoFilter ref="E3:E15" xr:uid="{07C2973E-991B-4349-8890-AEE63D596AF0}"/>
  <sortState ref="E4:E9">
    <sortCondition ref="E3:E9"/>
  </sortState>
  <tableColumns count="1">
    <tableColumn id="1" xr3:uid="{157BBB9A-DF00-41F1-8E7B-1EC533153223}" name="FOURNISSEURS" dataDxfId="0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E9E225D-2670-40A9-94FF-1CA311DA7E2F}" name="Tableau3" displayName="Tableau3" ref="C3:C6" totalsRowShown="0">
  <autoFilter ref="C3:C6" xr:uid="{3FD107ED-088A-4DC1-94F4-358C1BCD3B7C}"/>
  <sortState ref="C4:C5">
    <sortCondition ref="C3:C5"/>
  </sortState>
  <tableColumns count="1">
    <tableColumn id="1" xr3:uid="{B99BDD61-69BB-41C0-B5C1-499E988A9BB6}" name="CHANTIER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6F0F2F1-5228-4A7B-8DDD-646107BD8A43}" name="Tableau4" displayName="Tableau4" ref="H3:H5" totalsRowShown="0">
  <autoFilter ref="H3:H5" xr:uid="{1AFD9C52-5306-47DC-9D46-6C9213CEF693}"/>
  <tableColumns count="1">
    <tableColumn id="1" xr3:uid="{E92CD852-7D7C-4243-9CC0-925C5BAEDDB0}" name="ES"/>
  </tableColumns>
  <tableStyleInfo name="TableStyleMedium5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D78BCDA-FA4E-4C83-8825-65382C599BCE}" name="Tableau5" displayName="Tableau5" ref="J3:J7" totalsRowShown="0">
  <autoFilter ref="J3:J7" xr:uid="{B0278690-AE04-4EFD-9D69-2348AE45A420}"/>
  <tableColumns count="1">
    <tableColumn id="1" xr3:uid="{2830EECE-CA2E-47E7-A997-B4DEE3A8DC0D}" name="TVA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C175E021-1300-48E7-9F4B-3D3FA2FD759B}" name="Tableau6" displayName="Tableau6" ref="L3:L11" totalsRowShown="0">
  <autoFilter ref="L3:L11" xr:uid="{422E34D7-61A7-4EF1-BDD4-EA7B39E1F900}"/>
  <sortState ref="L4:L11">
    <sortCondition ref="L3:L11"/>
  </sortState>
  <tableColumns count="1">
    <tableColumn id="1" xr3:uid="{65424443-64B2-4E9C-A41F-7630651936DB}" name="CATEGORIE"/>
  </tableColumns>
  <tableStyleInfo name="TableStyleMedium3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F3BB2304-B32C-474A-BF0A-D84ABA0604B6}" name="Tableau8" displayName="Tableau8" ref="N3:N6" totalsRowShown="0">
  <autoFilter ref="N3:N6" xr:uid="{C3DD973E-50EC-4478-A884-9F28E40DEA24}"/>
  <sortState ref="N4:N6">
    <sortCondition ref="N3:N6"/>
  </sortState>
  <tableColumns count="1">
    <tableColumn id="1" xr3:uid="{51E74145-D9F9-49EC-AD55-82427D66C777}" name="DGD"/>
  </tableColumns>
  <tableStyleInfo name="TableStyleMedium5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F7EDEE3A-DE37-4EB5-9387-4AE2E5D995E4}" name="Tableau14" displayName="Tableau14" ref="J10:J14" totalsRowShown="0" dataDxfId="65" tableBorderDxfId="64">
  <autoFilter ref="J10:J14" xr:uid="{BBDEA510-CCB9-4CAB-8BE9-5FF0BCC090BD}"/>
  <tableColumns count="1">
    <tableColumn id="1" xr3:uid="{0237E2CE-8EA2-4ED1-B702-EA7C0F07250A}" name="RG" dataDxfId="63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6E70B65A-73B3-4336-8BDC-A9A5FFD5D14C}" name="Tableau15" displayName="Tableau15" ref="J17:J21" totalsRowShown="0" dataDxfId="62" tableBorderDxfId="61">
  <autoFilter ref="J17:J21" xr:uid="{980110D9-7BFE-40B4-B36E-528D807ED086}"/>
  <tableColumns count="1">
    <tableColumn id="1" xr3:uid="{F3C88D6E-0BF7-440E-ACB1-D8B53EF732D2}" name="BF" dataDxfId="60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165AF8A7-E6E9-40E7-A701-2C474059E1F6}" name="PARAMETRESCHANTIER" displayName="PARAMETRESCHANTIER" ref="B2:BC6" totalsRowShown="0" headerRowDxfId="59">
  <autoFilter ref="B2:BC6" xr:uid="{B5AEA552-BD27-4874-BCD3-4439AC4C900F}"/>
  <tableColumns count="54">
    <tableColumn id="1" xr3:uid="{9DCA4700-827D-4F8F-AFD3-C531597D17A6}" name="CHANTIER" dataDxfId="58"/>
    <tableColumn id="2" xr3:uid="{F48DD7D4-9948-43E5-BADB-A1B8F9B64831}" name="CLIENT ENTREE" dataDxfId="57"/>
    <tableColumn id="3" xr3:uid="{C34B5068-2C15-4DDE-B7B8-9C998892DC72}" name="TVA" dataDxfId="56"/>
    <tableColumn id="4" xr3:uid="{8CEDD9CB-2ECB-4B51-8D54-075A589B6F73}" name="RG" dataDxfId="55"/>
    <tableColumn id="5" xr3:uid="{2FED3B34-D4EB-4918-B3D7-26EC64BA64B3}" name="BF" dataDxfId="54"/>
    <tableColumn id="6" xr3:uid="{ECA18BFA-5F9C-4232-A641-A2E5410BA588}" name="BASE MARCHE" dataDxfId="53"/>
    <tableColumn id="7" xr3:uid="{2A5ACDC1-9E8D-4BDE-AEC4-3B8DB3DFD55E}" name="AV1" dataDxfId="52"/>
    <tableColumn id="8" xr3:uid="{7431E6A7-CA0A-42DA-ABCA-2CAD0379144F}" name="AV2" dataDxfId="51"/>
    <tableColumn id="9" xr3:uid="{658FEE7F-9B12-4D24-A06E-95B0825A214F}" name="AV3" dataDxfId="50"/>
    <tableColumn id="10" xr3:uid="{935BC87B-F871-4A66-AAAC-B28BBE71A0AB}" name="AV4" dataDxfId="49"/>
    <tableColumn id="11" xr3:uid="{EC7B865C-98F1-498D-9A99-B13224194871}" name="AV5" dataDxfId="48"/>
    <tableColumn id="12" xr3:uid="{0BBBD795-C1A5-437C-9CED-D1D2AD0E2D27}" name="AV6" dataDxfId="47"/>
    <tableColumn id="13" xr3:uid="{599EDAE6-A9E1-4228-A0F3-2E7F0DEC7E29}" name="AV7" dataDxfId="46"/>
    <tableColumn id="14" xr3:uid="{E1F31D12-F249-46C3-8215-06D604A0EAC6}" name="MARCHE TOTAL" dataDxfId="45">
      <calculatedColumnFormula>IF(G3="","",G3+H3+I3+J3+K3+L3+M3+N3)</calculatedColumnFormula>
    </tableColumn>
    <tableColumn id="15" xr3:uid="{33E4ACD9-6F28-4E07-BFD4-94DC5664E832}" name="FO1" dataDxfId="44"/>
    <tableColumn id="16" xr3:uid="{BE97A3B3-DDC1-4CC6-A54F-08296D99910F}" name="FO2" dataDxfId="43"/>
    <tableColumn id="17" xr3:uid="{21F30694-4F80-4B37-A710-BA78E8DF7F50}" name="FO3" dataDxfId="42"/>
    <tableColumn id="18" xr3:uid="{0C31116A-04A3-4157-B1BC-26E2E3892833}" name="FO4" dataDxfId="41"/>
    <tableColumn id="19" xr3:uid="{62EC88AE-0666-43CA-9A14-7A1A8FD322B1}" name="FO5" dataDxfId="40"/>
    <tableColumn id="20" xr3:uid="{C8A39B75-80A0-43FE-8E7F-EF85430B5BB0}" name="FO6" dataDxfId="39"/>
    <tableColumn id="21" xr3:uid="{295EA207-C009-4A42-A24D-8FEACEEFF487}" name="FO7" dataDxfId="38"/>
    <tableColumn id="22" xr3:uid="{8F556E99-769C-4296-A699-EFDC77BACE1E}" name="FO8" dataDxfId="37"/>
    <tableColumn id="23" xr3:uid="{3F578BA9-9CE7-442B-A663-433A519D2217}" name="FO9" dataDxfId="36"/>
    <tableColumn id="24" xr3:uid="{F88989BE-19FC-49CE-B4C7-E853EC5CB867}" name="FO10" dataDxfId="35"/>
    <tableColumn id="25" xr3:uid="{5D7FC81D-2D20-4A2A-839E-E819758AC337}" name="FO11" dataDxfId="34"/>
    <tableColumn id="26" xr3:uid="{94944E7D-4395-4606-B3DC-A22E6D812C69}" name="FO12" dataDxfId="33"/>
    <tableColumn id="27" xr3:uid="{5E90E37D-DE46-4437-A20C-CA042C8EA6AD}" name="FO13" dataDxfId="32"/>
    <tableColumn id="28" xr3:uid="{8B6E5004-5BAD-45BC-8D29-2AD66C579C7B}" name="FO14" dataDxfId="31"/>
    <tableColumn id="29" xr3:uid="{6689ABF3-1D18-4CFE-B999-B5D509DBAACB}" name="FO15" dataDxfId="30"/>
    <tableColumn id="30" xr3:uid="{24D089AE-CBE1-4716-8427-561D04629CF2}" name="FO16" dataDxfId="29"/>
    <tableColumn id="31" xr3:uid="{8BD44A7A-C763-4A97-BE10-70BE36C31AD9}" name="FO17" dataDxfId="28"/>
    <tableColumn id="32" xr3:uid="{EF38A5C8-D2A5-4CFD-82C1-1A6A1C1FCB25}" name="FO18" dataDxfId="27"/>
    <tableColumn id="33" xr3:uid="{28D10F21-7F6D-4F4A-A1CA-B2D2632B448D}" name="FO19" dataDxfId="26"/>
    <tableColumn id="34" xr3:uid="{DDFD4FFE-20AF-46F7-ADC6-CE6B8EC7B645}" name="FO20" dataDxfId="25"/>
    <tableColumn id="35" xr3:uid="{18FB3ABE-1B35-48B8-B7DD-0721618BDF43}" name="FO21" dataDxfId="24"/>
    <tableColumn id="36" xr3:uid="{90E3DD4B-BDB0-4AD8-A0C5-3F6507FFE7EB}" name="FO22" dataDxfId="23"/>
    <tableColumn id="37" xr3:uid="{90309CB0-FC2A-4096-B9C1-7236E1F7DD2A}" name="FO23" dataDxfId="22"/>
    <tableColumn id="38" xr3:uid="{C6B14FE0-07ED-4CCD-A875-D936C56A2607}" name="FO24" dataDxfId="21"/>
    <tableColumn id="39" xr3:uid="{DC46DEA9-9C6E-4964-B70B-103958677E81}" name="FO25" dataDxfId="20"/>
    <tableColumn id="40" xr3:uid="{4841F371-D5E1-4C93-BD2A-A98D06CBBD16}" name="FO26" dataDxfId="19"/>
    <tableColumn id="41" xr3:uid="{030F1A98-1ED1-4C8C-BE81-C7A93A0E0296}" name="FO27" dataDxfId="18"/>
    <tableColumn id="42" xr3:uid="{620ACE20-98D3-4BC2-AC19-32F5A89EF79A}" name="FO28" dataDxfId="17"/>
    <tableColumn id="43" xr3:uid="{E857E52F-F4F1-4737-8619-2753D891902F}" name="FO29" dataDxfId="16"/>
    <tableColumn id="44" xr3:uid="{D4C19847-629C-4198-88E1-502701A421F5}" name="FO30" dataDxfId="15"/>
    <tableColumn id="45" xr3:uid="{5C229034-5AC6-44A2-A863-5623F2248E6B}" name="FO31" dataDxfId="14"/>
    <tableColumn id="46" xr3:uid="{A3FC06C4-0318-4ACB-AD5C-D7D4246773E0}" name="FO32" dataDxfId="13"/>
    <tableColumn id="47" xr3:uid="{0588CF2B-C453-4AE8-A258-350254BFD76D}" name="FO33" dataDxfId="12"/>
    <tableColumn id="48" xr3:uid="{88947596-5DBA-4254-988E-11BC1034D6EC}" name="FO34" dataDxfId="11"/>
    <tableColumn id="49" xr3:uid="{4D493E52-1058-40B4-90AE-50604461E8CE}" name="FO35" dataDxfId="10"/>
    <tableColumn id="50" xr3:uid="{F02E1464-52DB-4914-89C1-D1712328543F}" name="FO36" dataDxfId="9"/>
    <tableColumn id="51" xr3:uid="{89D462E7-81AE-4050-8BA7-7B818F8099EE}" name="FO37" dataDxfId="8"/>
    <tableColumn id="52" xr3:uid="{953176D9-EFEC-4D51-85AE-E2E8288B4AC6}" name="FO38" dataDxfId="7"/>
    <tableColumn id="53" xr3:uid="{B834C777-1F2F-4862-B9FC-412366C38F55}" name="FO39" dataDxfId="6"/>
    <tableColumn id="54" xr3:uid="{F6A7B23B-39C4-423C-B1EA-7A0B27AF3BA4}" name="FO40" dataDxfId="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Relationship Id="rId9" Type="http://schemas.openxmlformats.org/officeDocument/2006/relationships/table" Target="../tables/table10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E45FDC-42BB-439C-B73C-B85E4753F77A}">
  <dimension ref="A1:AF74"/>
  <sheetViews>
    <sheetView zoomScaleNormal="100" workbookViewId="0">
      <pane ySplit="1" topLeftCell="A2" activePane="bottomLeft" state="frozen"/>
      <selection pane="bottomLeft" activeCell="Q20" sqref="Q20"/>
    </sheetView>
  </sheetViews>
  <sheetFormatPr baseColWidth="10" defaultRowHeight="15" x14ac:dyDescent="0.25"/>
  <cols>
    <col min="1" max="1" width="10.5703125" bestFit="1" customWidth="1"/>
    <col min="2" max="2" width="13.140625" bestFit="1" customWidth="1"/>
    <col min="3" max="3" width="13.7109375" bestFit="1" customWidth="1"/>
    <col min="4" max="4" width="7.5703125" hidden="1" customWidth="1"/>
    <col min="5" max="8" width="10.5703125" bestFit="1" customWidth="1"/>
    <col min="9" max="9" width="12" customWidth="1"/>
    <col min="10" max="11" width="12" hidden="1" customWidth="1"/>
    <col min="12" max="12" width="10.5703125" hidden="1" customWidth="1"/>
    <col min="13" max="15" width="10.5703125" bestFit="1" customWidth="1"/>
    <col min="16" max="16" width="11.42578125" bestFit="1" customWidth="1"/>
    <col min="18" max="18" width="11.42578125" bestFit="1" customWidth="1"/>
    <col min="19" max="19" width="19.42578125" bestFit="1" customWidth="1"/>
    <col min="20" max="20" width="13.5703125" bestFit="1" customWidth="1"/>
    <col min="21" max="21" width="10.7109375" bestFit="1" customWidth="1"/>
    <col min="22" max="22" width="10.5703125" bestFit="1" customWidth="1"/>
    <col min="23" max="23" width="10.7109375" bestFit="1" customWidth="1"/>
    <col min="24" max="25" width="10.5703125" bestFit="1" customWidth="1"/>
    <col min="26" max="26" width="11.5703125" hidden="1" customWidth="1"/>
    <col min="27" max="27" width="15.85546875" hidden="1" customWidth="1"/>
    <col min="28" max="28" width="15" hidden="1" customWidth="1"/>
    <col min="29" max="30" width="11.42578125" hidden="1" customWidth="1"/>
    <col min="31" max="31" width="11.7109375" bestFit="1" customWidth="1"/>
    <col min="32" max="32" width="54.85546875" bestFit="1" customWidth="1"/>
  </cols>
  <sheetData>
    <row r="1" spans="1:32" s="4" customFormat="1" ht="81" customHeight="1" x14ac:dyDescent="0.25">
      <c r="A1" s="13" t="s">
        <v>10</v>
      </c>
      <c r="B1" s="13" t="s">
        <v>3</v>
      </c>
      <c r="C1" s="13" t="s">
        <v>11</v>
      </c>
      <c r="D1" s="14" t="s">
        <v>12</v>
      </c>
      <c r="E1" s="13" t="s">
        <v>39</v>
      </c>
      <c r="F1" s="13" t="s">
        <v>40</v>
      </c>
      <c r="G1" s="13" t="s">
        <v>41</v>
      </c>
      <c r="H1" s="13" t="s">
        <v>42</v>
      </c>
      <c r="I1" s="13" t="s">
        <v>43</v>
      </c>
      <c r="J1" s="14" t="s">
        <v>60</v>
      </c>
      <c r="K1" s="14" t="s">
        <v>117</v>
      </c>
      <c r="L1" s="14" t="s">
        <v>118</v>
      </c>
      <c r="M1" s="13" t="s">
        <v>119</v>
      </c>
      <c r="N1" s="13" t="s">
        <v>57</v>
      </c>
      <c r="O1" s="13" t="s">
        <v>58</v>
      </c>
      <c r="P1" s="13" t="s">
        <v>59</v>
      </c>
      <c r="Q1" s="13" t="s">
        <v>44</v>
      </c>
      <c r="R1" s="13" t="s">
        <v>45</v>
      </c>
      <c r="S1" s="13" t="s">
        <v>46</v>
      </c>
      <c r="T1" s="13" t="s">
        <v>47</v>
      </c>
      <c r="U1" s="13" t="s">
        <v>48</v>
      </c>
      <c r="V1" s="13" t="s">
        <v>49</v>
      </c>
      <c r="W1" s="13" t="s">
        <v>16</v>
      </c>
      <c r="X1" s="13" t="s">
        <v>14</v>
      </c>
      <c r="Y1" s="13" t="s">
        <v>15</v>
      </c>
      <c r="Z1" s="14" t="s">
        <v>50</v>
      </c>
      <c r="AA1" s="14" t="s">
        <v>51</v>
      </c>
      <c r="AB1" s="14" t="s">
        <v>37</v>
      </c>
      <c r="AC1" s="14" t="s">
        <v>52</v>
      </c>
      <c r="AD1" s="13" t="s">
        <v>38</v>
      </c>
      <c r="AE1" s="13" t="s">
        <v>54</v>
      </c>
    </row>
    <row r="2" spans="1:32" s="5" customFormat="1" ht="15.75" thickBot="1" x14ac:dyDescent="0.3">
      <c r="A2" s="5" t="s">
        <v>8</v>
      </c>
      <c r="B2" s="6" t="s">
        <v>17</v>
      </c>
      <c r="C2" s="11">
        <v>44729</v>
      </c>
      <c r="D2" s="6">
        <f t="shared" ref="D2" si="0">IF(C2="","",YEAR(C2))</f>
        <v>2022</v>
      </c>
      <c r="E2" s="5" t="s">
        <v>28</v>
      </c>
      <c r="F2" s="5">
        <v>1</v>
      </c>
      <c r="G2" s="5" t="s">
        <v>32</v>
      </c>
      <c r="H2" s="15" t="str">
        <f>IF(A2="sortie","",IF(AND(A2="entree",B2=""),"",INDEX('PARAMETRES CHANTIER'!$C$3:$C$10003,MATCH(DONNEES!B2,'PARAMETRES CHANTIER'!$B$3:$B$10003,0),MATCH(DONNEES!$H$1,'PARAMETRES CHANTIER'!$C$2))))</f>
        <v>ovatis</v>
      </c>
      <c r="I2" s="7">
        <v>32778.69</v>
      </c>
      <c r="J2" s="8">
        <f>IF(A2="sortie","",IF(AND(A2="entree",B2=""),"",INDEX('PARAMETRES CHANTIER'!$D$3:$D$100003,MATCH(DONNEES!B2,'PARAMETRES CHANTIER'!$B$3:$B$10003,0),MATCH(DONNEES!$J$1,'PARAMETRES CHANTIER'!$D$2))))</f>
        <v>0</v>
      </c>
      <c r="K2" s="8">
        <f>IF(A2="sortie","",IF(AND(A2="entree",B2=""),"",INDEX('PARAMETRES CHANTIER'!$E$3:$E$100003,MATCH(DONNEES!B2,'PARAMETRES CHANTIER'!$B$3:$B$10003,0),MATCH(DONNEES!$J$1,'PARAMETRES CHANTIER'!$E$2))))</f>
        <v>0.05</v>
      </c>
      <c r="L2" s="8">
        <f>IF(A2="sortie","",IF(AND(A2="entree",B2=""),"",INDEX('PARAMETRES CHANTIER'!$F$3:$F$100003,MATCH(DONNEES!B2,'PARAMETRES CHANTIER'!$B$3:$B$10003,0),MATCH(DONNEES!$K$1,'PARAMETRES CHANTIER'!$F$2))))</f>
        <v>0</v>
      </c>
      <c r="M2" s="7">
        <f>IF(I2&lt;&gt;"",I2*J2,"")</f>
        <v>0</v>
      </c>
      <c r="N2" s="7">
        <f>IF(I2="","",(I2+I2*J2)*K2)</f>
        <v>1638.9345000000003</v>
      </c>
      <c r="O2" s="7">
        <f>IF(I2="","",(I2+I2*J2)*L2)</f>
        <v>0</v>
      </c>
      <c r="P2" s="7">
        <v>0</v>
      </c>
      <c r="Q2" s="7">
        <f>IF(I2="","",I2-N2-O2-P2+M2)</f>
        <v>31139.755500000003</v>
      </c>
      <c r="R2" s="9"/>
      <c r="S2" s="10"/>
      <c r="T2" s="7"/>
      <c r="U2" s="8"/>
      <c r="V2" s="7" t="str">
        <f t="shared" ref="V2" si="1">IF(T2="","",T2+T2*U2)</f>
        <v/>
      </c>
      <c r="W2" s="11">
        <v>44788</v>
      </c>
      <c r="X2" s="11">
        <v>44805</v>
      </c>
      <c r="Y2" s="5" t="str">
        <f>IF(OR(A2="entree",A2="sortie"),IF(X2&lt;&gt;"","PAYE","EN ATTENTE"),"")</f>
        <v>PAYE</v>
      </c>
      <c r="Z2" s="5" t="str">
        <f>IF(A2="entree","factures","")</f>
        <v>factures</v>
      </c>
      <c r="AA2" s="5" t="str">
        <f>IF(Z2&lt;&gt;"",Z2,S2)</f>
        <v>factures</v>
      </c>
      <c r="AB2" s="7">
        <f>+IF(AND(Y2="PAYE",A2="entree"),(I2-N2-O2-P2),"")</f>
        <v>31139.755500000003</v>
      </c>
      <c r="AC2" s="7" t="str">
        <f>IF(AND(Y2="PAYE",A2="sortie"),T2,"")</f>
        <v/>
      </c>
      <c r="AD2" s="7">
        <v>177440.36</v>
      </c>
      <c r="AE2" s="7"/>
    </row>
    <row r="3" spans="1:32" s="5" customFormat="1" x14ac:dyDescent="0.25">
      <c r="A3" s="5" t="s">
        <v>9</v>
      </c>
      <c r="B3" s="6" t="s">
        <v>7</v>
      </c>
      <c r="C3" s="11">
        <v>44730</v>
      </c>
      <c r="D3" s="6">
        <f>IF(C3="","",YEAR(C3))</f>
        <v>2022</v>
      </c>
      <c r="H3" s="15" t="str">
        <f>IF(A3="sortie","",IF(AND(A3="entree",B3=""),"",INDEX('PARAMETRES CHANTIER'!$C$3:$C$10003,MATCH(DONNEES!B3,'PARAMETRES CHANTIER'!$B$3:$B$10003,0),MATCH(DONNEES!$H$1,'PARAMETRES CHANTIER'!$C$2))))</f>
        <v/>
      </c>
      <c r="I3" s="7"/>
      <c r="J3" s="8" t="str">
        <f>IF(A3="sortie","",IF(AND(A3="entree",B3=""),"",INDEX('PARAMETRES CHANTIER'!$D$3:$D$100003,MATCH(DONNEES!B3,'PARAMETRES CHANTIER'!$B$3:$B$10003,0),MATCH(DONNEES!$J$1,'PARAMETRES CHANTIER'!$D$2))))</f>
        <v/>
      </c>
      <c r="K3" s="8" t="str">
        <f>IF(A3="sortie","",IF(AND(A3="entree",B3=""),"",INDEX('PARAMETRES CHANTIER'!$E$3:$E$100003,MATCH(DONNEES!B3,'PARAMETRES CHANTIER'!$B$3:$B$10003,0),MATCH(DONNEES!$J$1,'PARAMETRES CHANTIER'!$E$2))))</f>
        <v/>
      </c>
      <c r="L3" s="8" t="str">
        <f>IF(A3="sortie","",IF(AND(A3="entree",B3=""),"",INDEX('PARAMETRES CHANTIER'!$F$3:$F$100003,MATCH(DONNEES!B3,'PARAMETRES CHANTIER'!$B$3:$B$10003,0),MATCH(DONNEES!$K$1,'PARAMETRES CHANTIER'!$F$2))))</f>
        <v/>
      </c>
      <c r="M3" s="7" t="str">
        <f>IF(I3&lt;&gt;"",I3*J3,"")</f>
        <v/>
      </c>
      <c r="N3" s="7" t="str">
        <f>IF(I3="","",(I3+I3*J3)*K3)</f>
        <v/>
      </c>
      <c r="O3" s="7" t="str">
        <f>IF(I3="","",(I3+I3*J3)*L3)</f>
        <v/>
      </c>
      <c r="P3" s="7"/>
      <c r="Q3" s="7" t="str">
        <f>IF(I3="","",I3-N3-O3-P3+M3)</f>
        <v/>
      </c>
      <c r="R3" s="25"/>
      <c r="S3" s="10" t="s">
        <v>19</v>
      </c>
      <c r="T3" s="7">
        <v>100</v>
      </c>
      <c r="U3" s="8">
        <v>0.2</v>
      </c>
      <c r="V3" s="7">
        <f>IF(T3="","",T3+T3*U3)</f>
        <v>120</v>
      </c>
      <c r="W3" s="11">
        <v>44760</v>
      </c>
      <c r="X3" s="11">
        <v>44822</v>
      </c>
      <c r="Y3" s="11" t="str">
        <f>IF(OR(A3="entree",A3="sortie"),IF(X3&lt;&gt;"","PAYE","EN ATTENTE"),"")</f>
        <v>PAYE</v>
      </c>
      <c r="Z3" s="5" t="str">
        <f>IF(A3="entree","factures","")</f>
        <v/>
      </c>
      <c r="AA3" s="15" t="str">
        <f>IF(Z3&lt;&gt;"",Z3,S3)</f>
        <v>materiaux</v>
      </c>
      <c r="AB3" s="7" t="str">
        <f>+IF(AND(Y3="PAYE",A3="entree"),(I3-N3-O3-P3),"")</f>
        <v/>
      </c>
      <c r="AC3" s="7">
        <f>IF(AND(Y3="PAYE",A3="sortie"),T3,"")</f>
        <v>100</v>
      </c>
      <c r="AD3" s="7"/>
      <c r="AE3" s="7"/>
      <c r="AF3" s="7"/>
    </row>
    <row r="4" spans="1:32" s="5" customFormat="1" x14ac:dyDescent="0.25">
      <c r="A4" s="5" t="s">
        <v>9</v>
      </c>
      <c r="B4" s="6" t="s">
        <v>7</v>
      </c>
      <c r="C4" s="11">
        <v>44731</v>
      </c>
      <c r="D4" s="6">
        <f>IF(C4="","",YEAR(C4))</f>
        <v>2022</v>
      </c>
      <c r="H4" s="15" t="str">
        <f>IF(A4="sortie","",IF(AND(A4="entree",B4=""),"",INDEX('PARAMETRES CHANTIER'!$C$3:$C$10003,MATCH(DONNEES!B4,'PARAMETRES CHANTIER'!$B$3:$B$10003,0),MATCH(DONNEES!$H$1,'PARAMETRES CHANTIER'!$C$2))))</f>
        <v/>
      </c>
      <c r="I4" s="7"/>
      <c r="J4" s="8" t="str">
        <f>IF(A4="sortie","",IF(AND(A4="entree",B4=""),"",INDEX('PARAMETRES CHANTIER'!$D$3:$D$100003,MATCH(DONNEES!B4,'PARAMETRES CHANTIER'!$B$3:$B$10003,0),MATCH(DONNEES!$J$1,'PARAMETRES CHANTIER'!$D$2))))</f>
        <v/>
      </c>
      <c r="K4" s="8" t="str">
        <f>IF(A4="sortie","",IF(AND(A4="entree",B4=""),"",INDEX('PARAMETRES CHANTIER'!$E$3:$E$100003,MATCH(DONNEES!B4,'PARAMETRES CHANTIER'!$B$3:$B$10003,0),MATCH(DONNEES!$J$1,'PARAMETRES CHANTIER'!$E$2))))</f>
        <v/>
      </c>
      <c r="L4" s="8" t="str">
        <f>IF(A4="sortie","",IF(AND(A4="entree",B4=""),"",INDEX('PARAMETRES CHANTIER'!$F$3:$F$100003,MATCH(DONNEES!B4,'PARAMETRES CHANTIER'!$B$3:$B$10003,0),MATCH(DONNEES!$K$1,'PARAMETRES CHANTIER'!$F$2))))</f>
        <v/>
      </c>
      <c r="M4" s="7" t="str">
        <f>IF(I4&lt;&gt;"",I4*J4,"")</f>
        <v/>
      </c>
      <c r="N4" s="7" t="str">
        <f>IF(I4="","",(I4+I4*J4)*K4)</f>
        <v/>
      </c>
      <c r="O4" s="7" t="str">
        <f>IF(I4="","",(I4+I4*J4)*L4)</f>
        <v/>
      </c>
      <c r="P4" s="7"/>
      <c r="Q4" s="7" t="str">
        <f>IF(I4="","",I4-N4-O4-P4+M4)</f>
        <v/>
      </c>
      <c r="R4" s="26"/>
      <c r="S4" s="10" t="s">
        <v>21</v>
      </c>
      <c r="T4" s="7">
        <v>200</v>
      </c>
      <c r="U4" s="8">
        <v>0.2</v>
      </c>
      <c r="V4" s="7">
        <f>IF(T4="","",T4+T4*U4)</f>
        <v>240</v>
      </c>
      <c r="W4" s="11">
        <v>44761</v>
      </c>
      <c r="X4" s="11"/>
      <c r="Y4" s="11" t="str">
        <f>IF(OR(A4="entree",A4="sortie"),IF(X4&lt;&gt;"","PAYE","EN ATTENTE"),"")</f>
        <v>EN ATTENTE</v>
      </c>
      <c r="Z4" s="5" t="str">
        <f>IF(A4="entree","factures","")</f>
        <v/>
      </c>
      <c r="AA4" s="15" t="str">
        <f>IF(Z4&lt;&gt;"",Z4,S4)</f>
        <v>beton</v>
      </c>
      <c r="AB4" s="7" t="str">
        <f>+IF(AND(Y4="PAYE",A4="entree"),(I4-N4-O4-P4),"")</f>
        <v/>
      </c>
      <c r="AC4" s="7" t="str">
        <f>IF(AND(Y4="PAYE",A4="sortie"),T4,"")</f>
        <v/>
      </c>
      <c r="AD4" s="7"/>
      <c r="AE4" s="7"/>
      <c r="AF4" s="7"/>
    </row>
    <row r="5" spans="1:32" s="5" customFormat="1" x14ac:dyDescent="0.25">
      <c r="A5" s="5" t="s">
        <v>9</v>
      </c>
      <c r="B5" s="6" t="s">
        <v>56</v>
      </c>
      <c r="C5" s="11">
        <v>44732</v>
      </c>
      <c r="D5" s="6">
        <f>IF(C5="","",YEAR(C5))</f>
        <v>2022</v>
      </c>
      <c r="H5" s="15" t="str">
        <f>IF(A5="sortie","",IF(AND(A5="entree",B5=""),"",INDEX('PARAMETRES CHANTIER'!$C$3:$C$10003,MATCH(DONNEES!B5,'PARAMETRES CHANTIER'!$B$3:$B$10003,0),MATCH(DONNEES!$H$1,'PARAMETRES CHANTIER'!$C$2))))</f>
        <v/>
      </c>
      <c r="I5" s="7"/>
      <c r="J5" s="8" t="str">
        <f>IF(A5="sortie","",IF(AND(A5="entree",B5=""),"",INDEX('PARAMETRES CHANTIER'!$D$3:$D$100003,MATCH(DONNEES!B5,'PARAMETRES CHANTIER'!$B$3:$B$10003,0),MATCH(DONNEES!$J$1,'PARAMETRES CHANTIER'!$D$2))))</f>
        <v/>
      </c>
      <c r="K5" s="8" t="str">
        <f>IF(A5="sortie","",IF(AND(A5="entree",B5=""),"",INDEX('PARAMETRES CHANTIER'!$E$3:$E$100003,MATCH(DONNEES!B5,'PARAMETRES CHANTIER'!$B$3:$B$10003,0),MATCH(DONNEES!$J$1,'PARAMETRES CHANTIER'!$E$2))))</f>
        <v/>
      </c>
      <c r="L5" s="8" t="str">
        <f>IF(A5="sortie","",IF(AND(A5="entree",B5=""),"",INDEX('PARAMETRES CHANTIER'!$F$3:$F$100003,MATCH(DONNEES!B5,'PARAMETRES CHANTIER'!$B$3:$B$10003,0),MATCH(DONNEES!$K$1,'PARAMETRES CHANTIER'!$F$2))))</f>
        <v/>
      </c>
      <c r="M5" s="7" t="str">
        <f>IF(I5&lt;&gt;"",I5*J5,"")</f>
        <v/>
      </c>
      <c r="N5" s="7" t="str">
        <f>IF(I5="","",(I5+I5*J5)*K5)</f>
        <v/>
      </c>
      <c r="O5" s="7" t="str">
        <f>IF(I5="","",(I5+I5*J5)*L5)</f>
        <v/>
      </c>
      <c r="P5" s="7"/>
      <c r="Q5" s="7" t="str">
        <f>IF(I5="","",I5-N5-O5-P5+M5)</f>
        <v/>
      </c>
      <c r="R5" s="26"/>
      <c r="S5" s="9" t="s">
        <v>21</v>
      </c>
      <c r="T5" s="7">
        <v>200</v>
      </c>
      <c r="U5" s="8">
        <v>0.2</v>
      </c>
      <c r="V5" s="7">
        <f>IF(T5="","",T5+T5*U5)</f>
        <v>240</v>
      </c>
      <c r="W5" s="11">
        <v>44762</v>
      </c>
      <c r="X5" s="11"/>
      <c r="Y5" s="11" t="str">
        <f>IF(OR(A5="entree",A5="sortie"),IF(X5&lt;&gt;"","PAYE","EN ATTENTE"),"")</f>
        <v>EN ATTENTE</v>
      </c>
      <c r="Z5" s="5" t="str">
        <f>IF(A5="entree","factures","")</f>
        <v/>
      </c>
      <c r="AA5" s="15" t="str">
        <f>IF(Z5&lt;&gt;"",Z5,S5)</f>
        <v>beton</v>
      </c>
      <c r="AB5" s="7" t="str">
        <f>+IF(AND(Y5="PAYE",A5="entree"),(I5-N5-O5-P5),"")</f>
        <v/>
      </c>
      <c r="AC5" s="7" t="str">
        <f>IF(AND(Y5="PAYE",A5="sortie"),T5,"")</f>
        <v/>
      </c>
      <c r="AD5" s="7"/>
      <c r="AE5" s="7"/>
      <c r="AF5" s="7"/>
    </row>
    <row r="6" spans="1:32" x14ac:dyDescent="0.25">
      <c r="A6" s="5" t="s">
        <v>9</v>
      </c>
      <c r="B6" s="6" t="s">
        <v>56</v>
      </c>
      <c r="C6" s="11">
        <v>44733</v>
      </c>
      <c r="D6" s="6">
        <f>IF(C6="","",YEAR(C6))</f>
        <v>2022</v>
      </c>
      <c r="E6" s="5"/>
      <c r="F6" s="5"/>
      <c r="G6" s="5"/>
      <c r="H6" s="15" t="str">
        <f>IF(A6="sortie","",IF(AND(A6="entree",B6=""),"",INDEX('PARAMETRES CHANTIER'!$C$3:$C$10003,MATCH(DONNEES!B6,'PARAMETRES CHANTIER'!$B$3:$B$10003,0),MATCH(DONNEES!$H$1,'PARAMETRES CHANTIER'!$C$2))))</f>
        <v/>
      </c>
      <c r="I6" s="7"/>
      <c r="J6" s="8" t="str">
        <f>IF(A6="sortie","",IF(AND(A6="entree",B6=""),"",INDEX('PARAMETRES CHANTIER'!$D$3:$D$100003,MATCH(DONNEES!B6,'PARAMETRES CHANTIER'!$B$3:$B$10003,0),MATCH(DONNEES!$J$1,'PARAMETRES CHANTIER'!$D$2))))</f>
        <v/>
      </c>
      <c r="K6" s="8" t="str">
        <f>IF(A6="sortie","",IF(AND(A6="entree",B6=""),"",INDEX('PARAMETRES CHANTIER'!$E$3:$E$100003,MATCH(DONNEES!B6,'PARAMETRES CHANTIER'!$B$3:$B$10003,0),MATCH(DONNEES!$J$1,'PARAMETRES CHANTIER'!$E$2))))</f>
        <v/>
      </c>
      <c r="L6" s="8" t="str">
        <f>IF(A6="sortie","",IF(AND(A6="entree",B6=""),"",INDEX('PARAMETRES CHANTIER'!$F$3:$F$100003,MATCH(DONNEES!B6,'PARAMETRES CHANTIER'!$B$3:$B$10003,0),MATCH(DONNEES!$K$1,'PARAMETRES CHANTIER'!$F$2))))</f>
        <v/>
      </c>
      <c r="M6" s="7" t="str">
        <f>IF(I6&lt;&gt;"",I6*J6,"")</f>
        <v/>
      </c>
      <c r="N6" s="7" t="str">
        <f>IF(I6="","",(I6+I6*J6)*K6)</f>
        <v/>
      </c>
      <c r="O6" s="7" t="str">
        <f>IF(I6="","",(I6+I6*J6)*L6)</f>
        <v/>
      </c>
      <c r="P6" s="7"/>
      <c r="Q6" s="7" t="str">
        <f>IF(I6="","",I6-N6-O6-P6+M6)</f>
        <v/>
      </c>
      <c r="R6" s="26"/>
      <c r="S6" s="10" t="s">
        <v>24</v>
      </c>
      <c r="T6" s="7">
        <v>150</v>
      </c>
      <c r="U6" s="8">
        <v>0.2</v>
      </c>
      <c r="V6" s="7">
        <f>IF(T6="","",T6+T6*U6)</f>
        <v>180</v>
      </c>
      <c r="W6" s="11">
        <v>44763</v>
      </c>
      <c r="X6" s="11"/>
      <c r="Y6" s="11" t="str">
        <f>IF(OR(A6="entree",A6="sortie"),IF(X6&lt;&gt;"","PAYE","EN ATTENTE"),"")</f>
        <v>EN ATTENTE</v>
      </c>
      <c r="Z6" s="5" t="str">
        <f>IF(A6="entree","factures","")</f>
        <v/>
      </c>
      <c r="AA6" s="15" t="str">
        <f>IF(Z6&lt;&gt;"",Z6,S6)</f>
        <v>conso et benne</v>
      </c>
      <c r="AB6" s="7" t="str">
        <f>+IF(AND(Y6="PAYE",A6="entree"),(I6-N6-O6-P6),"")</f>
        <v/>
      </c>
      <c r="AC6" s="7" t="str">
        <f>IF(AND(Y6="PAYE",A6="sortie"),T6,"")</f>
        <v/>
      </c>
      <c r="AD6" s="7"/>
      <c r="AE6" s="7"/>
      <c r="AF6" s="7"/>
    </row>
    <row r="7" spans="1:32" x14ac:dyDescent="0.25">
      <c r="A7" s="5" t="s">
        <v>9</v>
      </c>
      <c r="B7" s="6" t="s">
        <v>56</v>
      </c>
      <c r="C7" s="11">
        <v>44734</v>
      </c>
      <c r="D7" s="6">
        <f>IF(C7="","",YEAR(C7))</f>
        <v>2022</v>
      </c>
      <c r="E7" s="5"/>
      <c r="F7" s="5"/>
      <c r="G7" s="5"/>
      <c r="H7" s="15" t="str">
        <f>IF(A7="sortie","",IF(AND(A7="entree",B7=""),"",INDEX('PARAMETRES CHANTIER'!$C$3:$C$10003,MATCH(DONNEES!B7,'PARAMETRES CHANTIER'!$B$3:$B$10003,0),MATCH(DONNEES!$H$1,'PARAMETRES CHANTIER'!$C$2))))</f>
        <v/>
      </c>
      <c r="I7" s="7"/>
      <c r="J7" s="8" t="str">
        <f>IF(A7="sortie","",IF(AND(A7="entree",B7=""),"",INDEX('PARAMETRES CHANTIER'!$D$3:$D$100003,MATCH(DONNEES!B7,'PARAMETRES CHANTIER'!$B$3:$B$10003,0),MATCH(DONNEES!$J$1,'PARAMETRES CHANTIER'!$D$2))))</f>
        <v/>
      </c>
      <c r="K7" s="8" t="str">
        <f>IF(A7="sortie","",IF(AND(A7="entree",B7=""),"",INDEX('PARAMETRES CHANTIER'!$E$3:$E$100003,MATCH(DONNEES!B7,'PARAMETRES CHANTIER'!$B$3:$B$10003,0),MATCH(DONNEES!$J$1,'PARAMETRES CHANTIER'!$E$2))))</f>
        <v/>
      </c>
      <c r="L7" s="8" t="str">
        <f>IF(A7="sortie","",IF(AND(A7="entree",B7=""),"",INDEX('PARAMETRES CHANTIER'!$F$3:$F$100003,MATCH(DONNEES!B7,'PARAMETRES CHANTIER'!$B$3:$B$10003,0),MATCH(DONNEES!$K$1,'PARAMETRES CHANTIER'!$F$2))))</f>
        <v/>
      </c>
      <c r="M7" s="7" t="str">
        <f>IF(I7&lt;&gt;"",I7*J7,"")</f>
        <v/>
      </c>
      <c r="N7" s="7" t="str">
        <f>IF(I7="","",(I7+I7*J7)*K7)</f>
        <v/>
      </c>
      <c r="O7" s="7" t="str">
        <f>IF(I7="","",(I7+I7*J7)*L7)</f>
        <v/>
      </c>
      <c r="P7" s="7"/>
      <c r="Q7" s="7" t="str">
        <f>IF(I7="","",I7-N7-O7-P7+M7)</f>
        <v/>
      </c>
      <c r="R7" s="26"/>
      <c r="S7" s="10" t="s">
        <v>26</v>
      </c>
      <c r="T7" s="7">
        <v>70</v>
      </c>
      <c r="U7" s="8">
        <v>0.2</v>
      </c>
      <c r="V7" s="7">
        <f>IF(T7="","",T7+T7*U7)</f>
        <v>84</v>
      </c>
      <c r="W7" s="11">
        <v>44764</v>
      </c>
      <c r="X7" s="11"/>
      <c r="Y7" s="11" t="str">
        <f>IF(OR(A7="entree",A7="sortie"),IF(X7&lt;&gt;"","PAYE","EN ATTENTE"),"")</f>
        <v>EN ATTENTE</v>
      </c>
      <c r="Z7" s="5" t="str">
        <f>IF(A7="entree","factures","")</f>
        <v/>
      </c>
      <c r="AA7" s="15" t="str">
        <f>IF(Z7&lt;&gt;"",Z7,S7)</f>
        <v>etude</v>
      </c>
      <c r="AB7" s="7" t="str">
        <f>+IF(AND(Y7="PAYE",A7="entree"),(I7-N7-O7-P7),"")</f>
        <v/>
      </c>
      <c r="AC7" s="7" t="str">
        <f>IF(AND(Y7="PAYE",A7="sortie"),T7,"")</f>
        <v/>
      </c>
      <c r="AD7" s="7"/>
      <c r="AE7" s="7"/>
      <c r="AF7" s="6"/>
    </row>
    <row r="8" spans="1:32" x14ac:dyDescent="0.25">
      <c r="A8" s="5" t="s">
        <v>9</v>
      </c>
      <c r="B8" s="6" t="s">
        <v>56</v>
      </c>
      <c r="C8" s="11">
        <v>44735</v>
      </c>
      <c r="D8" s="6">
        <f>IF(C8="","",YEAR(C8))</f>
        <v>2022</v>
      </c>
      <c r="E8" s="5"/>
      <c r="F8" s="5"/>
      <c r="G8" s="5"/>
      <c r="H8" s="15" t="str">
        <f>IF(A8="sortie","",IF(AND(A8="entree",B8=""),"",INDEX('PARAMETRES CHANTIER'!$C$3:$C$10003,MATCH(DONNEES!B8,'PARAMETRES CHANTIER'!$B$3:$B$10003,0),MATCH(DONNEES!$H$1,'PARAMETRES CHANTIER'!$C$2))))</f>
        <v/>
      </c>
      <c r="I8" s="7"/>
      <c r="J8" s="8" t="str">
        <f>IF(A8="sortie","",IF(AND(A8="entree",B8=""),"",INDEX('PARAMETRES CHANTIER'!$D$3:$D$100003,MATCH(DONNEES!B8,'PARAMETRES CHANTIER'!$B$3:$B$10003,0),MATCH(DONNEES!$J$1,'PARAMETRES CHANTIER'!$D$2))))</f>
        <v/>
      </c>
      <c r="K8" s="8" t="str">
        <f>IF(A8="sortie","",IF(AND(A8="entree",B8=""),"",INDEX('PARAMETRES CHANTIER'!$E$3:$E$100003,MATCH(DONNEES!B8,'PARAMETRES CHANTIER'!$B$3:$B$10003,0),MATCH(DONNEES!$J$1,'PARAMETRES CHANTIER'!$E$2))))</f>
        <v/>
      </c>
      <c r="L8" s="8" t="str">
        <f>IF(A8="sortie","",IF(AND(A8="entree",B8=""),"",INDEX('PARAMETRES CHANTIER'!$F$3:$F$100003,MATCH(DONNEES!B8,'PARAMETRES CHANTIER'!$B$3:$B$10003,0),MATCH(DONNEES!$K$1,'PARAMETRES CHANTIER'!$F$2))))</f>
        <v/>
      </c>
      <c r="M8" s="7" t="str">
        <f>IF(I8&lt;&gt;"",I8*J8,"")</f>
        <v/>
      </c>
      <c r="N8" s="7" t="str">
        <f>IF(I8="","",(I8+I8*J8)*K8)</f>
        <v/>
      </c>
      <c r="O8" s="7" t="str">
        <f>IF(I8="","",(I8+I8*J8)*L8)</f>
        <v/>
      </c>
      <c r="P8" s="7"/>
      <c r="Q8" s="7" t="str">
        <f>IF(I8="","",I8-N8-O8-P8+M8)</f>
        <v/>
      </c>
      <c r="R8" s="26"/>
      <c r="S8" s="10" t="s">
        <v>19</v>
      </c>
      <c r="T8" s="7">
        <v>90</v>
      </c>
      <c r="U8" s="8">
        <v>0.2</v>
      </c>
      <c r="V8" s="7">
        <f>IF(T8="","",T8+T8*U8)</f>
        <v>108</v>
      </c>
      <c r="W8" s="11">
        <v>44765</v>
      </c>
      <c r="X8" s="11"/>
      <c r="Y8" s="11" t="str">
        <f>IF(OR(A8="entree",A8="sortie"),IF(X8&lt;&gt;"","PAYE","EN ATTENTE"),"")</f>
        <v>EN ATTENTE</v>
      </c>
      <c r="Z8" s="5" t="str">
        <f>IF(A8="entree","factures","")</f>
        <v/>
      </c>
      <c r="AA8" s="15" t="str">
        <f>IF(Z8&lt;&gt;"",Z8,S8)</f>
        <v>materiaux</v>
      </c>
      <c r="AB8" s="7" t="str">
        <f>+IF(AND(Y8="PAYE",A8="entree"),(I8-N8-O8-P8),"")</f>
        <v/>
      </c>
      <c r="AC8" s="7" t="str">
        <f>IF(AND(Y8="PAYE",A8="sortie"),T8,"")</f>
        <v/>
      </c>
      <c r="AD8" s="7"/>
      <c r="AE8" s="7"/>
      <c r="AF8" s="7"/>
    </row>
    <row r="9" spans="1:32" ht="15.75" thickBot="1" x14ac:dyDescent="0.3">
      <c r="A9" s="5" t="s">
        <v>9</v>
      </c>
      <c r="B9" s="6" t="s">
        <v>56</v>
      </c>
      <c r="C9" s="11">
        <v>44736</v>
      </c>
      <c r="D9" s="6">
        <f>IF(C9="","",YEAR(C9))</f>
        <v>2022</v>
      </c>
      <c r="E9" s="5"/>
      <c r="F9" s="5"/>
      <c r="G9" s="5"/>
      <c r="H9" s="15" t="str">
        <f>IF(A9="sortie","",IF(AND(A9="entree",B9=""),"",INDEX('PARAMETRES CHANTIER'!$C$3:$C$10003,MATCH(DONNEES!B9,'PARAMETRES CHANTIER'!$B$3:$B$10003,0),MATCH(DONNEES!$H$1,'PARAMETRES CHANTIER'!$C$2))))</f>
        <v/>
      </c>
      <c r="I9" s="7"/>
      <c r="J9" s="8" t="str">
        <f>IF(A9="sortie","",IF(AND(A9="entree",B9=""),"",INDEX('PARAMETRES CHANTIER'!$D$3:$D$100003,MATCH(DONNEES!B9,'PARAMETRES CHANTIER'!$B$3:$B$10003,0),MATCH(DONNEES!$J$1,'PARAMETRES CHANTIER'!$D$2))))</f>
        <v/>
      </c>
      <c r="K9" s="8" t="str">
        <f>IF(A9="sortie","",IF(AND(A9="entree",B9=""),"",INDEX('PARAMETRES CHANTIER'!$E$3:$E$100003,MATCH(DONNEES!B9,'PARAMETRES CHANTIER'!$B$3:$B$10003,0),MATCH(DONNEES!$J$1,'PARAMETRES CHANTIER'!$E$2))))</f>
        <v/>
      </c>
      <c r="L9" s="8" t="str">
        <f>IF(A9="sortie","",IF(AND(A9="entree",B9=""),"",INDEX('PARAMETRES CHANTIER'!$F$3:$F$100003,MATCH(DONNEES!B9,'PARAMETRES CHANTIER'!$B$3:$B$10003,0),MATCH(DONNEES!$K$1,'PARAMETRES CHANTIER'!$F$2))))</f>
        <v/>
      </c>
      <c r="M9" s="7" t="str">
        <f>IF(I9&lt;&gt;"",I9*J9,"")</f>
        <v/>
      </c>
      <c r="N9" s="7" t="str">
        <f>IF(I9="","",(I9+I9*J9)*K9)</f>
        <v/>
      </c>
      <c r="O9" s="7" t="str">
        <f>IF(I9="","",(I9+I9*J9)*L9)</f>
        <v/>
      </c>
      <c r="P9" s="7"/>
      <c r="Q9" s="7" t="str">
        <f>IF(I9="","",I9-N9-O9-P9+M9)</f>
        <v/>
      </c>
      <c r="R9" s="27"/>
      <c r="S9" s="10" t="s">
        <v>19</v>
      </c>
      <c r="T9" s="7">
        <v>600</v>
      </c>
      <c r="U9" s="8">
        <v>0.2</v>
      </c>
      <c r="V9" s="7">
        <f>IF(T9="","",T9+T9*U9)</f>
        <v>720</v>
      </c>
      <c r="W9" s="11">
        <v>44766</v>
      </c>
      <c r="X9" s="11"/>
      <c r="Y9" s="11" t="str">
        <f>IF(OR(A9="entree",A9="sortie"),IF(X9&lt;&gt;"","PAYE","EN ATTENTE"),"")</f>
        <v>EN ATTENTE</v>
      </c>
      <c r="Z9" s="5" t="str">
        <f>IF(A9="entree","factures","")</f>
        <v/>
      </c>
      <c r="AA9" s="15" t="str">
        <f>IF(Z9&lt;&gt;"",Z9,S9)</f>
        <v>materiaux</v>
      </c>
      <c r="AB9" s="7" t="str">
        <f>+IF(AND(Y9="PAYE",A9="entree"),(I9-N9-O9-P9),"")</f>
        <v/>
      </c>
      <c r="AC9" s="7" t="str">
        <f>IF(AND(Y9="PAYE",A9="sortie"),T9,"")</f>
        <v/>
      </c>
      <c r="AD9" s="7"/>
      <c r="AE9" s="7"/>
      <c r="AF9" s="7"/>
    </row>
    <row r="10" spans="1:32" x14ac:dyDescent="0.25">
      <c r="A10" s="5"/>
      <c r="B10" s="6"/>
      <c r="C10" s="11"/>
      <c r="D10" s="6"/>
      <c r="E10" s="5"/>
      <c r="F10" s="5"/>
      <c r="G10" s="5"/>
      <c r="H10" s="6"/>
      <c r="I10" s="7"/>
      <c r="J10" s="8"/>
      <c r="K10" s="8"/>
      <c r="L10" s="8"/>
      <c r="M10" s="7"/>
      <c r="N10" s="7"/>
      <c r="O10" s="7"/>
      <c r="P10" s="7"/>
      <c r="R10" s="7"/>
      <c r="S10" s="9"/>
      <c r="T10" s="9"/>
      <c r="U10" s="7"/>
      <c r="V10" s="8"/>
      <c r="W10" s="7"/>
      <c r="X10" s="11"/>
      <c r="Y10" s="11"/>
      <c r="Z10" s="5"/>
      <c r="AA10" s="5"/>
      <c r="AB10" s="5"/>
      <c r="AC10" s="7"/>
      <c r="AD10" s="7"/>
      <c r="AE10" s="7"/>
      <c r="AF10" s="7"/>
    </row>
    <row r="11" spans="1:32" x14ac:dyDescent="0.25">
      <c r="A11" s="5"/>
      <c r="B11" s="6"/>
      <c r="C11" s="11"/>
      <c r="D11" s="6"/>
      <c r="E11" s="5"/>
      <c r="F11" s="5"/>
      <c r="G11" s="5"/>
      <c r="H11" s="6"/>
      <c r="I11" s="7"/>
      <c r="J11" s="8"/>
      <c r="K11" s="8"/>
      <c r="L11" s="8"/>
      <c r="M11" s="7"/>
      <c r="N11" s="7"/>
      <c r="O11" s="7"/>
      <c r="P11" s="7"/>
      <c r="R11" s="7"/>
      <c r="S11" s="9"/>
      <c r="T11" s="9"/>
      <c r="U11" s="7"/>
      <c r="V11" s="8"/>
      <c r="W11" s="7"/>
      <c r="X11" s="11"/>
      <c r="Y11" s="11"/>
      <c r="Z11" s="5"/>
      <c r="AA11" s="5"/>
      <c r="AB11" s="5"/>
      <c r="AC11" s="7"/>
      <c r="AD11" s="7"/>
      <c r="AE11" s="7"/>
      <c r="AF11" s="6"/>
    </row>
    <row r="12" spans="1:32" x14ac:dyDescent="0.25">
      <c r="A12" s="5"/>
      <c r="B12" s="6"/>
      <c r="C12" s="11"/>
      <c r="D12" s="6"/>
      <c r="E12" s="5"/>
      <c r="F12" s="5"/>
      <c r="G12" s="5"/>
      <c r="H12" s="6"/>
      <c r="I12" s="7"/>
      <c r="J12" s="8"/>
      <c r="K12" s="8"/>
      <c r="L12" s="8"/>
      <c r="M12" s="7"/>
      <c r="N12" s="7"/>
      <c r="O12" s="7"/>
      <c r="P12" s="7"/>
      <c r="R12" s="7"/>
      <c r="S12" s="9"/>
      <c r="T12" s="9"/>
      <c r="U12" s="7"/>
      <c r="V12" s="8"/>
      <c r="W12" s="7"/>
      <c r="X12" s="11"/>
      <c r="Y12" s="11"/>
      <c r="Z12" s="5"/>
      <c r="AA12" s="5"/>
      <c r="AB12" s="5"/>
      <c r="AC12" s="7"/>
      <c r="AD12" s="7"/>
      <c r="AE12" s="7"/>
      <c r="AF12" s="6"/>
    </row>
    <row r="13" spans="1:32" x14ac:dyDescent="0.25">
      <c r="A13" s="5"/>
      <c r="B13" s="6"/>
      <c r="C13" s="11"/>
      <c r="D13" s="6"/>
      <c r="E13" s="5"/>
      <c r="F13" s="5"/>
      <c r="G13" s="5"/>
      <c r="H13" s="6"/>
      <c r="I13" s="7"/>
      <c r="J13" s="8"/>
      <c r="K13" s="8"/>
      <c r="L13" s="8"/>
      <c r="M13" s="7"/>
      <c r="N13" s="7"/>
      <c r="O13" s="7"/>
      <c r="P13" s="7"/>
      <c r="R13" s="7"/>
      <c r="S13" s="9"/>
      <c r="T13" s="9"/>
      <c r="U13" s="7"/>
      <c r="V13" s="8"/>
      <c r="W13" s="7"/>
      <c r="X13" s="11"/>
      <c r="Y13" s="11"/>
      <c r="Z13" s="5"/>
      <c r="AA13" s="5"/>
      <c r="AB13" s="5"/>
      <c r="AC13" s="7"/>
      <c r="AD13" s="7"/>
      <c r="AE13" s="7"/>
      <c r="AF13" s="7"/>
    </row>
    <row r="14" spans="1:32" x14ac:dyDescent="0.25">
      <c r="A14" s="5"/>
      <c r="B14" s="6"/>
      <c r="C14" s="11"/>
      <c r="D14" s="6"/>
      <c r="E14" s="5"/>
      <c r="F14" s="5"/>
      <c r="G14" s="5"/>
      <c r="H14" s="6"/>
      <c r="I14" s="7"/>
      <c r="J14" s="8"/>
      <c r="K14" s="8"/>
      <c r="L14" s="8"/>
      <c r="M14" s="7"/>
      <c r="N14" s="7"/>
      <c r="O14" s="7"/>
      <c r="P14" s="7"/>
      <c r="R14" s="7"/>
      <c r="S14" s="9"/>
      <c r="T14" s="9"/>
      <c r="U14" s="7"/>
      <c r="V14" s="8"/>
      <c r="W14" s="7"/>
      <c r="X14" s="11"/>
      <c r="Y14" s="11"/>
      <c r="Z14" s="5"/>
      <c r="AA14" s="5"/>
      <c r="AB14" s="5"/>
      <c r="AC14" s="7"/>
      <c r="AD14" s="7"/>
      <c r="AE14" s="7"/>
      <c r="AF14" s="7"/>
    </row>
    <row r="15" spans="1:32" x14ac:dyDescent="0.25">
      <c r="A15" s="5"/>
      <c r="B15" s="6"/>
      <c r="C15" s="11"/>
      <c r="D15" s="6"/>
      <c r="E15" s="5"/>
      <c r="F15" s="5"/>
      <c r="G15" s="5"/>
      <c r="H15" s="6"/>
      <c r="I15" s="7"/>
      <c r="J15" s="8"/>
      <c r="K15" s="8"/>
      <c r="L15" s="8"/>
      <c r="M15" s="7"/>
      <c r="N15" s="7"/>
      <c r="O15" s="7"/>
      <c r="P15" s="7"/>
      <c r="R15" s="7"/>
      <c r="S15" s="9"/>
      <c r="T15" s="9"/>
      <c r="U15" s="7"/>
      <c r="V15" s="8"/>
      <c r="W15" s="7"/>
      <c r="X15" s="11"/>
      <c r="Y15" s="11"/>
      <c r="Z15" s="5"/>
      <c r="AA15" s="5"/>
      <c r="AB15" s="5"/>
      <c r="AC15" s="7"/>
      <c r="AD15" s="7"/>
      <c r="AE15" s="7"/>
      <c r="AF15" s="7"/>
    </row>
    <row r="16" spans="1:32" x14ac:dyDescent="0.25">
      <c r="A16" s="5"/>
      <c r="B16" s="6"/>
      <c r="C16" s="11"/>
      <c r="D16" s="6"/>
      <c r="E16" s="5"/>
      <c r="F16" s="5"/>
      <c r="G16" s="5"/>
      <c r="H16" s="6"/>
      <c r="I16" s="7"/>
      <c r="J16" s="8"/>
      <c r="K16" s="8"/>
      <c r="L16" s="8"/>
      <c r="M16" s="7"/>
      <c r="N16" s="7"/>
      <c r="O16" s="7"/>
      <c r="P16" s="7"/>
      <c r="R16" s="7"/>
      <c r="S16" s="9"/>
      <c r="T16" s="9"/>
      <c r="U16" s="7"/>
      <c r="V16" s="8"/>
      <c r="W16" s="7"/>
      <c r="X16" s="11"/>
      <c r="Y16" s="11"/>
      <c r="Z16" s="5"/>
      <c r="AA16" s="5"/>
      <c r="AB16" s="5"/>
      <c r="AC16" s="7"/>
      <c r="AD16" s="7"/>
      <c r="AE16" s="7"/>
      <c r="AF16" s="7"/>
    </row>
    <row r="17" spans="1:32" x14ac:dyDescent="0.25">
      <c r="A17" s="5"/>
      <c r="B17" s="6"/>
      <c r="C17" s="11"/>
      <c r="D17" s="6"/>
      <c r="E17" s="5"/>
      <c r="F17" s="5"/>
      <c r="G17" s="5"/>
      <c r="H17" s="6"/>
      <c r="I17" s="7"/>
      <c r="J17" s="8"/>
      <c r="K17" s="8"/>
      <c r="L17" s="8"/>
      <c r="M17" s="7"/>
      <c r="N17" s="7"/>
      <c r="O17" s="7"/>
      <c r="P17" s="7"/>
      <c r="R17" s="7"/>
      <c r="S17" s="9"/>
      <c r="T17" s="9"/>
      <c r="U17" s="7"/>
      <c r="V17" s="8"/>
      <c r="W17" s="7"/>
      <c r="X17" s="11"/>
      <c r="Y17" s="11"/>
      <c r="Z17" s="5"/>
      <c r="AA17" s="5"/>
      <c r="AB17" s="5"/>
      <c r="AC17" s="7"/>
      <c r="AD17" s="7"/>
      <c r="AE17" s="7"/>
      <c r="AF17" s="7"/>
    </row>
    <row r="18" spans="1:32" x14ac:dyDescent="0.25">
      <c r="A18" s="5"/>
      <c r="B18" s="6"/>
      <c r="C18" s="11"/>
      <c r="D18" s="6"/>
      <c r="E18" s="5"/>
      <c r="F18" s="5"/>
      <c r="G18" s="5"/>
      <c r="H18" s="6"/>
      <c r="I18" s="7"/>
      <c r="J18" s="8"/>
      <c r="K18" s="8"/>
      <c r="L18" s="8"/>
      <c r="M18" s="7"/>
      <c r="N18" s="7"/>
      <c r="O18" s="7"/>
      <c r="P18" s="7"/>
      <c r="R18" s="7"/>
      <c r="S18" s="9"/>
      <c r="T18" s="9"/>
      <c r="U18" s="7"/>
      <c r="V18" s="8"/>
      <c r="W18" s="7"/>
      <c r="X18" s="11"/>
      <c r="Y18" s="11"/>
      <c r="Z18" s="5"/>
      <c r="AA18" s="5"/>
      <c r="AB18" s="5"/>
      <c r="AC18" s="7"/>
      <c r="AD18" s="7"/>
      <c r="AE18" s="7"/>
      <c r="AF18" s="7"/>
    </row>
    <row r="19" spans="1:32" x14ac:dyDescent="0.25">
      <c r="A19" s="5"/>
      <c r="B19" s="6"/>
      <c r="C19" s="11"/>
      <c r="D19" s="6"/>
      <c r="E19" s="5"/>
      <c r="F19" s="5"/>
      <c r="G19" s="5"/>
      <c r="H19" s="6"/>
      <c r="I19" s="7"/>
      <c r="J19" s="8"/>
      <c r="K19" s="8"/>
      <c r="L19" s="8"/>
      <c r="M19" s="7"/>
      <c r="N19" s="7"/>
      <c r="O19" s="7"/>
      <c r="P19" s="7"/>
      <c r="R19" s="7"/>
      <c r="S19" s="9"/>
      <c r="T19" s="9"/>
      <c r="U19" s="7"/>
      <c r="V19" s="8"/>
      <c r="W19" s="7"/>
      <c r="X19" s="11"/>
      <c r="Y19" s="11"/>
      <c r="Z19" s="5"/>
      <c r="AA19" s="5"/>
      <c r="AB19" s="5"/>
      <c r="AC19" s="7"/>
      <c r="AD19" s="7"/>
      <c r="AE19" s="7"/>
      <c r="AF19" s="7"/>
    </row>
    <row r="20" spans="1:32" x14ac:dyDescent="0.25">
      <c r="A20" s="5"/>
      <c r="B20" s="6"/>
      <c r="C20" s="11"/>
      <c r="D20" s="6"/>
      <c r="E20" s="5"/>
      <c r="F20" s="5"/>
      <c r="G20" s="5"/>
      <c r="H20" s="6"/>
      <c r="I20" s="7"/>
      <c r="J20" s="8"/>
      <c r="K20" s="8"/>
      <c r="L20" s="8"/>
      <c r="M20" s="7"/>
      <c r="N20" s="7"/>
      <c r="O20" s="7"/>
      <c r="P20" s="7"/>
      <c r="R20" s="7"/>
      <c r="S20" s="9"/>
      <c r="T20" s="9"/>
      <c r="U20" s="7"/>
      <c r="V20" s="8"/>
      <c r="W20" s="7"/>
      <c r="X20" s="11"/>
      <c r="Y20" s="11"/>
      <c r="Z20" s="5"/>
      <c r="AA20" s="5"/>
      <c r="AB20" s="5"/>
      <c r="AC20" s="7"/>
      <c r="AD20" s="7"/>
      <c r="AE20" s="7"/>
      <c r="AF20" s="6"/>
    </row>
    <row r="21" spans="1:32" x14ac:dyDescent="0.25">
      <c r="A21" s="5"/>
      <c r="B21" s="6"/>
      <c r="C21" s="11"/>
      <c r="D21" s="6"/>
      <c r="E21" s="5"/>
      <c r="F21" s="5"/>
      <c r="G21" s="5"/>
      <c r="H21" s="6"/>
      <c r="I21" s="7"/>
      <c r="J21" s="8"/>
      <c r="K21" s="8"/>
      <c r="L21" s="8"/>
      <c r="M21" s="7"/>
      <c r="N21" s="7"/>
      <c r="O21" s="7"/>
      <c r="P21" s="7"/>
      <c r="R21" s="7"/>
      <c r="S21" s="9"/>
      <c r="T21" s="9"/>
      <c r="U21" s="7"/>
      <c r="V21" s="8"/>
      <c r="W21" s="7"/>
      <c r="X21" s="11"/>
      <c r="Y21" s="11"/>
      <c r="Z21" s="5"/>
      <c r="AA21" s="5"/>
      <c r="AB21" s="5"/>
      <c r="AC21" s="7"/>
      <c r="AD21" s="7"/>
      <c r="AE21" s="7"/>
      <c r="AF21" s="7"/>
    </row>
    <row r="22" spans="1:32" x14ac:dyDescent="0.25">
      <c r="A22" s="5"/>
      <c r="B22" s="6"/>
      <c r="C22" s="11"/>
      <c r="D22" s="6"/>
      <c r="E22" s="5"/>
      <c r="F22" s="5"/>
      <c r="G22" s="5"/>
      <c r="H22" s="6"/>
      <c r="I22" s="7"/>
      <c r="J22" s="8"/>
      <c r="K22" s="8"/>
      <c r="L22" s="8"/>
      <c r="M22" s="7"/>
      <c r="N22" s="7"/>
      <c r="O22" s="7"/>
      <c r="P22" s="7"/>
      <c r="R22" s="7"/>
      <c r="S22" s="9"/>
      <c r="T22" s="9"/>
      <c r="U22" s="7"/>
      <c r="V22" s="8"/>
      <c r="W22" s="7"/>
      <c r="X22" s="11"/>
      <c r="Y22" s="11"/>
      <c r="Z22" s="5"/>
      <c r="AA22" s="5"/>
      <c r="AB22" s="5"/>
      <c r="AC22" s="7"/>
      <c r="AD22" s="7"/>
      <c r="AE22" s="7"/>
      <c r="AF22" s="7"/>
    </row>
    <row r="23" spans="1:32" x14ac:dyDescent="0.25">
      <c r="A23" s="5"/>
      <c r="B23" s="6"/>
      <c r="C23" s="11"/>
      <c r="D23" s="6"/>
      <c r="E23" s="5"/>
      <c r="F23" s="5"/>
      <c r="G23" s="5"/>
      <c r="H23" s="6"/>
      <c r="I23" s="7"/>
      <c r="J23" s="8"/>
      <c r="K23" s="8"/>
      <c r="L23" s="8"/>
      <c r="M23" s="7"/>
      <c r="N23" s="7"/>
      <c r="O23" s="7"/>
      <c r="P23" s="7"/>
      <c r="R23" s="7"/>
      <c r="S23" s="9"/>
      <c r="T23" s="9"/>
      <c r="U23" s="7"/>
      <c r="V23" s="8"/>
      <c r="W23" s="7"/>
      <c r="X23" s="11"/>
      <c r="Y23" s="11"/>
      <c r="Z23" s="5"/>
      <c r="AA23" s="5"/>
      <c r="AB23" s="5"/>
      <c r="AC23" s="7"/>
      <c r="AD23" s="7"/>
      <c r="AE23" s="7"/>
      <c r="AF23" s="7"/>
    </row>
    <row r="24" spans="1:32" x14ac:dyDescent="0.25">
      <c r="A24" s="5"/>
      <c r="B24" s="6"/>
      <c r="C24" s="11"/>
      <c r="D24" s="6"/>
      <c r="E24" s="5"/>
      <c r="F24" s="5"/>
      <c r="G24" s="5"/>
      <c r="H24" s="6"/>
      <c r="I24" s="7"/>
      <c r="J24" s="8"/>
      <c r="K24" s="8"/>
      <c r="L24" s="8"/>
      <c r="M24" s="7"/>
      <c r="N24" s="7"/>
      <c r="O24" s="7"/>
      <c r="P24" s="7"/>
      <c r="R24" s="7"/>
      <c r="S24" s="9"/>
      <c r="T24" s="9"/>
      <c r="U24" s="7"/>
      <c r="V24" s="8"/>
      <c r="W24" s="7"/>
      <c r="X24" s="11"/>
      <c r="Y24" s="11"/>
      <c r="Z24" s="5"/>
      <c r="AA24" s="5"/>
      <c r="AB24" s="5"/>
      <c r="AC24" s="7"/>
      <c r="AD24" s="7"/>
      <c r="AE24" s="7"/>
      <c r="AF24" s="7"/>
    </row>
    <row r="25" spans="1:32" x14ac:dyDescent="0.25">
      <c r="A25" s="5"/>
      <c r="B25" s="6"/>
      <c r="C25" s="11"/>
      <c r="D25" s="6"/>
      <c r="E25" s="5"/>
      <c r="F25" s="5"/>
      <c r="G25" s="5"/>
      <c r="H25" s="6"/>
      <c r="I25" s="7"/>
      <c r="J25" s="8"/>
      <c r="K25" s="8"/>
      <c r="L25" s="8"/>
      <c r="M25" s="7"/>
      <c r="N25" s="7"/>
      <c r="O25" s="7"/>
      <c r="P25" s="7"/>
      <c r="R25" s="7"/>
      <c r="S25" s="9"/>
      <c r="T25" s="9"/>
      <c r="U25" s="7"/>
      <c r="V25" s="8"/>
      <c r="W25" s="7"/>
      <c r="X25" s="11"/>
      <c r="Y25" s="11"/>
      <c r="Z25" s="5"/>
      <c r="AA25" s="5"/>
      <c r="AB25" s="5"/>
      <c r="AC25" s="7"/>
      <c r="AD25" s="7"/>
      <c r="AE25" s="7"/>
      <c r="AF25" s="7"/>
    </row>
    <row r="26" spans="1:32" x14ac:dyDescent="0.25">
      <c r="A26" s="5"/>
      <c r="B26" s="6"/>
      <c r="C26" s="11"/>
      <c r="D26" s="6"/>
      <c r="E26" s="5"/>
      <c r="F26" s="5"/>
      <c r="G26" s="5"/>
      <c r="H26" s="6"/>
      <c r="I26" s="7"/>
      <c r="J26" s="8"/>
      <c r="K26" s="8"/>
      <c r="L26" s="8"/>
      <c r="M26" s="7"/>
      <c r="N26" s="7"/>
      <c r="O26" s="7"/>
      <c r="P26" s="7"/>
      <c r="R26" s="7"/>
      <c r="S26" s="9"/>
      <c r="T26" s="9"/>
      <c r="U26" s="7"/>
      <c r="V26" s="8"/>
      <c r="W26" s="7"/>
      <c r="X26" s="11"/>
      <c r="Y26" s="11"/>
      <c r="Z26" s="5"/>
      <c r="AA26" s="5"/>
      <c r="AB26" s="5"/>
      <c r="AC26" s="7"/>
      <c r="AD26" s="7"/>
      <c r="AE26" s="7"/>
      <c r="AF26" s="7"/>
    </row>
    <row r="27" spans="1:32" x14ac:dyDescent="0.25">
      <c r="A27" s="5"/>
      <c r="B27" s="6"/>
      <c r="C27" s="11"/>
      <c r="D27" s="6"/>
      <c r="E27" s="5"/>
      <c r="F27" s="5"/>
      <c r="G27" s="5"/>
      <c r="H27" s="6"/>
      <c r="I27" s="7"/>
      <c r="J27" s="8"/>
      <c r="K27" s="8"/>
      <c r="L27" s="8"/>
      <c r="M27" s="7"/>
      <c r="N27" s="7"/>
      <c r="O27" s="7"/>
      <c r="P27" s="7"/>
      <c r="R27" s="7"/>
      <c r="S27" s="9"/>
      <c r="T27" s="9"/>
      <c r="U27" s="7"/>
      <c r="V27" s="8"/>
      <c r="W27" s="7"/>
      <c r="X27" s="11"/>
      <c r="Y27" s="11"/>
      <c r="Z27" s="5"/>
      <c r="AA27" s="5"/>
      <c r="AB27" s="5"/>
      <c r="AC27" s="7"/>
      <c r="AD27" s="7"/>
      <c r="AE27" s="7"/>
      <c r="AF27" s="7"/>
    </row>
    <row r="28" spans="1:32" x14ac:dyDescent="0.25">
      <c r="A28" s="5"/>
      <c r="B28" s="6"/>
      <c r="C28" s="11"/>
      <c r="D28" s="6"/>
      <c r="E28" s="5"/>
      <c r="F28" s="5"/>
      <c r="G28" s="5"/>
      <c r="H28" s="6"/>
      <c r="I28" s="7"/>
      <c r="J28" s="8"/>
      <c r="K28" s="8"/>
      <c r="L28" s="8"/>
      <c r="M28" s="7"/>
      <c r="N28" s="7"/>
      <c r="O28" s="7"/>
      <c r="P28" s="7"/>
      <c r="R28" s="7"/>
      <c r="S28" s="9"/>
      <c r="T28" s="9"/>
      <c r="U28" s="7"/>
      <c r="V28" s="8"/>
      <c r="W28" s="7"/>
      <c r="X28" s="11"/>
      <c r="Y28" s="11"/>
      <c r="Z28" s="5"/>
      <c r="AA28" s="5"/>
      <c r="AB28" s="5"/>
      <c r="AC28" s="7"/>
      <c r="AD28" s="7"/>
      <c r="AE28" s="7"/>
      <c r="AF28" s="7"/>
    </row>
    <row r="29" spans="1:32" x14ac:dyDescent="0.25">
      <c r="A29" s="5"/>
      <c r="B29" s="6"/>
      <c r="C29" s="11"/>
      <c r="D29" s="6"/>
      <c r="E29" s="5"/>
      <c r="F29" s="5"/>
      <c r="G29" s="5"/>
      <c r="H29" s="6"/>
      <c r="I29" s="7"/>
      <c r="J29" s="8"/>
      <c r="K29" s="8"/>
      <c r="L29" s="8"/>
      <c r="M29" s="7"/>
      <c r="N29" s="7"/>
      <c r="O29" s="7"/>
      <c r="P29" s="7"/>
      <c r="R29" s="7"/>
      <c r="S29" s="9"/>
      <c r="T29" s="9"/>
      <c r="U29" s="7"/>
      <c r="V29" s="8"/>
      <c r="W29" s="7"/>
      <c r="X29" s="11"/>
      <c r="Y29" s="11"/>
      <c r="Z29" s="5"/>
      <c r="AA29" s="5"/>
      <c r="AB29" s="5"/>
      <c r="AC29" s="7"/>
      <c r="AD29" s="7"/>
      <c r="AE29" s="7"/>
      <c r="AF29" s="6"/>
    </row>
    <row r="30" spans="1:32" x14ac:dyDescent="0.25">
      <c r="A30" s="5"/>
      <c r="B30" s="6"/>
      <c r="C30" s="11"/>
      <c r="D30" s="6"/>
      <c r="E30" s="5"/>
      <c r="F30" s="5"/>
      <c r="G30" s="5"/>
      <c r="H30" s="6"/>
      <c r="I30" s="7"/>
      <c r="J30" s="8"/>
      <c r="K30" s="8"/>
      <c r="L30" s="8"/>
      <c r="M30" s="7"/>
      <c r="N30" s="7"/>
      <c r="O30" s="7"/>
      <c r="P30" s="7"/>
      <c r="R30" s="7"/>
      <c r="S30" s="9"/>
      <c r="T30" s="9"/>
      <c r="U30" s="7"/>
      <c r="V30" s="8"/>
      <c r="W30" s="7"/>
      <c r="X30" s="11"/>
      <c r="Y30" s="11"/>
      <c r="Z30" s="5"/>
      <c r="AA30" s="5"/>
      <c r="AB30" s="5"/>
      <c r="AC30" s="7"/>
      <c r="AD30" s="7"/>
      <c r="AE30" s="7"/>
      <c r="AF30" s="6"/>
    </row>
    <row r="31" spans="1:32" x14ac:dyDescent="0.25">
      <c r="A31" s="5"/>
      <c r="B31" s="6"/>
      <c r="C31" s="11"/>
      <c r="D31" s="6"/>
      <c r="E31" s="5"/>
      <c r="F31" s="5"/>
      <c r="G31" s="5"/>
      <c r="H31" s="6"/>
      <c r="I31" s="7"/>
      <c r="J31" s="8"/>
      <c r="K31" s="8"/>
      <c r="L31" s="8"/>
      <c r="M31" s="7"/>
      <c r="N31" s="7"/>
      <c r="O31" s="7"/>
      <c r="P31" s="7"/>
      <c r="R31" s="7"/>
      <c r="S31" s="9"/>
      <c r="T31" s="9"/>
      <c r="U31" s="7"/>
      <c r="V31" s="8"/>
      <c r="W31" s="7"/>
      <c r="X31" s="11"/>
      <c r="Y31" s="11"/>
      <c r="Z31" s="5"/>
      <c r="AA31" s="5"/>
      <c r="AB31" s="5"/>
      <c r="AC31" s="7"/>
      <c r="AD31" s="7"/>
      <c r="AE31" s="7"/>
      <c r="AF31" s="7"/>
    </row>
    <row r="32" spans="1:32" x14ac:dyDescent="0.25">
      <c r="A32" s="5"/>
      <c r="B32" s="6"/>
      <c r="C32" s="11"/>
      <c r="D32" s="6"/>
      <c r="E32" s="5"/>
      <c r="F32" s="5"/>
      <c r="G32" s="5"/>
      <c r="H32" s="6"/>
      <c r="I32" s="7"/>
      <c r="J32" s="8"/>
      <c r="K32" s="8"/>
      <c r="L32" s="8"/>
      <c r="M32" s="7"/>
      <c r="N32" s="7"/>
      <c r="O32" s="7"/>
      <c r="P32" s="7"/>
      <c r="R32" s="7"/>
      <c r="S32" s="9"/>
      <c r="T32" s="9"/>
      <c r="U32" s="7"/>
      <c r="V32" s="8"/>
      <c r="W32" s="7"/>
      <c r="X32" s="11"/>
      <c r="Y32" s="11"/>
      <c r="Z32" s="5"/>
      <c r="AA32" s="5"/>
      <c r="AB32" s="5"/>
      <c r="AC32" s="7"/>
      <c r="AD32" s="7"/>
      <c r="AE32" s="7"/>
      <c r="AF32" s="7"/>
    </row>
    <row r="33" spans="1:32" x14ac:dyDescent="0.25">
      <c r="A33" s="5"/>
      <c r="B33" s="6"/>
      <c r="C33" s="11"/>
      <c r="D33" s="6"/>
      <c r="E33" s="5"/>
      <c r="F33" s="5"/>
      <c r="G33" s="5"/>
      <c r="H33" s="6"/>
      <c r="I33" s="7"/>
      <c r="J33" s="8"/>
      <c r="K33" s="8"/>
      <c r="L33" s="8"/>
      <c r="M33" s="7"/>
      <c r="N33" s="7"/>
      <c r="O33" s="7"/>
      <c r="P33" s="7"/>
      <c r="R33" s="7"/>
      <c r="S33" s="9"/>
      <c r="T33" s="9"/>
      <c r="U33" s="7"/>
      <c r="V33" s="8"/>
      <c r="W33" s="7"/>
      <c r="X33" s="11"/>
      <c r="Y33" s="11"/>
      <c r="Z33" s="5"/>
      <c r="AA33" s="5"/>
      <c r="AB33" s="5"/>
      <c r="AC33" s="7"/>
      <c r="AD33" s="7"/>
      <c r="AE33" s="7"/>
      <c r="AF33" s="7"/>
    </row>
    <row r="34" spans="1:32" x14ac:dyDescent="0.25">
      <c r="A34" s="5"/>
      <c r="B34" s="6"/>
      <c r="C34" s="11"/>
      <c r="D34" s="6"/>
      <c r="E34" s="5"/>
      <c r="F34" s="5"/>
      <c r="G34" s="5"/>
      <c r="H34" s="6"/>
      <c r="I34" s="7"/>
      <c r="J34" s="8"/>
      <c r="K34" s="8"/>
      <c r="L34" s="8"/>
      <c r="M34" s="7"/>
      <c r="N34" s="7"/>
      <c r="O34" s="7"/>
      <c r="P34" s="7"/>
      <c r="R34" s="7"/>
      <c r="S34" s="9"/>
      <c r="T34" s="9"/>
      <c r="U34" s="7"/>
      <c r="V34" s="8"/>
      <c r="W34" s="7"/>
      <c r="X34" s="11"/>
      <c r="Y34" s="11"/>
      <c r="Z34" s="5"/>
      <c r="AA34" s="5"/>
      <c r="AB34" s="5"/>
      <c r="AC34" s="7"/>
      <c r="AD34" s="7"/>
      <c r="AE34" s="7"/>
      <c r="AF34" s="7"/>
    </row>
    <row r="35" spans="1:32" x14ac:dyDescent="0.25">
      <c r="A35" s="5"/>
      <c r="B35" s="6"/>
      <c r="C35" s="11"/>
      <c r="D35" s="6"/>
      <c r="E35" s="5"/>
      <c r="F35" s="5"/>
      <c r="G35" s="5"/>
      <c r="H35" s="6"/>
      <c r="I35" s="7"/>
      <c r="J35" s="8"/>
      <c r="K35" s="8"/>
      <c r="L35" s="8"/>
      <c r="M35" s="7"/>
      <c r="N35" s="7"/>
      <c r="O35" s="7"/>
      <c r="P35" s="7"/>
      <c r="R35" s="7"/>
      <c r="S35" s="9"/>
      <c r="T35" s="9"/>
      <c r="U35" s="7"/>
      <c r="V35" s="8"/>
      <c r="W35" s="7"/>
      <c r="X35" s="11"/>
      <c r="Y35" s="11"/>
      <c r="Z35" s="5"/>
      <c r="AA35" s="5"/>
      <c r="AB35" s="5"/>
      <c r="AC35" s="7"/>
      <c r="AD35" s="7"/>
      <c r="AE35" s="7"/>
      <c r="AF35" s="6"/>
    </row>
    <row r="36" spans="1:32" x14ac:dyDescent="0.25">
      <c r="A36" s="5"/>
      <c r="B36" s="6"/>
      <c r="C36" s="11"/>
      <c r="D36" s="6"/>
      <c r="E36" s="5"/>
      <c r="F36" s="5"/>
      <c r="G36" s="5"/>
      <c r="H36" s="6"/>
      <c r="I36" s="7"/>
      <c r="J36" s="8"/>
      <c r="K36" s="8"/>
      <c r="L36" s="8"/>
      <c r="M36" s="7"/>
      <c r="N36" s="7"/>
      <c r="O36" s="7"/>
      <c r="P36" s="7"/>
      <c r="R36" s="7"/>
      <c r="S36" s="9"/>
      <c r="T36" s="9"/>
      <c r="U36" s="7"/>
      <c r="V36" s="8"/>
      <c r="W36" s="7"/>
      <c r="X36" s="11"/>
      <c r="Y36" s="11"/>
      <c r="Z36" s="5"/>
      <c r="AA36" s="5"/>
      <c r="AB36" s="5"/>
      <c r="AC36" s="7"/>
      <c r="AD36" s="7"/>
      <c r="AE36" s="7"/>
      <c r="AF36" s="6"/>
    </row>
    <row r="37" spans="1:32" x14ac:dyDescent="0.25">
      <c r="A37" s="5"/>
      <c r="B37" s="6"/>
      <c r="C37" s="11"/>
      <c r="D37" s="6"/>
      <c r="E37" s="5"/>
      <c r="F37" s="5"/>
      <c r="G37" s="5"/>
      <c r="H37" s="6"/>
      <c r="I37" s="7"/>
      <c r="J37" s="8"/>
      <c r="K37" s="8"/>
      <c r="L37" s="8"/>
      <c r="M37" s="7"/>
      <c r="N37" s="7"/>
      <c r="O37" s="7"/>
      <c r="P37" s="7"/>
      <c r="R37" s="7"/>
      <c r="S37" s="9"/>
      <c r="T37" s="9"/>
      <c r="U37" s="7"/>
      <c r="V37" s="8"/>
      <c r="W37" s="7"/>
      <c r="X37" s="11"/>
      <c r="Y37" s="11"/>
      <c r="Z37" s="5"/>
      <c r="AA37" s="5"/>
      <c r="AB37" s="5"/>
      <c r="AC37" s="7"/>
      <c r="AD37" s="7"/>
      <c r="AE37" s="7"/>
      <c r="AF37" s="6"/>
    </row>
    <row r="38" spans="1:32" x14ac:dyDescent="0.25">
      <c r="A38" s="5"/>
      <c r="B38" s="6"/>
      <c r="C38" s="11"/>
      <c r="D38" s="6"/>
      <c r="E38" s="5"/>
      <c r="F38" s="5"/>
      <c r="G38" s="5"/>
      <c r="H38" s="6"/>
      <c r="I38" s="7"/>
      <c r="J38" s="8"/>
      <c r="K38" s="8"/>
      <c r="L38" s="8"/>
      <c r="M38" s="7"/>
      <c r="N38" s="7"/>
      <c r="O38" s="7"/>
      <c r="P38" s="7"/>
      <c r="R38" s="7"/>
      <c r="S38" s="9"/>
      <c r="T38" s="9"/>
      <c r="U38" s="7"/>
      <c r="V38" s="8"/>
      <c r="W38" s="7"/>
      <c r="X38" s="11"/>
      <c r="Y38" s="11"/>
      <c r="Z38" s="5"/>
      <c r="AA38" s="5"/>
      <c r="AB38" s="5"/>
      <c r="AC38" s="7"/>
      <c r="AD38" s="7"/>
      <c r="AE38" s="7"/>
      <c r="AF38" s="7"/>
    </row>
    <row r="39" spans="1:32" x14ac:dyDescent="0.25">
      <c r="A39" s="5"/>
      <c r="B39" s="6"/>
      <c r="C39" s="11"/>
      <c r="D39" s="6"/>
      <c r="E39" s="5"/>
      <c r="F39" s="5"/>
      <c r="G39" s="5"/>
      <c r="H39" s="6"/>
      <c r="I39" s="7"/>
      <c r="J39" s="8"/>
      <c r="K39" s="8"/>
      <c r="L39" s="8"/>
      <c r="M39" s="7"/>
      <c r="N39" s="7"/>
      <c r="O39" s="7"/>
      <c r="P39" s="7"/>
      <c r="R39" s="7"/>
      <c r="S39" s="9"/>
      <c r="T39" s="9"/>
      <c r="U39" s="7"/>
      <c r="V39" s="8"/>
      <c r="W39" s="7"/>
      <c r="X39" s="11"/>
      <c r="Y39" s="11"/>
      <c r="Z39" s="5"/>
      <c r="AA39" s="5"/>
      <c r="AB39" s="5"/>
      <c r="AC39" s="7"/>
      <c r="AD39" s="7"/>
      <c r="AE39" s="7"/>
      <c r="AF39" s="7"/>
    </row>
    <row r="40" spans="1:32" x14ac:dyDescent="0.25">
      <c r="A40" s="5"/>
      <c r="B40" s="6"/>
      <c r="C40" s="11"/>
      <c r="D40" s="6"/>
      <c r="E40" s="5"/>
      <c r="F40" s="5"/>
      <c r="G40" s="5"/>
      <c r="H40" s="6"/>
      <c r="I40" s="7"/>
      <c r="J40" s="8"/>
      <c r="K40" s="8"/>
      <c r="L40" s="8"/>
      <c r="M40" s="7"/>
      <c r="N40" s="7"/>
      <c r="O40" s="7"/>
      <c r="P40" s="7"/>
      <c r="R40" s="7"/>
      <c r="S40" s="9"/>
      <c r="T40" s="9"/>
      <c r="U40" s="7"/>
      <c r="V40" s="8"/>
      <c r="W40" s="7"/>
      <c r="X40" s="11"/>
      <c r="Y40" s="11"/>
      <c r="Z40" s="5"/>
      <c r="AA40" s="5"/>
      <c r="AB40" s="15"/>
      <c r="AC40" s="7"/>
      <c r="AD40" s="7"/>
      <c r="AE40" s="7"/>
      <c r="AF40" s="7"/>
    </row>
    <row r="41" spans="1:32" x14ac:dyDescent="0.25">
      <c r="A41" s="5"/>
      <c r="B41" s="6"/>
      <c r="C41" s="11"/>
      <c r="D41" s="6"/>
      <c r="E41" s="5"/>
      <c r="F41" s="5"/>
      <c r="G41" s="5"/>
      <c r="H41" s="6"/>
      <c r="I41" s="7"/>
      <c r="J41" s="8"/>
      <c r="K41" s="8"/>
      <c r="L41" s="8"/>
      <c r="M41" s="7"/>
      <c r="N41" s="7"/>
      <c r="O41" s="7"/>
      <c r="P41" s="7"/>
      <c r="R41" s="7"/>
      <c r="S41" s="9"/>
      <c r="T41" s="9"/>
      <c r="U41" s="7"/>
      <c r="V41" s="8"/>
      <c r="W41" s="7"/>
      <c r="X41" s="11"/>
      <c r="Y41" s="11"/>
      <c r="Z41" s="5"/>
      <c r="AA41" s="5"/>
      <c r="AB41" s="15"/>
      <c r="AC41" s="7"/>
      <c r="AD41" s="7"/>
      <c r="AE41" s="7"/>
      <c r="AF41" s="7"/>
    </row>
    <row r="42" spans="1:32" x14ac:dyDescent="0.25">
      <c r="A42" s="5"/>
      <c r="B42" s="6"/>
      <c r="C42" s="11"/>
      <c r="D42" s="6"/>
      <c r="E42" s="5"/>
      <c r="F42" s="5"/>
      <c r="G42" s="5"/>
      <c r="H42" s="6"/>
      <c r="I42" s="7"/>
      <c r="J42" s="8"/>
      <c r="K42" s="8"/>
      <c r="L42" s="8"/>
      <c r="M42" s="7"/>
      <c r="N42" s="7"/>
      <c r="O42" s="7"/>
      <c r="P42" s="7"/>
      <c r="R42" s="7"/>
      <c r="S42" s="9"/>
      <c r="T42" s="9"/>
      <c r="U42" s="7"/>
      <c r="V42" s="8"/>
      <c r="W42" s="7"/>
      <c r="X42" s="11"/>
      <c r="Y42" s="11"/>
      <c r="Z42" s="5"/>
      <c r="AA42" s="5"/>
      <c r="AB42" s="15"/>
      <c r="AC42" s="7"/>
      <c r="AD42" s="7"/>
      <c r="AE42" s="7"/>
      <c r="AF42" s="7"/>
    </row>
    <row r="43" spans="1:32" x14ac:dyDescent="0.25">
      <c r="A43" s="5"/>
      <c r="B43" s="6"/>
      <c r="C43" s="11"/>
      <c r="D43" s="6"/>
      <c r="E43" s="5"/>
      <c r="F43" s="5"/>
      <c r="G43" s="5"/>
      <c r="H43" s="6"/>
      <c r="I43" s="7"/>
      <c r="J43" s="8"/>
      <c r="K43" s="8"/>
      <c r="L43" s="8"/>
      <c r="M43" s="7"/>
      <c r="N43" s="7"/>
      <c r="O43" s="7"/>
      <c r="P43" s="7"/>
      <c r="R43" s="7"/>
      <c r="S43" s="9"/>
      <c r="T43" s="9"/>
      <c r="U43" s="7"/>
      <c r="V43" s="8"/>
      <c r="W43" s="7"/>
      <c r="X43" s="11"/>
      <c r="Y43" s="11"/>
      <c r="Z43" s="5"/>
      <c r="AA43" s="5"/>
      <c r="AB43" s="15"/>
      <c r="AC43" s="7"/>
      <c r="AD43" s="7"/>
      <c r="AE43" s="7"/>
      <c r="AF43" s="7"/>
    </row>
    <row r="44" spans="1:32" x14ac:dyDescent="0.25">
      <c r="A44" s="5"/>
      <c r="B44" s="6"/>
      <c r="C44" s="11"/>
      <c r="D44" s="6"/>
      <c r="E44" s="5"/>
      <c r="F44" s="5"/>
      <c r="G44" s="5"/>
      <c r="H44" s="6"/>
      <c r="I44" s="7"/>
      <c r="J44" s="8"/>
      <c r="K44" s="8"/>
      <c r="L44" s="8"/>
      <c r="M44" s="7"/>
      <c r="N44" s="7"/>
      <c r="O44" s="7"/>
      <c r="P44" s="7"/>
      <c r="R44" s="7"/>
      <c r="S44" s="9"/>
      <c r="T44" s="9"/>
      <c r="U44" s="7"/>
      <c r="V44" s="8"/>
      <c r="W44" s="7"/>
      <c r="X44" s="11"/>
      <c r="Y44" s="11"/>
      <c r="Z44" s="5"/>
      <c r="AA44" s="5"/>
      <c r="AB44" s="15"/>
      <c r="AC44" s="7"/>
      <c r="AD44" s="7"/>
      <c r="AE44" s="7"/>
      <c r="AF44" s="7"/>
    </row>
    <row r="45" spans="1:32" x14ac:dyDescent="0.25">
      <c r="A45" s="5"/>
      <c r="B45" s="6"/>
      <c r="C45" s="11"/>
      <c r="D45" s="6"/>
      <c r="E45" s="5"/>
      <c r="F45" s="5"/>
      <c r="G45" s="5"/>
      <c r="H45" s="6"/>
      <c r="I45" s="7"/>
      <c r="J45" s="8"/>
      <c r="K45" s="8"/>
      <c r="L45" s="8"/>
      <c r="M45" s="7"/>
      <c r="N45" s="7"/>
      <c r="O45" s="7"/>
      <c r="P45" s="7"/>
      <c r="R45" s="7"/>
      <c r="S45" s="9"/>
      <c r="T45" s="9"/>
      <c r="U45" s="7"/>
      <c r="V45" s="8"/>
      <c r="W45" s="7"/>
      <c r="X45" s="11"/>
      <c r="Y45" s="11"/>
      <c r="Z45" s="5"/>
      <c r="AA45" s="5"/>
      <c r="AB45" s="15"/>
      <c r="AC45" s="7"/>
      <c r="AD45" s="7"/>
      <c r="AE45" s="7"/>
      <c r="AF45" s="7"/>
    </row>
    <row r="46" spans="1:32" x14ac:dyDescent="0.25">
      <c r="A46" s="5"/>
      <c r="B46" s="6"/>
      <c r="C46" s="11"/>
      <c r="D46" s="6"/>
      <c r="E46" s="5"/>
      <c r="F46" s="5"/>
      <c r="G46" s="5"/>
      <c r="H46" s="6"/>
      <c r="I46" s="7"/>
      <c r="J46" s="8"/>
      <c r="K46" s="8"/>
      <c r="L46" s="8"/>
      <c r="M46" s="7"/>
      <c r="N46" s="7"/>
      <c r="O46" s="7"/>
      <c r="P46" s="7"/>
      <c r="R46" s="7"/>
      <c r="S46" s="9"/>
      <c r="T46" s="9"/>
      <c r="U46" s="7"/>
      <c r="V46" s="8"/>
      <c r="W46" s="7"/>
      <c r="X46" s="11"/>
      <c r="Y46" s="11"/>
      <c r="Z46" s="5"/>
      <c r="AA46" s="5"/>
      <c r="AB46" s="15"/>
      <c r="AC46" s="7"/>
      <c r="AD46" s="7"/>
      <c r="AE46" s="7"/>
      <c r="AF46" s="7"/>
    </row>
    <row r="47" spans="1:32" x14ac:dyDescent="0.25">
      <c r="A47" s="5"/>
      <c r="B47" s="6"/>
      <c r="C47" s="11"/>
      <c r="D47" s="6"/>
      <c r="E47" s="5"/>
      <c r="F47" s="5"/>
      <c r="G47" s="5"/>
      <c r="H47" s="6"/>
      <c r="I47" s="7"/>
      <c r="J47" s="8"/>
      <c r="K47" s="8"/>
      <c r="L47" s="8"/>
      <c r="M47" s="7"/>
      <c r="N47" s="7"/>
      <c r="O47" s="7"/>
      <c r="P47" s="7"/>
      <c r="R47" s="7"/>
      <c r="S47" s="9"/>
      <c r="T47" s="9"/>
      <c r="U47" s="7"/>
      <c r="V47" s="8"/>
      <c r="W47" s="7"/>
      <c r="X47" s="11"/>
      <c r="Y47" s="11"/>
      <c r="Z47" s="5"/>
      <c r="AA47" s="5"/>
      <c r="AB47" s="15"/>
      <c r="AC47" s="7"/>
      <c r="AD47" s="7"/>
      <c r="AE47" s="7"/>
      <c r="AF47" s="7"/>
    </row>
    <row r="48" spans="1:32" x14ac:dyDescent="0.25">
      <c r="A48" s="5"/>
      <c r="B48" s="6"/>
      <c r="C48" s="11"/>
      <c r="D48" s="6"/>
      <c r="E48" s="5"/>
      <c r="F48" s="5"/>
      <c r="G48" s="5"/>
      <c r="H48" s="6"/>
      <c r="I48" s="7"/>
      <c r="J48" s="8"/>
      <c r="K48" s="8"/>
      <c r="L48" s="8"/>
      <c r="M48" s="7"/>
      <c r="N48" s="7"/>
      <c r="O48" s="7"/>
      <c r="P48" s="7"/>
      <c r="R48" s="7"/>
      <c r="S48" s="9"/>
      <c r="T48" s="9"/>
      <c r="U48" s="7"/>
      <c r="V48" s="8"/>
      <c r="W48" s="7"/>
      <c r="X48" s="11"/>
      <c r="Y48" s="11"/>
      <c r="Z48" s="5"/>
      <c r="AA48" s="5"/>
      <c r="AB48" s="15"/>
      <c r="AC48" s="7"/>
      <c r="AD48" s="7"/>
      <c r="AE48" s="7"/>
      <c r="AF48" s="7"/>
    </row>
    <row r="49" spans="1:32" x14ac:dyDescent="0.25">
      <c r="A49" s="5"/>
      <c r="B49" s="6"/>
      <c r="C49" s="11"/>
      <c r="D49" s="6"/>
      <c r="E49" s="5"/>
      <c r="F49" s="5"/>
      <c r="G49" s="5"/>
      <c r="H49" s="6"/>
      <c r="I49" s="7"/>
      <c r="J49" s="8"/>
      <c r="K49" s="8"/>
      <c r="L49" s="8"/>
      <c r="M49" s="7"/>
      <c r="N49" s="7"/>
      <c r="O49" s="7"/>
      <c r="P49" s="7"/>
      <c r="R49" s="7"/>
      <c r="S49" s="9"/>
      <c r="T49" s="9"/>
      <c r="U49" s="7"/>
      <c r="V49" s="8"/>
      <c r="W49" s="7"/>
      <c r="X49" s="11"/>
      <c r="Y49" s="11"/>
      <c r="Z49" s="5"/>
      <c r="AA49" s="5"/>
      <c r="AB49" s="15"/>
      <c r="AC49" s="7"/>
      <c r="AD49" s="7"/>
      <c r="AE49" s="7"/>
      <c r="AF49" s="7"/>
    </row>
    <row r="50" spans="1:32" x14ac:dyDescent="0.25">
      <c r="A50" s="5"/>
      <c r="B50" s="6"/>
      <c r="C50" s="11"/>
      <c r="D50" s="6"/>
      <c r="E50" s="5"/>
      <c r="F50" s="5"/>
      <c r="G50" s="5"/>
      <c r="H50" s="6"/>
      <c r="I50" s="7"/>
      <c r="J50" s="8"/>
      <c r="K50" s="8"/>
      <c r="L50" s="8"/>
      <c r="M50" s="7"/>
      <c r="N50" s="7"/>
      <c r="O50" s="7"/>
      <c r="P50" s="7"/>
      <c r="R50" s="7"/>
      <c r="S50" s="9"/>
      <c r="T50" s="9"/>
      <c r="U50" s="7"/>
      <c r="V50" s="8"/>
      <c r="W50" s="7"/>
      <c r="X50" s="11"/>
      <c r="Y50" s="11"/>
      <c r="Z50" s="5"/>
      <c r="AA50" s="5"/>
      <c r="AB50" s="15"/>
      <c r="AC50" s="7"/>
      <c r="AD50" s="7"/>
      <c r="AE50" s="7"/>
      <c r="AF50" s="7"/>
    </row>
    <row r="51" spans="1:32" x14ac:dyDescent="0.25">
      <c r="A51" s="5"/>
      <c r="B51" s="6"/>
      <c r="C51" s="11"/>
      <c r="D51" s="6"/>
      <c r="E51" s="5"/>
      <c r="F51" s="5"/>
      <c r="G51" s="5"/>
      <c r="H51" s="6"/>
      <c r="I51" s="7"/>
      <c r="J51" s="8"/>
      <c r="K51" s="8"/>
      <c r="L51" s="8"/>
      <c r="M51" s="7"/>
      <c r="N51" s="7"/>
      <c r="O51" s="7"/>
      <c r="P51" s="7"/>
      <c r="R51" s="7"/>
      <c r="S51" s="9"/>
      <c r="T51" s="9"/>
      <c r="U51" s="7"/>
      <c r="V51" s="8"/>
      <c r="W51" s="7"/>
      <c r="X51" s="11"/>
      <c r="Y51" s="11"/>
      <c r="Z51" s="5"/>
      <c r="AA51" s="5"/>
      <c r="AB51" s="15"/>
      <c r="AC51" s="7"/>
      <c r="AD51" s="7"/>
      <c r="AE51" s="7"/>
      <c r="AF51" s="7"/>
    </row>
    <row r="52" spans="1:32" x14ac:dyDescent="0.25">
      <c r="A52" s="5"/>
      <c r="B52" s="6"/>
      <c r="C52" s="11"/>
      <c r="D52" s="6"/>
      <c r="E52" s="5"/>
      <c r="F52" s="5"/>
      <c r="G52" s="5"/>
      <c r="H52" s="6"/>
      <c r="I52" s="7"/>
      <c r="J52" s="8"/>
      <c r="K52" s="8"/>
      <c r="L52" s="8"/>
      <c r="M52" s="7"/>
      <c r="N52" s="7"/>
      <c r="O52" s="7"/>
      <c r="P52" s="7"/>
      <c r="R52" s="7"/>
      <c r="S52" s="9"/>
      <c r="T52" s="9"/>
      <c r="U52" s="7"/>
      <c r="V52" s="8"/>
      <c r="W52" s="7"/>
      <c r="X52" s="11"/>
      <c r="Y52" s="11"/>
      <c r="Z52" s="5"/>
      <c r="AA52" s="5"/>
      <c r="AB52" s="15"/>
      <c r="AC52" s="7"/>
      <c r="AD52" s="7"/>
      <c r="AE52" s="7"/>
      <c r="AF52" s="7"/>
    </row>
    <row r="53" spans="1:32" x14ac:dyDescent="0.25">
      <c r="A53" s="5"/>
      <c r="B53" s="6"/>
      <c r="C53" s="11"/>
      <c r="D53" s="6"/>
      <c r="E53" s="5"/>
      <c r="F53" s="5"/>
      <c r="G53" s="5"/>
      <c r="H53" s="6"/>
      <c r="I53" s="7"/>
      <c r="J53" s="8"/>
      <c r="K53" s="8"/>
      <c r="L53" s="8"/>
      <c r="M53" s="7"/>
      <c r="N53" s="7"/>
      <c r="O53" s="7"/>
      <c r="P53" s="7"/>
      <c r="R53" s="7"/>
      <c r="S53" s="9"/>
      <c r="T53" s="9"/>
      <c r="U53" s="7"/>
      <c r="V53" s="8"/>
      <c r="W53" s="7"/>
      <c r="X53" s="11"/>
      <c r="Y53" s="11"/>
      <c r="Z53" s="5"/>
      <c r="AA53" s="5"/>
      <c r="AB53" s="15"/>
      <c r="AC53" s="7"/>
      <c r="AD53" s="7"/>
      <c r="AE53" s="7"/>
      <c r="AF53" s="7"/>
    </row>
    <row r="54" spans="1:32" x14ac:dyDescent="0.25">
      <c r="A54" s="5"/>
      <c r="B54" s="6"/>
      <c r="C54" s="11"/>
      <c r="D54" s="6"/>
      <c r="E54" s="5"/>
      <c r="F54" s="5"/>
      <c r="G54" s="5"/>
      <c r="H54" s="6"/>
      <c r="I54" s="7"/>
      <c r="J54" s="8"/>
      <c r="K54" s="8"/>
      <c r="L54" s="8"/>
      <c r="M54" s="7"/>
      <c r="N54" s="7"/>
      <c r="O54" s="7"/>
      <c r="P54" s="7"/>
      <c r="R54" s="7"/>
      <c r="S54" s="9"/>
      <c r="T54" s="9"/>
      <c r="U54" s="7"/>
      <c r="V54" s="8"/>
      <c r="W54" s="7"/>
      <c r="X54" s="11"/>
      <c r="Y54" s="11"/>
      <c r="Z54" s="5"/>
      <c r="AA54" s="5"/>
      <c r="AB54" s="15"/>
      <c r="AC54" s="7"/>
      <c r="AD54" s="7"/>
      <c r="AE54" s="7"/>
      <c r="AF54" s="7"/>
    </row>
    <row r="55" spans="1:32" x14ac:dyDescent="0.25">
      <c r="A55" s="5"/>
      <c r="B55" s="6"/>
      <c r="C55" s="11"/>
      <c r="D55" s="6"/>
      <c r="E55" s="5"/>
      <c r="F55" s="5"/>
      <c r="G55" s="5"/>
      <c r="H55" s="6"/>
      <c r="I55" s="7"/>
      <c r="J55" s="8"/>
      <c r="K55" s="8"/>
      <c r="L55" s="8"/>
      <c r="M55" s="7"/>
      <c r="N55" s="7"/>
      <c r="O55" s="7"/>
      <c r="P55" s="7"/>
      <c r="R55" s="7"/>
      <c r="S55" s="9"/>
      <c r="T55" s="9"/>
      <c r="U55" s="7"/>
      <c r="V55" s="8"/>
      <c r="W55" s="7"/>
      <c r="X55" s="11"/>
      <c r="Y55" s="11"/>
      <c r="Z55" s="5"/>
      <c r="AA55" s="5"/>
      <c r="AB55" s="15"/>
      <c r="AC55" s="7"/>
      <c r="AD55" s="7"/>
      <c r="AE55" s="7"/>
      <c r="AF55" s="7"/>
    </row>
    <row r="56" spans="1:32" x14ac:dyDescent="0.25">
      <c r="A56" s="5"/>
      <c r="B56" s="6"/>
      <c r="C56" s="11"/>
      <c r="D56" s="6"/>
      <c r="E56" s="5"/>
      <c r="F56" s="5"/>
      <c r="G56" s="5"/>
      <c r="H56" s="6"/>
      <c r="I56" s="7"/>
      <c r="J56" s="8"/>
      <c r="K56" s="8"/>
      <c r="L56" s="8"/>
      <c r="M56" s="7"/>
      <c r="N56" s="7"/>
      <c r="O56" s="7"/>
      <c r="P56" s="7"/>
      <c r="R56" s="7"/>
      <c r="S56" s="9"/>
      <c r="T56" s="9"/>
      <c r="U56" s="7"/>
      <c r="V56" s="8"/>
      <c r="W56" s="7"/>
      <c r="X56" s="11"/>
      <c r="Y56" s="11"/>
      <c r="Z56" s="5"/>
      <c r="AA56" s="5"/>
      <c r="AB56" s="15"/>
      <c r="AC56" s="7"/>
      <c r="AD56" s="7"/>
      <c r="AE56" s="7"/>
      <c r="AF56" s="7"/>
    </row>
    <row r="57" spans="1:32" x14ac:dyDescent="0.25">
      <c r="A57" s="5"/>
      <c r="B57" s="6"/>
      <c r="C57" s="11"/>
      <c r="D57" s="6"/>
      <c r="E57" s="5"/>
      <c r="F57" s="5"/>
      <c r="G57" s="5"/>
      <c r="H57" s="6"/>
      <c r="I57" s="7"/>
      <c r="J57" s="8"/>
      <c r="K57" s="8"/>
      <c r="L57" s="8"/>
      <c r="M57" s="7"/>
      <c r="N57" s="7"/>
      <c r="O57" s="7"/>
      <c r="P57" s="7"/>
      <c r="R57" s="7"/>
      <c r="S57" s="9"/>
      <c r="T57" s="9"/>
      <c r="U57" s="7"/>
      <c r="V57" s="8"/>
      <c r="W57" s="7"/>
      <c r="X57" s="11"/>
      <c r="Y57" s="11"/>
      <c r="Z57" s="5"/>
      <c r="AA57" s="5"/>
      <c r="AB57" s="15"/>
      <c r="AC57" s="7"/>
      <c r="AD57" s="7"/>
      <c r="AE57" s="7"/>
      <c r="AF57" s="7"/>
    </row>
    <row r="58" spans="1:32" x14ac:dyDescent="0.25">
      <c r="A58" s="5"/>
      <c r="B58" s="6"/>
      <c r="C58" s="11"/>
      <c r="D58" s="6"/>
      <c r="E58" s="5"/>
      <c r="F58" s="5"/>
      <c r="G58" s="5"/>
      <c r="H58" s="6"/>
      <c r="I58" s="7"/>
      <c r="J58" s="8"/>
      <c r="K58" s="8"/>
      <c r="L58" s="8"/>
      <c r="M58" s="7"/>
      <c r="N58" s="7"/>
      <c r="O58" s="7"/>
      <c r="P58" s="7"/>
      <c r="R58" s="7"/>
      <c r="S58" s="9"/>
      <c r="T58" s="9"/>
      <c r="U58" s="7"/>
      <c r="V58" s="8"/>
      <c r="W58" s="7"/>
      <c r="X58" s="11"/>
      <c r="Y58" s="11"/>
      <c r="Z58" s="5"/>
      <c r="AA58" s="5"/>
      <c r="AB58" s="15"/>
      <c r="AC58" s="7"/>
      <c r="AD58" s="7"/>
      <c r="AE58" s="7"/>
      <c r="AF58" s="7"/>
    </row>
    <row r="59" spans="1:32" x14ac:dyDescent="0.25">
      <c r="A59" s="5"/>
      <c r="B59" s="6"/>
      <c r="C59" s="11"/>
      <c r="D59" s="6"/>
      <c r="E59" s="5"/>
      <c r="F59" s="5"/>
      <c r="G59" s="5"/>
      <c r="H59" s="6"/>
      <c r="I59" s="7"/>
      <c r="J59" s="8"/>
      <c r="K59" s="8"/>
      <c r="L59" s="8"/>
      <c r="M59" s="7"/>
      <c r="N59" s="7"/>
      <c r="O59" s="7"/>
      <c r="P59" s="7"/>
      <c r="R59" s="7"/>
      <c r="S59" s="9"/>
      <c r="T59" s="9"/>
      <c r="U59" s="7"/>
      <c r="V59" s="8"/>
      <c r="W59" s="7"/>
      <c r="X59" s="11"/>
      <c r="Y59" s="11"/>
      <c r="Z59" s="5"/>
      <c r="AA59" s="5"/>
      <c r="AB59" s="15"/>
      <c r="AC59" s="7"/>
      <c r="AD59" s="7"/>
      <c r="AE59" s="7"/>
      <c r="AF59" s="7"/>
    </row>
    <row r="60" spans="1:32" x14ac:dyDescent="0.25">
      <c r="A60" s="5"/>
      <c r="B60" s="6"/>
      <c r="C60" s="11"/>
      <c r="D60" s="6"/>
      <c r="E60" s="5"/>
      <c r="F60" s="5"/>
      <c r="G60" s="5"/>
      <c r="H60" s="6"/>
      <c r="I60" s="7"/>
      <c r="J60" s="8"/>
      <c r="K60" s="8"/>
      <c r="L60" s="8"/>
      <c r="M60" s="7"/>
      <c r="N60" s="7"/>
      <c r="O60" s="7"/>
      <c r="P60" s="7"/>
      <c r="R60" s="7"/>
      <c r="S60" s="9"/>
      <c r="T60" s="9"/>
      <c r="U60" s="7"/>
      <c r="V60" s="8"/>
      <c r="W60" s="7"/>
      <c r="X60" s="11"/>
      <c r="Y60" s="11"/>
      <c r="Z60" s="5"/>
      <c r="AA60" s="5"/>
      <c r="AB60" s="15"/>
      <c r="AC60" s="7"/>
      <c r="AD60" s="7"/>
      <c r="AE60" s="7"/>
      <c r="AF60" s="7"/>
    </row>
    <row r="61" spans="1:32" x14ac:dyDescent="0.25">
      <c r="A61" s="5"/>
      <c r="B61" s="6"/>
      <c r="C61" s="11"/>
      <c r="D61" s="6"/>
      <c r="E61" s="5"/>
      <c r="F61" s="5"/>
      <c r="G61" s="5"/>
      <c r="H61" s="6"/>
      <c r="I61" s="7"/>
      <c r="J61" s="8"/>
      <c r="K61" s="8"/>
      <c r="L61" s="8"/>
      <c r="M61" s="7"/>
      <c r="N61" s="7"/>
      <c r="O61" s="7"/>
      <c r="P61" s="7"/>
      <c r="R61" s="7"/>
      <c r="S61" s="9"/>
      <c r="T61" s="9"/>
      <c r="U61" s="7"/>
      <c r="V61" s="8"/>
      <c r="W61" s="7"/>
      <c r="X61" s="11"/>
      <c r="Y61" s="11"/>
      <c r="Z61" s="5"/>
      <c r="AA61" s="5"/>
      <c r="AB61" s="15"/>
      <c r="AC61" s="7"/>
      <c r="AD61" s="7"/>
      <c r="AE61" s="7"/>
      <c r="AF61" s="7"/>
    </row>
    <row r="62" spans="1:32" x14ac:dyDescent="0.25">
      <c r="A62" s="5"/>
      <c r="B62" s="6"/>
      <c r="C62" s="11"/>
      <c r="D62" s="6"/>
      <c r="E62" s="5"/>
      <c r="F62" s="5"/>
      <c r="G62" s="5"/>
      <c r="H62" s="6"/>
      <c r="I62" s="7"/>
      <c r="J62" s="8"/>
      <c r="K62" s="8"/>
      <c r="L62" s="8"/>
      <c r="M62" s="7"/>
      <c r="N62" s="7"/>
      <c r="O62" s="7"/>
      <c r="P62" s="7"/>
      <c r="R62" s="7"/>
      <c r="S62" s="9"/>
      <c r="T62" s="9"/>
      <c r="U62" s="7"/>
      <c r="V62" s="8"/>
      <c r="W62" s="7"/>
      <c r="X62" s="11"/>
      <c r="Y62" s="11"/>
      <c r="Z62" s="5"/>
      <c r="AA62" s="5"/>
      <c r="AB62" s="15"/>
      <c r="AC62" s="7"/>
      <c r="AD62" s="7"/>
      <c r="AE62" s="7"/>
      <c r="AF62" s="7"/>
    </row>
    <row r="63" spans="1:32" x14ac:dyDescent="0.25">
      <c r="A63" s="5"/>
      <c r="B63" s="6"/>
      <c r="C63" s="11"/>
      <c r="D63" s="6"/>
      <c r="E63" s="5"/>
      <c r="F63" s="5"/>
      <c r="G63" s="5"/>
      <c r="H63" s="6"/>
      <c r="I63" s="7"/>
      <c r="J63" s="8"/>
      <c r="K63" s="8"/>
      <c r="L63" s="8"/>
      <c r="M63" s="7"/>
      <c r="N63" s="7"/>
      <c r="O63" s="7"/>
      <c r="P63" s="7"/>
      <c r="R63" s="7"/>
      <c r="S63" s="9"/>
      <c r="T63" s="9"/>
      <c r="U63" s="7"/>
      <c r="V63" s="8"/>
      <c r="W63" s="7"/>
      <c r="X63" s="11"/>
      <c r="Y63" s="11"/>
      <c r="Z63" s="5"/>
      <c r="AA63" s="5"/>
      <c r="AB63" s="15"/>
      <c r="AC63" s="7"/>
      <c r="AD63" s="7"/>
      <c r="AE63" s="7"/>
      <c r="AF63" s="7"/>
    </row>
    <row r="64" spans="1:32" x14ac:dyDescent="0.25">
      <c r="A64" s="5"/>
      <c r="B64" s="6"/>
      <c r="C64" s="11"/>
      <c r="D64" s="6"/>
      <c r="E64" s="5"/>
      <c r="F64" s="5"/>
      <c r="G64" s="5"/>
      <c r="H64" s="6"/>
      <c r="I64" s="7"/>
      <c r="J64" s="8"/>
      <c r="K64" s="8"/>
      <c r="L64" s="8"/>
      <c r="M64" s="7"/>
      <c r="N64" s="7"/>
      <c r="O64" s="7"/>
      <c r="P64" s="7"/>
      <c r="R64" s="7"/>
      <c r="S64" s="9"/>
      <c r="T64" s="9"/>
      <c r="U64" s="7"/>
      <c r="V64" s="8"/>
      <c r="W64" s="7"/>
      <c r="X64" s="11"/>
      <c r="Y64" s="11"/>
      <c r="Z64" s="5"/>
      <c r="AA64" s="5"/>
      <c r="AB64" s="15"/>
      <c r="AC64" s="7"/>
      <c r="AD64" s="7"/>
      <c r="AE64" s="7"/>
      <c r="AF64" s="7"/>
    </row>
    <row r="65" spans="1:32" x14ac:dyDescent="0.25">
      <c r="A65" s="5"/>
      <c r="B65" s="6"/>
      <c r="C65" s="11"/>
      <c r="D65" s="6"/>
      <c r="E65" s="5"/>
      <c r="F65" s="5"/>
      <c r="G65" s="5"/>
      <c r="H65" s="6"/>
      <c r="I65" s="7"/>
      <c r="J65" s="8"/>
      <c r="K65" s="8"/>
      <c r="L65" s="8"/>
      <c r="M65" s="7"/>
      <c r="N65" s="7"/>
      <c r="O65" s="7"/>
      <c r="P65" s="7"/>
      <c r="R65" s="7"/>
      <c r="S65" s="9"/>
      <c r="T65" s="9"/>
      <c r="U65" s="7"/>
      <c r="V65" s="8"/>
      <c r="W65" s="7"/>
      <c r="X65" s="11"/>
      <c r="Y65" s="11"/>
      <c r="Z65" s="5"/>
      <c r="AA65" s="5"/>
      <c r="AB65" s="15"/>
      <c r="AC65" s="7"/>
      <c r="AD65" s="7"/>
      <c r="AE65" s="7"/>
      <c r="AF65" s="7"/>
    </row>
    <row r="66" spans="1:32" x14ac:dyDescent="0.25">
      <c r="A66" s="5"/>
      <c r="B66" s="6"/>
      <c r="C66" s="11"/>
      <c r="D66" s="6"/>
      <c r="E66" s="5"/>
      <c r="F66" s="5"/>
      <c r="G66" s="5"/>
      <c r="H66" s="6"/>
      <c r="I66" s="7"/>
      <c r="J66" s="8"/>
      <c r="K66" s="8"/>
      <c r="L66" s="8"/>
      <c r="M66" s="7"/>
      <c r="N66" s="7"/>
      <c r="O66" s="7"/>
      <c r="P66" s="7"/>
      <c r="R66" s="7"/>
      <c r="S66" s="9"/>
      <c r="T66" s="9"/>
      <c r="U66" s="7"/>
      <c r="V66" s="8"/>
      <c r="W66" s="7"/>
      <c r="X66" s="11"/>
      <c r="Y66" s="11"/>
      <c r="Z66" s="5"/>
      <c r="AA66" s="5"/>
      <c r="AB66" s="15"/>
      <c r="AC66" s="7"/>
      <c r="AD66" s="7"/>
      <c r="AE66" s="7"/>
      <c r="AF66" s="7"/>
    </row>
    <row r="67" spans="1:32" x14ac:dyDescent="0.25">
      <c r="A67" s="5"/>
      <c r="B67" s="6"/>
      <c r="C67" s="11"/>
      <c r="D67" s="6"/>
      <c r="E67" s="5"/>
      <c r="F67" s="5"/>
      <c r="G67" s="5"/>
      <c r="H67" s="6"/>
      <c r="I67" s="7"/>
      <c r="J67" s="8"/>
      <c r="K67" s="8"/>
      <c r="L67" s="8"/>
      <c r="M67" s="7"/>
      <c r="N67" s="7"/>
      <c r="O67" s="7"/>
      <c r="P67" s="7"/>
      <c r="R67" s="7"/>
      <c r="S67" s="9"/>
      <c r="T67" s="9"/>
      <c r="U67" s="7"/>
      <c r="V67" s="8"/>
      <c r="W67" s="7"/>
      <c r="X67" s="11"/>
      <c r="Y67" s="11"/>
      <c r="Z67" s="5"/>
      <c r="AA67" s="5"/>
      <c r="AB67" s="15"/>
      <c r="AC67" s="7"/>
      <c r="AD67" s="7"/>
      <c r="AE67" s="7"/>
      <c r="AF67" s="7"/>
    </row>
    <row r="68" spans="1:32" x14ac:dyDescent="0.25">
      <c r="A68" s="5"/>
      <c r="B68" s="6"/>
      <c r="C68" s="11"/>
      <c r="D68" s="6"/>
      <c r="E68" s="5"/>
      <c r="F68" s="5"/>
      <c r="G68" s="5"/>
      <c r="H68" s="6"/>
      <c r="I68" s="7"/>
      <c r="J68" s="8"/>
      <c r="K68" s="8"/>
      <c r="L68" s="8"/>
      <c r="M68" s="7"/>
      <c r="N68" s="7"/>
      <c r="O68" s="7"/>
      <c r="P68" s="7"/>
      <c r="R68" s="7"/>
      <c r="S68" s="9"/>
      <c r="T68" s="9"/>
      <c r="U68" s="7"/>
      <c r="V68" s="8"/>
      <c r="W68" s="7"/>
      <c r="X68" s="11"/>
      <c r="Y68" s="11"/>
      <c r="Z68" s="5"/>
      <c r="AA68" s="5"/>
      <c r="AB68" s="15"/>
      <c r="AC68" s="7"/>
      <c r="AD68" s="7"/>
      <c r="AE68" s="7"/>
      <c r="AF68" s="7"/>
    </row>
    <row r="69" spans="1:32" x14ac:dyDescent="0.25">
      <c r="A69" s="5"/>
      <c r="B69" s="6"/>
      <c r="C69" s="11"/>
      <c r="D69" s="6"/>
      <c r="E69" s="5"/>
      <c r="F69" s="5"/>
      <c r="G69" s="5"/>
      <c r="H69" s="6"/>
      <c r="I69" s="7"/>
      <c r="J69" s="8"/>
      <c r="K69" s="8"/>
      <c r="L69" s="8"/>
      <c r="M69" s="7"/>
      <c r="N69" s="7"/>
      <c r="O69" s="7"/>
      <c r="P69" s="7"/>
      <c r="R69" s="7"/>
      <c r="S69" s="9"/>
      <c r="T69" s="9"/>
      <c r="U69" s="7"/>
      <c r="V69" s="8"/>
      <c r="W69" s="7"/>
      <c r="X69" s="11"/>
      <c r="Y69" s="11"/>
      <c r="Z69" s="5"/>
      <c r="AA69" s="5"/>
      <c r="AB69" s="15"/>
      <c r="AC69" s="7"/>
      <c r="AD69" s="7"/>
      <c r="AE69" s="7"/>
      <c r="AF69" s="7"/>
    </row>
    <row r="70" spans="1:32" x14ac:dyDescent="0.25">
      <c r="A70" s="5"/>
      <c r="B70" s="6"/>
      <c r="C70" s="11"/>
      <c r="D70" s="6"/>
      <c r="E70" s="5"/>
      <c r="F70" s="5"/>
      <c r="G70" s="5"/>
      <c r="H70" s="6"/>
      <c r="I70" s="7"/>
      <c r="J70" s="8"/>
      <c r="K70" s="8"/>
      <c r="L70" s="8"/>
      <c r="M70" s="7"/>
      <c r="N70" s="7"/>
      <c r="O70" s="7"/>
      <c r="P70" s="7"/>
      <c r="R70" s="7"/>
      <c r="S70" s="9"/>
      <c r="T70" s="9"/>
      <c r="U70" s="7"/>
      <c r="V70" s="8"/>
      <c r="W70" s="7"/>
      <c r="X70" s="11"/>
      <c r="Y70" s="11"/>
      <c r="Z70" s="5"/>
      <c r="AA70" s="5"/>
      <c r="AB70" s="15"/>
      <c r="AC70" s="7"/>
      <c r="AD70" s="7"/>
      <c r="AE70" s="7"/>
      <c r="AF70" s="7"/>
    </row>
    <row r="71" spans="1:32" x14ac:dyDescent="0.25">
      <c r="A71" s="5"/>
      <c r="B71" s="6"/>
      <c r="C71" s="11"/>
      <c r="D71" s="6"/>
      <c r="E71" s="5"/>
      <c r="F71" s="5"/>
      <c r="G71" s="5"/>
      <c r="H71" s="6"/>
      <c r="I71" s="7"/>
      <c r="J71" s="8"/>
      <c r="K71" s="8"/>
      <c r="L71" s="8"/>
      <c r="M71" s="7"/>
      <c r="N71" s="7"/>
      <c r="O71" s="7"/>
      <c r="P71" s="7"/>
      <c r="R71" s="7"/>
      <c r="S71" s="9"/>
      <c r="T71" s="9"/>
      <c r="U71" s="7"/>
      <c r="V71" s="8"/>
      <c r="W71" s="7"/>
      <c r="X71" s="11"/>
      <c r="Y71" s="11"/>
      <c r="Z71" s="5"/>
      <c r="AA71" s="5"/>
      <c r="AB71" s="15"/>
      <c r="AC71" s="7"/>
      <c r="AD71" s="7"/>
      <c r="AE71" s="7"/>
      <c r="AF71" s="7"/>
    </row>
    <row r="72" spans="1:32" x14ac:dyDescent="0.25">
      <c r="A72" s="5"/>
      <c r="B72" s="6"/>
      <c r="C72" s="11"/>
      <c r="D72" s="6"/>
      <c r="E72" s="5"/>
      <c r="F72" s="5"/>
      <c r="G72" s="5"/>
      <c r="H72" s="6"/>
      <c r="I72" s="7"/>
      <c r="J72" s="8"/>
      <c r="K72" s="8"/>
      <c r="L72" s="8"/>
      <c r="M72" s="7"/>
      <c r="N72" s="7"/>
      <c r="O72" s="7"/>
      <c r="P72" s="7"/>
      <c r="R72" s="7"/>
      <c r="S72" s="9"/>
      <c r="T72" s="9"/>
      <c r="U72" s="7"/>
      <c r="V72" s="8"/>
      <c r="W72" s="7"/>
      <c r="X72" s="11"/>
      <c r="Y72" s="11"/>
      <c r="Z72" s="5"/>
      <c r="AA72" s="5"/>
      <c r="AB72" s="15"/>
      <c r="AC72" s="7"/>
      <c r="AD72" s="7"/>
      <c r="AE72" s="7"/>
      <c r="AF72" s="7"/>
    </row>
    <row r="73" spans="1:32" x14ac:dyDescent="0.25">
      <c r="A73" s="5"/>
      <c r="B73" s="6"/>
      <c r="C73" s="11"/>
      <c r="D73" s="6"/>
      <c r="E73" s="5"/>
      <c r="F73" s="5"/>
      <c r="G73" s="5"/>
      <c r="H73" s="6"/>
      <c r="I73" s="7"/>
      <c r="J73" s="7"/>
      <c r="K73" s="7"/>
      <c r="L73" s="7"/>
      <c r="M73" s="7"/>
      <c r="N73" s="7"/>
      <c r="O73" s="7"/>
      <c r="P73" s="8"/>
      <c r="R73" s="5"/>
      <c r="S73" s="5"/>
      <c r="T73" s="7"/>
      <c r="U73" s="8"/>
      <c r="V73" s="7"/>
      <c r="W73" s="11"/>
      <c r="X73" s="11"/>
      <c r="Y73" s="5"/>
      <c r="Z73" s="5"/>
      <c r="AA73" s="5"/>
    </row>
    <row r="74" spans="1:32" x14ac:dyDescent="0.25">
      <c r="A74" s="5"/>
      <c r="B74" s="6"/>
      <c r="C74" s="11"/>
      <c r="D74" s="6"/>
      <c r="E74" s="5"/>
      <c r="F74" s="5"/>
      <c r="G74" s="5"/>
      <c r="H74" s="6"/>
      <c r="I74" s="7"/>
      <c r="J74" s="7"/>
      <c r="K74" s="7"/>
      <c r="L74" s="7"/>
      <c r="M74" s="7"/>
      <c r="N74" s="7"/>
      <c r="O74" s="7"/>
      <c r="P74" s="8"/>
      <c r="R74" s="5"/>
      <c r="S74" s="6"/>
      <c r="T74" s="7"/>
      <c r="U74" s="8"/>
      <c r="V74" s="7"/>
      <c r="W74" s="11"/>
      <c r="X74" s="11"/>
      <c r="Y74" s="5"/>
      <c r="Z74" s="5"/>
      <c r="AA74" s="5"/>
    </row>
  </sheetData>
  <protectedRanges>
    <protectedRange sqref="A2:C2 W2:X2 R2:U2 S73 M2:M72 G3:G73 E2:L2 N2:P2 C3:C9 S3:T72" name="Plage1"/>
  </protectedRanges>
  <phoneticPr fontId="3" type="noConversion"/>
  <conditionalFormatting sqref="R2:V9">
    <cfRule type="expression" dxfId="3" priority="15">
      <formula>$A2="entree"</formula>
    </cfRule>
  </conditionalFormatting>
  <conditionalFormatting sqref="E2:Q9">
    <cfRule type="expression" dxfId="2" priority="17">
      <formula>$A2="sortie"</formula>
    </cfRule>
  </conditionalFormatting>
  <dataValidations count="5">
    <dataValidation type="list" allowBlank="1" showInputMessage="1" showErrorMessage="1" sqref="S2:S4 S6:S9" xr:uid="{52AF497F-8E17-4086-B1D9-F263F55989B9}">
      <formula1>CATEGORIE</formula1>
    </dataValidation>
    <dataValidation type="list" allowBlank="1" showInputMessage="1" showErrorMessage="1" sqref="S2:S4 S6:S9" xr:uid="{88ACDDCE-0BE7-495C-AB0A-36CD75E33122}">
      <formula1>FOURNISSEURS</formula1>
    </dataValidation>
    <dataValidation type="list" allowBlank="1" showInputMessage="1" showErrorMessage="1" sqref="A2:A9" xr:uid="{4D10F144-5778-4CA4-8EEE-39285C145800}">
      <formula1>ES</formula1>
    </dataValidation>
    <dataValidation type="list" allowBlank="1" showInputMessage="1" showErrorMessage="1" sqref="B2:B9" xr:uid="{27A8DE8B-7722-44AB-825D-690C80271910}">
      <formula1>CHANTIER</formula1>
    </dataValidation>
    <dataValidation type="list" allowBlank="1" showInputMessage="1" showErrorMessage="1" sqref="U2:U9 J2:M9" xr:uid="{1D707B50-4B0D-472E-80B8-515AF2B9B853}">
      <formula1>TVA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3F961C4-BA08-4005-91C7-CB1F5ACA7C04}">
          <x14:formula1>
            <xm:f>PARAMETRES!$N$4:$N$6</xm:f>
          </x14:formula1>
          <xm:sqref>G2:G9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D5CC66-B526-4CD1-9FBB-CAEE8466D72F}">
  <dimension ref="A1:N21"/>
  <sheetViews>
    <sheetView workbookViewId="0">
      <selection activeCell="C17" sqref="C17"/>
    </sheetView>
  </sheetViews>
  <sheetFormatPr baseColWidth="10" defaultRowHeight="15" x14ac:dyDescent="0.25"/>
  <cols>
    <col min="1" max="1" width="15.42578125" customWidth="1"/>
    <col min="2" max="2" width="14.85546875" customWidth="1"/>
    <col min="3" max="3" width="24" customWidth="1"/>
    <col min="4" max="4" width="18.28515625" customWidth="1"/>
    <col min="5" max="5" width="23.140625" customWidth="1"/>
    <col min="6" max="6" width="20.85546875" customWidth="1"/>
    <col min="8" max="8" width="13" customWidth="1"/>
    <col min="10" max="10" width="13" customWidth="1"/>
    <col min="11" max="11" width="14.5703125" bestFit="1" customWidth="1"/>
    <col min="12" max="12" width="19.140625" customWidth="1"/>
  </cols>
  <sheetData>
    <row r="1" spans="1:14" ht="23.25" x14ac:dyDescent="0.35">
      <c r="A1" s="17" t="s">
        <v>5</v>
      </c>
      <c r="B1" s="17"/>
      <c r="C1" s="17"/>
    </row>
    <row r="3" spans="1:14" ht="15.75" thickBot="1" x14ac:dyDescent="0.3">
      <c r="A3" t="s">
        <v>0</v>
      </c>
      <c r="C3" t="s">
        <v>3</v>
      </c>
      <c r="E3" t="s">
        <v>1</v>
      </c>
      <c r="H3" t="s">
        <v>2</v>
      </c>
      <c r="J3" t="s">
        <v>13</v>
      </c>
      <c r="L3" t="s">
        <v>18</v>
      </c>
      <c r="N3" t="s">
        <v>29</v>
      </c>
    </row>
    <row r="4" spans="1:14" x14ac:dyDescent="0.25">
      <c r="A4" t="s">
        <v>4</v>
      </c>
      <c r="C4" t="s">
        <v>7</v>
      </c>
      <c r="E4" s="33" t="s">
        <v>30</v>
      </c>
      <c r="H4" s="1" t="s">
        <v>8</v>
      </c>
      <c r="J4" s="3">
        <v>0</v>
      </c>
      <c r="L4" t="s">
        <v>21</v>
      </c>
      <c r="N4" t="s">
        <v>31</v>
      </c>
    </row>
    <row r="5" spans="1:14" ht="15.75" thickBot="1" x14ac:dyDescent="0.3">
      <c r="A5" t="s">
        <v>27</v>
      </c>
      <c r="C5" t="s">
        <v>17</v>
      </c>
      <c r="E5" s="34" t="s">
        <v>36</v>
      </c>
      <c r="H5" s="2" t="s">
        <v>9</v>
      </c>
      <c r="J5" s="3">
        <v>0.05</v>
      </c>
      <c r="L5" t="s">
        <v>24</v>
      </c>
      <c r="N5" t="s">
        <v>29</v>
      </c>
    </row>
    <row r="6" spans="1:14" ht="15.75" thickBot="1" x14ac:dyDescent="0.3">
      <c r="A6" t="s">
        <v>55</v>
      </c>
      <c r="C6" s="32" t="s">
        <v>56</v>
      </c>
      <c r="E6" s="34" t="s">
        <v>33</v>
      </c>
      <c r="J6" s="3">
        <v>0.1</v>
      </c>
      <c r="L6" t="s">
        <v>26</v>
      </c>
      <c r="N6" t="s">
        <v>32</v>
      </c>
    </row>
    <row r="7" spans="1:14" x14ac:dyDescent="0.25">
      <c r="E7" s="34" t="s">
        <v>35</v>
      </c>
      <c r="J7" s="3">
        <v>0.2</v>
      </c>
      <c r="L7" t="s">
        <v>20</v>
      </c>
    </row>
    <row r="8" spans="1:14" x14ac:dyDescent="0.25">
      <c r="E8" s="34" t="s">
        <v>6</v>
      </c>
      <c r="L8" t="s">
        <v>25</v>
      </c>
    </row>
    <row r="9" spans="1:14" x14ac:dyDescent="0.25">
      <c r="E9" s="34" t="s">
        <v>34</v>
      </c>
      <c r="L9" t="s">
        <v>19</v>
      </c>
    </row>
    <row r="10" spans="1:14" x14ac:dyDescent="0.25">
      <c r="E10" s="34" t="s">
        <v>61</v>
      </c>
      <c r="J10" t="s">
        <v>67</v>
      </c>
      <c r="L10" t="s">
        <v>23</v>
      </c>
    </row>
    <row r="11" spans="1:14" x14ac:dyDescent="0.25">
      <c r="E11" s="34" t="s">
        <v>62</v>
      </c>
      <c r="J11" s="22">
        <v>0</v>
      </c>
      <c r="L11" t="s">
        <v>22</v>
      </c>
    </row>
    <row r="12" spans="1:14" x14ac:dyDescent="0.25">
      <c r="E12" s="34" t="s">
        <v>63</v>
      </c>
      <c r="J12" s="22">
        <v>0.05</v>
      </c>
    </row>
    <row r="13" spans="1:14" x14ac:dyDescent="0.25">
      <c r="E13" s="34" t="s">
        <v>64</v>
      </c>
      <c r="J13" s="22">
        <v>0.1</v>
      </c>
    </row>
    <row r="14" spans="1:14" x14ac:dyDescent="0.25">
      <c r="E14" s="34" t="s">
        <v>65</v>
      </c>
      <c r="J14" s="23">
        <v>0.2</v>
      </c>
    </row>
    <row r="15" spans="1:14" ht="15.75" thickBot="1" x14ac:dyDescent="0.3">
      <c r="E15" s="35" t="s">
        <v>66</v>
      </c>
    </row>
    <row r="16" spans="1:14" x14ac:dyDescent="0.25">
      <c r="C16" s="12"/>
    </row>
    <row r="17" spans="3:10" x14ac:dyDescent="0.25">
      <c r="C17" s="12"/>
      <c r="J17" t="s">
        <v>68</v>
      </c>
    </row>
    <row r="18" spans="3:10" x14ac:dyDescent="0.25">
      <c r="J18" s="20">
        <v>0</v>
      </c>
    </row>
    <row r="19" spans="3:10" x14ac:dyDescent="0.25">
      <c r="J19" s="20">
        <v>0.05</v>
      </c>
    </row>
    <row r="20" spans="3:10" x14ac:dyDescent="0.25">
      <c r="J20" s="20">
        <v>0.1</v>
      </c>
    </row>
    <row r="21" spans="3:10" x14ac:dyDescent="0.25">
      <c r="J21" s="21">
        <v>0.2</v>
      </c>
    </row>
  </sheetData>
  <pageMargins left="0.7" right="0.7" top="0.75" bottom="0.75" header="0.3" footer="0.3"/>
  <tableParts count="9">
    <tablePart r:id="rId1"/>
    <tablePart r:id="rId2"/>
    <tablePart r:id="rId3"/>
    <tablePart r:id="rId4"/>
    <tablePart r:id="rId5"/>
    <tablePart r:id="rId6"/>
    <tablePart r:id="rId7"/>
    <tablePart r:id="rId8"/>
    <tablePart r:id="rId9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E49618-59E1-4A4E-BAFF-1D27B2DDE193}">
  <dimension ref="B2:BC6"/>
  <sheetViews>
    <sheetView tabSelected="1" workbookViewId="0">
      <selection activeCell="M32" sqref="M32"/>
    </sheetView>
  </sheetViews>
  <sheetFormatPr baseColWidth="10" defaultRowHeight="15" x14ac:dyDescent="0.25"/>
  <cols>
    <col min="2" max="2" width="14.42578125" bestFit="1" customWidth="1"/>
    <col min="3" max="3" width="12.5703125" bestFit="1" customWidth="1"/>
    <col min="4" max="4" width="9.140625" bestFit="1" customWidth="1"/>
    <col min="5" max="5" width="8.140625" bestFit="1" customWidth="1"/>
    <col min="6" max="6" width="7.7109375" bestFit="1" customWidth="1"/>
    <col min="7" max="7" width="18.140625" bestFit="1" customWidth="1"/>
    <col min="8" max="8" width="11.85546875" bestFit="1" customWidth="1"/>
    <col min="9" max="14" width="9.140625" bestFit="1" customWidth="1"/>
    <col min="15" max="15" width="19.28515625" bestFit="1" customWidth="1"/>
    <col min="16" max="16" width="13.7109375" bestFit="1" customWidth="1"/>
    <col min="17" max="17" width="18.42578125" bestFit="1" customWidth="1"/>
    <col min="18" max="18" width="13.7109375" bestFit="1" customWidth="1"/>
    <col min="19" max="20" width="9" bestFit="1" customWidth="1"/>
  </cols>
  <sheetData>
    <row r="2" spans="2:55" s="16" customFormat="1" x14ac:dyDescent="0.25">
      <c r="B2" s="16" t="s">
        <v>3</v>
      </c>
      <c r="C2" s="16" t="s">
        <v>42</v>
      </c>
      <c r="D2" s="16" t="s">
        <v>13</v>
      </c>
      <c r="E2" s="16" t="s">
        <v>67</v>
      </c>
      <c r="F2" s="16" t="s">
        <v>68</v>
      </c>
      <c r="G2" s="16" t="s">
        <v>69</v>
      </c>
      <c r="H2" s="16" t="s">
        <v>70</v>
      </c>
      <c r="I2" s="16" t="s">
        <v>71</v>
      </c>
      <c r="J2" s="16" t="s">
        <v>72</v>
      </c>
      <c r="K2" s="16" t="s">
        <v>73</v>
      </c>
      <c r="L2" s="16" t="s">
        <v>74</v>
      </c>
      <c r="M2" s="16" t="s">
        <v>75</v>
      </c>
      <c r="N2" s="16" t="s">
        <v>76</v>
      </c>
      <c r="O2" s="16" t="s">
        <v>53</v>
      </c>
      <c r="P2" s="16" t="s">
        <v>77</v>
      </c>
      <c r="Q2" s="16" t="s">
        <v>78</v>
      </c>
      <c r="R2" s="16" t="s">
        <v>79</v>
      </c>
      <c r="S2" s="16" t="s">
        <v>80</v>
      </c>
      <c r="T2" s="16" t="s">
        <v>81</v>
      </c>
      <c r="U2" s="16" t="s">
        <v>82</v>
      </c>
      <c r="V2" s="16" t="s">
        <v>83</v>
      </c>
      <c r="W2" s="16" t="s">
        <v>84</v>
      </c>
      <c r="X2" s="16" t="s">
        <v>85</v>
      </c>
      <c r="Y2" s="16" t="s">
        <v>86</v>
      </c>
      <c r="Z2" s="16" t="s">
        <v>87</v>
      </c>
      <c r="AA2" s="16" t="s">
        <v>88</v>
      </c>
      <c r="AB2" s="16" t="s">
        <v>89</v>
      </c>
      <c r="AC2" s="16" t="s">
        <v>90</v>
      </c>
      <c r="AD2" s="16" t="s">
        <v>91</v>
      </c>
      <c r="AE2" s="16" t="s">
        <v>92</v>
      </c>
      <c r="AF2" s="16" t="s">
        <v>93</v>
      </c>
      <c r="AG2" s="16" t="s">
        <v>94</v>
      </c>
      <c r="AH2" s="16" t="s">
        <v>95</v>
      </c>
      <c r="AI2" s="16" t="s">
        <v>96</v>
      </c>
      <c r="AJ2" s="16" t="s">
        <v>97</v>
      </c>
      <c r="AK2" s="16" t="s">
        <v>98</v>
      </c>
      <c r="AL2" s="16" t="s">
        <v>99</v>
      </c>
      <c r="AM2" s="16" t="s">
        <v>100</v>
      </c>
      <c r="AN2" s="16" t="s">
        <v>101</v>
      </c>
      <c r="AO2" s="16" t="s">
        <v>102</v>
      </c>
      <c r="AP2" s="16" t="s">
        <v>103</v>
      </c>
      <c r="AQ2" s="16" t="s">
        <v>104</v>
      </c>
      <c r="AR2" s="16" t="s">
        <v>105</v>
      </c>
      <c r="AS2" s="16" t="s">
        <v>106</v>
      </c>
      <c r="AT2" s="16" t="s">
        <v>107</v>
      </c>
      <c r="AU2" s="16" t="s">
        <v>108</v>
      </c>
      <c r="AV2" s="16" t="s">
        <v>109</v>
      </c>
      <c r="AW2" s="16" t="s">
        <v>110</v>
      </c>
      <c r="AX2" s="16" t="s">
        <v>111</v>
      </c>
      <c r="AY2" s="16" t="s">
        <v>112</v>
      </c>
      <c r="AZ2" s="16" t="s">
        <v>113</v>
      </c>
      <c r="BA2" s="16" t="s">
        <v>114</v>
      </c>
      <c r="BB2" s="16" t="s">
        <v>115</v>
      </c>
      <c r="BC2" s="16" t="s">
        <v>116</v>
      </c>
    </row>
    <row r="3" spans="2:55" x14ac:dyDescent="0.25">
      <c r="B3" s="19" t="s">
        <v>17</v>
      </c>
      <c r="C3" s="19" t="s">
        <v>27</v>
      </c>
      <c r="D3" s="18">
        <v>0</v>
      </c>
      <c r="E3" s="18">
        <v>0.05</v>
      </c>
      <c r="F3" s="18">
        <v>0</v>
      </c>
      <c r="G3" s="24">
        <v>170000</v>
      </c>
      <c r="H3" s="24">
        <v>13000</v>
      </c>
      <c r="I3" s="24"/>
      <c r="J3" s="24"/>
      <c r="K3" s="24"/>
      <c r="L3" s="24"/>
      <c r="M3" s="24"/>
      <c r="N3" s="24"/>
      <c r="O3" s="24">
        <f>IF(G3="","",G3+H3+I3+J3+K3+L3+M3+N3)</f>
        <v>183000</v>
      </c>
      <c r="P3" s="19" t="s">
        <v>30</v>
      </c>
      <c r="Q3" s="19" t="s">
        <v>36</v>
      </c>
      <c r="R3" s="19" t="s">
        <v>33</v>
      </c>
      <c r="S3" s="19" t="s">
        <v>34</v>
      </c>
      <c r="T3" s="19" t="s">
        <v>6</v>
      </c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</row>
    <row r="4" spans="2:55" ht="15.75" thickBot="1" x14ac:dyDescent="0.3">
      <c r="B4" s="19" t="s">
        <v>7</v>
      </c>
      <c r="C4" s="19" t="s">
        <v>4</v>
      </c>
      <c r="D4" s="18">
        <v>0</v>
      </c>
      <c r="E4" s="18">
        <v>0.05</v>
      </c>
      <c r="F4" s="18">
        <v>0</v>
      </c>
      <c r="G4" s="24">
        <v>500000</v>
      </c>
      <c r="H4" s="24"/>
      <c r="I4" s="24"/>
      <c r="J4" s="24"/>
      <c r="K4" s="24"/>
      <c r="L4" s="24"/>
      <c r="M4" s="24"/>
      <c r="N4" s="24"/>
      <c r="O4" s="24">
        <f>IF(G4="","",G4+H4+I4+J4+K4+L4+M4+N4)</f>
        <v>500000</v>
      </c>
      <c r="P4" s="19" t="s">
        <v>33</v>
      </c>
      <c r="Q4" s="19" t="s">
        <v>34</v>
      </c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</row>
    <row r="5" spans="2:55" ht="15.75" thickBot="1" x14ac:dyDescent="0.3">
      <c r="B5" s="31" t="s">
        <v>56</v>
      </c>
      <c r="C5" s="19" t="s">
        <v>55</v>
      </c>
      <c r="D5" s="18">
        <v>0.2</v>
      </c>
      <c r="E5" s="18">
        <v>0.05</v>
      </c>
      <c r="F5" s="18">
        <v>0</v>
      </c>
      <c r="G5" s="24">
        <v>60000</v>
      </c>
      <c r="H5" s="24"/>
      <c r="I5" s="24"/>
      <c r="J5" s="24"/>
      <c r="K5" s="24"/>
      <c r="L5" s="24"/>
      <c r="M5" s="24"/>
      <c r="N5" s="24"/>
      <c r="O5" s="24">
        <f>IF(G5="","",G5+H5+I5+J5+K5+L5+M5+N5)</f>
        <v>60000</v>
      </c>
      <c r="P5" s="28" t="s">
        <v>61</v>
      </c>
      <c r="Q5" s="29" t="s">
        <v>35</v>
      </c>
      <c r="R5" s="29" t="s">
        <v>33</v>
      </c>
      <c r="S5" s="29" t="s">
        <v>30</v>
      </c>
      <c r="T5" s="30" t="s">
        <v>6</v>
      </c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</row>
    <row r="6" spans="2:55" x14ac:dyDescent="0.25">
      <c r="B6" s="19"/>
      <c r="C6" s="19"/>
      <c r="D6" s="18"/>
      <c r="E6" s="18"/>
      <c r="F6" s="18"/>
      <c r="G6" s="24"/>
      <c r="H6" s="24"/>
      <c r="I6" s="24"/>
      <c r="J6" s="24"/>
      <c r="K6" s="24"/>
      <c r="L6" s="24"/>
      <c r="M6" s="24"/>
      <c r="N6" s="24"/>
      <c r="O6" s="24" t="str">
        <f>IF(G6="","",G6+H6+I6+J6+K6+L6+M6+N6)</f>
        <v/>
      </c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</row>
  </sheetData>
  <phoneticPr fontId="3" type="noConversion"/>
  <dataValidations count="6">
    <dataValidation type="list" allowBlank="1" showInputMessage="1" showErrorMessage="1" sqref="B3:B6" xr:uid="{2FD93ACE-7006-4849-B98F-73266D3B842D}">
      <formula1>CHANTIER</formula1>
    </dataValidation>
    <dataValidation type="list" allowBlank="1" showInputMessage="1" showErrorMessage="1" sqref="C3:C6" xr:uid="{F908D949-40BB-4847-A543-9DF75E6470F6}">
      <formula1>CLIENTS</formula1>
    </dataValidation>
    <dataValidation type="list" allowBlank="1" showInputMessage="1" showErrorMessage="1" sqref="D3:D6" xr:uid="{D343547F-3713-469B-B759-67B21F7A5DFC}">
      <formula1>TVA</formula1>
    </dataValidation>
    <dataValidation type="list" allowBlank="1" showInputMessage="1" showErrorMessage="1" sqref="E3:E6" xr:uid="{BC9F9F70-7608-44DA-BD39-94E9B46E88D0}">
      <formula1>RG</formula1>
    </dataValidation>
    <dataValidation type="list" allowBlank="1" showInputMessage="1" showErrorMessage="1" sqref="F3:F6" xr:uid="{BB9C8DCD-93F5-476B-ABB7-3312DD0D4D39}">
      <formula1>BF</formula1>
    </dataValidation>
    <dataValidation type="list" allowBlank="1" showInputMessage="1" showErrorMessage="1" sqref="P3:BC6" xr:uid="{146DF7B9-5B70-4BDC-8CE3-F9745FECF24C}">
      <formula1>FOURNISSEURS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DONNEES</vt:lpstr>
      <vt:lpstr>PARAMETRES</vt:lpstr>
      <vt:lpstr>PARAMETRES CHANTIER</vt:lpstr>
      <vt:lpstr>BF</vt:lpstr>
      <vt:lpstr>CATEGORIE</vt:lpstr>
      <vt:lpstr>CHANTIER</vt:lpstr>
      <vt:lpstr>CLIENTS</vt:lpstr>
      <vt:lpstr>DGD</vt:lpstr>
      <vt:lpstr>DONNEES</vt:lpstr>
      <vt:lpstr>ES</vt:lpstr>
      <vt:lpstr>FOURNISSEURS</vt:lpstr>
      <vt:lpstr>RG</vt:lpstr>
      <vt:lpstr>TVA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Loboconstruction</dc:creator>
  <cp:lastModifiedBy>Loboconstruction</cp:lastModifiedBy>
  <dcterms:created xsi:type="dcterms:W3CDTF">2022-11-18T16:41:48Z</dcterms:created>
  <dcterms:modified xsi:type="dcterms:W3CDTF">2023-01-09T17:26:19Z</dcterms:modified>
</cp:coreProperties>
</file>