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Bibliothèques\Documents\LISTE DES ACTIVITES\"/>
    </mc:Choice>
  </mc:AlternateContent>
  <xr:revisionPtr revIDLastSave="0" documentId="13_ncr:1_{A1353E37-7131-4CC9-AA87-AD6502EC0C55}" xr6:coauthVersionLast="47" xr6:coauthVersionMax="47" xr10:uidLastSave="{00000000-0000-0000-0000-000000000000}"/>
  <bookViews>
    <workbookView xWindow="-120" yWindow="-120" windowWidth="51840" windowHeight="21120" tabRatio="755" xr2:uid="{00000000-000D-0000-FFFF-FFFF00000000}"/>
  </bookViews>
  <sheets>
    <sheet name="Activité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6" l="1"/>
  <c r="J3" i="6"/>
  <c r="I4" i="6"/>
  <c r="J4" i="6"/>
  <c r="I5" i="6"/>
  <c r="J5" i="6"/>
  <c r="I6" i="6"/>
  <c r="J6" i="6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7" i="6"/>
  <c r="J17" i="6"/>
  <c r="I18" i="6"/>
  <c r="J18" i="6"/>
  <c r="I19" i="6"/>
  <c r="J19" i="6"/>
  <c r="I20" i="6"/>
  <c r="J20" i="6"/>
  <c r="I21" i="6"/>
  <c r="J21" i="6"/>
  <c r="I22" i="6"/>
  <c r="J22" i="6"/>
  <c r="I23" i="6"/>
  <c r="J23" i="6"/>
  <c r="I24" i="6"/>
  <c r="J24" i="6"/>
  <c r="I25" i="6"/>
  <c r="J25" i="6"/>
  <c r="I26" i="6"/>
  <c r="J26" i="6"/>
  <c r="I27" i="6"/>
  <c r="J27" i="6"/>
  <c r="I28" i="6"/>
  <c r="J28" i="6"/>
  <c r="I29" i="6"/>
  <c r="J29" i="6"/>
  <c r="I30" i="6"/>
  <c r="J30" i="6"/>
  <c r="I31" i="6"/>
  <c r="J31" i="6"/>
  <c r="I32" i="6"/>
  <c r="J32" i="6"/>
  <c r="I33" i="6"/>
  <c r="J33" i="6"/>
  <c r="I34" i="6"/>
  <c r="J34" i="6"/>
  <c r="I35" i="6"/>
  <c r="J35" i="6"/>
  <c r="I36" i="6"/>
  <c r="J36" i="6"/>
  <c r="I37" i="6"/>
  <c r="J37" i="6"/>
  <c r="I38" i="6"/>
  <c r="J38" i="6"/>
  <c r="I39" i="6"/>
  <c r="J39" i="6"/>
  <c r="I40" i="6"/>
  <c r="J40" i="6"/>
  <c r="I41" i="6"/>
  <c r="J41" i="6"/>
  <c r="I42" i="6"/>
  <c r="J42" i="6"/>
  <c r="I43" i="6"/>
  <c r="J43" i="6"/>
  <c r="I44" i="6"/>
  <c r="J44" i="6"/>
  <c r="I45" i="6"/>
  <c r="J45" i="6"/>
  <c r="I46" i="6"/>
  <c r="J46" i="6"/>
  <c r="I47" i="6"/>
  <c r="J47" i="6"/>
  <c r="I48" i="6"/>
  <c r="J48" i="6"/>
  <c r="I49" i="6"/>
  <c r="J49" i="6"/>
  <c r="I50" i="6"/>
  <c r="J50" i="6"/>
  <c r="I51" i="6"/>
  <c r="J51" i="6"/>
  <c r="I52" i="6"/>
  <c r="J52" i="6"/>
  <c r="I53" i="6"/>
  <c r="J53" i="6"/>
  <c r="I54" i="6"/>
  <c r="J54" i="6"/>
  <c r="I55" i="6"/>
  <c r="J55" i="6"/>
  <c r="I56" i="6"/>
  <c r="J56" i="6"/>
  <c r="I57" i="6"/>
  <c r="J57" i="6"/>
  <c r="I58" i="6" l="1"/>
  <c r="J58" i="6"/>
  <c r="I59" i="6"/>
  <c r="J59" i="6"/>
  <c r="I60" i="6"/>
  <c r="J60" i="6"/>
  <c r="I61" i="6"/>
  <c r="J61" i="6"/>
  <c r="I62" i="6"/>
  <c r="J62" i="6"/>
  <c r="I63" i="6"/>
  <c r="J63" i="6"/>
  <c r="I64" i="6"/>
  <c r="J64" i="6"/>
  <c r="I65" i="6"/>
  <c r="J65" i="6"/>
  <c r="I66" i="6"/>
  <c r="J66" i="6"/>
  <c r="I67" i="6"/>
  <c r="J67" i="6"/>
  <c r="I68" i="6"/>
  <c r="J68" i="6"/>
  <c r="I69" i="6" l="1"/>
  <c r="J69" i="6"/>
  <c r="I70" i="6"/>
  <c r="J70" i="6"/>
  <c r="I71" i="6"/>
  <c r="J71" i="6"/>
  <c r="I72" i="6"/>
  <c r="J72" i="6"/>
  <c r="I73" i="6"/>
  <c r="J73" i="6"/>
  <c r="I74" i="6"/>
  <c r="J74" i="6"/>
  <c r="I75" i="6"/>
  <c r="J75" i="6"/>
  <c r="I76" i="6"/>
  <c r="J76" i="6"/>
  <c r="I77" i="6"/>
  <c r="J77" i="6"/>
  <c r="I78" i="6"/>
  <c r="J78" i="6"/>
  <c r="I79" i="6"/>
  <c r="J79" i="6"/>
  <c r="I80" i="6"/>
  <c r="J80" i="6"/>
  <c r="I81" i="6"/>
  <c r="J81" i="6"/>
  <c r="I82" i="6"/>
  <c r="J82" i="6"/>
  <c r="I83" i="6"/>
  <c r="J83" i="6"/>
  <c r="I84" i="6"/>
  <c r="J84" i="6"/>
  <c r="I85" i="6"/>
  <c r="J85" i="6"/>
  <c r="I86" i="6"/>
  <c r="J86" i="6"/>
  <c r="I87" i="6"/>
  <c r="J87" i="6"/>
  <c r="I88" i="6"/>
  <c r="J88" i="6"/>
  <c r="I89" i="6"/>
  <c r="J89" i="6"/>
  <c r="I90" i="6"/>
  <c r="J90" i="6"/>
  <c r="I91" i="6"/>
  <c r="J91" i="6"/>
  <c r="I92" i="6"/>
  <c r="J92" i="6"/>
  <c r="I93" i="6"/>
  <c r="J93" i="6"/>
  <c r="I94" i="6"/>
  <c r="J94" i="6"/>
  <c r="I95" i="6"/>
  <c r="J95" i="6"/>
  <c r="I96" i="6"/>
  <c r="J96" i="6"/>
  <c r="I97" i="6"/>
  <c r="J97" i="6"/>
  <c r="I98" i="6"/>
  <c r="J98" i="6"/>
  <c r="I99" i="6"/>
  <c r="J99" i="6"/>
  <c r="I100" i="6"/>
  <c r="J100" i="6"/>
  <c r="I101" i="6"/>
  <c r="J101" i="6"/>
  <c r="I102" i="6"/>
  <c r="J102" i="6"/>
  <c r="I103" i="6"/>
  <c r="J103" i="6"/>
  <c r="I104" i="6"/>
  <c r="J104" i="6"/>
  <c r="I105" i="6"/>
  <c r="J105" i="6"/>
  <c r="I106" i="6"/>
  <c r="J106" i="6"/>
  <c r="I107" i="6"/>
  <c r="J107" i="6"/>
  <c r="I108" i="6"/>
  <c r="J108" i="6"/>
  <c r="I109" i="6"/>
  <c r="J109" i="6"/>
  <c r="I110" i="6"/>
  <c r="J110" i="6"/>
  <c r="I111" i="6"/>
  <c r="J111" i="6"/>
  <c r="I112" i="6"/>
  <c r="J112" i="6"/>
  <c r="I113" i="6"/>
  <c r="J113" i="6"/>
  <c r="I114" i="6"/>
  <c r="J114" i="6"/>
  <c r="I115" i="6"/>
  <c r="J115" i="6"/>
  <c r="I116" i="6"/>
  <c r="J116" i="6"/>
  <c r="I117" i="6"/>
  <c r="J117" i="6"/>
  <c r="I118" i="6"/>
  <c r="J118" i="6"/>
  <c r="I119" i="6"/>
  <c r="J119" i="6"/>
  <c r="I120" i="6"/>
  <c r="J120" i="6"/>
  <c r="I121" i="6"/>
  <c r="J121" i="6"/>
  <c r="I122" i="6"/>
  <c r="J122" i="6"/>
  <c r="I123" i="6"/>
  <c r="J123" i="6"/>
  <c r="I124" i="6"/>
  <c r="J124" i="6"/>
  <c r="I125" i="6"/>
  <c r="J125" i="6"/>
  <c r="I126" i="6"/>
  <c r="J126" i="6"/>
  <c r="I127" i="6"/>
  <c r="J127" i="6"/>
  <c r="I128" i="6"/>
  <c r="J128" i="6"/>
  <c r="I129" i="6"/>
  <c r="J129" i="6"/>
  <c r="I130" i="6"/>
  <c r="J130" i="6"/>
  <c r="I131" i="6"/>
  <c r="J131" i="6"/>
  <c r="I132" i="6"/>
  <c r="J132" i="6"/>
  <c r="I133" i="6"/>
  <c r="J133" i="6"/>
  <c r="I134" i="6"/>
  <c r="J134" i="6"/>
  <c r="I135" i="6"/>
  <c r="J135" i="6"/>
  <c r="I136" i="6"/>
  <c r="J136" i="6"/>
  <c r="I137" i="6"/>
  <c r="J137" i="6"/>
  <c r="I138" i="6"/>
  <c r="J138" i="6"/>
  <c r="I139" i="6"/>
  <c r="J139" i="6"/>
  <c r="I140" i="6"/>
  <c r="J140" i="6"/>
  <c r="I141" i="6"/>
  <c r="J141" i="6"/>
  <c r="I142" i="6"/>
  <c r="J142" i="6"/>
  <c r="I143" i="6"/>
  <c r="J143" i="6"/>
  <c r="I144" i="6"/>
  <c r="J144" i="6"/>
  <c r="I145" i="6"/>
  <c r="J145" i="6"/>
  <c r="I146" i="6"/>
  <c r="J146" i="6"/>
  <c r="I147" i="6"/>
  <c r="J147" i="6"/>
  <c r="I148" i="6"/>
  <c r="J148" i="6"/>
  <c r="I149" i="6"/>
  <c r="J149" i="6"/>
  <c r="I150" i="6"/>
  <c r="J150" i="6"/>
  <c r="I151" i="6"/>
  <c r="J151" i="6"/>
  <c r="I152" i="6"/>
  <c r="J152" i="6"/>
  <c r="I153" i="6"/>
  <c r="J153" i="6"/>
  <c r="I154" i="6"/>
  <c r="J154" i="6"/>
  <c r="I155" i="6"/>
  <c r="J155" i="6"/>
  <c r="I156" i="6"/>
  <c r="J156" i="6"/>
  <c r="I157" i="6"/>
  <c r="J157" i="6"/>
  <c r="I158" i="6"/>
  <c r="J158" i="6"/>
  <c r="I159" i="6"/>
  <c r="J159" i="6"/>
  <c r="I160" i="6"/>
  <c r="J160" i="6"/>
  <c r="I161" i="6"/>
  <c r="J161" i="6"/>
  <c r="I162" i="6"/>
  <c r="J162" i="6"/>
  <c r="I163" i="6"/>
  <c r="J163" i="6"/>
  <c r="I164" i="6"/>
  <c r="J164" i="6"/>
  <c r="I165" i="6"/>
  <c r="J165" i="6"/>
  <c r="I166" i="6"/>
  <c r="J166" i="6"/>
  <c r="I167" i="6"/>
  <c r="J167" i="6"/>
  <c r="I168" i="6"/>
  <c r="J168" i="6"/>
  <c r="I169" i="6"/>
  <c r="J169" i="6"/>
  <c r="I170" i="6"/>
  <c r="J170" i="6"/>
  <c r="I171" i="6"/>
  <c r="J171" i="6"/>
  <c r="I172" i="6"/>
  <c r="J172" i="6"/>
  <c r="I173" i="6"/>
  <c r="J173" i="6"/>
  <c r="I174" i="6"/>
  <c r="J174" i="6"/>
  <c r="I175" i="6"/>
  <c r="J175" i="6"/>
  <c r="I176" i="6"/>
  <c r="J176" i="6"/>
  <c r="I177" i="6"/>
  <c r="J177" i="6"/>
  <c r="I178" i="6"/>
  <c r="J178" i="6"/>
  <c r="I179" i="6"/>
  <c r="J179" i="6"/>
  <c r="I180" i="6"/>
  <c r="J180" i="6"/>
  <c r="I181" i="6"/>
  <c r="J181" i="6"/>
  <c r="I182" i="6"/>
  <c r="J182" i="6"/>
  <c r="I183" i="6"/>
  <c r="J183" i="6"/>
  <c r="I184" i="6"/>
  <c r="J184" i="6"/>
  <c r="I185" i="6"/>
  <c r="J185" i="6"/>
  <c r="I186" i="6"/>
  <c r="J186" i="6"/>
  <c r="I209" i="6"/>
  <c r="J209" i="6"/>
  <c r="I187" i="6"/>
  <c r="J187" i="6"/>
  <c r="I188" i="6"/>
  <c r="J188" i="6"/>
  <c r="I189" i="6"/>
  <c r="J189" i="6"/>
  <c r="I190" i="6"/>
  <c r="J190" i="6"/>
  <c r="I191" i="6"/>
  <c r="J191" i="6"/>
  <c r="I192" i="6"/>
  <c r="J192" i="6"/>
  <c r="I193" i="6"/>
  <c r="J193" i="6"/>
  <c r="I194" i="6"/>
  <c r="J194" i="6"/>
  <c r="I195" i="6"/>
  <c r="J195" i="6"/>
  <c r="I196" i="6"/>
  <c r="J196" i="6"/>
  <c r="I197" i="6"/>
  <c r="J197" i="6"/>
  <c r="I198" i="6"/>
  <c r="J198" i="6"/>
  <c r="I199" i="6"/>
  <c r="J199" i="6"/>
  <c r="I202" i="6"/>
  <c r="J202" i="6"/>
  <c r="I200" i="6"/>
  <c r="J200" i="6"/>
  <c r="I201" i="6"/>
  <c r="J201" i="6"/>
  <c r="I203" i="6"/>
  <c r="J203" i="6"/>
  <c r="I236" i="6"/>
  <c r="J236" i="6"/>
  <c r="I204" i="6"/>
  <c r="J204" i="6"/>
  <c r="I206" i="6"/>
  <c r="J206" i="6"/>
  <c r="I205" i="6"/>
  <c r="J205" i="6"/>
  <c r="I207" i="6"/>
  <c r="J207" i="6"/>
  <c r="I208" i="6"/>
  <c r="J208" i="6"/>
  <c r="I210" i="6"/>
  <c r="J210" i="6"/>
  <c r="I211" i="6"/>
  <c r="J211" i="6"/>
  <c r="I212" i="6"/>
  <c r="J212" i="6"/>
  <c r="I213" i="6"/>
  <c r="J213" i="6"/>
  <c r="I214" i="6"/>
  <c r="J214" i="6"/>
  <c r="I215" i="6"/>
  <c r="J215" i="6"/>
  <c r="I216" i="6"/>
  <c r="J216" i="6"/>
  <c r="I217" i="6"/>
  <c r="J217" i="6"/>
  <c r="I218" i="6"/>
  <c r="J218" i="6"/>
  <c r="I221" i="6"/>
  <c r="J221" i="6"/>
  <c r="I219" i="6"/>
  <c r="J219" i="6"/>
  <c r="I220" i="6"/>
  <c r="J220" i="6"/>
  <c r="I223" i="6"/>
  <c r="J223" i="6"/>
  <c r="I222" i="6"/>
  <c r="J222" i="6"/>
  <c r="I224" i="6"/>
  <c r="J224" i="6"/>
  <c r="I225" i="6"/>
  <c r="J225" i="6"/>
  <c r="I263" i="6"/>
  <c r="J263" i="6"/>
  <c r="I226" i="6"/>
  <c r="J226" i="6"/>
  <c r="I227" i="6"/>
  <c r="J227" i="6"/>
  <c r="I228" i="6"/>
  <c r="J228" i="6"/>
  <c r="I229" i="6"/>
  <c r="J229" i="6"/>
  <c r="I230" i="6"/>
  <c r="J230" i="6"/>
  <c r="I231" i="6"/>
  <c r="J231" i="6"/>
  <c r="I232" i="6"/>
  <c r="J232" i="6"/>
  <c r="I239" i="6"/>
  <c r="J239" i="6"/>
  <c r="I233" i="6"/>
  <c r="J233" i="6"/>
  <c r="I234" i="6"/>
  <c r="J234" i="6"/>
  <c r="I237" i="6"/>
  <c r="J237" i="6"/>
  <c r="I238" i="6"/>
  <c r="J238" i="6"/>
  <c r="I241" i="6"/>
  <c r="J241" i="6"/>
  <c r="I242" i="6"/>
  <c r="J242" i="6"/>
  <c r="I243" i="6"/>
  <c r="J243" i="6"/>
  <c r="I244" i="6"/>
  <c r="J244" i="6"/>
  <c r="I235" i="6"/>
  <c r="J235" i="6"/>
  <c r="I240" i="6"/>
  <c r="J240" i="6"/>
  <c r="I252" i="6"/>
  <c r="J252" i="6"/>
  <c r="I245" i="6"/>
  <c r="J245" i="6"/>
  <c r="I246" i="6"/>
  <c r="J246" i="6"/>
  <c r="I247" i="6"/>
  <c r="J247" i="6"/>
  <c r="I248" i="6"/>
  <c r="J248" i="6"/>
  <c r="I249" i="6"/>
  <c r="J249" i="6"/>
  <c r="I250" i="6"/>
  <c r="J250" i="6"/>
  <c r="I251" i="6"/>
  <c r="J251" i="6"/>
  <c r="I253" i="6"/>
  <c r="J253" i="6"/>
  <c r="I254" i="6"/>
  <c r="J254" i="6"/>
  <c r="I255" i="6"/>
  <c r="J255" i="6"/>
  <c r="I256" i="6"/>
  <c r="J256" i="6"/>
  <c r="I257" i="6"/>
  <c r="J257" i="6"/>
  <c r="I258" i="6"/>
  <c r="J258" i="6"/>
  <c r="I259" i="6"/>
  <c r="J259" i="6"/>
  <c r="I260" i="6"/>
  <c r="J260" i="6"/>
  <c r="I261" i="6"/>
  <c r="J261" i="6"/>
  <c r="I262" i="6"/>
  <c r="J262" i="6"/>
  <c r="I264" i="6"/>
  <c r="J264" i="6"/>
  <c r="I265" i="6"/>
  <c r="J265" i="6"/>
  <c r="I266" i="6"/>
  <c r="J266" i="6"/>
  <c r="I267" i="6"/>
  <c r="J267" i="6"/>
  <c r="I268" i="6"/>
  <c r="J268" i="6"/>
  <c r="I269" i="6"/>
  <c r="J269" i="6"/>
  <c r="I270" i="6"/>
  <c r="J270" i="6"/>
  <c r="I271" i="6"/>
  <c r="J271" i="6"/>
  <c r="I272" i="6"/>
  <c r="J272" i="6"/>
  <c r="I273" i="6"/>
  <c r="J273" i="6"/>
  <c r="I274" i="6"/>
  <c r="J274" i="6"/>
  <c r="I275" i="6"/>
  <c r="J275" i="6"/>
  <c r="I276" i="6"/>
  <c r="J276" i="6"/>
  <c r="I277" i="6"/>
  <c r="J277" i="6"/>
  <c r="I278" i="6"/>
  <c r="J278" i="6"/>
  <c r="I279" i="6"/>
  <c r="J279" i="6"/>
  <c r="I280" i="6"/>
  <c r="J280" i="6"/>
  <c r="I281" i="6"/>
  <c r="J281" i="6"/>
  <c r="I282" i="6"/>
  <c r="J282" i="6"/>
  <c r="I283" i="6"/>
  <c r="J283" i="6"/>
  <c r="I284" i="6"/>
  <c r="J284" i="6"/>
  <c r="I285" i="6"/>
  <c r="J285" i="6"/>
  <c r="I286" i="6"/>
  <c r="J286" i="6"/>
  <c r="I287" i="6"/>
  <c r="J287" i="6"/>
  <c r="I288" i="6"/>
  <c r="J288" i="6"/>
  <c r="I289" i="6"/>
  <c r="J289" i="6"/>
  <c r="I290" i="6"/>
  <c r="J290" i="6"/>
  <c r="I291" i="6"/>
  <c r="J291" i="6"/>
  <c r="I292" i="6"/>
  <c r="J292" i="6"/>
  <c r="I293" i="6"/>
  <c r="J293" i="6"/>
  <c r="I295" i="6"/>
  <c r="J295" i="6"/>
  <c r="I299" i="6" l="1"/>
  <c r="J299" i="6"/>
  <c r="I298" i="6"/>
  <c r="J298" i="6"/>
  <c r="I303" i="6"/>
  <c r="J303" i="6"/>
  <c r="I304" i="6"/>
  <c r="J304" i="6"/>
  <c r="I300" i="6"/>
  <c r="J300" i="6"/>
  <c r="I297" i="6"/>
  <c r="J297" i="6"/>
  <c r="I301" i="6"/>
  <c r="J301" i="6"/>
  <c r="I296" i="6"/>
  <c r="J296" i="6"/>
  <c r="I294" i="6"/>
  <c r="J294" i="6"/>
  <c r="I305" i="6"/>
  <c r="J305" i="6"/>
  <c r="I302" i="6"/>
  <c r="J302" i="6"/>
  <c r="I308" i="6"/>
  <c r="J308" i="6"/>
  <c r="I306" i="6"/>
  <c r="J306" i="6"/>
  <c r="I307" i="6"/>
  <c r="J307" i="6"/>
  <c r="I309" i="6"/>
  <c r="J309" i="6"/>
  <c r="I310" i="6"/>
  <c r="J310" i="6"/>
  <c r="I313" i="6"/>
  <c r="J313" i="6"/>
  <c r="I311" i="6"/>
  <c r="J311" i="6"/>
  <c r="I312" i="6"/>
  <c r="J312" i="6"/>
  <c r="I320" i="6"/>
  <c r="J320" i="6"/>
  <c r="I316" i="6"/>
  <c r="J316" i="6"/>
  <c r="I314" i="6"/>
  <c r="J314" i="6"/>
  <c r="J315" i="6"/>
  <c r="I318" i="6"/>
  <c r="J318" i="6"/>
  <c r="I317" i="6"/>
  <c r="J317" i="6"/>
  <c r="I319" i="6"/>
  <c r="J319" i="6"/>
  <c r="I321" i="6"/>
  <c r="J321" i="6"/>
  <c r="I322" i="6"/>
  <c r="J322" i="6"/>
  <c r="I323" i="6"/>
  <c r="J323" i="6"/>
  <c r="I324" i="6"/>
  <c r="J324" i="6"/>
  <c r="I325" i="6"/>
  <c r="J325" i="6"/>
  <c r="I328" i="6"/>
  <c r="J328" i="6"/>
  <c r="I326" i="6"/>
  <c r="J326" i="6"/>
  <c r="I327" i="6"/>
  <c r="J327" i="6"/>
  <c r="I329" i="6"/>
  <c r="J329" i="6"/>
  <c r="I330" i="6"/>
  <c r="J330" i="6"/>
  <c r="I331" i="6"/>
  <c r="J331" i="6"/>
  <c r="J332" i="6"/>
  <c r="I334" i="6"/>
  <c r="J334" i="6"/>
  <c r="I333" i="6"/>
  <c r="J333" i="6"/>
  <c r="I335" i="6"/>
  <c r="J335" i="6"/>
  <c r="I337" i="6"/>
  <c r="J337" i="6"/>
  <c r="I336" i="6"/>
  <c r="J336" i="6"/>
  <c r="I338" i="6"/>
  <c r="J338" i="6"/>
  <c r="I339" i="6"/>
  <c r="J339" i="6"/>
  <c r="I340" i="6"/>
  <c r="J340" i="6"/>
  <c r="I341" i="6"/>
  <c r="J341" i="6"/>
  <c r="I343" i="6"/>
  <c r="J343" i="6"/>
  <c r="I347" i="6"/>
  <c r="J347" i="6"/>
  <c r="J344" i="6"/>
  <c r="I345" i="6"/>
  <c r="J345" i="6"/>
  <c r="I348" i="6"/>
  <c r="J348" i="6"/>
  <c r="J346" i="6"/>
  <c r="J349" i="6"/>
  <c r="I342" i="6"/>
  <c r="J342" i="6"/>
  <c r="J350" i="6"/>
  <c r="I351" i="6"/>
  <c r="J351" i="6"/>
  <c r="I352" i="6"/>
  <c r="J352" i="6"/>
  <c r="I353" i="6"/>
  <c r="J353" i="6"/>
  <c r="I354" i="6"/>
  <c r="J354" i="6"/>
  <c r="I355" i="6"/>
  <c r="J355" i="6"/>
  <c r="H358" i="6"/>
  <c r="I358" i="6"/>
  <c r="J358" i="6"/>
  <c r="I356" i="6"/>
  <c r="J356" i="6"/>
  <c r="I357" i="6"/>
  <c r="J357" i="6"/>
  <c r="I359" i="6"/>
  <c r="J359" i="6"/>
  <c r="I360" i="6"/>
  <c r="J360" i="6"/>
  <c r="I362" i="6"/>
  <c r="J362" i="6"/>
  <c r="I361" i="6"/>
  <c r="J361" i="6"/>
  <c r="I363" i="6"/>
  <c r="J363" i="6"/>
  <c r="I364" i="6"/>
  <c r="J364" i="6"/>
  <c r="I365" i="6"/>
  <c r="J365" i="6"/>
  <c r="J366" i="6"/>
  <c r="J367" i="6"/>
  <c r="J368" i="6"/>
  <c r="I369" i="6"/>
  <c r="J369" i="6"/>
  <c r="I371" i="6"/>
  <c r="J371" i="6"/>
  <c r="I370" i="6"/>
  <c r="J370" i="6"/>
  <c r="G373" i="6"/>
  <c r="F373" i="6"/>
  <c r="F409" i="6" s="1"/>
  <c r="I372" i="6"/>
  <c r="J372" i="6"/>
  <c r="I374" i="6"/>
  <c r="J374" i="6"/>
  <c r="I375" i="6"/>
  <c r="J375" i="6"/>
  <c r="J376" i="6"/>
  <c r="J377" i="6"/>
  <c r="I373" i="6"/>
  <c r="J373" i="6"/>
  <c r="I378" i="6"/>
  <c r="J378" i="6"/>
  <c r="J379" i="6"/>
  <c r="J383" i="6"/>
  <c r="I380" i="6"/>
  <c r="J380" i="6"/>
  <c r="J384" i="6"/>
  <c r="I386" i="6"/>
  <c r="H386" i="6"/>
  <c r="G386" i="6"/>
  <c r="F386" i="6"/>
  <c r="J386" i="6"/>
  <c r="I381" i="6"/>
  <c r="J381" i="6"/>
  <c r="I385" i="6"/>
  <c r="J385" i="6"/>
  <c r="J388" i="6"/>
  <c r="J413" i="6"/>
  <c r="I387" i="6"/>
  <c r="J387" i="6"/>
  <c r="J414" i="6"/>
  <c r="J405" i="6"/>
  <c r="J399" i="6"/>
  <c r="J382" i="6"/>
  <c r="J415" i="6"/>
  <c r="J391" i="6"/>
  <c r="I390" i="6"/>
  <c r="J390" i="6"/>
  <c r="G401" i="6"/>
  <c r="G393" i="6"/>
  <c r="G395" i="6"/>
  <c r="I402" i="6"/>
  <c r="H403" i="6"/>
  <c r="H404" i="6"/>
  <c r="H389" i="6"/>
  <c r="H409" i="6"/>
  <c r="H406" i="6"/>
  <c r="H410" i="6"/>
  <c r="H412" i="6"/>
  <c r="H393" i="6"/>
  <c r="H395" i="6"/>
  <c r="H397" i="6"/>
  <c r="F393" i="6"/>
  <c r="F395" i="6"/>
  <c r="I395" i="6"/>
  <c r="J395" i="6"/>
  <c r="I393" i="6"/>
  <c r="J393" i="6"/>
  <c r="I412" i="6"/>
  <c r="J412" i="6"/>
  <c r="J392" i="6"/>
  <c r="J394" i="6"/>
  <c r="J396" i="6"/>
  <c r="I400" i="6"/>
  <c r="J400" i="6"/>
  <c r="G403" i="6"/>
  <c r="G404" i="6"/>
  <c r="G389" i="6"/>
  <c r="G409" i="6"/>
  <c r="G397" i="6"/>
  <c r="F397" i="6"/>
  <c r="F401" i="6"/>
  <c r="J402" i="6"/>
  <c r="I401" i="6"/>
  <c r="J401" i="6"/>
  <c r="G408" i="6"/>
  <c r="G406" i="6"/>
  <c r="G410" i="6"/>
  <c r="F408" i="6"/>
  <c r="F406" i="6"/>
  <c r="F410" i="6"/>
  <c r="J406" i="6"/>
  <c r="J410" i="6"/>
  <c r="I397" i="6"/>
  <c r="J397" i="6"/>
  <c r="H408" i="6"/>
  <c r="I408" i="6"/>
  <c r="J408" i="6"/>
  <c r="I406" i="6"/>
  <c r="I410" i="6"/>
  <c r="J403" i="6" l="1"/>
  <c r="J404" i="6"/>
  <c r="J389" i="6"/>
  <c r="J409" i="6"/>
  <c r="I409" i="6" l="1"/>
  <c r="I389" i="6"/>
  <c r="I404" i="6"/>
  <c r="I403" i="6"/>
  <c r="I407" i="6"/>
  <c r="F403" i="6"/>
  <c r="F404" i="6"/>
  <c r="F389" i="6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5" i="8"/>
  <c r="C16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5" i="8"/>
  <c r="D16" i="8" s="1"/>
  <c r="C18" i="8"/>
  <c r="C19" i="8" s="1"/>
  <c r="B15" i="8"/>
  <c r="C7" i="7"/>
  <c r="B6" i="7"/>
  <c r="C21" i="8" l="1"/>
  <c r="C22" i="8" s="1"/>
  <c r="D18" i="8"/>
  <c r="D19" i="8" s="1"/>
  <c r="B18" i="8"/>
  <c r="E15" i="8"/>
  <c r="E16" i="8" s="1"/>
  <c r="F12" i="8"/>
  <c r="F13" i="8" s="1"/>
  <c r="G9" i="8"/>
  <c r="G10" i="8" s="1"/>
  <c r="H6" i="8"/>
  <c r="H7" i="8" s="1"/>
  <c r="D7" i="7"/>
  <c r="I6" i="8" l="1"/>
  <c r="I7" i="8" s="1"/>
  <c r="E18" i="8"/>
  <c r="E19" i="8" s="1"/>
  <c r="H9" i="8"/>
  <c r="H10" i="8" s="1"/>
  <c r="G12" i="8"/>
  <c r="G13" i="8" s="1"/>
  <c r="F15" i="8"/>
  <c r="F16" i="8" s="1"/>
  <c r="B21" i="8"/>
  <c r="D21" i="8"/>
  <c r="D22" i="8" s="1"/>
  <c r="E7" i="7"/>
  <c r="G15" i="8" l="1"/>
  <c r="G16" i="8" s="1"/>
  <c r="E21" i="8"/>
  <c r="E22" i="8" s="1"/>
  <c r="H12" i="8"/>
  <c r="H13" i="8" s="1"/>
  <c r="I9" i="8"/>
  <c r="I10" i="8" s="1"/>
  <c r="F18" i="8"/>
  <c r="F19" i="8" s="1"/>
  <c r="F7" i="7"/>
  <c r="H15" i="8" l="1"/>
  <c r="H16" i="8" s="1"/>
  <c r="F21" i="8"/>
  <c r="F22" i="8" s="1"/>
  <c r="G18" i="8"/>
  <c r="G19" i="8" s="1"/>
  <c r="I12" i="8"/>
  <c r="I13" i="8" s="1"/>
  <c r="G7" i="7"/>
  <c r="H18" i="8" l="1"/>
  <c r="H19" i="8" s="1"/>
  <c r="G21" i="8"/>
  <c r="G22" i="8" s="1"/>
  <c r="I15" i="8"/>
  <c r="I16" i="8" s="1"/>
  <c r="H7" i="7"/>
  <c r="I18" i="8" l="1"/>
  <c r="I19" i="8" s="1"/>
  <c r="H21" i="8"/>
  <c r="H22" i="8" s="1"/>
  <c r="H6" i="7"/>
  <c r="I21" i="8" l="1"/>
  <c r="I22" i="8" s="1"/>
  <c r="H407" i="6"/>
  <c r="G407" i="6"/>
  <c r="J407" i="6"/>
  <c r="F407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JPR_Project</author>
  </authors>
  <commentList>
    <comment ref="C6" authorId="0" shapeId="0" xr:uid="{0638AAA9-A07C-4937-A173-FA5595327169}">
      <text>
        <r>
          <rPr>
            <sz val="11"/>
            <color indexed="81"/>
            <rFont val="Tahoma"/>
            <family val="2"/>
          </rPr>
          <t>COURS (animals)   19H00 - 20H00
Adjectives to describe people
COURS ---09H00---
 COURS - 19H00
COURS</t>
        </r>
      </text>
    </comment>
    <comment ref="D6" authorId="0" shapeId="0" xr:uid="{E12DB110-C047-471C-8AC2-0D6C32911FBD}">
      <text>
        <r>
          <rPr>
            <sz val="11"/>
            <color indexed="81"/>
            <rFont val="Tahoma"/>
            <family val="2"/>
          </rPr>
          <t>MAKE vs DO
DICTATION / SPRING' S COMING
DICTATION  PAST PERFECT (HAS + PARTICIPE PASSE )</t>
        </r>
      </text>
    </comment>
    <comment ref="E6" authorId="0" shapeId="0" xr:uid="{6D3D86DE-B505-44A9-BCEB-B514C1F9B62F}">
      <text>
        <r>
          <rPr>
            <sz val="11"/>
            <color indexed="81"/>
            <rFont val="Tahoma"/>
            <family val="2"/>
          </rPr>
          <t>BE - CAN - HAVE au PRESENT and SIMPLE PAST
MOVING - déménagement - (1)
COURS (animals)   19H00 - 20H00</t>
        </r>
      </text>
    </comment>
    <comment ref="F6" authorId="0" shapeId="0" xr:uid="{B2C8470C-CAED-45F3-B423-D673D0F51C96}">
      <text>
        <r>
          <rPr>
            <sz val="11"/>
            <color indexed="81"/>
            <rFont val="Tahoma"/>
            <family val="2"/>
          </rPr>
          <t>MAKE vs DO
COURS (animals)   19H00 - 20H00</t>
        </r>
      </text>
    </comment>
    <comment ref="G6" authorId="0" shapeId="0" xr:uid="{430A5FF2-EF30-4BFF-9F9F-3F50364B6882}">
      <text>
        <r>
          <rPr>
            <sz val="11"/>
            <color indexed="81"/>
            <rFont val="Tahoma"/>
            <family val="2"/>
          </rPr>
          <t>PLAN POUR  LE TOEIC
Discussion sur ce que l'on va faire ce week-end !
'No-Buy List' — A Money-Saving Trend for 2025
BE - CAN - HAVE au PRESENT and SIMPLE PAST
MOVING - déménagement - (1)
MAKE vs DO
Adjectives to describe people
COURS ---09H00---</t>
        </r>
      </text>
    </comment>
    <comment ref="H6" authorId="0" shapeId="0" xr:uid="{6F2A378E-DC75-45D9-B7E2-07F256DDE9B3}">
      <text>
        <r>
          <rPr>
            <sz val="11"/>
            <color indexed="81"/>
            <rFont val="Tahoma"/>
            <family val="2"/>
          </rPr>
          <t>LOOKING FOR
BE - CAN - HAVE au PRESENT and SIMPLE PAST
MOVING - déménagement - (1)</t>
        </r>
      </text>
    </comment>
    <comment ref="C9" authorId="0" shapeId="0" xr:uid="{E7810153-295D-4BE9-A479-3CBA5546D209}">
      <text>
        <r>
          <rPr>
            <sz val="11"/>
            <color indexed="81"/>
            <rFont val="Tahoma"/>
            <family val="2"/>
          </rPr>
          <t>LOOKING FOR
PLAN POUR  LE TOEIC
Discussion sur ce que l'on va faire ce week-end !
'No-Buy List' — A Money-Saving Trend for 2025
COURS (animals)   19H00 - 20H00</t>
        </r>
      </text>
    </comment>
    <comment ref="D9" authorId="0" shapeId="0" xr:uid="{4BEB4D6E-C827-453C-84AD-2614E1003C96}">
      <text>
        <r>
          <rPr>
            <sz val="11"/>
            <color indexed="81"/>
            <rFont val="Tahoma"/>
            <family val="2"/>
          </rPr>
          <t>AT HOME vs   AT THE HOUSE
LOOKING FOR
MAKE vs DO</t>
        </r>
      </text>
    </comment>
    <comment ref="E9" authorId="0" shapeId="0" xr:uid="{9EB48695-C7EE-42F8-81D7-01A83E09553A}">
      <text>
        <r>
          <rPr>
            <sz val="11"/>
            <color indexed="81"/>
            <rFont val="Tahoma"/>
            <family val="2"/>
          </rPr>
          <t>WEATHER  VOCABULARY EN QUIZ
CUSTOMER vs CLIENT
BE - CAN - HAVE au PRESENT and SIMPLE PAST
MOVING - déménagement - (1)</t>
        </r>
      </text>
    </comment>
    <comment ref="F9" authorId="0" shapeId="0" xr:uid="{3C7AF557-EE01-422C-A839-2F7E81A90A17}">
      <text>
        <r>
          <rPr>
            <sz val="11"/>
            <color indexed="81"/>
            <rFont val="Tahoma"/>
            <family val="2"/>
          </rPr>
          <t>13 nouveaux ADJECTIFS
AT HOME vs   AT THE HOUSE</t>
        </r>
      </text>
    </comment>
    <comment ref="G9" authorId="0" shapeId="0" xr:uid="{E3C2D432-8DEA-4C59-8126-07D824E6CDD7}">
      <text>
        <r>
          <rPr>
            <sz val="11"/>
            <color indexed="81"/>
            <rFont val="Tahoma"/>
            <family val="2"/>
          </rPr>
          <t>Discussion sur ce que l'on va faire ce week-end
WEATHER  VOCABULARY EN QUIZ
CUSTOMER vs CLIENT
AT HOME vs   AT THE HOUSE
PLAN POUR  LE TOEIC
Discussion sur ce que l'on va faire ce week-end !
'No-Buy List' — A Money-Saving Trend for 2025</t>
        </r>
      </text>
    </comment>
    <comment ref="H9" authorId="0" shapeId="0" xr:uid="{90946841-DBB4-405E-BEB2-68452D3FCAC8}">
      <text>
        <r>
          <rPr>
            <sz val="11"/>
            <color indexed="81"/>
            <rFont val="Tahoma"/>
            <family val="2"/>
          </rPr>
          <t>DICTATION N°10 - SUMMER and SUN
13 nouveaux ADJECTIFS
WEATHER  VOCABULARY EN QUIZ
CUSTOMER vs CLIENT
LOOKING FOR</t>
        </r>
      </text>
    </comment>
    <comment ref="B12" authorId="0" shapeId="0" xr:uid="{F59FB59B-5DEA-4716-8A2C-EC0DAF154552}">
      <text>
        <r>
          <rPr>
            <sz val="9"/>
            <color indexed="81"/>
            <rFont val="Tahoma"/>
            <family val="2"/>
          </rPr>
          <t>Do - don't - does - doesn't
Do - don't - does - doesn't
Do - don't - does - doesn't</t>
        </r>
      </text>
    </comment>
    <comment ref="C12" authorId="0" shapeId="0" xr:uid="{9C46F844-1ACF-4B69-82B2-DFEAC11FC705}">
      <text>
        <r>
          <rPr>
            <sz val="11"/>
            <color indexed="81"/>
            <rFont val="Tahoma"/>
            <family val="2"/>
          </rPr>
          <t>DICTATION N°10 - SUMMER and SUN
Discussion sur ce que l'on va faire ce week-end</t>
        </r>
      </text>
    </comment>
    <comment ref="D12" authorId="0" shapeId="0" xr:uid="{E1AA8637-B6C8-4C25-B386-F07ABC08EB01}">
      <text>
        <r>
          <rPr>
            <sz val="11"/>
            <color indexed="81"/>
            <rFont val="Tahoma"/>
            <family val="2"/>
          </rPr>
          <t>remplaçante de NIKKO - HOW DO is your memory?
DICTATION N°10 - SUMMER and SUN
AT HOME vs   AT THE HOUSE</t>
        </r>
      </text>
    </comment>
    <comment ref="E12" authorId="0" shapeId="0" xr:uid="{04773D19-9648-4441-892A-6808972FCD87}">
      <text>
        <r>
          <rPr>
            <sz val="11"/>
            <color indexed="81"/>
            <rFont val="Tahoma"/>
            <family val="2"/>
          </rPr>
          <t>remplaçante de NIKKO - HOW DO is your memory?
WEATHER  VOCABULARY EN QUIZ
CUSTOMER vs CLIENT</t>
        </r>
      </text>
    </comment>
    <comment ref="F12" authorId="0" shapeId="0" xr:uid="{53523722-F082-4DE0-88C7-85CB117CA98F}">
      <text>
        <r>
          <rPr>
            <sz val="11"/>
            <color indexed="81"/>
            <rFont val="Tahoma"/>
            <family val="2"/>
          </rPr>
          <t>13 nouveaux ADJECTIFS</t>
        </r>
      </text>
    </comment>
    <comment ref="G12" authorId="0" shapeId="0" xr:uid="{3FDD6CDC-6FB0-4068-9489-B6981831E330}">
      <text>
        <r>
          <rPr>
            <sz val="11"/>
            <color indexed="81"/>
            <rFont val="Tahoma"/>
            <family val="2"/>
          </rPr>
          <t>Discussion sur ce que l'on va faire ce week-end</t>
        </r>
      </text>
    </comment>
    <comment ref="H12" authorId="0" shapeId="0" xr:uid="{8FA824EA-C4B5-40E7-86B0-D1E725F2A467}">
      <text>
        <r>
          <rPr>
            <sz val="11"/>
            <color indexed="81"/>
            <rFont val="Tahoma"/>
            <family val="2"/>
          </rPr>
          <t>DICTATION N°10 - SUMMER and SUN</t>
        </r>
      </text>
    </comment>
    <comment ref="F21" authorId="0" shapeId="0" xr:uid="{DCC7A9A5-FF6C-4E45-84F5-C3BDE84C8ED5}">
      <text>
        <r>
          <rPr>
            <sz val="11"/>
            <color indexed="81"/>
            <rFont val="Tahoma"/>
            <family val="2"/>
          </rPr>
          <t>7 SYNONYMES DU VERBE TO BE</t>
        </r>
      </text>
    </comment>
    <comment ref="G21" authorId="0" shapeId="0" xr:uid="{35B48D07-976D-49E5-A240-033ECEABBA15}">
      <text>
        <r>
          <rPr>
            <sz val="11"/>
            <color indexed="81"/>
            <rFont val="Tahoma"/>
            <family val="2"/>
          </rPr>
          <t>COMPARATIFS &amp; SUPERLATIFS
MUST, NEED TO, HAVE TO
AUTRES SYNONYMES DU VERBE TO BE</t>
        </r>
      </text>
    </comment>
    <comment ref="H21" authorId="0" shapeId="0" xr:uid="{47546845-3F9B-4CFE-9A55-DA0533CDC9C2}">
      <text>
        <r>
          <rPr>
            <sz val="11"/>
            <color indexed="81"/>
            <rFont val="Tahoma"/>
            <family val="2"/>
          </rPr>
          <t xml:space="preserve">We SAW her/ PASSE COMPOSE et (J'ai VU) et IMPARFAIT (Je VOYAIS) / DID she run/ </t>
        </r>
      </text>
    </comment>
  </commentList>
</comments>
</file>

<file path=xl/sharedStrings.xml><?xml version="1.0" encoding="utf-8"?>
<sst xmlns="http://schemas.openxmlformats.org/spreadsheetml/2006/main" count="1435" uniqueCount="531">
  <si>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</si>
  <si>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</si>
  <si>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</si>
  <si>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</si>
  <si>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</si>
  <si>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</si>
  <si>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</si>
  <si>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</si>
  <si>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</si>
  <si>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</si>
  <si>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</si>
  <si>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</si>
  <si>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</si>
  <si>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</si>
  <si>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</si>
  <si>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</si>
  <si>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</si>
  <si>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</si>
  <si>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</si>
  <si>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</si>
  <si>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</si>
  <si>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</si>
  <si>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</si>
  <si>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</si>
  <si>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</si>
  <si>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</si>
  <si>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</si>
  <si>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</si>
  <si>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</si>
  <si>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</si>
  <si>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</si>
  <si>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</si>
  <si>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</si>
  <si>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</si>
  <si>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</si>
  <si>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Activité</t>
  </si>
  <si>
    <t>Début</t>
  </si>
  <si>
    <t>Nb de jours</t>
  </si>
  <si>
    <t>Do - don't - does - doesn't</t>
  </si>
  <si>
    <t>JOUR</t>
  </si>
  <si>
    <t>JOUR2</t>
  </si>
  <si>
    <t>JOUR3</t>
  </si>
  <si>
    <t>JOUR7</t>
  </si>
  <si>
    <t>CALENDRIER COURBE DE L'OUBLI [J] _ [J+1]_[J+3]_ [J+7]_[J+ 3 MOIS]</t>
  </si>
  <si>
    <t>COMMENT POSER DES QUESTIONS et REPONSES COURTES</t>
  </si>
  <si>
    <t>MATIERES</t>
  </si>
  <si>
    <t>GRAMMAIRE</t>
  </si>
  <si>
    <t>DIVERS</t>
  </si>
  <si>
    <t>VOCABULAIRE</t>
  </si>
  <si>
    <t>CONJUGAISON</t>
  </si>
  <si>
    <t>FORMATEURS</t>
  </si>
  <si>
    <t>ANGLAIS FACILE</t>
  </si>
  <si>
    <t>ADRIEN</t>
  </si>
  <si>
    <t>WALL STREET ENGLISH</t>
  </si>
  <si>
    <t>EXPESSIONS IDIOMATIQUES</t>
  </si>
  <si>
    <t>PRESENT PERFECT</t>
  </si>
  <si>
    <t>GYMGLISH</t>
  </si>
  <si>
    <t>ACADEMY</t>
  </si>
  <si>
    <t>BERLITZ</t>
  </si>
  <si>
    <t>NICOLE</t>
  </si>
  <si>
    <t>MY FAVORITE SHORT SENTENCES USED FREQUENTLY</t>
  </si>
  <si>
    <t>QUIZZ - part 3</t>
  </si>
  <si>
    <t>DICTATION N° X</t>
  </si>
  <si>
    <t>DICTATIONS</t>
  </si>
  <si>
    <t>CALENDRIER COURBE DE L'OUBLI [J]  [J+1]  [J+3]  [J+7]  [J+ 3 MOIS]</t>
  </si>
  <si>
    <t>NON</t>
  </si>
  <si>
    <t>OUI</t>
  </si>
  <si>
    <t>Terminé</t>
  </si>
  <si>
    <t xml:space="preserve">    date               + 3 MOIS</t>
  </si>
  <si>
    <t>Revoir les PRONOMS POSSESSIFS</t>
  </si>
  <si>
    <t>PRONOMS POSSESSIFS : MINE/YOURS/HIS/HERS/OURS/YOURS/THEIRS                                                 - FICHE A FAIRE-</t>
  </si>
  <si>
    <t>Revoir les PRONOMS REFLECHIS</t>
  </si>
  <si>
    <t>INFINIF OU ING : bien choisir (part 1)</t>
  </si>
  <si>
    <t>A SO LITTLE WORD</t>
  </si>
  <si>
    <t>THE NIGHT IN THE OPERA</t>
  </si>
  <si>
    <t>WON'T forme négative de WILL</t>
  </si>
  <si>
    <t>INFINIF OU ING : bien choisir (part 2)</t>
  </si>
  <si>
    <t>INFINIF OU ING : bien choisir (part 3)</t>
  </si>
  <si>
    <t>2 ACADEMY : JOUEZ en UK</t>
  </si>
  <si>
    <t xml:space="preserve">1 - ACADEMY - TO DRINK COFFEE </t>
  </si>
  <si>
    <t>3 - THE INTERNET</t>
  </si>
  <si>
    <t>ENGLISH COURSE BEGINNER</t>
  </si>
  <si>
    <t>LEA</t>
  </si>
  <si>
    <t>THE BEST WORKBOOK</t>
  </si>
  <si>
    <t>ALBAN DE LARRARD</t>
  </si>
  <si>
    <t xml:space="preserve">WHITE CHRISTMAS </t>
  </si>
  <si>
    <t>COURS</t>
  </si>
  <si>
    <t>CHRISTOPHE</t>
  </si>
  <si>
    <t>COMPORTEMENT DES CHIENS SUR LES HUMAINS</t>
  </si>
  <si>
    <t>THANIA</t>
  </si>
  <si>
    <t>NICOLAS</t>
  </si>
  <si>
    <t>JEUX QUAND ON ETAIT PETIT &amp; PRESENTATION FOR ME</t>
  </si>
  <si>
    <t>POLITICS and VOTING - POLLING STATION</t>
  </si>
  <si>
    <t>JOSE</t>
  </si>
  <si>
    <t xml:space="preserve">Je ne m'en souviens plus  </t>
  </si>
  <si>
    <t>THE CAMELS IN QUATAR</t>
  </si>
  <si>
    <t>BITGYM</t>
  </si>
  <si>
    <t>TRANSLATION SUBTITLE</t>
  </si>
  <si>
    <t>MICHELLE</t>
  </si>
  <si>
    <t>SKYPE - LE PRATIQUER EN ANGLAIS -</t>
  </si>
  <si>
    <t xml:space="preserve">BERLITZ </t>
  </si>
  <si>
    <t>CHAPTER A (COMPLET)</t>
  </si>
  <si>
    <t xml:space="preserve"> CHAPTER LESSON 1 COMPLET A à M (COMPLET)</t>
  </si>
  <si>
    <t>LES 100 MOTS LES PLUS UTILISES</t>
  </si>
  <si>
    <t>BYTGYM</t>
  </si>
  <si>
    <t>LES 100 PHRASES LES PLUS UTILISEES</t>
  </si>
  <si>
    <t>FORMATIONS DES QUESTIONS AVEC TO BE (present et passé)              TO HAVE (au present)</t>
  </si>
  <si>
    <t>ATELIER</t>
  </si>
  <si>
    <t xml:space="preserve">GROUPE DU MARDI </t>
  </si>
  <si>
    <t>GROUPE DU MARDI 17H00   JEUX DE TRADUCTION DE PHRASES</t>
  </si>
  <si>
    <t>QU'EST CE QUE LA VOIX ACTIVE ET LA VOIX PASSIVE ?</t>
  </si>
  <si>
    <t>CORRESPONDANTE</t>
  </si>
  <si>
    <t>TRACY</t>
  </si>
  <si>
    <t>DEVON (UK)</t>
  </si>
  <si>
    <t>CORRESPONDANT</t>
  </si>
  <si>
    <t>NEURON</t>
  </si>
  <si>
    <t>ATLANTA (US)</t>
  </si>
  <si>
    <t>NO</t>
  </si>
  <si>
    <t>TRADUIRE AMELIORER SON ANGLAIS</t>
  </si>
  <si>
    <t>DICTEES</t>
  </si>
  <si>
    <t>DICTEE DE NICOLE</t>
  </si>
  <si>
    <t>PARLER DE SE QUE L'ON A FAIT A NOEL et prochainement du NOUVEL AN</t>
  </si>
  <si>
    <t>APERO DEGUISE</t>
  </si>
  <si>
    <t xml:space="preserve">DICTEE DE DECEMBRE </t>
  </si>
  <si>
    <t>LECONS SUR  DID (Prétérit de DO) et surtout EXERCICES A FAIRE (affirmatif - négatif - et interrogatif)</t>
  </si>
  <si>
    <t xml:space="preserve">NYE </t>
  </si>
  <si>
    <t>ANGLISSISME WITH FULL and LESS</t>
  </si>
  <si>
    <t>ALEX DE PEASYANGLAIS</t>
  </si>
  <si>
    <t>PRONONCIATION-CONTRACTIONS-STRESS ACCENTUATION             (accent tonique)</t>
  </si>
  <si>
    <t>VOCABULAIRE DU VOYAGE</t>
  </si>
  <si>
    <r>
      <t xml:space="preserve">COURS </t>
    </r>
    <r>
      <rPr>
        <b/>
        <sz val="20"/>
        <color rgb="FFFF0000"/>
        <rFont val="Cambria"/>
        <family val="1"/>
        <scheme val="minor"/>
      </rPr>
      <t xml:space="preserve">ABREGE </t>
    </r>
    <r>
      <rPr>
        <b/>
        <sz val="9"/>
        <color theme="1" tint="0.14996795556505021"/>
        <rFont val="Cambria"/>
        <family val="1"/>
        <scheme val="minor"/>
      </rPr>
      <t>car TROP DIFFICILE....niveau INTERMEDIAIRE</t>
    </r>
  </si>
  <si>
    <t>TRAVAIL SUR LES SUFFIXES - LESS - NESS - FUL</t>
  </si>
  <si>
    <t>REVISION</t>
  </si>
  <si>
    <t>EXCEL</t>
  </si>
  <si>
    <t xml:space="preserve">PHRASES </t>
  </si>
  <si>
    <t>SEMAINE DE L'ANGLAIS N° 2 - comment améliorer la compréhension en anglais à travers un dialogue entre anglophones.</t>
  </si>
  <si>
    <t>SEMAINE DE L'ANGLAIS  N°1                                                                      comment fonctionne la procédure d'apprentissage
👉 les 5 grands pièges qui nous empêchent de progresser
👉 Les 5 étapes pour enfin parler anglais avec confiance</t>
  </si>
  <si>
    <t>TRES BON COURS  - lecture - questions - listen with text</t>
  </si>
  <si>
    <t>PREPARER UN TEXTE QUESTIONS-REPONSES en 10'</t>
  </si>
  <si>
    <t>HOMEWORK</t>
  </si>
  <si>
    <t xml:space="preserve">CANADIAN LANDMARKS </t>
  </si>
  <si>
    <t>ENVIRONNEMENT</t>
  </si>
  <si>
    <t>JANET</t>
  </si>
  <si>
    <t>1er COURS : PRESENTATION  (ZOOM)</t>
  </si>
  <si>
    <t>MALINBY</t>
  </si>
  <si>
    <t>GRAND DEBUTANT</t>
  </si>
  <si>
    <t>PAUL</t>
  </si>
  <si>
    <t xml:space="preserve">YORSHIRE PUDDING </t>
  </si>
  <si>
    <t>16H00</t>
  </si>
  <si>
    <t>LA TOUR EIFFEL</t>
  </si>
  <si>
    <t>JOAN</t>
  </si>
  <si>
    <t>1ER ATELIER : PRESENTATION</t>
  </si>
  <si>
    <t>REPORTE I was the only one !</t>
  </si>
  <si>
    <t>PHILIPPE</t>
  </si>
  <si>
    <t>TO LISTEN or TO HEAR</t>
  </si>
  <si>
    <t>SES QUESTIONS SUR YORSHIRE PUDDING A FAIRE/TRADUIRE</t>
  </si>
  <si>
    <t>COMFORTING PHRASES and GRAMMAR_POSITIVE and NEGATIVE FORMS</t>
  </si>
  <si>
    <t>toutes les formes avec MAKE/MADE -MAKE UP/MAKE UP FOR/MAKE FOR/MAKE OFF/ MAKE OF/</t>
  </si>
  <si>
    <t>VOCABULARY</t>
  </si>
  <si>
    <t>A MOVIE NIGHT WITH FRIENDS (grand débutant)</t>
  </si>
  <si>
    <t>BREAKFAST TIME</t>
  </si>
  <si>
    <t>Easy and Delicious: One-Pot Meal Ideas</t>
  </si>
  <si>
    <t>A REVOIR</t>
  </si>
  <si>
    <t>I USUALLY LISTEN TO ONE DIRECTION</t>
  </si>
  <si>
    <t>40 ALTERNATIVE WAYS TO EXPRESS "EXCUSE ME" in UK.</t>
  </si>
  <si>
    <t>ANYMORE - NO LONGER  - ANY MORE</t>
  </si>
  <si>
    <t>LA SAINT PATRICK</t>
  </si>
  <si>
    <t>PRESENTATION et DISCUSSION sur les livres lus dans notre jeunesse</t>
  </si>
  <si>
    <t>DICTEE</t>
  </si>
  <si>
    <t>THE UK AND THE CROWN JEWELS</t>
  </si>
  <si>
    <t>SAINT PATRICK'S DAY</t>
  </si>
  <si>
    <t>Man Ordered to Pay Ex-Wife for 25 Years of Housework</t>
  </si>
  <si>
    <t>COOKING AT HOME</t>
  </si>
  <si>
    <t>JPR_Project</t>
  </si>
  <si>
    <t>DIFFERENCE ENTRE TO DO et TO MAKE</t>
  </si>
  <si>
    <t>LES CHAMEAUX PARTICIPENT A LA COUPE DU MONDE</t>
  </si>
  <si>
    <t>BELLE</t>
  </si>
  <si>
    <t>We're finally in Boston</t>
  </si>
  <si>
    <t>??????????????????????????????</t>
  </si>
  <si>
    <t>MES COURS AVEC JOAN</t>
  </si>
  <si>
    <t>OPERA</t>
  </si>
  <si>
    <t>MES COURS AVEC JANET</t>
  </si>
  <si>
    <t>TO SAY-TO TELL-TO SPEAK-TO TALK</t>
  </si>
  <si>
    <t>COURS : FAIRE FAIRE QQCH PAR QQUN</t>
  </si>
  <si>
    <t>QUIZ : Note 4/10</t>
  </si>
  <si>
    <t>,,,</t>
  </si>
  <si>
    <t>COMMENT POSER DES QUESTIONS</t>
  </si>
  <si>
    <t>MAKE A LIST</t>
  </si>
  <si>
    <t>Teacher LOVELY</t>
  </si>
  <si>
    <t>I WANT TO WATCH  A BALLET SHOW  THERE</t>
  </si>
  <si>
    <t>A FAMOUS WRITER</t>
  </si>
  <si>
    <t>DISCUSSIONS</t>
  </si>
  <si>
    <t>DISCUSSION sur son voyage en Antartic ET sur son prochain  PRAGUE &amp; BUDAPEST</t>
  </si>
  <si>
    <t>The best of Shangai</t>
  </si>
  <si>
    <t>Familly</t>
  </si>
  <si>
    <t>FINLAND : The  northern lights are  a must-see</t>
  </si>
  <si>
    <t>THE WEATHER REPORT</t>
  </si>
  <si>
    <t>Health headache</t>
  </si>
  <si>
    <t>SUITE DICTATION SUR L'EAU</t>
  </si>
  <si>
    <t>Discussion &amp; travail sur ????</t>
  </si>
  <si>
    <t>Doest it make sense</t>
  </si>
  <si>
    <t>The kindness of strangers</t>
  </si>
  <si>
    <t xml:space="preserve">ORIENTATION </t>
  </si>
  <si>
    <t>GRAMMAR INTERROGATIVE</t>
  </si>
  <si>
    <t xml:space="preserve">Let's talk about experiences </t>
  </si>
  <si>
    <t>LES ANTONYMS</t>
  </si>
  <si>
    <t>Want to be better at mathematics? Try TAKING UP music</t>
  </si>
  <si>
    <t>(remplaçante de MALINBY) THE QIN DYNASTY LEGACY</t>
  </si>
  <si>
    <t>MY HOMETOWN (remplaçante)</t>
  </si>
  <si>
    <t>LE PRESENT PERFECT</t>
  </si>
  <si>
    <t>ORDERING THINGS ONLINE</t>
  </si>
  <si>
    <t>MODERN STRUCTURES IN CHINA</t>
  </si>
  <si>
    <t>IMPROVING MATHS WITH MUSIC</t>
  </si>
  <si>
    <t>AUSTRALIA</t>
  </si>
  <si>
    <t>ISRAEL-GAZA WAR : A MONTH ON</t>
  </si>
  <si>
    <t>FRIENDS SAY GOODBYE TO MATTEW PERRY (interrmédiaire)</t>
  </si>
  <si>
    <t>Remplaçante</t>
  </si>
  <si>
    <t>????</t>
  </si>
  <si>
    <t>The Qin Dynasty legacy</t>
  </si>
  <si>
    <t>??????</t>
  </si>
  <si>
    <t>LES SUFFIXES</t>
  </si>
  <si>
    <t>GROUPE DE PAROLES</t>
  </si>
  <si>
    <t>DEHAN</t>
  </si>
  <si>
    <t>QUIZ SUR LES PHRASES INTERROGATIVES</t>
  </si>
  <si>
    <t>ANGLAIS</t>
  </si>
  <si>
    <t>7 SYNONYMES DU VERBE TO BE</t>
  </si>
  <si>
    <t>CHAT GPT</t>
  </si>
  <si>
    <t>AUTRES SYNONYMES DU VERBE TO BE</t>
  </si>
  <si>
    <t>DUOLINGO</t>
  </si>
  <si>
    <t>MUST, NEED TO, HAVE TO</t>
  </si>
  <si>
    <t>COMPARATIFS &amp; SUPERLATIFS</t>
  </si>
  <si>
    <t>WERE / WAS / A LONG TIME AGO / DID / TO MET</t>
  </si>
  <si>
    <t xml:space="preserve">We SAW her/ PASSE COMPOSE et (J'ai VU) et IMPARFAIT (Je VOYAIS) / DID she run/ </t>
  </si>
  <si>
    <t>ALONE vs LONELY</t>
  </si>
  <si>
    <t>LEA ENGLISH</t>
  </si>
  <si>
    <t>Terrific(génial)/ Terrible(horrible/nul)/ Prendre  un café/ How old ARE you</t>
  </si>
  <si>
    <t>IDIOMS</t>
  </si>
  <si>
    <t>Un mal pour un bien/ Tourner autour du pot/ Prendre le taureau par les  cornes</t>
  </si>
  <si>
    <t>Le verbe TO KEEP / KEPT / KEPT</t>
  </si>
  <si>
    <t>Comment dire IL FAUT QUE.....</t>
  </si>
  <si>
    <t>DICTEE N°5 : Neighbors</t>
  </si>
  <si>
    <t>ANY</t>
  </si>
  <si>
    <t>ENOUGHT</t>
  </si>
  <si>
    <t>EVERYBODY</t>
  </si>
  <si>
    <t>VERBE</t>
  </si>
  <si>
    <t>TO MISS</t>
  </si>
  <si>
    <t>TEMPS</t>
  </si>
  <si>
    <t>PAST  CONTINUOUS  &amp; SIMPLE  PAST (preterit)</t>
  </si>
  <si>
    <t>" ON " en anglais</t>
  </si>
  <si>
    <t>Traduction de QUARTIER</t>
  </si>
  <si>
    <t>Dictée N°6 : MEDITATION</t>
  </si>
  <si>
    <t>LOOK LIKE</t>
  </si>
  <si>
    <t>Utilisation de "IT" pour traduire "ON"</t>
  </si>
  <si>
    <t>HAPPY NEW YEAR in the different country</t>
  </si>
  <si>
    <t>Comment traduire "EST-CE-QUE ?</t>
  </si>
  <si>
    <t>Les COMPARATIFS et les SUPERLATIFS</t>
  </si>
  <si>
    <r>
      <t xml:space="preserve">différence entre </t>
    </r>
    <r>
      <rPr>
        <b/>
        <sz val="16"/>
        <color rgb="FFFF0000"/>
        <rFont val="Cambria"/>
        <family val="1"/>
        <scheme val="minor"/>
      </rPr>
      <t>"LOOK LIKE</t>
    </r>
    <r>
      <rPr>
        <b/>
        <sz val="16"/>
        <color theme="1" tint="0.14996795556505021"/>
        <rFont val="Cambria"/>
        <family val="1"/>
        <scheme val="minor"/>
      </rPr>
      <t xml:space="preserve"> et </t>
    </r>
    <r>
      <rPr>
        <b/>
        <sz val="16"/>
        <color rgb="FFFF0000"/>
        <rFont val="Cambria"/>
        <family val="1"/>
        <scheme val="minor"/>
      </rPr>
      <t>"LOOK"</t>
    </r>
  </si>
  <si>
    <t>STRONG</t>
  </si>
  <si>
    <t>KIND</t>
  </si>
  <si>
    <r>
      <t xml:space="preserve">Arrêtez de dire : </t>
    </r>
    <r>
      <rPr>
        <b/>
        <sz val="18"/>
        <color rgb="FFC00000"/>
        <rFont val="Cambria"/>
        <family val="1"/>
        <scheme val="minor"/>
      </rPr>
      <t>"Happy New Year"</t>
    </r>
  </si>
  <si>
    <t>TAKE OFF / GET IN / GET  ON/ HURRY  UP</t>
  </si>
  <si>
    <t>DICTATION N°7 --SERIES</t>
  </si>
  <si>
    <t>MY HURT</t>
  </si>
  <si>
    <r>
      <rPr>
        <b/>
        <sz val="20"/>
        <color theme="1" tint="0.14996795556505021"/>
        <rFont val="Cambria"/>
        <family val="1"/>
        <scheme val="minor"/>
      </rPr>
      <t>ON Friday or ON Friday</t>
    </r>
    <r>
      <rPr>
        <b/>
        <sz val="22"/>
        <color rgb="FFC00000"/>
        <rFont val="Cambria"/>
        <family val="1"/>
        <scheme val="minor"/>
      </rPr>
      <t>S</t>
    </r>
  </si>
  <si>
    <t>Verb+Gerund / Infinitive : Speaking / Questions de conversation sur le gérondif et l'infinitif</t>
  </si>
  <si>
    <t>TWICE vs BOTH</t>
  </si>
  <si>
    <t xml:space="preserve">DICTATION N° 9 ------ TRAVELING </t>
  </si>
  <si>
    <r>
      <rPr>
        <b/>
        <sz val="16"/>
        <color rgb="FFC00000"/>
        <rFont val="Cambria"/>
        <family val="1"/>
        <scheme val="minor"/>
      </rPr>
      <t xml:space="preserve">PLAN </t>
    </r>
    <r>
      <rPr>
        <b/>
        <sz val="16"/>
        <color theme="1" tint="0.14996795556505021"/>
        <rFont val="Cambria"/>
        <family val="1"/>
        <scheme val="minor"/>
      </rPr>
      <t xml:space="preserve"> + INFINITIF </t>
    </r>
    <r>
      <rPr>
        <i/>
        <sz val="16"/>
        <color theme="1" tint="0.14996795556505021"/>
        <rFont val="Cambria"/>
        <family val="1"/>
        <scheme val="minor"/>
      </rPr>
      <t xml:space="preserve"> (je prévois  de...)</t>
    </r>
  </si>
  <si>
    <r>
      <rPr>
        <b/>
        <sz val="18"/>
        <color rgb="FFC00000"/>
        <rFont val="Cambria"/>
        <family val="1"/>
        <scheme val="minor"/>
      </rPr>
      <t>NEED</t>
    </r>
    <r>
      <rPr>
        <b/>
        <sz val="18"/>
        <color theme="1" tint="0.14996795556505021"/>
        <rFont val="Cambria"/>
        <family val="1"/>
        <scheme val="minor"/>
      </rPr>
      <t xml:space="preserve"> + TO+ VERB</t>
    </r>
  </si>
  <si>
    <r>
      <rPr>
        <b/>
        <sz val="18"/>
        <color rgb="FFC00000"/>
        <rFont val="Cambria"/>
        <family val="1"/>
        <scheme val="minor"/>
      </rPr>
      <t>MISS</t>
    </r>
    <r>
      <rPr>
        <b/>
        <sz val="18"/>
        <color theme="1" tint="0.14996795556505021"/>
        <rFont val="Cambria"/>
        <family val="1"/>
        <scheme val="minor"/>
      </rPr>
      <t xml:space="preserve">  + GERUND</t>
    </r>
  </si>
  <si>
    <r>
      <rPr>
        <b/>
        <sz val="18"/>
        <color rgb="FFC00000"/>
        <rFont val="Cambria"/>
        <family val="1"/>
        <scheme val="minor"/>
      </rPr>
      <t>ENJOY</t>
    </r>
    <r>
      <rPr>
        <b/>
        <sz val="18"/>
        <color theme="1" tint="0.14996795556505021"/>
        <rFont val="Cambria"/>
        <family val="1"/>
        <scheme val="minor"/>
      </rPr>
      <t xml:space="preserve"> + GERONDIF</t>
    </r>
  </si>
  <si>
    <t>TO  TAKE</t>
  </si>
  <si>
    <r>
      <rPr>
        <b/>
        <sz val="22"/>
        <color theme="1" tint="0.14996795556505021"/>
        <rFont val="Cambria"/>
        <family val="1"/>
        <scheme val="minor"/>
      </rPr>
      <t>CLOSE TO</t>
    </r>
    <r>
      <rPr>
        <b/>
        <sz val="11"/>
        <color theme="1" tint="0.14996795556505021"/>
        <rFont val="Cambria"/>
        <family val="1"/>
        <scheme val="minor"/>
      </rPr>
      <t xml:space="preserve"> </t>
    </r>
    <r>
      <rPr>
        <i/>
        <sz val="11"/>
        <color theme="1" tint="0.14996795556505021"/>
        <rFont val="Cambria"/>
        <family val="1"/>
        <scheme val="minor"/>
      </rPr>
      <t xml:space="preserve">(en tant qu'adjectif) </t>
    </r>
    <r>
      <rPr>
        <b/>
        <sz val="11"/>
        <color theme="1" tint="0.14996795556505021"/>
        <rFont val="Cambria"/>
        <family val="1"/>
        <scheme val="minor"/>
      </rPr>
      <t>===&gt;PRES DE/ PROCHE</t>
    </r>
  </si>
  <si>
    <r>
      <rPr>
        <b/>
        <sz val="16"/>
        <color rgb="FFC00000"/>
        <rFont val="Cambria"/>
        <family val="1"/>
        <scheme val="minor"/>
      </rPr>
      <t>TAKE OF</t>
    </r>
    <r>
      <rPr>
        <b/>
        <sz val="16"/>
        <color theme="1" tint="0.14996795556505021"/>
        <rFont val="Cambria"/>
        <family val="1"/>
        <scheme val="minor"/>
      </rPr>
      <t xml:space="preserve"> vs </t>
    </r>
    <r>
      <rPr>
        <b/>
        <sz val="16"/>
        <color rgb="FFC00000"/>
        <rFont val="Cambria"/>
        <family val="1"/>
        <scheme val="minor"/>
      </rPr>
      <t>TAKE OFF</t>
    </r>
    <r>
      <rPr>
        <b/>
        <sz val="16"/>
        <color theme="1" tint="0.14996795556505021"/>
        <rFont val="Cambria"/>
        <family val="1"/>
        <scheme val="minor"/>
      </rPr>
      <t xml:space="preserve"> (1 ou 2 particules "F"</t>
    </r>
  </si>
  <si>
    <t>NIKKO</t>
  </si>
  <si>
    <t>ReSTY</t>
  </si>
  <si>
    <t>VANI</t>
  </si>
  <si>
    <t>PICK UP</t>
  </si>
  <si>
    <r>
      <t xml:space="preserve">Ajouter un </t>
    </r>
    <r>
      <rPr>
        <b/>
        <sz val="14"/>
        <color rgb="FFC00000"/>
        <rFont val="Cambria"/>
        <family val="1"/>
        <scheme val="minor"/>
      </rPr>
      <t>"S"</t>
    </r>
    <r>
      <rPr>
        <b/>
        <sz val="14"/>
        <color theme="1" tint="0.14996795556505021"/>
        <rFont val="Cambria"/>
        <family val="1"/>
        <scheme val="minor"/>
      </rPr>
      <t xml:space="preserve"> ou pas sur un jour de la semaine</t>
    </r>
  </si>
  <si>
    <t>DICTATION / SPRING' S COMING</t>
  </si>
  <si>
    <t>DICTATION  PAST PERFECT (HAS + PARTICIPE PASSE )</t>
  </si>
  <si>
    <t>Adjectives to describe people</t>
  </si>
  <si>
    <t>COURS ---09H00---</t>
  </si>
  <si>
    <t xml:space="preserve"> COURS - 19H00</t>
  </si>
  <si>
    <t>MAKE vs DO</t>
  </si>
  <si>
    <t>COURS (animals)   19H00 - 20H00</t>
  </si>
  <si>
    <t>MOVING - déménagement - (1)</t>
  </si>
  <si>
    <t>BE - CAN - HAVE au PRESENT and SIMPLE PAST</t>
  </si>
  <si>
    <t>'No-Buy List' — A Money-Saving Trend for 2025</t>
  </si>
  <si>
    <t>ASMA</t>
  </si>
  <si>
    <t>PLAN POUR  LE TOEIC</t>
  </si>
  <si>
    <t>LOOKING FOR</t>
  </si>
  <si>
    <t>Discussion sur ce que l'on va faire ce week-end !</t>
  </si>
  <si>
    <r>
      <t>LOOK FOR  ====&gt;</t>
    </r>
    <r>
      <rPr>
        <i/>
        <sz val="22"/>
        <color theme="1" tint="0.14996795556505021"/>
        <rFont val="Cambria"/>
        <family val="1"/>
        <scheme val="minor"/>
      </rPr>
      <t>CHERCHER</t>
    </r>
  </si>
  <si>
    <t>HAVE TO vs NEED TO</t>
  </si>
  <si>
    <t>AT HOME vs   AT THE HOUSE</t>
  </si>
  <si>
    <t>CUSTOMER vs CLIENT</t>
  </si>
  <si>
    <t>13 nouveaux ADJECTIFS</t>
  </si>
  <si>
    <t>WEATHER  VOCABULARY EN QUIZ</t>
  </si>
  <si>
    <t>DICTATION N°10 - SUMMER and SUN</t>
  </si>
  <si>
    <t>Discussion sur ce que l'on va faire ce week-end</t>
  </si>
  <si>
    <t>remplaçante de NIKKO - HOW DO is your memory?</t>
  </si>
  <si>
    <r>
      <rPr>
        <i/>
        <sz val="12"/>
        <color theme="1" tint="0.14996795556505021"/>
        <rFont val="Cambria"/>
        <family val="1"/>
        <scheme val="minor"/>
      </rPr>
      <t>remplaçante de NIKKO</t>
    </r>
    <r>
      <rPr>
        <b/>
        <sz val="16"/>
        <color theme="1" tint="0.14996795556505021"/>
        <rFont val="Cambria"/>
        <family val="1"/>
        <scheme val="minor"/>
      </rPr>
      <t xml:space="preserve"> - HOW DO is your memory?</t>
    </r>
  </si>
  <si>
    <t>COULD - WOULD  - SHOULD</t>
  </si>
  <si>
    <t>TEXT SUMMER VACATION</t>
  </si>
  <si>
    <t>ABOUT</t>
  </si>
  <si>
    <t>09H00</t>
  </si>
  <si>
    <t>19H00</t>
  </si>
  <si>
    <t>MAUD</t>
  </si>
  <si>
    <t>ERREUR 1 - Je ne prends jamais de petit-déjeuner</t>
  </si>
  <si>
    <t>ALWAYS vs  STILL</t>
  </si>
  <si>
    <t>BETTER THAN(comparatif) vs BEST (superlatif)</t>
  </si>
  <si>
    <t>ADVERBES DE FREQUENCE</t>
  </si>
  <si>
    <t>A GREAT SUMMER VACATION</t>
  </si>
  <si>
    <t>AUSTRALIAN</t>
  </si>
  <si>
    <t>PODCAST 2 - AUTRALIAN RULES FOOTBALL</t>
  </si>
  <si>
    <t>QUAND EST-CE QUE vs EST-CE-QUE</t>
  </si>
  <si>
    <t>HEAR vs HEARD</t>
  </si>
  <si>
    <t xml:space="preserve">ADVICE (au singulier) </t>
  </si>
  <si>
    <t>MARATHON DES LANGUES</t>
  </si>
  <si>
    <t>Comment  poser une QUESTION ? (partie  1 : question fermée</t>
  </si>
  <si>
    <t>DICTATION N°12 : A journey to the BIG APPLE</t>
  </si>
  <si>
    <t>PARTIE 1 - Australian Rules football</t>
  </si>
  <si>
    <t>10 QUIZ (à compléter)</t>
  </si>
  <si>
    <t>Comment poser une question? (partie 2 sur les questions ouvertes à faire)</t>
  </si>
  <si>
    <t>FAT TUESDAY</t>
  </si>
  <si>
    <t>VERY MUCH</t>
  </si>
  <si>
    <t>encore et toujours ABOUT (QUIZ à faire)</t>
  </si>
  <si>
    <t>QUIZ 50 questions à répondre</t>
  </si>
  <si>
    <t>QUIZ sur PODCAST N°2 : Australian Rules  Football</t>
  </si>
  <si>
    <t>ANY / SOME</t>
  </si>
  <si>
    <t>TO GET</t>
  </si>
  <si>
    <t>YET</t>
  </si>
  <si>
    <t>ANYWAY</t>
  </si>
  <si>
    <t>WON'T ====&gt;WILL  NOT</t>
  </si>
  <si>
    <t>Does it make sense</t>
  </si>
  <si>
    <t>NICO</t>
  </si>
  <si>
    <t>WOULD</t>
  </si>
  <si>
    <t>EITHER==&gt;OR  vs NEITHER===&gt;NOR</t>
  </si>
  <si>
    <t>A NEW ACADEMIC YEAR</t>
  </si>
  <si>
    <t>TO MAKE</t>
  </si>
  <si>
    <t>DID-DIDN'T - WERE</t>
  </si>
  <si>
    <t>ERREUR 4 - Je travaille à Paris cette semaine !</t>
  </si>
  <si>
    <t>QCM SUR DES EXPRESSIONS FRANCAISES (IDIOMES)</t>
  </si>
  <si>
    <t>YET VS NOT YET + Exercices à faire</t>
  </si>
  <si>
    <t>DICTATION N14 - FRIENDSHIP</t>
  </si>
  <si>
    <t>TO  ENJOY</t>
  </si>
  <si>
    <t>AS vs LIKE ===&gt;COMME</t>
  </si>
  <si>
    <t>MUST vs HAVE TO vs NEED TO</t>
  </si>
  <si>
    <t>VERBE   à la forme en ING ou PAS ? + EXERCICE</t>
  </si>
  <si>
    <t>DICTEE N°15 -Winter's coming</t>
  </si>
  <si>
    <t>TO HAVE (cours complet + QUIZ)</t>
  </si>
  <si>
    <t>Erreur N°5 - Que faites-vous  dans la vie ?</t>
  </si>
  <si>
    <t>CWS==&gt;cours+QUIZ</t>
  </si>
  <si>
    <t>ALWAYS vs EVER</t>
  </si>
  <si>
    <t>DICTATION N°16 - The desert</t>
  </si>
  <si>
    <r>
      <t>Question N°5 : "Que fais tu dans la vie" +</t>
    </r>
    <r>
      <rPr>
        <b/>
        <sz val="14"/>
        <color rgb="FFFF0000"/>
        <rFont val="Cambria"/>
        <family val="1"/>
        <scheme val="minor"/>
      </rPr>
      <t xml:space="preserve"> WHAT vs WHICH</t>
    </r>
  </si>
  <si>
    <t>PODCAST N°5 - A MORNING WALK IN MELBOURNE - THE YARRA TRAIL</t>
  </si>
  <si>
    <t>ASMA : 30 jours pour maîtriser les bases de l'anglais</t>
  </si>
  <si>
    <t>AS.......AS</t>
  </si>
  <si>
    <r>
      <t>QCM + 11 erreurs à EVITER</t>
    </r>
    <r>
      <rPr>
        <i/>
        <sz val="14"/>
        <color theme="1" tint="0.14996795556505021"/>
        <rFont val="Cambria"/>
        <family val="1"/>
        <scheme val="minor"/>
      </rPr>
      <t>(à compléter)</t>
    </r>
  </si>
  <si>
    <t>I WENT/I HAVE  GONE/ HAVE YOU EVER BEEN/</t>
  </si>
  <si>
    <t>Cours  PHILIPPE</t>
  </si>
  <si>
    <t>2/68 : La place des différents adjectifs</t>
  </si>
  <si>
    <t>JOUR 1/68 : La structure d'une phrase</t>
  </si>
  <si>
    <t>Dictation N° 17 - CHRISTMAS</t>
  </si>
  <si>
    <t>Maîtriser LES VERBES en anglais (MA FORMATION)</t>
  </si>
  <si>
    <t>ERREUR N°6 " "Quand es-tu allé à NYC?"'</t>
  </si>
  <si>
    <t>GIVE IN vs GIVE UP</t>
  </si>
  <si>
    <t>PAST SIMPLE vs PAST PERFECT</t>
  </si>
  <si>
    <t>BUT et ses synonymes</t>
  </si>
  <si>
    <t>ALSO et ses synonymes</t>
  </si>
  <si>
    <t>SO et ses synonymes</t>
  </si>
  <si>
    <t>PODCAST N°6 : MELBOURNE'S TRAIN SYSTEM</t>
  </si>
  <si>
    <t>VERBES suivis du GERONDIF "'ING"</t>
  </si>
  <si>
    <t>GET TO</t>
  </si>
  <si>
    <t>LES VERBES DE  MOUVEMENT pour ABOUT</t>
  </si>
  <si>
    <t>TO GET INTO</t>
  </si>
  <si>
    <t>EXPLICATIONS  SUR  " TO ME " + QUIZ (25 questions)</t>
  </si>
  <si>
    <t>SPEAKING</t>
  </si>
  <si>
    <t>TO GET TO vs TO BE  ABLE TO</t>
  </si>
  <si>
    <t>TO SAY/TO TELL/TO SPEAK/TO TALK</t>
  </si>
  <si>
    <t>LES MOTS CONTRACTES</t>
  </si>
  <si>
    <t>VERBE AU PRETERTI vs VERBE AU PRESENT PERFECT</t>
  </si>
  <si>
    <t>DICTATION  N18 - MONEY</t>
  </si>
  <si>
    <t>ANY-SOME-NO-</t>
  </si>
  <si>
    <t>COUNT ON</t>
  </si>
  <si>
    <t>REMPLACER "EST-CE-QUE.........."??????</t>
  </si>
  <si>
    <t>MELBOURNE'S TRAM SYSTEM</t>
  </si>
  <si>
    <t>COMPARATIFS vs SUPERLATIFS &amp; EXCEPTIONS</t>
  </si>
  <si>
    <r>
      <t>Verbe en</t>
    </r>
    <r>
      <rPr>
        <b/>
        <sz val="20"/>
        <color theme="1" tint="0.14996795556505021"/>
        <rFont val="Cambria"/>
        <family val="1"/>
        <scheme val="minor"/>
      </rPr>
      <t xml:space="preserve"> </t>
    </r>
    <r>
      <rPr>
        <b/>
        <sz val="20"/>
        <color theme="6"/>
        <rFont val="Cambria"/>
        <family val="1"/>
        <scheme val="minor"/>
      </rPr>
      <t>"ED"</t>
    </r>
    <r>
      <rPr>
        <b/>
        <sz val="20"/>
        <color theme="1" tint="0.14996795556505021"/>
        <rFont val="Cambria"/>
        <family val="1"/>
        <scheme val="minor"/>
      </rPr>
      <t xml:space="preserve"> </t>
    </r>
    <r>
      <rPr>
        <b/>
        <sz val="16"/>
        <color theme="1" tint="0.14996795556505021"/>
        <rFont val="Cambria"/>
        <family val="1"/>
        <scheme val="minor"/>
      </rPr>
      <t>suivi d'un verbe en</t>
    </r>
    <r>
      <rPr>
        <b/>
        <sz val="22"/>
        <color theme="6"/>
        <rFont val="Cambria"/>
        <family val="1"/>
        <scheme val="minor"/>
      </rPr>
      <t xml:space="preserve"> "ING"</t>
    </r>
  </si>
  <si>
    <t>DICTATION N°19 - NATURE -</t>
  </si>
  <si>
    <t>les DIRECTIONS</t>
  </si>
  <si>
    <t>HAVE GONE / HAVE BEEN / WENT /</t>
  </si>
  <si>
    <t>BOTH vs TWICE</t>
  </si>
  <si>
    <t>ANALYSE COMPLETE DU COURS DU 12/05/2025</t>
  </si>
  <si>
    <t>ANALYSE COMPLETE DU COURS DU 29/05/2025</t>
  </si>
  <si>
    <t>ANALYSE COMPLETE DU COURS DU 19/05/2025</t>
  </si>
  <si>
    <t>Dr DENIS</t>
  </si>
  <si>
    <t>PHRASAL VERBS</t>
  </si>
  <si>
    <t>ANALYSE COMPLETE DU COURS DU 28/05/2025</t>
  </si>
  <si>
    <t>COMPARATIFS vs SUPERLATIFS pour LUCAS &amp; MOI</t>
  </si>
  <si>
    <t>ERREUR N°7 : Que s'est-il passé hier ?</t>
  </si>
  <si>
    <t>REVISION : JOUR 1 : LE VERBE BE + QUIZ</t>
  </si>
  <si>
    <t>REVISION : JOUR 2 : QUESTIONS avec BE</t>
  </si>
  <si>
    <t xml:space="preserve">REVISION : JOUR 3 : PRESENT SIMPLE (affirmatif) + QUIZ </t>
  </si>
  <si>
    <t>NEITHER / SO DO I ?</t>
  </si>
  <si>
    <t>TO  GET</t>
  </si>
  <si>
    <t>N° 8 - MELBOURNE'S FEDERATION SQUARE</t>
  </si>
  <si>
    <t>EVEN</t>
  </si>
  <si>
    <t>OVER</t>
  </si>
  <si>
    <t>OVER vs THROUGH</t>
  </si>
  <si>
    <t>WHEN + QUIZ</t>
  </si>
  <si>
    <t>WHILE + QUIZ</t>
  </si>
  <si>
    <t>HOLY MOLY</t>
  </si>
  <si>
    <t>6/68 - LES MOTS INTERROGATIFS ET SURTOUT "WHEN" et "WHILE"</t>
  </si>
  <si>
    <t>VOCABULARY ===&gt;ON EMOTIONS</t>
  </si>
  <si>
    <t>DICTATION N°20 : EASTER</t>
  </si>
  <si>
    <t>TO  GET &amp; consorts (classeur)</t>
  </si>
  <si>
    <t>COURS PHILIPPE</t>
  </si>
  <si>
    <r>
      <rPr>
        <b/>
        <sz val="14"/>
        <color theme="6"/>
        <rFont val="Cambria"/>
        <family val="1"/>
        <scheme val="minor"/>
      </rPr>
      <t>COURS DE 2023</t>
    </r>
    <r>
      <rPr>
        <b/>
        <sz val="10"/>
        <color theme="1" tint="0.14996795556505021"/>
        <rFont val="Cambria"/>
        <family val="1"/>
        <scheme val="minor"/>
      </rPr>
      <t xml:space="preserve"> : OVERACHIEVER/UNDERACHIEVER/GO -GETTTER</t>
    </r>
  </si>
  <si>
    <t>MELBOURNE'S QUEEN VICTORIA MAKKET</t>
  </si>
  <si>
    <t>PEASY</t>
  </si>
  <si>
    <t>THROUGH</t>
  </si>
  <si>
    <t>RATHER ===&gt;WOULD RATHER/ RATHER THAN / WOULD PREFER</t>
  </si>
  <si>
    <t>INVERSION AVEC "ONLY"</t>
  </si>
  <si>
    <t>TEMPS : LE FUTUR</t>
  </si>
  <si>
    <t>COURS SUR LES TEMPS</t>
  </si>
  <si>
    <r>
      <t>QUESTION TAG avec</t>
    </r>
    <r>
      <rPr>
        <b/>
        <sz val="26"/>
        <color rgb="FFC00000"/>
        <rFont val="Cambria"/>
        <family val="1"/>
        <scheme val="minor"/>
      </rPr>
      <t xml:space="preserve"> "I"</t>
    </r>
  </si>
  <si>
    <t>DIFFERENCE ENTRE LE FUTUR SIMPLE vs FUTUR PROCHE : WILL vs GOING TO</t>
  </si>
  <si>
    <t>DICTATION N°21 - The weekend!</t>
  </si>
  <si>
    <t>ABA</t>
  </si>
  <si>
    <t>HOLIDAY READY #5 - Transport and Directions</t>
  </si>
  <si>
    <t>Je mange avec PAUL demain!</t>
  </si>
  <si>
    <t>QUIZ : Quelles phrases utillisent le PRESENT PROGRESSIF pour exprimer une aciton dans un FUTUR PROCHE</t>
  </si>
  <si>
    <t>YOUTUBE : "English conversation about house."</t>
  </si>
  <si>
    <t>YOUTUBE : "American English conversation KITCHEN.</t>
  </si>
  <si>
    <t>CLAUDE</t>
  </si>
  <si>
    <t>JUNK FOOD with Teacher JAY</t>
  </si>
  <si>
    <t>YOUTUBE  : "American English bedroom conversation"</t>
  </si>
  <si>
    <t>LE CONDITIONNEL</t>
  </si>
  <si>
    <t>PODCAST N°10 - A HOBBY IN MELBOURNE - MOTORCYCLING -</t>
  </si>
  <si>
    <t>Baignade Publique dans la Seine</t>
  </si>
  <si>
    <t>TO PAY ATTENTION vs TO BE CAREFUL</t>
  </si>
  <si>
    <t xml:space="preserve"> </t>
  </si>
  <si>
    <t>ETYMOLOGIE : EVERY - SOME -ANY - NO</t>
  </si>
  <si>
    <t>N°22 - TIME FLIES</t>
  </si>
  <si>
    <t>8/68 - QUESTION TAG N°2</t>
  </si>
  <si>
    <t>SCHEDULE / TO CHECK</t>
  </si>
  <si>
    <r>
      <t>"HAVE GOT TO" vs "HAVE TO" vs "HAVE" e</t>
    </r>
    <r>
      <rPr>
        <i/>
        <sz val="16"/>
        <color theme="1" tint="0.14996795556505021"/>
        <rFont val="Cambria"/>
        <family val="1"/>
        <scheme val="minor"/>
      </rPr>
      <t>t pas de contraction avec "A"</t>
    </r>
  </si>
  <si>
    <t>divers</t>
  </si>
  <si>
    <t>RELATIVE CLAUSE</t>
  </si>
  <si>
    <t>KODJO</t>
  </si>
  <si>
    <t xml:space="preserve">ERREUR     :        RETURN MY HOME </t>
  </si>
  <si>
    <t>WENT vs HAVE GONE vs HAVE BEEN</t>
  </si>
  <si>
    <t>N°11 - SKIN CANCER IN AUSTRALIA</t>
  </si>
  <si>
    <t>Phrases interrogatives avec DO/DOES/DID/HAVE/HAS/HAD</t>
  </si>
  <si>
    <t>LES VERBES D'ETAT</t>
  </si>
  <si>
    <t>MESSENGER</t>
  </si>
  <si>
    <t>TO  LEND vs TO BORROW</t>
  </si>
  <si>
    <t>IDIOMES</t>
  </si>
  <si>
    <t>WATER UNDER THE BRIDGE</t>
  </si>
  <si>
    <t>A quelle heure tu prends ton petit-dej d'habitude ?</t>
  </si>
  <si>
    <r>
      <t xml:space="preserve">STATIVE VERBS </t>
    </r>
    <r>
      <rPr>
        <b/>
        <i/>
        <sz val="12"/>
        <color rgb="FFC00000"/>
        <rFont val="Cambria"/>
        <family val="1"/>
        <scheme val="minor"/>
      </rPr>
      <t>(V qu'on utilise rarement au PRESENT CONITINUOUS)</t>
    </r>
  </si>
  <si>
    <t>TO SAY vs TO TELL</t>
  </si>
  <si>
    <t>PRESENT SIMPLE vs PRESENT CONTINUOUS</t>
  </si>
  <si>
    <t>TO vs ING APRES UN VERBE</t>
  </si>
  <si>
    <t>TO vs ING</t>
  </si>
  <si>
    <t>BREVET 2021</t>
  </si>
  <si>
    <t>School drops old uniform in favour of activewear.</t>
  </si>
  <si>
    <t>EMIT</t>
  </si>
  <si>
    <t>KINDRED SPIRIT</t>
  </si>
  <si>
    <t>FANCY</t>
  </si>
  <si>
    <t>LADEN</t>
  </si>
  <si>
    <t>MINIMIZE</t>
  </si>
  <si>
    <t>RECONCILE</t>
  </si>
  <si>
    <t>SMUG</t>
  </si>
  <si>
    <t>BRANDISH</t>
  </si>
  <si>
    <t>COMPLY</t>
  </si>
  <si>
    <t>TO LOOK + PARTICULES</t>
  </si>
  <si>
    <t>TO LOUD</t>
  </si>
  <si>
    <t>TO RELENT/UNRELENTING</t>
  </si>
  <si>
    <t>AIM/GOAL/ADECTIVE/PURPOSE/TARGET ==&gt;à faire</t>
  </si>
  <si>
    <t>COMPLAISANT vs COMPLECENT</t>
  </si>
  <si>
    <t>FOLDER vs CASE</t>
  </si>
  <si>
    <t>TO FIND &amp; phrasal Verbs</t>
  </si>
  <si>
    <t>CARTOONS</t>
  </si>
  <si>
    <t>ENGLISH UK13</t>
  </si>
  <si>
    <t>Serious ISSUE in the room (AC)</t>
  </si>
  <si>
    <t>TO CLAIM</t>
  </si>
  <si>
    <t>TO FIND</t>
  </si>
  <si>
    <t>BBC ENGLISH : Talking about greed</t>
  </si>
  <si>
    <t>10 MOTS A CONTRE SENS</t>
  </si>
  <si>
    <r>
      <rPr>
        <b/>
        <sz val="18"/>
        <color rgb="FFC00000"/>
        <rFont val="Arial Black"/>
        <family val="2"/>
      </rPr>
      <t>ON THE FLIP SIDE</t>
    </r>
    <r>
      <rPr>
        <i/>
        <sz val="18"/>
        <color theme="1" tint="0.14996795556505021"/>
        <rFont val="Cambria"/>
        <family val="1"/>
        <scheme val="minor"/>
      </rPr>
      <t>==&gt;Voir l'autre aspect de la situation==&gt; D'un autre côté/ A l'inverse/En contrepartie/</t>
    </r>
  </si>
  <si>
    <t>MEMORY/A MEMORY/ MEMORIES</t>
  </si>
  <si>
    <r>
      <t>OUT OF SIGHT, OUT OF MIND                                  ==&gt;</t>
    </r>
    <r>
      <rPr>
        <i/>
        <sz val="24"/>
        <color theme="1" tint="0.14996795556505021"/>
        <rFont val="Adobe Arabic"/>
        <family val="1"/>
      </rPr>
      <t>Loin des yeux, loin du coeur</t>
    </r>
  </si>
  <si>
    <r>
      <rPr>
        <b/>
        <sz val="18"/>
        <color rgb="FFC00000"/>
        <rFont val="Arial Black"/>
        <family val="2"/>
      </rPr>
      <t>MAKE IT STICK=</t>
    </r>
    <r>
      <rPr>
        <i/>
        <sz val="18"/>
        <color theme="1" tint="0.14996795556505021"/>
        <rFont val="Adobe Caslon Pro Bold"/>
        <family val="1"/>
      </rPr>
      <t>=&gt;</t>
    </r>
    <r>
      <rPr>
        <i/>
        <sz val="14"/>
        <color theme="1" tint="0.14996795556505021"/>
        <rFont val="Adobe Caslon Pro Bold"/>
        <family val="1"/>
      </rPr>
      <t>mémoriser durablement/ Je n'arrive pas à le retenir/</t>
    </r>
  </si>
  <si>
    <t>TO GET (OBSIDIAN)</t>
  </si>
  <si>
    <t>OBSIDIAN</t>
  </si>
  <si>
    <t>TO  CLAIM &amp; TO GET</t>
  </si>
  <si>
    <t>1ère leçon sur TO GET ==&gt;AVANT PROPOS</t>
  </si>
  <si>
    <t>SUPER SOFT pour l'écoute</t>
  </si>
  <si>
    <t>TO GET=&gt;02-Introduction Générale/03-Comment  utiliser ce  livre.</t>
  </si>
  <si>
    <t>TO GET =&gt;Les 7 idées fondamentales de GET</t>
  </si>
  <si>
    <t>INFORMATIQUE</t>
  </si>
  <si>
    <t>Florent STEPIN</t>
  </si>
  <si>
    <t>OBSIDIAN AUDIT COMMUNAUTE</t>
  </si>
  <si>
    <t>LISTEN</t>
  </si>
  <si>
    <t>LEARN ENGLISH===&gt;Lesson 1 : WELCOME</t>
  </si>
  <si>
    <t>MARION KINDA COSY</t>
  </si>
  <si>
    <t>5 sentences à connaître</t>
  </si>
  <si>
    <t>4 VOCABULAIRES</t>
  </si>
  <si>
    <t>LES PREPOSITIONS</t>
  </si>
  <si>
    <t>VOLUME 1 (suite...)</t>
  </si>
  <si>
    <r>
      <t>ETUDE DU VOLUME 1 ==&gt;</t>
    </r>
    <r>
      <rPr>
        <b/>
        <sz val="22"/>
        <color rgb="FFFF0000"/>
        <rFont val="Cambria"/>
        <family val="1"/>
        <scheme val="minor"/>
      </rPr>
      <t>TO GET</t>
    </r>
  </si>
  <si>
    <r>
      <rPr>
        <b/>
        <sz val="18"/>
        <color rgb="FFC00000"/>
        <rFont val="Cambria"/>
        <family val="1"/>
        <scheme val="minor"/>
      </rPr>
      <t xml:space="preserve">TO RAISE </t>
    </r>
    <r>
      <rPr>
        <b/>
        <i/>
        <sz val="18"/>
        <color theme="1" tint="0.14996795556505021"/>
        <rFont val="Cambria"/>
        <family val="1"/>
        <scheme val="minor"/>
      </rPr>
      <t>==&gt;lever/soulever/élever/augmenter/Recueillir de l'argent, Eduquer des enfants</t>
    </r>
  </si>
  <si>
    <t>GIRL (bitch) into the  bus (querelle sur la tenue)</t>
  </si>
  <si>
    <t>TO DRESS</t>
  </si>
  <si>
    <t>TO  RAISE</t>
  </si>
  <si>
    <r>
      <rPr>
        <b/>
        <sz val="20"/>
        <color rgb="FFC00000"/>
        <rFont val="Arial Black"/>
        <family val="2"/>
      </rPr>
      <t>TO RISE</t>
    </r>
    <r>
      <rPr>
        <b/>
        <sz val="20"/>
        <color theme="1" tint="0.14996795556505021"/>
        <rFont val="Arial Black"/>
        <family val="2"/>
      </rPr>
      <t xml:space="preserve"> (Fiche synoptique  à faire  demain)</t>
    </r>
  </si>
  <si>
    <t>Robert FROST</t>
  </si>
  <si>
    <t>GET OVER</t>
  </si>
  <si>
    <t>Talk HELIX</t>
  </si>
  <si>
    <t xml:space="preserve">Cours de PHILIPPE </t>
  </si>
  <si>
    <t>Domestic Violence Report</t>
  </si>
  <si>
    <t>SHOWY</t>
  </si>
  <si>
    <t>SUFFIXES</t>
  </si>
  <si>
    <t>-LESS</t>
  </si>
  <si>
    <r>
      <rPr>
        <b/>
        <i/>
        <sz val="26"/>
        <color theme="1" tint="0.14996795556505021"/>
        <rFont val="Cambria"/>
        <family val="1"/>
        <scheme val="minor"/>
      </rPr>
      <t>FAIS COMME TU VEUX</t>
    </r>
    <r>
      <rPr>
        <b/>
        <sz val="26"/>
        <color theme="1" tint="0.14996795556505021"/>
        <rFont val="Cambria"/>
        <family val="1"/>
        <scheme val="minor"/>
      </rPr>
      <t xml:space="preserve"> ! et consors</t>
    </r>
  </si>
  <si>
    <t>TO GET (CHAPITRE 1 : lu &amp; Terminé)</t>
  </si>
  <si>
    <r>
      <t xml:space="preserve">Les Phrasal Verbs de </t>
    </r>
    <r>
      <rPr>
        <b/>
        <sz val="28"/>
        <color rgb="FFC00000"/>
        <rFont val="Cambria"/>
        <family val="1"/>
        <scheme val="minor"/>
      </rPr>
      <t>TO SHUT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</si>
</sst>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112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sz val="22"/>
      <color rgb="FFFF0000"/>
      <name val="Cambria"/>
      <family val="2"/>
      <scheme val="minor"/>
    </font>
    <font>
      <b/>
      <sz val="10"/>
      <color theme="1" tint="0.14996795556505021"/>
      <name val="Cambria"/>
      <family val="1"/>
      <scheme val="minor"/>
    </font>
    <font>
      <sz val="28"/>
      <color rgb="FFFF0000"/>
      <name val="Cambria"/>
      <family val="2"/>
      <scheme val="minor"/>
    </font>
    <font>
      <sz val="9"/>
      <color theme="1" tint="0.14996795556505021"/>
      <name val="Cambria"/>
      <family val="2"/>
      <scheme val="minor"/>
    </font>
    <font>
      <b/>
      <sz val="9"/>
      <color theme="1" tint="0.14996795556505021"/>
      <name val="Cambria"/>
      <family val="1"/>
      <scheme val="minor"/>
    </font>
    <font>
      <b/>
      <sz val="8"/>
      <color theme="1" tint="0.14996795556505021"/>
      <name val="Cambria"/>
      <family val="1"/>
      <scheme val="minor"/>
    </font>
    <font>
      <b/>
      <sz val="9"/>
      <color theme="1" tint="0.14996795556505021"/>
      <name val="Cambria"/>
      <family val="1"/>
      <scheme val="minor"/>
    </font>
    <font>
      <b/>
      <sz val="16"/>
      <color theme="1" tint="0.14996795556505021"/>
      <name val="Cambria"/>
      <family val="1"/>
      <scheme val="minor"/>
    </font>
    <font>
      <b/>
      <sz val="14"/>
      <color theme="1" tint="0.14996795556505021"/>
      <name val="Cambria"/>
      <family val="1"/>
      <scheme val="minor"/>
    </font>
    <font>
      <b/>
      <sz val="18"/>
      <color theme="1" tint="0.14996795556505021"/>
      <name val="Cambria"/>
      <family val="1"/>
      <scheme val="minor"/>
    </font>
    <font>
      <b/>
      <sz val="12"/>
      <color theme="1" tint="0.14996795556505021"/>
      <name val="Cambria"/>
      <family val="1"/>
      <scheme val="minor"/>
    </font>
    <font>
      <b/>
      <sz val="18"/>
      <color rgb="FFFF0000"/>
      <name val="Cambria"/>
      <family val="1"/>
      <scheme val="minor"/>
    </font>
    <font>
      <b/>
      <sz val="11"/>
      <color theme="1" tint="0.14996795556505021"/>
      <name val="Cambria"/>
      <family val="1"/>
      <scheme val="minor"/>
    </font>
    <font>
      <b/>
      <sz val="20"/>
      <color rgb="FFFF0000"/>
      <name val="Cambria"/>
      <family val="1"/>
      <scheme val="minor"/>
    </font>
    <font>
      <b/>
      <sz val="9"/>
      <color theme="1" tint="0.14996795556505021"/>
      <name val="Cambria"/>
      <family val="1"/>
      <scheme val="minor"/>
    </font>
    <font>
      <sz val="9"/>
      <color indexed="81"/>
      <name val="Tahoma"/>
      <family val="2"/>
    </font>
    <font>
      <b/>
      <sz val="9"/>
      <color theme="1" tint="0.14996795556505021"/>
      <name val="Cambria"/>
      <family val="1"/>
      <scheme val="minor"/>
    </font>
    <font>
      <b/>
      <sz val="16"/>
      <color rgb="FFFF0000"/>
      <name val="Cambria"/>
      <family val="1"/>
      <scheme val="minor"/>
    </font>
    <font>
      <b/>
      <sz val="16"/>
      <color rgb="FF0070C0"/>
      <name val="Cambria"/>
      <family val="1"/>
      <scheme val="minor"/>
    </font>
    <font>
      <b/>
      <sz val="11"/>
      <color rgb="FFFF0000"/>
      <name val="Cambria"/>
      <family val="1"/>
      <scheme val="minor"/>
    </font>
    <font>
      <b/>
      <sz val="10"/>
      <color rgb="FFFF0000"/>
      <name val="Cambria"/>
      <family val="1"/>
      <scheme val="minor"/>
    </font>
    <font>
      <b/>
      <sz val="9"/>
      <color theme="1" tint="0.14996795556505021"/>
      <name val="Cambria"/>
      <family val="1"/>
      <scheme val="minor"/>
    </font>
    <font>
      <b/>
      <sz val="14"/>
      <color rgb="FF000000"/>
      <name val="Times New Roman"/>
      <family val="1"/>
    </font>
    <font>
      <b/>
      <sz val="20"/>
      <color theme="1" tint="0.14996795556505021"/>
      <name val="Cambria"/>
      <family val="1"/>
      <scheme val="minor"/>
    </font>
    <font>
      <b/>
      <sz val="9"/>
      <color theme="1" tint="0.14996795556505021"/>
      <name val="Cambria"/>
      <family val="1"/>
      <scheme val="minor"/>
    </font>
    <font>
      <b/>
      <sz val="9"/>
      <color theme="1" tint="0.14996795556505021"/>
      <name val="Cambria"/>
      <scheme val="minor"/>
    </font>
    <font>
      <b/>
      <i/>
      <sz val="9"/>
      <color theme="1" tint="0.14996795556505021"/>
      <name val="Cambria"/>
      <family val="1"/>
      <scheme val="minor"/>
    </font>
    <font>
      <b/>
      <i/>
      <sz val="18"/>
      <color theme="1" tint="0.14996795556505021"/>
      <name val="Cambria"/>
      <family val="1"/>
      <scheme val="minor"/>
    </font>
    <font>
      <b/>
      <sz val="16"/>
      <color rgb="FFC00000"/>
      <name val="Cambria"/>
      <family val="1"/>
      <scheme val="minor"/>
    </font>
    <font>
      <b/>
      <sz val="22"/>
      <color theme="1" tint="0.14996795556505021"/>
      <name val="Cambria"/>
      <family val="1"/>
      <scheme val="minor"/>
    </font>
    <font>
      <b/>
      <sz val="18"/>
      <color rgb="FFC00000"/>
      <name val="Cambria"/>
      <family val="1"/>
      <scheme val="minor"/>
    </font>
    <font>
      <b/>
      <sz val="22"/>
      <color rgb="FFC00000"/>
      <name val="Cambria"/>
      <family val="1"/>
      <scheme val="minor"/>
    </font>
    <font>
      <i/>
      <sz val="11"/>
      <color theme="1" tint="0.14996795556505021"/>
      <name val="Cambria"/>
      <family val="1"/>
      <scheme val="minor"/>
    </font>
    <font>
      <i/>
      <sz val="16"/>
      <color theme="1" tint="0.14996795556505021"/>
      <name val="Cambria"/>
      <family val="1"/>
      <scheme val="minor"/>
    </font>
    <font>
      <b/>
      <sz val="14"/>
      <color rgb="FFC00000"/>
      <name val="Cambria"/>
      <family val="1"/>
      <scheme val="minor"/>
    </font>
    <font>
      <b/>
      <sz val="24"/>
      <color theme="1" tint="0.14996795556505021"/>
      <name val="Cambria"/>
      <family val="1"/>
      <scheme val="minor"/>
    </font>
    <font>
      <b/>
      <sz val="26"/>
      <color theme="1" tint="0.14996795556505021"/>
      <name val="Cambria"/>
      <family val="1"/>
      <scheme val="minor"/>
    </font>
    <font>
      <b/>
      <sz val="14"/>
      <color theme="1" tint="0.14996795556505021"/>
      <name val="Times New Roman"/>
      <family val="1"/>
    </font>
    <font>
      <i/>
      <sz val="14"/>
      <color theme="1" tint="0.14996795556505021"/>
      <name val="Cambria"/>
      <family val="1"/>
      <scheme val="minor"/>
    </font>
    <font>
      <i/>
      <sz val="22"/>
      <color theme="1" tint="0.14996795556505021"/>
      <name val="Cambria"/>
      <family val="1"/>
      <scheme val="minor"/>
    </font>
    <font>
      <i/>
      <sz val="12"/>
      <color theme="1" tint="0.14996795556505021"/>
      <name val="Cambria"/>
      <family val="1"/>
      <scheme val="minor"/>
    </font>
    <font>
      <sz val="11"/>
      <color indexed="81"/>
      <name val="Tahoma"/>
      <family val="2"/>
    </font>
    <font>
      <b/>
      <i/>
      <sz val="14"/>
      <color theme="1" tint="0.14996795556505021"/>
      <name val="Cambria"/>
      <family val="1"/>
      <scheme val="minor"/>
    </font>
    <font>
      <sz val="16"/>
      <color rgb="FFFF0000"/>
      <name val="Cambria"/>
      <family val="1"/>
      <scheme val="minor"/>
    </font>
    <font>
      <sz val="16"/>
      <color theme="1" tint="0.14996795556505021"/>
      <name val="Cambria"/>
      <family val="1"/>
      <scheme val="minor"/>
    </font>
    <font>
      <b/>
      <sz val="14"/>
      <color rgb="FFFF0000"/>
      <name val="Cambria"/>
      <family val="1"/>
      <scheme val="minor"/>
    </font>
    <font>
      <b/>
      <i/>
      <sz val="22"/>
      <color theme="1" tint="0.14996795556505021"/>
      <name val="Cambria"/>
      <family val="1"/>
      <scheme val="minor"/>
    </font>
    <font>
      <b/>
      <i/>
      <sz val="16"/>
      <color theme="1" tint="0.14996795556505021"/>
      <name val="Cambria"/>
      <family val="1"/>
      <scheme val="minor"/>
    </font>
    <font>
      <b/>
      <sz val="28"/>
      <color theme="1" tint="0.14996795556505021"/>
      <name val="Cambria"/>
      <family val="1"/>
      <scheme val="minor"/>
    </font>
    <font>
      <b/>
      <sz val="20"/>
      <color theme="6"/>
      <name val="Cambria"/>
      <family val="1"/>
      <scheme val="minor"/>
    </font>
    <font>
      <b/>
      <sz val="22"/>
      <color theme="6"/>
      <name val="Cambria"/>
      <family val="1"/>
      <scheme val="minor"/>
    </font>
    <font>
      <b/>
      <sz val="22"/>
      <color rgb="FFFF0000"/>
      <name val="Cambria"/>
      <family val="1"/>
      <scheme val="minor"/>
    </font>
    <font>
      <b/>
      <sz val="20"/>
      <color rgb="FFC00000"/>
      <name val="Cambria"/>
      <family val="1"/>
      <scheme val="minor"/>
    </font>
    <font>
      <b/>
      <sz val="14"/>
      <color theme="6"/>
      <name val="Cambria"/>
      <family val="1"/>
      <scheme val="minor"/>
    </font>
    <font>
      <b/>
      <sz val="16"/>
      <color theme="4"/>
      <name val="Cambria"/>
      <family val="1"/>
      <scheme val="minor"/>
    </font>
    <font>
      <b/>
      <sz val="26"/>
      <color rgb="FFC00000"/>
      <name val="Cambria"/>
      <family val="1"/>
      <scheme val="minor"/>
    </font>
    <font>
      <b/>
      <sz val="9"/>
      <color rgb="FFC00000"/>
      <name val="Cambria"/>
      <family val="1"/>
      <scheme val="minor"/>
    </font>
    <font>
      <i/>
      <sz val="20"/>
      <color theme="1" tint="0.14996795556505021"/>
      <name val="Cambria"/>
      <family val="1"/>
      <scheme val="minor"/>
    </font>
    <font>
      <i/>
      <sz val="18"/>
      <color theme="1" tint="0.14996795556505021"/>
      <name val="Cambria"/>
      <family val="1"/>
      <scheme val="minor"/>
    </font>
    <font>
      <b/>
      <strike/>
      <u val="double"/>
      <sz val="11"/>
      <color rgb="FFC00000"/>
      <name val="Cambria"/>
      <family val="1"/>
      <scheme val="minor"/>
    </font>
    <font>
      <b/>
      <sz val="36"/>
      <color theme="1" tint="0.14996795556505021"/>
      <name val="Cambria"/>
      <family val="1"/>
      <scheme val="minor"/>
    </font>
    <font>
      <b/>
      <i/>
      <sz val="12"/>
      <color rgb="FFC00000"/>
      <name val="Cambria"/>
      <family val="1"/>
      <scheme val="minor"/>
    </font>
    <font>
      <b/>
      <sz val="14"/>
      <color theme="1" tint="0.14996795556505021"/>
      <name val="Arial Black"/>
      <family val="2"/>
    </font>
    <font>
      <b/>
      <sz val="16"/>
      <color theme="1" tint="0.14996795556505021"/>
      <name val="Arial Black"/>
      <family val="2"/>
    </font>
    <font>
      <b/>
      <sz val="18"/>
      <color theme="1" tint="0.14996795556505021"/>
      <name val="Arial Black"/>
      <family val="2"/>
    </font>
    <font>
      <b/>
      <sz val="20"/>
      <color theme="1" tint="0.14996795556505021"/>
      <name val="Arial Black"/>
      <family val="2"/>
    </font>
    <font>
      <b/>
      <sz val="18"/>
      <color rgb="FFC00000"/>
      <name val="Arial Black"/>
      <family val="2"/>
    </font>
    <font>
      <i/>
      <sz val="18"/>
      <color theme="1" tint="0.14996795556505021"/>
      <name val="Cambria"/>
      <family val="2"/>
      <scheme val="minor"/>
    </font>
    <font>
      <i/>
      <sz val="18"/>
      <color theme="1" tint="0.14996795556505021"/>
      <name val="Adobe Caslon Pro Bold"/>
      <family val="1"/>
    </font>
    <font>
      <i/>
      <sz val="18"/>
      <color theme="1" tint="0.14996795556505021"/>
      <name val="Adobe Caslon Pro Bold"/>
      <family val="2"/>
    </font>
    <font>
      <i/>
      <sz val="24"/>
      <color theme="1" tint="0.14996795556505021"/>
      <name val="Adobe Arabic"/>
      <family val="1"/>
    </font>
    <font>
      <i/>
      <sz val="14"/>
      <color theme="1" tint="0.14996795556505021"/>
      <name val="Adobe Caslon Pro Bold"/>
      <family val="1"/>
    </font>
    <font>
      <b/>
      <sz val="20"/>
      <color rgb="FFC00000"/>
      <name val="Arial Black"/>
      <family val="2"/>
    </font>
    <font>
      <b/>
      <sz val="28"/>
      <color theme="1" tint="0.14996795556505021"/>
      <name val="Arial Black"/>
      <family val="2"/>
    </font>
    <font>
      <sz val="11"/>
      <color rgb="FF006100"/>
      <name val="Cambria"/>
      <family val="2"/>
      <scheme val="minor"/>
    </font>
    <font>
      <b/>
      <i/>
      <sz val="26"/>
      <color theme="1" tint="0.14996795556505021"/>
      <name val="Cambria"/>
      <family val="1"/>
      <scheme val="minor"/>
    </font>
    <font>
      <b/>
      <sz val="20"/>
      <color rgb="FFFF0000"/>
      <name val="Arial Black"/>
      <family val="2"/>
    </font>
    <font>
      <b/>
      <i/>
      <sz val="20"/>
      <color theme="1" tint="0.14996795556505021"/>
      <name val="Cambria"/>
      <family val="1"/>
      <scheme val="minor"/>
    </font>
    <font>
      <b/>
      <i/>
      <sz val="28"/>
      <color theme="1" tint="0.14996795556505021"/>
      <name val="Cambria"/>
      <family val="1"/>
      <scheme val="minor"/>
    </font>
    <font>
      <b/>
      <sz val="28"/>
      <color rgb="FFC00000"/>
      <name val="Cambria"/>
      <family val="1"/>
      <scheme val="minor"/>
    </font>
    <font>
      <b/>
      <sz val="36"/>
      <color rgb="FFC00000"/>
      <name val="Cambria"/>
      <family val="1"/>
      <scheme val="minor"/>
    </font>
    <font>
      <b/>
      <sz val="48"/>
      <color rgb="FFC00000"/>
      <name val="Cambria"/>
      <family val="1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C2C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  <xf numFmtId="0" fontId="104" fillId="31" borderId="0" applyNumberFormat="0" applyBorder="0" applyAlignment="0" applyProtection="0"/>
  </cellStyleXfs>
  <cellXfs count="224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4" borderId="5" xfId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166" fontId="27" fillId="0" borderId="7" xfId="0" applyNumberFormat="1" applyFont="1" applyBorder="1" applyAlignment="1">
      <alignment vertical="center" wrapText="1"/>
    </xf>
    <xf numFmtId="0" fontId="28" fillId="0" borderId="7" xfId="2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168" fontId="14" fillId="0" borderId="0" xfId="0" applyNumberFormat="1" applyFont="1" applyAlignment="1">
      <alignment horizontal="center" vertical="top" textRotation="90" wrapText="1"/>
    </xf>
    <xf numFmtId="0" fontId="24" fillId="0" borderId="0" xfId="0" applyFont="1" applyAlignment="1">
      <alignment vertical="center" wrapText="1"/>
    </xf>
    <xf numFmtId="168" fontId="15" fillId="0" borderId="0" xfId="0" applyNumberFormat="1" applyFont="1" applyAlignment="1">
      <alignment horizontal="center" vertical="top" textRotation="90" wrapText="1"/>
    </xf>
    <xf numFmtId="0" fontId="10" fillId="3" borderId="10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4" fillId="5" borderId="3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4" fillId="5" borderId="5" xfId="1" applyFont="1" applyFill="1" applyBorder="1" applyAlignment="1">
      <alignment horizontal="left" vertical="center" wrapText="1"/>
    </xf>
    <xf numFmtId="168" fontId="17" fillId="5" borderId="13" xfId="1" applyNumberFormat="1" applyFont="1" applyFill="1" applyBorder="1" applyAlignment="1">
      <alignment horizontal="center" vertical="top" textRotation="90" wrapText="1"/>
    </xf>
    <xf numFmtId="0" fontId="18" fillId="6" borderId="15" xfId="2" applyFont="1" applyFill="1" applyBorder="1" applyAlignment="1">
      <alignment horizontal="center" vertical="center" wrapText="1"/>
    </xf>
    <xf numFmtId="0" fontId="18" fillId="6" borderId="7" xfId="2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30" fillId="0" borderId="0" xfId="0" applyFont="1">
      <alignment vertical="center"/>
    </xf>
    <xf numFmtId="0" fontId="33" fillId="0" borderId="0" xfId="0" applyFont="1" applyAlignment="1">
      <alignment horizontal="center" vertical="center" wrapText="1"/>
    </xf>
    <xf numFmtId="1" fontId="30" fillId="0" borderId="0" xfId="0" applyNumberFormat="1" applyFont="1">
      <alignment vertical="center"/>
    </xf>
    <xf numFmtId="1" fontId="0" fillId="0" borderId="0" xfId="0" applyNumberFormat="1">
      <alignment vertical="center"/>
    </xf>
    <xf numFmtId="14" fontId="34" fillId="0" borderId="16" xfId="0" applyNumberFormat="1" applyFont="1" applyBorder="1" applyAlignment="1">
      <alignment horizontal="center" vertical="center"/>
    </xf>
    <xf numFmtId="14" fontId="35" fillId="0" borderId="16" xfId="0" applyNumberFormat="1" applyFont="1" applyBorder="1" applyAlignment="1">
      <alignment horizontal="center" vertical="center"/>
    </xf>
    <xf numFmtId="0" fontId="31" fillId="11" borderId="16" xfId="0" applyFont="1" applyFill="1" applyBorder="1" applyAlignment="1">
      <alignment horizontal="left" vertical="center" indent="1"/>
    </xf>
    <xf numFmtId="14" fontId="31" fillId="0" borderId="16" xfId="0" applyNumberFormat="1" applyFont="1" applyBorder="1" applyAlignment="1">
      <alignment horizontal="right" vertical="center" indent="1"/>
    </xf>
    <xf numFmtId="0" fontId="31" fillId="13" borderId="16" xfId="0" applyFont="1" applyFill="1" applyBorder="1" applyAlignment="1">
      <alignment horizontal="left" vertical="center" indent="1"/>
    </xf>
    <xf numFmtId="14" fontId="35" fillId="0" borderId="16" xfId="0" applyNumberFormat="1" applyFont="1" applyBorder="1" applyAlignment="1">
      <alignment horizontal="center" vertical="center" wrapText="1"/>
    </xf>
    <xf numFmtId="0" fontId="31" fillId="10" borderId="16" xfId="0" applyFont="1" applyFill="1" applyBorder="1" applyAlignment="1">
      <alignment horizontal="left" vertical="center" indent="1"/>
    </xf>
    <xf numFmtId="0" fontId="35" fillId="9" borderId="16" xfId="0" applyFont="1" applyFill="1" applyBorder="1" applyAlignment="1">
      <alignment horizontal="left" vertical="center" wrapText="1" indent="1"/>
    </xf>
    <xf numFmtId="0" fontId="31" fillId="8" borderId="16" xfId="0" applyFont="1" applyFill="1" applyBorder="1" applyAlignment="1">
      <alignment horizontal="left" vertical="center" indent="1"/>
    </xf>
    <xf numFmtId="0" fontId="18" fillId="0" borderId="15" xfId="2" applyFont="1" applyFill="1" applyBorder="1" applyAlignment="1">
      <alignment horizontal="center" vertical="center" wrapText="1"/>
    </xf>
    <xf numFmtId="0" fontId="18" fillId="0" borderId="7" xfId="2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 wrapText="1"/>
    </xf>
    <xf numFmtId="14" fontId="34" fillId="0" borderId="16" xfId="0" applyNumberFormat="1" applyFont="1" applyBorder="1" applyAlignment="1">
      <alignment horizontal="right" vertical="center" indent="1"/>
    </xf>
    <xf numFmtId="0" fontId="31" fillId="12" borderId="16" xfId="0" applyFont="1" applyFill="1" applyBorder="1">
      <alignment vertical="center"/>
    </xf>
    <xf numFmtId="14" fontId="35" fillId="12" borderId="16" xfId="0" applyNumberFormat="1" applyFont="1" applyFill="1" applyBorder="1" applyAlignment="1">
      <alignment horizontal="center" vertical="center" wrapText="1"/>
    </xf>
    <xf numFmtId="14" fontId="34" fillId="12" borderId="16" xfId="0" applyNumberFormat="1" applyFont="1" applyFill="1" applyBorder="1" applyAlignment="1">
      <alignment horizontal="left" vertical="center"/>
    </xf>
    <xf numFmtId="14" fontId="37" fillId="0" borderId="16" xfId="0" applyNumberFormat="1" applyFont="1" applyBorder="1" applyAlignment="1">
      <alignment horizontal="center" vertical="center"/>
    </xf>
    <xf numFmtId="14" fontId="34" fillId="8" borderId="16" xfId="0" applyNumberFormat="1" applyFont="1" applyFill="1" applyBorder="1" applyAlignment="1">
      <alignment horizontal="center" vertical="center"/>
    </xf>
    <xf numFmtId="1" fontId="34" fillId="0" borderId="16" xfId="0" applyNumberFormat="1" applyFont="1" applyBorder="1" applyAlignment="1">
      <alignment horizontal="center" vertical="center"/>
    </xf>
    <xf numFmtId="1" fontId="36" fillId="0" borderId="16" xfId="0" applyNumberFormat="1" applyFont="1" applyBorder="1" applyAlignment="1">
      <alignment horizontal="center" vertical="center"/>
    </xf>
    <xf numFmtId="14" fontId="38" fillId="0" borderId="16" xfId="0" applyNumberFormat="1" applyFont="1" applyBorder="1" applyAlignment="1">
      <alignment horizontal="center" vertical="center"/>
    </xf>
    <xf numFmtId="14" fontId="31" fillId="12" borderId="16" xfId="0" applyNumberFormat="1" applyFont="1" applyFill="1" applyBorder="1" applyAlignment="1">
      <alignment horizontal="right" vertical="center" indent="1"/>
    </xf>
    <xf numFmtId="14" fontId="31" fillId="14" borderId="16" xfId="0" applyNumberFormat="1" applyFont="1" applyFill="1" applyBorder="1" applyAlignment="1">
      <alignment horizontal="right" vertical="center" indent="1"/>
    </xf>
    <xf numFmtId="14" fontId="31" fillId="15" borderId="16" xfId="0" applyNumberFormat="1" applyFont="1" applyFill="1" applyBorder="1" applyAlignment="1">
      <alignment horizontal="right" vertical="center" indent="1"/>
    </xf>
    <xf numFmtId="14" fontId="39" fillId="0" borderId="16" xfId="0" applyNumberFormat="1" applyFont="1" applyBorder="1" applyAlignment="1">
      <alignment horizontal="center" vertical="center"/>
    </xf>
    <xf numFmtId="14" fontId="40" fillId="0" borderId="16" xfId="0" applyNumberFormat="1" applyFont="1" applyBorder="1" applyAlignment="1">
      <alignment horizontal="center" vertical="center"/>
    </xf>
    <xf numFmtId="14" fontId="31" fillId="16" borderId="16" xfId="0" applyNumberFormat="1" applyFont="1" applyFill="1" applyBorder="1" applyAlignment="1">
      <alignment horizontal="right" vertical="center" indent="1"/>
    </xf>
    <xf numFmtId="14" fontId="31" fillId="10" borderId="16" xfId="0" applyNumberFormat="1" applyFont="1" applyFill="1" applyBorder="1" applyAlignment="1">
      <alignment horizontal="right" vertical="center" indent="1"/>
    </xf>
    <xf numFmtId="14" fontId="34" fillId="0" borderId="16" xfId="0" applyNumberFormat="1" applyFont="1" applyBorder="1" applyAlignment="1">
      <alignment horizontal="center" vertical="center" wrapText="1"/>
    </xf>
    <xf numFmtId="14" fontId="34" fillId="7" borderId="16" xfId="0" applyNumberFormat="1" applyFont="1" applyFill="1" applyBorder="1" applyAlignment="1">
      <alignment horizontal="center" vertical="center"/>
    </xf>
    <xf numFmtId="14" fontId="34" fillId="17" borderId="16" xfId="0" applyNumberFormat="1" applyFont="1" applyFill="1" applyBorder="1" applyAlignment="1">
      <alignment horizontal="center" vertical="center"/>
    </xf>
    <xf numFmtId="14" fontId="34" fillId="18" borderId="16" xfId="0" applyNumberFormat="1" applyFont="1" applyFill="1" applyBorder="1" applyAlignment="1">
      <alignment horizontal="center" vertical="center"/>
    </xf>
    <xf numFmtId="14" fontId="34" fillId="19" borderId="16" xfId="0" applyNumberFormat="1" applyFont="1" applyFill="1" applyBorder="1" applyAlignment="1">
      <alignment horizontal="center" vertical="center" wrapText="1"/>
    </xf>
    <xf numFmtId="0" fontId="31" fillId="19" borderId="16" xfId="0" applyFont="1" applyFill="1" applyBorder="1" applyAlignment="1">
      <alignment horizontal="left" vertical="center" indent="1"/>
    </xf>
    <xf numFmtId="14" fontId="41" fillId="0" borderId="16" xfId="0" applyNumberFormat="1" applyFont="1" applyBorder="1" applyAlignment="1">
      <alignment horizontal="center" vertical="center"/>
    </xf>
    <xf numFmtId="14" fontId="34" fillId="4" borderId="16" xfId="0" applyNumberFormat="1" applyFont="1" applyFill="1" applyBorder="1" applyAlignment="1">
      <alignment horizontal="center" vertical="center"/>
    </xf>
    <xf numFmtId="14" fontId="34" fillId="20" borderId="16" xfId="0" applyNumberFormat="1" applyFont="1" applyFill="1" applyBorder="1" applyAlignment="1">
      <alignment horizontal="center" vertical="center"/>
    </xf>
    <xf numFmtId="14" fontId="42" fillId="0" borderId="16" xfId="0" applyNumberFormat="1" applyFont="1" applyBorder="1" applyAlignment="1">
      <alignment horizontal="center" vertical="center"/>
    </xf>
    <xf numFmtId="1" fontId="44" fillId="0" borderId="16" xfId="0" applyNumberFormat="1" applyFont="1" applyBorder="1" applyAlignment="1">
      <alignment horizontal="center" vertical="center"/>
    </xf>
    <xf numFmtId="14" fontId="34" fillId="21" borderId="16" xfId="0" applyNumberFormat="1" applyFont="1" applyFill="1" applyBorder="1" applyAlignment="1">
      <alignment horizontal="center" vertical="center"/>
    </xf>
    <xf numFmtId="14" fontId="34" fillId="21" borderId="16" xfId="0" applyNumberFormat="1" applyFont="1" applyFill="1" applyBorder="1" applyAlignment="1">
      <alignment horizontal="center" vertical="center" wrapText="1"/>
    </xf>
    <xf numFmtId="14" fontId="34" fillId="10" borderId="16" xfId="0" applyNumberFormat="1" applyFont="1" applyFill="1" applyBorder="1" applyAlignment="1">
      <alignment horizontal="center" vertical="center"/>
    </xf>
    <xf numFmtId="1" fontId="46" fillId="0" borderId="16" xfId="0" applyNumberFormat="1" applyFont="1" applyBorder="1" applyAlignment="1">
      <alignment horizontal="center" vertical="center"/>
    </xf>
    <xf numFmtId="14" fontId="34" fillId="9" borderId="16" xfId="0" applyNumberFormat="1" applyFont="1" applyFill="1" applyBorder="1" applyAlignment="1">
      <alignment horizontal="center" vertical="center"/>
    </xf>
    <xf numFmtId="14" fontId="34" fillId="11" borderId="16" xfId="0" applyNumberFormat="1" applyFont="1" applyFill="1" applyBorder="1" applyAlignment="1">
      <alignment horizontal="center" vertical="center"/>
    </xf>
    <xf numFmtId="14" fontId="47" fillId="0" borderId="16" xfId="0" applyNumberFormat="1" applyFont="1" applyBorder="1" applyAlignment="1">
      <alignment horizontal="center" vertical="center"/>
    </xf>
    <xf numFmtId="14" fontId="34" fillId="3" borderId="16" xfId="0" applyNumberFormat="1" applyFont="1" applyFill="1" applyBorder="1" applyAlignment="1">
      <alignment horizontal="center" vertical="center"/>
    </xf>
    <xf numFmtId="14" fontId="31" fillId="3" borderId="16" xfId="0" applyNumberFormat="1" applyFont="1" applyFill="1" applyBorder="1" applyAlignment="1">
      <alignment horizontal="right" vertical="center" indent="1"/>
    </xf>
    <xf numFmtId="14" fontId="34" fillId="3" borderId="16" xfId="0" applyNumberFormat="1" applyFont="1" applyFill="1" applyBorder="1" applyAlignment="1">
      <alignment horizontal="right" vertical="center" indent="1"/>
    </xf>
    <xf numFmtId="1" fontId="46" fillId="3" borderId="16" xfId="0" applyNumberFormat="1" applyFont="1" applyFill="1" applyBorder="1" applyAlignment="1">
      <alignment horizontal="center" vertical="center"/>
    </xf>
    <xf numFmtId="14" fontId="34" fillId="23" borderId="16" xfId="0" applyNumberFormat="1" applyFont="1" applyFill="1" applyBorder="1" applyAlignment="1">
      <alignment horizontal="center" vertical="center"/>
    </xf>
    <xf numFmtId="14" fontId="35" fillId="23" borderId="16" xfId="0" applyNumberFormat="1" applyFont="1" applyFill="1" applyBorder="1" applyAlignment="1">
      <alignment horizontal="center" vertical="center"/>
    </xf>
    <xf numFmtId="14" fontId="48" fillId="0" borderId="16" xfId="0" applyNumberFormat="1" applyFont="1" applyBorder="1" applyAlignment="1">
      <alignment horizontal="center" vertical="center"/>
    </xf>
    <xf numFmtId="14" fontId="39" fillId="25" borderId="16" xfId="0" applyNumberFormat="1" applyFont="1" applyFill="1" applyBorder="1" applyAlignment="1">
      <alignment horizontal="center" vertical="center"/>
    </xf>
    <xf numFmtId="14" fontId="38" fillId="7" borderId="16" xfId="0" applyNumberFormat="1" applyFont="1" applyFill="1" applyBorder="1" applyAlignment="1">
      <alignment horizontal="center" vertical="center"/>
    </xf>
    <xf numFmtId="14" fontId="31" fillId="7" borderId="16" xfId="0" applyNumberFormat="1" applyFont="1" applyFill="1" applyBorder="1" applyAlignment="1">
      <alignment horizontal="right" vertical="center" indent="1"/>
    </xf>
    <xf numFmtId="14" fontId="49" fillId="3" borderId="16" xfId="0" applyNumberFormat="1" applyFont="1" applyFill="1" applyBorder="1" applyAlignment="1">
      <alignment horizontal="center" vertical="center"/>
    </xf>
    <xf numFmtId="14" fontId="50" fillId="3" borderId="16" xfId="0" applyNumberFormat="1" applyFont="1" applyFill="1" applyBorder="1" applyAlignment="1">
      <alignment horizontal="center" vertical="center"/>
    </xf>
    <xf numFmtId="1" fontId="51" fillId="0" borderId="16" xfId="0" applyNumberFormat="1" applyFont="1" applyBorder="1" applyAlignment="1">
      <alignment horizontal="center" vertical="center"/>
    </xf>
    <xf numFmtId="14" fontId="31" fillId="0" borderId="16" xfId="0" applyNumberFormat="1" applyFont="1" applyBorder="1" applyAlignment="1">
      <alignment horizontal="center" vertical="center"/>
    </xf>
    <xf numFmtId="14" fontId="31" fillId="7" borderId="16" xfId="0" applyNumberFormat="1" applyFont="1" applyFill="1" applyBorder="1" applyAlignment="1">
      <alignment horizontal="center" vertical="center"/>
    </xf>
    <xf numFmtId="14" fontId="34" fillId="26" borderId="16" xfId="0" applyNumberFormat="1" applyFont="1" applyFill="1" applyBorder="1" applyAlignment="1">
      <alignment horizontal="center" vertical="center"/>
    </xf>
    <xf numFmtId="14" fontId="37" fillId="8" borderId="16" xfId="0" applyNumberFormat="1" applyFont="1" applyFill="1" applyBorder="1" applyAlignment="1">
      <alignment horizontal="center" vertical="center"/>
    </xf>
    <xf numFmtId="14" fontId="31" fillId="8" borderId="16" xfId="0" applyNumberFormat="1" applyFont="1" applyFill="1" applyBorder="1" applyAlignment="1">
      <alignment horizontal="center" vertical="center" wrapText="1"/>
    </xf>
    <xf numFmtId="14" fontId="40" fillId="3" borderId="16" xfId="0" applyNumberFormat="1" applyFont="1" applyFill="1" applyBorder="1" applyAlignment="1">
      <alignment horizontal="center" vertical="center"/>
    </xf>
    <xf numFmtId="14" fontId="53" fillId="24" borderId="16" xfId="0" applyNumberFormat="1" applyFont="1" applyFill="1" applyBorder="1" applyAlignment="1">
      <alignment horizontal="center" vertical="center"/>
    </xf>
    <xf numFmtId="14" fontId="31" fillId="20" borderId="16" xfId="0" applyNumberFormat="1" applyFont="1" applyFill="1" applyBorder="1" applyAlignment="1">
      <alignment horizontal="right" vertical="center" indent="1"/>
    </xf>
    <xf numFmtId="14" fontId="34" fillId="20" borderId="16" xfId="0" applyNumberFormat="1" applyFont="1" applyFill="1" applyBorder="1" applyAlignment="1">
      <alignment horizontal="right" vertical="center" indent="1"/>
    </xf>
    <xf numFmtId="1" fontId="51" fillId="20" borderId="16" xfId="0" applyNumberFormat="1" applyFont="1" applyFill="1" applyBorder="1" applyAlignment="1">
      <alignment horizontal="center" vertical="center"/>
    </xf>
    <xf numFmtId="0" fontId="0" fillId="20" borderId="0" xfId="0" applyFill="1">
      <alignment vertical="center"/>
    </xf>
    <xf numFmtId="14" fontId="37" fillId="7" borderId="16" xfId="0" applyNumberFormat="1" applyFont="1" applyFill="1" applyBorder="1" applyAlignment="1">
      <alignment horizontal="center" vertical="center"/>
    </xf>
    <xf numFmtId="14" fontId="53" fillId="20" borderId="16" xfId="0" applyNumberFormat="1" applyFont="1" applyFill="1" applyBorder="1" applyAlignment="1">
      <alignment horizontal="center" vertical="center"/>
    </xf>
    <xf numFmtId="14" fontId="31" fillId="0" borderId="16" xfId="0" applyNumberFormat="1" applyFont="1" applyBorder="1" applyAlignment="1">
      <alignment horizontal="center" vertical="center" wrapText="1"/>
    </xf>
    <xf numFmtId="14" fontId="31" fillId="20" borderId="16" xfId="0" applyNumberFormat="1" applyFont="1" applyFill="1" applyBorder="1" applyAlignment="1">
      <alignment horizontal="center" vertical="center"/>
    </xf>
    <xf numFmtId="1" fontId="31" fillId="20" borderId="16" xfId="0" applyNumberFormat="1" applyFont="1" applyFill="1" applyBorder="1" applyAlignment="1">
      <alignment horizontal="center" vertical="center"/>
    </xf>
    <xf numFmtId="14" fontId="40" fillId="20" borderId="16" xfId="0" applyNumberFormat="1" applyFont="1" applyFill="1" applyBorder="1" applyAlignment="1">
      <alignment horizontal="center" vertical="center"/>
    </xf>
    <xf numFmtId="1" fontId="34" fillId="20" borderId="16" xfId="0" applyNumberFormat="1" applyFont="1" applyFill="1" applyBorder="1" applyAlignment="1">
      <alignment horizontal="center" vertical="center"/>
    </xf>
    <xf numFmtId="14" fontId="37" fillId="20" borderId="16" xfId="0" applyNumberFormat="1" applyFont="1" applyFill="1" applyBorder="1" applyAlignment="1">
      <alignment horizontal="center" vertical="center"/>
    </xf>
    <xf numFmtId="14" fontId="34" fillId="7" borderId="16" xfId="0" applyNumberFormat="1" applyFont="1" applyFill="1" applyBorder="1" applyAlignment="1">
      <alignment horizontal="right" vertical="center" indent="1"/>
    </xf>
    <xf numFmtId="1" fontId="54" fillId="7" borderId="16" xfId="0" applyNumberFormat="1" applyFont="1" applyFill="1" applyBorder="1" applyAlignment="1">
      <alignment horizontal="center" vertical="center"/>
    </xf>
    <xf numFmtId="14" fontId="31" fillId="8" borderId="16" xfId="0" applyNumberFormat="1" applyFont="1" applyFill="1" applyBorder="1" applyAlignment="1">
      <alignment horizontal="center" vertical="center"/>
    </xf>
    <xf numFmtId="1" fontId="55" fillId="0" borderId="16" xfId="0" applyNumberFormat="1" applyFont="1" applyBorder="1" applyAlignment="1">
      <alignment horizontal="center" vertical="center"/>
    </xf>
    <xf numFmtId="1" fontId="55" fillId="7" borderId="16" xfId="0" applyNumberFormat="1" applyFont="1" applyFill="1" applyBorder="1" applyAlignment="1">
      <alignment horizontal="center" vertical="center"/>
    </xf>
    <xf numFmtId="1" fontId="55" fillId="20" borderId="16" xfId="0" applyNumberFormat="1" applyFont="1" applyFill="1" applyBorder="1" applyAlignment="1">
      <alignment horizontal="center" vertical="center"/>
    </xf>
    <xf numFmtId="14" fontId="39" fillId="7" borderId="16" xfId="0" applyNumberFormat="1" applyFont="1" applyFill="1" applyBorder="1" applyAlignment="1">
      <alignment horizontal="center" vertical="center"/>
    </xf>
    <xf numFmtId="1" fontId="55" fillId="3" borderId="16" xfId="0" applyNumberFormat="1" applyFont="1" applyFill="1" applyBorder="1" applyAlignment="1">
      <alignment horizontal="center" vertical="center"/>
    </xf>
    <xf numFmtId="14" fontId="39" fillId="0" borderId="17" xfId="0" applyNumberFormat="1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14" fontId="35" fillId="8" borderId="16" xfId="0" applyNumberFormat="1" applyFont="1" applyFill="1" applyBorder="1" applyAlignment="1">
      <alignment horizontal="center" vertical="center"/>
    </xf>
    <xf numFmtId="14" fontId="34" fillId="15" borderId="16" xfId="0" applyNumberFormat="1" applyFont="1" applyFill="1" applyBorder="1" applyAlignment="1">
      <alignment horizontal="center" vertical="center"/>
    </xf>
    <xf numFmtId="14" fontId="34" fillId="15" borderId="16" xfId="0" applyNumberFormat="1" applyFont="1" applyFill="1" applyBorder="1" applyAlignment="1">
      <alignment horizontal="right" vertical="center" indent="1"/>
    </xf>
    <xf numFmtId="1" fontId="55" fillId="15" borderId="16" xfId="0" applyNumberFormat="1" applyFont="1" applyFill="1" applyBorder="1" applyAlignment="1">
      <alignment horizontal="center" vertical="center"/>
    </xf>
    <xf numFmtId="14" fontId="31" fillId="8" borderId="16" xfId="0" applyNumberFormat="1" applyFont="1" applyFill="1" applyBorder="1" applyAlignment="1">
      <alignment horizontal="right" vertical="center" indent="1"/>
    </xf>
    <xf numFmtId="14" fontId="34" fillId="8" borderId="16" xfId="0" applyNumberFormat="1" applyFont="1" applyFill="1" applyBorder="1" applyAlignment="1">
      <alignment horizontal="right" vertical="center" indent="1"/>
    </xf>
    <xf numFmtId="1" fontId="55" fillId="8" borderId="16" xfId="0" applyNumberFormat="1" applyFont="1" applyFill="1" applyBorder="1" applyAlignment="1">
      <alignment horizontal="center" vertical="center"/>
    </xf>
    <xf numFmtId="14" fontId="56" fillId="0" borderId="16" xfId="0" applyNumberFormat="1" applyFont="1" applyBorder="1" applyAlignment="1">
      <alignment horizontal="center" vertical="center"/>
    </xf>
    <xf numFmtId="14" fontId="53" fillId="0" borderId="16" xfId="0" applyNumberFormat="1" applyFont="1" applyBorder="1" applyAlignment="1">
      <alignment horizontal="center" vertical="center"/>
    </xf>
    <xf numFmtId="14" fontId="57" fillId="0" borderId="16" xfId="0" applyNumberFormat="1" applyFont="1" applyBorder="1" applyAlignment="1">
      <alignment horizontal="center" vertical="center"/>
    </xf>
    <xf numFmtId="14" fontId="58" fillId="0" borderId="16" xfId="0" applyNumberFormat="1" applyFont="1" applyBorder="1" applyAlignment="1">
      <alignment horizontal="center" vertical="center"/>
    </xf>
    <xf numFmtId="14" fontId="59" fillId="0" borderId="16" xfId="0" applyNumberFormat="1" applyFont="1" applyBorder="1" applyAlignment="1">
      <alignment horizontal="center" vertical="center"/>
    </xf>
    <xf numFmtId="14" fontId="38" fillId="8" borderId="16" xfId="0" applyNumberFormat="1" applyFont="1" applyFill="1" applyBorder="1" applyAlignment="1">
      <alignment horizontal="left" vertical="center" wrapText="1"/>
    </xf>
    <xf numFmtId="14" fontId="65" fillId="0" borderId="16" xfId="0" applyNumberFormat="1" applyFont="1" applyBorder="1" applyAlignment="1">
      <alignment horizontal="center" vertical="center"/>
    </xf>
    <xf numFmtId="14" fontId="43" fillId="0" borderId="16" xfId="0" applyNumberFormat="1" applyFont="1" applyBorder="1" applyAlignment="1">
      <alignment horizontal="center" vertical="center"/>
    </xf>
    <xf numFmtId="14" fontId="66" fillId="0" borderId="16" xfId="0" applyNumberFormat="1" applyFont="1" applyBorder="1" applyAlignment="1">
      <alignment horizontal="center" vertical="center"/>
    </xf>
    <xf numFmtId="14" fontId="68" fillId="0" borderId="16" xfId="0" applyNumberFormat="1" applyFont="1" applyBorder="1" applyAlignment="1">
      <alignment horizontal="center" vertical="center"/>
    </xf>
    <xf numFmtId="14" fontId="59" fillId="8" borderId="16" xfId="0" applyNumberFormat="1" applyFont="1" applyFill="1" applyBorder="1" applyAlignment="1">
      <alignment horizontal="center" vertical="center"/>
    </xf>
    <xf numFmtId="0" fontId="67" fillId="0" borderId="16" xfId="0" applyFont="1" applyBorder="1" applyAlignment="1">
      <alignment horizontal="center" vertical="center"/>
    </xf>
    <xf numFmtId="14" fontId="37" fillId="0" borderId="16" xfId="0" applyNumberFormat="1" applyFont="1" applyBorder="1" applyAlignment="1">
      <alignment horizontal="left" vertical="center"/>
    </xf>
    <xf numFmtId="0" fontId="38" fillId="22" borderId="16" xfId="0" applyFont="1" applyFill="1" applyBorder="1" applyAlignment="1">
      <alignment vertical="center" wrapText="1"/>
    </xf>
    <xf numFmtId="19" fontId="38" fillId="22" borderId="16" xfId="0" applyNumberFormat="1" applyFont="1" applyFill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165" fontId="5" fillId="0" borderId="14" xfId="0" applyNumberFormat="1" applyFont="1" applyBorder="1" applyAlignment="1">
      <alignment vertical="center" wrapText="1"/>
    </xf>
    <xf numFmtId="0" fontId="0" fillId="0" borderId="15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165" fontId="5" fillId="27" borderId="14" xfId="0" applyNumberFormat="1" applyFont="1" applyFill="1" applyBorder="1" applyAlignment="1">
      <alignment vertical="center" wrapText="1"/>
    </xf>
    <xf numFmtId="165" fontId="5" fillId="27" borderId="6" xfId="0" applyNumberFormat="1" applyFont="1" applyFill="1" applyBorder="1" applyAlignment="1">
      <alignment vertical="center" wrapText="1"/>
    </xf>
    <xf numFmtId="14" fontId="39" fillId="8" borderId="16" xfId="0" applyNumberFormat="1" applyFont="1" applyFill="1" applyBorder="1" applyAlignment="1">
      <alignment horizontal="center" vertical="center"/>
    </xf>
    <xf numFmtId="14" fontId="64" fillId="0" borderId="16" xfId="0" applyNumberFormat="1" applyFont="1" applyBorder="1" applyAlignment="1">
      <alignment horizontal="center" vertical="center"/>
    </xf>
    <xf numFmtId="14" fontId="72" fillId="8" borderId="16" xfId="0" applyNumberFormat="1" applyFont="1" applyFill="1" applyBorder="1" applyAlignment="1">
      <alignment horizontal="center" vertical="center"/>
    </xf>
    <xf numFmtId="14" fontId="66" fillId="17" borderId="16" xfId="0" applyNumberFormat="1" applyFont="1" applyFill="1" applyBorder="1" applyAlignment="1">
      <alignment horizontal="center" vertical="center"/>
    </xf>
    <xf numFmtId="14" fontId="59" fillId="7" borderId="16" xfId="0" applyNumberFormat="1" applyFont="1" applyFill="1" applyBorder="1" applyAlignment="1">
      <alignment horizontal="center" vertical="center"/>
    </xf>
    <xf numFmtId="14" fontId="65" fillId="7" borderId="16" xfId="0" applyNumberFormat="1" applyFont="1" applyFill="1" applyBorder="1" applyAlignment="1">
      <alignment horizontal="center" vertical="center"/>
    </xf>
    <xf numFmtId="14" fontId="53" fillId="28" borderId="16" xfId="0" applyNumberFormat="1" applyFont="1" applyFill="1" applyBorder="1" applyAlignment="1">
      <alignment horizontal="center" vertical="center"/>
    </xf>
    <xf numFmtId="14" fontId="59" fillId="28" borderId="16" xfId="0" applyNumberFormat="1" applyFont="1" applyFill="1" applyBorder="1" applyAlignment="1">
      <alignment horizontal="center" vertical="center"/>
    </xf>
    <xf numFmtId="14" fontId="39" fillId="28" borderId="16" xfId="0" applyNumberFormat="1" applyFont="1" applyFill="1" applyBorder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0" fontId="52" fillId="7" borderId="0" xfId="0" applyFont="1" applyFill="1" applyAlignment="1">
      <alignment horizontal="left" vertical="top" wrapText="1"/>
    </xf>
    <xf numFmtId="14" fontId="53" fillId="0" borderId="0" xfId="0" applyNumberFormat="1" applyFont="1" applyAlignment="1">
      <alignment horizontal="center" vertical="center"/>
    </xf>
    <xf numFmtId="0" fontId="73" fillId="0" borderId="0" xfId="0" applyFont="1">
      <alignment vertical="center"/>
    </xf>
    <xf numFmtId="0" fontId="74" fillId="0" borderId="0" xfId="0" applyFont="1">
      <alignment vertical="center"/>
    </xf>
    <xf numFmtId="14" fontId="31" fillId="13" borderId="16" xfId="0" applyNumberFormat="1" applyFont="1" applyFill="1" applyBorder="1" applyAlignment="1">
      <alignment horizontal="center" vertical="center"/>
    </xf>
    <xf numFmtId="14" fontId="38" fillId="12" borderId="16" xfId="0" applyNumberFormat="1" applyFont="1" applyFill="1" applyBorder="1" applyAlignment="1">
      <alignment horizontal="center" vertical="center"/>
    </xf>
    <xf numFmtId="14" fontId="53" fillId="8" borderId="16" xfId="0" applyNumberFormat="1" applyFont="1" applyFill="1" applyBorder="1" applyAlignment="1">
      <alignment horizontal="center" vertical="center"/>
    </xf>
    <xf numFmtId="14" fontId="61" fillId="0" borderId="16" xfId="0" applyNumberFormat="1" applyFont="1" applyBorder="1" applyAlignment="1">
      <alignment horizontal="center" vertical="center"/>
    </xf>
    <xf numFmtId="14" fontId="57" fillId="29" borderId="16" xfId="0" applyNumberFormat="1" applyFont="1" applyFill="1" applyBorder="1" applyAlignment="1">
      <alignment horizontal="center" vertical="center"/>
    </xf>
    <xf numFmtId="14" fontId="37" fillId="29" borderId="16" xfId="0" applyNumberFormat="1" applyFont="1" applyFill="1" applyBorder="1" applyAlignment="1">
      <alignment horizontal="center" vertical="center"/>
    </xf>
    <xf numFmtId="14" fontId="76" fillId="0" borderId="16" xfId="0" applyNumberFormat="1" applyFont="1" applyBorder="1" applyAlignment="1">
      <alignment horizontal="center" vertical="center"/>
    </xf>
    <xf numFmtId="14" fontId="77" fillId="0" borderId="16" xfId="0" applyNumberFormat="1" applyFont="1" applyBorder="1" applyAlignment="1">
      <alignment horizontal="center" vertical="center"/>
    </xf>
    <xf numFmtId="14" fontId="59" fillId="18" borderId="16" xfId="0" applyNumberFormat="1" applyFont="1" applyFill="1" applyBorder="1" applyAlignment="1">
      <alignment horizontal="center" vertical="center"/>
    </xf>
    <xf numFmtId="14" fontId="78" fillId="0" borderId="16" xfId="0" applyNumberFormat="1" applyFont="1" applyBorder="1" applyAlignment="1">
      <alignment horizontal="center" vertical="center"/>
    </xf>
    <xf numFmtId="14" fontId="38" fillId="26" borderId="16" xfId="0" applyNumberFormat="1" applyFont="1" applyFill="1" applyBorder="1" applyAlignment="1">
      <alignment horizontal="center" vertical="center"/>
    </xf>
    <xf numFmtId="14" fontId="39" fillId="26" borderId="16" xfId="0" applyNumberFormat="1" applyFont="1" applyFill="1" applyBorder="1" applyAlignment="1">
      <alignment horizontal="center" vertical="center"/>
    </xf>
    <xf numFmtId="14" fontId="53" fillId="17" borderId="16" xfId="0" applyNumberFormat="1" applyFont="1" applyFill="1" applyBorder="1" applyAlignment="1">
      <alignment horizontal="center" vertical="center"/>
    </xf>
    <xf numFmtId="14" fontId="38" fillId="9" borderId="16" xfId="0" applyNumberFormat="1" applyFont="1" applyFill="1" applyBorder="1" applyAlignment="1">
      <alignment horizontal="center" vertical="center"/>
    </xf>
    <xf numFmtId="14" fontId="34" fillId="12" borderId="16" xfId="0" applyNumberFormat="1" applyFont="1" applyFill="1" applyBorder="1" applyAlignment="1">
      <alignment horizontal="center" vertical="center"/>
    </xf>
    <xf numFmtId="14" fontId="37" fillId="18" borderId="16" xfId="0" applyNumberFormat="1" applyFont="1" applyFill="1" applyBorder="1" applyAlignment="1">
      <alignment horizontal="center" vertical="center"/>
    </xf>
    <xf numFmtId="14" fontId="59" fillId="30" borderId="16" xfId="0" applyNumberFormat="1" applyFont="1" applyFill="1" applyBorder="1" applyAlignment="1">
      <alignment horizontal="center" vertical="center"/>
    </xf>
    <xf numFmtId="14" fontId="81" fillId="0" borderId="16" xfId="0" applyNumberFormat="1" applyFont="1" applyBorder="1" applyAlignment="1">
      <alignment horizontal="center" vertical="center"/>
    </xf>
    <xf numFmtId="14" fontId="60" fillId="0" borderId="16" xfId="0" applyNumberFormat="1" applyFont="1" applyBorder="1" applyAlignment="1">
      <alignment horizontal="center" vertical="center"/>
    </xf>
    <xf numFmtId="14" fontId="82" fillId="0" borderId="16" xfId="0" applyNumberFormat="1" applyFont="1" applyBorder="1" applyAlignment="1">
      <alignment horizontal="center" vertical="center"/>
    </xf>
    <xf numFmtId="14" fontId="84" fillId="0" borderId="16" xfId="0" applyNumberFormat="1" applyFont="1" applyBorder="1" applyAlignment="1">
      <alignment horizontal="center" vertical="center"/>
    </xf>
    <xf numFmtId="14" fontId="65" fillId="18" borderId="16" xfId="0" applyNumberFormat="1" applyFont="1" applyFill="1" applyBorder="1" applyAlignment="1">
      <alignment horizontal="center" vertical="center"/>
    </xf>
    <xf numFmtId="14" fontId="86" fillId="0" borderId="16" xfId="0" applyNumberFormat="1" applyFont="1" applyBorder="1" applyAlignment="1">
      <alignment horizontal="center" vertical="center"/>
    </xf>
    <xf numFmtId="14" fontId="87" fillId="0" borderId="16" xfId="0" applyNumberFormat="1" applyFont="1" applyBorder="1" applyAlignment="1">
      <alignment horizontal="center" vertical="center"/>
    </xf>
    <xf numFmtId="14" fontId="88" fillId="0" borderId="16" xfId="0" applyNumberFormat="1" applyFont="1" applyBorder="1" applyAlignment="1">
      <alignment horizontal="center" vertical="center"/>
    </xf>
    <xf numFmtId="14" fontId="39" fillId="12" borderId="16" xfId="0" applyNumberFormat="1" applyFont="1" applyFill="1" applyBorder="1" applyAlignment="1">
      <alignment horizontal="center" vertical="center"/>
    </xf>
    <xf numFmtId="14" fontId="37" fillId="0" borderId="16" xfId="0" applyNumberFormat="1" applyFont="1" applyBorder="1" applyAlignment="1">
      <alignment horizontal="center" vertical="center" wrapText="1"/>
    </xf>
    <xf numFmtId="14" fontId="89" fillId="0" borderId="16" xfId="0" applyNumberFormat="1" applyFont="1" applyBorder="1" applyAlignment="1">
      <alignment horizontal="center" vertical="center"/>
    </xf>
    <xf numFmtId="14" fontId="38" fillId="21" borderId="16" xfId="0" applyNumberFormat="1" applyFont="1" applyFill="1" applyBorder="1" applyAlignment="1">
      <alignment horizontal="center" vertical="center" wrapText="1"/>
    </xf>
    <xf numFmtId="14" fontId="90" fillId="0" borderId="16" xfId="0" applyNumberFormat="1" applyFont="1" applyBorder="1" applyAlignment="1">
      <alignment horizontal="center" vertical="center"/>
    </xf>
    <xf numFmtId="14" fontId="40" fillId="0" borderId="16" xfId="0" applyNumberFormat="1" applyFont="1" applyBorder="1" applyAlignment="1">
      <alignment horizontal="left" vertical="center" wrapText="1"/>
    </xf>
    <xf numFmtId="14" fontId="31" fillId="0" borderId="16" xfId="0" applyNumberFormat="1" applyFont="1" applyFill="1" applyBorder="1" applyAlignment="1">
      <alignment horizontal="right" vertical="center" indent="1"/>
    </xf>
    <xf numFmtId="14" fontId="92" fillId="0" borderId="16" xfId="0" applyNumberFormat="1" applyFont="1" applyBorder="1" applyAlignment="1">
      <alignment horizontal="center" vertical="center"/>
    </xf>
    <xf numFmtId="14" fontId="93" fillId="0" borderId="16" xfId="0" applyNumberFormat="1" applyFont="1" applyBorder="1" applyAlignment="1">
      <alignment horizontal="center" vertical="center"/>
    </xf>
    <xf numFmtId="14" fontId="94" fillId="0" borderId="16" xfId="0" applyNumberFormat="1" applyFont="1" applyBorder="1" applyAlignment="1">
      <alignment horizontal="center" vertical="center"/>
    </xf>
    <xf numFmtId="14" fontId="95" fillId="0" borderId="16" xfId="0" applyNumberFormat="1" applyFont="1" applyBorder="1" applyAlignment="1">
      <alignment horizontal="center" vertical="center"/>
    </xf>
    <xf numFmtId="14" fontId="97" fillId="0" borderId="16" xfId="0" applyNumberFormat="1" applyFont="1" applyBorder="1" applyAlignment="1">
      <alignment horizontal="center" vertical="center" wrapText="1"/>
    </xf>
    <xf numFmtId="14" fontId="94" fillId="0" borderId="16" xfId="0" applyNumberFormat="1" applyFont="1" applyBorder="1" applyAlignment="1">
      <alignment horizontal="center" vertical="center" wrapText="1"/>
    </xf>
    <xf numFmtId="14" fontId="99" fillId="0" borderId="16" xfId="0" applyNumberFormat="1" applyFont="1" applyBorder="1" applyAlignment="1">
      <alignment horizontal="left" vertical="center"/>
    </xf>
    <xf numFmtId="14" fontId="57" fillId="0" borderId="16" xfId="0" applyNumberFormat="1" applyFont="1" applyBorder="1" applyAlignment="1">
      <alignment horizontal="center" vertical="center" wrapText="1"/>
    </xf>
    <xf numFmtId="14" fontId="95" fillId="0" borderId="16" xfId="0" applyNumberFormat="1" applyFont="1" applyBorder="1" applyAlignment="1">
      <alignment horizontal="center" vertical="center" wrapText="1"/>
    </xf>
    <xf numFmtId="14" fontId="103" fillId="0" borderId="16" xfId="0" applyNumberFormat="1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14" fontId="106" fillId="0" borderId="16" xfId="0" applyNumberFormat="1" applyFont="1" applyBorder="1" applyAlignment="1">
      <alignment horizontal="center" vertical="center" wrapText="1"/>
    </xf>
    <xf numFmtId="14" fontId="107" fillId="0" borderId="16" xfId="0" applyNumberFormat="1" applyFont="1" applyBorder="1" applyAlignment="1">
      <alignment horizontal="center" vertical="center"/>
    </xf>
    <xf numFmtId="14" fontId="108" fillId="0" borderId="16" xfId="0" applyNumberFormat="1" applyFont="1" applyBorder="1" applyAlignment="1">
      <alignment horizontal="center" vertical="center"/>
    </xf>
    <xf numFmtId="14" fontId="110" fillId="31" borderId="16" xfId="6" applyNumberFormat="1" applyFont="1" applyBorder="1" applyAlignment="1">
      <alignment horizontal="center" vertical="center"/>
    </xf>
    <xf numFmtId="14" fontId="111" fillId="31" borderId="16" xfId="6" applyNumberFormat="1" applyFont="1" applyBorder="1" applyAlignment="1">
      <alignment horizontal="center" vertical="center"/>
    </xf>
  </cellXfs>
  <cellStyles count="7">
    <cellStyle name="Calcul" xfId="2" builtinId="22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28"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1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0"/>
        <color theme="1" tint="0.14996795556505021"/>
        <name val="Cambria"/>
        <family val="1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127"/>
      <tableStyleElement type="headerRow" dxfId="126"/>
      <tableStyleElement type="firstRowStripe" dxfId="125"/>
    </tableStyle>
  </tableStyles>
  <colors>
    <mruColors>
      <color rgb="FFFCC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7"/>
</file>

<file path=xl/ctrlProps/ctrlProp2.xml><?xml version="1.0" encoding="utf-8"?>
<formControlPr xmlns="http://schemas.microsoft.com/office/spreadsheetml/2009/9/main" objectType="Spin" dx="16" fmlaLink="$C$2" max="3000" min="1904" page="10" val="2025"/>
</file>

<file path=xl/ctrlProps/ctrlProp3.xml><?xml version="1.0" encoding="utf-8"?>
<formControlPr xmlns="http://schemas.microsoft.com/office/spreadsheetml/2009/9/main" objectType="Spin" dx="16" fmlaLink="$E$2" max="12" min="1" page="10" val="2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463550</xdr:colOff>
      <xdr:row>0</xdr:row>
      <xdr:rowOff>76200</xdr:rowOff>
    </xdr:from>
    <xdr:to>
      <xdr:col>7</xdr:col>
      <xdr:colOff>863600</xdr:colOff>
      <xdr:row>0</xdr:row>
      <xdr:rowOff>323850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921750" y="76200"/>
          <a:ext cx="1270000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 Nouvelle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24367" y="1335616"/>
          <a:ext cx="395332" cy="413808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71014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2:K415" totalsRowShown="0" headerRowDxfId="124">
  <autoFilter ref="A2:K415" xr:uid="{00000000-0009-0000-0100-000001000000}">
    <filterColumn colId="10">
      <filters blank="1">
        <filter val="OUI"/>
      </filters>
    </filterColumn>
  </autoFilter>
  <sortState xmlns:xlrd2="http://schemas.microsoft.com/office/spreadsheetml/2017/richdata2" ref="A3:K415">
    <sortCondition descending="1" ref="D2:D415"/>
  </sortState>
  <tableColumns count="11">
    <tableColumn id="9" xr3:uid="{5F6F891F-97A3-4722-84B6-4F181591EA47}" name="MATIERES" dataDxfId="123"/>
    <tableColumn id="10" xr3:uid="{31ABF3F3-5904-4116-85E5-1C286E59829C}" name="FORMATEURS" dataDxfId="122"/>
    <tableColumn id="11" xr3:uid="{E65DC0B0-09A4-4484-9C13-C298AAECF21F}" name="Activité" dataDxfId="121"/>
    <tableColumn id="2" xr3:uid="{00000000-0010-0000-0000-000002000000}" name="Début" dataDxfId="120"/>
    <tableColumn id="3" xr3:uid="{00000000-0010-0000-0000-000003000000}" name="JOUR" dataDxfId="119"/>
    <tableColumn id="5" xr3:uid="{C8D08C03-D47D-49EE-8FA6-6DB8C007D832}" name="JOUR2" dataDxfId="118"/>
    <tableColumn id="6" xr3:uid="{EE929FEB-FA45-42B5-8C61-7FD88276F6E9}" name="JOUR3" dataDxfId="117"/>
    <tableColumn id="7" xr3:uid="{AE92C901-F1F7-4809-9C04-9BBA9D6CEEFA}" name="JOUR7" dataDxfId="116">
      <calculatedColumnFormula>7+Devoirs[[#This Row],[JOUR]]</calculatedColumnFormula>
    </tableColumn>
    <tableColumn id="8" xr3:uid="{F12A39EE-A302-471B-AD6F-B1E93A7BB9E3}" name="    date               + 3 MOIS" dataDxfId="115">
      <calculatedColumnFormula>EDATE(D3,3)</calculatedColumnFormula>
    </tableColumn>
    <tableColumn id="1" xr3:uid="{9644A435-ADED-48A5-BBD9-2B75D5C1F059}" name="Nb de jours" dataDxfId="114">
      <calculatedColumnFormula>Devoirs[[#This Row],[JOUR]]-Devoirs[[#This Row],[Début]]+1</calculatedColumnFormula>
    </tableColumn>
    <tableColumn id="4" xr3:uid="{1520716C-7E26-4144-8A5A-04384750C9FF}" name="Terminé" dataDxfId="113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112">
  <autoFilter ref="B1:C33" xr:uid="{00000000-0009-0000-0100-000002000000}"/>
  <tableColumns count="2">
    <tableColumn id="1" xr3:uid="{00000000-0010-0000-0100-000001000000}" name="DATE_JFP" dataDxfId="111"/>
    <tableColumn id="2" xr3:uid="{00000000-0010-0000-0100-000002000000}" name="JF_Ponts" dataDxfId="11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K416"/>
  <sheetViews>
    <sheetView showGridLines="0" tabSelected="1" zoomScale="120" zoomScaleNormal="120" workbookViewId="0">
      <selection activeCell="C10" sqref="C10"/>
    </sheetView>
  </sheetViews>
  <sheetFormatPr baseColWidth="10" defaultColWidth="9.140625" defaultRowHeight="18" customHeight="1" x14ac:dyDescent="0.2"/>
  <cols>
    <col min="1" max="1" width="15.5703125" customWidth="1"/>
    <col min="2" max="2" width="17.5703125" customWidth="1"/>
    <col min="3" max="3" width="97.7109375" customWidth="1"/>
    <col min="4" max="4" width="20.42578125" style="52" customWidth="1"/>
    <col min="5" max="5" width="19.5703125" customWidth="1"/>
    <col min="6" max="7" width="0.5703125" customWidth="1"/>
    <col min="8" max="8" width="25.140625" customWidth="1"/>
    <col min="9" max="9" width="23" customWidth="1"/>
    <col min="10" max="10" width="28.28515625" customWidth="1"/>
    <col min="11" max="11" width="38.5703125" style="40" customWidth="1"/>
  </cols>
  <sheetData>
    <row r="1" spans="1:11" ht="30.75" customHeight="1" x14ac:dyDescent="0.2">
      <c r="A1" s="171" t="s">
        <v>43</v>
      </c>
      <c r="B1" s="171"/>
      <c r="C1" s="171"/>
      <c r="D1" s="172"/>
      <c r="E1" s="171"/>
      <c r="F1" s="37"/>
      <c r="G1" s="37"/>
      <c r="J1" s="39"/>
      <c r="K1"/>
    </row>
    <row r="2" spans="1:11" ht="40.5" customHeight="1" x14ac:dyDescent="0.2">
      <c r="A2" s="1" t="s">
        <v>45</v>
      </c>
      <c r="B2" s="38" t="s">
        <v>50</v>
      </c>
      <c r="C2" s="1" t="s">
        <v>35</v>
      </c>
      <c r="D2" s="53" t="s">
        <v>36</v>
      </c>
      <c r="E2" s="53" t="s">
        <v>39</v>
      </c>
      <c r="F2" s="53" t="s">
        <v>40</v>
      </c>
      <c r="G2" s="53" t="s">
        <v>41</v>
      </c>
      <c r="H2" s="53" t="s">
        <v>42</v>
      </c>
      <c r="I2" s="54" t="s">
        <v>68</v>
      </c>
      <c r="J2" s="54" t="s">
        <v>37</v>
      </c>
      <c r="K2" s="54" t="s">
        <v>67</v>
      </c>
    </row>
    <row r="3" spans="1:11" ht="61.5" hidden="1" customHeight="1" x14ac:dyDescent="0.2">
      <c r="A3" s="41" t="s">
        <v>497</v>
      </c>
      <c r="B3" s="41" t="s">
        <v>226</v>
      </c>
      <c r="C3" s="146" t="s">
        <v>529</v>
      </c>
      <c r="D3" s="204">
        <v>46239</v>
      </c>
      <c r="E3" s="204">
        <v>46239</v>
      </c>
      <c r="F3" s="55">
        <v>46241</v>
      </c>
      <c r="G3" s="55">
        <v>46242</v>
      </c>
      <c r="H3" s="55">
        <v>46246</v>
      </c>
      <c r="I3" s="55">
        <f>EDATE(D3,3)</f>
        <v>46331</v>
      </c>
      <c r="J3" s="61">
        <f>Devoirs[[#This Row],[JOUR]]-Devoirs[[#This Row],[Début]]+1</f>
        <v>1</v>
      </c>
      <c r="K3" s="223" t="s">
        <v>65</v>
      </c>
    </row>
    <row r="4" spans="1:11" ht="60" customHeight="1" x14ac:dyDescent="0.2">
      <c r="A4" s="41" t="s">
        <v>526</v>
      </c>
      <c r="B4" s="41" t="s">
        <v>153</v>
      </c>
      <c r="C4" s="146" t="s">
        <v>527</v>
      </c>
      <c r="D4" s="204">
        <v>46239</v>
      </c>
      <c r="E4" s="204">
        <v>46239</v>
      </c>
      <c r="F4" s="55">
        <v>46241</v>
      </c>
      <c r="G4" s="55">
        <v>46242</v>
      </c>
      <c r="H4" s="55">
        <v>46246</v>
      </c>
      <c r="I4" s="55">
        <f>EDATE(D4,3)</f>
        <v>46331</v>
      </c>
      <c r="J4" s="124">
        <f>Devoirs[[#This Row],[JOUR]]-Devoirs[[#This Row],[Début]]+1</f>
        <v>1</v>
      </c>
      <c r="K4" s="222" t="s">
        <v>66</v>
      </c>
    </row>
    <row r="5" spans="1:11" s="112" customFormat="1" ht="72" customHeight="1" x14ac:dyDescent="0.2">
      <c r="A5" s="41" t="s">
        <v>48</v>
      </c>
      <c r="B5" s="41" t="s">
        <v>153</v>
      </c>
      <c r="C5" s="146" t="s">
        <v>525</v>
      </c>
      <c r="D5" s="204">
        <v>46238</v>
      </c>
      <c r="E5" s="204">
        <v>46238</v>
      </c>
      <c r="F5" s="55">
        <v>46240</v>
      </c>
      <c r="G5" s="55">
        <v>46241</v>
      </c>
      <c r="H5" s="55">
        <v>46245</v>
      </c>
      <c r="I5" s="55">
        <f>EDATE(D5,3)</f>
        <v>46330</v>
      </c>
      <c r="J5" s="124">
        <f>Devoirs[[#This Row],[JOUR]]-Devoirs[[#This Row],[Début]]+1</f>
        <v>1</v>
      </c>
      <c r="K5" s="222" t="s">
        <v>66</v>
      </c>
    </row>
    <row r="6" spans="1:11" ht="56.25" customHeight="1" x14ac:dyDescent="0.2">
      <c r="A6" s="41" t="s">
        <v>57</v>
      </c>
      <c r="B6" s="41" t="s">
        <v>153</v>
      </c>
      <c r="C6" s="146" t="s">
        <v>523</v>
      </c>
      <c r="D6" s="204">
        <v>46232</v>
      </c>
      <c r="E6" s="204">
        <v>46238</v>
      </c>
      <c r="F6" s="55">
        <v>46240</v>
      </c>
      <c r="G6" s="55">
        <v>46241</v>
      </c>
      <c r="H6" s="55">
        <v>46245</v>
      </c>
      <c r="I6" s="55">
        <f>EDATE(D6,3)</f>
        <v>46324</v>
      </c>
      <c r="J6" s="124">
        <f>Devoirs[[#This Row],[JOUR]]-Devoirs[[#This Row],[Début]]+1</f>
        <v>7</v>
      </c>
      <c r="K6" s="41"/>
    </row>
    <row r="7" spans="1:11" ht="63" customHeight="1" x14ac:dyDescent="0.2">
      <c r="A7" s="41" t="s">
        <v>486</v>
      </c>
      <c r="B7" s="41" t="s">
        <v>522</v>
      </c>
      <c r="C7" s="146" t="s">
        <v>524</v>
      </c>
      <c r="D7" s="204">
        <v>46238</v>
      </c>
      <c r="E7" s="204">
        <v>46238</v>
      </c>
      <c r="F7" s="55">
        <v>46240</v>
      </c>
      <c r="G7" s="55">
        <v>46241</v>
      </c>
      <c r="H7" s="55">
        <v>46245</v>
      </c>
      <c r="I7" s="55">
        <f>EDATE(D7,3)</f>
        <v>46330</v>
      </c>
      <c r="J7" s="124">
        <f>Devoirs[[#This Row],[JOUR]]-Devoirs[[#This Row],[Début]]+1</f>
        <v>1</v>
      </c>
      <c r="K7" s="222" t="s">
        <v>66</v>
      </c>
    </row>
    <row r="8" spans="1:11" ht="47.25" customHeight="1" x14ac:dyDescent="0.2">
      <c r="A8" s="41" t="s">
        <v>48</v>
      </c>
      <c r="B8" s="41" t="s">
        <v>226</v>
      </c>
      <c r="C8" s="146" t="s">
        <v>528</v>
      </c>
      <c r="D8" s="204">
        <v>46230</v>
      </c>
      <c r="E8" s="204">
        <v>46230</v>
      </c>
      <c r="F8" s="55">
        <v>46232</v>
      </c>
      <c r="G8" s="55">
        <v>46233</v>
      </c>
      <c r="H8" s="55">
        <v>46237</v>
      </c>
      <c r="I8" s="55">
        <f t="shared" ref="I8:I13" si="0">EDATE(D8,3)</f>
        <v>46322</v>
      </c>
      <c r="J8" s="61">
        <f>Devoirs[[#This Row],[JOUR]]-Devoirs[[#This Row],[Début]]+1</f>
        <v>1</v>
      </c>
      <c r="K8" s="41"/>
    </row>
    <row r="9" spans="1:11" ht="30" customHeight="1" x14ac:dyDescent="0.2">
      <c r="A9" s="41" t="s">
        <v>399</v>
      </c>
      <c r="B9" s="41" t="s">
        <v>520</v>
      </c>
      <c r="C9" s="182" t="s">
        <v>521</v>
      </c>
      <c r="D9" s="204">
        <v>46229</v>
      </c>
      <c r="E9" s="204">
        <v>46229</v>
      </c>
      <c r="F9" s="55">
        <v>46231</v>
      </c>
      <c r="G9" s="55">
        <v>46232</v>
      </c>
      <c r="H9" s="55">
        <v>46236</v>
      </c>
      <c r="I9" s="55">
        <f t="shared" si="0"/>
        <v>46321</v>
      </c>
      <c r="J9" s="124">
        <f>Devoirs[[#This Row],[JOUR]]-Devoirs[[#This Row],[Début]]+1</f>
        <v>1</v>
      </c>
      <c r="K9" s="41"/>
    </row>
    <row r="10" spans="1:11" ht="39.75" customHeight="1" x14ac:dyDescent="0.2">
      <c r="A10" s="41" t="s">
        <v>399</v>
      </c>
      <c r="B10" s="41" t="s">
        <v>520</v>
      </c>
      <c r="C10" s="182" t="s">
        <v>530</v>
      </c>
      <c r="D10" s="204">
        <v>46229</v>
      </c>
      <c r="E10" s="204">
        <v>46229</v>
      </c>
      <c r="F10" s="55">
        <v>46231</v>
      </c>
      <c r="G10" s="55">
        <v>46232</v>
      </c>
      <c r="H10" s="55">
        <v>46236</v>
      </c>
      <c r="I10" s="55">
        <f t="shared" si="0"/>
        <v>46321</v>
      </c>
      <c r="J10" s="124">
        <f>Devoirs[[#This Row],[JOUR]]-Devoirs[[#This Row],[Début]]+1</f>
        <v>1</v>
      </c>
      <c r="K10" s="41"/>
    </row>
    <row r="11" spans="1:11" ht="38.25" customHeight="1" x14ac:dyDescent="0.2">
      <c r="A11" s="41" t="s">
        <v>244</v>
      </c>
      <c r="B11" s="41" t="s">
        <v>226</v>
      </c>
      <c r="C11" s="213" t="s">
        <v>519</v>
      </c>
      <c r="D11" s="204">
        <v>46229</v>
      </c>
      <c r="E11" s="204">
        <v>46229</v>
      </c>
      <c r="F11" s="55">
        <v>46231</v>
      </c>
      <c r="G11" s="55">
        <v>46232</v>
      </c>
      <c r="H11" s="55">
        <v>46236</v>
      </c>
      <c r="I11" s="55">
        <f t="shared" si="0"/>
        <v>46321</v>
      </c>
      <c r="J11" s="124">
        <f>Devoirs[[#This Row],[JOUR]]-Devoirs[[#This Row],[Début]]+1</f>
        <v>1</v>
      </c>
      <c r="K11" s="41"/>
    </row>
    <row r="12" spans="1:11" ht="41.25" customHeight="1" x14ac:dyDescent="0.2">
      <c r="A12" s="41" t="s">
        <v>244</v>
      </c>
      <c r="B12" s="41" t="s">
        <v>226</v>
      </c>
      <c r="C12" s="214" t="s">
        <v>518</v>
      </c>
      <c r="D12" s="204">
        <v>46229</v>
      </c>
      <c r="E12" s="204">
        <v>46229</v>
      </c>
      <c r="F12" s="55">
        <v>46231</v>
      </c>
      <c r="G12" s="55">
        <v>46232</v>
      </c>
      <c r="H12" s="55">
        <v>46236</v>
      </c>
      <c r="I12" s="55">
        <f t="shared" si="0"/>
        <v>46321</v>
      </c>
      <c r="J12" s="124">
        <f>Devoirs[[#This Row],[JOUR]]-Devoirs[[#This Row],[Début]]+1</f>
        <v>1</v>
      </c>
      <c r="K12" s="41"/>
    </row>
    <row r="13" spans="1:11" s="112" customFormat="1" ht="33" customHeight="1" x14ac:dyDescent="0.2">
      <c r="A13" s="41" t="s">
        <v>244</v>
      </c>
      <c r="B13" s="41" t="s">
        <v>226</v>
      </c>
      <c r="C13" s="214" t="s">
        <v>517</v>
      </c>
      <c r="D13" s="204">
        <v>46229</v>
      </c>
      <c r="E13" s="204">
        <v>46229</v>
      </c>
      <c r="F13" s="55">
        <v>46231</v>
      </c>
      <c r="G13" s="55">
        <v>46232</v>
      </c>
      <c r="H13" s="55">
        <v>46236</v>
      </c>
      <c r="I13" s="55">
        <f t="shared" si="0"/>
        <v>46321</v>
      </c>
      <c r="J13" s="124">
        <f>Devoirs[[#This Row],[JOUR]]-Devoirs[[#This Row],[Début]]+1</f>
        <v>1</v>
      </c>
      <c r="K13" s="41"/>
    </row>
    <row r="14" spans="1:11" ht="48.75" customHeight="1" x14ac:dyDescent="0.2">
      <c r="A14" s="41" t="s">
        <v>486</v>
      </c>
      <c r="B14" s="41" t="s">
        <v>487</v>
      </c>
      <c r="C14" s="139" t="s">
        <v>516</v>
      </c>
      <c r="D14" s="204">
        <v>46228</v>
      </c>
      <c r="E14" s="204">
        <v>46228</v>
      </c>
      <c r="F14" s="55">
        <v>46230</v>
      </c>
      <c r="G14" s="55">
        <v>46231</v>
      </c>
      <c r="H14" s="55">
        <v>46235</v>
      </c>
      <c r="I14" s="55">
        <f t="shared" ref="I14:I19" si="1">EDATE(D14,3)</f>
        <v>46320</v>
      </c>
      <c r="J14" s="61">
        <f>Devoirs[[#This Row],[JOUR]]-Devoirs[[#This Row],[Début]]+1</f>
        <v>1</v>
      </c>
      <c r="K14" s="41"/>
    </row>
    <row r="15" spans="1:11" ht="30.75" customHeight="1" x14ac:dyDescent="0.2">
      <c r="A15" s="41" t="s">
        <v>244</v>
      </c>
      <c r="B15" s="41" t="s">
        <v>226</v>
      </c>
      <c r="C15" s="212" t="s">
        <v>515</v>
      </c>
      <c r="D15" s="204">
        <v>46228</v>
      </c>
      <c r="E15" s="204">
        <v>46228</v>
      </c>
      <c r="F15" s="55">
        <v>46230</v>
      </c>
      <c r="G15" s="55">
        <v>46231</v>
      </c>
      <c r="H15" s="55">
        <v>46235</v>
      </c>
      <c r="I15" s="55">
        <f t="shared" si="1"/>
        <v>46320</v>
      </c>
      <c r="J15" s="61">
        <f>Devoirs[[#This Row],[JOUR]]-Devoirs[[#This Row],[Début]]+1</f>
        <v>1</v>
      </c>
      <c r="K15" s="41"/>
    </row>
    <row r="16" spans="1:11" ht="29.25" customHeight="1" x14ac:dyDescent="0.2">
      <c r="A16" s="41" t="s">
        <v>497</v>
      </c>
      <c r="B16" s="41" t="s">
        <v>226</v>
      </c>
      <c r="C16" s="179" t="s">
        <v>513</v>
      </c>
      <c r="D16" s="204">
        <v>46228</v>
      </c>
      <c r="E16" s="204">
        <v>46228</v>
      </c>
      <c r="F16" s="55">
        <v>46230</v>
      </c>
      <c r="G16" s="55">
        <v>46231</v>
      </c>
      <c r="H16" s="55">
        <v>46235</v>
      </c>
      <c r="I16" s="55">
        <f t="shared" si="1"/>
        <v>46320</v>
      </c>
      <c r="J16" s="124">
        <f>Devoirs[[#This Row],[JOUR]]-Devoirs[[#This Row],[Début]]+1</f>
        <v>1</v>
      </c>
      <c r="K16" s="41"/>
    </row>
    <row r="17" spans="1:11" ht="35.25" customHeight="1" x14ac:dyDescent="0.2">
      <c r="A17" s="41" t="s">
        <v>497</v>
      </c>
      <c r="B17" s="41" t="s">
        <v>226</v>
      </c>
      <c r="C17" s="179" t="s">
        <v>514</v>
      </c>
      <c r="D17" s="204">
        <v>46227</v>
      </c>
      <c r="E17" s="204">
        <v>46227</v>
      </c>
      <c r="F17" s="55">
        <v>46229</v>
      </c>
      <c r="G17" s="55">
        <v>46230</v>
      </c>
      <c r="H17" s="55">
        <v>46234</v>
      </c>
      <c r="I17" s="55">
        <f t="shared" si="1"/>
        <v>46319</v>
      </c>
      <c r="J17" s="124">
        <f>Devoirs[[#This Row],[JOUR]]-Devoirs[[#This Row],[Début]]+1</f>
        <v>1</v>
      </c>
      <c r="K17" s="41"/>
    </row>
    <row r="18" spans="1:11" ht="29.25" customHeight="1" x14ac:dyDescent="0.2">
      <c r="A18" s="41" t="s">
        <v>114</v>
      </c>
      <c r="B18" s="41" t="s">
        <v>150</v>
      </c>
      <c r="C18" s="182" t="s">
        <v>512</v>
      </c>
      <c r="D18" s="204">
        <v>46225</v>
      </c>
      <c r="E18" s="204">
        <v>46225</v>
      </c>
      <c r="F18" s="55">
        <v>46227</v>
      </c>
      <c r="G18" s="55">
        <v>46228</v>
      </c>
      <c r="H18" s="55">
        <v>46232</v>
      </c>
      <c r="I18" s="55">
        <f t="shared" si="1"/>
        <v>46317</v>
      </c>
      <c r="J18" s="124">
        <f>Devoirs[[#This Row],[JOUR]]-Devoirs[[#This Row],[Début]]+1</f>
        <v>1</v>
      </c>
      <c r="K18" s="41"/>
    </row>
    <row r="19" spans="1:11" ht="31.5" customHeight="1" x14ac:dyDescent="0.2">
      <c r="A19" s="41" t="s">
        <v>48</v>
      </c>
      <c r="B19" s="41" t="s">
        <v>153</v>
      </c>
      <c r="C19" s="182" t="s">
        <v>511</v>
      </c>
      <c r="D19" s="204">
        <v>46225</v>
      </c>
      <c r="E19" s="204">
        <v>46225</v>
      </c>
      <c r="F19" s="55">
        <v>46227</v>
      </c>
      <c r="G19" s="55">
        <v>46228</v>
      </c>
      <c r="H19" s="55">
        <v>46232</v>
      </c>
      <c r="I19" s="55">
        <f t="shared" si="1"/>
        <v>46317</v>
      </c>
      <c r="J19" s="124">
        <f>Devoirs[[#This Row],[JOUR]]-Devoirs[[#This Row],[Début]]+1</f>
        <v>1</v>
      </c>
      <c r="K19" s="41"/>
    </row>
    <row r="20" spans="1:11" ht="18" customHeight="1" x14ac:dyDescent="0.2">
      <c r="A20" s="41" t="s">
        <v>48</v>
      </c>
      <c r="B20" s="41" t="s">
        <v>509</v>
      </c>
      <c r="C20" s="221" t="s">
        <v>510</v>
      </c>
      <c r="D20" s="204">
        <v>46224</v>
      </c>
      <c r="E20" s="204">
        <v>46224</v>
      </c>
      <c r="F20" s="55">
        <v>46226</v>
      </c>
      <c r="G20" s="55">
        <v>46227</v>
      </c>
      <c r="H20" s="55">
        <v>46231</v>
      </c>
      <c r="I20" s="55">
        <f t="shared" ref="I20:I28" si="2">EDATE(D20,3)</f>
        <v>46316</v>
      </c>
      <c r="J20" s="61">
        <f>Devoirs[[#This Row],[JOUR]]-Devoirs[[#This Row],[Début]]+1</f>
        <v>1</v>
      </c>
      <c r="K20" s="41"/>
    </row>
    <row r="21" spans="1:11" ht="39.75" customHeight="1" x14ac:dyDescent="0.2">
      <c r="A21" s="41" t="s">
        <v>507</v>
      </c>
      <c r="B21" s="41" t="s">
        <v>226</v>
      </c>
      <c r="C21" s="139" t="s">
        <v>508</v>
      </c>
      <c r="D21" s="204">
        <v>46224</v>
      </c>
      <c r="E21" s="204">
        <v>46224</v>
      </c>
      <c r="F21" s="55">
        <v>46226</v>
      </c>
      <c r="G21" s="55">
        <v>46227</v>
      </c>
      <c r="H21" s="55">
        <v>46231</v>
      </c>
      <c r="I21" s="55">
        <f t="shared" si="2"/>
        <v>46316</v>
      </c>
      <c r="J21" s="61">
        <f>Devoirs[[#This Row],[JOUR]]-Devoirs[[#This Row],[Début]]+1</f>
        <v>1</v>
      </c>
      <c r="K21" s="41"/>
    </row>
    <row r="22" spans="1:11" ht="45.75" customHeight="1" x14ac:dyDescent="0.2">
      <c r="A22" s="41" t="s">
        <v>504</v>
      </c>
      <c r="B22" s="41" t="s">
        <v>505</v>
      </c>
      <c r="C22" s="144" t="s">
        <v>506</v>
      </c>
      <c r="D22" s="204">
        <v>46224</v>
      </c>
      <c r="E22" s="204">
        <v>46224</v>
      </c>
      <c r="F22" s="55">
        <v>46226</v>
      </c>
      <c r="G22" s="55">
        <v>46227</v>
      </c>
      <c r="H22" s="55">
        <v>46231</v>
      </c>
      <c r="I22" s="55">
        <f>EDATE(D22,3)</f>
        <v>46316</v>
      </c>
      <c r="J22" s="124">
        <f>Devoirs[[#This Row],[JOUR]]-Devoirs[[#This Row],[Début]]+1</f>
        <v>1</v>
      </c>
      <c r="K22" s="41"/>
    </row>
    <row r="23" spans="1:11" ht="25.5" customHeight="1" x14ac:dyDescent="0.2">
      <c r="A23" s="41" t="s">
        <v>497</v>
      </c>
      <c r="B23" s="41" t="s">
        <v>226</v>
      </c>
      <c r="C23" s="179" t="s">
        <v>503</v>
      </c>
      <c r="D23" s="204">
        <v>46224</v>
      </c>
      <c r="E23" s="204">
        <v>46224</v>
      </c>
      <c r="F23" s="55">
        <v>46226</v>
      </c>
      <c r="G23" s="55">
        <v>46227</v>
      </c>
      <c r="H23" s="55">
        <v>46231</v>
      </c>
      <c r="I23" s="55">
        <f t="shared" si="2"/>
        <v>46316</v>
      </c>
      <c r="J23" s="61">
        <f>Devoirs[[#This Row],[JOUR]]-Devoirs[[#This Row],[Début]]+1</f>
        <v>1</v>
      </c>
      <c r="K23" s="41"/>
    </row>
    <row r="24" spans="1:11" ht="18" customHeight="1" x14ac:dyDescent="0.2">
      <c r="A24" s="41" t="s">
        <v>497</v>
      </c>
      <c r="B24" s="41" t="s">
        <v>226</v>
      </c>
      <c r="C24" s="180" t="s">
        <v>502</v>
      </c>
      <c r="D24" s="204">
        <v>46223</v>
      </c>
      <c r="E24" s="204">
        <v>46223</v>
      </c>
      <c r="F24" s="55">
        <v>46225</v>
      </c>
      <c r="G24" s="55">
        <v>46226</v>
      </c>
      <c r="H24" s="55">
        <v>46230</v>
      </c>
      <c r="I24" s="55">
        <f t="shared" si="2"/>
        <v>46315</v>
      </c>
      <c r="J24" s="124">
        <f>Devoirs[[#This Row],[JOUR]]-Devoirs[[#This Row],[Début]]+1</f>
        <v>1</v>
      </c>
      <c r="K24" s="41"/>
    </row>
    <row r="25" spans="1:11" ht="18" customHeight="1" x14ac:dyDescent="0.2">
      <c r="A25" s="41" t="s">
        <v>47</v>
      </c>
      <c r="B25" s="41" t="s">
        <v>289</v>
      </c>
      <c r="C25" s="219" t="s">
        <v>501</v>
      </c>
      <c r="D25" s="204">
        <v>46222</v>
      </c>
      <c r="E25" s="204">
        <v>46222</v>
      </c>
      <c r="F25" s="55">
        <v>46224</v>
      </c>
      <c r="G25" s="55">
        <v>46225</v>
      </c>
      <c r="H25" s="55">
        <v>46229</v>
      </c>
      <c r="I25" s="55">
        <f t="shared" si="2"/>
        <v>46314</v>
      </c>
      <c r="J25" s="61">
        <f>Devoirs[[#This Row],[JOUR]]-Devoirs[[#This Row],[Début]]+1</f>
        <v>1</v>
      </c>
      <c r="K25" s="41"/>
    </row>
    <row r="26" spans="1:11" ht="37.5" customHeight="1" x14ac:dyDescent="0.2">
      <c r="A26" s="41" t="s">
        <v>497</v>
      </c>
      <c r="B26" s="41" t="s">
        <v>226</v>
      </c>
      <c r="C26" s="220" t="s">
        <v>500</v>
      </c>
      <c r="D26" s="204">
        <v>46222</v>
      </c>
      <c r="E26" s="204">
        <v>46222</v>
      </c>
      <c r="F26" s="55">
        <v>46224</v>
      </c>
      <c r="G26" s="55">
        <v>46225</v>
      </c>
      <c r="H26" s="55">
        <v>46229</v>
      </c>
      <c r="I26" s="55">
        <f t="shared" si="2"/>
        <v>46314</v>
      </c>
      <c r="J26" s="124">
        <f>Devoirs[[#This Row],[JOUR]]-Devoirs[[#This Row],[Début]]+1</f>
        <v>1</v>
      </c>
      <c r="K26" s="41"/>
    </row>
    <row r="27" spans="1:11" ht="18" customHeight="1" x14ac:dyDescent="0.2">
      <c r="A27" s="41" t="s">
        <v>497</v>
      </c>
      <c r="B27" s="41" t="s">
        <v>498</v>
      </c>
      <c r="C27" s="210" t="s">
        <v>499</v>
      </c>
      <c r="D27" s="204">
        <v>46221</v>
      </c>
      <c r="E27" s="204">
        <v>46221</v>
      </c>
      <c r="F27" s="55">
        <v>46223</v>
      </c>
      <c r="G27" s="55">
        <v>46224</v>
      </c>
      <c r="H27" s="55">
        <v>46228</v>
      </c>
      <c r="I27" s="55">
        <f t="shared" si="2"/>
        <v>46313</v>
      </c>
      <c r="J27" s="124">
        <f>Devoirs[[#This Row],[JOUR]]-Devoirs[[#This Row],[Début]]+1</f>
        <v>1</v>
      </c>
      <c r="K27" s="41"/>
    </row>
    <row r="28" spans="1:11" ht="18" customHeight="1" x14ac:dyDescent="0.2">
      <c r="A28" s="41" t="s">
        <v>460</v>
      </c>
      <c r="B28" s="41" t="s">
        <v>82</v>
      </c>
      <c r="C28" s="210" t="s">
        <v>495</v>
      </c>
      <c r="D28" s="204">
        <v>46220</v>
      </c>
      <c r="E28" s="204">
        <v>46220</v>
      </c>
      <c r="F28" s="55">
        <v>46222</v>
      </c>
      <c r="G28" s="55">
        <v>46223</v>
      </c>
      <c r="H28" s="55">
        <v>46227</v>
      </c>
      <c r="I28" s="55">
        <f t="shared" si="2"/>
        <v>46312</v>
      </c>
      <c r="J28" s="124">
        <f>Devoirs[[#This Row],[JOUR]]-Devoirs[[#This Row],[Début]]+1</f>
        <v>1</v>
      </c>
      <c r="K28" s="41"/>
    </row>
    <row r="29" spans="1:11" ht="18" customHeight="1" x14ac:dyDescent="0.2">
      <c r="A29" s="41" t="s">
        <v>48</v>
      </c>
      <c r="B29" s="41" t="s">
        <v>226</v>
      </c>
      <c r="C29" s="207" t="s">
        <v>494</v>
      </c>
      <c r="D29" s="204">
        <v>46219</v>
      </c>
      <c r="E29" s="204">
        <v>46219</v>
      </c>
      <c r="F29" s="55">
        <v>46221</v>
      </c>
      <c r="G29" s="55">
        <v>46222</v>
      </c>
      <c r="H29" s="55">
        <v>46226</v>
      </c>
      <c r="I29" s="55">
        <f t="shared" ref="I29:I38" si="3">EDATE(D29,3)</f>
        <v>46311</v>
      </c>
      <c r="J29" s="61">
        <f>Devoirs[[#This Row],[JOUR]]-Devoirs[[#This Row],[Début]]+1</f>
        <v>1</v>
      </c>
      <c r="K29" s="41"/>
    </row>
    <row r="30" spans="1:11" ht="18" customHeight="1" x14ac:dyDescent="0.2">
      <c r="A30" s="41" t="s">
        <v>48</v>
      </c>
      <c r="B30" s="41" t="s">
        <v>82</v>
      </c>
      <c r="C30" s="209" t="s">
        <v>493</v>
      </c>
      <c r="D30" s="204">
        <v>46219</v>
      </c>
      <c r="E30" s="204">
        <v>46219</v>
      </c>
      <c r="F30" s="55">
        <v>46221</v>
      </c>
      <c r="G30" s="55">
        <v>46222</v>
      </c>
      <c r="H30" s="55">
        <v>46226</v>
      </c>
      <c r="I30" s="55">
        <f t="shared" si="3"/>
        <v>46311</v>
      </c>
      <c r="J30" s="124">
        <f>Devoirs[[#This Row],[JOUR]]-Devoirs[[#This Row],[Début]]+1</f>
        <v>1</v>
      </c>
      <c r="K30" s="41"/>
    </row>
    <row r="31" spans="1:11" ht="39" customHeight="1" x14ac:dyDescent="0.2">
      <c r="A31" s="71" t="s">
        <v>48</v>
      </c>
      <c r="B31" s="41" t="s">
        <v>82</v>
      </c>
      <c r="C31" s="211" t="s">
        <v>496</v>
      </c>
      <c r="D31" s="204">
        <v>46219</v>
      </c>
      <c r="E31" s="204">
        <v>46219</v>
      </c>
      <c r="F31" s="55">
        <v>46221</v>
      </c>
      <c r="G31" s="55">
        <v>46222</v>
      </c>
      <c r="H31" s="55">
        <v>46226</v>
      </c>
      <c r="I31" s="55">
        <f t="shared" si="3"/>
        <v>46311</v>
      </c>
      <c r="J31" s="124">
        <f>Devoirs[[#This Row],[JOUR]]-Devoirs[[#This Row],[Début]]+1</f>
        <v>1</v>
      </c>
      <c r="K31" s="41"/>
    </row>
    <row r="32" spans="1:11" ht="18" customHeight="1" x14ac:dyDescent="0.2">
      <c r="A32" s="41" t="s">
        <v>57</v>
      </c>
      <c r="B32" s="41" t="s">
        <v>52</v>
      </c>
      <c r="C32" s="207" t="s">
        <v>492</v>
      </c>
      <c r="D32" s="204">
        <v>46218</v>
      </c>
      <c r="E32" s="204">
        <v>46218</v>
      </c>
      <c r="F32" s="55">
        <v>46220</v>
      </c>
      <c r="G32" s="55">
        <v>46221</v>
      </c>
      <c r="H32" s="55">
        <v>46225</v>
      </c>
      <c r="I32" s="55">
        <f t="shared" si="3"/>
        <v>46310</v>
      </c>
      <c r="J32" s="124">
        <f>Devoirs[[#This Row],[JOUR]]-Devoirs[[#This Row],[Début]]+1</f>
        <v>1</v>
      </c>
      <c r="K32" s="41"/>
    </row>
    <row r="33" spans="1:11" ht="18" customHeight="1" x14ac:dyDescent="0.2">
      <c r="A33" s="41" t="s">
        <v>57</v>
      </c>
      <c r="B33" s="41" t="s">
        <v>87</v>
      </c>
      <c r="C33" s="207" t="s">
        <v>491</v>
      </c>
      <c r="D33" s="204">
        <v>46218</v>
      </c>
      <c r="E33" s="204">
        <v>46218</v>
      </c>
      <c r="F33" s="55">
        <v>46220</v>
      </c>
      <c r="G33" s="55">
        <v>46221</v>
      </c>
      <c r="H33" s="55">
        <v>46225</v>
      </c>
      <c r="I33" s="55">
        <f t="shared" si="3"/>
        <v>46310</v>
      </c>
      <c r="J33" s="124">
        <f>Devoirs[[#This Row],[JOUR]]-Devoirs[[#This Row],[Début]]+1</f>
        <v>1</v>
      </c>
      <c r="K33" s="41"/>
    </row>
    <row r="34" spans="1:11" ht="18" customHeight="1" x14ac:dyDescent="0.2">
      <c r="A34" s="41" t="s">
        <v>244</v>
      </c>
      <c r="B34" s="41" t="s">
        <v>289</v>
      </c>
      <c r="C34" s="207" t="s">
        <v>490</v>
      </c>
      <c r="D34" s="204">
        <v>46218</v>
      </c>
      <c r="E34" s="204">
        <v>46218</v>
      </c>
      <c r="F34" s="55">
        <v>46220</v>
      </c>
      <c r="G34" s="55">
        <v>46221</v>
      </c>
      <c r="H34" s="55">
        <v>46225</v>
      </c>
      <c r="I34" s="55">
        <f t="shared" si="3"/>
        <v>46310</v>
      </c>
      <c r="J34" s="124">
        <f>Devoirs[[#This Row],[JOUR]]-Devoirs[[#This Row],[Début]]+1</f>
        <v>1</v>
      </c>
      <c r="K34" s="41"/>
    </row>
    <row r="35" spans="1:11" ht="18" customHeight="1" x14ac:dyDescent="0.2">
      <c r="A35" s="41" t="s">
        <v>244</v>
      </c>
      <c r="B35" s="41" t="s">
        <v>226</v>
      </c>
      <c r="C35" s="207" t="s">
        <v>489</v>
      </c>
      <c r="D35" s="204">
        <v>46218</v>
      </c>
      <c r="E35" s="204">
        <v>46218</v>
      </c>
      <c r="F35" s="55">
        <v>46220</v>
      </c>
      <c r="G35" s="55">
        <v>46221</v>
      </c>
      <c r="H35" s="55">
        <v>46225</v>
      </c>
      <c r="I35" s="55">
        <f t="shared" si="3"/>
        <v>46310</v>
      </c>
      <c r="J35" s="124">
        <f>Devoirs[[#This Row],[JOUR]]-Devoirs[[#This Row],[Début]]+1</f>
        <v>1</v>
      </c>
      <c r="K35" s="41"/>
    </row>
    <row r="36" spans="1:11" ht="18" customHeight="1" x14ac:dyDescent="0.2">
      <c r="A36" s="41" t="s">
        <v>486</v>
      </c>
      <c r="B36" s="41" t="s">
        <v>487</v>
      </c>
      <c r="C36" s="207" t="s">
        <v>488</v>
      </c>
      <c r="D36" s="204">
        <v>46216</v>
      </c>
      <c r="E36" s="204">
        <v>46216</v>
      </c>
      <c r="F36" s="55">
        <v>46218</v>
      </c>
      <c r="G36" s="55">
        <v>46219</v>
      </c>
      <c r="H36" s="55">
        <v>46223</v>
      </c>
      <c r="I36" s="55">
        <f t="shared" si="3"/>
        <v>46308</v>
      </c>
      <c r="J36" s="124">
        <f>Devoirs[[#This Row],[JOUR]]-Devoirs[[#This Row],[Début]]+1</f>
        <v>1</v>
      </c>
      <c r="K36" s="41"/>
    </row>
    <row r="37" spans="1:11" ht="18" customHeight="1" x14ac:dyDescent="0.2">
      <c r="A37" s="41" t="s">
        <v>244</v>
      </c>
      <c r="B37" s="41" t="s">
        <v>289</v>
      </c>
      <c r="C37" s="208" t="s">
        <v>485</v>
      </c>
      <c r="D37" s="204">
        <v>46217</v>
      </c>
      <c r="E37" s="204">
        <v>46217</v>
      </c>
      <c r="F37" s="55">
        <v>46219</v>
      </c>
      <c r="G37" s="55">
        <v>46220</v>
      </c>
      <c r="H37" s="55">
        <v>46224</v>
      </c>
      <c r="I37" s="55">
        <f t="shared" si="3"/>
        <v>46309</v>
      </c>
      <c r="J37" s="124">
        <f>Devoirs[[#This Row],[JOUR]]-Devoirs[[#This Row],[Début]]+1</f>
        <v>1</v>
      </c>
      <c r="K37" s="41"/>
    </row>
    <row r="38" spans="1:11" ht="18" customHeight="1" x14ac:dyDescent="0.2">
      <c r="A38" s="41" t="s">
        <v>48</v>
      </c>
      <c r="B38" s="41" t="s">
        <v>289</v>
      </c>
      <c r="C38" s="205" t="s">
        <v>484</v>
      </c>
      <c r="D38" s="204">
        <v>46217</v>
      </c>
      <c r="E38" s="204">
        <v>46217</v>
      </c>
      <c r="F38" s="55">
        <v>46219</v>
      </c>
      <c r="G38" s="55">
        <v>46220</v>
      </c>
      <c r="H38" s="55">
        <v>46224</v>
      </c>
      <c r="I38" s="55">
        <f t="shared" si="3"/>
        <v>46309</v>
      </c>
      <c r="J38" s="124">
        <f>Devoirs[[#This Row],[JOUR]]-Devoirs[[#This Row],[Début]]+1</f>
        <v>1</v>
      </c>
      <c r="K38" s="41"/>
    </row>
    <row r="39" spans="1:11" ht="18" customHeight="1" x14ac:dyDescent="0.2">
      <c r="A39" s="41" t="s">
        <v>48</v>
      </c>
      <c r="B39" s="41" t="s">
        <v>153</v>
      </c>
      <c r="C39" s="205" t="s">
        <v>483</v>
      </c>
      <c r="D39" s="204">
        <v>46214</v>
      </c>
      <c r="E39" s="204">
        <v>46214</v>
      </c>
      <c r="F39" s="55">
        <v>46216</v>
      </c>
      <c r="G39" s="55">
        <v>46217</v>
      </c>
      <c r="H39" s="55">
        <v>46221</v>
      </c>
      <c r="I39" s="55">
        <f t="shared" ref="I39:I44" si="4">EDATE(D39,3)</f>
        <v>46306</v>
      </c>
      <c r="J39" s="61">
        <f>Devoirs[[#This Row],[JOUR]]-Devoirs[[#This Row],[Début]]+1</f>
        <v>1</v>
      </c>
      <c r="K39" s="41"/>
    </row>
    <row r="40" spans="1:11" ht="18" customHeight="1" x14ac:dyDescent="0.2">
      <c r="A40" s="41" t="s">
        <v>48</v>
      </c>
      <c r="B40" s="41" t="s">
        <v>226</v>
      </c>
      <c r="C40" s="205" t="s">
        <v>482</v>
      </c>
      <c r="D40" s="204">
        <v>46214</v>
      </c>
      <c r="E40" s="204">
        <v>46214</v>
      </c>
      <c r="F40" s="55">
        <v>46216</v>
      </c>
      <c r="G40" s="55">
        <v>46217</v>
      </c>
      <c r="H40" s="55">
        <v>46221</v>
      </c>
      <c r="I40" s="55">
        <f t="shared" si="4"/>
        <v>46306</v>
      </c>
      <c r="J40" s="61">
        <f>Devoirs[[#This Row],[JOUR]]-Devoirs[[#This Row],[Début]]+1</f>
        <v>1</v>
      </c>
      <c r="K40" s="41"/>
    </row>
    <row r="41" spans="1:11" ht="18" customHeight="1" x14ac:dyDescent="0.2">
      <c r="A41" s="41" t="s">
        <v>48</v>
      </c>
      <c r="B41" s="41" t="s">
        <v>153</v>
      </c>
      <c r="C41" s="206" t="s">
        <v>481</v>
      </c>
      <c r="D41" s="204">
        <v>46214</v>
      </c>
      <c r="E41" s="204">
        <v>46214</v>
      </c>
      <c r="F41" s="55">
        <v>46216</v>
      </c>
      <c r="G41" s="55">
        <v>46217</v>
      </c>
      <c r="H41" s="55">
        <v>46221</v>
      </c>
      <c r="I41" s="55">
        <f t="shared" si="4"/>
        <v>46306</v>
      </c>
      <c r="J41" s="61">
        <f>Devoirs[[#This Row],[JOUR]]-Devoirs[[#This Row],[Début]]+1</f>
        <v>1</v>
      </c>
      <c r="K41" s="41"/>
    </row>
    <row r="42" spans="1:11" ht="18" customHeight="1" x14ac:dyDescent="0.2">
      <c r="A42" s="41" t="s">
        <v>57</v>
      </c>
      <c r="B42" s="41" t="s">
        <v>52</v>
      </c>
      <c r="C42" s="206" t="s">
        <v>331</v>
      </c>
      <c r="D42" s="204">
        <v>46212</v>
      </c>
      <c r="E42" s="204">
        <v>46212</v>
      </c>
      <c r="F42" s="55">
        <v>46214</v>
      </c>
      <c r="G42" s="55">
        <v>46215</v>
      </c>
      <c r="H42" s="55">
        <v>46219</v>
      </c>
      <c r="I42" s="55">
        <f t="shared" si="4"/>
        <v>46304</v>
      </c>
      <c r="J42" s="124">
        <f>Devoirs[[#This Row],[JOUR]]-Devoirs[[#This Row],[Début]]+1</f>
        <v>1</v>
      </c>
      <c r="K42" s="41"/>
    </row>
    <row r="43" spans="1:11" ht="22.5" customHeight="1" x14ac:dyDescent="0.2">
      <c r="A43" s="41" t="s">
        <v>244</v>
      </c>
      <c r="B43" s="41" t="s">
        <v>226</v>
      </c>
      <c r="C43" s="206" t="s">
        <v>480</v>
      </c>
      <c r="D43" s="204">
        <v>46212</v>
      </c>
      <c r="E43" s="204">
        <v>46212</v>
      </c>
      <c r="F43" s="55">
        <v>46214</v>
      </c>
      <c r="G43" s="55">
        <v>46215</v>
      </c>
      <c r="H43" s="55">
        <v>46219</v>
      </c>
      <c r="I43" s="55">
        <f t="shared" si="4"/>
        <v>46304</v>
      </c>
      <c r="J43" s="124">
        <f>Devoirs[[#This Row],[JOUR]]-Devoirs[[#This Row],[Début]]+1</f>
        <v>1</v>
      </c>
      <c r="K43" s="41"/>
    </row>
    <row r="44" spans="1:11" ht="25.5" customHeight="1" x14ac:dyDescent="0.2">
      <c r="A44" s="41" t="s">
        <v>244</v>
      </c>
      <c r="B44" s="41" t="s">
        <v>47</v>
      </c>
      <c r="C44" s="206" t="s">
        <v>479</v>
      </c>
      <c r="D44" s="204">
        <v>46212</v>
      </c>
      <c r="E44" s="204">
        <v>46212</v>
      </c>
      <c r="F44" s="55">
        <v>46214</v>
      </c>
      <c r="G44" s="55">
        <v>46215</v>
      </c>
      <c r="H44" s="55">
        <v>46219</v>
      </c>
      <c r="I44" s="55">
        <f t="shared" si="4"/>
        <v>46304</v>
      </c>
      <c r="J44" s="124">
        <f>Devoirs[[#This Row],[JOUR]]-Devoirs[[#This Row],[Début]]+1</f>
        <v>1</v>
      </c>
      <c r="K44" s="41"/>
    </row>
    <row r="45" spans="1:11" ht="33" customHeight="1" x14ac:dyDescent="0.2">
      <c r="A45" s="41" t="s">
        <v>48</v>
      </c>
      <c r="B45" s="41" t="s">
        <v>153</v>
      </c>
      <c r="C45" s="206" t="s">
        <v>478</v>
      </c>
      <c r="D45" s="204">
        <v>46209</v>
      </c>
      <c r="E45" s="204">
        <v>46209</v>
      </c>
      <c r="F45" s="55">
        <v>46211</v>
      </c>
      <c r="G45" s="55">
        <v>46212</v>
      </c>
      <c r="H45" s="55">
        <v>46216</v>
      </c>
      <c r="I45" s="55">
        <f t="shared" ref="I45:I58" si="5">EDATE(D45,3)</f>
        <v>46301</v>
      </c>
      <c r="J45" s="124">
        <f>Devoirs[[#This Row],[JOUR]]-Devoirs[[#This Row],[Début]]+1</f>
        <v>1</v>
      </c>
      <c r="K45" s="41"/>
    </row>
    <row r="46" spans="1:11" ht="18" customHeight="1" x14ac:dyDescent="0.2">
      <c r="A46" s="41" t="s">
        <v>48</v>
      </c>
      <c r="B46" s="41" t="s">
        <v>153</v>
      </c>
      <c r="C46" s="206" t="s">
        <v>477</v>
      </c>
      <c r="D46" s="204">
        <v>46209</v>
      </c>
      <c r="E46" s="204">
        <v>46209</v>
      </c>
      <c r="F46" s="55">
        <v>46211</v>
      </c>
      <c r="G46" s="55">
        <v>46212</v>
      </c>
      <c r="H46" s="55">
        <v>46216</v>
      </c>
      <c r="I46" s="55">
        <f t="shared" si="5"/>
        <v>46301</v>
      </c>
      <c r="J46" s="124">
        <f>Devoirs[[#This Row],[JOUR]]-Devoirs[[#This Row],[Début]]+1</f>
        <v>1</v>
      </c>
      <c r="K46" s="41"/>
    </row>
    <row r="47" spans="1:11" ht="18" customHeight="1" x14ac:dyDescent="0.2">
      <c r="A47" s="41" t="s">
        <v>48</v>
      </c>
      <c r="B47" s="41" t="s">
        <v>153</v>
      </c>
      <c r="C47" s="206" t="s">
        <v>476</v>
      </c>
      <c r="D47" s="204">
        <v>46209</v>
      </c>
      <c r="E47" s="204">
        <v>46209</v>
      </c>
      <c r="F47" s="55">
        <v>46211</v>
      </c>
      <c r="G47" s="55">
        <v>46212</v>
      </c>
      <c r="H47" s="55">
        <v>46216</v>
      </c>
      <c r="I47" s="55">
        <f t="shared" si="5"/>
        <v>46301</v>
      </c>
      <c r="J47" s="124">
        <f>Devoirs[[#This Row],[JOUR]]-Devoirs[[#This Row],[Début]]+1</f>
        <v>1</v>
      </c>
      <c r="K47" s="41"/>
    </row>
    <row r="48" spans="1:11" ht="18" customHeight="1" x14ac:dyDescent="0.2">
      <c r="A48" s="41" t="s">
        <v>48</v>
      </c>
      <c r="B48" s="41" t="s">
        <v>153</v>
      </c>
      <c r="C48" s="206" t="s">
        <v>475</v>
      </c>
      <c r="D48" s="204">
        <v>46209</v>
      </c>
      <c r="E48" s="204">
        <v>46209</v>
      </c>
      <c r="F48" s="55">
        <v>46211</v>
      </c>
      <c r="G48" s="55">
        <v>46212</v>
      </c>
      <c r="H48" s="55">
        <v>46216</v>
      </c>
      <c r="I48" s="55">
        <f t="shared" si="5"/>
        <v>46301</v>
      </c>
      <c r="J48" s="124">
        <f>Devoirs[[#This Row],[JOUR]]-Devoirs[[#This Row],[Début]]+1</f>
        <v>1</v>
      </c>
      <c r="K48" s="41"/>
    </row>
    <row r="49" spans="1:11" ht="18" customHeight="1" x14ac:dyDescent="0.2">
      <c r="A49" s="41" t="s">
        <v>48</v>
      </c>
      <c r="B49" s="41" t="s">
        <v>153</v>
      </c>
      <c r="C49" s="206" t="s">
        <v>474</v>
      </c>
      <c r="D49" s="204">
        <v>46209</v>
      </c>
      <c r="E49" s="204">
        <v>46209</v>
      </c>
      <c r="F49" s="55">
        <v>46211</v>
      </c>
      <c r="G49" s="55">
        <v>46212</v>
      </c>
      <c r="H49" s="55">
        <v>46216</v>
      </c>
      <c r="I49" s="55">
        <f t="shared" si="5"/>
        <v>46301</v>
      </c>
      <c r="J49" s="124">
        <f>Devoirs[[#This Row],[JOUR]]-Devoirs[[#This Row],[Début]]+1</f>
        <v>1</v>
      </c>
      <c r="K49" s="41"/>
    </row>
    <row r="50" spans="1:11" ht="18" customHeight="1" x14ac:dyDescent="0.2">
      <c r="A50" s="41"/>
      <c r="B50" s="41" t="s">
        <v>153</v>
      </c>
      <c r="C50" s="206" t="s">
        <v>473</v>
      </c>
      <c r="D50" s="204">
        <v>46209</v>
      </c>
      <c r="E50" s="204">
        <v>46209</v>
      </c>
      <c r="F50" s="55">
        <v>46211</v>
      </c>
      <c r="G50" s="55">
        <v>46212</v>
      </c>
      <c r="H50" s="55">
        <v>46216</v>
      </c>
      <c r="I50" s="55">
        <f t="shared" si="5"/>
        <v>46301</v>
      </c>
      <c r="J50" s="124">
        <f>Devoirs[[#This Row],[JOUR]]-Devoirs[[#This Row],[Début]]+1</f>
        <v>1</v>
      </c>
      <c r="K50" s="41"/>
    </row>
    <row r="51" spans="1:11" ht="18" customHeight="1" x14ac:dyDescent="0.2">
      <c r="A51" s="41" t="s">
        <v>48</v>
      </c>
      <c r="B51" s="41" t="s">
        <v>153</v>
      </c>
      <c r="C51" s="206" t="s">
        <v>472</v>
      </c>
      <c r="D51" s="204">
        <v>46209</v>
      </c>
      <c r="E51" s="204">
        <v>46209</v>
      </c>
      <c r="F51" s="55">
        <v>46211</v>
      </c>
      <c r="G51" s="55">
        <v>46212</v>
      </c>
      <c r="H51" s="55">
        <v>46216</v>
      </c>
      <c r="I51" s="55">
        <f t="shared" si="5"/>
        <v>46301</v>
      </c>
      <c r="J51" s="124">
        <f>Devoirs[[#This Row],[JOUR]]-Devoirs[[#This Row],[Début]]+1</f>
        <v>1</v>
      </c>
      <c r="K51" s="41"/>
    </row>
    <row r="52" spans="1:11" ht="18" customHeight="1" x14ac:dyDescent="0.2">
      <c r="A52" s="41" t="s">
        <v>48</v>
      </c>
      <c r="B52" s="41" t="s">
        <v>153</v>
      </c>
      <c r="C52" s="206" t="s">
        <v>471</v>
      </c>
      <c r="D52" s="204">
        <v>46209</v>
      </c>
      <c r="E52" s="204">
        <v>46209</v>
      </c>
      <c r="F52" s="55">
        <v>46211</v>
      </c>
      <c r="G52" s="55">
        <v>46212</v>
      </c>
      <c r="H52" s="55">
        <v>46216</v>
      </c>
      <c r="I52" s="55">
        <f t="shared" si="5"/>
        <v>46301</v>
      </c>
      <c r="J52" s="124">
        <f>Devoirs[[#This Row],[JOUR]]-Devoirs[[#This Row],[Début]]+1</f>
        <v>1</v>
      </c>
      <c r="K52" s="41"/>
    </row>
    <row r="53" spans="1:11" ht="18" customHeight="1" x14ac:dyDescent="0.2">
      <c r="A53" s="41" t="s">
        <v>48</v>
      </c>
      <c r="B53" s="41" t="s">
        <v>153</v>
      </c>
      <c r="C53" s="206" t="s">
        <v>470</v>
      </c>
      <c r="D53" s="204">
        <v>46209</v>
      </c>
      <c r="E53" s="204">
        <v>46209</v>
      </c>
      <c r="F53" s="55">
        <v>46211</v>
      </c>
      <c r="G53" s="55">
        <v>46212</v>
      </c>
      <c r="H53" s="55">
        <v>46216</v>
      </c>
      <c r="I53" s="55">
        <f t="shared" si="5"/>
        <v>46301</v>
      </c>
      <c r="J53" s="124">
        <f>Devoirs[[#This Row],[JOUR]]-Devoirs[[#This Row],[Début]]+1</f>
        <v>1</v>
      </c>
      <c r="K53" s="41"/>
    </row>
    <row r="54" spans="1:11" ht="18" customHeight="1" x14ac:dyDescent="0.2">
      <c r="A54" s="41" t="s">
        <v>47</v>
      </c>
      <c r="B54" s="41" t="s">
        <v>468</v>
      </c>
      <c r="C54" s="63" t="s">
        <v>469</v>
      </c>
      <c r="D54" s="204">
        <v>44438</v>
      </c>
      <c r="E54" s="204">
        <v>44438</v>
      </c>
      <c r="F54" s="55">
        <v>44440</v>
      </c>
      <c r="G54" s="55">
        <v>44441</v>
      </c>
      <c r="H54" s="55">
        <v>44445</v>
      </c>
      <c r="I54" s="55">
        <f t="shared" si="5"/>
        <v>44530</v>
      </c>
      <c r="J54" s="124">
        <f>Devoirs[[#This Row],[JOUR]]-Devoirs[[#This Row],[Début]]+1</f>
        <v>1</v>
      </c>
      <c r="K54" s="41"/>
    </row>
    <row r="55" spans="1:11" ht="18" customHeight="1" x14ac:dyDescent="0.2">
      <c r="A55" s="41" t="s">
        <v>57</v>
      </c>
      <c r="B55" s="41" t="s">
        <v>87</v>
      </c>
      <c r="C55" s="139" t="s">
        <v>467</v>
      </c>
      <c r="D55" s="44">
        <v>45893</v>
      </c>
      <c r="E55" s="44">
        <v>45893</v>
      </c>
      <c r="F55" s="55">
        <v>45895</v>
      </c>
      <c r="G55" s="55">
        <v>45896</v>
      </c>
      <c r="H55" s="55">
        <v>45900</v>
      </c>
      <c r="I55" s="55">
        <f t="shared" si="5"/>
        <v>45985</v>
      </c>
      <c r="J55" s="61">
        <f>Devoirs[[#This Row],[JOUR]]-Devoirs[[#This Row],[Début]]+1</f>
        <v>1</v>
      </c>
      <c r="K55" s="41"/>
    </row>
    <row r="56" spans="1:11" ht="18" customHeight="1" x14ac:dyDescent="0.2">
      <c r="A56" s="41" t="s">
        <v>46</v>
      </c>
      <c r="B56" s="41" t="s">
        <v>52</v>
      </c>
      <c r="C56" s="67" t="s">
        <v>466</v>
      </c>
      <c r="D56" s="44">
        <v>45890</v>
      </c>
      <c r="E56" s="44">
        <v>45890</v>
      </c>
      <c r="F56" s="55">
        <v>45892</v>
      </c>
      <c r="G56" s="55">
        <v>45893</v>
      </c>
      <c r="H56" s="55">
        <v>45897</v>
      </c>
      <c r="I56" s="55">
        <f t="shared" si="5"/>
        <v>45982</v>
      </c>
      <c r="J56" s="124">
        <f>Devoirs[[#This Row],[JOUR]]-Devoirs[[#This Row],[Début]]+1</f>
        <v>1</v>
      </c>
      <c r="K56" s="41"/>
    </row>
    <row r="57" spans="1:11" ht="18" customHeight="1" x14ac:dyDescent="0.2">
      <c r="A57" s="41" t="s">
        <v>46</v>
      </c>
      <c r="B57" s="41" t="s">
        <v>47</v>
      </c>
      <c r="C57" s="63" t="s">
        <v>465</v>
      </c>
      <c r="D57" s="44">
        <v>45889</v>
      </c>
      <c r="E57" s="44">
        <v>45889</v>
      </c>
      <c r="F57" s="55">
        <v>45891</v>
      </c>
      <c r="G57" s="55">
        <v>45892</v>
      </c>
      <c r="H57" s="55">
        <v>45896</v>
      </c>
      <c r="I57" s="55">
        <f t="shared" si="5"/>
        <v>45981</v>
      </c>
      <c r="J57" s="124">
        <f>Devoirs[[#This Row],[JOUR]]-Devoirs[[#This Row],[Début]]+1</f>
        <v>1</v>
      </c>
      <c r="K57" s="41"/>
    </row>
    <row r="58" spans="1:11" ht="18" customHeight="1" x14ac:dyDescent="0.2">
      <c r="A58" s="41" t="s">
        <v>46</v>
      </c>
      <c r="B58" s="41" t="s">
        <v>289</v>
      </c>
      <c r="C58" s="59" t="s">
        <v>464</v>
      </c>
      <c r="D58" s="44">
        <v>45888</v>
      </c>
      <c r="E58" s="44">
        <v>45888</v>
      </c>
      <c r="F58" s="55">
        <v>45890</v>
      </c>
      <c r="G58" s="55">
        <v>45891</v>
      </c>
      <c r="H58" s="55">
        <v>45895</v>
      </c>
      <c r="I58" s="55">
        <f t="shared" si="5"/>
        <v>45980</v>
      </c>
      <c r="J58" s="124">
        <f>Devoirs[[#This Row],[JOUR]]-Devoirs[[#This Row],[Début]]+1</f>
        <v>1</v>
      </c>
      <c r="K58" s="41"/>
    </row>
    <row r="59" spans="1:11" ht="18" customHeight="1" x14ac:dyDescent="0.2">
      <c r="A59" s="41" t="s">
        <v>46</v>
      </c>
      <c r="B59" s="41" t="s">
        <v>226</v>
      </c>
      <c r="C59" s="203" t="s">
        <v>463</v>
      </c>
      <c r="D59" s="44">
        <v>45884</v>
      </c>
      <c r="E59" s="44">
        <v>45884</v>
      </c>
      <c r="F59" s="55">
        <v>45886</v>
      </c>
      <c r="G59" s="55">
        <v>45887</v>
      </c>
      <c r="H59" s="55">
        <v>45891</v>
      </c>
      <c r="I59" s="55">
        <f t="shared" ref="I59:I65" si="6">EDATE(D59,3)</f>
        <v>45976</v>
      </c>
      <c r="J59" s="61">
        <f>Devoirs[[#This Row],[JOUR]]-Devoirs[[#This Row],[Début]]+1</f>
        <v>1</v>
      </c>
      <c r="K59" s="41"/>
    </row>
    <row r="60" spans="1:11" ht="18" customHeight="1" x14ac:dyDescent="0.2">
      <c r="A60" s="41" t="s">
        <v>46</v>
      </c>
      <c r="B60" s="41" t="s">
        <v>452</v>
      </c>
      <c r="C60" s="147" t="s">
        <v>462</v>
      </c>
      <c r="D60" s="44">
        <v>45884</v>
      </c>
      <c r="E60" s="44">
        <v>45884</v>
      </c>
      <c r="F60" s="55">
        <v>45886</v>
      </c>
      <c r="G60" s="55">
        <v>45887</v>
      </c>
      <c r="H60" s="55">
        <v>45891</v>
      </c>
      <c r="I60" s="55">
        <f t="shared" si="6"/>
        <v>45976</v>
      </c>
      <c r="J60" s="124">
        <f>Devoirs[[#This Row],[JOUR]]-Devoirs[[#This Row],[Début]]+1</f>
        <v>1</v>
      </c>
      <c r="K60" s="41"/>
    </row>
    <row r="61" spans="1:11" ht="18" customHeight="1" x14ac:dyDescent="0.2">
      <c r="A61" s="41" t="s">
        <v>460</v>
      </c>
      <c r="B61" s="41" t="s">
        <v>47</v>
      </c>
      <c r="C61" s="67" t="s">
        <v>461</v>
      </c>
      <c r="D61" s="44">
        <v>45880</v>
      </c>
      <c r="E61" s="44">
        <v>45880</v>
      </c>
      <c r="F61" s="55">
        <v>45882</v>
      </c>
      <c r="G61" s="55">
        <v>45883</v>
      </c>
      <c r="H61" s="55">
        <v>45887</v>
      </c>
      <c r="I61" s="55">
        <f t="shared" si="6"/>
        <v>45972</v>
      </c>
      <c r="J61" s="124">
        <f>Devoirs[[#This Row],[JOUR]]-Devoirs[[#This Row],[Début]]+1</f>
        <v>1</v>
      </c>
      <c r="K61" s="41"/>
    </row>
    <row r="62" spans="1:11" ht="18" customHeight="1" x14ac:dyDescent="0.2">
      <c r="A62" s="41" t="s">
        <v>48</v>
      </c>
      <c r="B62" s="41" t="s">
        <v>458</v>
      </c>
      <c r="C62" s="139" t="s">
        <v>459</v>
      </c>
      <c r="D62" s="44">
        <v>45879</v>
      </c>
      <c r="E62" s="44">
        <v>45879</v>
      </c>
      <c r="F62" s="55">
        <v>45881</v>
      </c>
      <c r="G62" s="55">
        <v>45882</v>
      </c>
      <c r="H62" s="55">
        <v>45886</v>
      </c>
      <c r="I62" s="55">
        <f t="shared" si="6"/>
        <v>45971</v>
      </c>
      <c r="J62" s="124">
        <f>Devoirs[[#This Row],[JOUR]]-Devoirs[[#This Row],[Début]]+1</f>
        <v>1</v>
      </c>
      <c r="K62" s="41"/>
    </row>
    <row r="63" spans="1:11" ht="18" customHeight="1" x14ac:dyDescent="0.2">
      <c r="A63" s="41" t="s">
        <v>46</v>
      </c>
      <c r="B63" s="41" t="s">
        <v>226</v>
      </c>
      <c r="C63" s="144" t="s">
        <v>457</v>
      </c>
      <c r="D63" s="44">
        <v>45879</v>
      </c>
      <c r="E63" s="44">
        <v>45879</v>
      </c>
      <c r="F63" s="55">
        <v>45881</v>
      </c>
      <c r="G63" s="55">
        <v>45882</v>
      </c>
      <c r="H63" s="55">
        <v>45886</v>
      </c>
      <c r="I63" s="55">
        <f t="shared" si="6"/>
        <v>45971</v>
      </c>
      <c r="J63" s="124">
        <f>Devoirs[[#This Row],[JOUR]]-Devoirs[[#This Row],[Début]]+1</f>
        <v>1</v>
      </c>
      <c r="K63" s="41"/>
    </row>
    <row r="64" spans="1:11" ht="18" customHeight="1" x14ac:dyDescent="0.2">
      <c r="A64" s="41" t="s">
        <v>46</v>
      </c>
      <c r="B64" s="41" t="s">
        <v>226</v>
      </c>
      <c r="C64" s="202" t="s">
        <v>241</v>
      </c>
      <c r="D64" s="44">
        <v>45878</v>
      </c>
      <c r="E64" s="44">
        <v>45878</v>
      </c>
      <c r="F64" s="55">
        <v>45880</v>
      </c>
      <c r="G64" s="55">
        <v>45881</v>
      </c>
      <c r="H64" s="55">
        <v>45885</v>
      </c>
      <c r="I64" s="55">
        <f t="shared" si="6"/>
        <v>45970</v>
      </c>
      <c r="J64" s="124">
        <f>Devoirs[[#This Row],[JOUR]]-Devoirs[[#This Row],[Début]]+1</f>
        <v>1</v>
      </c>
      <c r="K64" s="41"/>
    </row>
    <row r="65" spans="1:11" ht="18" customHeight="1" x14ac:dyDescent="0.2">
      <c r="A65" s="41" t="s">
        <v>46</v>
      </c>
      <c r="B65" s="41" t="s">
        <v>226</v>
      </c>
      <c r="C65" s="201" t="s">
        <v>456</v>
      </c>
      <c r="D65" s="44">
        <v>45877</v>
      </c>
      <c r="E65" s="44">
        <v>45877</v>
      </c>
      <c r="F65" s="55">
        <v>45879</v>
      </c>
      <c r="G65" s="55">
        <v>45880</v>
      </c>
      <c r="H65" s="55">
        <v>45884</v>
      </c>
      <c r="I65" s="55">
        <f t="shared" si="6"/>
        <v>45969</v>
      </c>
      <c r="J65" s="124">
        <f>Devoirs[[#This Row],[JOUR]]-Devoirs[[#This Row],[Début]]+1</f>
        <v>1</v>
      </c>
      <c r="K65" s="41"/>
    </row>
    <row r="66" spans="1:11" ht="18" customHeight="1" x14ac:dyDescent="0.2">
      <c r="A66" s="41" t="s">
        <v>314</v>
      </c>
      <c r="B66" s="41" t="s">
        <v>314</v>
      </c>
      <c r="C66" s="67" t="s">
        <v>455</v>
      </c>
      <c r="D66" s="44">
        <v>45872</v>
      </c>
      <c r="E66" s="44">
        <v>45872</v>
      </c>
      <c r="F66" s="55">
        <v>45874</v>
      </c>
      <c r="G66" s="55">
        <v>45875</v>
      </c>
      <c r="H66" s="55">
        <v>45879</v>
      </c>
      <c r="I66" s="55">
        <f t="shared" ref="I66:I71" si="7">EDATE(D66,3)</f>
        <v>45964</v>
      </c>
      <c r="J66" s="61">
        <f>Devoirs[[#This Row],[JOUR]]-Devoirs[[#This Row],[Début]]+1</f>
        <v>1</v>
      </c>
      <c r="K66" s="41"/>
    </row>
    <row r="67" spans="1:11" ht="18" customHeight="1" x14ac:dyDescent="0.2">
      <c r="A67" s="41" t="s">
        <v>46</v>
      </c>
      <c r="B67" s="41" t="s">
        <v>226</v>
      </c>
      <c r="C67" s="159" t="s">
        <v>454</v>
      </c>
      <c r="D67" s="44">
        <v>45870</v>
      </c>
      <c r="E67" s="44">
        <v>45870</v>
      </c>
      <c r="F67" s="55">
        <v>45872</v>
      </c>
      <c r="G67" s="55">
        <v>45873</v>
      </c>
      <c r="H67" s="55">
        <v>45877</v>
      </c>
      <c r="I67" s="55">
        <f t="shared" si="7"/>
        <v>45962</v>
      </c>
      <c r="J67" s="124">
        <f>Devoirs[[#This Row],[JOUR]]-Devoirs[[#This Row],[Début]]+1</f>
        <v>1</v>
      </c>
      <c r="K67" s="41"/>
    </row>
    <row r="68" spans="1:11" ht="18" customHeight="1" x14ac:dyDescent="0.2">
      <c r="A68" s="41" t="s">
        <v>46</v>
      </c>
      <c r="B68" s="41" t="s">
        <v>452</v>
      </c>
      <c r="C68" s="200" t="s">
        <v>453</v>
      </c>
      <c r="D68" s="44">
        <v>45866</v>
      </c>
      <c r="E68" s="44">
        <v>45866</v>
      </c>
      <c r="F68" s="55">
        <v>45868</v>
      </c>
      <c r="G68" s="55">
        <v>45869</v>
      </c>
      <c r="H68" s="55">
        <v>45873</v>
      </c>
      <c r="I68" s="55">
        <f t="shared" si="7"/>
        <v>45958</v>
      </c>
      <c r="J68" s="61">
        <f>Devoirs[[#This Row],[JOUR]]-Devoirs[[#This Row],[Début]]+1</f>
        <v>1</v>
      </c>
      <c r="K68" s="41"/>
    </row>
    <row r="69" spans="1:11" ht="18" customHeight="1" x14ac:dyDescent="0.2">
      <c r="A69" s="41" t="s">
        <v>57</v>
      </c>
      <c r="B69" s="41" t="s">
        <v>226</v>
      </c>
      <c r="C69" s="139" t="s">
        <v>451</v>
      </c>
      <c r="D69" s="44">
        <v>45866</v>
      </c>
      <c r="E69" s="44">
        <v>45866</v>
      </c>
      <c r="F69" s="55">
        <v>45868</v>
      </c>
      <c r="G69" s="55">
        <v>45869</v>
      </c>
      <c r="H69" s="55">
        <v>45873</v>
      </c>
      <c r="I69" s="55">
        <f t="shared" si="7"/>
        <v>45958</v>
      </c>
      <c r="J69" s="61">
        <f>Devoirs[[#This Row],[JOUR]]-Devoirs[[#This Row],[Début]]+1</f>
        <v>1</v>
      </c>
      <c r="K69" s="41"/>
    </row>
    <row r="70" spans="1:11" ht="18" customHeight="1" x14ac:dyDescent="0.2">
      <c r="A70" s="41" t="s">
        <v>57</v>
      </c>
      <c r="B70" s="41" t="s">
        <v>153</v>
      </c>
      <c r="C70" s="142" t="s">
        <v>450</v>
      </c>
      <c r="D70" s="44">
        <v>45866</v>
      </c>
      <c r="E70" s="44">
        <v>45866</v>
      </c>
      <c r="F70" s="55">
        <v>45868</v>
      </c>
      <c r="G70" s="55">
        <v>45869</v>
      </c>
      <c r="H70" s="55">
        <v>45873</v>
      </c>
      <c r="I70" s="55">
        <f t="shared" si="7"/>
        <v>45958</v>
      </c>
      <c r="J70" s="124">
        <f>Devoirs[[#This Row],[JOUR]]-Devoirs[[#This Row],[Début]]+1</f>
        <v>1</v>
      </c>
      <c r="K70" s="41"/>
    </row>
    <row r="71" spans="1:11" ht="18" customHeight="1" x14ac:dyDescent="0.2">
      <c r="A71" s="41" t="s">
        <v>46</v>
      </c>
      <c r="B71" s="41" t="s">
        <v>226</v>
      </c>
      <c r="C71" s="199" t="s">
        <v>449</v>
      </c>
      <c r="D71" s="44">
        <v>45863</v>
      </c>
      <c r="E71" s="44">
        <v>45863</v>
      </c>
      <c r="F71" s="55">
        <v>45865</v>
      </c>
      <c r="G71" s="55">
        <v>45866</v>
      </c>
      <c r="H71" s="55">
        <v>45870</v>
      </c>
      <c r="I71" s="55">
        <f t="shared" si="7"/>
        <v>45955</v>
      </c>
      <c r="J71" s="124">
        <f>Devoirs[[#This Row],[JOUR]]-Devoirs[[#This Row],[Début]]+1</f>
        <v>1</v>
      </c>
      <c r="K71" s="41"/>
    </row>
    <row r="72" spans="1:11" ht="18" customHeight="1" x14ac:dyDescent="0.2">
      <c r="A72" s="41" t="s">
        <v>57</v>
      </c>
      <c r="B72" s="41" t="s">
        <v>153</v>
      </c>
      <c r="C72" s="41"/>
      <c r="D72" s="44">
        <v>45128</v>
      </c>
      <c r="E72" s="44">
        <v>45128</v>
      </c>
      <c r="F72" s="55">
        <v>45130</v>
      </c>
      <c r="G72" s="55">
        <v>45131</v>
      </c>
      <c r="H72" s="55">
        <v>45135</v>
      </c>
      <c r="I72" s="55">
        <f t="shared" ref="I72:I79" si="8">EDATE(D72,3)</f>
        <v>45220</v>
      </c>
      <c r="J72" s="61">
        <f>Devoirs[[#This Row],[JOUR]]-Devoirs[[#This Row],[Début]]+1</f>
        <v>1</v>
      </c>
      <c r="K72" s="41"/>
    </row>
    <row r="73" spans="1:11" ht="18" customHeight="1" x14ac:dyDescent="0.2">
      <c r="A73" s="41" t="s">
        <v>57</v>
      </c>
      <c r="B73" s="41" t="s">
        <v>87</v>
      </c>
      <c r="C73" s="41"/>
      <c r="D73" s="44">
        <v>45861</v>
      </c>
      <c r="E73" s="44">
        <v>45861</v>
      </c>
      <c r="F73" s="55">
        <v>45863</v>
      </c>
      <c r="G73" s="55">
        <v>45864</v>
      </c>
      <c r="H73" s="55">
        <v>45868</v>
      </c>
      <c r="I73" s="55">
        <f t="shared" si="8"/>
        <v>45953</v>
      </c>
      <c r="J73" s="61">
        <f>Devoirs[[#This Row],[JOUR]]-Devoirs[[#This Row],[Début]]+1</f>
        <v>1</v>
      </c>
      <c r="K73" s="41"/>
    </row>
    <row r="74" spans="1:11" ht="18" customHeight="1" x14ac:dyDescent="0.2">
      <c r="A74" s="41" t="s">
        <v>48</v>
      </c>
      <c r="B74" s="41" t="s">
        <v>289</v>
      </c>
      <c r="C74" s="67" t="s">
        <v>448</v>
      </c>
      <c r="D74" s="44">
        <v>45861</v>
      </c>
      <c r="E74" s="44">
        <v>45861</v>
      </c>
      <c r="F74" s="55">
        <v>45863</v>
      </c>
      <c r="G74" s="55">
        <v>45864</v>
      </c>
      <c r="H74" s="55">
        <v>45868</v>
      </c>
      <c r="I74" s="55">
        <f t="shared" si="8"/>
        <v>45953</v>
      </c>
      <c r="J74" s="61">
        <f>Devoirs[[#This Row],[JOUR]]-Devoirs[[#This Row],[Début]]+1</f>
        <v>1</v>
      </c>
      <c r="K74" s="41"/>
    </row>
    <row r="75" spans="1:11" ht="18" customHeight="1" x14ac:dyDescent="0.2">
      <c r="A75" s="41" t="s">
        <v>46</v>
      </c>
      <c r="B75" s="41" t="s">
        <v>289</v>
      </c>
      <c r="C75" s="139" t="s">
        <v>447</v>
      </c>
      <c r="D75" s="44">
        <v>45861</v>
      </c>
      <c r="E75" s="44">
        <v>45861</v>
      </c>
      <c r="F75" s="55">
        <v>45863</v>
      </c>
      <c r="G75" s="55">
        <v>45864</v>
      </c>
      <c r="H75" s="55">
        <v>45868</v>
      </c>
      <c r="I75" s="55">
        <f t="shared" si="8"/>
        <v>45953</v>
      </c>
      <c r="J75" s="124">
        <f>Devoirs[[#This Row],[JOUR]]-Devoirs[[#This Row],[Début]]+1</f>
        <v>1</v>
      </c>
      <c r="K75" s="41"/>
    </row>
    <row r="76" spans="1:11" ht="18" customHeight="1" x14ac:dyDescent="0.2">
      <c r="A76" s="41" t="s">
        <v>119</v>
      </c>
      <c r="B76" s="41" t="s">
        <v>52</v>
      </c>
      <c r="C76" s="142" t="s">
        <v>446</v>
      </c>
      <c r="D76" s="44">
        <v>45857</v>
      </c>
      <c r="E76" s="44">
        <v>45857</v>
      </c>
      <c r="F76" s="55">
        <v>45859</v>
      </c>
      <c r="G76" s="55">
        <v>45860</v>
      </c>
      <c r="H76" s="55">
        <v>45864</v>
      </c>
      <c r="I76" s="55">
        <f t="shared" si="8"/>
        <v>45949</v>
      </c>
      <c r="J76" s="124">
        <f>Devoirs[[#This Row],[JOUR]]-Devoirs[[#This Row],[Début]]+1</f>
        <v>1</v>
      </c>
      <c r="K76" s="41"/>
    </row>
    <row r="77" spans="1:11" ht="18" customHeight="1" x14ac:dyDescent="0.2">
      <c r="A77" s="41" t="s">
        <v>48</v>
      </c>
      <c r="B77" s="41" t="s">
        <v>226</v>
      </c>
      <c r="C77" s="198" t="s">
        <v>445</v>
      </c>
      <c r="D77" s="44">
        <v>45857</v>
      </c>
      <c r="E77" s="44">
        <v>45857</v>
      </c>
      <c r="F77" s="55">
        <v>45859</v>
      </c>
      <c r="G77" s="55">
        <v>45860</v>
      </c>
      <c r="H77" s="55">
        <v>45864</v>
      </c>
      <c r="I77" s="55">
        <f t="shared" si="8"/>
        <v>45949</v>
      </c>
      <c r="J77" s="124">
        <f>Devoirs[[#This Row],[JOUR]]-Devoirs[[#This Row],[Début]]+1</f>
        <v>1</v>
      </c>
      <c r="K77" s="41"/>
    </row>
    <row r="78" spans="1:11" ht="18" customHeight="1" x14ac:dyDescent="0.2">
      <c r="A78" s="41" t="s">
        <v>48</v>
      </c>
      <c r="B78" s="41" t="s">
        <v>87</v>
      </c>
      <c r="C78" s="59" t="s">
        <v>443</v>
      </c>
      <c r="D78" s="44">
        <v>45854</v>
      </c>
      <c r="E78" s="44">
        <v>45854</v>
      </c>
      <c r="F78" s="55">
        <v>45856</v>
      </c>
      <c r="G78" s="55">
        <v>45857</v>
      </c>
      <c r="H78" s="55">
        <v>45861</v>
      </c>
      <c r="I78" s="55">
        <f t="shared" si="8"/>
        <v>45946</v>
      </c>
      <c r="J78" s="61">
        <f>Devoirs[[#This Row],[JOUR]]-Devoirs[[#This Row],[Début]]+1</f>
        <v>1</v>
      </c>
      <c r="K78" s="191" t="s">
        <v>66</v>
      </c>
    </row>
    <row r="79" spans="1:11" ht="18" customHeight="1" x14ac:dyDescent="0.2">
      <c r="A79" s="41" t="s">
        <v>57</v>
      </c>
      <c r="B79" s="41" t="s">
        <v>87</v>
      </c>
      <c r="C79" s="197" t="s">
        <v>442</v>
      </c>
      <c r="D79" s="44">
        <v>45849</v>
      </c>
      <c r="E79" s="44">
        <v>45849</v>
      </c>
      <c r="F79" s="55">
        <v>45851</v>
      </c>
      <c r="G79" s="55">
        <v>45852</v>
      </c>
      <c r="H79" s="55">
        <v>45856</v>
      </c>
      <c r="I79" s="55">
        <f t="shared" si="8"/>
        <v>45941</v>
      </c>
      <c r="J79" s="124">
        <f>Devoirs[[#This Row],[JOUR]]-Devoirs[[#This Row],[Début]]+1</f>
        <v>1</v>
      </c>
      <c r="K79" s="192" t="s">
        <v>66</v>
      </c>
    </row>
    <row r="80" spans="1:11" ht="18" customHeight="1" x14ac:dyDescent="0.2">
      <c r="A80" s="41" t="s">
        <v>314</v>
      </c>
      <c r="B80" s="41" t="s">
        <v>314</v>
      </c>
      <c r="C80" s="80" t="s">
        <v>441</v>
      </c>
      <c r="D80" s="44">
        <v>45849</v>
      </c>
      <c r="E80" s="44">
        <v>45849</v>
      </c>
      <c r="F80" s="55">
        <v>45851</v>
      </c>
      <c r="G80" s="55">
        <v>45852</v>
      </c>
      <c r="H80" s="55">
        <v>45856</v>
      </c>
      <c r="I80" s="55">
        <f t="shared" ref="I80:I86" si="9">EDATE(D80,3)</f>
        <v>45941</v>
      </c>
      <c r="J80" s="61">
        <f>Devoirs[[#This Row],[JOUR]]-Devoirs[[#This Row],[Début]]+1</f>
        <v>1</v>
      </c>
      <c r="K80" s="192" t="s">
        <v>444</v>
      </c>
    </row>
    <row r="81" spans="1:11" ht="18" customHeight="1" x14ac:dyDescent="0.2">
      <c r="A81" s="41" t="s">
        <v>246</v>
      </c>
      <c r="B81" s="41" t="s">
        <v>52</v>
      </c>
      <c r="C81" s="142" t="s">
        <v>440</v>
      </c>
      <c r="D81" s="44">
        <v>45847</v>
      </c>
      <c r="E81" s="44">
        <v>45847</v>
      </c>
      <c r="F81" s="55">
        <v>45849</v>
      </c>
      <c r="G81" s="55">
        <v>45850</v>
      </c>
      <c r="H81" s="55">
        <v>45854</v>
      </c>
      <c r="I81" s="55">
        <f t="shared" si="9"/>
        <v>45939</v>
      </c>
      <c r="J81" s="124">
        <f>Devoirs[[#This Row],[JOUR]]-Devoirs[[#This Row],[Début]]+1</f>
        <v>1</v>
      </c>
      <c r="K81" s="41"/>
    </row>
    <row r="82" spans="1:11" ht="18" customHeight="1" x14ac:dyDescent="0.2">
      <c r="A82" s="41" t="s">
        <v>132</v>
      </c>
      <c r="B82" s="41" t="s">
        <v>437</v>
      </c>
      <c r="C82" s="68" t="s">
        <v>439</v>
      </c>
      <c r="D82" s="44">
        <v>45847</v>
      </c>
      <c r="E82" s="44">
        <v>45847</v>
      </c>
      <c r="F82" s="55">
        <v>45849</v>
      </c>
      <c r="G82" s="55">
        <v>45850</v>
      </c>
      <c r="H82" s="55">
        <v>45854</v>
      </c>
      <c r="I82" s="55">
        <f t="shared" si="9"/>
        <v>45939</v>
      </c>
      <c r="J82" s="124">
        <f>Devoirs[[#This Row],[JOUR]]-Devoirs[[#This Row],[Début]]+1</f>
        <v>1</v>
      </c>
      <c r="K82" s="41"/>
    </row>
    <row r="83" spans="1:11" ht="18" customHeight="1" x14ac:dyDescent="0.2">
      <c r="A83" s="41" t="s">
        <v>46</v>
      </c>
      <c r="B83" s="41" t="s">
        <v>431</v>
      </c>
      <c r="C83" s="59" t="s">
        <v>438</v>
      </c>
      <c r="D83" s="44">
        <v>45847</v>
      </c>
      <c r="E83" s="44">
        <v>45847</v>
      </c>
      <c r="F83" s="55">
        <v>45849</v>
      </c>
      <c r="G83" s="55">
        <v>45850</v>
      </c>
      <c r="H83" s="55">
        <v>45854</v>
      </c>
      <c r="I83" s="55">
        <f t="shared" si="9"/>
        <v>45939</v>
      </c>
      <c r="J83" s="124">
        <f>Devoirs[[#This Row],[JOUR]]-Devoirs[[#This Row],[Début]]+1</f>
        <v>1</v>
      </c>
      <c r="K83" s="41"/>
    </row>
    <row r="84" spans="1:11" ht="18" customHeight="1" x14ac:dyDescent="0.2">
      <c r="A84" s="41" t="s">
        <v>132</v>
      </c>
      <c r="B84" s="68" t="s">
        <v>437</v>
      </c>
      <c r="C84" s="68" t="s">
        <v>436</v>
      </c>
      <c r="D84" s="44">
        <v>45846</v>
      </c>
      <c r="E84" s="44">
        <v>45846</v>
      </c>
      <c r="F84" s="55">
        <v>45848</v>
      </c>
      <c r="G84" s="55">
        <v>45849</v>
      </c>
      <c r="H84" s="55">
        <v>45853</v>
      </c>
      <c r="I84" s="55">
        <f t="shared" si="9"/>
        <v>45938</v>
      </c>
      <c r="J84" s="61">
        <f>Devoirs[[#This Row],[JOUR]]-Devoirs[[#This Row],[Début]]+1</f>
        <v>1</v>
      </c>
      <c r="K84" s="41"/>
    </row>
    <row r="85" spans="1:11" ht="18" customHeight="1" x14ac:dyDescent="0.2">
      <c r="A85" s="41" t="s">
        <v>132</v>
      </c>
      <c r="B85" s="68" t="s">
        <v>437</v>
      </c>
      <c r="C85" s="63" t="s">
        <v>435</v>
      </c>
      <c r="D85" s="44">
        <v>45845</v>
      </c>
      <c r="E85" s="44">
        <v>45845</v>
      </c>
      <c r="F85" s="55">
        <v>45847</v>
      </c>
      <c r="G85" s="55">
        <v>45848</v>
      </c>
      <c r="H85" s="55">
        <v>45852</v>
      </c>
      <c r="I85" s="55">
        <f t="shared" si="9"/>
        <v>45937</v>
      </c>
      <c r="J85" s="61">
        <f>Devoirs[[#This Row],[JOUR]]-Devoirs[[#This Row],[Début]]+1</f>
        <v>1</v>
      </c>
      <c r="K85" s="41"/>
    </row>
    <row r="86" spans="1:11" ht="18" customHeight="1" x14ac:dyDescent="0.2">
      <c r="A86" s="41" t="s">
        <v>246</v>
      </c>
      <c r="B86" s="41" t="s">
        <v>308</v>
      </c>
      <c r="C86" s="115" t="s">
        <v>434</v>
      </c>
      <c r="D86" s="44">
        <v>45846</v>
      </c>
      <c r="E86" s="44">
        <v>45846</v>
      </c>
      <c r="F86" s="55">
        <v>45848</v>
      </c>
      <c r="G86" s="55">
        <v>45849</v>
      </c>
      <c r="H86" s="55">
        <v>45853</v>
      </c>
      <c r="I86" s="55">
        <f t="shared" si="9"/>
        <v>45938</v>
      </c>
      <c r="J86" s="124">
        <f>Devoirs[[#This Row],[JOUR]]-Devoirs[[#This Row],[Début]]+1</f>
        <v>1</v>
      </c>
      <c r="K86" s="191" t="s">
        <v>66</v>
      </c>
    </row>
    <row r="87" spans="1:11" ht="18" customHeight="1" x14ac:dyDescent="0.2">
      <c r="A87" s="41" t="s">
        <v>46</v>
      </c>
      <c r="B87" s="41" t="s">
        <v>308</v>
      </c>
      <c r="C87" s="196" t="s">
        <v>433</v>
      </c>
      <c r="D87" s="44">
        <v>45845</v>
      </c>
      <c r="E87" s="44">
        <v>45845</v>
      </c>
      <c r="F87" s="55">
        <v>45847</v>
      </c>
      <c r="G87" s="55">
        <v>45848</v>
      </c>
      <c r="H87" s="55">
        <v>45852</v>
      </c>
      <c r="I87" s="55">
        <f t="shared" ref="I87:I92" si="10">EDATE(D87,3)</f>
        <v>45937</v>
      </c>
      <c r="J87" s="124">
        <f>Devoirs[[#This Row],[JOUR]]-Devoirs[[#This Row],[Début]]+1</f>
        <v>1</v>
      </c>
      <c r="K87" s="191" t="s">
        <v>66</v>
      </c>
    </row>
    <row r="88" spans="1:11" ht="30" customHeight="1" x14ac:dyDescent="0.2">
      <c r="A88" s="41" t="s">
        <v>57</v>
      </c>
      <c r="B88" s="41" t="s">
        <v>153</v>
      </c>
      <c r="C88" s="41"/>
      <c r="D88" s="44">
        <v>45845</v>
      </c>
      <c r="E88" s="44">
        <v>45845</v>
      </c>
      <c r="F88" s="55">
        <v>45847</v>
      </c>
      <c r="G88" s="55">
        <v>45848</v>
      </c>
      <c r="H88" s="55">
        <v>45852</v>
      </c>
      <c r="I88" s="55">
        <f t="shared" si="10"/>
        <v>45937</v>
      </c>
      <c r="J88" s="61">
        <f>Devoirs[[#This Row],[JOUR]]-Devoirs[[#This Row],[Début]]+1</f>
        <v>1</v>
      </c>
      <c r="K88" s="41"/>
    </row>
    <row r="89" spans="1:11" ht="18" customHeight="1" x14ac:dyDescent="0.2">
      <c r="A89" s="41" t="s">
        <v>48</v>
      </c>
      <c r="B89" s="41" t="s">
        <v>431</v>
      </c>
      <c r="C89" s="63" t="s">
        <v>432</v>
      </c>
      <c r="D89" s="44">
        <v>45842</v>
      </c>
      <c r="E89" s="44">
        <v>45842</v>
      </c>
      <c r="F89" s="55">
        <v>45844</v>
      </c>
      <c r="G89" s="55">
        <v>45845</v>
      </c>
      <c r="H89" s="55">
        <v>45849</v>
      </c>
      <c r="I89" s="55">
        <f t="shared" si="10"/>
        <v>45934</v>
      </c>
      <c r="J89" s="124">
        <f>Devoirs[[#This Row],[JOUR]]-Devoirs[[#This Row],[Début]]+1</f>
        <v>1</v>
      </c>
      <c r="K89" s="41"/>
    </row>
    <row r="90" spans="1:11" ht="18" customHeight="1" x14ac:dyDescent="0.2">
      <c r="A90" s="41" t="s">
        <v>57</v>
      </c>
      <c r="B90" s="41" t="s">
        <v>153</v>
      </c>
      <c r="C90" s="41"/>
      <c r="D90" s="44">
        <v>45838</v>
      </c>
      <c r="E90" s="44">
        <v>45838</v>
      </c>
      <c r="F90" s="55">
        <v>45840</v>
      </c>
      <c r="G90" s="55">
        <v>45841</v>
      </c>
      <c r="H90" s="55">
        <v>45845</v>
      </c>
      <c r="I90" s="55">
        <f t="shared" si="10"/>
        <v>45930</v>
      </c>
      <c r="J90" s="124">
        <f>Devoirs[[#This Row],[JOUR]]-Devoirs[[#This Row],[Début]]+1</f>
        <v>1</v>
      </c>
      <c r="K90" s="41"/>
    </row>
    <row r="91" spans="1:11" ht="18" customHeight="1" x14ac:dyDescent="0.2">
      <c r="A91" s="41" t="s">
        <v>57</v>
      </c>
      <c r="B91" s="41" t="s">
        <v>336</v>
      </c>
      <c r="C91" s="67" t="s">
        <v>430</v>
      </c>
      <c r="D91" s="44">
        <v>45838</v>
      </c>
      <c r="E91" s="44">
        <v>45838</v>
      </c>
      <c r="F91" s="55">
        <v>45840</v>
      </c>
      <c r="G91" s="55">
        <v>45841</v>
      </c>
      <c r="H91" s="55">
        <v>45845</v>
      </c>
      <c r="I91" s="55">
        <f t="shared" si="10"/>
        <v>45930</v>
      </c>
      <c r="J91" s="61">
        <f>Devoirs[[#This Row],[JOUR]]-Devoirs[[#This Row],[Début]]+1</f>
        <v>1</v>
      </c>
      <c r="K91" s="88" t="s">
        <v>66</v>
      </c>
    </row>
    <row r="92" spans="1:11" ht="18" customHeight="1" x14ac:dyDescent="0.2">
      <c r="A92" s="41" t="s">
        <v>57</v>
      </c>
      <c r="B92" s="41" t="s">
        <v>52</v>
      </c>
      <c r="C92" s="195" t="s">
        <v>429</v>
      </c>
      <c r="D92" s="44">
        <v>45837</v>
      </c>
      <c r="E92" s="44">
        <v>45837</v>
      </c>
      <c r="F92" s="55">
        <v>45839</v>
      </c>
      <c r="G92" s="55">
        <v>45840</v>
      </c>
      <c r="H92" s="55">
        <v>45844</v>
      </c>
      <c r="I92" s="55">
        <f t="shared" si="10"/>
        <v>45929</v>
      </c>
      <c r="J92" s="124">
        <f>Devoirs[[#This Row],[JOUR]]-Devoirs[[#This Row],[Début]]+1</f>
        <v>1</v>
      </c>
      <c r="K92" s="41"/>
    </row>
    <row r="93" spans="1:11" ht="18" customHeight="1" x14ac:dyDescent="0.2">
      <c r="A93" s="41" t="s">
        <v>48</v>
      </c>
      <c r="B93" s="41" t="s">
        <v>289</v>
      </c>
      <c r="C93" s="67" t="s">
        <v>428</v>
      </c>
      <c r="D93" s="44">
        <v>45835</v>
      </c>
      <c r="E93" s="44">
        <v>45835</v>
      </c>
      <c r="F93" s="55">
        <v>45837</v>
      </c>
      <c r="G93" s="55">
        <v>45838</v>
      </c>
      <c r="H93" s="55">
        <v>45842</v>
      </c>
      <c r="I93" s="55">
        <f t="shared" ref="I93:I100" si="11">EDATE(D93,3)</f>
        <v>45927</v>
      </c>
      <c r="J93" s="61">
        <f>Devoirs[[#This Row],[JOUR]]-Devoirs[[#This Row],[Début]]+1</f>
        <v>1</v>
      </c>
      <c r="K93" s="41"/>
    </row>
    <row r="94" spans="1:11" ht="18" customHeight="1" x14ac:dyDescent="0.2">
      <c r="A94" s="41" t="s">
        <v>57</v>
      </c>
      <c r="B94" s="41" t="s">
        <v>52</v>
      </c>
      <c r="C94" s="67" t="s">
        <v>427</v>
      </c>
      <c r="D94" s="44">
        <v>45833</v>
      </c>
      <c r="E94" s="44">
        <v>45833</v>
      </c>
      <c r="F94" s="55">
        <v>45835</v>
      </c>
      <c r="G94" s="55">
        <v>45836</v>
      </c>
      <c r="H94" s="55">
        <v>45840</v>
      </c>
      <c r="I94" s="55">
        <f t="shared" si="11"/>
        <v>45925</v>
      </c>
      <c r="J94" s="61">
        <f>Devoirs[[#This Row],[JOUR]]-Devoirs[[#This Row],[Début]]+1</f>
        <v>1</v>
      </c>
      <c r="K94" s="41"/>
    </row>
    <row r="95" spans="1:11" ht="18" customHeight="1" x14ac:dyDescent="0.2">
      <c r="A95" s="41" t="s">
        <v>57</v>
      </c>
      <c r="B95" s="41" t="s">
        <v>87</v>
      </c>
      <c r="C95" s="142" t="s">
        <v>426</v>
      </c>
      <c r="D95" s="44">
        <v>45833</v>
      </c>
      <c r="E95" s="44">
        <v>45833</v>
      </c>
      <c r="F95" s="55">
        <v>45835</v>
      </c>
      <c r="G95" s="55">
        <v>45836</v>
      </c>
      <c r="H95" s="55">
        <v>45840</v>
      </c>
      <c r="I95" s="55">
        <f t="shared" si="11"/>
        <v>45925</v>
      </c>
      <c r="J95" s="124">
        <f>Devoirs[[#This Row],[JOUR]]-Devoirs[[#This Row],[Début]]+1</f>
        <v>1</v>
      </c>
      <c r="K95" s="41"/>
    </row>
    <row r="96" spans="1:11" ht="18" customHeight="1" x14ac:dyDescent="0.2">
      <c r="A96" s="41" t="s">
        <v>46</v>
      </c>
      <c r="B96" s="41" t="s">
        <v>153</v>
      </c>
      <c r="C96" s="194" t="s">
        <v>425</v>
      </c>
      <c r="D96" s="44">
        <v>45831</v>
      </c>
      <c r="E96" s="44">
        <v>45831</v>
      </c>
      <c r="F96" s="55">
        <v>45833</v>
      </c>
      <c r="G96" s="55">
        <v>45834</v>
      </c>
      <c r="H96" s="55">
        <v>45838</v>
      </c>
      <c r="I96" s="55">
        <f t="shared" si="11"/>
        <v>45923</v>
      </c>
      <c r="J96" s="61">
        <f>Devoirs[[#This Row],[JOUR]]-Devoirs[[#This Row],[Début]]+1</f>
        <v>1</v>
      </c>
      <c r="K96" s="41"/>
    </row>
    <row r="97" spans="1:11" ht="18" customHeight="1" x14ac:dyDescent="0.2">
      <c r="A97" s="41" t="s">
        <v>48</v>
      </c>
      <c r="B97" s="41" t="s">
        <v>47</v>
      </c>
      <c r="C97" s="146" t="s">
        <v>409</v>
      </c>
      <c r="D97" s="44">
        <v>45830</v>
      </c>
      <c r="E97" s="44">
        <v>45830</v>
      </c>
      <c r="F97" s="55">
        <v>45832</v>
      </c>
      <c r="G97" s="55">
        <v>45833</v>
      </c>
      <c r="H97" s="55">
        <v>45837</v>
      </c>
      <c r="I97" s="55">
        <f t="shared" si="11"/>
        <v>45922</v>
      </c>
      <c r="J97" s="124">
        <f>Devoirs[[#This Row],[JOUR]]-Devoirs[[#This Row],[Début]]+1</f>
        <v>1</v>
      </c>
      <c r="K97" s="41"/>
    </row>
    <row r="98" spans="1:11" ht="18" customHeight="1" x14ac:dyDescent="0.2">
      <c r="A98" s="41" t="s">
        <v>48</v>
      </c>
      <c r="B98" s="41" t="s">
        <v>51</v>
      </c>
      <c r="C98" s="102" t="s">
        <v>424</v>
      </c>
      <c r="D98" s="44">
        <v>45829</v>
      </c>
      <c r="E98" s="44">
        <v>45829</v>
      </c>
      <c r="F98" s="55">
        <v>45831</v>
      </c>
      <c r="G98" s="55">
        <v>45832</v>
      </c>
      <c r="H98" s="55">
        <v>45836</v>
      </c>
      <c r="I98" s="55">
        <f t="shared" si="11"/>
        <v>45921</v>
      </c>
      <c r="J98" s="124">
        <f>Devoirs[[#This Row],[JOUR]]-Devoirs[[#This Row],[Début]]+1</f>
        <v>1</v>
      </c>
      <c r="K98" s="41"/>
    </row>
    <row r="99" spans="1:11" ht="18" customHeight="1" x14ac:dyDescent="0.2">
      <c r="A99" s="41" t="s">
        <v>48</v>
      </c>
      <c r="B99" s="41" t="s">
        <v>422</v>
      </c>
      <c r="C99" s="142" t="s">
        <v>423</v>
      </c>
      <c r="D99" s="44">
        <v>45828</v>
      </c>
      <c r="E99" s="44">
        <v>45828</v>
      </c>
      <c r="F99" s="55">
        <v>45830</v>
      </c>
      <c r="G99" s="55">
        <v>45831</v>
      </c>
      <c r="H99" s="55">
        <v>45835</v>
      </c>
      <c r="I99" s="55">
        <f t="shared" si="11"/>
        <v>45920</v>
      </c>
      <c r="J99" s="61">
        <f>Devoirs[[#This Row],[JOUR]]-Devoirs[[#This Row],[Début]]+1</f>
        <v>1</v>
      </c>
      <c r="K99" s="41"/>
    </row>
    <row r="100" spans="1:11" ht="18" customHeight="1" x14ac:dyDescent="0.2">
      <c r="A100" s="41" t="s">
        <v>314</v>
      </c>
      <c r="B100" s="41" t="s">
        <v>314</v>
      </c>
      <c r="C100" s="59" t="s">
        <v>421</v>
      </c>
      <c r="D100" s="44">
        <v>45827</v>
      </c>
      <c r="E100" s="44">
        <v>45827</v>
      </c>
      <c r="F100" s="55">
        <v>45829</v>
      </c>
      <c r="G100" s="55">
        <v>45830</v>
      </c>
      <c r="H100" s="55">
        <v>45834</v>
      </c>
      <c r="I100" s="55">
        <f t="shared" si="11"/>
        <v>45919</v>
      </c>
      <c r="J100" s="124">
        <f>Devoirs[[#This Row],[JOUR]]-Devoirs[[#This Row],[Début]]+1</f>
        <v>1</v>
      </c>
      <c r="K100" s="41"/>
    </row>
    <row r="101" spans="1:11" ht="18" customHeight="1" x14ac:dyDescent="0.2">
      <c r="A101" s="41" t="s">
        <v>57</v>
      </c>
      <c r="B101" s="41" t="s">
        <v>153</v>
      </c>
      <c r="C101" s="102" t="s">
        <v>420</v>
      </c>
      <c r="D101" s="44">
        <v>45825</v>
      </c>
      <c r="E101" s="44">
        <v>45825</v>
      </c>
      <c r="F101" s="55">
        <v>45827</v>
      </c>
      <c r="G101" s="55">
        <v>45828</v>
      </c>
      <c r="H101" s="55">
        <v>45832</v>
      </c>
      <c r="I101" s="55">
        <f t="shared" ref="I101:I106" si="12">EDATE(D101,3)</f>
        <v>45917</v>
      </c>
      <c r="J101" s="124">
        <f>Devoirs[[#This Row],[JOUR]]-Devoirs[[#This Row],[Début]]+1</f>
        <v>1</v>
      </c>
      <c r="K101" s="193" t="s">
        <v>66</v>
      </c>
    </row>
    <row r="102" spans="1:11" ht="18" customHeight="1" x14ac:dyDescent="0.2">
      <c r="A102" s="41" t="s">
        <v>57</v>
      </c>
      <c r="B102" s="41" t="s">
        <v>153</v>
      </c>
      <c r="C102" s="139" t="s">
        <v>419</v>
      </c>
      <c r="D102" s="44">
        <v>45824</v>
      </c>
      <c r="E102" s="44">
        <v>45824</v>
      </c>
      <c r="F102" s="55">
        <v>45826</v>
      </c>
      <c r="G102" s="55">
        <v>45827</v>
      </c>
      <c r="H102" s="55">
        <v>45831</v>
      </c>
      <c r="I102" s="55">
        <f t="shared" si="12"/>
        <v>45916</v>
      </c>
      <c r="J102" s="124">
        <f>Devoirs[[#This Row],[JOUR]]-Devoirs[[#This Row],[Début]]+1</f>
        <v>1</v>
      </c>
      <c r="K102" s="41"/>
    </row>
    <row r="103" spans="1:11" ht="18" customHeight="1" x14ac:dyDescent="0.2">
      <c r="A103" s="41" t="s">
        <v>399</v>
      </c>
      <c r="B103" s="41" t="s">
        <v>398</v>
      </c>
      <c r="C103" s="59" t="s">
        <v>418</v>
      </c>
      <c r="D103" s="44">
        <v>45823</v>
      </c>
      <c r="E103" s="44">
        <v>45823</v>
      </c>
      <c r="F103" s="55">
        <v>45825</v>
      </c>
      <c r="G103" s="55">
        <v>45826</v>
      </c>
      <c r="H103" s="55">
        <v>45830</v>
      </c>
      <c r="I103" s="55">
        <f t="shared" si="12"/>
        <v>45915</v>
      </c>
      <c r="J103" s="124">
        <f>Devoirs[[#This Row],[JOUR]]-Devoirs[[#This Row],[Début]]+1</f>
        <v>1</v>
      </c>
      <c r="K103" s="41"/>
    </row>
    <row r="104" spans="1:11" ht="18" customHeight="1" x14ac:dyDescent="0.2">
      <c r="A104" s="41" t="s">
        <v>119</v>
      </c>
      <c r="B104" s="41" t="s">
        <v>336</v>
      </c>
      <c r="C104" s="185" t="s">
        <v>417</v>
      </c>
      <c r="D104" s="44">
        <v>45821</v>
      </c>
      <c r="E104" s="44">
        <v>45821</v>
      </c>
      <c r="F104" s="55">
        <v>45823</v>
      </c>
      <c r="G104" s="55">
        <v>45824</v>
      </c>
      <c r="H104" s="55">
        <v>45828</v>
      </c>
      <c r="I104" s="55">
        <f t="shared" si="12"/>
        <v>45913</v>
      </c>
      <c r="J104" s="124">
        <f>Devoirs[[#This Row],[JOUR]]-Devoirs[[#This Row],[Début]]+1</f>
        <v>1</v>
      </c>
      <c r="K104" s="191" t="s">
        <v>66</v>
      </c>
    </row>
    <row r="105" spans="1:11" ht="18" customHeight="1" x14ac:dyDescent="0.2">
      <c r="A105" s="41" t="s">
        <v>48</v>
      </c>
      <c r="B105" s="41" t="s">
        <v>173</v>
      </c>
      <c r="C105" s="59" t="s">
        <v>416</v>
      </c>
      <c r="D105" s="44">
        <v>45821</v>
      </c>
      <c r="E105" s="44">
        <v>45821</v>
      </c>
      <c r="F105" s="55">
        <v>45823</v>
      </c>
      <c r="G105" s="55">
        <v>45824</v>
      </c>
      <c r="H105" s="55">
        <v>45828</v>
      </c>
      <c r="I105" s="55">
        <f t="shared" si="12"/>
        <v>45913</v>
      </c>
      <c r="J105" s="61">
        <f>Devoirs[[#This Row],[JOUR]]-Devoirs[[#This Row],[Début]]+1</f>
        <v>1</v>
      </c>
      <c r="K105" s="192" t="s">
        <v>66</v>
      </c>
    </row>
    <row r="106" spans="1:11" ht="18" customHeight="1" x14ac:dyDescent="0.2">
      <c r="A106" s="41" t="s">
        <v>46</v>
      </c>
      <c r="B106" s="41" t="s">
        <v>289</v>
      </c>
      <c r="C106" s="102" t="s">
        <v>415</v>
      </c>
      <c r="D106" s="44">
        <v>45818</v>
      </c>
      <c r="E106" s="44">
        <v>45818</v>
      </c>
      <c r="F106" s="55">
        <v>45820</v>
      </c>
      <c r="G106" s="55">
        <v>45821</v>
      </c>
      <c r="H106" s="55">
        <v>45825</v>
      </c>
      <c r="I106" s="55">
        <f t="shared" si="12"/>
        <v>45910</v>
      </c>
      <c r="J106" s="61">
        <f>Devoirs[[#This Row],[JOUR]]-Devoirs[[#This Row],[Début]]+1</f>
        <v>1</v>
      </c>
      <c r="K106" s="191" t="s">
        <v>66</v>
      </c>
    </row>
    <row r="107" spans="1:11" ht="18" customHeight="1" x14ac:dyDescent="0.2">
      <c r="A107" s="41" t="s">
        <v>48</v>
      </c>
      <c r="B107" s="41" t="s">
        <v>98</v>
      </c>
      <c r="C107" s="142" t="s">
        <v>414</v>
      </c>
      <c r="D107" s="44">
        <v>45820</v>
      </c>
      <c r="E107" s="44">
        <v>45820</v>
      </c>
      <c r="F107" s="55">
        <v>45822</v>
      </c>
      <c r="G107" s="55">
        <v>45823</v>
      </c>
      <c r="H107" s="55">
        <v>45827</v>
      </c>
      <c r="I107" s="55">
        <f t="shared" ref="I107:I114" si="13">EDATE(D107,3)</f>
        <v>45912</v>
      </c>
      <c r="J107" s="61">
        <f>Devoirs[[#This Row],[JOUR]]-Devoirs[[#This Row],[Début]]+1</f>
        <v>1</v>
      </c>
      <c r="K107" s="77" t="s">
        <v>66</v>
      </c>
    </row>
    <row r="108" spans="1:11" ht="18" customHeight="1" x14ac:dyDescent="0.2">
      <c r="A108" s="41" t="s">
        <v>46</v>
      </c>
      <c r="B108" s="41" t="s">
        <v>226</v>
      </c>
      <c r="C108" s="144" t="s">
        <v>413</v>
      </c>
      <c r="D108" s="44">
        <v>45819</v>
      </c>
      <c r="E108" s="44">
        <v>45819</v>
      </c>
      <c r="F108" s="55">
        <v>45821</v>
      </c>
      <c r="G108" s="55">
        <v>45822</v>
      </c>
      <c r="H108" s="55">
        <v>45826</v>
      </c>
      <c r="I108" s="55">
        <f t="shared" si="13"/>
        <v>45911</v>
      </c>
      <c r="J108" s="61">
        <f>Devoirs[[#This Row],[JOUR]]-Devoirs[[#This Row],[Début]]+1</f>
        <v>1</v>
      </c>
      <c r="K108" s="191" t="s">
        <v>66</v>
      </c>
    </row>
    <row r="109" spans="1:11" ht="18" customHeight="1" x14ac:dyDescent="0.2">
      <c r="A109" s="41" t="s">
        <v>46</v>
      </c>
      <c r="B109" s="41" t="s">
        <v>289</v>
      </c>
      <c r="C109" s="144" t="s">
        <v>412</v>
      </c>
      <c r="D109" s="44">
        <v>45818</v>
      </c>
      <c r="E109" s="44">
        <v>45818</v>
      </c>
      <c r="F109" s="55">
        <v>45820</v>
      </c>
      <c r="G109" s="55">
        <v>45821</v>
      </c>
      <c r="H109" s="55">
        <v>45825</v>
      </c>
      <c r="I109" s="55">
        <f t="shared" si="13"/>
        <v>45910</v>
      </c>
      <c r="J109" s="61">
        <f>Devoirs[[#This Row],[JOUR]]-Devoirs[[#This Row],[Début]]+1</f>
        <v>1</v>
      </c>
      <c r="K109" s="191" t="s">
        <v>66</v>
      </c>
    </row>
    <row r="110" spans="1:11" ht="18" customHeight="1" x14ac:dyDescent="0.2">
      <c r="A110" s="41" t="s">
        <v>48</v>
      </c>
      <c r="B110" s="41" t="s">
        <v>226</v>
      </c>
      <c r="C110" s="144" t="s">
        <v>411</v>
      </c>
      <c r="D110" s="44">
        <v>45816</v>
      </c>
      <c r="E110" s="44">
        <v>45816</v>
      </c>
      <c r="F110" s="55">
        <v>45818</v>
      </c>
      <c r="G110" s="55">
        <v>45819</v>
      </c>
      <c r="H110" s="55">
        <v>45823</v>
      </c>
      <c r="I110" s="55">
        <f t="shared" si="13"/>
        <v>45908</v>
      </c>
      <c r="J110" s="124">
        <f>Devoirs[[#This Row],[JOUR]]-Devoirs[[#This Row],[Début]]+1</f>
        <v>1</v>
      </c>
      <c r="K110" s="191" t="s">
        <v>66</v>
      </c>
    </row>
    <row r="111" spans="1:11" ht="18" customHeight="1" x14ac:dyDescent="0.2">
      <c r="A111" s="41" t="s">
        <v>48</v>
      </c>
      <c r="B111" s="41" t="s">
        <v>226</v>
      </c>
      <c r="C111" s="144" t="s">
        <v>410</v>
      </c>
      <c r="D111" s="44">
        <v>45816</v>
      </c>
      <c r="E111" s="44">
        <v>45816</v>
      </c>
      <c r="F111" s="55">
        <v>45818</v>
      </c>
      <c r="G111" s="55">
        <v>45819</v>
      </c>
      <c r="H111" s="55">
        <v>45823</v>
      </c>
      <c r="I111" s="55">
        <f t="shared" si="13"/>
        <v>45908</v>
      </c>
      <c r="J111" s="124">
        <f>Devoirs[[#This Row],[JOUR]]-Devoirs[[#This Row],[Début]]+1</f>
        <v>1</v>
      </c>
      <c r="K111" s="191" t="s">
        <v>66</v>
      </c>
    </row>
    <row r="112" spans="1:11" ht="18" customHeight="1" x14ac:dyDescent="0.2">
      <c r="A112" s="41" t="s">
        <v>48</v>
      </c>
      <c r="B112" s="41" t="s">
        <v>226</v>
      </c>
      <c r="C112" s="144" t="s">
        <v>409</v>
      </c>
      <c r="D112" s="44">
        <v>45816</v>
      </c>
      <c r="E112" s="44">
        <v>45816</v>
      </c>
      <c r="F112" s="55">
        <v>45818</v>
      </c>
      <c r="G112" s="55">
        <v>45819</v>
      </c>
      <c r="H112" s="55">
        <v>45823</v>
      </c>
      <c r="I112" s="55">
        <f t="shared" si="13"/>
        <v>45908</v>
      </c>
      <c r="J112" s="124">
        <f>Devoirs[[#This Row],[JOUR]]-Devoirs[[#This Row],[Début]]+1</f>
        <v>1</v>
      </c>
      <c r="K112" s="191" t="s">
        <v>66</v>
      </c>
    </row>
    <row r="113" spans="1:11" ht="18" customHeight="1" x14ac:dyDescent="0.2">
      <c r="A113" s="41" t="s">
        <v>48</v>
      </c>
      <c r="B113" s="41" t="s">
        <v>314</v>
      </c>
      <c r="C113" s="63" t="s">
        <v>408</v>
      </c>
      <c r="D113" s="44">
        <v>45812</v>
      </c>
      <c r="E113" s="44">
        <v>45812</v>
      </c>
      <c r="F113" s="55">
        <v>45814</v>
      </c>
      <c r="G113" s="55">
        <v>45815</v>
      </c>
      <c r="H113" s="55">
        <v>45819</v>
      </c>
      <c r="I113" s="55">
        <f t="shared" si="13"/>
        <v>45904</v>
      </c>
      <c r="J113" s="61">
        <f>Devoirs[[#This Row],[JOUR]]-Devoirs[[#This Row],[Début]]+1</f>
        <v>1</v>
      </c>
      <c r="K113" s="190" t="s">
        <v>66</v>
      </c>
    </row>
    <row r="114" spans="1:11" ht="18" customHeight="1" x14ac:dyDescent="0.2">
      <c r="A114" s="41" t="s">
        <v>399</v>
      </c>
      <c r="B114" s="41" t="s">
        <v>82</v>
      </c>
      <c r="C114" s="146" t="s">
        <v>407</v>
      </c>
      <c r="D114" s="44">
        <v>45813</v>
      </c>
      <c r="E114" s="44">
        <v>45813</v>
      </c>
      <c r="F114" s="55">
        <v>45815</v>
      </c>
      <c r="G114" s="55">
        <v>45816</v>
      </c>
      <c r="H114" s="55">
        <v>45820</v>
      </c>
      <c r="I114" s="55">
        <f t="shared" si="13"/>
        <v>45905</v>
      </c>
      <c r="J114" s="124">
        <f>Devoirs[[#This Row],[JOUR]]-Devoirs[[#This Row],[Début]]+1</f>
        <v>1</v>
      </c>
      <c r="K114" s="41" t="s">
        <v>66</v>
      </c>
    </row>
    <row r="115" spans="1:11" ht="18" customHeight="1" x14ac:dyDescent="0.2">
      <c r="A115" s="41" t="s">
        <v>57</v>
      </c>
      <c r="B115" s="41" t="s">
        <v>87</v>
      </c>
      <c r="C115" s="144" t="s">
        <v>406</v>
      </c>
      <c r="D115" s="44">
        <v>45812</v>
      </c>
      <c r="E115" s="44">
        <v>45812</v>
      </c>
      <c r="F115" s="55">
        <v>45814</v>
      </c>
      <c r="G115" s="55">
        <v>45815</v>
      </c>
      <c r="H115" s="55">
        <v>45819</v>
      </c>
      <c r="I115" s="55">
        <f t="shared" ref="I115:I123" si="14">EDATE(D115,3)</f>
        <v>45904</v>
      </c>
      <c r="J115" s="61">
        <f>Devoirs[[#This Row],[JOUR]]-Devoirs[[#This Row],[Début]]+1</f>
        <v>1</v>
      </c>
      <c r="K115" s="41"/>
    </row>
    <row r="116" spans="1:11" ht="18" customHeight="1" x14ac:dyDescent="0.2">
      <c r="A116" s="41" t="s">
        <v>132</v>
      </c>
      <c r="B116" s="41" t="s">
        <v>226</v>
      </c>
      <c r="C116" s="80" t="s">
        <v>405</v>
      </c>
      <c r="D116" s="44">
        <v>45812</v>
      </c>
      <c r="E116" s="44">
        <v>45812</v>
      </c>
      <c r="F116" s="55">
        <v>45814</v>
      </c>
      <c r="G116" s="55">
        <v>45815</v>
      </c>
      <c r="H116" s="55">
        <v>45819</v>
      </c>
      <c r="I116" s="55">
        <f t="shared" si="14"/>
        <v>45904</v>
      </c>
      <c r="J116" s="61">
        <f>Devoirs[[#This Row],[JOUR]]-Devoirs[[#This Row],[Début]]+1</f>
        <v>1</v>
      </c>
      <c r="K116" s="189" t="s">
        <v>66</v>
      </c>
    </row>
    <row r="117" spans="1:11" ht="18" customHeight="1" x14ac:dyDescent="0.2">
      <c r="A117" s="41" t="s">
        <v>132</v>
      </c>
      <c r="B117" s="41" t="s">
        <v>226</v>
      </c>
      <c r="C117" s="80" t="s">
        <v>404</v>
      </c>
      <c r="D117" s="44">
        <v>45811</v>
      </c>
      <c r="E117" s="44">
        <v>45811</v>
      </c>
      <c r="F117" s="55">
        <v>45813</v>
      </c>
      <c r="G117" s="55">
        <v>45814</v>
      </c>
      <c r="H117" s="55">
        <v>45818</v>
      </c>
      <c r="I117" s="55">
        <f t="shared" si="14"/>
        <v>45903</v>
      </c>
      <c r="J117" s="61">
        <f>Devoirs[[#This Row],[JOUR]]-Devoirs[[#This Row],[Début]]+1</f>
        <v>1</v>
      </c>
      <c r="K117" s="189" t="s">
        <v>66</v>
      </c>
    </row>
    <row r="118" spans="1:11" ht="18" customHeight="1" x14ac:dyDescent="0.2">
      <c r="A118" s="41" t="s">
        <v>132</v>
      </c>
      <c r="B118" s="41" t="s">
        <v>226</v>
      </c>
      <c r="C118" s="80" t="s">
        <v>403</v>
      </c>
      <c r="D118" s="44">
        <v>45810</v>
      </c>
      <c r="E118" s="44">
        <v>45810</v>
      </c>
      <c r="F118" s="55">
        <v>45812</v>
      </c>
      <c r="G118" s="55">
        <v>45813</v>
      </c>
      <c r="H118" s="55">
        <v>45817</v>
      </c>
      <c r="I118" s="55">
        <f t="shared" si="14"/>
        <v>45902</v>
      </c>
      <c r="J118" s="61">
        <f>Devoirs[[#This Row],[JOUR]]-Devoirs[[#This Row],[Début]]+1</f>
        <v>1</v>
      </c>
      <c r="K118" s="189" t="s">
        <v>66</v>
      </c>
    </row>
    <row r="119" spans="1:11" ht="18" customHeight="1" x14ac:dyDescent="0.2">
      <c r="A119" s="41" t="s">
        <v>46</v>
      </c>
      <c r="B119" s="41" t="s">
        <v>308</v>
      </c>
      <c r="C119" s="188" t="s">
        <v>402</v>
      </c>
      <c r="D119" s="44">
        <v>45811</v>
      </c>
      <c r="E119" s="44">
        <v>45811</v>
      </c>
      <c r="F119" s="55">
        <v>45813</v>
      </c>
      <c r="G119" s="55">
        <v>45814</v>
      </c>
      <c r="H119" s="55">
        <v>45818</v>
      </c>
      <c r="I119" s="55">
        <f t="shared" si="14"/>
        <v>45903</v>
      </c>
      <c r="J119" s="124">
        <f>Devoirs[[#This Row],[JOUR]]-Devoirs[[#This Row],[Début]]+1</f>
        <v>1</v>
      </c>
      <c r="K119" s="41"/>
    </row>
    <row r="120" spans="1:11" ht="18" customHeight="1" x14ac:dyDescent="0.2">
      <c r="A120" s="41" t="s">
        <v>46</v>
      </c>
      <c r="B120" s="41" t="s">
        <v>226</v>
      </c>
      <c r="C120" s="63" t="s">
        <v>401</v>
      </c>
      <c r="D120" s="44">
        <v>45811</v>
      </c>
      <c r="E120" s="44">
        <v>45811</v>
      </c>
      <c r="F120" s="55">
        <v>45813</v>
      </c>
      <c r="G120" s="55">
        <v>45814</v>
      </c>
      <c r="H120" s="55">
        <v>45818</v>
      </c>
      <c r="I120" s="55">
        <f t="shared" si="14"/>
        <v>45903</v>
      </c>
      <c r="J120" s="124">
        <f>Devoirs[[#This Row],[JOUR]]-Devoirs[[#This Row],[Début]]+1</f>
        <v>1</v>
      </c>
      <c r="K120" s="41"/>
    </row>
    <row r="121" spans="1:11" ht="18" customHeight="1" x14ac:dyDescent="0.2">
      <c r="A121" s="41" t="s">
        <v>57</v>
      </c>
      <c r="B121" s="187" t="s">
        <v>87</v>
      </c>
      <c r="C121" s="174" t="s">
        <v>400</v>
      </c>
      <c r="D121" s="44">
        <v>45810</v>
      </c>
      <c r="E121" s="44">
        <v>45810</v>
      </c>
      <c r="F121" s="55">
        <v>45812</v>
      </c>
      <c r="G121" s="55">
        <v>45813</v>
      </c>
      <c r="H121" s="55">
        <v>45817</v>
      </c>
      <c r="I121" s="55">
        <f t="shared" si="14"/>
        <v>45902</v>
      </c>
      <c r="J121" s="124">
        <f>Devoirs[[#This Row],[JOUR]]-Devoirs[[#This Row],[Début]]+1</f>
        <v>1</v>
      </c>
      <c r="K121" s="41"/>
    </row>
    <row r="122" spans="1:11" ht="18" customHeight="1" x14ac:dyDescent="0.2">
      <c r="A122" s="41" t="s">
        <v>244</v>
      </c>
      <c r="B122" s="41" t="s">
        <v>398</v>
      </c>
      <c r="C122" s="139" t="s">
        <v>399</v>
      </c>
      <c r="D122" s="44">
        <v>45809</v>
      </c>
      <c r="E122" s="44">
        <v>45809</v>
      </c>
      <c r="F122" s="55">
        <v>45811</v>
      </c>
      <c r="G122" s="55">
        <v>45812</v>
      </c>
      <c r="H122" s="55">
        <v>45816</v>
      </c>
      <c r="I122" s="55">
        <f t="shared" si="14"/>
        <v>45901</v>
      </c>
      <c r="J122" s="124">
        <f>Devoirs[[#This Row],[JOUR]]-Devoirs[[#This Row],[Début]]+1</f>
        <v>1</v>
      </c>
      <c r="K122" s="41"/>
    </row>
    <row r="123" spans="1:11" ht="18" customHeight="1" x14ac:dyDescent="0.2">
      <c r="A123" s="41" t="s">
        <v>57</v>
      </c>
      <c r="B123" s="86" t="s">
        <v>153</v>
      </c>
      <c r="C123" s="186" t="s">
        <v>397</v>
      </c>
      <c r="D123" s="44">
        <v>45808</v>
      </c>
      <c r="E123" s="44">
        <v>45808</v>
      </c>
      <c r="F123" s="55">
        <v>45810</v>
      </c>
      <c r="G123" s="55">
        <v>45811</v>
      </c>
      <c r="H123" s="55">
        <v>45815</v>
      </c>
      <c r="I123" s="55">
        <f t="shared" si="14"/>
        <v>45900</v>
      </c>
      <c r="J123" s="124">
        <f>Devoirs[[#This Row],[JOUR]]-Devoirs[[#This Row],[Début]]+1</f>
        <v>1</v>
      </c>
      <c r="K123" s="41"/>
    </row>
    <row r="124" spans="1:11" ht="18" customHeight="1" x14ac:dyDescent="0.2">
      <c r="A124" s="41" t="s">
        <v>57</v>
      </c>
      <c r="B124" s="86" t="s">
        <v>153</v>
      </c>
      <c r="C124" s="186" t="s">
        <v>396</v>
      </c>
      <c r="D124" s="44">
        <v>45807</v>
      </c>
      <c r="E124" s="44">
        <v>45807</v>
      </c>
      <c r="F124" s="55">
        <v>45809</v>
      </c>
      <c r="G124" s="55">
        <v>45810</v>
      </c>
      <c r="H124" s="55">
        <v>45814</v>
      </c>
      <c r="I124" s="55">
        <f t="shared" ref="I124:I130" si="15">EDATE(D124,3)</f>
        <v>45899</v>
      </c>
      <c r="J124" s="61">
        <f>Devoirs[[#This Row],[JOUR]]-Devoirs[[#This Row],[Début]]+1</f>
        <v>1</v>
      </c>
      <c r="K124" s="41"/>
    </row>
    <row r="125" spans="1:11" ht="18" customHeight="1" x14ac:dyDescent="0.2">
      <c r="A125" s="41" t="s">
        <v>57</v>
      </c>
      <c r="B125" s="86" t="s">
        <v>153</v>
      </c>
      <c r="C125" s="186" t="s">
        <v>395</v>
      </c>
      <c r="D125" s="44">
        <v>45807</v>
      </c>
      <c r="E125" s="44">
        <v>45807</v>
      </c>
      <c r="F125" s="55">
        <v>45809</v>
      </c>
      <c r="G125" s="55">
        <v>45810</v>
      </c>
      <c r="H125" s="55">
        <v>45814</v>
      </c>
      <c r="I125" s="55">
        <f t="shared" si="15"/>
        <v>45899</v>
      </c>
      <c r="J125" s="61">
        <f>Devoirs[[#This Row],[JOUR]]-Devoirs[[#This Row],[Début]]+1</f>
        <v>1</v>
      </c>
      <c r="K125" s="41"/>
    </row>
    <row r="126" spans="1:11" ht="18" customHeight="1" x14ac:dyDescent="0.2">
      <c r="A126" s="41" t="s">
        <v>48</v>
      </c>
      <c r="B126" s="41" t="s">
        <v>226</v>
      </c>
      <c r="C126" s="142" t="s">
        <v>394</v>
      </c>
      <c r="D126" s="44">
        <v>45806</v>
      </c>
      <c r="E126" s="44">
        <v>45806</v>
      </c>
      <c r="F126" s="55">
        <v>45808</v>
      </c>
      <c r="G126" s="55">
        <v>45809</v>
      </c>
      <c r="H126" s="55">
        <v>45813</v>
      </c>
      <c r="I126" s="55">
        <f t="shared" si="15"/>
        <v>45898</v>
      </c>
      <c r="J126" s="124">
        <f>Devoirs[[#This Row],[JOUR]]-Devoirs[[#This Row],[Début]]+1</f>
        <v>1</v>
      </c>
      <c r="K126" s="41"/>
    </row>
    <row r="127" spans="1:11" ht="18" customHeight="1" x14ac:dyDescent="0.2">
      <c r="A127" s="41" t="s">
        <v>246</v>
      </c>
      <c r="B127" s="41" t="s">
        <v>226</v>
      </c>
      <c r="C127" s="67" t="s">
        <v>393</v>
      </c>
      <c r="D127" s="44">
        <v>45806</v>
      </c>
      <c r="E127" s="44">
        <v>45806</v>
      </c>
      <c r="F127" s="55">
        <v>45808</v>
      </c>
      <c r="G127" s="55">
        <v>45809</v>
      </c>
      <c r="H127" s="55">
        <v>45813</v>
      </c>
      <c r="I127" s="55">
        <f t="shared" si="15"/>
        <v>45898</v>
      </c>
      <c r="J127" s="124">
        <f>Devoirs[[#This Row],[JOUR]]-Devoirs[[#This Row],[Début]]+1</f>
        <v>1</v>
      </c>
      <c r="K127" s="41"/>
    </row>
    <row r="128" spans="1:11" ht="18" customHeight="1" x14ac:dyDescent="0.2">
      <c r="A128" s="41" t="s">
        <v>57</v>
      </c>
      <c r="B128" s="41" t="s">
        <v>87</v>
      </c>
      <c r="C128" s="146" t="s">
        <v>392</v>
      </c>
      <c r="D128" s="44">
        <v>45798</v>
      </c>
      <c r="E128" s="44">
        <v>45798</v>
      </c>
      <c r="F128" s="55">
        <v>45800</v>
      </c>
      <c r="G128" s="55">
        <v>45801</v>
      </c>
      <c r="H128" s="55">
        <v>45805</v>
      </c>
      <c r="I128" s="55">
        <f t="shared" si="15"/>
        <v>45890</v>
      </c>
      <c r="J128" s="124">
        <f>Devoirs[[#This Row],[JOUR]]-Devoirs[[#This Row],[Début]]+1</f>
        <v>1</v>
      </c>
      <c r="K128" s="41"/>
    </row>
    <row r="129" spans="1:11" ht="18" customHeight="1" x14ac:dyDescent="0.2">
      <c r="A129" s="41" t="s">
        <v>119</v>
      </c>
      <c r="B129" s="41" t="s">
        <v>52</v>
      </c>
      <c r="C129" s="185" t="s">
        <v>391</v>
      </c>
      <c r="D129" s="44">
        <v>45797</v>
      </c>
      <c r="E129" s="44">
        <v>45797</v>
      </c>
      <c r="F129" s="55">
        <v>45799</v>
      </c>
      <c r="G129" s="55">
        <v>45800</v>
      </c>
      <c r="H129" s="55">
        <v>45804</v>
      </c>
      <c r="I129" s="55">
        <f t="shared" si="15"/>
        <v>45889</v>
      </c>
      <c r="J129" s="124">
        <f>Devoirs[[#This Row],[JOUR]]-Devoirs[[#This Row],[Début]]+1</f>
        <v>1</v>
      </c>
      <c r="K129" s="41"/>
    </row>
    <row r="130" spans="1:11" ht="18" customHeight="1" x14ac:dyDescent="0.2">
      <c r="A130" s="41" t="s">
        <v>46</v>
      </c>
      <c r="B130" s="41" t="s">
        <v>226</v>
      </c>
      <c r="C130" s="59" t="s">
        <v>390</v>
      </c>
      <c r="D130" s="44">
        <v>45795</v>
      </c>
      <c r="E130" s="44">
        <v>45795</v>
      </c>
      <c r="F130" s="55">
        <v>45797</v>
      </c>
      <c r="G130" s="55">
        <v>45798</v>
      </c>
      <c r="H130" s="55">
        <v>45802</v>
      </c>
      <c r="I130" s="55">
        <f t="shared" si="15"/>
        <v>45887</v>
      </c>
      <c r="J130" s="124">
        <f>Devoirs[[#This Row],[JOUR]]-Devoirs[[#This Row],[Début]]+1</f>
        <v>1</v>
      </c>
      <c r="K130" s="41"/>
    </row>
    <row r="131" spans="1:11" ht="27" customHeight="1" x14ac:dyDescent="0.2">
      <c r="A131" s="41" t="s">
        <v>57</v>
      </c>
      <c r="B131" s="41" t="s">
        <v>87</v>
      </c>
      <c r="C131" s="63" t="s">
        <v>389</v>
      </c>
      <c r="D131" s="44">
        <v>45791</v>
      </c>
      <c r="E131" s="44">
        <v>45791</v>
      </c>
      <c r="F131" s="55">
        <v>45793</v>
      </c>
      <c r="G131" s="55">
        <v>45794</v>
      </c>
      <c r="H131" s="55">
        <v>45798</v>
      </c>
      <c r="I131" s="55">
        <f t="shared" ref="I131:I136" si="16">EDATE(D131,3)</f>
        <v>45883</v>
      </c>
      <c r="J131" s="124">
        <f>Devoirs[[#This Row],[JOUR]]-Devoirs[[#This Row],[Début]]+1</f>
        <v>1</v>
      </c>
      <c r="K131" s="41"/>
    </row>
    <row r="132" spans="1:11" ht="18" customHeight="1" x14ac:dyDescent="0.2">
      <c r="A132" s="41" t="s">
        <v>314</v>
      </c>
      <c r="B132" s="41" t="s">
        <v>314</v>
      </c>
      <c r="C132" s="159" t="s">
        <v>388</v>
      </c>
      <c r="D132" s="44">
        <v>45789</v>
      </c>
      <c r="E132" s="44">
        <v>45789</v>
      </c>
      <c r="F132" s="55">
        <v>45791</v>
      </c>
      <c r="G132" s="55">
        <v>45792</v>
      </c>
      <c r="H132" s="55">
        <v>45796</v>
      </c>
      <c r="I132" s="55">
        <f t="shared" si="16"/>
        <v>45881</v>
      </c>
      <c r="J132" s="61">
        <f>Devoirs[[#This Row],[JOUR]]-Devoirs[[#This Row],[Début]]+1</f>
        <v>1</v>
      </c>
      <c r="K132" s="41"/>
    </row>
    <row r="133" spans="1:11" ht="18" customHeight="1" x14ac:dyDescent="0.2">
      <c r="A133" s="41" t="s">
        <v>48</v>
      </c>
      <c r="B133" s="41" t="s">
        <v>52</v>
      </c>
      <c r="C133" s="140" t="s">
        <v>387</v>
      </c>
      <c r="D133" s="44">
        <v>45789</v>
      </c>
      <c r="E133" s="44">
        <v>45789</v>
      </c>
      <c r="F133" s="55">
        <v>45791</v>
      </c>
      <c r="G133" s="55">
        <v>45792</v>
      </c>
      <c r="H133" s="55">
        <v>45796</v>
      </c>
      <c r="I133" s="55">
        <f t="shared" si="16"/>
        <v>45881</v>
      </c>
      <c r="J133" s="124">
        <f>Devoirs[[#This Row],[JOUR]]-Devoirs[[#This Row],[Début]]+1</f>
        <v>1</v>
      </c>
      <c r="K133" s="41"/>
    </row>
    <row r="134" spans="1:11" ht="18" customHeight="1" x14ac:dyDescent="0.2">
      <c r="A134" s="41" t="s">
        <v>48</v>
      </c>
      <c r="B134" s="41" t="s">
        <v>226</v>
      </c>
      <c r="C134" s="142" t="s">
        <v>386</v>
      </c>
      <c r="D134" s="44">
        <v>45787</v>
      </c>
      <c r="E134" s="44">
        <v>45787</v>
      </c>
      <c r="F134" s="55">
        <v>45789</v>
      </c>
      <c r="G134" s="55">
        <v>45790</v>
      </c>
      <c r="H134" s="55">
        <v>45794</v>
      </c>
      <c r="I134" s="55">
        <f t="shared" si="16"/>
        <v>45879</v>
      </c>
      <c r="J134" s="124">
        <f>Devoirs[[#This Row],[JOUR]]-Devoirs[[#This Row],[Début]]+1</f>
        <v>1</v>
      </c>
      <c r="K134" s="41"/>
    </row>
    <row r="135" spans="1:11" ht="18" customHeight="1" x14ac:dyDescent="0.2">
      <c r="A135" s="41" t="s">
        <v>57</v>
      </c>
      <c r="B135" s="41" t="s">
        <v>52</v>
      </c>
      <c r="C135" s="67" t="s">
        <v>384</v>
      </c>
      <c r="D135" s="44">
        <v>45785</v>
      </c>
      <c r="E135" s="44">
        <v>45785</v>
      </c>
      <c r="F135" s="55">
        <v>45787</v>
      </c>
      <c r="G135" s="55">
        <v>45788</v>
      </c>
      <c r="H135" s="55">
        <v>45792</v>
      </c>
      <c r="I135" s="55">
        <f t="shared" si="16"/>
        <v>45877</v>
      </c>
      <c r="J135" s="61">
        <f>Devoirs[[#This Row],[JOUR]]-Devoirs[[#This Row],[Début]]+1</f>
        <v>1</v>
      </c>
      <c r="K135" s="41"/>
    </row>
    <row r="136" spans="1:11" ht="18" customHeight="1" x14ac:dyDescent="0.2">
      <c r="A136" s="41" t="s">
        <v>57</v>
      </c>
      <c r="B136" s="41" t="s">
        <v>87</v>
      </c>
      <c r="C136" s="142" t="s">
        <v>385</v>
      </c>
      <c r="D136" s="44">
        <v>45784</v>
      </c>
      <c r="E136" s="44">
        <v>45784</v>
      </c>
      <c r="F136" s="55">
        <v>45786</v>
      </c>
      <c r="G136" s="55">
        <v>45787</v>
      </c>
      <c r="H136" s="55">
        <v>45791</v>
      </c>
      <c r="I136" s="55">
        <f t="shared" si="16"/>
        <v>45876</v>
      </c>
      <c r="J136" s="124">
        <f>Devoirs[[#This Row],[JOUR]]-Devoirs[[#This Row],[Début]]+1</f>
        <v>1</v>
      </c>
      <c r="K136" s="41"/>
    </row>
    <row r="137" spans="1:11" ht="18" customHeight="1" x14ac:dyDescent="0.2">
      <c r="A137" s="41" t="s">
        <v>46</v>
      </c>
      <c r="B137" s="41" t="s">
        <v>289</v>
      </c>
      <c r="C137" s="80" t="s">
        <v>383</v>
      </c>
      <c r="D137" s="44">
        <v>45784</v>
      </c>
      <c r="E137" s="44">
        <v>45784</v>
      </c>
      <c r="F137" s="55">
        <v>45786</v>
      </c>
      <c r="G137" s="55">
        <v>45787</v>
      </c>
      <c r="H137" s="55">
        <v>45791</v>
      </c>
      <c r="I137" s="55">
        <f t="shared" ref="I137:I142" si="17">EDATE(D137,3)</f>
        <v>45876</v>
      </c>
      <c r="J137" s="61">
        <f>Devoirs[[#This Row],[JOUR]]-Devoirs[[#This Row],[Début]]+1</f>
        <v>1</v>
      </c>
      <c r="K137" s="41"/>
    </row>
    <row r="138" spans="1:11" ht="18" customHeight="1" x14ac:dyDescent="0.2">
      <c r="A138" s="41" t="s">
        <v>46</v>
      </c>
      <c r="B138" s="41" t="s">
        <v>289</v>
      </c>
      <c r="C138" s="67" t="s">
        <v>382</v>
      </c>
      <c r="D138" s="44">
        <v>45783</v>
      </c>
      <c r="E138" s="44">
        <v>45783</v>
      </c>
      <c r="F138" s="55">
        <v>45785</v>
      </c>
      <c r="G138" s="55">
        <v>45786</v>
      </c>
      <c r="H138" s="55">
        <v>45790</v>
      </c>
      <c r="I138" s="55">
        <f t="shared" si="17"/>
        <v>45875</v>
      </c>
      <c r="J138" s="124">
        <f>Devoirs[[#This Row],[JOUR]]-Devoirs[[#This Row],[Début]]+1</f>
        <v>1</v>
      </c>
      <c r="K138" s="41"/>
    </row>
    <row r="139" spans="1:11" ht="18" customHeight="1" x14ac:dyDescent="0.2">
      <c r="A139" s="41" t="s">
        <v>244</v>
      </c>
      <c r="B139" s="41" t="s">
        <v>226</v>
      </c>
      <c r="C139" s="184" t="s">
        <v>381</v>
      </c>
      <c r="D139" s="44">
        <v>45781</v>
      </c>
      <c r="E139" s="44">
        <v>45781</v>
      </c>
      <c r="F139" s="55">
        <v>45783</v>
      </c>
      <c r="G139" s="55">
        <v>45784</v>
      </c>
      <c r="H139" s="55">
        <v>45788</v>
      </c>
      <c r="I139" s="55">
        <f t="shared" si="17"/>
        <v>45873</v>
      </c>
      <c r="J139" s="61">
        <f>Devoirs[[#This Row],[JOUR]]-Devoirs[[#This Row],[Début]]+1</f>
        <v>1</v>
      </c>
      <c r="K139" s="41"/>
    </row>
    <row r="140" spans="1:11" ht="18" customHeight="1" x14ac:dyDescent="0.2">
      <c r="A140" s="41" t="s">
        <v>244</v>
      </c>
      <c r="B140" s="41" t="s">
        <v>226</v>
      </c>
      <c r="C140" s="139" t="s">
        <v>380</v>
      </c>
      <c r="D140" s="44">
        <v>45781</v>
      </c>
      <c r="E140" s="44">
        <v>45781</v>
      </c>
      <c r="F140" s="55">
        <v>45783</v>
      </c>
      <c r="G140" s="55">
        <v>45784</v>
      </c>
      <c r="H140" s="55">
        <v>45788</v>
      </c>
      <c r="I140" s="55">
        <f t="shared" si="17"/>
        <v>45873</v>
      </c>
      <c r="J140" s="124">
        <f>Devoirs[[#This Row],[JOUR]]-Devoirs[[#This Row],[Début]]+1</f>
        <v>1</v>
      </c>
      <c r="K140" s="41"/>
    </row>
    <row r="141" spans="1:11" ht="18" customHeight="1" x14ac:dyDescent="0.2">
      <c r="A141" s="41" t="s">
        <v>57</v>
      </c>
      <c r="B141" s="41" t="s">
        <v>336</v>
      </c>
      <c r="C141" s="142" t="s">
        <v>379</v>
      </c>
      <c r="D141" s="44">
        <v>45780</v>
      </c>
      <c r="E141" s="44">
        <v>45780</v>
      </c>
      <c r="F141" s="55">
        <v>45782</v>
      </c>
      <c r="G141" s="55">
        <v>45783</v>
      </c>
      <c r="H141" s="55">
        <v>45787</v>
      </c>
      <c r="I141" s="55">
        <f t="shared" si="17"/>
        <v>45872</v>
      </c>
      <c r="J141" s="124">
        <f>Devoirs[[#This Row],[JOUR]]-Devoirs[[#This Row],[Début]]+1</f>
        <v>1</v>
      </c>
      <c r="K141" s="41"/>
    </row>
    <row r="142" spans="1:11" ht="18" customHeight="1" x14ac:dyDescent="0.2">
      <c r="A142" s="41" t="s">
        <v>46</v>
      </c>
      <c r="B142" s="41" t="s">
        <v>226</v>
      </c>
      <c r="C142" s="183" t="s">
        <v>378</v>
      </c>
      <c r="D142" s="44">
        <v>45778</v>
      </c>
      <c r="E142" s="44">
        <v>45778</v>
      </c>
      <c r="F142" s="55">
        <v>45780</v>
      </c>
      <c r="G142" s="55">
        <v>45781</v>
      </c>
      <c r="H142" s="55">
        <v>45785</v>
      </c>
      <c r="I142" s="55">
        <f t="shared" si="17"/>
        <v>45870</v>
      </c>
      <c r="J142" s="124">
        <f>Devoirs[[#This Row],[JOUR]]-Devoirs[[#This Row],[Début]]+1</f>
        <v>1</v>
      </c>
      <c r="K142" s="41"/>
    </row>
    <row r="143" spans="1:11" ht="18" customHeight="1" x14ac:dyDescent="0.2">
      <c r="A143" s="41" t="s">
        <v>244</v>
      </c>
      <c r="B143" s="41" t="s">
        <v>226</v>
      </c>
      <c r="C143" s="182" t="s">
        <v>377</v>
      </c>
      <c r="D143" s="44">
        <v>45777</v>
      </c>
      <c r="E143" s="44">
        <v>45777</v>
      </c>
      <c r="F143" s="55">
        <v>45779</v>
      </c>
      <c r="G143" s="55">
        <v>45780</v>
      </c>
      <c r="H143" s="55">
        <v>45784</v>
      </c>
      <c r="I143" s="55">
        <f t="shared" ref="I143:I148" si="18">EDATE(D143,3)</f>
        <v>45868</v>
      </c>
      <c r="J143" s="124">
        <f>Devoirs[[#This Row],[JOUR]]-Devoirs[[#This Row],[Début]]+1</f>
        <v>1</v>
      </c>
      <c r="K143" s="41"/>
    </row>
    <row r="144" spans="1:11" ht="18" customHeight="1" x14ac:dyDescent="0.2">
      <c r="A144" s="41" t="s">
        <v>244</v>
      </c>
      <c r="B144" s="41" t="s">
        <v>226</v>
      </c>
      <c r="C144" s="59" t="s">
        <v>376</v>
      </c>
      <c r="D144" s="44">
        <v>45777</v>
      </c>
      <c r="E144" s="44">
        <v>45777</v>
      </c>
      <c r="F144" s="55">
        <v>45779</v>
      </c>
      <c r="G144" s="55">
        <v>45780</v>
      </c>
      <c r="H144" s="55">
        <v>45784</v>
      </c>
      <c r="I144" s="55">
        <f t="shared" si="18"/>
        <v>45868</v>
      </c>
      <c r="J144" s="61">
        <f>Devoirs[[#This Row],[JOUR]]-Devoirs[[#This Row],[Début]]+1</f>
        <v>1</v>
      </c>
      <c r="K144" s="41"/>
    </row>
    <row r="145" spans="1:11" ht="18" customHeight="1" x14ac:dyDescent="0.2">
      <c r="A145" s="41" t="s">
        <v>48</v>
      </c>
      <c r="B145" s="41" t="s">
        <v>226</v>
      </c>
      <c r="C145" s="146" t="s">
        <v>305</v>
      </c>
      <c r="D145" s="44">
        <v>45777</v>
      </c>
      <c r="E145" s="44">
        <v>45777</v>
      </c>
      <c r="F145" s="55">
        <v>45779</v>
      </c>
      <c r="G145" s="55">
        <v>45780</v>
      </c>
      <c r="H145" s="55">
        <v>45784</v>
      </c>
      <c r="I145" s="55">
        <f t="shared" si="18"/>
        <v>45868</v>
      </c>
      <c r="J145" s="61">
        <f>Devoirs[[#This Row],[JOUR]]-Devoirs[[#This Row],[Début]]+1</f>
        <v>1</v>
      </c>
      <c r="K145" s="41"/>
    </row>
    <row r="146" spans="1:11" ht="18" customHeight="1" x14ac:dyDescent="0.2">
      <c r="A146" s="41" t="s">
        <v>244</v>
      </c>
      <c r="B146" s="41" t="s">
        <v>226</v>
      </c>
      <c r="C146" s="144" t="s">
        <v>375</v>
      </c>
      <c r="D146" s="44">
        <v>45777</v>
      </c>
      <c r="E146" s="44">
        <v>45777</v>
      </c>
      <c r="F146" s="55">
        <v>45779</v>
      </c>
      <c r="G146" s="55">
        <v>45780</v>
      </c>
      <c r="H146" s="55">
        <v>45784</v>
      </c>
      <c r="I146" s="55">
        <f t="shared" si="18"/>
        <v>45868</v>
      </c>
      <c r="J146" s="124">
        <f>Devoirs[[#This Row],[JOUR]]-Devoirs[[#This Row],[Début]]+1</f>
        <v>1</v>
      </c>
      <c r="K146" s="41"/>
    </row>
    <row r="147" spans="1:11" ht="18" customHeight="1" x14ac:dyDescent="0.2">
      <c r="A147" s="41" t="s">
        <v>244</v>
      </c>
      <c r="B147" s="41" t="s">
        <v>226</v>
      </c>
      <c r="C147" s="67" t="s">
        <v>374</v>
      </c>
      <c r="D147" s="44">
        <v>45776</v>
      </c>
      <c r="E147" s="44">
        <v>45776</v>
      </c>
      <c r="F147" s="55">
        <v>45778</v>
      </c>
      <c r="G147" s="55">
        <v>45779</v>
      </c>
      <c r="H147" s="55">
        <v>45783</v>
      </c>
      <c r="I147" s="55">
        <f t="shared" si="18"/>
        <v>45867</v>
      </c>
      <c r="J147" s="61">
        <f>Devoirs[[#This Row],[JOUR]]-Devoirs[[#This Row],[Début]]+1</f>
        <v>1</v>
      </c>
      <c r="K147" s="41"/>
    </row>
    <row r="148" spans="1:11" ht="18" customHeight="1" x14ac:dyDescent="0.2">
      <c r="A148" s="41" t="s">
        <v>48</v>
      </c>
      <c r="B148" s="41" t="s">
        <v>314</v>
      </c>
      <c r="C148" s="63" t="s">
        <v>373</v>
      </c>
      <c r="D148" s="44">
        <v>45776</v>
      </c>
      <c r="E148" s="44">
        <v>45776</v>
      </c>
      <c r="F148" s="55">
        <v>45778</v>
      </c>
      <c r="G148" s="55">
        <v>45779</v>
      </c>
      <c r="H148" s="55">
        <v>45783</v>
      </c>
      <c r="I148" s="55">
        <f t="shared" si="18"/>
        <v>45867</v>
      </c>
      <c r="J148" s="124">
        <f>Devoirs[[#This Row],[JOUR]]-Devoirs[[#This Row],[Début]]+1</f>
        <v>1</v>
      </c>
      <c r="K148" s="41"/>
    </row>
    <row r="149" spans="1:11" ht="18" customHeight="1" x14ac:dyDescent="0.2">
      <c r="A149" s="41" t="s">
        <v>48</v>
      </c>
      <c r="B149" s="41" t="s">
        <v>226</v>
      </c>
      <c r="C149" s="142" t="s">
        <v>372</v>
      </c>
      <c r="D149" s="44">
        <v>45775</v>
      </c>
      <c r="E149" s="44">
        <v>45775</v>
      </c>
      <c r="F149" s="55">
        <v>45777</v>
      </c>
      <c r="G149" s="55">
        <v>45778</v>
      </c>
      <c r="H149" s="55">
        <v>45782</v>
      </c>
      <c r="I149" s="55">
        <f t="shared" ref="I149:I156" si="19">EDATE(D149,3)</f>
        <v>45866</v>
      </c>
      <c r="J149" s="61">
        <f>Devoirs[[#This Row],[JOUR]]-Devoirs[[#This Row],[Début]]+1</f>
        <v>1</v>
      </c>
      <c r="K149" s="41"/>
    </row>
    <row r="150" spans="1:11" ht="18" customHeight="1" x14ac:dyDescent="0.2">
      <c r="A150" s="41" t="s">
        <v>48</v>
      </c>
      <c r="B150" s="41" t="s">
        <v>226</v>
      </c>
      <c r="C150" s="142" t="s">
        <v>371</v>
      </c>
      <c r="D150" s="44">
        <v>45775</v>
      </c>
      <c r="E150" s="44">
        <v>45775</v>
      </c>
      <c r="F150" s="55">
        <v>45777</v>
      </c>
      <c r="G150" s="55">
        <v>45778</v>
      </c>
      <c r="H150" s="55">
        <v>45782</v>
      </c>
      <c r="I150" s="55">
        <f t="shared" si="19"/>
        <v>45866</v>
      </c>
      <c r="J150" s="61">
        <f>Devoirs[[#This Row],[JOUR]]-Devoirs[[#This Row],[Début]]+1</f>
        <v>1</v>
      </c>
      <c r="K150" s="41"/>
    </row>
    <row r="151" spans="1:11" ht="18" customHeight="1" x14ac:dyDescent="0.2">
      <c r="A151" s="41" t="s">
        <v>48</v>
      </c>
      <c r="B151" s="41" t="s">
        <v>226</v>
      </c>
      <c r="C151" s="142" t="s">
        <v>370</v>
      </c>
      <c r="D151" s="44">
        <v>45775</v>
      </c>
      <c r="E151" s="44">
        <v>45775</v>
      </c>
      <c r="F151" s="55">
        <v>45777</v>
      </c>
      <c r="G151" s="55">
        <v>45778</v>
      </c>
      <c r="H151" s="55">
        <v>45782</v>
      </c>
      <c r="I151" s="55">
        <f t="shared" si="19"/>
        <v>45866</v>
      </c>
      <c r="J151" s="124">
        <f>Devoirs[[#This Row],[JOUR]]-Devoirs[[#This Row],[Début]]+1</f>
        <v>1</v>
      </c>
      <c r="K151" s="41"/>
    </row>
    <row r="152" spans="1:11" ht="18" customHeight="1" x14ac:dyDescent="0.2">
      <c r="A152" s="41" t="s">
        <v>244</v>
      </c>
      <c r="B152" s="41" t="s">
        <v>226</v>
      </c>
      <c r="C152" s="139" t="s">
        <v>369</v>
      </c>
      <c r="D152" s="44">
        <v>45773</v>
      </c>
      <c r="E152" s="44">
        <v>45773</v>
      </c>
      <c r="F152" s="55">
        <v>45775</v>
      </c>
      <c r="G152" s="55">
        <v>45776</v>
      </c>
      <c r="H152" s="55">
        <v>45780</v>
      </c>
      <c r="I152" s="55">
        <f t="shared" si="19"/>
        <v>45864</v>
      </c>
      <c r="J152" s="124">
        <f>Devoirs[[#This Row],[JOUR]]-Devoirs[[#This Row],[Début]]+1</f>
        <v>1</v>
      </c>
      <c r="K152" s="41"/>
    </row>
    <row r="153" spans="1:11" ht="18" customHeight="1" x14ac:dyDescent="0.2">
      <c r="A153" s="41" t="s">
        <v>48</v>
      </c>
      <c r="B153" s="41" t="s">
        <v>153</v>
      </c>
      <c r="C153" s="181" t="s">
        <v>368</v>
      </c>
      <c r="D153" s="44">
        <v>45772</v>
      </c>
      <c r="E153" s="44">
        <v>45772</v>
      </c>
      <c r="F153" s="55">
        <v>45774</v>
      </c>
      <c r="G153" s="55">
        <v>45775</v>
      </c>
      <c r="H153" s="55">
        <v>45779</v>
      </c>
      <c r="I153" s="55">
        <f t="shared" si="19"/>
        <v>45863</v>
      </c>
      <c r="J153" s="61">
        <f>Devoirs[[#This Row],[JOUR]]-Devoirs[[#This Row],[Début]]+1</f>
        <v>1</v>
      </c>
      <c r="K153" s="41"/>
    </row>
    <row r="154" spans="1:11" ht="18" customHeight="1" x14ac:dyDescent="0.2">
      <c r="A154" s="41" t="s">
        <v>46</v>
      </c>
      <c r="B154" s="41" t="s">
        <v>308</v>
      </c>
      <c r="C154" s="180" t="s">
        <v>367</v>
      </c>
      <c r="D154" s="44">
        <v>45771</v>
      </c>
      <c r="E154" s="44">
        <v>45771</v>
      </c>
      <c r="F154" s="55">
        <v>45773</v>
      </c>
      <c r="G154" s="55">
        <v>45774</v>
      </c>
      <c r="H154" s="55">
        <v>45778</v>
      </c>
      <c r="I154" s="55">
        <f t="shared" si="19"/>
        <v>45862</v>
      </c>
      <c r="J154" s="124">
        <f>Devoirs[[#This Row],[JOUR]]-Devoirs[[#This Row],[Début]]+1</f>
        <v>1</v>
      </c>
      <c r="K154" s="41"/>
    </row>
    <row r="155" spans="1:11" ht="18" customHeight="1" x14ac:dyDescent="0.2">
      <c r="A155" s="41" t="s">
        <v>244</v>
      </c>
      <c r="B155" s="41" t="s">
        <v>52</v>
      </c>
      <c r="C155" s="68" t="s">
        <v>366</v>
      </c>
      <c r="D155" s="44">
        <v>45770</v>
      </c>
      <c r="E155" s="44">
        <v>45770</v>
      </c>
      <c r="F155" s="55">
        <v>45772</v>
      </c>
      <c r="G155" s="55">
        <v>45773</v>
      </c>
      <c r="H155" s="55">
        <v>45777</v>
      </c>
      <c r="I155" s="55">
        <f t="shared" si="19"/>
        <v>45861</v>
      </c>
      <c r="J155" s="124">
        <f>Devoirs[[#This Row],[JOUR]]-Devoirs[[#This Row],[Début]]+1</f>
        <v>1</v>
      </c>
      <c r="K155" s="41"/>
    </row>
    <row r="156" spans="1:11" ht="18" customHeight="1" x14ac:dyDescent="0.2">
      <c r="A156" s="41" t="s">
        <v>57</v>
      </c>
      <c r="B156" s="41" t="s">
        <v>52</v>
      </c>
      <c r="C156" s="67" t="s">
        <v>365</v>
      </c>
      <c r="D156" s="44">
        <v>45770</v>
      </c>
      <c r="E156" s="44">
        <v>45770</v>
      </c>
      <c r="F156" s="55">
        <v>45772</v>
      </c>
      <c r="G156" s="55">
        <v>45773</v>
      </c>
      <c r="H156" s="55">
        <v>45777</v>
      </c>
      <c r="I156" s="55">
        <f t="shared" si="19"/>
        <v>45861</v>
      </c>
      <c r="J156" s="124">
        <f>Devoirs[[#This Row],[JOUR]]-Devoirs[[#This Row],[Début]]+1</f>
        <v>1</v>
      </c>
      <c r="K156" s="41"/>
    </row>
    <row r="157" spans="1:11" ht="18" customHeight="1" x14ac:dyDescent="0.2">
      <c r="A157" s="41" t="s">
        <v>46</v>
      </c>
      <c r="B157" s="41" t="s">
        <v>289</v>
      </c>
      <c r="C157" s="178" t="s">
        <v>363</v>
      </c>
      <c r="D157" s="44">
        <v>45769</v>
      </c>
      <c r="E157" s="44">
        <v>45769</v>
      </c>
      <c r="F157" s="55">
        <v>45771</v>
      </c>
      <c r="G157" s="55">
        <v>45772</v>
      </c>
      <c r="H157" s="55">
        <v>45776</v>
      </c>
      <c r="I157" s="55">
        <f t="shared" ref="I157:I162" si="20">EDATE(D157,3)</f>
        <v>45860</v>
      </c>
      <c r="J157" s="124">
        <f>Devoirs[[#This Row],[JOUR]]-Devoirs[[#This Row],[Début]]+1</f>
        <v>1</v>
      </c>
      <c r="K157" s="41"/>
    </row>
    <row r="158" spans="1:11" ht="18" customHeight="1" x14ac:dyDescent="0.2">
      <c r="A158" s="41" t="s">
        <v>57</v>
      </c>
      <c r="B158" s="41" t="s">
        <v>153</v>
      </c>
      <c r="C158" s="179" t="s">
        <v>362</v>
      </c>
      <c r="D158" s="44">
        <v>45768</v>
      </c>
      <c r="E158" s="44">
        <v>45768</v>
      </c>
      <c r="F158" s="55">
        <v>45770</v>
      </c>
      <c r="G158" s="55">
        <v>45771</v>
      </c>
      <c r="H158" s="55">
        <v>45775</v>
      </c>
      <c r="I158" s="55">
        <f t="shared" si="20"/>
        <v>45859</v>
      </c>
      <c r="J158" s="61">
        <f>Devoirs[[#This Row],[JOUR]]-Devoirs[[#This Row],[Début]]+1</f>
        <v>1</v>
      </c>
      <c r="K158" s="41"/>
    </row>
    <row r="159" spans="1:11" ht="26.25" customHeight="1" x14ac:dyDescent="0.2">
      <c r="A159" s="41" t="s">
        <v>246</v>
      </c>
      <c r="B159" s="41" t="s">
        <v>226</v>
      </c>
      <c r="C159" s="63" t="s">
        <v>361</v>
      </c>
      <c r="D159" s="44">
        <v>45767</v>
      </c>
      <c r="E159" s="44">
        <v>45767</v>
      </c>
      <c r="F159" s="55">
        <v>45769</v>
      </c>
      <c r="G159" s="55">
        <v>45770</v>
      </c>
      <c r="H159" s="55">
        <v>45774</v>
      </c>
      <c r="I159" s="55">
        <f t="shared" si="20"/>
        <v>45858</v>
      </c>
      <c r="J159" s="124">
        <f>Devoirs[[#This Row],[JOUR]]-Devoirs[[#This Row],[Début]]+1</f>
        <v>1</v>
      </c>
      <c r="K159" s="41"/>
    </row>
    <row r="160" spans="1:11" ht="18" customHeight="1" x14ac:dyDescent="0.2">
      <c r="A160" s="41" t="s">
        <v>48</v>
      </c>
      <c r="B160" s="41" t="s">
        <v>289</v>
      </c>
      <c r="C160" s="144" t="s">
        <v>359</v>
      </c>
      <c r="D160" s="44">
        <v>45758</v>
      </c>
      <c r="E160" s="44">
        <v>45758</v>
      </c>
      <c r="F160" s="55">
        <v>45760</v>
      </c>
      <c r="G160" s="55">
        <v>45761</v>
      </c>
      <c r="H160" s="55">
        <v>45765</v>
      </c>
      <c r="I160" s="55">
        <f t="shared" si="20"/>
        <v>45849</v>
      </c>
      <c r="J160" s="124">
        <f>Devoirs[[#This Row],[JOUR]]-Devoirs[[#This Row],[Début]]+1</f>
        <v>1</v>
      </c>
      <c r="K160" s="41"/>
    </row>
    <row r="161" spans="1:11" ht="18" customHeight="1" x14ac:dyDescent="0.2">
      <c r="A161" s="41" t="s">
        <v>224</v>
      </c>
      <c r="B161" s="41" t="s">
        <v>289</v>
      </c>
      <c r="C161" s="174" t="s">
        <v>358</v>
      </c>
      <c r="D161" s="44">
        <v>45754</v>
      </c>
      <c r="E161" s="44">
        <v>45754</v>
      </c>
      <c r="F161" s="55">
        <v>45756</v>
      </c>
      <c r="G161" s="55">
        <v>45757</v>
      </c>
      <c r="H161" s="55">
        <v>45761</v>
      </c>
      <c r="I161" s="55">
        <f t="shared" si="20"/>
        <v>45845</v>
      </c>
      <c r="J161" s="61">
        <f>Devoirs[[#This Row],[JOUR]]-Devoirs[[#This Row],[Début]]+1</f>
        <v>1</v>
      </c>
      <c r="K161" s="41"/>
    </row>
    <row r="162" spans="1:11" ht="18" customHeight="1" x14ac:dyDescent="0.2">
      <c r="A162" s="41" t="s">
        <v>314</v>
      </c>
      <c r="B162" s="41" t="s">
        <v>314</v>
      </c>
      <c r="C162" s="173" t="s">
        <v>357</v>
      </c>
      <c r="D162" s="44">
        <v>45755</v>
      </c>
      <c r="E162" s="44">
        <v>45755</v>
      </c>
      <c r="F162" s="55">
        <v>45757</v>
      </c>
      <c r="G162" s="55">
        <v>45758</v>
      </c>
      <c r="H162" s="55">
        <v>45762</v>
      </c>
      <c r="I162" s="55">
        <f t="shared" si="20"/>
        <v>45846</v>
      </c>
      <c r="J162" s="124">
        <f>Devoirs[[#This Row],[JOUR]]-Devoirs[[#This Row],[Début]]+1</f>
        <v>1</v>
      </c>
      <c r="K162" s="41"/>
    </row>
    <row r="163" spans="1:11" ht="18" customHeight="1" x14ac:dyDescent="0.2">
      <c r="A163" s="41" t="s">
        <v>46</v>
      </c>
      <c r="B163" s="41" t="s">
        <v>308</v>
      </c>
      <c r="C163" s="80" t="s">
        <v>356</v>
      </c>
      <c r="D163" s="44">
        <v>45754</v>
      </c>
      <c r="E163" s="44">
        <v>45754</v>
      </c>
      <c r="F163" s="55">
        <v>45756</v>
      </c>
      <c r="G163" s="55">
        <v>45757</v>
      </c>
      <c r="H163" s="55">
        <v>45761</v>
      </c>
      <c r="I163" s="55">
        <f t="shared" ref="I163:I168" si="21">EDATE(D163,3)</f>
        <v>45845</v>
      </c>
      <c r="J163" s="61">
        <f>Devoirs[[#This Row],[JOUR]]-Devoirs[[#This Row],[Début]]+1</f>
        <v>1</v>
      </c>
      <c r="K163" s="41"/>
    </row>
    <row r="164" spans="1:11" ht="18" customHeight="1" x14ac:dyDescent="0.2">
      <c r="A164" s="41" t="s">
        <v>86</v>
      </c>
      <c r="B164" s="41" t="s">
        <v>289</v>
      </c>
      <c r="C164" s="177" t="s">
        <v>364</v>
      </c>
      <c r="D164" s="44">
        <v>45754</v>
      </c>
      <c r="E164" s="44">
        <v>45754</v>
      </c>
      <c r="F164" s="55">
        <v>45756</v>
      </c>
      <c r="G164" s="55">
        <v>45757</v>
      </c>
      <c r="H164" s="55">
        <v>45761</v>
      </c>
      <c r="I164" s="55">
        <f t="shared" si="21"/>
        <v>45845</v>
      </c>
      <c r="J164" s="124">
        <f>Devoirs[[#This Row],[JOUR]]-Devoirs[[#This Row],[Début]]+1</f>
        <v>1</v>
      </c>
      <c r="K164" s="41"/>
    </row>
    <row r="165" spans="1:11" ht="18" customHeight="1" x14ac:dyDescent="0.2">
      <c r="A165" s="41" t="s">
        <v>119</v>
      </c>
      <c r="B165" s="41" t="s">
        <v>57</v>
      </c>
      <c r="C165" s="159" t="s">
        <v>355</v>
      </c>
      <c r="D165" s="44">
        <v>45753</v>
      </c>
      <c r="E165" s="44">
        <v>45753</v>
      </c>
      <c r="F165" s="55">
        <v>45755</v>
      </c>
      <c r="G165" s="55">
        <v>45756</v>
      </c>
      <c r="H165" s="55">
        <v>45760</v>
      </c>
      <c r="I165" s="55">
        <f t="shared" si="21"/>
        <v>45844</v>
      </c>
      <c r="J165" s="61">
        <f>Devoirs[[#This Row],[JOUR]]-Devoirs[[#This Row],[Début]]+1</f>
        <v>1</v>
      </c>
      <c r="K165" s="41"/>
    </row>
    <row r="166" spans="1:11" ht="18" customHeight="1" x14ac:dyDescent="0.2">
      <c r="A166" s="41" t="s">
        <v>48</v>
      </c>
      <c r="B166" s="41" t="s">
        <v>226</v>
      </c>
      <c r="C166" s="175" t="s">
        <v>354</v>
      </c>
      <c r="D166" s="44">
        <v>45753</v>
      </c>
      <c r="E166" s="44">
        <v>45753</v>
      </c>
      <c r="F166" s="55">
        <v>45755</v>
      </c>
      <c r="G166" s="55">
        <v>45756</v>
      </c>
      <c r="H166" s="55">
        <v>45760</v>
      </c>
      <c r="I166" s="55">
        <f t="shared" si="21"/>
        <v>45844</v>
      </c>
      <c r="J166" s="124">
        <f>Devoirs[[#This Row],[JOUR]]-Devoirs[[#This Row],[Début]]+1</f>
        <v>1</v>
      </c>
      <c r="K166" s="41"/>
    </row>
    <row r="167" spans="1:11" ht="18" customHeight="1" x14ac:dyDescent="0.2">
      <c r="A167" s="41" t="s">
        <v>46</v>
      </c>
      <c r="B167" s="41" t="s">
        <v>226</v>
      </c>
      <c r="C167" s="142" t="s">
        <v>353</v>
      </c>
      <c r="D167" s="44">
        <v>45752</v>
      </c>
      <c r="E167" s="44">
        <v>45752</v>
      </c>
      <c r="F167" s="55">
        <v>45754</v>
      </c>
      <c r="G167" s="55">
        <v>45755</v>
      </c>
      <c r="H167" s="55">
        <v>45759</v>
      </c>
      <c r="I167" s="55">
        <f t="shared" si="21"/>
        <v>45843</v>
      </c>
      <c r="J167" s="124">
        <f>Devoirs[[#This Row],[JOUR]]-Devoirs[[#This Row],[Début]]+1</f>
        <v>1</v>
      </c>
      <c r="K167" s="41"/>
    </row>
    <row r="168" spans="1:11" ht="18" customHeight="1" x14ac:dyDescent="0.2">
      <c r="A168" s="41" t="s">
        <v>46</v>
      </c>
      <c r="B168" s="41" t="s">
        <v>289</v>
      </c>
      <c r="C168" s="63" t="s">
        <v>360</v>
      </c>
      <c r="D168" s="44">
        <v>45751</v>
      </c>
      <c r="E168" s="44">
        <v>45751</v>
      </c>
      <c r="F168" s="55">
        <v>45753</v>
      </c>
      <c r="G168" s="55">
        <v>45754</v>
      </c>
      <c r="H168" s="55">
        <v>45758</v>
      </c>
      <c r="I168" s="55">
        <f t="shared" si="21"/>
        <v>45842</v>
      </c>
      <c r="J168" s="124">
        <f>Devoirs[[#This Row],[JOUR]]-Devoirs[[#This Row],[Début]]+1</f>
        <v>1</v>
      </c>
      <c r="K168" s="41"/>
    </row>
    <row r="169" spans="1:11" ht="18" customHeight="1" x14ac:dyDescent="0.2">
      <c r="A169" s="41" t="s">
        <v>224</v>
      </c>
      <c r="B169" s="41" t="s">
        <v>308</v>
      </c>
      <c r="C169" s="59" t="s">
        <v>352</v>
      </c>
      <c r="D169" s="44">
        <v>45748</v>
      </c>
      <c r="E169" s="44">
        <v>45748</v>
      </c>
      <c r="F169" s="55">
        <v>45750</v>
      </c>
      <c r="G169" s="55">
        <v>45751</v>
      </c>
      <c r="H169" s="55">
        <v>45755</v>
      </c>
      <c r="I169" s="55">
        <f t="shared" ref="I169:I174" si="22">EDATE(D169,3)</f>
        <v>45839</v>
      </c>
      <c r="J169" s="124">
        <f>Devoirs[[#This Row],[JOUR]]-Devoirs[[#This Row],[Début]]+1</f>
        <v>1</v>
      </c>
      <c r="K169" s="41"/>
    </row>
    <row r="170" spans="1:11" ht="18" customHeight="1" x14ac:dyDescent="0.2">
      <c r="A170" s="41" t="s">
        <v>57</v>
      </c>
      <c r="B170" s="41" t="s">
        <v>274</v>
      </c>
      <c r="C170" s="60"/>
      <c r="D170" s="44">
        <v>45748</v>
      </c>
      <c r="E170" s="44">
        <v>45748</v>
      </c>
      <c r="F170" s="55">
        <v>45750</v>
      </c>
      <c r="G170" s="55">
        <v>45751</v>
      </c>
      <c r="H170" s="55">
        <v>45755</v>
      </c>
      <c r="I170" s="55">
        <f t="shared" si="22"/>
        <v>45839</v>
      </c>
      <c r="J170" s="124">
        <f>Devoirs[[#This Row],[JOUR]]-Devoirs[[#This Row],[Début]]+1</f>
        <v>1</v>
      </c>
      <c r="K170" s="41"/>
    </row>
    <row r="171" spans="1:11" ht="18" customHeight="1" x14ac:dyDescent="0.2">
      <c r="A171" s="41" t="s">
        <v>244</v>
      </c>
      <c r="B171" s="41" t="s">
        <v>52</v>
      </c>
      <c r="C171" s="67" t="s">
        <v>351</v>
      </c>
      <c r="D171" s="44">
        <v>45745</v>
      </c>
      <c r="E171" s="44">
        <v>45745</v>
      </c>
      <c r="F171" s="55">
        <v>45747</v>
      </c>
      <c r="G171" s="55">
        <v>45748</v>
      </c>
      <c r="H171" s="55">
        <v>45752</v>
      </c>
      <c r="I171" s="55">
        <f t="shared" si="22"/>
        <v>45837</v>
      </c>
      <c r="J171" s="124">
        <f>Devoirs[[#This Row],[JOUR]]-Devoirs[[#This Row],[Début]]+1</f>
        <v>1</v>
      </c>
      <c r="K171" s="41"/>
    </row>
    <row r="172" spans="1:11" ht="18" customHeight="1" x14ac:dyDescent="0.2">
      <c r="A172" s="41" t="s">
        <v>63</v>
      </c>
      <c r="B172" s="41" t="s">
        <v>57</v>
      </c>
      <c r="C172" s="67" t="s">
        <v>350</v>
      </c>
      <c r="D172" s="44">
        <v>45742</v>
      </c>
      <c r="E172" s="44">
        <v>45742</v>
      </c>
      <c r="F172" s="55">
        <v>45744</v>
      </c>
      <c r="G172" s="55">
        <v>45745</v>
      </c>
      <c r="H172" s="55">
        <v>45749</v>
      </c>
      <c r="I172" s="55">
        <f t="shared" si="22"/>
        <v>45834</v>
      </c>
      <c r="J172" s="124">
        <f>Devoirs[[#This Row],[JOUR]]-Devoirs[[#This Row],[Début]]+1</f>
        <v>1</v>
      </c>
      <c r="K172" s="41"/>
    </row>
    <row r="173" spans="1:11" ht="18" customHeight="1" x14ac:dyDescent="0.2">
      <c r="A173" s="41" t="s">
        <v>46</v>
      </c>
      <c r="B173" s="41" t="s">
        <v>51</v>
      </c>
      <c r="C173" s="63" t="s">
        <v>349</v>
      </c>
      <c r="D173" s="44">
        <v>45739</v>
      </c>
      <c r="E173" s="44">
        <v>45739</v>
      </c>
      <c r="F173" s="55">
        <v>45741</v>
      </c>
      <c r="G173" s="55">
        <v>45742</v>
      </c>
      <c r="H173" s="55">
        <v>45746</v>
      </c>
      <c r="I173" s="55">
        <f t="shared" si="22"/>
        <v>45831</v>
      </c>
      <c r="J173" s="124">
        <f>Devoirs[[#This Row],[JOUR]]-Devoirs[[#This Row],[Début]]+1</f>
        <v>1</v>
      </c>
      <c r="K173" s="41"/>
    </row>
    <row r="174" spans="1:11" ht="18" customHeight="1" x14ac:dyDescent="0.2">
      <c r="A174" s="41" t="s">
        <v>46</v>
      </c>
      <c r="B174" s="41" t="s">
        <v>226</v>
      </c>
      <c r="C174" s="139" t="s">
        <v>348</v>
      </c>
      <c r="D174" s="44">
        <v>45735</v>
      </c>
      <c r="E174" s="44">
        <v>45735</v>
      </c>
      <c r="F174" s="55">
        <v>45737</v>
      </c>
      <c r="G174" s="55">
        <v>45738</v>
      </c>
      <c r="H174" s="55">
        <v>45742</v>
      </c>
      <c r="I174" s="55">
        <f t="shared" si="22"/>
        <v>45827</v>
      </c>
      <c r="J174" s="124">
        <f>Devoirs[[#This Row],[JOUR]]-Devoirs[[#This Row],[Début]]+1</f>
        <v>1</v>
      </c>
      <c r="K174" s="139" t="s">
        <v>66</v>
      </c>
    </row>
    <row r="175" spans="1:11" ht="18" customHeight="1" x14ac:dyDescent="0.2">
      <c r="A175" s="41" t="s">
        <v>48</v>
      </c>
      <c r="B175" s="41" t="s">
        <v>153</v>
      </c>
      <c r="C175" s="176" t="s">
        <v>347</v>
      </c>
      <c r="D175" s="44">
        <v>45733</v>
      </c>
      <c r="E175" s="44">
        <v>45733</v>
      </c>
      <c r="F175" s="55">
        <v>45735</v>
      </c>
      <c r="G175" s="55">
        <v>45736</v>
      </c>
      <c r="H175" s="55">
        <v>45740</v>
      </c>
      <c r="I175" s="55">
        <f t="shared" ref="I175:I180" si="23">EDATE(D175,3)</f>
        <v>45825</v>
      </c>
      <c r="J175" s="124">
        <f>Devoirs[[#This Row],[JOUR]]-Devoirs[[#This Row],[Début]]+1</f>
        <v>1</v>
      </c>
      <c r="K175" s="41"/>
    </row>
    <row r="176" spans="1:11" ht="18" customHeight="1" x14ac:dyDescent="0.2">
      <c r="A176" s="41" t="s">
        <v>57</v>
      </c>
      <c r="B176" s="41" t="s">
        <v>153</v>
      </c>
      <c r="C176" s="60"/>
      <c r="D176" s="44">
        <v>45733</v>
      </c>
      <c r="E176" s="44">
        <v>45733</v>
      </c>
      <c r="F176" s="55">
        <v>45735</v>
      </c>
      <c r="G176" s="55">
        <v>45736</v>
      </c>
      <c r="H176" s="55">
        <v>45740</v>
      </c>
      <c r="I176" s="55">
        <f t="shared" si="23"/>
        <v>45825</v>
      </c>
      <c r="J176" s="61">
        <f>Devoirs[[#This Row],[JOUR]]-Devoirs[[#This Row],[Début]]+1</f>
        <v>1</v>
      </c>
      <c r="K176" s="41"/>
    </row>
    <row r="177" spans="1:11" ht="18" customHeight="1" x14ac:dyDescent="0.2">
      <c r="A177" s="41" t="s">
        <v>244</v>
      </c>
      <c r="B177" s="41" t="s">
        <v>226</v>
      </c>
      <c r="C177" s="144" t="s">
        <v>346</v>
      </c>
      <c r="D177" s="44">
        <v>45732</v>
      </c>
      <c r="E177" s="44">
        <v>45732</v>
      </c>
      <c r="F177" s="55">
        <v>45734</v>
      </c>
      <c r="G177" s="55">
        <v>45735</v>
      </c>
      <c r="H177" s="55">
        <v>45739</v>
      </c>
      <c r="I177" s="55">
        <f t="shared" si="23"/>
        <v>45824</v>
      </c>
      <c r="J177" s="124">
        <f>Devoirs[[#This Row],[JOUR]]-Devoirs[[#This Row],[Début]]+1</f>
        <v>1</v>
      </c>
      <c r="K177" s="59" t="s">
        <v>66</v>
      </c>
    </row>
    <row r="178" spans="1:11" ht="18" customHeight="1" x14ac:dyDescent="0.2">
      <c r="A178" s="41" t="s">
        <v>63</v>
      </c>
      <c r="B178" s="41" t="s">
        <v>57</v>
      </c>
      <c r="C178" s="59" t="s">
        <v>345</v>
      </c>
      <c r="D178" s="44">
        <v>45732</v>
      </c>
      <c r="E178" s="44">
        <v>45732</v>
      </c>
      <c r="F178" s="55">
        <v>45734</v>
      </c>
      <c r="G178" s="55">
        <v>45735</v>
      </c>
      <c r="H178" s="55">
        <v>45739</v>
      </c>
      <c r="I178" s="55">
        <f t="shared" si="23"/>
        <v>45824</v>
      </c>
      <c r="J178" s="61">
        <f>Devoirs[[#This Row],[JOUR]]-Devoirs[[#This Row],[Début]]+1</f>
        <v>1</v>
      </c>
      <c r="K178" s="59" t="s">
        <v>66</v>
      </c>
    </row>
    <row r="179" spans="1:11" ht="18" customHeight="1" x14ac:dyDescent="0.2">
      <c r="A179" s="41" t="s">
        <v>48</v>
      </c>
      <c r="B179" s="41" t="s">
        <v>226</v>
      </c>
      <c r="C179" s="139" t="s">
        <v>344</v>
      </c>
      <c r="D179" s="44">
        <v>45732</v>
      </c>
      <c r="E179" s="44">
        <v>45732</v>
      </c>
      <c r="F179" s="55">
        <v>45734</v>
      </c>
      <c r="G179" s="55">
        <v>45735</v>
      </c>
      <c r="H179" s="55">
        <v>45739</v>
      </c>
      <c r="I179" s="55">
        <f t="shared" si="23"/>
        <v>45824</v>
      </c>
      <c r="J179" s="124">
        <f>Devoirs[[#This Row],[JOUR]]-Devoirs[[#This Row],[Début]]+1</f>
        <v>1</v>
      </c>
      <c r="K179" s="41"/>
    </row>
    <row r="180" spans="1:11" ht="18" customHeight="1" x14ac:dyDescent="0.2">
      <c r="A180" s="41" t="s">
        <v>224</v>
      </c>
      <c r="B180" s="41" t="s">
        <v>308</v>
      </c>
      <c r="C180" s="63" t="s">
        <v>342</v>
      </c>
      <c r="D180" s="44">
        <v>45731</v>
      </c>
      <c r="E180" s="44">
        <v>45731</v>
      </c>
      <c r="F180" s="55">
        <v>45733</v>
      </c>
      <c r="G180" s="55">
        <v>45734</v>
      </c>
      <c r="H180" s="55">
        <v>45738</v>
      </c>
      <c r="I180" s="55">
        <f t="shared" si="23"/>
        <v>45823</v>
      </c>
      <c r="J180" s="124">
        <f>Devoirs[[#This Row],[JOUR]]-Devoirs[[#This Row],[Début]]+1</f>
        <v>1</v>
      </c>
      <c r="K180" s="67" t="s">
        <v>66</v>
      </c>
    </row>
    <row r="181" spans="1:11" ht="18" customHeight="1" x14ac:dyDescent="0.2">
      <c r="A181" s="41" t="s">
        <v>111</v>
      </c>
      <c r="B181" s="41" t="s">
        <v>150</v>
      </c>
      <c r="C181" s="68" t="s">
        <v>343</v>
      </c>
      <c r="D181" s="44">
        <v>45729</v>
      </c>
      <c r="E181" s="44">
        <v>45729</v>
      </c>
      <c r="F181" s="55">
        <v>45731</v>
      </c>
      <c r="G181" s="55">
        <v>45732</v>
      </c>
      <c r="H181" s="55">
        <v>45736</v>
      </c>
      <c r="I181" s="55">
        <f t="shared" ref="I181:I186" si="24">EDATE(D181,3)</f>
        <v>45821</v>
      </c>
      <c r="J181" s="61">
        <f>Devoirs[[#This Row],[JOUR]]-Devoirs[[#This Row],[Début]]+1</f>
        <v>1</v>
      </c>
      <c r="K181" s="41"/>
    </row>
    <row r="182" spans="1:11" ht="18" customHeight="1" x14ac:dyDescent="0.2">
      <c r="A182" s="41" t="s">
        <v>57</v>
      </c>
      <c r="B182" s="41" t="s">
        <v>87</v>
      </c>
      <c r="C182" s="59" t="s">
        <v>341</v>
      </c>
      <c r="D182" s="44">
        <v>45728</v>
      </c>
      <c r="E182" s="44">
        <v>45728</v>
      </c>
      <c r="F182" s="55">
        <v>45730</v>
      </c>
      <c r="G182" s="55">
        <v>45731</v>
      </c>
      <c r="H182" s="55">
        <v>45735</v>
      </c>
      <c r="I182" s="55">
        <f t="shared" si="24"/>
        <v>45820</v>
      </c>
      <c r="J182" s="124">
        <f>Devoirs[[#This Row],[JOUR]]-Devoirs[[#This Row],[Début]]+1</f>
        <v>1</v>
      </c>
      <c r="K182" s="41"/>
    </row>
    <row r="183" spans="1:11" ht="18" customHeight="1" x14ac:dyDescent="0.2">
      <c r="A183" s="41" t="s">
        <v>244</v>
      </c>
      <c r="B183" s="41" t="s">
        <v>226</v>
      </c>
      <c r="C183" s="146" t="s">
        <v>340</v>
      </c>
      <c r="D183" s="44">
        <v>45727</v>
      </c>
      <c r="E183" s="44">
        <v>45727</v>
      </c>
      <c r="F183" s="55">
        <v>45729</v>
      </c>
      <c r="G183" s="55">
        <v>45730</v>
      </c>
      <c r="H183" s="55">
        <v>45734</v>
      </c>
      <c r="I183" s="55">
        <f t="shared" si="24"/>
        <v>45819</v>
      </c>
      <c r="J183" s="124">
        <f>Devoirs[[#This Row],[JOUR]]-Devoirs[[#This Row],[Début]]+1</f>
        <v>1</v>
      </c>
      <c r="K183" s="41"/>
    </row>
    <row r="184" spans="1:11" ht="18" customHeight="1" x14ac:dyDescent="0.2">
      <c r="A184" s="41" t="s">
        <v>119</v>
      </c>
      <c r="B184" s="41" t="s">
        <v>336</v>
      </c>
      <c r="C184" s="148" t="s">
        <v>339</v>
      </c>
      <c r="D184" s="44">
        <v>45725</v>
      </c>
      <c r="E184" s="44">
        <v>45725</v>
      </c>
      <c r="F184" s="55">
        <v>45727</v>
      </c>
      <c r="G184" s="55">
        <v>45728</v>
      </c>
      <c r="H184" s="55">
        <v>45732</v>
      </c>
      <c r="I184" s="55">
        <f t="shared" si="24"/>
        <v>45817</v>
      </c>
      <c r="J184" s="124">
        <f>Devoirs[[#This Row],[JOUR]]-Devoirs[[#This Row],[Début]]+1</f>
        <v>1</v>
      </c>
      <c r="K184" s="139" t="s">
        <v>66</v>
      </c>
    </row>
    <row r="185" spans="1:11" ht="18" customHeight="1" x14ac:dyDescent="0.2">
      <c r="A185" s="41" t="s">
        <v>48</v>
      </c>
      <c r="B185" s="41" t="s">
        <v>226</v>
      </c>
      <c r="C185" s="59" t="s">
        <v>338</v>
      </c>
      <c r="D185" s="44">
        <v>45725</v>
      </c>
      <c r="E185" s="44">
        <v>45725</v>
      </c>
      <c r="F185" s="55">
        <v>45727</v>
      </c>
      <c r="G185" s="55">
        <v>45728</v>
      </c>
      <c r="H185" s="55">
        <v>45732</v>
      </c>
      <c r="I185" s="55">
        <f t="shared" si="24"/>
        <v>45817</v>
      </c>
      <c r="J185" s="124">
        <f>Devoirs[[#This Row],[JOUR]]-Devoirs[[#This Row],[Début]]+1</f>
        <v>1</v>
      </c>
      <c r="K185" s="67" t="s">
        <v>66</v>
      </c>
    </row>
    <row r="186" spans="1:11" ht="18" customHeight="1" x14ac:dyDescent="0.2">
      <c r="A186" s="41" t="s">
        <v>46</v>
      </c>
      <c r="B186" s="41" t="s">
        <v>47</v>
      </c>
      <c r="C186" s="139" t="s">
        <v>337</v>
      </c>
      <c r="D186" s="44">
        <v>45724</v>
      </c>
      <c r="E186" s="44">
        <v>45724</v>
      </c>
      <c r="F186" s="55">
        <v>45726</v>
      </c>
      <c r="G186" s="55">
        <v>45727</v>
      </c>
      <c r="H186" s="55">
        <v>45731</v>
      </c>
      <c r="I186" s="55">
        <f t="shared" si="24"/>
        <v>45816</v>
      </c>
      <c r="J186" s="124">
        <f>Devoirs[[#This Row],[JOUR]]-Devoirs[[#This Row],[Début]]+1</f>
        <v>1</v>
      </c>
      <c r="K186" s="41"/>
    </row>
    <row r="187" spans="1:11" ht="18" customHeight="1" x14ac:dyDescent="0.2">
      <c r="A187" s="41" t="s">
        <v>57</v>
      </c>
      <c r="B187" s="41" t="s">
        <v>274</v>
      </c>
      <c r="C187" s="144" t="s">
        <v>335</v>
      </c>
      <c r="D187" s="44">
        <v>45723</v>
      </c>
      <c r="E187" s="44">
        <v>45723</v>
      </c>
      <c r="F187" s="55">
        <v>45725</v>
      </c>
      <c r="G187" s="55">
        <v>45726</v>
      </c>
      <c r="H187" s="55">
        <v>45730</v>
      </c>
      <c r="I187" s="55">
        <f t="shared" ref="I187:I218" si="25">EDATE(D187,3)</f>
        <v>45815</v>
      </c>
      <c r="J187" s="124">
        <f>Devoirs[[#This Row],[JOUR]]-Devoirs[[#This Row],[Début]]+1</f>
        <v>1</v>
      </c>
      <c r="K187" s="41"/>
    </row>
    <row r="188" spans="1:11" ht="18" customHeight="1" x14ac:dyDescent="0.2">
      <c r="A188" s="41" t="s">
        <v>244</v>
      </c>
      <c r="B188" s="41" t="s">
        <v>226</v>
      </c>
      <c r="C188" s="142" t="s">
        <v>334</v>
      </c>
      <c r="D188" s="44">
        <v>45720</v>
      </c>
      <c r="E188" s="44">
        <v>45720</v>
      </c>
      <c r="F188" s="55">
        <v>45722</v>
      </c>
      <c r="G188" s="55">
        <v>45723</v>
      </c>
      <c r="H188" s="55">
        <v>45727</v>
      </c>
      <c r="I188" s="55">
        <f t="shared" si="25"/>
        <v>45812</v>
      </c>
      <c r="J188" s="124">
        <f>Devoirs[[#This Row],[JOUR]]-Devoirs[[#This Row],[Début]]+1</f>
        <v>1</v>
      </c>
      <c r="K188" s="41"/>
    </row>
    <row r="189" spans="1:11" ht="18" customHeight="1" x14ac:dyDescent="0.2">
      <c r="A189" s="41" t="s">
        <v>48</v>
      </c>
      <c r="B189" s="41" t="s">
        <v>226</v>
      </c>
      <c r="C189" s="146" t="s">
        <v>333</v>
      </c>
      <c r="D189" s="44">
        <v>45719</v>
      </c>
      <c r="E189" s="44">
        <v>45719</v>
      </c>
      <c r="F189" s="55">
        <v>45721</v>
      </c>
      <c r="G189" s="55">
        <v>45722</v>
      </c>
      <c r="H189" s="55">
        <v>45726</v>
      </c>
      <c r="I189" s="55">
        <f t="shared" si="25"/>
        <v>45811</v>
      </c>
      <c r="J189" s="124">
        <f>Devoirs[[#This Row],[JOUR]]-Devoirs[[#This Row],[Début]]+1</f>
        <v>1</v>
      </c>
      <c r="K189" s="41"/>
    </row>
    <row r="190" spans="1:11" ht="18" customHeight="1" x14ac:dyDescent="0.2">
      <c r="A190" s="41" t="s">
        <v>48</v>
      </c>
      <c r="B190" s="41" t="s">
        <v>226</v>
      </c>
      <c r="C190" s="146" t="s">
        <v>332</v>
      </c>
      <c r="D190" s="44">
        <v>45718</v>
      </c>
      <c r="E190" s="44">
        <v>45718</v>
      </c>
      <c r="F190" s="55">
        <v>45720</v>
      </c>
      <c r="G190" s="55">
        <v>45721</v>
      </c>
      <c r="H190" s="55">
        <v>45725</v>
      </c>
      <c r="I190" s="55">
        <f t="shared" si="25"/>
        <v>45810</v>
      </c>
      <c r="J190" s="61">
        <f>Devoirs[[#This Row],[JOUR]]-Devoirs[[#This Row],[Début]]+1</f>
        <v>1</v>
      </c>
      <c r="K190" s="41"/>
    </row>
    <row r="191" spans="1:11" ht="18" customHeight="1" x14ac:dyDescent="0.2">
      <c r="A191" s="41" t="s">
        <v>244</v>
      </c>
      <c r="B191" s="41" t="s">
        <v>226</v>
      </c>
      <c r="C191" s="139" t="s">
        <v>331</v>
      </c>
      <c r="D191" s="44">
        <v>45718</v>
      </c>
      <c r="E191" s="44">
        <v>45718</v>
      </c>
      <c r="F191" s="55">
        <v>45720</v>
      </c>
      <c r="G191" s="55">
        <v>45721</v>
      </c>
      <c r="H191" s="55">
        <v>45725</v>
      </c>
      <c r="I191" s="55">
        <f t="shared" si="25"/>
        <v>45810</v>
      </c>
      <c r="J191" s="61">
        <f>Devoirs[[#This Row],[JOUR]]-Devoirs[[#This Row],[Début]]+1</f>
        <v>1</v>
      </c>
      <c r="K191" s="41"/>
    </row>
    <row r="192" spans="1:11" ht="18" customHeight="1" x14ac:dyDescent="0.2">
      <c r="A192" s="41" t="s">
        <v>48</v>
      </c>
      <c r="B192" s="41" t="s">
        <v>226</v>
      </c>
      <c r="C192" s="139" t="s">
        <v>330</v>
      </c>
      <c r="D192" s="44">
        <v>45718</v>
      </c>
      <c r="E192" s="44">
        <v>45718</v>
      </c>
      <c r="F192" s="55">
        <v>45720</v>
      </c>
      <c r="G192" s="55">
        <v>45721</v>
      </c>
      <c r="H192" s="55">
        <v>45725</v>
      </c>
      <c r="I192" s="55">
        <f t="shared" si="25"/>
        <v>45810</v>
      </c>
      <c r="J192" s="124">
        <f>Devoirs[[#This Row],[JOUR]]-Devoirs[[#This Row],[Début]]+1</f>
        <v>1</v>
      </c>
      <c r="K192" s="41"/>
    </row>
    <row r="193" spans="1:11" ht="18" customHeight="1" x14ac:dyDescent="0.2">
      <c r="A193" s="41" t="s">
        <v>314</v>
      </c>
      <c r="B193" s="41" t="s">
        <v>314</v>
      </c>
      <c r="C193" s="63" t="s">
        <v>329</v>
      </c>
      <c r="D193" s="44">
        <v>45718</v>
      </c>
      <c r="E193" s="44">
        <v>45718</v>
      </c>
      <c r="F193" s="55">
        <v>45720</v>
      </c>
      <c r="G193" s="55">
        <v>45721</v>
      </c>
      <c r="H193" s="55">
        <v>45725</v>
      </c>
      <c r="I193" s="55">
        <f t="shared" si="25"/>
        <v>45810</v>
      </c>
      <c r="J193" s="124">
        <f>Devoirs[[#This Row],[JOUR]]-Devoirs[[#This Row],[Début]]+1</f>
        <v>1</v>
      </c>
      <c r="K193" s="165" t="s">
        <v>66</v>
      </c>
    </row>
    <row r="194" spans="1:11" ht="18" customHeight="1" x14ac:dyDescent="0.2">
      <c r="A194" s="41" t="s">
        <v>47</v>
      </c>
      <c r="B194" s="41" t="s">
        <v>319</v>
      </c>
      <c r="C194" s="139" t="s">
        <v>328</v>
      </c>
      <c r="D194" s="44">
        <v>45716</v>
      </c>
      <c r="E194" s="44">
        <v>45716</v>
      </c>
      <c r="F194" s="55">
        <v>45718</v>
      </c>
      <c r="G194" s="55">
        <v>45719</v>
      </c>
      <c r="H194" s="55">
        <v>45723</v>
      </c>
      <c r="I194" s="55">
        <f t="shared" si="25"/>
        <v>45805</v>
      </c>
      <c r="J194" s="124">
        <f>Devoirs[[#This Row],[JOUR]]-Devoirs[[#This Row],[Début]]+1</f>
        <v>1</v>
      </c>
      <c r="K194" s="41"/>
    </row>
    <row r="195" spans="1:11" ht="18" customHeight="1" x14ac:dyDescent="0.2">
      <c r="A195" s="41" t="s">
        <v>48</v>
      </c>
      <c r="B195" s="41" t="s">
        <v>226</v>
      </c>
      <c r="C195" s="59" t="s">
        <v>327</v>
      </c>
      <c r="D195" s="44">
        <v>45716</v>
      </c>
      <c r="E195" s="44">
        <v>45716</v>
      </c>
      <c r="F195" s="55">
        <v>45718</v>
      </c>
      <c r="G195" s="55">
        <v>45719</v>
      </c>
      <c r="H195" s="55">
        <v>45723</v>
      </c>
      <c r="I195" s="55">
        <f t="shared" si="25"/>
        <v>45805</v>
      </c>
      <c r="J195" s="124">
        <f>Devoirs[[#This Row],[JOUR]]-Devoirs[[#This Row],[Début]]+1</f>
        <v>1</v>
      </c>
      <c r="K195" s="41"/>
    </row>
    <row r="196" spans="1:11" ht="18" customHeight="1" x14ac:dyDescent="0.2">
      <c r="A196" s="41" t="s">
        <v>48</v>
      </c>
      <c r="B196" s="41" t="s">
        <v>226</v>
      </c>
      <c r="C196" s="142" t="s">
        <v>326</v>
      </c>
      <c r="D196" s="44">
        <v>45716</v>
      </c>
      <c r="E196" s="44">
        <v>45716</v>
      </c>
      <c r="F196" s="55">
        <v>45718</v>
      </c>
      <c r="G196" s="55">
        <v>45719</v>
      </c>
      <c r="H196" s="55">
        <v>45723</v>
      </c>
      <c r="I196" s="55">
        <f t="shared" si="25"/>
        <v>45805</v>
      </c>
      <c r="J196" s="124">
        <f>Devoirs[[#This Row],[JOUR]]-Devoirs[[#This Row],[Début]]+1</f>
        <v>1</v>
      </c>
      <c r="K196" s="163" t="s">
        <v>66</v>
      </c>
    </row>
    <row r="197" spans="1:11" ht="18" customHeight="1" x14ac:dyDescent="0.2">
      <c r="A197" s="41" t="s">
        <v>114</v>
      </c>
      <c r="B197" s="41" t="s">
        <v>150</v>
      </c>
      <c r="C197" s="142" t="s">
        <v>325</v>
      </c>
      <c r="D197" s="44">
        <v>45715</v>
      </c>
      <c r="E197" s="44">
        <v>45715</v>
      </c>
      <c r="F197" s="55">
        <v>45717</v>
      </c>
      <c r="G197" s="55">
        <v>45718</v>
      </c>
      <c r="H197" s="55">
        <v>45722</v>
      </c>
      <c r="I197" s="55">
        <f t="shared" si="25"/>
        <v>45804</v>
      </c>
      <c r="J197" s="124">
        <f>Devoirs[[#This Row],[JOUR]]-Devoirs[[#This Row],[Début]]+1</f>
        <v>1</v>
      </c>
      <c r="K197" s="163" t="s">
        <v>66</v>
      </c>
    </row>
    <row r="198" spans="1:11" ht="18" customHeight="1" x14ac:dyDescent="0.2">
      <c r="A198" s="41" t="s">
        <v>48</v>
      </c>
      <c r="B198" s="41" t="s">
        <v>319</v>
      </c>
      <c r="C198" s="41" t="s">
        <v>324</v>
      </c>
      <c r="D198" s="44">
        <v>45715</v>
      </c>
      <c r="E198" s="44">
        <v>45715</v>
      </c>
      <c r="F198" s="55">
        <v>45717</v>
      </c>
      <c r="G198" s="55">
        <v>45718</v>
      </c>
      <c r="H198" s="55">
        <v>45722</v>
      </c>
      <c r="I198" s="55">
        <f t="shared" si="25"/>
        <v>45804</v>
      </c>
      <c r="J198" s="61">
        <f>Devoirs[[#This Row],[JOUR]]-Devoirs[[#This Row],[Début]]+1</f>
        <v>1</v>
      </c>
      <c r="K198" s="163" t="s">
        <v>66</v>
      </c>
    </row>
    <row r="199" spans="1:11" ht="18" customHeight="1" x14ac:dyDescent="0.2">
      <c r="A199" s="41" t="s">
        <v>46</v>
      </c>
      <c r="B199" s="41" t="s">
        <v>289</v>
      </c>
      <c r="C199" s="142" t="s">
        <v>323</v>
      </c>
      <c r="D199" s="44">
        <v>45714</v>
      </c>
      <c r="E199" s="44">
        <v>45714</v>
      </c>
      <c r="F199" s="55">
        <v>45716</v>
      </c>
      <c r="G199" s="55">
        <v>45717</v>
      </c>
      <c r="H199" s="55">
        <v>45721</v>
      </c>
      <c r="I199" s="55">
        <f t="shared" si="25"/>
        <v>45803</v>
      </c>
      <c r="J199" s="124">
        <f>Devoirs[[#This Row],[JOUR]]-Devoirs[[#This Row],[Début]]+1</f>
        <v>1</v>
      </c>
      <c r="K199" s="163" t="s">
        <v>66</v>
      </c>
    </row>
    <row r="200" spans="1:11" ht="18" customHeight="1" x14ac:dyDescent="0.2">
      <c r="A200" s="41" t="s">
        <v>119</v>
      </c>
      <c r="B200" s="41" t="s">
        <v>87</v>
      </c>
      <c r="C200" s="63" t="s">
        <v>321</v>
      </c>
      <c r="D200" s="44">
        <v>45713</v>
      </c>
      <c r="E200" s="44">
        <v>45713</v>
      </c>
      <c r="F200" s="55">
        <v>45715</v>
      </c>
      <c r="G200" s="55">
        <v>45716</v>
      </c>
      <c r="H200" s="55">
        <v>45720</v>
      </c>
      <c r="I200" s="55">
        <f t="shared" si="25"/>
        <v>45802</v>
      </c>
      <c r="J200" s="61">
        <f>Devoirs[[#This Row],[JOUR]]-Devoirs[[#This Row],[Début]]+1</f>
        <v>1</v>
      </c>
      <c r="K200" s="163" t="s">
        <v>66</v>
      </c>
    </row>
    <row r="201" spans="1:11" ht="18" customHeight="1" x14ac:dyDescent="0.2">
      <c r="A201" s="41" t="s">
        <v>46</v>
      </c>
      <c r="B201" s="46" t="s">
        <v>319</v>
      </c>
      <c r="C201" s="80" t="s">
        <v>320</v>
      </c>
      <c r="D201" s="44">
        <v>45713</v>
      </c>
      <c r="E201" s="44">
        <v>45713</v>
      </c>
      <c r="F201" s="55">
        <v>45715</v>
      </c>
      <c r="G201" s="55">
        <v>45716</v>
      </c>
      <c r="H201" s="55">
        <v>45720</v>
      </c>
      <c r="I201" s="55">
        <f t="shared" si="25"/>
        <v>45802</v>
      </c>
      <c r="J201" s="61">
        <f>Devoirs[[#This Row],[JOUR]]-Devoirs[[#This Row],[Début]]+1</f>
        <v>1</v>
      </c>
      <c r="K201" s="41"/>
    </row>
    <row r="202" spans="1:11" ht="18" customHeight="1" x14ac:dyDescent="0.2">
      <c r="A202" s="41" t="s">
        <v>48</v>
      </c>
      <c r="B202" s="41" t="s">
        <v>314</v>
      </c>
      <c r="C202" s="59" t="s">
        <v>322</v>
      </c>
      <c r="D202" s="44">
        <v>45712</v>
      </c>
      <c r="E202" s="44">
        <v>45712</v>
      </c>
      <c r="F202" s="55">
        <v>45714</v>
      </c>
      <c r="G202" s="55">
        <v>45715</v>
      </c>
      <c r="H202" s="55">
        <v>45719</v>
      </c>
      <c r="I202" s="55">
        <f t="shared" si="25"/>
        <v>45801</v>
      </c>
      <c r="J202" s="61">
        <f>Devoirs[[#This Row],[JOUR]]-Devoirs[[#This Row],[Début]]+1</f>
        <v>1</v>
      </c>
      <c r="K202" s="166" t="s">
        <v>66</v>
      </c>
    </row>
    <row r="203" spans="1:11" ht="18" customHeight="1" x14ac:dyDescent="0.2">
      <c r="A203" s="41" t="s">
        <v>57</v>
      </c>
      <c r="B203" s="41" t="s">
        <v>153</v>
      </c>
      <c r="C203" s="142" t="s">
        <v>86</v>
      </c>
      <c r="D203" s="44">
        <v>45712</v>
      </c>
      <c r="E203" s="44">
        <v>45712</v>
      </c>
      <c r="F203" s="55">
        <v>45714</v>
      </c>
      <c r="G203" s="55">
        <v>45715</v>
      </c>
      <c r="H203" s="55">
        <v>45719</v>
      </c>
      <c r="I203" s="55">
        <f t="shared" si="25"/>
        <v>45801</v>
      </c>
      <c r="J203" s="124">
        <f>Devoirs[[#This Row],[JOUR]]-Devoirs[[#This Row],[Début]]+1</f>
        <v>1</v>
      </c>
      <c r="K203" s="164" t="s">
        <v>66</v>
      </c>
    </row>
    <row r="204" spans="1:11" ht="18" customHeight="1" x14ac:dyDescent="0.2">
      <c r="A204" s="41" t="s">
        <v>48</v>
      </c>
      <c r="B204" s="41" t="s">
        <v>226</v>
      </c>
      <c r="C204" s="63" t="s">
        <v>317</v>
      </c>
      <c r="D204" s="44">
        <v>45711</v>
      </c>
      <c r="E204" s="44">
        <v>45711</v>
      </c>
      <c r="F204" s="55">
        <v>45713</v>
      </c>
      <c r="G204" s="55">
        <v>45714</v>
      </c>
      <c r="H204" s="55">
        <v>45718</v>
      </c>
      <c r="I204" s="55">
        <f t="shared" si="25"/>
        <v>45800</v>
      </c>
      <c r="J204" s="61">
        <f>Devoirs[[#This Row],[JOUR]]-Devoirs[[#This Row],[Début]]+1</f>
        <v>1</v>
      </c>
      <c r="K204" s="41"/>
    </row>
    <row r="205" spans="1:11" ht="18" customHeight="1" x14ac:dyDescent="0.2">
      <c r="A205" s="41" t="s">
        <v>57</v>
      </c>
      <c r="B205" s="41" t="s">
        <v>274</v>
      </c>
      <c r="C205" s="60"/>
      <c r="D205" s="44">
        <v>45711</v>
      </c>
      <c r="E205" s="44">
        <v>45711</v>
      </c>
      <c r="F205" s="55">
        <v>45713</v>
      </c>
      <c r="G205" s="55">
        <v>45714</v>
      </c>
      <c r="H205" s="55">
        <v>45718</v>
      </c>
      <c r="I205" s="55">
        <f t="shared" si="25"/>
        <v>45800</v>
      </c>
      <c r="J205" s="124">
        <f>Devoirs[[#This Row],[JOUR]]-Devoirs[[#This Row],[Début]]+1</f>
        <v>1</v>
      </c>
      <c r="K205" s="41"/>
    </row>
    <row r="206" spans="1:11" ht="18" customHeight="1" x14ac:dyDescent="0.2">
      <c r="A206" s="41" t="s">
        <v>48</v>
      </c>
      <c r="B206" s="41" t="s">
        <v>226</v>
      </c>
      <c r="C206" s="59" t="s">
        <v>316</v>
      </c>
      <c r="D206" s="44">
        <v>45710</v>
      </c>
      <c r="E206" s="44">
        <v>44979</v>
      </c>
      <c r="F206" s="55">
        <v>44981</v>
      </c>
      <c r="G206" s="55">
        <v>44982</v>
      </c>
      <c r="H206" s="55">
        <v>44986</v>
      </c>
      <c r="I206" s="55">
        <f t="shared" si="25"/>
        <v>45799</v>
      </c>
      <c r="J206" s="124">
        <f>Devoirs[[#This Row],[JOUR]]-Devoirs[[#This Row],[Début]]+1</f>
        <v>-730</v>
      </c>
      <c r="K206" s="41"/>
    </row>
    <row r="207" spans="1:11" ht="18" customHeight="1" x14ac:dyDescent="0.2">
      <c r="A207" s="41" t="s">
        <v>48</v>
      </c>
      <c r="B207" s="41" t="s">
        <v>314</v>
      </c>
      <c r="C207" s="105" t="s">
        <v>315</v>
      </c>
      <c r="D207" s="44">
        <v>45709</v>
      </c>
      <c r="E207" s="44">
        <v>45709</v>
      </c>
      <c r="F207" s="55">
        <v>45711</v>
      </c>
      <c r="G207" s="55">
        <v>45712</v>
      </c>
      <c r="H207" s="55">
        <v>45716</v>
      </c>
      <c r="I207" s="55">
        <f t="shared" si="25"/>
        <v>45798</v>
      </c>
      <c r="J207" s="61">
        <f>Devoirs[[#This Row],[JOUR]]-Devoirs[[#This Row],[Début]]+1</f>
        <v>1</v>
      </c>
      <c r="K207" s="167" t="s">
        <v>66</v>
      </c>
    </row>
    <row r="208" spans="1:11" ht="18" customHeight="1" x14ac:dyDescent="0.2">
      <c r="A208" s="41" t="s">
        <v>114</v>
      </c>
      <c r="B208" s="41" t="s">
        <v>150</v>
      </c>
      <c r="C208" s="67" t="s">
        <v>313</v>
      </c>
      <c r="D208" s="44">
        <v>45708</v>
      </c>
      <c r="E208" s="44">
        <v>45708</v>
      </c>
      <c r="F208" s="55">
        <v>45710</v>
      </c>
      <c r="G208" s="55">
        <v>45711</v>
      </c>
      <c r="H208" s="55">
        <v>45715</v>
      </c>
      <c r="I208" s="55">
        <f t="shared" si="25"/>
        <v>45797</v>
      </c>
      <c r="J208" s="124">
        <f>Devoirs[[#This Row],[JOUR]]-Devoirs[[#This Row],[Début]]+1</f>
        <v>1</v>
      </c>
      <c r="K208" s="41"/>
    </row>
    <row r="209" spans="1:11" ht="18" customHeight="1" x14ac:dyDescent="0.2">
      <c r="A209" s="41" t="s">
        <v>57</v>
      </c>
      <c r="B209" s="41" t="s">
        <v>336</v>
      </c>
      <c r="C209" s="41"/>
      <c r="D209" s="44">
        <v>45707</v>
      </c>
      <c r="E209" s="44">
        <v>45341</v>
      </c>
      <c r="F209" s="55">
        <v>45343</v>
      </c>
      <c r="G209" s="55">
        <v>45344</v>
      </c>
      <c r="H209" s="55">
        <v>45348</v>
      </c>
      <c r="I209" s="55">
        <f t="shared" si="25"/>
        <v>45796</v>
      </c>
      <c r="J209" s="61">
        <f>Devoirs[[#This Row],[JOUR]]-Devoirs[[#This Row],[Début]]+1</f>
        <v>-365</v>
      </c>
      <c r="K209" s="41"/>
    </row>
    <row r="210" spans="1:11" ht="18" customHeight="1" x14ac:dyDescent="0.2">
      <c r="A210" s="41" t="s">
        <v>48</v>
      </c>
      <c r="B210" s="41" t="s">
        <v>308</v>
      </c>
      <c r="C210" s="67" t="s">
        <v>312</v>
      </c>
      <c r="D210" s="44">
        <v>45705</v>
      </c>
      <c r="E210" s="44">
        <v>45705</v>
      </c>
      <c r="F210" s="55">
        <v>45707</v>
      </c>
      <c r="G210" s="55">
        <v>45708</v>
      </c>
      <c r="H210" s="55">
        <v>45712</v>
      </c>
      <c r="I210" s="55">
        <f t="shared" si="25"/>
        <v>45794</v>
      </c>
      <c r="J210" s="61">
        <f>Devoirs[[#This Row],[JOUR]]-Devoirs[[#This Row],[Début]]+1</f>
        <v>1</v>
      </c>
      <c r="K210" s="41"/>
    </row>
    <row r="211" spans="1:11" ht="18" customHeight="1" x14ac:dyDescent="0.2">
      <c r="A211" s="41" t="s">
        <v>48</v>
      </c>
      <c r="B211" s="41" t="s">
        <v>226</v>
      </c>
      <c r="C211" s="160" t="s">
        <v>311</v>
      </c>
      <c r="D211" s="44">
        <v>45705</v>
      </c>
      <c r="E211" s="44">
        <v>45705</v>
      </c>
      <c r="F211" s="55">
        <v>45707</v>
      </c>
      <c r="G211" s="55">
        <v>45708</v>
      </c>
      <c r="H211" s="55">
        <v>45712</v>
      </c>
      <c r="I211" s="55">
        <f t="shared" si="25"/>
        <v>45794</v>
      </c>
      <c r="J211" s="61">
        <f>Devoirs[[#This Row],[JOUR]]-Devoirs[[#This Row],[Début]]+1</f>
        <v>1</v>
      </c>
      <c r="K211" s="41"/>
    </row>
    <row r="212" spans="1:11" ht="18" customHeight="1" x14ac:dyDescent="0.2">
      <c r="A212" s="41" t="s">
        <v>48</v>
      </c>
      <c r="B212" s="41" t="s">
        <v>226</v>
      </c>
      <c r="C212" s="139" t="s">
        <v>310</v>
      </c>
      <c r="D212" s="44">
        <v>45704</v>
      </c>
      <c r="E212" s="44">
        <v>45704</v>
      </c>
      <c r="F212" s="55">
        <v>45706</v>
      </c>
      <c r="G212" s="55">
        <v>45707</v>
      </c>
      <c r="H212" s="55">
        <v>45711</v>
      </c>
      <c r="I212" s="55">
        <f t="shared" si="25"/>
        <v>45793</v>
      </c>
      <c r="J212" s="124">
        <f>Devoirs[[#This Row],[JOUR]]-Devoirs[[#This Row],[Début]]+1</f>
        <v>1</v>
      </c>
      <c r="K212" s="41"/>
    </row>
    <row r="213" spans="1:11" ht="18" customHeight="1" x14ac:dyDescent="0.2">
      <c r="A213" s="41" t="s">
        <v>46</v>
      </c>
      <c r="B213" s="41" t="s">
        <v>308</v>
      </c>
      <c r="C213" s="161" t="s">
        <v>309</v>
      </c>
      <c r="D213" s="44">
        <v>45703</v>
      </c>
      <c r="E213" s="44">
        <v>45703</v>
      </c>
      <c r="F213" s="55">
        <v>45705</v>
      </c>
      <c r="G213" s="55">
        <v>45706</v>
      </c>
      <c r="H213" s="55">
        <v>45710</v>
      </c>
      <c r="I213" s="55">
        <f t="shared" si="25"/>
        <v>45792</v>
      </c>
      <c r="J213" s="124">
        <f>Devoirs[[#This Row],[JOUR]]-Devoirs[[#This Row],[Début]]+1</f>
        <v>1</v>
      </c>
      <c r="K213" s="41"/>
    </row>
    <row r="214" spans="1:11" ht="18" customHeight="1" x14ac:dyDescent="0.2">
      <c r="A214" s="41" t="s">
        <v>57</v>
      </c>
      <c r="B214" s="41" t="s">
        <v>87</v>
      </c>
      <c r="C214" s="139" t="s">
        <v>307</v>
      </c>
      <c r="D214" s="44">
        <v>45702</v>
      </c>
      <c r="E214" s="44">
        <v>45702</v>
      </c>
      <c r="F214" s="55">
        <v>45704</v>
      </c>
      <c r="G214" s="55">
        <v>45705</v>
      </c>
      <c r="H214" s="55">
        <v>45709</v>
      </c>
      <c r="I214" s="55">
        <f t="shared" si="25"/>
        <v>45791</v>
      </c>
      <c r="J214" s="61">
        <f>Devoirs[[#This Row],[JOUR]]-Devoirs[[#This Row],[Début]]+1</f>
        <v>1</v>
      </c>
      <c r="K214" s="41"/>
    </row>
    <row r="215" spans="1:11" ht="18" customHeight="1" x14ac:dyDescent="0.2">
      <c r="A215" s="41" t="s">
        <v>57</v>
      </c>
      <c r="B215" s="41" t="s">
        <v>274</v>
      </c>
      <c r="C215" s="139" t="s">
        <v>306</v>
      </c>
      <c r="D215" s="44">
        <v>45702</v>
      </c>
      <c r="E215" s="44">
        <v>45702</v>
      </c>
      <c r="F215" s="55">
        <v>45704</v>
      </c>
      <c r="G215" s="55">
        <v>45705</v>
      </c>
      <c r="H215" s="55">
        <v>45709</v>
      </c>
      <c r="I215" s="55">
        <f t="shared" si="25"/>
        <v>45791</v>
      </c>
      <c r="J215" s="61">
        <f>Devoirs[[#This Row],[JOUR]]-Devoirs[[#This Row],[Début]]+1</f>
        <v>1</v>
      </c>
      <c r="K215" s="41"/>
    </row>
    <row r="216" spans="1:11" ht="18" customHeight="1" x14ac:dyDescent="0.2">
      <c r="A216" s="41" t="s">
        <v>48</v>
      </c>
      <c r="B216" s="41" t="s">
        <v>226</v>
      </c>
      <c r="C216" s="162" t="s">
        <v>305</v>
      </c>
      <c r="D216" s="44">
        <v>45701</v>
      </c>
      <c r="E216" s="44">
        <v>45701</v>
      </c>
      <c r="F216" s="55">
        <v>45703</v>
      </c>
      <c r="G216" s="55">
        <v>45704</v>
      </c>
      <c r="H216" s="55">
        <v>45708</v>
      </c>
      <c r="I216" s="55">
        <f t="shared" si="25"/>
        <v>45790</v>
      </c>
      <c r="J216" s="124">
        <f>Devoirs[[#This Row],[JOUR]]-Devoirs[[#This Row],[Début]]+1</f>
        <v>1</v>
      </c>
      <c r="K216" s="41"/>
    </row>
    <row r="217" spans="1:11" ht="18" customHeight="1" x14ac:dyDescent="0.2">
      <c r="A217" s="41" t="s">
        <v>114</v>
      </c>
      <c r="B217" s="41" t="s">
        <v>150</v>
      </c>
      <c r="C217" s="142" t="s">
        <v>304</v>
      </c>
      <c r="D217" s="44">
        <v>45701</v>
      </c>
      <c r="E217" s="44">
        <v>45701</v>
      </c>
      <c r="F217" s="55">
        <v>45703</v>
      </c>
      <c r="G217" s="55">
        <v>45704</v>
      </c>
      <c r="H217" s="55">
        <v>45708</v>
      </c>
      <c r="I217" s="55">
        <f t="shared" si="25"/>
        <v>45790</v>
      </c>
      <c r="J217" s="124">
        <f>Devoirs[[#This Row],[JOUR]]-Devoirs[[#This Row],[Début]]+1</f>
        <v>1</v>
      </c>
      <c r="K217" s="41"/>
    </row>
    <row r="218" spans="1:11" ht="18" customHeight="1" x14ac:dyDescent="0.2">
      <c r="A218" s="41" t="s">
        <v>46</v>
      </c>
      <c r="B218" s="41" t="s">
        <v>226</v>
      </c>
      <c r="C218" s="159" t="s">
        <v>303</v>
      </c>
      <c r="D218" s="44">
        <v>45699</v>
      </c>
      <c r="E218" s="44">
        <v>45699</v>
      </c>
      <c r="F218" s="55">
        <v>45701</v>
      </c>
      <c r="G218" s="55">
        <v>45702</v>
      </c>
      <c r="H218" s="55">
        <v>45706</v>
      </c>
      <c r="I218" s="55">
        <f t="shared" si="25"/>
        <v>45788</v>
      </c>
      <c r="J218" s="124">
        <f>Devoirs[[#This Row],[JOUR]]-Devoirs[[#This Row],[Début]]+1</f>
        <v>1</v>
      </c>
      <c r="K218" s="41"/>
    </row>
    <row r="219" spans="1:11" ht="18" customHeight="1" x14ac:dyDescent="0.2">
      <c r="A219" s="41" t="s">
        <v>57</v>
      </c>
      <c r="B219" s="41" t="s">
        <v>274</v>
      </c>
      <c r="C219" s="150" t="s">
        <v>302</v>
      </c>
      <c r="D219" s="44">
        <v>45697</v>
      </c>
      <c r="E219" s="44">
        <v>45697</v>
      </c>
      <c r="F219" s="55">
        <v>45699</v>
      </c>
      <c r="G219" s="55">
        <v>45700</v>
      </c>
      <c r="H219" s="55">
        <v>45704</v>
      </c>
      <c r="I219" s="55">
        <f t="shared" ref="I219:I250" si="26">EDATE(D219,3)</f>
        <v>45786</v>
      </c>
      <c r="J219" s="61">
        <f>Devoirs[[#This Row],[JOUR]]-Devoirs[[#This Row],[Début]]+1</f>
        <v>1</v>
      </c>
      <c r="K219" s="41"/>
    </row>
    <row r="220" spans="1:11" ht="18" customHeight="1" x14ac:dyDescent="0.2">
      <c r="A220" s="41" t="s">
        <v>119</v>
      </c>
      <c r="B220" s="41" t="s">
        <v>52</v>
      </c>
      <c r="C220" s="59" t="s">
        <v>299</v>
      </c>
      <c r="D220" s="44">
        <v>45696</v>
      </c>
      <c r="E220" s="44">
        <v>45696</v>
      </c>
      <c r="F220" s="55">
        <v>45698</v>
      </c>
      <c r="G220" s="55">
        <v>45699</v>
      </c>
      <c r="H220" s="55">
        <v>45703</v>
      </c>
      <c r="I220" s="55">
        <f t="shared" si="26"/>
        <v>45785</v>
      </c>
      <c r="J220" s="124">
        <f>Devoirs[[#This Row],[JOUR]]-Devoirs[[#This Row],[Début]]+1</f>
        <v>1</v>
      </c>
      <c r="K220" s="41"/>
    </row>
    <row r="221" spans="1:11" ht="18" customHeight="1" x14ac:dyDescent="0.2">
      <c r="A221" s="41" t="s">
        <v>57</v>
      </c>
      <c r="B221" s="41" t="s">
        <v>87</v>
      </c>
      <c r="C221" s="147" t="s">
        <v>300</v>
      </c>
      <c r="D221" s="44">
        <v>45695</v>
      </c>
      <c r="E221" s="44">
        <v>45695</v>
      </c>
      <c r="F221" s="55">
        <v>45697</v>
      </c>
      <c r="G221" s="55">
        <v>45698</v>
      </c>
      <c r="H221" s="55">
        <v>45702</v>
      </c>
      <c r="I221" s="55">
        <f t="shared" si="26"/>
        <v>45784</v>
      </c>
      <c r="J221" s="61">
        <f>Devoirs[[#This Row],[JOUR]]-Devoirs[[#This Row],[Début]]+1</f>
        <v>1</v>
      </c>
      <c r="K221" s="41"/>
    </row>
    <row r="222" spans="1:11" ht="18" customHeight="1" x14ac:dyDescent="0.2">
      <c r="A222" s="41" t="s">
        <v>57</v>
      </c>
      <c r="B222" s="41" t="s">
        <v>52</v>
      </c>
      <c r="C222" s="139" t="s">
        <v>297</v>
      </c>
      <c r="D222" s="44">
        <v>45694</v>
      </c>
      <c r="E222" s="44">
        <v>45694</v>
      </c>
      <c r="F222" s="55">
        <v>45696</v>
      </c>
      <c r="G222" s="55">
        <v>45697</v>
      </c>
      <c r="H222" s="55">
        <v>45701</v>
      </c>
      <c r="I222" s="55">
        <f t="shared" si="26"/>
        <v>45783</v>
      </c>
      <c r="J222" s="124">
        <f>Devoirs[[#This Row],[JOUR]]-Devoirs[[#This Row],[Début]]+1</f>
        <v>1</v>
      </c>
      <c r="K222" s="41"/>
    </row>
    <row r="223" spans="1:11" ht="18" customHeight="1" x14ac:dyDescent="0.2">
      <c r="A223" s="41" t="s">
        <v>48</v>
      </c>
      <c r="B223" s="41" t="s">
        <v>150</v>
      </c>
      <c r="C223" s="59" t="s">
        <v>298</v>
      </c>
      <c r="D223" s="44">
        <v>45693</v>
      </c>
      <c r="E223" s="44">
        <v>45693</v>
      </c>
      <c r="F223" s="55">
        <v>45695</v>
      </c>
      <c r="G223" s="55">
        <v>45696</v>
      </c>
      <c r="H223" s="55">
        <v>45700</v>
      </c>
      <c r="I223" s="55">
        <f t="shared" si="26"/>
        <v>45782</v>
      </c>
      <c r="J223" s="61">
        <f>Devoirs[[#This Row],[JOUR]]-Devoirs[[#This Row],[Début]]+1</f>
        <v>1</v>
      </c>
      <c r="K223" s="41"/>
    </row>
    <row r="224" spans="1:11" ht="18" customHeight="1" x14ac:dyDescent="0.2">
      <c r="A224" s="41" t="s">
        <v>48</v>
      </c>
      <c r="B224" s="41" t="s">
        <v>226</v>
      </c>
      <c r="C224" s="139" t="s">
        <v>296</v>
      </c>
      <c r="D224" s="44">
        <v>45693</v>
      </c>
      <c r="E224" s="44">
        <v>45693</v>
      </c>
      <c r="F224" s="55">
        <v>45695</v>
      </c>
      <c r="G224" s="55">
        <v>45696</v>
      </c>
      <c r="H224" s="55">
        <v>45700</v>
      </c>
      <c r="I224" s="55">
        <f t="shared" si="26"/>
        <v>45782</v>
      </c>
      <c r="J224" s="124">
        <f>Devoirs[[#This Row],[JOUR]]-Devoirs[[#This Row],[Début]]+1</f>
        <v>1</v>
      </c>
      <c r="K224" s="41"/>
    </row>
    <row r="225" spans="1:11" ht="18" customHeight="1" x14ac:dyDescent="0.2">
      <c r="A225" s="41" t="s">
        <v>48</v>
      </c>
      <c r="B225" s="41" t="s">
        <v>226</v>
      </c>
      <c r="C225" s="67" t="s">
        <v>295</v>
      </c>
      <c r="D225" s="44">
        <v>45692</v>
      </c>
      <c r="E225" s="44">
        <v>45692</v>
      </c>
      <c r="F225" s="55">
        <v>45694</v>
      </c>
      <c r="G225" s="55">
        <v>45695</v>
      </c>
      <c r="H225" s="55">
        <v>45699</v>
      </c>
      <c r="I225" s="55">
        <f t="shared" si="26"/>
        <v>45781</v>
      </c>
      <c r="J225" s="124">
        <f>Devoirs[[#This Row],[JOUR]]-Devoirs[[#This Row],[Début]]+1</f>
        <v>1</v>
      </c>
      <c r="K225" s="41"/>
    </row>
    <row r="226" spans="1:11" ht="18" customHeight="1" x14ac:dyDescent="0.2">
      <c r="A226" s="41" t="s">
        <v>48</v>
      </c>
      <c r="B226" s="41" t="s">
        <v>226</v>
      </c>
      <c r="C226" s="142" t="s">
        <v>291</v>
      </c>
      <c r="D226" s="44">
        <v>45689</v>
      </c>
      <c r="E226" s="44">
        <v>45689</v>
      </c>
      <c r="F226" s="55">
        <v>45691</v>
      </c>
      <c r="G226" s="55">
        <v>45692</v>
      </c>
      <c r="H226" s="55">
        <v>45696</v>
      </c>
      <c r="I226" s="55">
        <f t="shared" si="26"/>
        <v>45778</v>
      </c>
      <c r="J226" s="124">
        <f>Devoirs[[#This Row],[JOUR]]-Devoirs[[#This Row],[Début]]+1</f>
        <v>1</v>
      </c>
      <c r="K226" s="41"/>
    </row>
    <row r="227" spans="1:11" ht="18" customHeight="1" x14ac:dyDescent="0.2">
      <c r="A227" s="41" t="s">
        <v>47</v>
      </c>
      <c r="B227" s="41" t="s">
        <v>289</v>
      </c>
      <c r="C227" s="68" t="s">
        <v>290</v>
      </c>
      <c r="D227" s="44">
        <v>45688</v>
      </c>
      <c r="E227" s="44">
        <v>45688</v>
      </c>
      <c r="F227" s="55">
        <v>45690</v>
      </c>
      <c r="G227" s="55">
        <v>45691</v>
      </c>
      <c r="H227" s="55">
        <v>45695</v>
      </c>
      <c r="I227" s="55">
        <f t="shared" si="26"/>
        <v>45777</v>
      </c>
      <c r="J227" s="61">
        <f>Devoirs[[#This Row],[JOUR]]-Devoirs[[#This Row],[Début]]+1</f>
        <v>1</v>
      </c>
      <c r="K227" s="41"/>
    </row>
    <row r="228" spans="1:11" ht="18" customHeight="1" x14ac:dyDescent="0.2">
      <c r="A228" s="41" t="s">
        <v>57</v>
      </c>
      <c r="B228" s="41" t="s">
        <v>87</v>
      </c>
      <c r="C228" s="147" t="s">
        <v>292</v>
      </c>
      <c r="D228" s="44">
        <v>45688</v>
      </c>
      <c r="E228" s="44">
        <v>45688</v>
      </c>
      <c r="F228" s="55">
        <v>45690</v>
      </c>
      <c r="G228" s="55">
        <v>45691</v>
      </c>
      <c r="H228" s="55">
        <v>45695</v>
      </c>
      <c r="I228" s="55">
        <f t="shared" si="26"/>
        <v>45777</v>
      </c>
      <c r="J228" s="61">
        <f>Devoirs[[#This Row],[JOUR]]-Devoirs[[#This Row],[Début]]+1</f>
        <v>1</v>
      </c>
      <c r="K228" s="41"/>
    </row>
    <row r="229" spans="1:11" ht="18" customHeight="1" x14ac:dyDescent="0.2">
      <c r="A229" s="41" t="s">
        <v>57</v>
      </c>
      <c r="B229" s="41" t="s">
        <v>87</v>
      </c>
      <c r="C229" s="149" t="s">
        <v>288</v>
      </c>
      <c r="D229" s="44">
        <v>45688</v>
      </c>
      <c r="E229" s="44">
        <v>45688</v>
      </c>
      <c r="F229" s="55">
        <v>45690</v>
      </c>
      <c r="G229" s="55">
        <v>45691</v>
      </c>
      <c r="H229" s="55">
        <v>45695</v>
      </c>
      <c r="I229" s="55">
        <f t="shared" si="26"/>
        <v>45777</v>
      </c>
      <c r="J229" s="124">
        <f>Devoirs[[#This Row],[JOUR]]-Devoirs[[#This Row],[Début]]+1</f>
        <v>1</v>
      </c>
      <c r="K229" s="41"/>
    </row>
    <row r="230" spans="1:11" ht="18" customHeight="1" x14ac:dyDescent="0.2">
      <c r="A230" s="41" t="s">
        <v>246</v>
      </c>
      <c r="B230" s="41" t="s">
        <v>150</v>
      </c>
      <c r="C230" s="63" t="s">
        <v>287</v>
      </c>
      <c r="D230" s="44">
        <v>45686</v>
      </c>
      <c r="E230" s="44">
        <v>45686</v>
      </c>
      <c r="F230" s="55">
        <v>45688</v>
      </c>
      <c r="G230" s="55">
        <v>45689</v>
      </c>
      <c r="H230" s="55">
        <v>45693</v>
      </c>
      <c r="I230" s="55">
        <f t="shared" si="26"/>
        <v>45776</v>
      </c>
      <c r="J230" s="61">
        <f>Devoirs[[#This Row],[JOUR]]-Devoirs[[#This Row],[Début]]+1</f>
        <v>1</v>
      </c>
      <c r="K230" s="41"/>
    </row>
    <row r="231" spans="1:11" ht="18" customHeight="1" x14ac:dyDescent="0.2">
      <c r="A231" s="41" t="s">
        <v>119</v>
      </c>
      <c r="B231" s="41" t="s">
        <v>52</v>
      </c>
      <c r="C231" s="170" t="s">
        <v>286</v>
      </c>
      <c r="D231" s="44">
        <v>45686</v>
      </c>
      <c r="E231" s="44">
        <v>45686</v>
      </c>
      <c r="F231" s="55">
        <v>45688</v>
      </c>
      <c r="G231" s="55">
        <v>45689</v>
      </c>
      <c r="H231" s="55">
        <v>45693</v>
      </c>
      <c r="I231" s="55">
        <f t="shared" si="26"/>
        <v>45776</v>
      </c>
      <c r="J231" s="124">
        <f>Devoirs[[#This Row],[JOUR]]-Devoirs[[#This Row],[Début]]+1</f>
        <v>1</v>
      </c>
      <c r="K231" s="41"/>
    </row>
    <row r="232" spans="1:11" ht="18" customHeight="1" x14ac:dyDescent="0.2">
      <c r="A232" s="41" t="s">
        <v>244</v>
      </c>
      <c r="B232" s="41" t="s">
        <v>226</v>
      </c>
      <c r="C232" s="146" t="s">
        <v>284</v>
      </c>
      <c r="D232" s="44">
        <v>45685</v>
      </c>
      <c r="E232" s="44">
        <v>45685</v>
      </c>
      <c r="F232" s="55">
        <v>45687</v>
      </c>
      <c r="G232" s="55">
        <v>45688</v>
      </c>
      <c r="H232" s="55">
        <v>45692</v>
      </c>
      <c r="I232" s="55">
        <f t="shared" si="26"/>
        <v>45775</v>
      </c>
      <c r="J232" s="124">
        <f>Devoirs[[#This Row],[JOUR]]-Devoirs[[#This Row],[Début]]+1</f>
        <v>1</v>
      </c>
      <c r="K232" s="41"/>
    </row>
    <row r="233" spans="1:11" ht="18" customHeight="1" x14ac:dyDescent="0.2">
      <c r="A233" s="41" t="s">
        <v>57</v>
      </c>
      <c r="B233" s="41" t="s">
        <v>275</v>
      </c>
      <c r="C233" s="67" t="s">
        <v>285</v>
      </c>
      <c r="D233" s="44">
        <v>45684</v>
      </c>
      <c r="E233" s="44">
        <v>45684</v>
      </c>
      <c r="F233" s="55">
        <v>45686</v>
      </c>
      <c r="G233" s="55">
        <v>45687</v>
      </c>
      <c r="H233" s="55">
        <v>45691</v>
      </c>
      <c r="I233" s="55">
        <f t="shared" si="26"/>
        <v>45774</v>
      </c>
      <c r="J233" s="61">
        <f>Devoirs[[#This Row],[JOUR]]-Devoirs[[#This Row],[Début]]+1</f>
        <v>1</v>
      </c>
      <c r="K233" s="41"/>
    </row>
    <row r="234" spans="1:11" ht="18" customHeight="1" x14ac:dyDescent="0.2">
      <c r="A234" s="41" t="s">
        <v>111</v>
      </c>
      <c r="B234" s="41" t="s">
        <v>150</v>
      </c>
      <c r="C234" s="142" t="s">
        <v>281</v>
      </c>
      <c r="D234" s="44">
        <v>45681</v>
      </c>
      <c r="E234" s="44">
        <v>45681</v>
      </c>
      <c r="F234" s="55">
        <v>45683</v>
      </c>
      <c r="G234" s="55">
        <v>45684</v>
      </c>
      <c r="H234" s="55">
        <v>45688</v>
      </c>
      <c r="I234" s="55">
        <f t="shared" si="26"/>
        <v>45771</v>
      </c>
      <c r="J234" s="124">
        <f>Devoirs[[#This Row],[JOUR]]-Devoirs[[#This Row],[Début]]+1</f>
        <v>1</v>
      </c>
      <c r="K234" s="41" t="s">
        <v>66</v>
      </c>
    </row>
    <row r="235" spans="1:11" ht="18" customHeight="1" x14ac:dyDescent="0.2">
      <c r="A235" s="41" t="s">
        <v>57</v>
      </c>
      <c r="B235" s="41" t="s">
        <v>274</v>
      </c>
      <c r="C235" s="145" t="s">
        <v>282</v>
      </c>
      <c r="D235" s="44">
        <v>45681</v>
      </c>
      <c r="E235" s="44">
        <v>45681</v>
      </c>
      <c r="F235" s="55">
        <v>45683</v>
      </c>
      <c r="G235" s="55">
        <v>45684</v>
      </c>
      <c r="H235" s="55">
        <v>45688</v>
      </c>
      <c r="I235" s="55">
        <f t="shared" si="26"/>
        <v>45771</v>
      </c>
      <c r="J235" s="124">
        <f>Devoirs[[#This Row],[JOUR]]-Devoirs[[#This Row],[Début]]+1</f>
        <v>1</v>
      </c>
      <c r="K235" s="41" t="s">
        <v>66</v>
      </c>
    </row>
    <row r="236" spans="1:11" ht="18" customHeight="1" x14ac:dyDescent="0.2">
      <c r="A236" s="41" t="s">
        <v>48</v>
      </c>
      <c r="B236" s="41" t="s">
        <v>226</v>
      </c>
      <c r="C236" s="59" t="s">
        <v>318</v>
      </c>
      <c r="D236" s="44">
        <v>45680</v>
      </c>
      <c r="E236" s="44">
        <v>45680</v>
      </c>
      <c r="F236" s="55">
        <v>45682</v>
      </c>
      <c r="G236" s="55">
        <v>45683</v>
      </c>
      <c r="H236" s="55">
        <v>45687</v>
      </c>
      <c r="I236" s="55">
        <f t="shared" si="26"/>
        <v>45770</v>
      </c>
      <c r="J236" s="124">
        <f>Devoirs[[#This Row],[JOUR]]-Devoirs[[#This Row],[Début]]+1</f>
        <v>1</v>
      </c>
      <c r="K236" s="41"/>
    </row>
    <row r="237" spans="1:11" ht="18" customHeight="1" x14ac:dyDescent="0.2">
      <c r="A237" s="41" t="s">
        <v>119</v>
      </c>
      <c r="B237" s="41" t="s">
        <v>87</v>
      </c>
      <c r="C237" s="67" t="s">
        <v>279</v>
      </c>
      <c r="D237" s="44">
        <v>45678</v>
      </c>
      <c r="E237" s="44">
        <v>45678</v>
      </c>
      <c r="F237" s="55">
        <v>45680</v>
      </c>
      <c r="G237" s="55">
        <v>45681</v>
      </c>
      <c r="H237" s="55">
        <v>45685</v>
      </c>
      <c r="I237" s="55">
        <f t="shared" si="26"/>
        <v>45768</v>
      </c>
      <c r="J237" s="61">
        <f>Devoirs[[#This Row],[JOUR]]-Devoirs[[#This Row],[Début]]+1</f>
        <v>1</v>
      </c>
      <c r="K237" s="41"/>
    </row>
    <row r="238" spans="1:11" ht="18" customHeight="1" x14ac:dyDescent="0.2">
      <c r="A238" s="41" t="s">
        <v>244</v>
      </c>
      <c r="B238" s="41" t="s">
        <v>226</v>
      </c>
      <c r="C238" s="68" t="s">
        <v>280</v>
      </c>
      <c r="D238" s="44">
        <v>45678</v>
      </c>
      <c r="E238" s="44">
        <v>45678</v>
      </c>
      <c r="F238" s="55">
        <v>45680</v>
      </c>
      <c r="G238" s="55">
        <v>45681</v>
      </c>
      <c r="H238" s="55">
        <v>45685</v>
      </c>
      <c r="I238" s="55">
        <f t="shared" si="26"/>
        <v>45768</v>
      </c>
      <c r="J238" s="124">
        <f>Devoirs[[#This Row],[JOUR]]-Devoirs[[#This Row],[Début]]+1</f>
        <v>1</v>
      </c>
      <c r="K238" s="41"/>
    </row>
    <row r="239" spans="1:11" ht="18" customHeight="1" x14ac:dyDescent="0.2">
      <c r="A239" s="41" t="s">
        <v>57</v>
      </c>
      <c r="B239" s="41" t="s">
        <v>275</v>
      </c>
      <c r="C239" s="144" t="s">
        <v>283</v>
      </c>
      <c r="D239" s="44">
        <v>45677</v>
      </c>
      <c r="E239" s="44">
        <v>45677</v>
      </c>
      <c r="F239" s="55">
        <v>45679</v>
      </c>
      <c r="G239" s="55">
        <v>45680</v>
      </c>
      <c r="H239" s="55">
        <v>45684</v>
      </c>
      <c r="I239" s="55">
        <f t="shared" si="26"/>
        <v>45767</v>
      </c>
      <c r="J239" s="61">
        <f>Devoirs[[#This Row],[JOUR]]-Devoirs[[#This Row],[Début]]+1</f>
        <v>1</v>
      </c>
      <c r="K239" s="41"/>
    </row>
    <row r="240" spans="1:11" ht="18" customHeight="1" x14ac:dyDescent="0.2">
      <c r="A240" s="41" t="s">
        <v>57</v>
      </c>
      <c r="B240" s="41" t="s">
        <v>275</v>
      </c>
      <c r="C240" s="41" t="s">
        <v>86</v>
      </c>
      <c r="D240" s="44">
        <v>45677</v>
      </c>
      <c r="E240" s="44">
        <v>45677</v>
      </c>
      <c r="F240" s="55">
        <v>45679</v>
      </c>
      <c r="G240" s="55">
        <v>45680</v>
      </c>
      <c r="H240" s="55">
        <v>45684</v>
      </c>
      <c r="I240" s="55">
        <f t="shared" si="26"/>
        <v>45767</v>
      </c>
      <c r="J240" s="124">
        <f>Devoirs[[#This Row],[JOUR]]-Devoirs[[#This Row],[Début]]+1</f>
        <v>1</v>
      </c>
      <c r="K240" s="41"/>
    </row>
    <row r="241" spans="1:11" ht="18" customHeight="1" x14ac:dyDescent="0.2">
      <c r="A241" s="41" t="s">
        <v>48</v>
      </c>
      <c r="B241" s="41" t="s">
        <v>226</v>
      </c>
      <c r="C241" s="148" t="s">
        <v>293</v>
      </c>
      <c r="D241" s="44">
        <v>45676</v>
      </c>
      <c r="E241" s="44">
        <v>45676</v>
      </c>
      <c r="F241" s="55">
        <v>45678</v>
      </c>
      <c r="G241" s="55">
        <v>45679</v>
      </c>
      <c r="H241" s="55">
        <v>45683</v>
      </c>
      <c r="I241" s="55">
        <f t="shared" si="26"/>
        <v>45766</v>
      </c>
      <c r="J241" s="61">
        <f>Devoirs[[#This Row],[JOUR]]-Devoirs[[#This Row],[Début]]+1</f>
        <v>1</v>
      </c>
      <c r="K241" s="41"/>
    </row>
    <row r="242" spans="1:11" ht="18" customHeight="1" x14ac:dyDescent="0.2">
      <c r="A242" s="41" t="s">
        <v>48</v>
      </c>
      <c r="B242" s="41" t="s">
        <v>226</v>
      </c>
      <c r="C242" s="63" t="s">
        <v>278</v>
      </c>
      <c r="D242" s="44">
        <v>45676</v>
      </c>
      <c r="E242" s="44">
        <v>45676</v>
      </c>
      <c r="F242" s="55">
        <v>45678</v>
      </c>
      <c r="G242" s="55">
        <v>45679</v>
      </c>
      <c r="H242" s="55">
        <v>45683</v>
      </c>
      <c r="I242" s="55">
        <f t="shared" si="26"/>
        <v>45766</v>
      </c>
      <c r="J242" s="124">
        <f>Devoirs[[#This Row],[JOUR]]-Devoirs[[#This Row],[Début]]+1</f>
        <v>1</v>
      </c>
      <c r="K242" s="41"/>
    </row>
    <row r="243" spans="1:11" ht="18" customHeight="1" x14ac:dyDescent="0.2">
      <c r="A243" s="41" t="s">
        <v>48</v>
      </c>
      <c r="B243" s="41" t="s">
        <v>226</v>
      </c>
      <c r="C243" s="139" t="s">
        <v>277</v>
      </c>
      <c r="D243" s="44">
        <v>45675</v>
      </c>
      <c r="E243" s="44">
        <v>45675</v>
      </c>
      <c r="F243" s="55">
        <v>45677</v>
      </c>
      <c r="G243" s="55">
        <v>45678</v>
      </c>
      <c r="H243" s="55">
        <v>45682</v>
      </c>
      <c r="I243" s="55">
        <f t="shared" si="26"/>
        <v>45765</v>
      </c>
      <c r="J243" s="124">
        <f>Devoirs[[#This Row],[JOUR]]-Devoirs[[#This Row],[Début]]+1</f>
        <v>1</v>
      </c>
      <c r="K243" s="41"/>
    </row>
    <row r="244" spans="1:11" ht="18" customHeight="1" x14ac:dyDescent="0.2">
      <c r="A244" s="41" t="s">
        <v>57</v>
      </c>
      <c r="B244" s="41" t="s">
        <v>276</v>
      </c>
      <c r="C244" s="41" t="s">
        <v>86</v>
      </c>
      <c r="D244" s="44">
        <v>45674</v>
      </c>
      <c r="E244" s="44">
        <v>45674</v>
      </c>
      <c r="F244" s="55">
        <v>45676</v>
      </c>
      <c r="G244" s="55">
        <v>45677</v>
      </c>
      <c r="H244" s="55">
        <v>45681</v>
      </c>
      <c r="I244" s="55">
        <f t="shared" si="26"/>
        <v>45764</v>
      </c>
      <c r="J244" s="124">
        <f>Devoirs[[#This Row],[JOUR]]-Devoirs[[#This Row],[Début]]+1</f>
        <v>1</v>
      </c>
      <c r="K244" s="41"/>
    </row>
    <row r="245" spans="1:11" ht="18" customHeight="1" x14ac:dyDescent="0.2">
      <c r="A245" s="41" t="s">
        <v>48</v>
      </c>
      <c r="B245" s="41" t="s">
        <v>226</v>
      </c>
      <c r="C245" s="59" t="s">
        <v>273</v>
      </c>
      <c r="D245" s="44">
        <v>45673</v>
      </c>
      <c r="E245" s="44">
        <v>45673</v>
      </c>
      <c r="F245" s="55">
        <v>45675</v>
      </c>
      <c r="G245" s="55">
        <v>45676</v>
      </c>
      <c r="H245" s="55">
        <v>45680</v>
      </c>
      <c r="I245" s="55">
        <f t="shared" si="26"/>
        <v>45763</v>
      </c>
      <c r="J245" s="124">
        <f>Devoirs[[#This Row],[JOUR]]-Devoirs[[#This Row],[Début]]+1</f>
        <v>1</v>
      </c>
      <c r="K245" s="41" t="s">
        <v>66</v>
      </c>
    </row>
    <row r="246" spans="1:11" ht="18" customHeight="1" x14ac:dyDescent="0.2">
      <c r="A246" s="41" t="s">
        <v>244</v>
      </c>
      <c r="B246" s="41" t="s">
        <v>226</v>
      </c>
      <c r="C246" s="142" t="s">
        <v>271</v>
      </c>
      <c r="D246" s="44">
        <v>45673</v>
      </c>
      <c r="E246" s="44">
        <v>45673</v>
      </c>
      <c r="F246" s="55">
        <v>45675</v>
      </c>
      <c r="G246" s="55">
        <v>45676</v>
      </c>
      <c r="H246" s="55">
        <v>45680</v>
      </c>
      <c r="I246" s="55">
        <f t="shared" si="26"/>
        <v>45763</v>
      </c>
      <c r="J246" s="124">
        <f>Devoirs[[#This Row],[JOUR]]-Devoirs[[#This Row],[Début]]+1</f>
        <v>1</v>
      </c>
      <c r="K246" s="41" t="s">
        <v>66</v>
      </c>
    </row>
    <row r="247" spans="1:11" ht="18" customHeight="1" x14ac:dyDescent="0.2">
      <c r="A247" s="41" t="s">
        <v>119</v>
      </c>
      <c r="B247" s="41" t="s">
        <v>52</v>
      </c>
      <c r="C247" s="80" t="s">
        <v>266</v>
      </c>
      <c r="D247" s="44">
        <v>45671</v>
      </c>
      <c r="E247" s="44">
        <v>45671</v>
      </c>
      <c r="F247" s="55">
        <v>45673</v>
      </c>
      <c r="G247" s="55">
        <v>45674</v>
      </c>
      <c r="H247" s="55">
        <v>45678</v>
      </c>
      <c r="I247" s="55">
        <f t="shared" si="26"/>
        <v>45761</v>
      </c>
      <c r="J247" s="61">
        <f>Devoirs[[#This Row],[JOUR]]-Devoirs[[#This Row],[Début]]+1</f>
        <v>1</v>
      </c>
      <c r="K247" s="41" t="s">
        <v>66</v>
      </c>
    </row>
    <row r="248" spans="1:11" ht="18" customHeight="1" x14ac:dyDescent="0.2">
      <c r="A248" s="41" t="s">
        <v>48</v>
      </c>
      <c r="B248" s="41" t="s">
        <v>228</v>
      </c>
      <c r="C248" s="80" t="s">
        <v>272</v>
      </c>
      <c r="D248" s="44">
        <v>45671</v>
      </c>
      <c r="E248" s="44">
        <v>45671</v>
      </c>
      <c r="F248" s="55">
        <v>45673</v>
      </c>
      <c r="G248" s="55">
        <v>45674</v>
      </c>
      <c r="H248" s="55">
        <v>45678</v>
      </c>
      <c r="I248" s="55">
        <f t="shared" si="26"/>
        <v>45761</v>
      </c>
      <c r="J248" s="61">
        <f>Devoirs[[#This Row],[JOUR]]-Devoirs[[#This Row],[Début]]+1</f>
        <v>1</v>
      </c>
      <c r="K248" s="41" t="s">
        <v>66</v>
      </c>
    </row>
    <row r="249" spans="1:11" ht="18" customHeight="1" x14ac:dyDescent="0.2">
      <c r="A249" s="41" t="s">
        <v>48</v>
      </c>
      <c r="B249" s="41" t="s">
        <v>87</v>
      </c>
      <c r="C249" s="59" t="s">
        <v>267</v>
      </c>
      <c r="D249" s="44">
        <v>45671</v>
      </c>
      <c r="E249" s="44">
        <v>45671</v>
      </c>
      <c r="F249" s="55">
        <v>45673</v>
      </c>
      <c r="G249" s="55">
        <v>45674</v>
      </c>
      <c r="H249" s="55">
        <v>45678</v>
      </c>
      <c r="I249" s="55">
        <f t="shared" si="26"/>
        <v>45761</v>
      </c>
      <c r="J249" s="124">
        <f>Devoirs[[#This Row],[JOUR]]-Devoirs[[#This Row],[Début]]+1</f>
        <v>1</v>
      </c>
      <c r="K249" s="41" t="s">
        <v>66</v>
      </c>
    </row>
    <row r="250" spans="1:11" ht="18" customHeight="1" x14ac:dyDescent="0.2">
      <c r="A250" s="41" t="s">
        <v>57</v>
      </c>
      <c r="B250" s="41" t="s">
        <v>87</v>
      </c>
      <c r="C250" s="67" t="s">
        <v>268</v>
      </c>
      <c r="D250" s="44">
        <v>45670</v>
      </c>
      <c r="E250" s="44">
        <v>45670</v>
      </c>
      <c r="F250" s="55">
        <v>45672</v>
      </c>
      <c r="G250" s="55">
        <v>45673</v>
      </c>
      <c r="H250" s="55">
        <v>45677</v>
      </c>
      <c r="I250" s="55">
        <f t="shared" si="26"/>
        <v>45760</v>
      </c>
      <c r="J250" s="61">
        <f>Devoirs[[#This Row],[JOUR]]-Devoirs[[#This Row],[Début]]+1</f>
        <v>1</v>
      </c>
      <c r="K250" s="41" t="s">
        <v>66</v>
      </c>
    </row>
    <row r="251" spans="1:11" ht="18" customHeight="1" x14ac:dyDescent="0.2">
      <c r="A251" s="41" t="s">
        <v>244</v>
      </c>
      <c r="B251" s="41" t="s">
        <v>87</v>
      </c>
      <c r="C251" s="67" t="s">
        <v>269</v>
      </c>
      <c r="D251" s="44">
        <v>45668</v>
      </c>
      <c r="E251" s="44">
        <v>45668</v>
      </c>
      <c r="F251" s="55">
        <v>45670</v>
      </c>
      <c r="G251" s="55">
        <v>45671</v>
      </c>
      <c r="H251" s="55">
        <v>45675</v>
      </c>
      <c r="I251" s="55">
        <f t="shared" ref="I251:I282" si="27">EDATE(D251,3)</f>
        <v>45758</v>
      </c>
      <c r="J251" s="124">
        <f>Devoirs[[#This Row],[JOUR]]-Devoirs[[#This Row],[Début]]+1</f>
        <v>1</v>
      </c>
      <c r="K251" s="41" t="s">
        <v>66</v>
      </c>
    </row>
    <row r="252" spans="1:11" ht="18" customHeight="1" x14ac:dyDescent="0.2">
      <c r="A252" s="41" t="s">
        <v>57</v>
      </c>
      <c r="B252" s="41" t="s">
        <v>274</v>
      </c>
      <c r="C252" s="41" t="s">
        <v>86</v>
      </c>
      <c r="D252" s="44">
        <v>45667</v>
      </c>
      <c r="E252" s="44">
        <v>45667</v>
      </c>
      <c r="F252" s="55">
        <v>45669</v>
      </c>
      <c r="G252" s="55">
        <v>45670</v>
      </c>
      <c r="H252" s="55">
        <v>45674</v>
      </c>
      <c r="I252" s="55">
        <f t="shared" si="27"/>
        <v>45757</v>
      </c>
      <c r="J252" s="124">
        <f>Devoirs[[#This Row],[JOUR]]-Devoirs[[#This Row],[Début]]+1</f>
        <v>1</v>
      </c>
      <c r="K252" s="41"/>
    </row>
    <row r="253" spans="1:11" ht="18" customHeight="1" x14ac:dyDescent="0.2">
      <c r="A253" s="41" t="s">
        <v>57</v>
      </c>
      <c r="B253" s="41" t="s">
        <v>87</v>
      </c>
      <c r="C253" s="67" t="s">
        <v>270</v>
      </c>
      <c r="D253" s="44">
        <v>45666</v>
      </c>
      <c r="E253" s="44">
        <v>45666</v>
      </c>
      <c r="F253" s="55">
        <v>45668</v>
      </c>
      <c r="G253" s="55">
        <v>45669</v>
      </c>
      <c r="H253" s="55">
        <v>45673</v>
      </c>
      <c r="I253" s="55">
        <f t="shared" si="27"/>
        <v>45756</v>
      </c>
      <c r="J253" s="61">
        <f>Devoirs[[#This Row],[JOUR]]-Devoirs[[#This Row],[Début]]+1</f>
        <v>1</v>
      </c>
      <c r="K253" s="41" t="s">
        <v>66</v>
      </c>
    </row>
    <row r="254" spans="1:11" ht="18" customHeight="1" x14ac:dyDescent="0.2">
      <c r="A254" s="41" t="s">
        <v>48</v>
      </c>
      <c r="B254" s="41" t="s">
        <v>226</v>
      </c>
      <c r="C254" s="139" t="s">
        <v>265</v>
      </c>
      <c r="D254" s="44">
        <v>45666</v>
      </c>
      <c r="E254" s="44">
        <v>45666</v>
      </c>
      <c r="F254" s="55">
        <v>45668</v>
      </c>
      <c r="G254" s="55">
        <v>45669</v>
      </c>
      <c r="H254" s="55">
        <v>45673</v>
      </c>
      <c r="I254" s="55">
        <f t="shared" si="27"/>
        <v>45756</v>
      </c>
      <c r="J254" s="124">
        <f>Devoirs[[#This Row],[JOUR]]-Devoirs[[#This Row],[Début]]+1</f>
        <v>1</v>
      </c>
      <c r="K254" s="41" t="s">
        <v>66</v>
      </c>
    </row>
    <row r="255" spans="1:11" ht="18" customHeight="1" x14ac:dyDescent="0.2">
      <c r="A255" s="41" t="s">
        <v>48</v>
      </c>
      <c r="B255" s="41" t="s">
        <v>226</v>
      </c>
      <c r="C255" s="41" t="s">
        <v>263</v>
      </c>
      <c r="D255" s="44">
        <v>45665</v>
      </c>
      <c r="E255" s="44">
        <v>45665</v>
      </c>
      <c r="F255" s="55">
        <v>45667</v>
      </c>
      <c r="G255" s="55">
        <v>45668</v>
      </c>
      <c r="H255" s="55">
        <v>45672</v>
      </c>
      <c r="I255" s="55">
        <f t="shared" si="27"/>
        <v>45755</v>
      </c>
      <c r="J255" s="61">
        <f>Devoirs[[#This Row],[JOUR]]-Devoirs[[#This Row],[Début]]+1</f>
        <v>1</v>
      </c>
      <c r="K255" s="41" t="s">
        <v>66</v>
      </c>
    </row>
    <row r="256" spans="1:11" ht="18" customHeight="1" x14ac:dyDescent="0.2">
      <c r="A256" s="60" t="s">
        <v>57</v>
      </c>
      <c r="B256" s="60" t="s">
        <v>87</v>
      </c>
      <c r="C256" s="143" t="s">
        <v>264</v>
      </c>
      <c r="D256" s="135">
        <v>45665</v>
      </c>
      <c r="E256" s="135">
        <v>45665</v>
      </c>
      <c r="F256" s="136">
        <v>45667</v>
      </c>
      <c r="G256" s="136">
        <v>45668</v>
      </c>
      <c r="H256" s="136">
        <v>45672</v>
      </c>
      <c r="I256" s="136">
        <f t="shared" si="27"/>
        <v>45755</v>
      </c>
      <c r="J256" s="137">
        <f>Devoirs[[#This Row],[JOUR]]-Devoirs[[#This Row],[Début]]+1</f>
        <v>1</v>
      </c>
      <c r="K256" s="60"/>
    </row>
    <row r="257" spans="1:11" ht="18" customHeight="1" x14ac:dyDescent="0.2">
      <c r="A257" s="41" t="s">
        <v>48</v>
      </c>
      <c r="B257" s="41" t="s">
        <v>228</v>
      </c>
      <c r="C257" s="139" t="s">
        <v>262</v>
      </c>
      <c r="D257" s="44">
        <v>45664</v>
      </c>
      <c r="E257" s="44">
        <v>45664</v>
      </c>
      <c r="F257" s="55">
        <v>45666</v>
      </c>
      <c r="G257" s="55">
        <v>45667</v>
      </c>
      <c r="H257" s="55">
        <v>45671</v>
      </c>
      <c r="I257" s="55">
        <f t="shared" si="27"/>
        <v>45754</v>
      </c>
      <c r="J257" s="124">
        <f>Devoirs[[#This Row],[JOUR]]-Devoirs[[#This Row],[Début]]+1</f>
        <v>1</v>
      </c>
      <c r="K257" s="41" t="s">
        <v>66</v>
      </c>
    </row>
    <row r="258" spans="1:11" ht="18" customHeight="1" x14ac:dyDescent="0.2">
      <c r="A258" s="41" t="s">
        <v>119</v>
      </c>
      <c r="B258" s="41" t="s">
        <v>52</v>
      </c>
      <c r="C258" s="67" t="s">
        <v>261</v>
      </c>
      <c r="D258" s="44">
        <v>45661</v>
      </c>
      <c r="E258" s="44">
        <v>45661</v>
      </c>
      <c r="F258" s="55">
        <v>45663</v>
      </c>
      <c r="G258" s="55">
        <v>45664</v>
      </c>
      <c r="H258" s="55">
        <v>45668</v>
      </c>
      <c r="I258" s="55">
        <f t="shared" si="27"/>
        <v>45751</v>
      </c>
      <c r="J258" s="61">
        <f>Devoirs[[#This Row],[JOUR]]-Devoirs[[#This Row],[Début]]+1</f>
        <v>1</v>
      </c>
      <c r="K258" s="41" t="s">
        <v>66</v>
      </c>
    </row>
    <row r="259" spans="1:11" ht="18" customHeight="1" x14ac:dyDescent="0.2">
      <c r="A259" s="41" t="s">
        <v>48</v>
      </c>
      <c r="B259" s="41" t="s">
        <v>47</v>
      </c>
      <c r="C259" s="59" t="s">
        <v>260</v>
      </c>
      <c r="D259" s="44">
        <v>45661</v>
      </c>
      <c r="E259" s="44">
        <v>45661</v>
      </c>
      <c r="F259" s="55">
        <v>45663</v>
      </c>
      <c r="G259" s="55">
        <v>45664</v>
      </c>
      <c r="H259" s="55">
        <v>45668</v>
      </c>
      <c r="I259" s="55">
        <f t="shared" si="27"/>
        <v>45751</v>
      </c>
      <c r="J259" s="124">
        <f>Devoirs[[#This Row],[JOUR]]-Devoirs[[#This Row],[Début]]+1</f>
        <v>1</v>
      </c>
      <c r="K259" s="41"/>
    </row>
    <row r="260" spans="1:11" ht="18" customHeight="1" x14ac:dyDescent="0.2">
      <c r="A260" s="41" t="s">
        <v>48</v>
      </c>
      <c r="B260" s="41" t="s">
        <v>226</v>
      </c>
      <c r="C260" s="142" t="s">
        <v>258</v>
      </c>
      <c r="D260" s="44">
        <v>45660</v>
      </c>
      <c r="E260" s="44">
        <v>45660</v>
      </c>
      <c r="F260" s="55">
        <v>45662</v>
      </c>
      <c r="G260" s="55">
        <v>45663</v>
      </c>
      <c r="H260" s="55">
        <v>45667</v>
      </c>
      <c r="I260" s="55">
        <f t="shared" si="27"/>
        <v>45750</v>
      </c>
      <c r="J260" s="61">
        <f>Devoirs[[#This Row],[JOUR]]-Devoirs[[#This Row],[Début]]+1</f>
        <v>1</v>
      </c>
      <c r="K260" s="41" t="s">
        <v>66</v>
      </c>
    </row>
    <row r="261" spans="1:11" ht="18" customHeight="1" x14ac:dyDescent="0.2">
      <c r="A261" s="41" t="s">
        <v>48</v>
      </c>
      <c r="B261" s="41" t="s">
        <v>226</v>
      </c>
      <c r="C261" s="142" t="s">
        <v>257</v>
      </c>
      <c r="D261" s="44">
        <v>45660</v>
      </c>
      <c r="E261" s="44">
        <v>45660</v>
      </c>
      <c r="F261" s="55">
        <v>45662</v>
      </c>
      <c r="G261" s="55">
        <v>45663</v>
      </c>
      <c r="H261" s="55">
        <v>45667</v>
      </c>
      <c r="I261" s="55">
        <f t="shared" si="27"/>
        <v>45750</v>
      </c>
      <c r="J261" s="61">
        <f>Devoirs[[#This Row],[JOUR]]-Devoirs[[#This Row],[Début]]+1</f>
        <v>1</v>
      </c>
      <c r="K261" s="41" t="s">
        <v>66</v>
      </c>
    </row>
    <row r="262" spans="1:11" ht="18" customHeight="1" x14ac:dyDescent="0.2">
      <c r="A262" s="41" t="s">
        <v>48</v>
      </c>
      <c r="B262" s="41" t="s">
        <v>226</v>
      </c>
      <c r="C262" s="59" t="s">
        <v>256</v>
      </c>
      <c r="D262" s="44">
        <v>45660</v>
      </c>
      <c r="E262" s="44">
        <v>45660</v>
      </c>
      <c r="F262" s="55">
        <v>45662</v>
      </c>
      <c r="G262" s="55">
        <v>45663</v>
      </c>
      <c r="H262" s="55">
        <v>45667</v>
      </c>
      <c r="I262" s="55">
        <f t="shared" si="27"/>
        <v>45750</v>
      </c>
      <c r="J262" s="124">
        <f>Devoirs[[#This Row],[JOUR]]-Devoirs[[#This Row],[Début]]+1</f>
        <v>1</v>
      </c>
      <c r="K262" s="41" t="s">
        <v>66</v>
      </c>
    </row>
    <row r="263" spans="1:11" ht="18" customHeight="1" x14ac:dyDescent="0.2">
      <c r="A263" s="41" t="s">
        <v>224</v>
      </c>
      <c r="B263" s="41" t="s">
        <v>226</v>
      </c>
      <c r="C263" s="142" t="s">
        <v>294</v>
      </c>
      <c r="D263" s="44">
        <v>45659</v>
      </c>
      <c r="E263" s="44">
        <v>45659</v>
      </c>
      <c r="F263" s="55">
        <v>45661</v>
      </c>
      <c r="G263" s="55">
        <v>45662</v>
      </c>
      <c r="H263" s="55">
        <v>45666</v>
      </c>
      <c r="I263" s="55">
        <f t="shared" si="27"/>
        <v>45749</v>
      </c>
      <c r="J263" s="124">
        <f>Devoirs[[#This Row],[JOUR]]-Devoirs[[#This Row],[Début]]+1</f>
        <v>1</v>
      </c>
      <c r="K263" s="41"/>
    </row>
    <row r="264" spans="1:11" ht="18" customHeight="1" x14ac:dyDescent="0.2">
      <c r="A264" s="41" t="s">
        <v>57</v>
      </c>
      <c r="B264" s="41" t="s">
        <v>52</v>
      </c>
      <c r="C264" s="67" t="s">
        <v>259</v>
      </c>
      <c r="D264" s="44">
        <v>45659</v>
      </c>
      <c r="E264" s="44">
        <v>45659</v>
      </c>
      <c r="F264" s="55">
        <v>45661</v>
      </c>
      <c r="G264" s="55">
        <v>45662</v>
      </c>
      <c r="H264" s="55">
        <v>45666</v>
      </c>
      <c r="I264" s="55">
        <f t="shared" si="27"/>
        <v>45749</v>
      </c>
      <c r="J264" s="124">
        <f>Devoirs[[#This Row],[JOUR]]-Devoirs[[#This Row],[Début]]+1</f>
        <v>1</v>
      </c>
      <c r="K264" s="41"/>
    </row>
    <row r="265" spans="1:11" ht="18" customHeight="1" x14ac:dyDescent="0.2">
      <c r="A265" s="41" t="s">
        <v>224</v>
      </c>
      <c r="B265" s="41" t="s">
        <v>228</v>
      </c>
      <c r="C265" s="141" t="s">
        <v>255</v>
      </c>
      <c r="D265" s="44">
        <v>45658</v>
      </c>
      <c r="E265" s="44">
        <v>45658</v>
      </c>
      <c r="F265" s="55">
        <v>45660</v>
      </c>
      <c r="G265" s="55">
        <v>45661</v>
      </c>
      <c r="H265" s="55">
        <v>45665</v>
      </c>
      <c r="I265" s="55">
        <f t="shared" si="27"/>
        <v>45748</v>
      </c>
      <c r="J265" s="124">
        <f>Devoirs[[#This Row],[JOUR]]-Devoirs[[#This Row],[Début]]+1</f>
        <v>1</v>
      </c>
      <c r="K265" s="41" t="s">
        <v>66</v>
      </c>
    </row>
    <row r="266" spans="1:11" ht="18" customHeight="1" x14ac:dyDescent="0.2">
      <c r="A266" s="41" t="s">
        <v>48</v>
      </c>
      <c r="B266" s="41" t="s">
        <v>52</v>
      </c>
      <c r="C266" s="140" t="s">
        <v>254</v>
      </c>
      <c r="D266" s="44">
        <v>45656</v>
      </c>
      <c r="E266" s="44">
        <v>45656</v>
      </c>
      <c r="F266" s="55">
        <v>45658</v>
      </c>
      <c r="G266" s="55">
        <v>45659</v>
      </c>
      <c r="H266" s="55">
        <v>45663</v>
      </c>
      <c r="I266" s="55">
        <f t="shared" si="27"/>
        <v>45746</v>
      </c>
      <c r="J266" s="61">
        <f>Devoirs[[#This Row],[JOUR]]-Devoirs[[#This Row],[Début]]+1</f>
        <v>1</v>
      </c>
      <c r="K266" s="41" t="s">
        <v>66</v>
      </c>
    </row>
    <row r="267" spans="1:11" ht="18" customHeight="1" x14ac:dyDescent="0.2">
      <c r="A267" s="41" t="s">
        <v>47</v>
      </c>
      <c r="B267" s="41" t="s">
        <v>226</v>
      </c>
      <c r="C267" s="63" t="s">
        <v>253</v>
      </c>
      <c r="D267" s="44">
        <v>45656</v>
      </c>
      <c r="E267" s="44">
        <v>45656</v>
      </c>
      <c r="F267" s="55">
        <v>45658</v>
      </c>
      <c r="G267" s="55">
        <v>45659</v>
      </c>
      <c r="H267" s="55">
        <v>45663</v>
      </c>
      <c r="I267" s="55">
        <f t="shared" si="27"/>
        <v>45746</v>
      </c>
      <c r="J267" s="124">
        <f>Devoirs[[#This Row],[JOUR]]-Devoirs[[#This Row],[Début]]+1</f>
        <v>1</v>
      </c>
      <c r="K267" s="41"/>
    </row>
    <row r="268" spans="1:11" ht="18" customHeight="1" x14ac:dyDescent="0.2">
      <c r="A268" s="41" t="s">
        <v>48</v>
      </c>
      <c r="B268" s="41" t="s">
        <v>226</v>
      </c>
      <c r="C268" s="67" t="s">
        <v>252</v>
      </c>
      <c r="D268" s="44">
        <v>45655</v>
      </c>
      <c r="E268" s="44">
        <v>45655</v>
      </c>
      <c r="F268" s="55">
        <v>45657</v>
      </c>
      <c r="G268" s="55">
        <v>45658</v>
      </c>
      <c r="H268" s="55">
        <v>45662</v>
      </c>
      <c r="I268" s="55">
        <f t="shared" si="27"/>
        <v>45745</v>
      </c>
      <c r="J268" s="124">
        <f>Devoirs[[#This Row],[JOUR]]-Devoirs[[#This Row],[Début]]+1</f>
        <v>1</v>
      </c>
      <c r="K268" s="41"/>
    </row>
    <row r="269" spans="1:11" ht="18" customHeight="1" x14ac:dyDescent="0.2">
      <c r="A269" s="41" t="s">
        <v>48</v>
      </c>
      <c r="B269" s="41" t="s">
        <v>226</v>
      </c>
      <c r="C269" s="139" t="s">
        <v>251</v>
      </c>
      <c r="D269" s="44">
        <v>45654</v>
      </c>
      <c r="E269" s="44">
        <v>45654</v>
      </c>
      <c r="F269" s="55">
        <v>45656</v>
      </c>
      <c r="G269" s="55">
        <v>45657</v>
      </c>
      <c r="H269" s="55">
        <v>45661</v>
      </c>
      <c r="I269" s="55">
        <f t="shared" si="27"/>
        <v>45744</v>
      </c>
      <c r="J269" s="124">
        <f>Devoirs[[#This Row],[JOUR]]-Devoirs[[#This Row],[Début]]+1</f>
        <v>1</v>
      </c>
      <c r="K269" s="41" t="s">
        <v>66</v>
      </c>
    </row>
    <row r="270" spans="1:11" ht="18" customHeight="1" x14ac:dyDescent="0.2">
      <c r="A270" s="41" t="s">
        <v>119</v>
      </c>
      <c r="B270" s="41" t="s">
        <v>52</v>
      </c>
      <c r="C270" s="139" t="s">
        <v>250</v>
      </c>
      <c r="D270" s="44">
        <v>45653</v>
      </c>
      <c r="E270" s="44">
        <v>45653</v>
      </c>
      <c r="F270" s="55">
        <v>45655</v>
      </c>
      <c r="G270" s="55">
        <v>45656</v>
      </c>
      <c r="H270" s="55">
        <v>45660</v>
      </c>
      <c r="I270" s="55">
        <f t="shared" si="27"/>
        <v>45743</v>
      </c>
      <c r="J270" s="124">
        <f>Devoirs[[#This Row],[JOUR]]-Devoirs[[#This Row],[Début]]+1</f>
        <v>1</v>
      </c>
      <c r="K270" s="41" t="s">
        <v>66</v>
      </c>
    </row>
    <row r="271" spans="1:11" ht="18" customHeight="1" x14ac:dyDescent="0.2">
      <c r="A271" s="41" t="s">
        <v>48</v>
      </c>
      <c r="B271" s="41" t="s">
        <v>226</v>
      </c>
      <c r="C271" s="139" t="s">
        <v>249</v>
      </c>
      <c r="D271" s="44">
        <v>45651</v>
      </c>
      <c r="E271" s="44">
        <v>46016</v>
      </c>
      <c r="F271" s="55">
        <v>46018</v>
      </c>
      <c r="G271" s="55">
        <v>46019</v>
      </c>
      <c r="H271" s="55">
        <v>46023</v>
      </c>
      <c r="I271" s="55">
        <f t="shared" si="27"/>
        <v>45741</v>
      </c>
      <c r="J271" s="124">
        <f>Devoirs[[#This Row],[JOUR]]-Devoirs[[#This Row],[Début]]+1</f>
        <v>366</v>
      </c>
      <c r="K271" s="41" t="s">
        <v>66</v>
      </c>
    </row>
    <row r="272" spans="1:11" ht="18" customHeight="1" x14ac:dyDescent="0.2">
      <c r="A272" s="41" t="s">
        <v>48</v>
      </c>
      <c r="B272" s="41" t="s">
        <v>52</v>
      </c>
      <c r="C272" s="142" t="s">
        <v>248</v>
      </c>
      <c r="D272" s="44">
        <v>45650</v>
      </c>
      <c r="E272" s="44">
        <v>45650</v>
      </c>
      <c r="F272" s="55">
        <v>45652</v>
      </c>
      <c r="G272" s="55">
        <v>45653</v>
      </c>
      <c r="H272" s="55">
        <v>45657</v>
      </c>
      <c r="I272" s="55">
        <f t="shared" si="27"/>
        <v>45740</v>
      </c>
      <c r="J272" s="124">
        <f>Devoirs[[#This Row],[JOUR]]-Devoirs[[#This Row],[Début]]+1</f>
        <v>1</v>
      </c>
      <c r="K272" s="41" t="s">
        <v>66</v>
      </c>
    </row>
    <row r="273" spans="1:11" ht="18" customHeight="1" x14ac:dyDescent="0.2">
      <c r="A273" s="41" t="s">
        <v>246</v>
      </c>
      <c r="B273" s="41" t="s">
        <v>226</v>
      </c>
      <c r="C273" s="63" t="s">
        <v>247</v>
      </c>
      <c r="D273" s="44">
        <v>45648</v>
      </c>
      <c r="E273" s="44">
        <v>45648</v>
      </c>
      <c r="F273" s="55">
        <v>45650</v>
      </c>
      <c r="G273" s="55">
        <v>45651</v>
      </c>
      <c r="H273" s="55">
        <v>45655</v>
      </c>
      <c r="I273" s="55">
        <f t="shared" si="27"/>
        <v>45738</v>
      </c>
      <c r="J273" s="124">
        <f>Devoirs[[#This Row],[JOUR]]-Devoirs[[#This Row],[Début]]+1</f>
        <v>1</v>
      </c>
      <c r="K273" s="41"/>
    </row>
    <row r="274" spans="1:11" ht="18" customHeight="1" x14ac:dyDescent="0.2">
      <c r="A274" s="41" t="s">
        <v>244</v>
      </c>
      <c r="B274" s="41" t="s">
        <v>226</v>
      </c>
      <c r="C274" s="67" t="s">
        <v>245</v>
      </c>
      <c r="D274" s="44">
        <v>45647</v>
      </c>
      <c r="E274" s="44">
        <v>45647</v>
      </c>
      <c r="F274" s="55">
        <v>45649</v>
      </c>
      <c r="G274" s="55">
        <v>45650</v>
      </c>
      <c r="H274" s="55">
        <v>45654</v>
      </c>
      <c r="I274" s="55">
        <f t="shared" si="27"/>
        <v>45737</v>
      </c>
      <c r="J274" s="124">
        <f>Devoirs[[#This Row],[JOUR]]-Devoirs[[#This Row],[Début]]+1</f>
        <v>1</v>
      </c>
      <c r="K274" s="41" t="s">
        <v>66</v>
      </c>
    </row>
    <row r="275" spans="1:11" ht="18" customHeight="1" x14ac:dyDescent="0.2">
      <c r="A275" s="41" t="s">
        <v>48</v>
      </c>
      <c r="B275" s="41" t="s">
        <v>226</v>
      </c>
      <c r="C275" s="67" t="s">
        <v>243</v>
      </c>
      <c r="D275" s="44">
        <v>45645</v>
      </c>
      <c r="E275" s="44">
        <v>45645</v>
      </c>
      <c r="F275" s="55">
        <v>45647</v>
      </c>
      <c r="G275" s="55">
        <v>45648</v>
      </c>
      <c r="H275" s="55">
        <v>45652</v>
      </c>
      <c r="I275" s="55">
        <f t="shared" si="27"/>
        <v>45735</v>
      </c>
      <c r="J275" s="124">
        <f>Devoirs[[#This Row],[JOUR]]-Devoirs[[#This Row],[Début]]+1</f>
        <v>1</v>
      </c>
      <c r="K275" s="41"/>
    </row>
    <row r="276" spans="1:11" ht="18" customHeight="1" x14ac:dyDescent="0.2">
      <c r="A276" s="41" t="s">
        <v>48</v>
      </c>
      <c r="B276" s="41" t="s">
        <v>226</v>
      </c>
      <c r="C276" s="67" t="s">
        <v>242</v>
      </c>
      <c r="D276" s="44">
        <v>45645</v>
      </c>
      <c r="E276" s="44">
        <v>45645</v>
      </c>
      <c r="F276" s="55">
        <v>45647</v>
      </c>
      <c r="G276" s="55">
        <v>45648</v>
      </c>
      <c r="H276" s="55">
        <v>45652</v>
      </c>
      <c r="I276" s="55">
        <f t="shared" si="27"/>
        <v>45735</v>
      </c>
      <c r="J276" s="61">
        <f>Devoirs[[#This Row],[JOUR]]-Devoirs[[#This Row],[Début]]+1</f>
        <v>1</v>
      </c>
      <c r="K276" s="41"/>
    </row>
    <row r="277" spans="1:11" ht="18" customHeight="1" x14ac:dyDescent="0.2">
      <c r="A277" s="41" t="s">
        <v>48</v>
      </c>
      <c r="B277" s="41" t="s">
        <v>226</v>
      </c>
      <c r="C277" s="67" t="s">
        <v>241</v>
      </c>
      <c r="D277" s="44">
        <v>45645</v>
      </c>
      <c r="E277" s="44">
        <v>45645</v>
      </c>
      <c r="F277" s="55">
        <v>45647</v>
      </c>
      <c r="G277" s="55">
        <v>45648</v>
      </c>
      <c r="H277" s="55">
        <v>45652</v>
      </c>
      <c r="I277" s="55">
        <f t="shared" si="27"/>
        <v>45735</v>
      </c>
      <c r="J277" s="124">
        <f>Devoirs[[#This Row],[JOUR]]-Devoirs[[#This Row],[Début]]+1</f>
        <v>1</v>
      </c>
      <c r="K277" s="41"/>
    </row>
    <row r="278" spans="1:11" ht="18" customHeight="1" x14ac:dyDescent="0.2">
      <c r="A278" s="41" t="s">
        <v>119</v>
      </c>
      <c r="B278" s="41" t="s">
        <v>52</v>
      </c>
      <c r="C278" s="67" t="s">
        <v>240</v>
      </c>
      <c r="D278" s="44">
        <v>45641</v>
      </c>
      <c r="E278" s="44">
        <v>45641</v>
      </c>
      <c r="F278" s="55">
        <v>45643</v>
      </c>
      <c r="G278" s="55">
        <v>45644</v>
      </c>
      <c r="H278" s="55">
        <v>45648</v>
      </c>
      <c r="I278" s="55">
        <f t="shared" si="27"/>
        <v>45731</v>
      </c>
      <c r="J278" s="124">
        <f>Devoirs[[#This Row],[JOUR]]-Devoirs[[#This Row],[Début]]+1</f>
        <v>1</v>
      </c>
      <c r="K278" s="41" t="s">
        <v>66</v>
      </c>
    </row>
    <row r="279" spans="1:11" ht="18" customHeight="1" x14ac:dyDescent="0.2">
      <c r="A279" s="41" t="s">
        <v>224</v>
      </c>
      <c r="B279" s="41" t="s">
        <v>52</v>
      </c>
      <c r="C279" s="67" t="s">
        <v>239</v>
      </c>
      <c r="D279" s="44">
        <v>45639</v>
      </c>
      <c r="E279" s="44">
        <v>45639</v>
      </c>
      <c r="F279" s="55">
        <v>45641</v>
      </c>
      <c r="G279" s="55">
        <v>45642</v>
      </c>
      <c r="H279" s="55">
        <v>45646</v>
      </c>
      <c r="I279" s="55">
        <f t="shared" si="27"/>
        <v>45729</v>
      </c>
      <c r="J279" s="124">
        <f>Devoirs[[#This Row],[JOUR]]-Devoirs[[#This Row],[Début]]+1</f>
        <v>1</v>
      </c>
      <c r="K279" s="41"/>
    </row>
    <row r="280" spans="1:11" ht="18" customHeight="1" x14ac:dyDescent="0.2">
      <c r="A280" s="41" t="s">
        <v>224</v>
      </c>
      <c r="B280" s="41" t="s">
        <v>173</v>
      </c>
      <c r="C280" s="67" t="s">
        <v>238</v>
      </c>
      <c r="D280" s="44">
        <v>45637</v>
      </c>
      <c r="E280" s="44">
        <v>45637</v>
      </c>
      <c r="F280" s="55">
        <v>45639</v>
      </c>
      <c r="G280" s="55">
        <v>45640</v>
      </c>
      <c r="H280" s="55">
        <v>45644</v>
      </c>
      <c r="I280" s="55">
        <f t="shared" si="27"/>
        <v>45727</v>
      </c>
      <c r="J280" s="124">
        <f>Devoirs[[#This Row],[JOUR]]-Devoirs[[#This Row],[Début]]+1</f>
        <v>1</v>
      </c>
      <c r="K280" s="41"/>
    </row>
    <row r="281" spans="1:11" ht="18" customHeight="1" x14ac:dyDescent="0.2">
      <c r="A281" s="41" t="s">
        <v>224</v>
      </c>
      <c r="B281" s="41" t="s">
        <v>236</v>
      </c>
      <c r="C281" s="138" t="s">
        <v>237</v>
      </c>
      <c r="D281" s="44">
        <v>45637</v>
      </c>
      <c r="E281" s="44">
        <v>45637</v>
      </c>
      <c r="F281" s="55">
        <v>45639</v>
      </c>
      <c r="G281" s="55">
        <v>45640</v>
      </c>
      <c r="H281" s="55">
        <v>45644</v>
      </c>
      <c r="I281" s="55">
        <f t="shared" si="27"/>
        <v>45727</v>
      </c>
      <c r="J281" s="124">
        <f>Devoirs[[#This Row],[JOUR]]-Devoirs[[#This Row],[Début]]+1</f>
        <v>1</v>
      </c>
      <c r="K281" s="41"/>
    </row>
    <row r="282" spans="1:11" ht="18" customHeight="1" x14ac:dyDescent="0.2">
      <c r="A282" s="60" t="s">
        <v>224</v>
      </c>
      <c r="B282" s="60" t="s">
        <v>234</v>
      </c>
      <c r="C282" s="60" t="s">
        <v>235</v>
      </c>
      <c r="D282" s="135">
        <v>45636</v>
      </c>
      <c r="E282" s="135">
        <v>45636</v>
      </c>
      <c r="F282" s="136">
        <v>45638</v>
      </c>
      <c r="G282" s="136">
        <v>45639</v>
      </c>
      <c r="H282" s="136">
        <v>45643</v>
      </c>
      <c r="I282" s="136">
        <f t="shared" si="27"/>
        <v>45726</v>
      </c>
      <c r="J282" s="137">
        <f>Devoirs[[#This Row],[JOUR]]-Devoirs[[#This Row],[Début]]+1</f>
        <v>1</v>
      </c>
      <c r="K282" s="60"/>
    </row>
    <row r="283" spans="1:11" ht="18" customHeight="1" x14ac:dyDescent="0.2">
      <c r="A283" s="41" t="s">
        <v>48</v>
      </c>
      <c r="B283" s="41" t="s">
        <v>226</v>
      </c>
      <c r="C283" s="41" t="s">
        <v>233</v>
      </c>
      <c r="D283" s="44">
        <v>45636</v>
      </c>
      <c r="E283" s="44">
        <v>45636</v>
      </c>
      <c r="F283" s="55">
        <v>45638</v>
      </c>
      <c r="G283" s="55">
        <v>45639</v>
      </c>
      <c r="H283" s="55">
        <v>45643</v>
      </c>
      <c r="I283" s="55">
        <f t="shared" ref="I283:I314" si="28">EDATE(D283,3)</f>
        <v>45726</v>
      </c>
      <c r="J283" s="124">
        <f>Devoirs[[#This Row],[JOUR]]-Devoirs[[#This Row],[Début]]+1</f>
        <v>1</v>
      </c>
      <c r="K283" s="41"/>
    </row>
    <row r="284" spans="1:11" ht="18" customHeight="1" x14ac:dyDescent="0.2">
      <c r="A284" s="41" t="s">
        <v>228</v>
      </c>
      <c r="B284" s="41" t="s">
        <v>228</v>
      </c>
      <c r="C284" s="60" t="s">
        <v>231</v>
      </c>
      <c r="D284" s="44">
        <v>45635</v>
      </c>
      <c r="E284" s="44">
        <v>45635</v>
      </c>
      <c r="F284" s="55">
        <v>45637</v>
      </c>
      <c r="G284" s="55">
        <v>45638</v>
      </c>
      <c r="H284" s="55">
        <v>45642</v>
      </c>
      <c r="I284" s="55">
        <f t="shared" si="28"/>
        <v>45725</v>
      </c>
      <c r="J284" s="124">
        <f>Devoirs[[#This Row],[JOUR]]-Devoirs[[#This Row],[Début]]+1</f>
        <v>1</v>
      </c>
      <c r="K284" s="41"/>
    </row>
    <row r="285" spans="1:11" ht="18" customHeight="1" x14ac:dyDescent="0.2">
      <c r="A285" s="41" t="s">
        <v>228</v>
      </c>
      <c r="B285" s="41" t="s">
        <v>228</v>
      </c>
      <c r="C285" s="131" t="s">
        <v>232</v>
      </c>
      <c r="D285" s="44">
        <v>45634</v>
      </c>
      <c r="E285" s="44">
        <v>45634</v>
      </c>
      <c r="F285" s="55">
        <v>45636</v>
      </c>
      <c r="G285" s="55">
        <v>45637</v>
      </c>
      <c r="H285" s="55">
        <v>45641</v>
      </c>
      <c r="I285" s="55">
        <f t="shared" si="28"/>
        <v>45724</v>
      </c>
      <c r="J285" s="124">
        <f>Devoirs[[#This Row],[JOUR]]-Devoirs[[#This Row],[Début]]+1</f>
        <v>1</v>
      </c>
      <c r="K285" s="41"/>
    </row>
    <row r="286" spans="1:11" ht="18" customHeight="1" x14ac:dyDescent="0.2">
      <c r="A286" s="41" t="s">
        <v>224</v>
      </c>
      <c r="B286" s="41" t="s">
        <v>226</v>
      </c>
      <c r="C286" s="41" t="s">
        <v>230</v>
      </c>
      <c r="D286" s="44">
        <v>45633</v>
      </c>
      <c r="E286" s="44">
        <v>45633</v>
      </c>
      <c r="F286" s="55">
        <v>45635</v>
      </c>
      <c r="G286" s="55">
        <v>45636</v>
      </c>
      <c r="H286" s="55">
        <v>45640</v>
      </c>
      <c r="I286" s="55">
        <f t="shared" si="28"/>
        <v>45723</v>
      </c>
      <c r="J286" s="124">
        <f>Devoirs[[#This Row],[JOUR]]-Devoirs[[#This Row],[Début]]+1</f>
        <v>1</v>
      </c>
      <c r="K286" s="41"/>
    </row>
    <row r="287" spans="1:11" ht="18" customHeight="1" x14ac:dyDescent="0.2">
      <c r="A287" s="89" t="s">
        <v>224</v>
      </c>
      <c r="B287" s="89" t="s">
        <v>228</v>
      </c>
      <c r="C287" s="89" t="s">
        <v>229</v>
      </c>
      <c r="D287" s="90">
        <v>45633</v>
      </c>
      <c r="E287" s="90">
        <v>45633</v>
      </c>
      <c r="F287" s="91">
        <v>45635</v>
      </c>
      <c r="G287" s="91">
        <v>45636</v>
      </c>
      <c r="H287" s="91">
        <v>45640</v>
      </c>
      <c r="I287" s="91">
        <f t="shared" si="28"/>
        <v>45723</v>
      </c>
      <c r="J287" s="128">
        <f>Devoirs[[#This Row],[JOUR]]-Devoirs[[#This Row],[Début]]+1</f>
        <v>1</v>
      </c>
      <c r="K287" s="89"/>
    </row>
    <row r="288" spans="1:11" ht="18" customHeight="1" x14ac:dyDescent="0.2">
      <c r="A288" s="41" t="s">
        <v>224</v>
      </c>
      <c r="B288" s="41" t="s">
        <v>226</v>
      </c>
      <c r="C288" s="41" t="s">
        <v>227</v>
      </c>
      <c r="D288" s="44">
        <v>45633</v>
      </c>
      <c r="E288" s="44">
        <v>45633</v>
      </c>
      <c r="F288" s="55">
        <v>45635</v>
      </c>
      <c r="G288" s="55">
        <v>45636</v>
      </c>
      <c r="H288" s="55">
        <v>45640</v>
      </c>
      <c r="I288" s="55">
        <f t="shared" si="28"/>
        <v>45723</v>
      </c>
      <c r="J288" s="124">
        <f>Devoirs[[#This Row],[JOUR]]-Devoirs[[#This Row],[Début]]+1</f>
        <v>1</v>
      </c>
      <c r="K288" s="41"/>
    </row>
    <row r="289" spans="1:11" ht="18" customHeight="1" x14ac:dyDescent="0.2">
      <c r="A289" s="132" t="s">
        <v>224</v>
      </c>
      <c r="B289" s="132" t="s">
        <v>52</v>
      </c>
      <c r="C289" s="132" t="s">
        <v>225</v>
      </c>
      <c r="D289" s="66">
        <v>45632</v>
      </c>
      <c r="E289" s="66">
        <v>45632</v>
      </c>
      <c r="F289" s="133">
        <v>45634</v>
      </c>
      <c r="G289" s="133">
        <v>45635</v>
      </c>
      <c r="H289" s="133">
        <v>45639</v>
      </c>
      <c r="I289" s="133">
        <f t="shared" si="28"/>
        <v>45722</v>
      </c>
      <c r="J289" s="134">
        <f>Devoirs[[#This Row],[JOUR]]-Devoirs[[#This Row],[Début]]+1</f>
        <v>1</v>
      </c>
      <c r="K289" s="132"/>
    </row>
    <row r="290" spans="1:11" ht="18" customHeight="1" x14ac:dyDescent="0.2">
      <c r="A290" s="41" t="s">
        <v>221</v>
      </c>
      <c r="B290" s="41" t="s">
        <v>222</v>
      </c>
      <c r="C290" s="41" t="s">
        <v>223</v>
      </c>
      <c r="D290" s="44">
        <v>45496</v>
      </c>
      <c r="E290" s="44">
        <v>45496</v>
      </c>
      <c r="F290" s="55">
        <v>45498</v>
      </c>
      <c r="G290" s="55">
        <v>45499</v>
      </c>
      <c r="H290" s="55">
        <v>45503</v>
      </c>
      <c r="I290" s="55">
        <f t="shared" si="28"/>
        <v>45588</v>
      </c>
      <c r="J290" s="124">
        <f>Devoirs[[#This Row],[JOUR]]-Devoirs[[#This Row],[Début]]+1</f>
        <v>1</v>
      </c>
      <c r="K290" s="41"/>
    </row>
    <row r="291" spans="1:11" ht="18" customHeight="1" x14ac:dyDescent="0.2">
      <c r="A291" s="41" t="s">
        <v>86</v>
      </c>
      <c r="B291" s="41" t="s">
        <v>153</v>
      </c>
      <c r="C291" s="41" t="s">
        <v>220</v>
      </c>
      <c r="D291" s="44">
        <v>45257</v>
      </c>
      <c r="E291" s="44">
        <v>45257</v>
      </c>
      <c r="F291" s="55">
        <v>45259</v>
      </c>
      <c r="G291" s="55">
        <v>45260</v>
      </c>
      <c r="H291" s="55">
        <v>45264</v>
      </c>
      <c r="I291" s="55">
        <f t="shared" si="28"/>
        <v>45349</v>
      </c>
      <c r="J291" s="124">
        <f>Devoirs[[#This Row],[JOUR]]-Devoirs[[#This Row],[Début]]+1</f>
        <v>1</v>
      </c>
      <c r="K291" s="41"/>
    </row>
    <row r="292" spans="1:11" ht="18" customHeight="1" x14ac:dyDescent="0.2">
      <c r="A292" s="41" t="s">
        <v>86</v>
      </c>
      <c r="B292" s="41" t="s">
        <v>153</v>
      </c>
      <c r="C292" s="41" t="s">
        <v>219</v>
      </c>
      <c r="D292" s="44">
        <v>45253</v>
      </c>
      <c r="E292" s="44">
        <v>45253</v>
      </c>
      <c r="F292" s="55">
        <v>45255</v>
      </c>
      <c r="G292" s="55">
        <v>45256</v>
      </c>
      <c r="H292" s="55">
        <v>45260</v>
      </c>
      <c r="I292" s="55">
        <f t="shared" si="28"/>
        <v>45345</v>
      </c>
      <c r="J292" s="124">
        <f>Devoirs[[#This Row],[JOUR]]-Devoirs[[#This Row],[Début]]+1</f>
        <v>1</v>
      </c>
      <c r="K292" s="41"/>
    </row>
    <row r="293" spans="1:11" ht="18" customHeight="1" x14ac:dyDescent="0.2">
      <c r="A293" s="41" t="s">
        <v>86</v>
      </c>
      <c r="B293" s="41" t="s">
        <v>216</v>
      </c>
      <c r="C293" s="41" t="s">
        <v>218</v>
      </c>
      <c r="D293" s="44">
        <v>45252</v>
      </c>
      <c r="E293" s="44">
        <v>45252</v>
      </c>
      <c r="F293" s="55">
        <v>45254</v>
      </c>
      <c r="G293" s="55">
        <v>45255</v>
      </c>
      <c r="H293" s="55">
        <v>45259</v>
      </c>
      <c r="I293" s="55">
        <f t="shared" si="28"/>
        <v>45344</v>
      </c>
      <c r="J293" s="124">
        <f>Devoirs[[#This Row],[JOUR]]-Devoirs[[#This Row],[Début]]+1</f>
        <v>1</v>
      </c>
      <c r="K293" s="41"/>
    </row>
    <row r="294" spans="1:11" ht="18" customHeight="1" x14ac:dyDescent="0.2">
      <c r="A294" s="72" t="s">
        <v>86</v>
      </c>
      <c r="B294" s="72" t="s">
        <v>144</v>
      </c>
      <c r="C294" s="72" t="s">
        <v>207</v>
      </c>
      <c r="D294" s="98">
        <v>45251</v>
      </c>
      <c r="E294" s="98">
        <v>45251</v>
      </c>
      <c r="F294" s="121">
        <v>45253</v>
      </c>
      <c r="G294" s="121">
        <v>45254</v>
      </c>
      <c r="H294" s="121">
        <v>45258</v>
      </c>
      <c r="I294" s="121">
        <f t="shared" si="28"/>
        <v>45343</v>
      </c>
      <c r="J294" s="125">
        <f>Devoirs[[#This Row],[JOUR]]-Devoirs[[#This Row],[Début]]+1</f>
        <v>1</v>
      </c>
      <c r="K294" s="72"/>
    </row>
    <row r="295" spans="1:11" ht="18" customHeight="1" x14ac:dyDescent="0.2">
      <c r="A295" s="41" t="s">
        <v>86</v>
      </c>
      <c r="B295" s="41" t="s">
        <v>216</v>
      </c>
      <c r="C295" s="41" t="s">
        <v>217</v>
      </c>
      <c r="D295" s="44">
        <v>45249</v>
      </c>
      <c r="E295" s="44">
        <v>45249</v>
      </c>
      <c r="F295" s="55">
        <v>45251</v>
      </c>
      <c r="G295" s="55">
        <v>45252</v>
      </c>
      <c r="H295" s="55">
        <v>45256</v>
      </c>
      <c r="I295" s="55">
        <f t="shared" si="28"/>
        <v>45341</v>
      </c>
      <c r="J295" s="124">
        <f>Devoirs[[#This Row],[JOUR]]-Devoirs[[#This Row],[Début]]+1</f>
        <v>1</v>
      </c>
      <c r="K295" s="41"/>
    </row>
    <row r="296" spans="1:11" ht="18" customHeight="1" x14ac:dyDescent="0.2">
      <c r="A296" s="72" t="s">
        <v>86</v>
      </c>
      <c r="B296" s="72" t="s">
        <v>144</v>
      </c>
      <c r="C296" s="72" t="s">
        <v>208</v>
      </c>
      <c r="D296" s="98">
        <v>45243</v>
      </c>
      <c r="E296" s="98">
        <v>45243</v>
      </c>
      <c r="F296" s="121">
        <v>45245</v>
      </c>
      <c r="G296" s="121">
        <v>45246</v>
      </c>
      <c r="H296" s="121">
        <v>45250</v>
      </c>
      <c r="I296" s="121">
        <f t="shared" si="28"/>
        <v>45335</v>
      </c>
      <c r="J296" s="125">
        <f>Devoirs[[#This Row],[JOUR]]-Devoirs[[#This Row],[Début]]+1</f>
        <v>1</v>
      </c>
      <c r="K296" s="72"/>
    </row>
    <row r="297" spans="1:11" ht="18" customHeight="1" x14ac:dyDescent="0.2">
      <c r="A297" s="41" t="s">
        <v>86</v>
      </c>
      <c r="B297" s="41" t="s">
        <v>176</v>
      </c>
      <c r="C297" s="41" t="s">
        <v>210</v>
      </c>
      <c r="D297" s="44">
        <v>45242</v>
      </c>
      <c r="E297" s="44">
        <v>45242</v>
      </c>
      <c r="F297" s="55">
        <v>45244</v>
      </c>
      <c r="G297" s="55">
        <v>45245</v>
      </c>
      <c r="H297" s="55">
        <v>45249</v>
      </c>
      <c r="I297" s="55">
        <f t="shared" si="28"/>
        <v>45334</v>
      </c>
      <c r="J297" s="124">
        <f>Devoirs[[#This Row],[JOUR]]-Devoirs[[#This Row],[Début]]+1</f>
        <v>1</v>
      </c>
      <c r="K297" s="41"/>
    </row>
    <row r="298" spans="1:11" ht="18" customHeight="1" x14ac:dyDescent="0.2">
      <c r="A298" s="41" t="s">
        <v>86</v>
      </c>
      <c r="B298" s="41" t="s">
        <v>153</v>
      </c>
      <c r="C298" s="41" t="s">
        <v>214</v>
      </c>
      <c r="D298" s="44">
        <v>45241</v>
      </c>
      <c r="E298" s="44">
        <v>45241</v>
      </c>
      <c r="F298" s="55">
        <v>45243</v>
      </c>
      <c r="G298" s="55">
        <v>45244</v>
      </c>
      <c r="H298" s="55">
        <v>45248</v>
      </c>
      <c r="I298" s="55">
        <f t="shared" si="28"/>
        <v>45333</v>
      </c>
      <c r="J298" s="124">
        <f>Devoirs[[#This Row],[JOUR]]-Devoirs[[#This Row],[Début]]+1</f>
        <v>1</v>
      </c>
      <c r="K298" s="41"/>
    </row>
    <row r="299" spans="1:11" ht="18" customHeight="1" x14ac:dyDescent="0.2">
      <c r="A299" s="41" t="s">
        <v>86</v>
      </c>
      <c r="B299" s="41" t="s">
        <v>153</v>
      </c>
      <c r="C299" s="41" t="s">
        <v>215</v>
      </c>
      <c r="D299" s="44">
        <v>45232</v>
      </c>
      <c r="E299" s="44">
        <v>45232</v>
      </c>
      <c r="F299" s="55">
        <v>45234</v>
      </c>
      <c r="G299" s="55">
        <v>45235</v>
      </c>
      <c r="H299" s="55">
        <v>45239</v>
      </c>
      <c r="I299" s="55">
        <f t="shared" si="28"/>
        <v>45324</v>
      </c>
      <c r="J299" s="124">
        <f>Devoirs[[#This Row],[JOUR]]-Devoirs[[#This Row],[Début]]+1</f>
        <v>1</v>
      </c>
      <c r="K299" s="41"/>
    </row>
    <row r="300" spans="1:11" ht="18" customHeight="1" x14ac:dyDescent="0.2">
      <c r="A300" s="41" t="s">
        <v>86</v>
      </c>
      <c r="B300" s="41" t="s">
        <v>176</v>
      </c>
      <c r="C300" s="41" t="s">
        <v>211</v>
      </c>
      <c r="D300" s="44">
        <v>45226</v>
      </c>
      <c r="E300" s="44">
        <v>45226</v>
      </c>
      <c r="F300" s="55">
        <v>45228</v>
      </c>
      <c r="G300" s="55">
        <v>45229</v>
      </c>
      <c r="H300" s="55">
        <v>45233</v>
      </c>
      <c r="I300" s="55">
        <f t="shared" si="28"/>
        <v>45318</v>
      </c>
      <c r="J300" s="124">
        <f>Devoirs[[#This Row],[JOUR]]-Devoirs[[#This Row],[Début]]+1</f>
        <v>1</v>
      </c>
      <c r="K300" s="41"/>
    </row>
    <row r="301" spans="1:11" ht="18" customHeight="1" x14ac:dyDescent="0.2">
      <c r="A301" s="72" t="s">
        <v>86</v>
      </c>
      <c r="B301" s="72" t="s">
        <v>144</v>
      </c>
      <c r="C301" s="72" t="s">
        <v>209</v>
      </c>
      <c r="D301" s="98">
        <v>45223</v>
      </c>
      <c r="E301" s="98">
        <v>45223</v>
      </c>
      <c r="F301" s="121">
        <v>45225</v>
      </c>
      <c r="G301" s="121">
        <v>45226</v>
      </c>
      <c r="H301" s="121">
        <v>45230</v>
      </c>
      <c r="I301" s="121">
        <f t="shared" si="28"/>
        <v>45315</v>
      </c>
      <c r="J301" s="125">
        <f>Devoirs[[#This Row],[JOUR]]-Devoirs[[#This Row],[Début]]+1</f>
        <v>1</v>
      </c>
      <c r="K301" s="72"/>
    </row>
    <row r="302" spans="1:11" ht="18" customHeight="1" x14ac:dyDescent="0.2">
      <c r="A302" s="79" t="s">
        <v>86</v>
      </c>
      <c r="B302" s="79" t="s">
        <v>153</v>
      </c>
      <c r="C302" s="79" t="s">
        <v>205</v>
      </c>
      <c r="D302" s="109">
        <v>45197</v>
      </c>
      <c r="E302" s="109">
        <v>45197</v>
      </c>
      <c r="F302" s="110">
        <v>45197</v>
      </c>
      <c r="G302" s="110">
        <v>45198</v>
      </c>
      <c r="H302" s="110">
        <v>45202</v>
      </c>
      <c r="I302" s="110">
        <f t="shared" si="28"/>
        <v>45288</v>
      </c>
      <c r="J302" s="126">
        <f>Devoirs[[#This Row],[JOUR]]-Devoirs[[#This Row],[Début]]+1</f>
        <v>1</v>
      </c>
      <c r="K302" s="79"/>
    </row>
    <row r="303" spans="1:11" ht="18" customHeight="1" x14ac:dyDescent="0.2">
      <c r="A303" s="41" t="s">
        <v>86</v>
      </c>
      <c r="B303" s="41" t="s">
        <v>153</v>
      </c>
      <c r="C303" s="41" t="s">
        <v>213</v>
      </c>
      <c r="D303" s="44">
        <v>45195</v>
      </c>
      <c r="E303" s="44">
        <v>45195</v>
      </c>
      <c r="F303" s="55">
        <v>45197</v>
      </c>
      <c r="G303" s="55">
        <v>45198</v>
      </c>
      <c r="H303" s="55">
        <v>45202</v>
      </c>
      <c r="I303" s="55">
        <f t="shared" si="28"/>
        <v>45286</v>
      </c>
      <c r="J303" s="124">
        <f>Devoirs[[#This Row],[JOUR]]-Devoirs[[#This Row],[Début]]+1</f>
        <v>1</v>
      </c>
      <c r="K303" s="41"/>
    </row>
    <row r="304" spans="1:11" ht="18" customHeight="1" x14ac:dyDescent="0.2">
      <c r="A304" s="41" t="s">
        <v>86</v>
      </c>
      <c r="B304" s="41" t="s">
        <v>153</v>
      </c>
      <c r="C304" s="41" t="s">
        <v>212</v>
      </c>
      <c r="D304" s="44">
        <v>45191</v>
      </c>
      <c r="E304" s="44">
        <v>45191</v>
      </c>
      <c r="F304" s="55">
        <v>45193</v>
      </c>
      <c r="G304" s="55">
        <v>45194</v>
      </c>
      <c r="H304" s="55">
        <v>45198</v>
      </c>
      <c r="I304" s="55">
        <f t="shared" si="28"/>
        <v>45282</v>
      </c>
      <c r="J304" s="124">
        <f>Devoirs[[#This Row],[JOUR]]-Devoirs[[#This Row],[Début]]+1</f>
        <v>1</v>
      </c>
      <c r="K304" s="41"/>
    </row>
    <row r="305" spans="1:11" ht="18" customHeight="1" x14ac:dyDescent="0.2">
      <c r="A305" s="72" t="s">
        <v>86</v>
      </c>
      <c r="B305" s="72" t="s">
        <v>153</v>
      </c>
      <c r="C305" s="72" t="s">
        <v>206</v>
      </c>
      <c r="D305" s="98">
        <v>45191</v>
      </c>
      <c r="E305" s="98">
        <v>45191</v>
      </c>
      <c r="F305" s="121">
        <v>45193</v>
      </c>
      <c r="G305" s="121">
        <v>45194</v>
      </c>
      <c r="H305" s="121">
        <v>45198</v>
      </c>
      <c r="I305" s="121">
        <f t="shared" si="28"/>
        <v>45282</v>
      </c>
      <c r="J305" s="125">
        <f>Devoirs[[#This Row],[JOUR]]-Devoirs[[#This Row],[Début]]+1</f>
        <v>1</v>
      </c>
      <c r="K305" s="72"/>
    </row>
    <row r="306" spans="1:11" ht="18" customHeight="1" x14ac:dyDescent="0.2">
      <c r="A306" s="72" t="s">
        <v>86</v>
      </c>
      <c r="B306" s="72" t="s">
        <v>87</v>
      </c>
      <c r="C306" s="127" t="s">
        <v>204</v>
      </c>
      <c r="D306" s="98">
        <v>45184</v>
      </c>
      <c r="E306" s="98">
        <v>45184</v>
      </c>
      <c r="F306" s="121">
        <v>45186</v>
      </c>
      <c r="G306" s="121">
        <v>45187</v>
      </c>
      <c r="H306" s="121">
        <v>45191</v>
      </c>
      <c r="I306" s="121">
        <f t="shared" si="28"/>
        <v>45275</v>
      </c>
      <c r="J306" s="125">
        <f>Devoirs[[#This Row],[JOUR]]-Devoirs[[#This Row],[Début]]+1</f>
        <v>1</v>
      </c>
      <c r="K306" s="72"/>
    </row>
    <row r="307" spans="1:11" ht="18" customHeight="1" x14ac:dyDescent="0.2">
      <c r="A307" s="72" t="s">
        <v>86</v>
      </c>
      <c r="B307" s="72" t="s">
        <v>176</v>
      </c>
      <c r="C307" s="113" t="s">
        <v>202</v>
      </c>
      <c r="D307" s="98">
        <v>45184</v>
      </c>
      <c r="E307" s="98">
        <v>45184</v>
      </c>
      <c r="F307" s="121">
        <v>45186</v>
      </c>
      <c r="G307" s="121">
        <v>45187</v>
      </c>
      <c r="H307" s="121">
        <v>45191</v>
      </c>
      <c r="I307" s="121">
        <f t="shared" si="28"/>
        <v>45275</v>
      </c>
      <c r="J307" s="125">
        <f>Devoirs[[#This Row],[JOUR]]-Devoirs[[#This Row],[Début]]+1</f>
        <v>1</v>
      </c>
      <c r="K307" s="72"/>
    </row>
    <row r="308" spans="1:11" ht="18" customHeight="1" x14ac:dyDescent="0.2">
      <c r="A308" s="41" t="s">
        <v>111</v>
      </c>
      <c r="B308" s="41" t="s">
        <v>150</v>
      </c>
      <c r="C308" s="41" t="s">
        <v>203</v>
      </c>
      <c r="D308" s="44">
        <v>45183</v>
      </c>
      <c r="E308" s="44">
        <v>45183</v>
      </c>
      <c r="F308" s="55">
        <v>45185</v>
      </c>
      <c r="G308" s="55">
        <v>45186</v>
      </c>
      <c r="H308" s="55">
        <v>45190</v>
      </c>
      <c r="I308" s="55">
        <f t="shared" si="28"/>
        <v>45274</v>
      </c>
      <c r="J308" s="124">
        <f>Devoirs[[#This Row],[JOUR]]-Devoirs[[#This Row],[Début]]+1</f>
        <v>1</v>
      </c>
      <c r="K308" s="41"/>
    </row>
    <row r="309" spans="1:11" ht="18" customHeight="1" x14ac:dyDescent="0.2">
      <c r="A309" s="60" t="s">
        <v>86</v>
      </c>
      <c r="B309" s="72" t="s">
        <v>153</v>
      </c>
      <c r="C309" s="72" t="s">
        <v>201</v>
      </c>
      <c r="D309" s="98">
        <v>45177</v>
      </c>
      <c r="E309" s="98">
        <v>45177</v>
      </c>
      <c r="F309" s="121">
        <v>45179</v>
      </c>
      <c r="G309" s="121">
        <v>45180</v>
      </c>
      <c r="H309" s="121">
        <v>45184</v>
      </c>
      <c r="I309" s="121">
        <f t="shared" si="28"/>
        <v>45268</v>
      </c>
      <c r="J309" s="122">
        <f>Devoirs[[#This Row],[JOUR]]-Devoirs[[#This Row],[Début]]+1</f>
        <v>1</v>
      </c>
      <c r="K309" s="72"/>
    </row>
    <row r="310" spans="1:11" ht="18" customHeight="1" x14ac:dyDescent="0.2">
      <c r="A310" s="60" t="s">
        <v>86</v>
      </c>
      <c r="B310" s="72" t="s">
        <v>146</v>
      </c>
      <c r="C310" s="72" t="s">
        <v>200</v>
      </c>
      <c r="D310" s="98">
        <v>45177</v>
      </c>
      <c r="E310" s="98">
        <v>45177</v>
      </c>
      <c r="F310" s="121">
        <v>45179</v>
      </c>
      <c r="G310" s="121">
        <v>45180</v>
      </c>
      <c r="H310" s="121">
        <v>45184</v>
      </c>
      <c r="I310" s="121">
        <f t="shared" si="28"/>
        <v>45268</v>
      </c>
      <c r="J310" s="122">
        <f>Devoirs[[#This Row],[JOUR]]-Devoirs[[#This Row],[Début]]+1</f>
        <v>1</v>
      </c>
      <c r="K310" s="72"/>
    </row>
    <row r="311" spans="1:11" ht="18" customHeight="1" x14ac:dyDescent="0.2">
      <c r="A311" s="41" t="s">
        <v>111</v>
      </c>
      <c r="B311" s="41" t="s">
        <v>150</v>
      </c>
      <c r="C311" s="41" t="s">
        <v>198</v>
      </c>
      <c r="D311" s="44">
        <v>45163</v>
      </c>
      <c r="E311" s="44">
        <v>45163</v>
      </c>
      <c r="F311" s="55">
        <v>45165</v>
      </c>
      <c r="G311" s="55">
        <v>45166</v>
      </c>
      <c r="H311" s="55">
        <v>45170</v>
      </c>
      <c r="I311" s="55">
        <f t="shared" si="28"/>
        <v>45255</v>
      </c>
      <c r="J311" s="61">
        <f>Devoirs[[#This Row],[JOUR]]-Devoirs[[#This Row],[Début]]+1</f>
        <v>1</v>
      </c>
      <c r="K311" s="41"/>
    </row>
    <row r="312" spans="1:11" ht="18" customHeight="1" x14ac:dyDescent="0.2">
      <c r="A312" s="60" t="s">
        <v>86</v>
      </c>
      <c r="B312" s="79" t="s">
        <v>176</v>
      </c>
      <c r="C312" s="79" t="s">
        <v>197</v>
      </c>
      <c r="D312" s="109">
        <v>45163</v>
      </c>
      <c r="E312" s="109">
        <v>45163</v>
      </c>
      <c r="F312" s="110">
        <v>45165</v>
      </c>
      <c r="G312" s="110">
        <v>45166</v>
      </c>
      <c r="H312" s="110">
        <v>45170</v>
      </c>
      <c r="I312" s="110">
        <f t="shared" si="28"/>
        <v>45255</v>
      </c>
      <c r="J312" s="119">
        <f>Devoirs[[#This Row],[JOUR]]-Devoirs[[#This Row],[Début]]+1</f>
        <v>1</v>
      </c>
      <c r="K312" s="79"/>
    </row>
    <row r="313" spans="1:11" ht="18" customHeight="1" x14ac:dyDescent="0.2">
      <c r="A313" s="41" t="s">
        <v>111</v>
      </c>
      <c r="B313" s="41" t="s">
        <v>142</v>
      </c>
      <c r="C313" s="41" t="s">
        <v>199</v>
      </c>
      <c r="D313" s="44">
        <v>45146</v>
      </c>
      <c r="E313" s="44">
        <v>45146</v>
      </c>
      <c r="F313" s="55">
        <v>45148</v>
      </c>
      <c r="G313" s="55">
        <v>45149</v>
      </c>
      <c r="H313" s="55">
        <v>45153</v>
      </c>
      <c r="I313" s="55">
        <f t="shared" si="28"/>
        <v>45238</v>
      </c>
      <c r="J313" s="61">
        <f>Devoirs[[#This Row],[JOUR]]-Devoirs[[#This Row],[Début]]+1</f>
        <v>1</v>
      </c>
      <c r="K313" s="41"/>
    </row>
    <row r="314" spans="1:11" ht="18" customHeight="1" x14ac:dyDescent="0.2">
      <c r="A314" s="123" t="s">
        <v>86</v>
      </c>
      <c r="B314" s="116" t="s">
        <v>87</v>
      </c>
      <c r="C314" s="118" t="s">
        <v>194</v>
      </c>
      <c r="D314" s="109">
        <v>45139</v>
      </c>
      <c r="E314" s="109">
        <v>45139</v>
      </c>
      <c r="F314" s="109">
        <v>45141</v>
      </c>
      <c r="G314" s="109">
        <v>45142</v>
      </c>
      <c r="H314" s="109">
        <v>45146</v>
      </c>
      <c r="I314" s="109">
        <f t="shared" si="28"/>
        <v>45231</v>
      </c>
      <c r="J314" s="117">
        <f>Devoirs[[#This Row],[JOUR]]-Devoirs[[#This Row],[Début]]+1</f>
        <v>1</v>
      </c>
      <c r="K314" s="116"/>
    </row>
    <row r="315" spans="1:11" ht="18" customHeight="1" x14ac:dyDescent="0.2">
      <c r="A315" s="41" t="s">
        <v>191</v>
      </c>
      <c r="B315" s="41" t="s">
        <v>142</v>
      </c>
      <c r="C315" s="115" t="s">
        <v>192</v>
      </c>
      <c r="D315" s="44">
        <v>45138</v>
      </c>
      <c r="E315" s="44">
        <v>45138</v>
      </c>
      <c r="F315" s="55"/>
      <c r="G315" s="55"/>
      <c r="H315" s="55"/>
      <c r="I315" s="55"/>
      <c r="J315" s="101">
        <f>Devoirs[[#This Row],[JOUR]]-Devoirs[[#This Row],[Début]]+1</f>
        <v>1</v>
      </c>
      <c r="K315" s="41"/>
    </row>
    <row r="316" spans="1:11" ht="18" customHeight="1" x14ac:dyDescent="0.2">
      <c r="A316" s="123" t="s">
        <v>86</v>
      </c>
      <c r="B316" s="116" t="s">
        <v>188</v>
      </c>
      <c r="C316" s="116" t="s">
        <v>193</v>
      </c>
      <c r="D316" s="109">
        <v>45134</v>
      </c>
      <c r="E316" s="109">
        <v>45134</v>
      </c>
      <c r="F316" s="109">
        <v>45136</v>
      </c>
      <c r="G316" s="109">
        <v>45137</v>
      </c>
      <c r="H316" s="109">
        <v>45141</v>
      </c>
      <c r="I316" s="109">
        <f t="shared" ref="I316:I331" si="29">EDATE(D316,3)</f>
        <v>45226</v>
      </c>
      <c r="J316" s="117">
        <f>Devoirs[[#This Row],[JOUR]]-Devoirs[[#This Row],[Début]]+1</f>
        <v>1</v>
      </c>
      <c r="K316" s="116"/>
    </row>
    <row r="317" spans="1:11" ht="18" customHeight="1" x14ac:dyDescent="0.2">
      <c r="A317" s="60" t="s">
        <v>86</v>
      </c>
      <c r="B317" s="79" t="s">
        <v>188</v>
      </c>
      <c r="C317" s="118" t="s">
        <v>189</v>
      </c>
      <c r="D317" s="109">
        <v>45126</v>
      </c>
      <c r="E317" s="109">
        <v>45126</v>
      </c>
      <c r="F317" s="110">
        <v>45128</v>
      </c>
      <c r="G317" s="110">
        <v>45129</v>
      </c>
      <c r="H317" s="110">
        <v>45133</v>
      </c>
      <c r="I317" s="110">
        <f t="shared" si="29"/>
        <v>45218</v>
      </c>
      <c r="J317" s="119">
        <f>Devoirs[[#This Row],[JOUR]]-Devoirs[[#This Row],[Début]]+1</f>
        <v>1</v>
      </c>
      <c r="K317" s="79"/>
    </row>
    <row r="318" spans="1:11" ht="18" customHeight="1" x14ac:dyDescent="0.2">
      <c r="A318" s="60" t="s">
        <v>86</v>
      </c>
      <c r="B318" s="79" t="s">
        <v>146</v>
      </c>
      <c r="C318" s="120" t="s">
        <v>190</v>
      </c>
      <c r="D318" s="109">
        <v>45123</v>
      </c>
      <c r="E318" s="109">
        <v>45123</v>
      </c>
      <c r="F318" s="110">
        <v>45125</v>
      </c>
      <c r="G318" s="110">
        <v>45126</v>
      </c>
      <c r="H318" s="110">
        <v>45130</v>
      </c>
      <c r="I318" s="110">
        <f t="shared" si="29"/>
        <v>45215</v>
      </c>
      <c r="J318" s="119">
        <f>Devoirs[[#This Row],[JOUR]]-Devoirs[[#This Row],[Début]]+1</f>
        <v>1</v>
      </c>
      <c r="K318" s="79"/>
    </row>
    <row r="319" spans="1:11" ht="18" customHeight="1" x14ac:dyDescent="0.2">
      <c r="A319" s="79" t="s">
        <v>86</v>
      </c>
      <c r="B319" s="79" t="s">
        <v>176</v>
      </c>
      <c r="C319" s="114" t="s">
        <v>187</v>
      </c>
      <c r="D319" s="109">
        <v>45118</v>
      </c>
      <c r="E319" s="109">
        <v>45118</v>
      </c>
      <c r="F319" s="110">
        <v>45120</v>
      </c>
      <c r="G319" s="110">
        <v>45121</v>
      </c>
      <c r="H319" s="110">
        <v>45125</v>
      </c>
      <c r="I319" s="110">
        <f t="shared" si="29"/>
        <v>45210</v>
      </c>
      <c r="J319" s="111">
        <f>Devoirs[[#This Row],[JOUR]]-Devoirs[[#This Row],[Début]]+1</f>
        <v>1</v>
      </c>
      <c r="K319" s="79"/>
    </row>
    <row r="320" spans="1:11" ht="18" customHeight="1" x14ac:dyDescent="0.2">
      <c r="A320" s="60" t="s">
        <v>86</v>
      </c>
      <c r="B320" s="79" t="s">
        <v>144</v>
      </c>
      <c r="C320" s="116" t="s">
        <v>195</v>
      </c>
      <c r="D320" s="109">
        <v>45078</v>
      </c>
      <c r="E320" s="109">
        <v>45078</v>
      </c>
      <c r="F320" s="110">
        <v>45080</v>
      </c>
      <c r="G320" s="110">
        <v>45081</v>
      </c>
      <c r="H320" s="110">
        <v>45085</v>
      </c>
      <c r="I320" s="110">
        <f t="shared" si="29"/>
        <v>45170</v>
      </c>
      <c r="J320" s="119">
        <f>Devoirs[[#This Row],[JOUR]]-Devoirs[[#This Row],[Début]]+1</f>
        <v>1</v>
      </c>
      <c r="K320" s="79"/>
    </row>
    <row r="321" spans="1:11" ht="18" customHeight="1" x14ac:dyDescent="0.2">
      <c r="A321" s="41" t="s">
        <v>139</v>
      </c>
      <c r="B321" s="41" t="s">
        <v>51</v>
      </c>
      <c r="C321" s="59" t="s">
        <v>186</v>
      </c>
      <c r="D321" s="44">
        <v>45074</v>
      </c>
      <c r="E321" s="44">
        <v>45074</v>
      </c>
      <c r="F321" s="55">
        <v>45076</v>
      </c>
      <c r="G321" s="55">
        <v>45077</v>
      </c>
      <c r="H321" s="55">
        <v>45081</v>
      </c>
      <c r="I321" s="55">
        <f t="shared" si="29"/>
        <v>45166</v>
      </c>
      <c r="J321" s="101">
        <f>Devoirs[[#This Row],[JOUR]]-Devoirs[[#This Row],[Début]]+1</f>
        <v>1</v>
      </c>
      <c r="K321" s="41"/>
    </row>
    <row r="322" spans="1:11" ht="18" customHeight="1" x14ac:dyDescent="0.2">
      <c r="A322" s="72" t="s">
        <v>86</v>
      </c>
      <c r="B322" s="72" t="s">
        <v>146</v>
      </c>
      <c r="C322" s="113" t="s">
        <v>196</v>
      </c>
      <c r="D322" s="44">
        <v>45071</v>
      </c>
      <c r="E322" s="44">
        <v>45071</v>
      </c>
      <c r="F322" s="55">
        <v>45073</v>
      </c>
      <c r="G322" s="55">
        <v>45074</v>
      </c>
      <c r="H322" s="55">
        <v>45078</v>
      </c>
      <c r="I322" s="55">
        <f t="shared" si="29"/>
        <v>45163</v>
      </c>
      <c r="J322" s="101">
        <f>Devoirs[[#This Row],[JOUR]]-Devoirs[[#This Row],[Début]]+1</f>
        <v>1</v>
      </c>
      <c r="K322" s="41"/>
    </row>
    <row r="323" spans="1:11" ht="18" customHeight="1" x14ac:dyDescent="0.2">
      <c r="A323" s="79" t="s">
        <v>86</v>
      </c>
      <c r="B323" s="79" t="s">
        <v>144</v>
      </c>
      <c r="C323" s="79" t="s">
        <v>185</v>
      </c>
      <c r="D323" s="44">
        <v>45065</v>
      </c>
      <c r="E323" s="44">
        <v>45065</v>
      </c>
      <c r="F323" s="55">
        <v>45067</v>
      </c>
      <c r="G323" s="55">
        <v>45068</v>
      </c>
      <c r="H323" s="55">
        <v>45072</v>
      </c>
      <c r="I323" s="55">
        <f t="shared" si="29"/>
        <v>45157</v>
      </c>
      <c r="J323" s="101">
        <f>Devoirs[[#This Row],[JOUR]]-Devoirs[[#This Row],[Début]]+1</f>
        <v>1</v>
      </c>
      <c r="K323" s="41"/>
    </row>
    <row r="324" spans="1:11" ht="18" customHeight="1" x14ac:dyDescent="0.2">
      <c r="A324" s="41" t="s">
        <v>139</v>
      </c>
      <c r="B324" s="41" t="s">
        <v>51</v>
      </c>
      <c r="C324" s="41" t="s">
        <v>184</v>
      </c>
      <c r="D324" s="44">
        <v>45032</v>
      </c>
      <c r="E324" s="44">
        <v>45032</v>
      </c>
      <c r="F324" s="55">
        <v>45034</v>
      </c>
      <c r="G324" s="55">
        <v>45035</v>
      </c>
      <c r="H324" s="55">
        <v>45039</v>
      </c>
      <c r="I324" s="55">
        <f t="shared" si="29"/>
        <v>45123</v>
      </c>
      <c r="J324" s="101">
        <f>Devoirs[[#This Row],[JOUR]]-Devoirs[[#This Row],[Début]]+1</f>
        <v>1</v>
      </c>
      <c r="K324" s="41"/>
    </row>
    <row r="325" spans="1:11" ht="18" customHeight="1" x14ac:dyDescent="0.2">
      <c r="A325" s="41" t="s">
        <v>139</v>
      </c>
      <c r="B325" s="41" t="s">
        <v>51</v>
      </c>
      <c r="C325" s="41" t="s">
        <v>183</v>
      </c>
      <c r="D325" s="44">
        <v>45031</v>
      </c>
      <c r="E325" s="44">
        <v>45032</v>
      </c>
      <c r="F325" s="55">
        <v>45034</v>
      </c>
      <c r="G325" s="55">
        <v>45035</v>
      </c>
      <c r="H325" s="55">
        <v>45039</v>
      </c>
      <c r="I325" s="55">
        <f t="shared" si="29"/>
        <v>45122</v>
      </c>
      <c r="J325" s="101">
        <f>Devoirs[[#This Row],[JOUR]]-Devoirs[[#This Row],[Début]]+1</f>
        <v>2</v>
      </c>
      <c r="K325" s="41"/>
    </row>
    <row r="326" spans="1:11" ht="18" customHeight="1" x14ac:dyDescent="0.2">
      <c r="A326" s="79" t="s">
        <v>86</v>
      </c>
      <c r="B326" s="79" t="s">
        <v>153</v>
      </c>
      <c r="C326" s="79" t="s">
        <v>178</v>
      </c>
      <c r="D326" s="109">
        <v>45030</v>
      </c>
      <c r="E326" s="109">
        <v>45030</v>
      </c>
      <c r="F326" s="110">
        <v>45032</v>
      </c>
      <c r="G326" s="110">
        <v>45033</v>
      </c>
      <c r="H326" s="110">
        <v>45037</v>
      </c>
      <c r="I326" s="110">
        <f t="shared" si="29"/>
        <v>45121</v>
      </c>
      <c r="J326" s="111">
        <f>Devoirs[[#This Row],[JOUR]]-Devoirs[[#This Row],[Début]]+1</f>
        <v>1</v>
      </c>
      <c r="K326" s="79"/>
    </row>
    <row r="327" spans="1:11" ht="18" customHeight="1" x14ac:dyDescent="0.2">
      <c r="A327" s="72" t="s">
        <v>86</v>
      </c>
      <c r="B327" s="72" t="s">
        <v>176</v>
      </c>
      <c r="C327" s="97" t="s">
        <v>177</v>
      </c>
      <c r="D327" s="44">
        <v>45029</v>
      </c>
      <c r="E327" s="44">
        <v>45029</v>
      </c>
      <c r="F327" s="55">
        <v>45031</v>
      </c>
      <c r="G327" s="55">
        <v>45032</v>
      </c>
      <c r="H327" s="55">
        <v>45036</v>
      </c>
      <c r="I327" s="55">
        <f t="shared" si="29"/>
        <v>45120</v>
      </c>
      <c r="J327" s="101">
        <f>Devoirs[[#This Row],[JOUR]]-Devoirs[[#This Row],[Début]]+1</f>
        <v>1</v>
      </c>
      <c r="K327" s="41"/>
    </row>
    <row r="328" spans="1:11" ht="18" customHeight="1" x14ac:dyDescent="0.2">
      <c r="A328" s="106" t="s">
        <v>179</v>
      </c>
      <c r="B328" s="60" t="s">
        <v>150</v>
      </c>
      <c r="C328" s="60" t="s">
        <v>180</v>
      </c>
      <c r="D328" s="44">
        <v>45028</v>
      </c>
      <c r="E328" s="44">
        <v>45028</v>
      </c>
      <c r="F328" s="55">
        <v>45030</v>
      </c>
      <c r="G328" s="55">
        <v>45031</v>
      </c>
      <c r="H328" s="55">
        <v>45035</v>
      </c>
      <c r="I328" s="55">
        <f t="shared" si="29"/>
        <v>45119</v>
      </c>
      <c r="J328" s="61">
        <f>Devoirs[[#This Row],[JOUR]]-Devoirs[[#This Row],[Début]]+1</f>
        <v>1</v>
      </c>
      <c r="K328" s="41"/>
    </row>
    <row r="329" spans="1:11" ht="18" customHeight="1" x14ac:dyDescent="0.2">
      <c r="A329" s="41" t="s">
        <v>111</v>
      </c>
      <c r="B329" s="41" t="s">
        <v>150</v>
      </c>
      <c r="C329" s="41" t="s">
        <v>175</v>
      </c>
      <c r="D329" s="44">
        <v>45022</v>
      </c>
      <c r="E329" s="44">
        <v>45022</v>
      </c>
      <c r="F329" s="55">
        <v>45024</v>
      </c>
      <c r="G329" s="55">
        <v>45025</v>
      </c>
      <c r="H329" s="55">
        <v>45029</v>
      </c>
      <c r="I329" s="55">
        <f t="shared" si="29"/>
        <v>45113</v>
      </c>
      <c r="J329" s="101">
        <f>Devoirs[[#This Row],[JOUR]]-Devoirs[[#This Row],[Début]]+1</f>
        <v>1</v>
      </c>
      <c r="K329" s="105" t="s">
        <v>66</v>
      </c>
    </row>
    <row r="330" spans="1:11" ht="18" hidden="1" customHeight="1" x14ac:dyDescent="0.2">
      <c r="A330" s="41" t="s">
        <v>139</v>
      </c>
      <c r="B330" s="41" t="s">
        <v>173</v>
      </c>
      <c r="C330" s="41" t="s">
        <v>174</v>
      </c>
      <c r="D330" s="44">
        <v>45015</v>
      </c>
      <c r="E330" s="44">
        <v>45015</v>
      </c>
      <c r="F330" s="55">
        <v>45017</v>
      </c>
      <c r="G330" s="55">
        <v>45018</v>
      </c>
      <c r="H330" s="55">
        <v>45022</v>
      </c>
      <c r="I330" s="55">
        <f t="shared" si="29"/>
        <v>45107</v>
      </c>
      <c r="J330" s="101">
        <f>Devoirs[[#This Row],[JOUR]]-Devoirs[[#This Row],[Début]]+1</f>
        <v>1</v>
      </c>
      <c r="K330" s="63" t="s">
        <v>65</v>
      </c>
    </row>
    <row r="331" spans="1:11" ht="18" hidden="1" customHeight="1" x14ac:dyDescent="0.2">
      <c r="A331" s="72" t="s">
        <v>81</v>
      </c>
      <c r="B331" s="72" t="s">
        <v>144</v>
      </c>
      <c r="C331" s="72" t="s">
        <v>172</v>
      </c>
      <c r="D331" s="44">
        <v>45015</v>
      </c>
      <c r="E331" s="44">
        <v>45015</v>
      </c>
      <c r="F331" s="55">
        <v>45017</v>
      </c>
      <c r="G331" s="55">
        <v>45018</v>
      </c>
      <c r="H331" s="55">
        <v>45022</v>
      </c>
      <c r="I331" s="55">
        <f t="shared" si="29"/>
        <v>45107</v>
      </c>
      <c r="J331" s="101">
        <f>Devoirs[[#This Row],[JOUR]]-Devoirs[[#This Row],[Début]]+1</f>
        <v>1</v>
      </c>
      <c r="K331" s="68" t="s">
        <v>65</v>
      </c>
    </row>
    <row r="332" spans="1:11" ht="18" customHeight="1" x14ac:dyDescent="0.2">
      <c r="A332" s="104" t="s">
        <v>114</v>
      </c>
      <c r="B332" s="104" t="s">
        <v>150</v>
      </c>
      <c r="C332" s="104" t="s">
        <v>170</v>
      </c>
      <c r="D332" s="44">
        <v>45014</v>
      </c>
      <c r="E332" s="44">
        <v>45014</v>
      </c>
      <c r="F332" s="55"/>
      <c r="G332" s="55"/>
      <c r="H332" s="55"/>
      <c r="I332" s="55"/>
      <c r="J332" s="101">
        <f>Devoirs[[#This Row],[JOUR]]-Devoirs[[#This Row],[Début]]+1</f>
        <v>1</v>
      </c>
      <c r="K332" s="60" t="s">
        <v>66</v>
      </c>
    </row>
    <row r="333" spans="1:11" ht="18" hidden="1" customHeight="1" x14ac:dyDescent="0.2">
      <c r="A333" s="41" t="s">
        <v>119</v>
      </c>
      <c r="B333" s="41" t="s">
        <v>90</v>
      </c>
      <c r="C333" s="41" t="s">
        <v>168</v>
      </c>
      <c r="D333" s="44">
        <v>45008</v>
      </c>
      <c r="E333" s="44">
        <v>45008</v>
      </c>
      <c r="F333" s="55">
        <v>45010</v>
      </c>
      <c r="G333" s="55">
        <v>45011</v>
      </c>
      <c r="H333" s="55">
        <v>45015</v>
      </c>
      <c r="I333" s="55">
        <f t="shared" ref="I333:I343" si="30">EDATE(D333,3)</f>
        <v>45100</v>
      </c>
      <c r="J333" s="101">
        <f>Devoirs[[#This Row],[JOUR]]-Devoirs[[#This Row],[Début]]+1</f>
        <v>1</v>
      </c>
      <c r="K333" s="41" t="s">
        <v>65</v>
      </c>
    </row>
    <row r="334" spans="1:11" ht="18" customHeight="1" x14ac:dyDescent="0.2">
      <c r="A334" s="106" t="s">
        <v>181</v>
      </c>
      <c r="B334" s="60" t="s">
        <v>142</v>
      </c>
      <c r="C334" s="60" t="s">
        <v>169</v>
      </c>
      <c r="D334" s="44">
        <v>45005</v>
      </c>
      <c r="E334" s="44">
        <v>45005</v>
      </c>
      <c r="F334" s="55">
        <v>45007</v>
      </c>
      <c r="G334" s="55">
        <v>45008</v>
      </c>
      <c r="H334" s="55">
        <v>45012</v>
      </c>
      <c r="I334" s="55">
        <f t="shared" si="30"/>
        <v>45097</v>
      </c>
      <c r="J334" s="101">
        <f>Devoirs[[#This Row],[JOUR]]-Devoirs[[#This Row],[Début]]+1</f>
        <v>1</v>
      </c>
      <c r="K334" s="60" t="s">
        <v>66</v>
      </c>
    </row>
    <row r="335" spans="1:11" ht="18" customHeight="1" x14ac:dyDescent="0.2">
      <c r="A335" s="72" t="s">
        <v>86</v>
      </c>
      <c r="B335" s="72" t="s">
        <v>87</v>
      </c>
      <c r="C335" s="169" t="s">
        <v>171</v>
      </c>
      <c r="D335" s="44">
        <v>45002</v>
      </c>
      <c r="E335" s="44">
        <v>45002</v>
      </c>
      <c r="F335" s="55">
        <v>45004</v>
      </c>
      <c r="G335" s="55">
        <v>45005</v>
      </c>
      <c r="H335" s="55">
        <v>45009</v>
      </c>
      <c r="I335" s="55">
        <f t="shared" si="30"/>
        <v>45094</v>
      </c>
      <c r="J335" s="61">
        <f>Devoirs[[#This Row],[JOUR]]-Devoirs[[#This Row],[Début]]+1</f>
        <v>1</v>
      </c>
      <c r="K335" s="41"/>
    </row>
    <row r="336" spans="1:11" ht="18" hidden="1" customHeight="1" x14ac:dyDescent="0.2">
      <c r="A336" s="41" t="s">
        <v>47</v>
      </c>
      <c r="B336" s="41" t="s">
        <v>47</v>
      </c>
      <c r="C336" s="41" t="s">
        <v>166</v>
      </c>
      <c r="D336" s="44">
        <v>45002</v>
      </c>
      <c r="E336" s="44">
        <v>45002</v>
      </c>
      <c r="F336" s="55">
        <v>45004</v>
      </c>
      <c r="G336" s="55">
        <v>45005</v>
      </c>
      <c r="H336" s="55">
        <v>45009</v>
      </c>
      <c r="I336" s="55">
        <f t="shared" si="30"/>
        <v>45094</v>
      </c>
      <c r="J336" s="101">
        <f>Devoirs[[#This Row],[JOUR]]-Devoirs[[#This Row],[Début]]+1</f>
        <v>1</v>
      </c>
      <c r="K336" s="41" t="s">
        <v>65</v>
      </c>
    </row>
    <row r="337" spans="1:11" ht="18" customHeight="1" x14ac:dyDescent="0.2">
      <c r="A337" s="103" t="s">
        <v>86</v>
      </c>
      <c r="B337" s="103" t="s">
        <v>90</v>
      </c>
      <c r="C337" s="72" t="s">
        <v>167</v>
      </c>
      <c r="D337" s="44">
        <v>45001</v>
      </c>
      <c r="E337" s="44">
        <v>45001</v>
      </c>
      <c r="F337" s="55">
        <v>45003</v>
      </c>
      <c r="G337" s="55">
        <v>45004</v>
      </c>
      <c r="H337" s="55">
        <v>45008</v>
      </c>
      <c r="I337" s="55">
        <f t="shared" si="30"/>
        <v>45093</v>
      </c>
      <c r="J337" s="101">
        <f>Devoirs[[#This Row],[JOUR]]-Devoirs[[#This Row],[Début]]+1</f>
        <v>1</v>
      </c>
      <c r="K337" s="41"/>
    </row>
    <row r="338" spans="1:11" ht="18" hidden="1" customHeight="1" x14ac:dyDescent="0.2">
      <c r="A338" s="41" t="s">
        <v>139</v>
      </c>
      <c r="B338" s="41" t="s">
        <v>52</v>
      </c>
      <c r="C338" s="41" t="s">
        <v>165</v>
      </c>
      <c r="D338" s="44">
        <v>45001</v>
      </c>
      <c r="E338" s="44">
        <v>45001</v>
      </c>
      <c r="F338" s="55">
        <v>45003</v>
      </c>
      <c r="G338" s="55">
        <v>45004</v>
      </c>
      <c r="H338" s="55">
        <v>45008</v>
      </c>
      <c r="I338" s="55">
        <f t="shared" si="30"/>
        <v>45093</v>
      </c>
      <c r="J338" s="101">
        <f>Devoirs[[#This Row],[JOUR]]-Devoirs[[#This Row],[Début]]+1</f>
        <v>1</v>
      </c>
      <c r="K338" s="102" t="s">
        <v>65</v>
      </c>
    </row>
    <row r="339" spans="1:11" ht="18" customHeight="1" x14ac:dyDescent="0.2">
      <c r="A339" s="41" t="s">
        <v>139</v>
      </c>
      <c r="B339" s="41" t="s">
        <v>47</v>
      </c>
      <c r="C339" s="41" t="s">
        <v>164</v>
      </c>
      <c r="D339" s="44">
        <v>44997</v>
      </c>
      <c r="E339" s="44">
        <v>44997</v>
      </c>
      <c r="F339" s="55">
        <v>44999</v>
      </c>
      <c r="G339" s="55">
        <v>45000</v>
      </c>
      <c r="H339" s="55">
        <v>45004</v>
      </c>
      <c r="I339" s="55">
        <f t="shared" si="30"/>
        <v>45089</v>
      </c>
      <c r="J339" s="61">
        <f>Devoirs[[#This Row],[JOUR]]-Devoirs[[#This Row],[Début]]+1</f>
        <v>1</v>
      </c>
      <c r="K339" s="41" t="s">
        <v>66</v>
      </c>
    </row>
    <row r="340" spans="1:11" ht="18" customHeight="1" x14ac:dyDescent="0.2">
      <c r="A340" s="72" t="s">
        <v>86</v>
      </c>
      <c r="B340" s="72" t="s">
        <v>146</v>
      </c>
      <c r="C340" s="72" t="s">
        <v>163</v>
      </c>
      <c r="D340" s="98">
        <v>44997</v>
      </c>
      <c r="E340" s="44">
        <v>44997</v>
      </c>
      <c r="F340" s="55">
        <v>44999</v>
      </c>
      <c r="G340" s="55">
        <v>45000</v>
      </c>
      <c r="H340" s="55">
        <v>45004</v>
      </c>
      <c r="I340" s="55">
        <f t="shared" si="30"/>
        <v>45089</v>
      </c>
      <c r="J340" s="101">
        <f>Devoirs[[#This Row],[JOUR]]-Devoirs[[#This Row],[Début]]+1</f>
        <v>1</v>
      </c>
      <c r="K340" s="97" t="s">
        <v>66</v>
      </c>
    </row>
    <row r="341" spans="1:11" ht="18" customHeight="1" x14ac:dyDescent="0.2">
      <c r="A341" s="72" t="s">
        <v>86</v>
      </c>
      <c r="B341" s="72" t="s">
        <v>144</v>
      </c>
      <c r="C341" s="72" t="s">
        <v>160</v>
      </c>
      <c r="D341" s="98">
        <v>44991</v>
      </c>
      <c r="E341" s="44">
        <v>44991</v>
      </c>
      <c r="F341" s="55">
        <v>44993</v>
      </c>
      <c r="G341" s="55">
        <v>44994</v>
      </c>
      <c r="H341" s="55">
        <v>44998</v>
      </c>
      <c r="I341" s="55">
        <f t="shared" si="30"/>
        <v>45083</v>
      </c>
      <c r="J341" s="61">
        <f>Devoirs[[#This Row],[JOUR]]-Devoirs[[#This Row],[Début]]+1</f>
        <v>1</v>
      </c>
      <c r="K341" s="97" t="s">
        <v>66</v>
      </c>
    </row>
    <row r="342" spans="1:11" ht="18" customHeight="1" x14ac:dyDescent="0.2">
      <c r="A342" s="72" t="s">
        <v>86</v>
      </c>
      <c r="B342" s="72" t="s">
        <v>146</v>
      </c>
      <c r="C342" s="72" t="s">
        <v>159</v>
      </c>
      <c r="D342" s="98">
        <v>44990</v>
      </c>
      <c r="E342" s="44">
        <v>44990</v>
      </c>
      <c r="F342" s="55">
        <v>44992</v>
      </c>
      <c r="G342" s="55">
        <v>44993</v>
      </c>
      <c r="H342" s="55">
        <v>44997</v>
      </c>
      <c r="I342" s="55">
        <f t="shared" si="30"/>
        <v>45082</v>
      </c>
      <c r="J342" s="85">
        <f>Devoirs[[#This Row],[JOUR]]-Devoirs[[#This Row],[Début]]+1</f>
        <v>1</v>
      </c>
      <c r="K342" s="96" t="s">
        <v>66</v>
      </c>
    </row>
    <row r="343" spans="1:11" ht="18" customHeight="1" x14ac:dyDescent="0.2">
      <c r="A343" s="41" t="s">
        <v>139</v>
      </c>
      <c r="B343" s="41" t="s">
        <v>51</v>
      </c>
      <c r="C343" s="71" t="s">
        <v>157</v>
      </c>
      <c r="D343" s="44">
        <v>44988</v>
      </c>
      <c r="E343" s="44">
        <v>44988</v>
      </c>
      <c r="F343" s="55">
        <v>44990</v>
      </c>
      <c r="G343" s="55">
        <v>44991</v>
      </c>
      <c r="H343" s="55">
        <v>44995</v>
      </c>
      <c r="I343" s="55">
        <f t="shared" si="30"/>
        <v>45080</v>
      </c>
      <c r="J343" s="61">
        <f>Devoirs[[#This Row],[JOUR]]-Devoirs[[#This Row],[Début]]+1</f>
        <v>1</v>
      </c>
      <c r="K343" s="41"/>
    </row>
    <row r="344" spans="1:11" ht="18" customHeight="1" x14ac:dyDescent="0.2">
      <c r="A344" s="86" t="s">
        <v>111</v>
      </c>
      <c r="B344" s="86" t="s">
        <v>142</v>
      </c>
      <c r="C344" s="86" t="s">
        <v>155</v>
      </c>
      <c r="D344" s="44">
        <v>44988</v>
      </c>
      <c r="E344" s="44">
        <v>44988</v>
      </c>
      <c r="F344" s="55"/>
      <c r="G344" s="55"/>
      <c r="H344" s="55"/>
      <c r="I344" s="55"/>
      <c r="J344" s="61">
        <f>Devoirs[[#This Row],[JOUR]]-Devoirs[[#This Row],[Début]]+1</f>
        <v>1</v>
      </c>
      <c r="K344" s="95" t="s">
        <v>66</v>
      </c>
    </row>
    <row r="345" spans="1:11" ht="18" hidden="1" customHeight="1" x14ac:dyDescent="0.2">
      <c r="A345" s="89" t="s">
        <v>132</v>
      </c>
      <c r="B345" s="89" t="s">
        <v>52</v>
      </c>
      <c r="C345" s="89" t="s">
        <v>154</v>
      </c>
      <c r="D345" s="90">
        <v>44988</v>
      </c>
      <c r="E345" s="90">
        <v>44988</v>
      </c>
      <c r="F345" s="91">
        <v>44990</v>
      </c>
      <c r="G345" s="91">
        <v>44991</v>
      </c>
      <c r="H345" s="91">
        <v>44995</v>
      </c>
      <c r="I345" s="91">
        <f>EDATE(D345,3)</f>
        <v>45080</v>
      </c>
      <c r="J345" s="92">
        <f>Devoirs[[#This Row],[JOUR]]-Devoirs[[#This Row],[Début]]+1</f>
        <v>1</v>
      </c>
      <c r="K345" s="99" t="s">
        <v>162</v>
      </c>
    </row>
    <row r="346" spans="1:11" ht="18" customHeight="1" x14ac:dyDescent="0.2">
      <c r="A346" s="72" t="s">
        <v>86</v>
      </c>
      <c r="B346" s="72" t="s">
        <v>153</v>
      </c>
      <c r="C346" s="41" t="s">
        <v>158</v>
      </c>
      <c r="D346" s="44">
        <v>44988</v>
      </c>
      <c r="E346" s="44">
        <v>44988</v>
      </c>
      <c r="F346" s="55">
        <v>44990</v>
      </c>
      <c r="G346" s="55">
        <v>44991</v>
      </c>
      <c r="H346" s="55"/>
      <c r="I346" s="55"/>
      <c r="J346" s="61">
        <f>Devoirs[[#This Row],[JOUR]]-Devoirs[[#This Row],[Début]]+1</f>
        <v>1</v>
      </c>
      <c r="K346" s="108" t="s">
        <v>66</v>
      </c>
    </row>
    <row r="347" spans="1:11" ht="18" customHeight="1" x14ac:dyDescent="0.2">
      <c r="A347" s="93" t="s">
        <v>100</v>
      </c>
      <c r="B347" s="93" t="s">
        <v>58</v>
      </c>
      <c r="C347" s="94" t="s">
        <v>156</v>
      </c>
      <c r="D347" s="44">
        <v>44987</v>
      </c>
      <c r="E347" s="44">
        <v>44987</v>
      </c>
      <c r="F347" s="55">
        <v>44989</v>
      </c>
      <c r="G347" s="55">
        <v>44990</v>
      </c>
      <c r="H347" s="55">
        <v>44994</v>
      </c>
      <c r="I347" s="55">
        <f>EDATE(D347,3)</f>
        <v>45079</v>
      </c>
      <c r="J347" s="61">
        <f>Devoirs[[#This Row],[JOUR]]-Devoirs[[#This Row],[Début]]+1</f>
        <v>1</v>
      </c>
      <c r="K347" s="41"/>
    </row>
    <row r="348" spans="1:11" ht="18" customHeight="1" x14ac:dyDescent="0.2">
      <c r="A348" s="89" t="s">
        <v>132</v>
      </c>
      <c r="B348" s="89" t="s">
        <v>52</v>
      </c>
      <c r="C348" s="107" t="s">
        <v>182</v>
      </c>
      <c r="D348" s="90">
        <v>44987</v>
      </c>
      <c r="E348" s="90">
        <v>44987</v>
      </c>
      <c r="F348" s="91">
        <v>44989</v>
      </c>
      <c r="G348" s="91">
        <v>44990</v>
      </c>
      <c r="H348" s="91">
        <v>44994</v>
      </c>
      <c r="I348" s="91">
        <f>EDATE(D348,3)</f>
        <v>45079</v>
      </c>
      <c r="J348" s="92">
        <f>Devoirs[[#This Row],[JOUR]]-Devoirs[[#This Row],[Début]]+1</f>
        <v>1</v>
      </c>
      <c r="K348" s="100" t="s">
        <v>66</v>
      </c>
    </row>
    <row r="349" spans="1:11" ht="18" customHeight="1" x14ac:dyDescent="0.2">
      <c r="A349" s="87" t="s">
        <v>107</v>
      </c>
      <c r="B349" s="87" t="s">
        <v>150</v>
      </c>
      <c r="C349" s="87" t="s">
        <v>151</v>
      </c>
      <c r="D349" s="44">
        <v>44985</v>
      </c>
      <c r="E349" s="44">
        <v>44985</v>
      </c>
      <c r="F349" s="55"/>
      <c r="G349" s="55"/>
      <c r="H349" s="55"/>
      <c r="I349" s="55"/>
      <c r="J349" s="85">
        <f>Devoirs[[#This Row],[JOUR]]-Devoirs[[#This Row],[Début]]+1</f>
        <v>1</v>
      </c>
      <c r="K349" s="41"/>
    </row>
    <row r="350" spans="1:11" ht="18" customHeight="1" x14ac:dyDescent="0.2">
      <c r="A350" s="72" t="s">
        <v>86</v>
      </c>
      <c r="B350" s="72" t="s">
        <v>144</v>
      </c>
      <c r="C350" s="88" t="s">
        <v>152</v>
      </c>
      <c r="D350" s="44">
        <v>44985</v>
      </c>
      <c r="E350" s="44">
        <v>44985</v>
      </c>
      <c r="F350" s="55"/>
      <c r="G350" s="55"/>
      <c r="H350" s="55"/>
      <c r="I350" s="55"/>
      <c r="J350" s="85">
        <f>Devoirs[[#This Row],[JOUR]]-Devoirs[[#This Row],[Début]]+1</f>
        <v>1</v>
      </c>
      <c r="K350" s="41"/>
    </row>
    <row r="351" spans="1:11" ht="18" customHeight="1" x14ac:dyDescent="0.2">
      <c r="A351" s="86" t="s">
        <v>107</v>
      </c>
      <c r="B351" s="86" t="s">
        <v>142</v>
      </c>
      <c r="C351" s="86" t="s">
        <v>149</v>
      </c>
      <c r="D351" s="44">
        <v>44984</v>
      </c>
      <c r="E351" s="44">
        <v>44984</v>
      </c>
      <c r="F351" s="55">
        <v>44986</v>
      </c>
      <c r="G351" s="55">
        <v>44987</v>
      </c>
      <c r="H351" s="55">
        <v>44991</v>
      </c>
      <c r="I351" s="55">
        <f t="shared" ref="I351:I365" si="31">EDATE(D351,3)</f>
        <v>45073</v>
      </c>
      <c r="J351" s="85">
        <f>Devoirs[[#This Row],[JOUR]]-Devoirs[[#This Row],[Début]]+1</f>
        <v>1</v>
      </c>
      <c r="K351" s="41"/>
    </row>
    <row r="352" spans="1:11" ht="18" customHeight="1" x14ac:dyDescent="0.2">
      <c r="A352" s="72" t="s">
        <v>86</v>
      </c>
      <c r="B352" s="72" t="s">
        <v>87</v>
      </c>
      <c r="C352" s="97" t="s">
        <v>161</v>
      </c>
      <c r="D352" s="98">
        <v>44981</v>
      </c>
      <c r="E352" s="44">
        <v>44981</v>
      </c>
      <c r="F352" s="55">
        <v>44983</v>
      </c>
      <c r="G352" s="55">
        <v>44984</v>
      </c>
      <c r="H352" s="55">
        <v>44988</v>
      </c>
      <c r="I352" s="55">
        <f t="shared" si="31"/>
        <v>45070</v>
      </c>
      <c r="J352" s="85">
        <f>Devoirs[[#This Row],[JOUR]]-Devoirs[[#This Row],[Début]]+1</f>
        <v>1</v>
      </c>
      <c r="K352" s="41"/>
    </row>
    <row r="353" spans="1:11" ht="18" customHeight="1" x14ac:dyDescent="0.2">
      <c r="A353" s="72" t="s">
        <v>86</v>
      </c>
      <c r="B353" s="72" t="s">
        <v>144</v>
      </c>
      <c r="C353" s="41" t="s">
        <v>148</v>
      </c>
      <c r="D353" s="44">
        <v>44980</v>
      </c>
      <c r="E353" s="44">
        <v>44980</v>
      </c>
      <c r="F353" s="55">
        <v>44982</v>
      </c>
      <c r="G353" s="55">
        <v>44983</v>
      </c>
      <c r="H353" s="55">
        <v>44987</v>
      </c>
      <c r="I353" s="55">
        <f t="shared" si="31"/>
        <v>45069</v>
      </c>
      <c r="J353" s="85">
        <f>Devoirs[[#This Row],[JOUR]]-Devoirs[[#This Row],[Début]]+1</f>
        <v>1</v>
      </c>
      <c r="K353" s="41"/>
    </row>
    <row r="354" spans="1:11" ht="18" customHeight="1" x14ac:dyDescent="0.2">
      <c r="A354" s="86" t="s">
        <v>107</v>
      </c>
      <c r="B354" s="86" t="s">
        <v>142</v>
      </c>
      <c r="C354" s="86" t="s">
        <v>147</v>
      </c>
      <c r="D354" s="44">
        <v>44977</v>
      </c>
      <c r="E354" s="44">
        <v>44977</v>
      </c>
      <c r="F354" s="55">
        <v>44979</v>
      </c>
      <c r="G354" s="55">
        <v>44980</v>
      </c>
      <c r="H354" s="55">
        <v>44984</v>
      </c>
      <c r="I354" s="55">
        <f t="shared" si="31"/>
        <v>45066</v>
      </c>
      <c r="J354" s="85">
        <f>Devoirs[[#This Row],[JOUR]]-Devoirs[[#This Row],[Début]]+1</f>
        <v>1</v>
      </c>
      <c r="K354" s="41"/>
    </row>
    <row r="355" spans="1:11" ht="18" customHeight="1" x14ac:dyDescent="0.2">
      <c r="A355" s="72" t="s">
        <v>86</v>
      </c>
      <c r="B355" s="72" t="s">
        <v>146</v>
      </c>
      <c r="C355" s="41">
        <v>32</v>
      </c>
      <c r="D355" s="44">
        <v>44974</v>
      </c>
      <c r="E355" s="44">
        <v>44974</v>
      </c>
      <c r="F355" s="55">
        <v>44976</v>
      </c>
      <c r="G355" s="55">
        <v>44977</v>
      </c>
      <c r="H355" s="55">
        <v>44981</v>
      </c>
      <c r="I355" s="55">
        <f t="shared" si="31"/>
        <v>45063</v>
      </c>
      <c r="J355" s="85">
        <f>Devoirs[[#This Row],[JOUR]]-Devoirs[[#This Row],[Début]]+1</f>
        <v>1</v>
      </c>
      <c r="K355" s="41"/>
    </row>
    <row r="356" spans="1:11" ht="18" customHeight="1" x14ac:dyDescent="0.2">
      <c r="A356" s="79" t="s">
        <v>86</v>
      </c>
      <c r="B356" s="79" t="s">
        <v>144</v>
      </c>
      <c r="C356" s="41" t="s">
        <v>145</v>
      </c>
      <c r="D356" s="44">
        <v>44973</v>
      </c>
      <c r="E356" s="44">
        <v>44973</v>
      </c>
      <c r="F356" s="55">
        <v>44975</v>
      </c>
      <c r="G356" s="55">
        <v>44976</v>
      </c>
      <c r="H356" s="55">
        <v>44980</v>
      </c>
      <c r="I356" s="55">
        <f t="shared" si="31"/>
        <v>45062</v>
      </c>
      <c r="J356" s="85">
        <f>Devoirs[[#This Row],[JOUR]]-Devoirs[[#This Row],[Début]]+1</f>
        <v>1</v>
      </c>
      <c r="K356" s="41"/>
    </row>
    <row r="357" spans="1:11" ht="18" customHeight="1" x14ac:dyDescent="0.2">
      <c r="A357" s="86" t="s">
        <v>107</v>
      </c>
      <c r="B357" s="86" t="s">
        <v>142</v>
      </c>
      <c r="C357" s="86">
        <v>0</v>
      </c>
      <c r="D357" s="44">
        <v>44970</v>
      </c>
      <c r="E357" s="44">
        <v>44970</v>
      </c>
      <c r="F357" s="55">
        <v>44972</v>
      </c>
      <c r="G357" s="55">
        <v>44973</v>
      </c>
      <c r="H357" s="55">
        <v>44977</v>
      </c>
      <c r="I357" s="55">
        <f t="shared" si="31"/>
        <v>45059</v>
      </c>
      <c r="J357" s="85">
        <f>Devoirs[[#This Row],[JOUR]]-Devoirs[[#This Row],[Début]]+1</f>
        <v>1</v>
      </c>
      <c r="K357" s="41"/>
    </row>
    <row r="358" spans="1:11" ht="18" customHeight="1" x14ac:dyDescent="0.2">
      <c r="A358" s="72" t="s">
        <v>86</v>
      </c>
      <c r="B358" s="72" t="s">
        <v>93</v>
      </c>
      <c r="C358" s="41">
        <v>0</v>
      </c>
      <c r="D358" s="44">
        <v>44966</v>
      </c>
      <c r="E358" s="44">
        <v>44966</v>
      </c>
      <c r="F358" s="55"/>
      <c r="G358" s="55"/>
      <c r="H358" s="55">
        <f>7+Devoirs[[#This Row],[JOUR]]</f>
        <v>44973</v>
      </c>
      <c r="I358" s="55">
        <f t="shared" si="31"/>
        <v>45055</v>
      </c>
      <c r="J358" s="85">
        <f>Devoirs[[#This Row],[JOUR]]-Devoirs[[#This Row],[Début]]+1</f>
        <v>1</v>
      </c>
      <c r="K358" s="41"/>
    </row>
    <row r="359" spans="1:11" ht="18" customHeight="1" x14ac:dyDescent="0.2">
      <c r="A359" s="86" t="s">
        <v>107</v>
      </c>
      <c r="B359" s="86" t="s">
        <v>142</v>
      </c>
      <c r="C359" s="86" t="s">
        <v>143</v>
      </c>
      <c r="D359" s="44">
        <v>44963</v>
      </c>
      <c r="E359" s="44">
        <v>44963</v>
      </c>
      <c r="F359" s="55">
        <v>44965</v>
      </c>
      <c r="G359" s="55">
        <v>44966</v>
      </c>
      <c r="H359" s="55">
        <v>44970</v>
      </c>
      <c r="I359" s="55">
        <f t="shared" si="31"/>
        <v>45052</v>
      </c>
      <c r="J359" s="85">
        <f>Devoirs[[#This Row],[JOUR]]-Devoirs[[#This Row],[Début]]+1</f>
        <v>1</v>
      </c>
      <c r="K359" s="41"/>
    </row>
    <row r="360" spans="1:11" ht="18" customHeight="1" x14ac:dyDescent="0.2">
      <c r="A360" s="79" t="s">
        <v>86</v>
      </c>
      <c r="B360" s="79" t="s">
        <v>87</v>
      </c>
      <c r="C360" s="41" t="s">
        <v>141</v>
      </c>
      <c r="D360" s="44">
        <v>44952</v>
      </c>
      <c r="E360" s="44">
        <v>44952</v>
      </c>
      <c r="F360" s="55">
        <v>44954</v>
      </c>
      <c r="G360" s="55">
        <v>44955</v>
      </c>
      <c r="H360" s="55">
        <v>44959</v>
      </c>
      <c r="I360" s="55">
        <f t="shared" si="31"/>
        <v>45042</v>
      </c>
      <c r="J360" s="85">
        <f>Devoirs[[#This Row],[JOUR]]-Devoirs[[#This Row],[Début]]+1</f>
        <v>1</v>
      </c>
      <c r="K360" s="41"/>
    </row>
    <row r="361" spans="1:11" ht="18" customHeight="1" x14ac:dyDescent="0.2">
      <c r="A361" s="79" t="s">
        <v>86</v>
      </c>
      <c r="B361" s="79" t="s">
        <v>93</v>
      </c>
      <c r="C361" s="41" t="s">
        <v>138</v>
      </c>
      <c r="D361" s="44">
        <v>44945</v>
      </c>
      <c r="E361" s="44">
        <v>44945</v>
      </c>
      <c r="F361" s="55">
        <v>44947</v>
      </c>
      <c r="G361" s="55">
        <v>44948</v>
      </c>
      <c r="H361" s="55">
        <v>44952</v>
      </c>
      <c r="I361" s="55">
        <f t="shared" si="31"/>
        <v>45035</v>
      </c>
      <c r="J361" s="61">
        <f>Devoirs[[#This Row],[JOUR]]-Devoirs[[#This Row],[Début]]+1</f>
        <v>1</v>
      </c>
      <c r="K361" s="41"/>
    </row>
    <row r="362" spans="1:11" ht="18" customHeight="1" x14ac:dyDescent="0.2">
      <c r="A362" s="84" t="s">
        <v>139</v>
      </c>
      <c r="B362" s="84" t="s">
        <v>93</v>
      </c>
      <c r="C362" s="41" t="s">
        <v>140</v>
      </c>
      <c r="D362" s="44">
        <v>44944</v>
      </c>
      <c r="E362" s="44">
        <v>44944</v>
      </c>
      <c r="F362" s="55">
        <v>44946</v>
      </c>
      <c r="G362" s="55">
        <v>44947</v>
      </c>
      <c r="H362" s="55">
        <v>44951</v>
      </c>
      <c r="I362" s="55">
        <f t="shared" si="31"/>
        <v>45034</v>
      </c>
      <c r="J362" s="61">
        <f>Devoirs[[#This Row],[JOUR]]-Devoirs[[#This Row],[Début]]+1</f>
        <v>1</v>
      </c>
      <c r="K362" s="41"/>
    </row>
    <row r="363" spans="1:11" ht="18" customHeight="1" x14ac:dyDescent="0.2">
      <c r="A363" s="79" t="s">
        <v>86</v>
      </c>
      <c r="B363" s="79" t="s">
        <v>93</v>
      </c>
      <c r="C363" s="41" t="s">
        <v>137</v>
      </c>
      <c r="D363" s="44">
        <v>44937</v>
      </c>
      <c r="E363" s="44">
        <v>44937</v>
      </c>
      <c r="F363" s="55">
        <v>44939</v>
      </c>
      <c r="G363" s="55">
        <v>44940</v>
      </c>
      <c r="H363" s="55">
        <v>44944</v>
      </c>
      <c r="I363" s="55">
        <f t="shared" si="31"/>
        <v>45027</v>
      </c>
      <c r="J363" s="81">
        <f>Devoirs[[#This Row],[JOUR]]-Devoirs[[#This Row],[Début]]+1</f>
        <v>1</v>
      </c>
      <c r="K363" s="41"/>
    </row>
    <row r="364" spans="1:11" ht="18" customHeight="1" x14ac:dyDescent="0.2">
      <c r="A364" s="82" t="s">
        <v>107</v>
      </c>
      <c r="B364" s="83" t="s">
        <v>127</v>
      </c>
      <c r="C364" s="71" t="s">
        <v>135</v>
      </c>
      <c r="D364" s="44">
        <v>44936</v>
      </c>
      <c r="E364" s="44">
        <v>44936</v>
      </c>
      <c r="F364" s="55">
        <v>44938</v>
      </c>
      <c r="G364" s="55">
        <v>44939</v>
      </c>
      <c r="H364" s="55">
        <v>44943</v>
      </c>
      <c r="I364" s="55">
        <f t="shared" si="31"/>
        <v>45026</v>
      </c>
      <c r="J364" s="61">
        <f>Devoirs[[#This Row],[JOUR]]-Devoirs[[#This Row],[Début]]+1</f>
        <v>1</v>
      </c>
      <c r="K364" s="41"/>
    </row>
    <row r="365" spans="1:11" ht="18" customHeight="1" x14ac:dyDescent="0.2">
      <c r="A365" s="41" t="s">
        <v>132</v>
      </c>
      <c r="B365" s="41" t="s">
        <v>133</v>
      </c>
      <c r="C365" s="41" t="s">
        <v>134</v>
      </c>
      <c r="D365" s="44">
        <v>44936</v>
      </c>
      <c r="E365" s="44">
        <v>44936</v>
      </c>
      <c r="F365" s="55"/>
      <c r="G365" s="55"/>
      <c r="H365" s="55"/>
      <c r="I365" s="55">
        <f t="shared" si="31"/>
        <v>45026</v>
      </c>
      <c r="J365" s="81">
        <f>Devoirs[[#This Row],[JOUR]]-Devoirs[[#This Row],[Début]]+1</f>
        <v>1</v>
      </c>
      <c r="K365" s="41"/>
    </row>
    <row r="366" spans="1:11" ht="18" customHeight="1" x14ac:dyDescent="0.2">
      <c r="A366" s="82" t="s">
        <v>107</v>
      </c>
      <c r="B366" s="83" t="s">
        <v>127</v>
      </c>
      <c r="C366" s="71" t="s">
        <v>136</v>
      </c>
      <c r="D366" s="44">
        <v>44935</v>
      </c>
      <c r="E366" s="44">
        <v>44935</v>
      </c>
      <c r="F366" s="55">
        <v>44937</v>
      </c>
      <c r="G366" s="55"/>
      <c r="H366" s="55"/>
      <c r="I366" s="55"/>
      <c r="J366" s="81">
        <f>Devoirs[[#This Row],[JOUR]]-Devoirs[[#This Row],[Début]]+1</f>
        <v>1</v>
      </c>
      <c r="K366" s="41" t="s">
        <v>66</v>
      </c>
    </row>
    <row r="367" spans="1:11" ht="18" customHeight="1" x14ac:dyDescent="0.2">
      <c r="A367" s="41" t="s">
        <v>48</v>
      </c>
      <c r="B367" s="41" t="s">
        <v>117</v>
      </c>
      <c r="C367" s="41" t="s">
        <v>131</v>
      </c>
      <c r="D367" s="44">
        <v>44934</v>
      </c>
      <c r="E367" s="44">
        <v>44934</v>
      </c>
      <c r="F367" s="55"/>
      <c r="G367" s="55"/>
      <c r="H367" s="55"/>
      <c r="I367" s="55"/>
      <c r="J367" s="61">
        <f>Devoirs[[#This Row],[JOUR]]-Devoirs[[#This Row],[Début]]+1</f>
        <v>1</v>
      </c>
      <c r="K367" s="41" t="s">
        <v>66</v>
      </c>
    </row>
    <row r="368" spans="1:11" ht="18" hidden="1" customHeight="1" x14ac:dyDescent="0.2">
      <c r="A368" s="72" t="s">
        <v>86</v>
      </c>
      <c r="B368" s="72" t="s">
        <v>89</v>
      </c>
      <c r="C368" s="71" t="s">
        <v>130</v>
      </c>
      <c r="D368" s="44">
        <v>44931</v>
      </c>
      <c r="E368" s="44">
        <v>44931</v>
      </c>
      <c r="F368" s="55"/>
      <c r="G368" s="55"/>
      <c r="H368" s="55"/>
      <c r="I368" s="55"/>
      <c r="J368" s="62">
        <f>Devoirs[[#This Row],[JOUR]]-Devoirs[[#This Row],[Début]]+1</f>
        <v>1</v>
      </c>
      <c r="K368" s="41" t="s">
        <v>65</v>
      </c>
    </row>
    <row r="369" spans="1:11" ht="18" customHeight="1" x14ac:dyDescent="0.2">
      <c r="A369" s="41" t="s">
        <v>107</v>
      </c>
      <c r="B369" s="71" t="s">
        <v>127</v>
      </c>
      <c r="C369" s="41" t="s">
        <v>129</v>
      </c>
      <c r="D369" s="44">
        <v>44930</v>
      </c>
      <c r="E369" s="44">
        <v>44930</v>
      </c>
      <c r="F369" s="55">
        <v>44932</v>
      </c>
      <c r="G369" s="55">
        <v>44933</v>
      </c>
      <c r="H369" s="55">
        <v>44937</v>
      </c>
      <c r="I369" s="55">
        <f t="shared" ref="I369:I375" si="32">EDATE(D369,3)</f>
        <v>45020</v>
      </c>
      <c r="J369" s="61">
        <f>Devoirs[[#This Row],[JOUR]]-Devoirs[[#This Row],[Début]]+1</f>
        <v>1</v>
      </c>
      <c r="K369" s="41" t="s">
        <v>66</v>
      </c>
    </row>
    <row r="370" spans="1:11" ht="18" customHeight="1" x14ac:dyDescent="0.2">
      <c r="A370" s="41" t="s">
        <v>107</v>
      </c>
      <c r="B370" s="41" t="s">
        <v>2</v>
      </c>
      <c r="C370" s="41" t="s">
        <v>126</v>
      </c>
      <c r="D370" s="44">
        <v>44930</v>
      </c>
      <c r="E370" s="44">
        <v>44930</v>
      </c>
      <c r="F370" s="55">
        <v>44932</v>
      </c>
      <c r="G370" s="55">
        <v>44933</v>
      </c>
      <c r="H370" s="55">
        <v>44937</v>
      </c>
      <c r="I370" s="55">
        <f t="shared" si="32"/>
        <v>45020</v>
      </c>
      <c r="J370" s="62">
        <f>Devoirs[[#This Row],[JOUR]]-Devoirs[[#This Row],[Début]]+1</f>
        <v>1</v>
      </c>
      <c r="K370" s="41"/>
    </row>
    <row r="371" spans="1:11" ht="18" customHeight="1" x14ac:dyDescent="0.2">
      <c r="A371" s="41" t="s">
        <v>107</v>
      </c>
      <c r="B371" s="71" t="s">
        <v>127</v>
      </c>
      <c r="C371" s="71" t="s">
        <v>128</v>
      </c>
      <c r="D371" s="44">
        <v>44929</v>
      </c>
      <c r="E371" s="44">
        <v>44929</v>
      </c>
      <c r="F371" s="55">
        <v>44931</v>
      </c>
      <c r="G371" s="55">
        <v>44932</v>
      </c>
      <c r="H371" s="55">
        <v>44936</v>
      </c>
      <c r="I371" s="55">
        <f t="shared" si="32"/>
        <v>45019</v>
      </c>
      <c r="J371" s="62">
        <f>Devoirs[[#This Row],[JOUR]]-Devoirs[[#This Row],[Début]]+1</f>
        <v>1</v>
      </c>
      <c r="K371" s="63" t="s">
        <v>66</v>
      </c>
    </row>
    <row r="372" spans="1:11" ht="18" customHeight="1" x14ac:dyDescent="0.2">
      <c r="A372" s="41" t="s">
        <v>49</v>
      </c>
      <c r="B372" s="41" t="s">
        <v>51</v>
      </c>
      <c r="C372" s="71" t="s">
        <v>124</v>
      </c>
      <c r="D372" s="44">
        <v>44929</v>
      </c>
      <c r="E372" s="44">
        <v>44929</v>
      </c>
      <c r="F372" s="55">
        <v>44931</v>
      </c>
      <c r="G372" s="55">
        <v>44932</v>
      </c>
      <c r="H372" s="55">
        <v>44936</v>
      </c>
      <c r="I372" s="55">
        <f t="shared" si="32"/>
        <v>45019</v>
      </c>
      <c r="J372" s="62">
        <f>Devoirs[[#This Row],[JOUR]]-Devoirs[[#This Row],[Début]]+1</f>
        <v>1</v>
      </c>
      <c r="K372" s="41"/>
    </row>
    <row r="373" spans="1:11" ht="18" hidden="1" customHeight="1" x14ac:dyDescent="0.2">
      <c r="A373" s="41" t="s">
        <v>119</v>
      </c>
      <c r="B373" s="41" t="s">
        <v>59</v>
      </c>
      <c r="C373" s="41" t="s">
        <v>120</v>
      </c>
      <c r="D373" s="44">
        <v>44928</v>
      </c>
      <c r="E373" s="44">
        <v>44928</v>
      </c>
      <c r="F373" s="55">
        <f>2+Devoirs[[#This Row],[JOUR]]</f>
        <v>44930</v>
      </c>
      <c r="G373" s="55">
        <f>2+Devoirs[[#This Row],[JOUR]]</f>
        <v>44930</v>
      </c>
      <c r="H373" s="55">
        <v>44928</v>
      </c>
      <c r="I373" s="55">
        <f t="shared" si="32"/>
        <v>45018</v>
      </c>
      <c r="J373" s="62">
        <f>Devoirs[[#This Row],[JOUR]]-Devoirs[[#This Row],[Début]]+1</f>
        <v>1</v>
      </c>
      <c r="K373" s="41" t="s">
        <v>65</v>
      </c>
    </row>
    <row r="374" spans="1:11" ht="18" customHeight="1" x14ac:dyDescent="0.2">
      <c r="A374" s="41" t="s">
        <v>119</v>
      </c>
      <c r="B374" s="41" t="s">
        <v>90</v>
      </c>
      <c r="C374" s="41" t="s">
        <v>123</v>
      </c>
      <c r="D374" s="44">
        <v>44926</v>
      </c>
      <c r="E374" s="44">
        <v>44926</v>
      </c>
      <c r="F374" s="55">
        <v>44928</v>
      </c>
      <c r="G374" s="55">
        <v>44929</v>
      </c>
      <c r="H374" s="55">
        <v>44933</v>
      </c>
      <c r="I374" s="55">
        <f t="shared" si="32"/>
        <v>45016</v>
      </c>
      <c r="J374" s="62">
        <f>Devoirs[[#This Row],[JOUR]]-Devoirs[[#This Row],[Début]]+1</f>
        <v>1</v>
      </c>
      <c r="K374" s="41"/>
    </row>
    <row r="375" spans="1:11" ht="18" customHeight="1" x14ac:dyDescent="0.2">
      <c r="A375" s="79" t="s">
        <v>86</v>
      </c>
      <c r="B375" s="79" t="s">
        <v>89</v>
      </c>
      <c r="C375" s="80" t="s">
        <v>125</v>
      </c>
      <c r="D375" s="44">
        <v>44925</v>
      </c>
      <c r="E375" s="44">
        <v>44925</v>
      </c>
      <c r="F375" s="55">
        <v>44927</v>
      </c>
      <c r="G375" s="55">
        <v>44928</v>
      </c>
      <c r="H375" s="55">
        <v>44932</v>
      </c>
      <c r="I375" s="55">
        <f t="shared" si="32"/>
        <v>45015</v>
      </c>
      <c r="J375" s="62">
        <f>Devoirs[[#This Row],[JOUR]]-Devoirs[[#This Row],[Début]]+1</f>
        <v>1</v>
      </c>
      <c r="K375" s="41"/>
    </row>
    <row r="376" spans="1:11" ht="18" customHeight="1" x14ac:dyDescent="0.2">
      <c r="A376" s="79" t="s">
        <v>57</v>
      </c>
      <c r="B376" s="79" t="s">
        <v>52</v>
      </c>
      <c r="C376" s="41" t="s">
        <v>122</v>
      </c>
      <c r="D376" s="44">
        <v>44924</v>
      </c>
      <c r="E376" s="44">
        <v>44924</v>
      </c>
      <c r="F376" s="55"/>
      <c r="G376" s="55"/>
      <c r="H376" s="55"/>
      <c r="I376" s="55"/>
      <c r="J376" s="62">
        <f>Devoirs[[#This Row],[JOUR]]-Devoirs[[#This Row],[Début]]+1</f>
        <v>1</v>
      </c>
      <c r="K376" s="41" t="s">
        <v>66</v>
      </c>
    </row>
    <row r="377" spans="1:11" ht="18" customHeight="1" x14ac:dyDescent="0.2">
      <c r="A377" s="79" t="s">
        <v>86</v>
      </c>
      <c r="B377" s="79" t="s">
        <v>90</v>
      </c>
      <c r="C377" s="71" t="s">
        <v>121</v>
      </c>
      <c r="D377" s="44">
        <v>44923</v>
      </c>
      <c r="E377" s="44">
        <v>44562</v>
      </c>
      <c r="F377" s="55"/>
      <c r="G377" s="55"/>
      <c r="H377" s="55"/>
      <c r="I377" s="55"/>
      <c r="J377" s="62">
        <f>Devoirs[[#This Row],[JOUR]]-Devoirs[[#This Row],[Début]]+1</f>
        <v>-360</v>
      </c>
      <c r="K377" s="41" t="s">
        <v>66</v>
      </c>
    </row>
    <row r="378" spans="1:11" ht="18" customHeight="1" x14ac:dyDescent="0.2">
      <c r="A378" s="41" t="s">
        <v>57</v>
      </c>
      <c r="B378" s="41" t="s">
        <v>117</v>
      </c>
      <c r="C378" s="41" t="s">
        <v>118</v>
      </c>
      <c r="D378" s="44">
        <v>44921</v>
      </c>
      <c r="E378" s="44">
        <v>44921</v>
      </c>
      <c r="F378" s="55">
        <v>44923</v>
      </c>
      <c r="G378" s="55">
        <v>44924</v>
      </c>
      <c r="H378" s="55">
        <v>44928</v>
      </c>
      <c r="I378" s="55">
        <f>EDATE(D378,3)</f>
        <v>45011</v>
      </c>
      <c r="J378" s="62">
        <f>Devoirs[[#This Row],[JOUR]]-Devoirs[[#This Row],[Début]]+1</f>
        <v>1</v>
      </c>
      <c r="K378" s="41" t="s">
        <v>66</v>
      </c>
    </row>
    <row r="379" spans="1:11" ht="18" customHeight="1" x14ac:dyDescent="0.2">
      <c r="A379" s="78" t="s">
        <v>114</v>
      </c>
      <c r="B379" s="41" t="s">
        <v>115</v>
      </c>
      <c r="C379" s="41" t="s">
        <v>116</v>
      </c>
      <c r="D379" s="44">
        <v>44918</v>
      </c>
      <c r="E379" s="44">
        <v>44918</v>
      </c>
      <c r="F379" s="55"/>
      <c r="G379" s="55"/>
      <c r="H379" s="55"/>
      <c r="I379" s="55"/>
      <c r="J379" s="61">
        <f>Devoirs[[#This Row],[JOUR]]-Devoirs[[#This Row],[Début]]+1</f>
        <v>1</v>
      </c>
      <c r="K379" s="77" t="s">
        <v>66</v>
      </c>
    </row>
    <row r="380" spans="1:11" ht="18" customHeight="1" x14ac:dyDescent="0.2">
      <c r="A380" s="41" t="s">
        <v>46</v>
      </c>
      <c r="B380" s="41" t="s">
        <v>51</v>
      </c>
      <c r="C380" s="41" t="s">
        <v>110</v>
      </c>
      <c r="D380" s="44">
        <v>44917</v>
      </c>
      <c r="E380" s="44">
        <v>44917</v>
      </c>
      <c r="F380" s="55">
        <v>44919</v>
      </c>
      <c r="G380" s="55">
        <v>44920</v>
      </c>
      <c r="H380" s="55">
        <v>44924</v>
      </c>
      <c r="I380" s="55">
        <f>EDATE(D380,3)</f>
        <v>45007</v>
      </c>
      <c r="J380" s="62">
        <f>Devoirs[[#This Row],[JOUR]]-Devoirs[[#This Row],[Début]]+1</f>
        <v>1</v>
      </c>
      <c r="K380" s="41"/>
    </row>
    <row r="381" spans="1:11" ht="18" customHeight="1" x14ac:dyDescent="0.2">
      <c r="A381" s="41" t="s">
        <v>48</v>
      </c>
      <c r="B381" s="41" t="s">
        <v>52</v>
      </c>
      <c r="C381" s="41" t="s">
        <v>105</v>
      </c>
      <c r="D381" s="44">
        <v>44917</v>
      </c>
      <c r="E381" s="44">
        <v>44917</v>
      </c>
      <c r="F381" s="55">
        <v>44919</v>
      </c>
      <c r="G381" s="55">
        <v>44920</v>
      </c>
      <c r="H381" s="55">
        <v>44924</v>
      </c>
      <c r="I381" s="55">
        <f>EDATE(D381,3)</f>
        <v>45007</v>
      </c>
      <c r="J381" s="61">
        <f>Devoirs[[#This Row],[JOUR]]-Devoirs[[#This Row],[Début]]+1</f>
        <v>1</v>
      </c>
      <c r="K381" s="41"/>
    </row>
    <row r="382" spans="1:11" ht="18" customHeight="1" x14ac:dyDescent="0.2">
      <c r="A382" s="72" t="s">
        <v>86</v>
      </c>
      <c r="B382" s="79" t="s">
        <v>87</v>
      </c>
      <c r="C382" s="41" t="s">
        <v>95</v>
      </c>
      <c r="D382" s="44">
        <v>44916</v>
      </c>
      <c r="E382" s="44">
        <v>44916</v>
      </c>
      <c r="F382" s="55"/>
      <c r="G382" s="55"/>
      <c r="H382" s="55"/>
      <c r="I382" s="55"/>
      <c r="J382" s="62">
        <f>Devoirs[[#This Row],[JOUR]]-Devoirs[[#This Row],[Début]]+1</f>
        <v>1</v>
      </c>
      <c r="K382" s="59" t="s">
        <v>66</v>
      </c>
    </row>
    <row r="383" spans="1:11" ht="18" customHeight="1" x14ac:dyDescent="0.2">
      <c r="A383" s="78" t="s">
        <v>111</v>
      </c>
      <c r="B383" s="41" t="s">
        <v>112</v>
      </c>
      <c r="C383" s="41" t="s">
        <v>113</v>
      </c>
      <c r="D383" s="44">
        <v>44915</v>
      </c>
      <c r="E383" s="44">
        <v>44915</v>
      </c>
      <c r="F383" s="55"/>
      <c r="G383" s="55"/>
      <c r="H383" s="55"/>
      <c r="I383" s="55"/>
      <c r="J383" s="62">
        <f>Devoirs[[#This Row],[JOUR]]-Devoirs[[#This Row],[Début]]+1</f>
        <v>1</v>
      </c>
      <c r="K383" s="77" t="s">
        <v>66</v>
      </c>
    </row>
    <row r="384" spans="1:11" ht="18" customHeight="1" x14ac:dyDescent="0.2">
      <c r="A384" s="41" t="s">
        <v>107</v>
      </c>
      <c r="B384" s="71" t="s">
        <v>108</v>
      </c>
      <c r="C384" s="41" t="s">
        <v>109</v>
      </c>
      <c r="D384" s="44">
        <v>44915</v>
      </c>
      <c r="E384" s="44">
        <v>44915</v>
      </c>
      <c r="F384" s="55"/>
      <c r="G384" s="55"/>
      <c r="H384" s="55"/>
      <c r="I384" s="55"/>
      <c r="J384" s="62">
        <f>Devoirs[[#This Row],[JOUR]]-Devoirs[[#This Row],[Début]]+1</f>
        <v>1</v>
      </c>
      <c r="K384" s="59" t="s">
        <v>66</v>
      </c>
    </row>
    <row r="385" spans="1:11" ht="18" customHeight="1" x14ac:dyDescent="0.2">
      <c r="A385" s="41" t="s">
        <v>48</v>
      </c>
      <c r="B385" s="41" t="s">
        <v>52</v>
      </c>
      <c r="C385" s="41" t="s">
        <v>103</v>
      </c>
      <c r="D385" s="44">
        <v>44915</v>
      </c>
      <c r="E385" s="44">
        <v>44915</v>
      </c>
      <c r="F385" s="55">
        <v>44917</v>
      </c>
      <c r="G385" s="55">
        <v>44918</v>
      </c>
      <c r="H385" s="55">
        <v>44922</v>
      </c>
      <c r="I385" s="55">
        <f>EDATE(D385,3)</f>
        <v>45005</v>
      </c>
      <c r="J385" s="61">
        <f>Devoirs[[#This Row],[JOUR]]-Devoirs[[#This Row],[Début]]+1</f>
        <v>1</v>
      </c>
      <c r="K385" s="41"/>
    </row>
    <row r="386" spans="1:11" ht="18" customHeight="1" x14ac:dyDescent="0.2">
      <c r="A386" s="41" t="s">
        <v>46</v>
      </c>
      <c r="B386" s="41" t="s">
        <v>58</v>
      </c>
      <c r="C386" s="75" t="s">
        <v>106</v>
      </c>
      <c r="D386" s="44">
        <v>44914</v>
      </c>
      <c r="E386" s="44">
        <v>44914</v>
      </c>
      <c r="F386" s="44">
        <f>2+Devoirs[[#This Row],[JOUR]]</f>
        <v>44916</v>
      </c>
      <c r="G386" s="44">
        <f>3+Devoirs[[#This Row],[JOUR]]</f>
        <v>44917</v>
      </c>
      <c r="H386" s="55">
        <f>7+Devoirs[[#This Row],[JOUR]]</f>
        <v>44921</v>
      </c>
      <c r="I386" s="55">
        <f>EDATE(D386,3)</f>
        <v>45004</v>
      </c>
      <c r="J386" s="62">
        <f>Devoirs[[#This Row],[JOUR]]-Devoirs[[#This Row],[Début]]+1</f>
        <v>1</v>
      </c>
      <c r="K386" s="41" t="s">
        <v>66</v>
      </c>
    </row>
    <row r="387" spans="1:11" ht="18" customHeight="1" x14ac:dyDescent="0.2">
      <c r="A387" s="41" t="s">
        <v>104</v>
      </c>
      <c r="B387" s="41" t="s">
        <v>96</v>
      </c>
      <c r="C387" s="41" t="s">
        <v>97</v>
      </c>
      <c r="D387" s="44">
        <v>44912</v>
      </c>
      <c r="E387" s="44">
        <v>44912</v>
      </c>
      <c r="F387" s="55">
        <v>44914</v>
      </c>
      <c r="G387" s="55">
        <v>44915</v>
      </c>
      <c r="H387" s="55">
        <v>44919</v>
      </c>
      <c r="I387" s="55">
        <f>EDATE(D387,3)</f>
        <v>45002</v>
      </c>
      <c r="J387" s="61">
        <f>Devoirs[[#This Row],[JOUR]]-Devoirs[[#This Row],[Début]]+1</f>
        <v>1</v>
      </c>
      <c r="K387" s="41"/>
    </row>
    <row r="388" spans="1:11" ht="18" customHeight="1" x14ac:dyDescent="0.2">
      <c r="A388" s="41" t="s">
        <v>100</v>
      </c>
      <c r="B388" s="41" t="s">
        <v>58</v>
      </c>
      <c r="C388" s="41" t="s">
        <v>101</v>
      </c>
      <c r="D388" s="44">
        <v>44910</v>
      </c>
      <c r="E388" s="44">
        <v>44910</v>
      </c>
      <c r="F388" s="55">
        <v>44912</v>
      </c>
      <c r="G388" s="55"/>
      <c r="H388" s="55"/>
      <c r="I388" s="55"/>
      <c r="J388" s="62">
        <f>Devoirs[[#This Row],[JOUR]]-Devoirs[[#This Row],[Début]]+1</f>
        <v>1</v>
      </c>
      <c r="K388" s="67" t="s">
        <v>66</v>
      </c>
    </row>
    <row r="389" spans="1:11" ht="18" customHeight="1" x14ac:dyDescent="0.2">
      <c r="A389" s="41" t="s">
        <v>48</v>
      </c>
      <c r="B389" s="46" t="s">
        <v>53</v>
      </c>
      <c r="C389" s="47" t="s">
        <v>54</v>
      </c>
      <c r="D389" s="44">
        <v>44910</v>
      </c>
      <c r="E389" s="44">
        <v>44911</v>
      </c>
      <c r="F389" s="44">
        <f>2+Devoirs[[#This Row],[JOUR]]</f>
        <v>44913</v>
      </c>
      <c r="G389" s="44">
        <f>3+Devoirs[[#This Row],[JOUR]]</f>
        <v>44914</v>
      </c>
      <c r="H389" s="55">
        <f>7+Devoirs[[#This Row],[JOUR]]</f>
        <v>44918</v>
      </c>
      <c r="I389" s="44">
        <f>EDATE(D389,3)</f>
        <v>45000</v>
      </c>
      <c r="J389" s="61">
        <f>Devoirs[[#This Row],[JOUR]]-Devoirs[[#This Row],[Début]]+1</f>
        <v>2</v>
      </c>
      <c r="K389" s="41"/>
    </row>
    <row r="390" spans="1:11" ht="18" customHeight="1" x14ac:dyDescent="0.2">
      <c r="A390" s="41" t="s">
        <v>47</v>
      </c>
      <c r="B390" s="41" t="s">
        <v>82</v>
      </c>
      <c r="C390" s="41" t="s">
        <v>83</v>
      </c>
      <c r="D390" s="44">
        <v>44908</v>
      </c>
      <c r="E390" s="44">
        <v>44910</v>
      </c>
      <c r="F390" s="55">
        <v>44910</v>
      </c>
      <c r="G390" s="55">
        <v>44911</v>
      </c>
      <c r="H390" s="55">
        <v>44915</v>
      </c>
      <c r="I390" s="55">
        <f>EDATE(D390,3)</f>
        <v>44998</v>
      </c>
      <c r="J390" s="62">
        <f>Devoirs[[#This Row],[JOUR]]-Devoirs[[#This Row],[Début]]+1</f>
        <v>3</v>
      </c>
      <c r="K390" s="41"/>
    </row>
    <row r="391" spans="1:11" ht="18" customHeight="1" x14ac:dyDescent="0.2">
      <c r="A391" s="41" t="s">
        <v>47</v>
      </c>
      <c r="B391" s="71" t="s">
        <v>84</v>
      </c>
      <c r="C391" s="41" t="s">
        <v>85</v>
      </c>
      <c r="D391" s="44">
        <v>44907</v>
      </c>
      <c r="E391" s="44">
        <v>44907</v>
      </c>
      <c r="F391" s="55"/>
      <c r="G391" s="55"/>
      <c r="H391" s="55"/>
      <c r="I391" s="55"/>
      <c r="J391" s="62">
        <f>Devoirs[[#This Row],[JOUR]]-Devoirs[[#This Row],[Début]]+1</f>
        <v>1</v>
      </c>
      <c r="K391" s="59" t="s">
        <v>66</v>
      </c>
    </row>
    <row r="392" spans="1:11" ht="18" customHeight="1" x14ac:dyDescent="0.2">
      <c r="A392" s="41" t="s">
        <v>63</v>
      </c>
      <c r="B392" s="41" t="s">
        <v>57</v>
      </c>
      <c r="C392" s="41" t="s">
        <v>80</v>
      </c>
      <c r="D392" s="44">
        <v>44905</v>
      </c>
      <c r="E392" s="44">
        <v>44906</v>
      </c>
      <c r="F392" s="55"/>
      <c r="G392" s="55"/>
      <c r="H392" s="55"/>
      <c r="I392" s="55"/>
      <c r="J392" s="61">
        <f>Devoirs[[#This Row],[JOUR]]-Devoirs[[#This Row],[Début]]+1</f>
        <v>2</v>
      </c>
      <c r="K392" s="59" t="s">
        <v>66</v>
      </c>
    </row>
    <row r="393" spans="1:11" ht="18" customHeight="1" x14ac:dyDescent="0.2">
      <c r="A393" s="41" t="s">
        <v>46</v>
      </c>
      <c r="B393" s="41" t="s">
        <v>52</v>
      </c>
      <c r="C393" s="60" t="s">
        <v>77</v>
      </c>
      <c r="D393" s="44">
        <v>44905</v>
      </c>
      <c r="E393" s="44">
        <v>44908</v>
      </c>
      <c r="F393" s="44">
        <f>2+Devoirs[[#This Row],[JOUR]]</f>
        <v>44910</v>
      </c>
      <c r="G393" s="44">
        <f>3+Devoirs[[#This Row],[JOUR]]</f>
        <v>44911</v>
      </c>
      <c r="H393" s="55">
        <f>7+Devoirs[[#This Row],[JOUR]]</f>
        <v>44915</v>
      </c>
      <c r="I393" s="55">
        <f>EDATE(D393,3)</f>
        <v>44995</v>
      </c>
      <c r="J393" s="62">
        <f>Devoirs[[#This Row],[JOUR]]-Devoirs[[#This Row],[Début]]+1</f>
        <v>4</v>
      </c>
      <c r="K393" s="63" t="s">
        <v>66</v>
      </c>
    </row>
    <row r="394" spans="1:11" ht="18" customHeight="1" x14ac:dyDescent="0.2">
      <c r="A394" s="41" t="s">
        <v>63</v>
      </c>
      <c r="B394" s="41" t="s">
        <v>57</v>
      </c>
      <c r="C394" s="41" t="s">
        <v>78</v>
      </c>
      <c r="D394" s="44">
        <v>44904</v>
      </c>
      <c r="E394" s="44">
        <v>44904</v>
      </c>
      <c r="F394" s="55"/>
      <c r="G394" s="55"/>
      <c r="H394" s="55"/>
      <c r="I394" s="55"/>
      <c r="J394" s="61">
        <f>Devoirs[[#This Row],[JOUR]]-Devoirs[[#This Row],[Début]]+1</f>
        <v>1</v>
      </c>
      <c r="K394" s="67" t="s">
        <v>66</v>
      </c>
    </row>
    <row r="395" spans="1:11" ht="18" customHeight="1" x14ac:dyDescent="0.2">
      <c r="A395" s="41" t="s">
        <v>46</v>
      </c>
      <c r="B395" s="41" t="s">
        <v>52</v>
      </c>
      <c r="C395" s="60" t="s">
        <v>76</v>
      </c>
      <c r="D395" s="44">
        <v>44904</v>
      </c>
      <c r="E395" s="69">
        <v>44904</v>
      </c>
      <c r="F395" s="44">
        <f>2+Devoirs[[#This Row],[JOUR]]</f>
        <v>44906</v>
      </c>
      <c r="G395" s="44">
        <f>3+Devoirs[[#This Row],[JOUR]]</f>
        <v>44907</v>
      </c>
      <c r="H395" s="55">
        <f>7+Devoirs[[#This Row],[JOUR]]</f>
        <v>44911</v>
      </c>
      <c r="I395" s="55">
        <f>EDATE(D395,3)</f>
        <v>44994</v>
      </c>
      <c r="J395" s="61">
        <f>Devoirs[[#This Row],[JOUR]]-Devoirs[[#This Row],[Début]]+1</f>
        <v>1</v>
      </c>
      <c r="K395" s="68" t="s">
        <v>66</v>
      </c>
    </row>
    <row r="396" spans="1:11" ht="18" customHeight="1" x14ac:dyDescent="0.2">
      <c r="A396" s="41" t="s">
        <v>63</v>
      </c>
      <c r="B396" s="41" t="s">
        <v>57</v>
      </c>
      <c r="C396" s="41" t="s">
        <v>79</v>
      </c>
      <c r="D396" s="44">
        <v>44903</v>
      </c>
      <c r="E396" s="44">
        <v>44903</v>
      </c>
      <c r="F396" s="55"/>
      <c r="G396" s="55"/>
      <c r="H396" s="55"/>
      <c r="I396" s="55"/>
      <c r="J396" s="62">
        <f>Devoirs[[#This Row],[JOUR]]-Devoirs[[#This Row],[Début]]+1</f>
        <v>1</v>
      </c>
      <c r="K396" s="67" t="s">
        <v>66</v>
      </c>
    </row>
    <row r="397" spans="1:11" ht="18" customHeight="1" x14ac:dyDescent="0.2">
      <c r="A397" s="41" t="s">
        <v>46</v>
      </c>
      <c r="B397" s="41" t="s">
        <v>52</v>
      </c>
      <c r="C397" s="60" t="s">
        <v>72</v>
      </c>
      <c r="D397" s="44">
        <v>44903</v>
      </c>
      <c r="E397" s="69">
        <v>44903</v>
      </c>
      <c r="F397" s="44">
        <f>2+Devoirs[[#This Row],[JOUR]]</f>
        <v>44905</v>
      </c>
      <c r="G397" s="44">
        <f>3+Devoirs[[#This Row],[JOUR]]</f>
        <v>44906</v>
      </c>
      <c r="H397" s="55">
        <f>7+Devoirs[[#This Row],[JOUR]]</f>
        <v>44910</v>
      </c>
      <c r="I397" s="55">
        <f>EDATE(D397,3)</f>
        <v>44993</v>
      </c>
      <c r="J397" s="61">
        <f>Devoirs[[#This Row],[JOUR]]-Devoirs[[#This Row],[Début]]+1</f>
        <v>1</v>
      </c>
      <c r="K397" s="68" t="s">
        <v>66</v>
      </c>
    </row>
    <row r="398" spans="1:11" ht="18" customHeight="1" x14ac:dyDescent="0.2">
      <c r="A398" s="71" t="s">
        <v>81</v>
      </c>
      <c r="B398" s="41" t="s">
        <v>58</v>
      </c>
      <c r="C398" s="41" t="s">
        <v>102</v>
      </c>
      <c r="D398" s="44">
        <v>44903</v>
      </c>
      <c r="E398" s="44">
        <v>44909</v>
      </c>
      <c r="F398" s="55"/>
      <c r="G398" s="55"/>
      <c r="H398" s="55"/>
      <c r="I398" s="55"/>
      <c r="J398" s="62"/>
      <c r="K398" s="59" t="s">
        <v>66</v>
      </c>
    </row>
    <row r="399" spans="1:11" ht="18" customHeight="1" x14ac:dyDescent="0.2">
      <c r="A399" s="72" t="s">
        <v>86</v>
      </c>
      <c r="B399" s="79" t="s">
        <v>90</v>
      </c>
      <c r="C399" s="41" t="s">
        <v>91</v>
      </c>
      <c r="D399" s="44">
        <v>44902</v>
      </c>
      <c r="E399" s="44">
        <v>44902</v>
      </c>
      <c r="F399" s="55"/>
      <c r="G399" s="55"/>
      <c r="H399" s="55"/>
      <c r="I399" s="55"/>
      <c r="J399" s="61">
        <f>Devoirs[[#This Row],[JOUR]]-Devoirs[[#This Row],[Début]]+1</f>
        <v>1</v>
      </c>
      <c r="K399" s="59" t="s">
        <v>66</v>
      </c>
    </row>
    <row r="400" spans="1:11" ht="18" customHeight="1" x14ac:dyDescent="0.2">
      <c r="A400" s="41" t="s">
        <v>49</v>
      </c>
      <c r="B400" s="41" t="s">
        <v>51</v>
      </c>
      <c r="C400" s="41" t="s">
        <v>75</v>
      </c>
      <c r="D400" s="44">
        <v>44901</v>
      </c>
      <c r="E400" s="44">
        <v>44901</v>
      </c>
      <c r="F400" s="55">
        <v>44903</v>
      </c>
      <c r="G400" s="55">
        <v>44904</v>
      </c>
      <c r="H400" s="55">
        <v>44908</v>
      </c>
      <c r="I400" s="55">
        <f>EDATE(D400,3)</f>
        <v>44991</v>
      </c>
      <c r="J400" s="62">
        <f>Devoirs[[#This Row],[JOUR]]-Devoirs[[#This Row],[Début]]+1</f>
        <v>1</v>
      </c>
      <c r="K400" s="41"/>
    </row>
    <row r="401" spans="1:11" ht="18" customHeight="1" x14ac:dyDescent="0.2">
      <c r="A401" s="41" t="s">
        <v>48</v>
      </c>
      <c r="B401" s="41" t="s">
        <v>57</v>
      </c>
      <c r="C401" s="41" t="s">
        <v>73</v>
      </c>
      <c r="D401" s="44">
        <v>44899</v>
      </c>
      <c r="E401" s="44">
        <v>44899</v>
      </c>
      <c r="F401" s="44">
        <f>2+Devoirs[[#This Row],[JOUR]]</f>
        <v>44901</v>
      </c>
      <c r="G401" s="44">
        <f>3+Devoirs[[#This Row],[JOUR]]</f>
        <v>44902</v>
      </c>
      <c r="H401" s="55">
        <v>44906</v>
      </c>
      <c r="I401" s="55">
        <f>EDATE(D401,3)</f>
        <v>44989</v>
      </c>
      <c r="J401" s="62">
        <f>Devoirs[[#This Row],[JOUR]]-Devoirs[[#This Row],[Début]]+1</f>
        <v>1</v>
      </c>
      <c r="K401" s="63" t="s">
        <v>66</v>
      </c>
    </row>
    <row r="402" spans="1:11" ht="18" customHeight="1" x14ac:dyDescent="0.2">
      <c r="A402" s="41" t="s">
        <v>47</v>
      </c>
      <c r="B402" s="41" t="s">
        <v>58</v>
      </c>
      <c r="C402" s="41" t="s">
        <v>74</v>
      </c>
      <c r="D402" s="44">
        <v>44899</v>
      </c>
      <c r="E402" s="69">
        <v>44900</v>
      </c>
      <c r="F402" s="55">
        <v>44903</v>
      </c>
      <c r="G402" s="55">
        <v>44904</v>
      </c>
      <c r="H402" s="55">
        <v>44908</v>
      </c>
      <c r="I402" s="55">
        <f>EDATE(D402,3)</f>
        <v>44989</v>
      </c>
      <c r="J402" s="61">
        <f>Devoirs[[#This Row],[JOUR]]-Devoirs[[#This Row],[Début]]+1</f>
        <v>2</v>
      </c>
      <c r="K402" s="63" t="s">
        <v>66</v>
      </c>
    </row>
    <row r="403" spans="1:11" ht="18" customHeight="1" x14ac:dyDescent="0.2">
      <c r="A403" s="41" t="s">
        <v>48</v>
      </c>
      <c r="B403" s="41" t="s">
        <v>57</v>
      </c>
      <c r="C403" s="48" t="s">
        <v>60</v>
      </c>
      <c r="D403" s="44">
        <v>44899</v>
      </c>
      <c r="E403" s="70">
        <v>44913</v>
      </c>
      <c r="F403" s="44">
        <f>2+Devoirs[[#This Row],[JOUR]]</f>
        <v>44915</v>
      </c>
      <c r="G403" s="44">
        <f>3+Devoirs[[#This Row],[JOUR]]</f>
        <v>44916</v>
      </c>
      <c r="H403" s="55">
        <f>7+Devoirs[[#This Row],[JOUR]]</f>
        <v>44920</v>
      </c>
      <c r="I403" s="44">
        <f>EDATE(D403,3)</f>
        <v>44989</v>
      </c>
      <c r="J403" s="61">
        <f>Devoirs[[#This Row],[JOUR]]-Devoirs[[#This Row],[Début]]+1</f>
        <v>15</v>
      </c>
      <c r="K403" s="41"/>
    </row>
    <row r="404" spans="1:11" ht="18" customHeight="1" x14ac:dyDescent="0.2">
      <c r="A404" s="41" t="s">
        <v>49</v>
      </c>
      <c r="B404" s="41" t="s">
        <v>56</v>
      </c>
      <c r="C404" s="47" t="s">
        <v>55</v>
      </c>
      <c r="D404" s="44">
        <v>44898</v>
      </c>
      <c r="E404" s="70">
        <v>44912</v>
      </c>
      <c r="F404" s="44">
        <f>2+Devoirs[[#This Row],[JOUR]]</f>
        <v>44914</v>
      </c>
      <c r="G404" s="44">
        <f>3+Devoirs[[#This Row],[JOUR]]</f>
        <v>44915</v>
      </c>
      <c r="H404" s="55">
        <f>7+Devoirs[[#This Row],[JOUR]]</f>
        <v>44919</v>
      </c>
      <c r="I404" s="44">
        <f>EDATE(D404,3)</f>
        <v>44988</v>
      </c>
      <c r="J404" s="61">
        <f>Devoirs[[#This Row],[JOUR]]-Devoirs[[#This Row],[Début]]+1</f>
        <v>15</v>
      </c>
      <c r="K404" s="41"/>
    </row>
    <row r="405" spans="1:11" ht="18" customHeight="1" x14ac:dyDescent="0.2">
      <c r="A405" s="72" t="s">
        <v>86</v>
      </c>
      <c r="B405" s="79" t="s">
        <v>93</v>
      </c>
      <c r="C405" s="41" t="s">
        <v>94</v>
      </c>
      <c r="D405" s="44">
        <v>44896</v>
      </c>
      <c r="E405" s="44">
        <v>44896</v>
      </c>
      <c r="F405" s="55"/>
      <c r="G405" s="55"/>
      <c r="H405" s="55"/>
      <c r="I405" s="55"/>
      <c r="J405" s="61">
        <f>Devoirs[[#This Row],[JOUR]]-Devoirs[[#This Row],[Début]]+1</f>
        <v>1</v>
      </c>
      <c r="K405" s="67" t="s">
        <v>66</v>
      </c>
    </row>
    <row r="406" spans="1:11" ht="18" customHeight="1" x14ac:dyDescent="0.2">
      <c r="A406" s="41" t="s">
        <v>46</v>
      </c>
      <c r="B406" s="41" t="s">
        <v>52</v>
      </c>
      <c r="C406" s="57" t="s">
        <v>70</v>
      </c>
      <c r="D406" s="44">
        <v>44896</v>
      </c>
      <c r="E406" s="64">
        <v>44896</v>
      </c>
      <c r="F406" s="64">
        <f>2+Devoirs[[#This Row],[JOUR]]</f>
        <v>44898</v>
      </c>
      <c r="G406" s="64">
        <f>3+Devoirs[[#This Row],[JOUR]]</f>
        <v>44899</v>
      </c>
      <c r="H406" s="55">
        <f>7+Devoirs[[#This Row],[JOUR]]</f>
        <v>44903</v>
      </c>
      <c r="I406" s="55">
        <f>EDATE(D406,3)</f>
        <v>44986</v>
      </c>
      <c r="J406" s="61">
        <f>Devoirs[[#This Row],[JOUR]]-Devoirs[[#This Row],[Début]]+1</f>
        <v>1</v>
      </c>
      <c r="K406" s="130" t="s">
        <v>66</v>
      </c>
    </row>
    <row r="407" spans="1:11" ht="18" hidden="1" customHeight="1" x14ac:dyDescent="0.2">
      <c r="A407" s="41" t="s">
        <v>63</v>
      </c>
      <c r="B407" s="41" t="s">
        <v>59</v>
      </c>
      <c r="C407" s="49" t="s">
        <v>62</v>
      </c>
      <c r="D407" s="44">
        <v>44896</v>
      </c>
      <c r="E407" s="44">
        <v>44897</v>
      </c>
      <c r="F407" s="44">
        <f>1+Devoirs[[#This Row],[JOUR]]</f>
        <v>44898</v>
      </c>
      <c r="G407" s="44">
        <f>3+Devoirs[[#This Row],[JOUR]]</f>
        <v>44900</v>
      </c>
      <c r="H407" s="44">
        <f>7+Devoirs[[#This Row],[JOUR]]</f>
        <v>44904</v>
      </c>
      <c r="I407" s="44">
        <f>EDATE(D407,3)</f>
        <v>44986</v>
      </c>
      <c r="J407" s="61">
        <f>Devoirs[[#This Row],[JOUR]]-Devoirs[[#This Row],[Début]]+1</f>
        <v>2</v>
      </c>
      <c r="K407" s="168" t="s">
        <v>65</v>
      </c>
    </row>
    <row r="408" spans="1:11" ht="18" customHeight="1" x14ac:dyDescent="0.2">
      <c r="A408" s="41" t="s">
        <v>46</v>
      </c>
      <c r="B408" s="41" t="s">
        <v>52</v>
      </c>
      <c r="C408" s="58" t="s">
        <v>71</v>
      </c>
      <c r="D408" s="44">
        <v>44896</v>
      </c>
      <c r="E408" s="64">
        <v>44899</v>
      </c>
      <c r="F408" s="44">
        <f>2+Devoirs[[#This Row],[JOUR]]</f>
        <v>44901</v>
      </c>
      <c r="G408" s="44">
        <f>3+Devoirs[[#This Row],[JOUR]]</f>
        <v>44902</v>
      </c>
      <c r="H408" s="55">
        <f>7+Devoirs[[#This Row],[JOUR]]</f>
        <v>44906</v>
      </c>
      <c r="I408" s="55">
        <f>EDATE(D408,3)</f>
        <v>44986</v>
      </c>
      <c r="J408" s="62">
        <f>Devoirs[[#This Row],[JOUR]]-Devoirs[[#This Row],[Début]]+1</f>
        <v>4</v>
      </c>
      <c r="K408" s="59" t="s">
        <v>66</v>
      </c>
    </row>
    <row r="409" spans="1:11" ht="18" customHeight="1" x14ac:dyDescent="0.2">
      <c r="A409" s="41" t="s">
        <v>47</v>
      </c>
      <c r="B409" s="41" t="s">
        <v>52</v>
      </c>
      <c r="C409" s="76" t="s">
        <v>44</v>
      </c>
      <c r="D409" s="44">
        <v>44896</v>
      </c>
      <c r="E409" s="66">
        <v>44910</v>
      </c>
      <c r="F409" s="44" t="e">
        <f>#REF!</f>
        <v>#REF!</v>
      </c>
      <c r="G409" s="44">
        <f>3+Devoirs[[#This Row],[JOUR]]</f>
        <v>44913</v>
      </c>
      <c r="H409" s="55">
        <f>7+Devoirs[[#This Row],[JOUR]]</f>
        <v>44917</v>
      </c>
      <c r="I409" s="44">
        <f>EDATE(D409,3)</f>
        <v>44986</v>
      </c>
      <c r="J409" s="61">
        <f>Devoirs[[#This Row],[JOUR]]-Devoirs[[#This Row],[Début]]+1</f>
        <v>15</v>
      </c>
      <c r="K409" s="41"/>
    </row>
    <row r="410" spans="1:11" ht="18" customHeight="1" x14ac:dyDescent="0.2">
      <c r="A410" s="41" t="s">
        <v>46</v>
      </c>
      <c r="B410" s="41" t="s">
        <v>52</v>
      </c>
      <c r="C410" s="56" t="s">
        <v>69</v>
      </c>
      <c r="D410" s="65">
        <v>44895</v>
      </c>
      <c r="E410" s="64">
        <v>44895</v>
      </c>
      <c r="F410" s="64">
        <f>2+Devoirs[[#This Row],[JOUR]]</f>
        <v>44897</v>
      </c>
      <c r="G410" s="64">
        <f>3+Devoirs[[#This Row],[JOUR]]</f>
        <v>44898</v>
      </c>
      <c r="H410" s="55">
        <f>7+Devoirs[[#This Row],[JOUR]]</f>
        <v>44902</v>
      </c>
      <c r="I410" s="44">
        <f>EDATE(D410,3)</f>
        <v>44985</v>
      </c>
      <c r="J410" s="61">
        <f>Devoirs[[#This Row],[JOUR]]-Devoirs[[#This Row],[Début]]+1</f>
        <v>1</v>
      </c>
      <c r="K410" s="59" t="s">
        <v>66</v>
      </c>
    </row>
    <row r="411" spans="1:11" ht="18" customHeight="1" x14ac:dyDescent="0.2">
      <c r="A411" s="41" t="s">
        <v>47</v>
      </c>
      <c r="B411" s="41" t="s">
        <v>58</v>
      </c>
      <c r="C411" s="45" t="s">
        <v>61</v>
      </c>
      <c r="D411" s="44">
        <v>44895</v>
      </c>
      <c r="E411" s="44">
        <v>44895</v>
      </c>
      <c r="F411" s="44"/>
      <c r="G411" s="44"/>
      <c r="H411" s="44"/>
      <c r="I411" s="44"/>
      <c r="J411" s="61"/>
      <c r="K411" s="59" t="s">
        <v>66</v>
      </c>
    </row>
    <row r="412" spans="1:11" ht="18" customHeight="1" x14ac:dyDescent="0.2">
      <c r="A412" s="41" t="s">
        <v>46</v>
      </c>
      <c r="B412" s="42" t="s">
        <v>51</v>
      </c>
      <c r="C412" s="43" t="s">
        <v>38</v>
      </c>
      <c r="D412" s="44">
        <v>44892</v>
      </c>
      <c r="E412" s="44"/>
      <c r="F412" s="55"/>
      <c r="G412" s="55"/>
      <c r="H412" s="55">
        <f>7+Devoirs[[#This Row],[JOUR]]</f>
        <v>7</v>
      </c>
      <c r="I412" s="55">
        <f>EDATE(D412,3)</f>
        <v>44984</v>
      </c>
      <c r="J412" s="62">
        <f>Devoirs[[#This Row],[JOUR]]-Devoirs[[#This Row],[Début]]+1</f>
        <v>-44891</v>
      </c>
      <c r="K412" s="59" t="s">
        <v>66</v>
      </c>
    </row>
    <row r="413" spans="1:11" ht="18" customHeight="1" x14ac:dyDescent="0.2">
      <c r="A413" s="73" t="s">
        <v>86</v>
      </c>
      <c r="B413" s="74" t="s">
        <v>98</v>
      </c>
      <c r="C413" s="41" t="s">
        <v>99</v>
      </c>
      <c r="D413" s="44">
        <v>44891</v>
      </c>
      <c r="E413" s="44">
        <v>44891</v>
      </c>
      <c r="F413" s="55"/>
      <c r="G413" s="55"/>
      <c r="H413" s="55"/>
      <c r="I413" s="55"/>
      <c r="J413" s="62">
        <f>Devoirs[[#This Row],[JOUR]]-Devoirs[[#This Row],[Début]]+1</f>
        <v>1</v>
      </c>
      <c r="K413" s="41"/>
    </row>
    <row r="414" spans="1:11" ht="18" customHeight="1" x14ac:dyDescent="0.2">
      <c r="A414" s="72" t="s">
        <v>86</v>
      </c>
      <c r="B414" s="79" t="s">
        <v>89</v>
      </c>
      <c r="C414" s="41" t="s">
        <v>92</v>
      </c>
      <c r="D414" s="44">
        <v>44886</v>
      </c>
      <c r="E414" s="44">
        <v>44886</v>
      </c>
      <c r="F414" s="55"/>
      <c r="G414" s="55"/>
      <c r="H414" s="55"/>
      <c r="I414" s="55"/>
      <c r="J414" s="61">
        <f>Devoirs[[#This Row],[JOUR]]-Devoirs[[#This Row],[Début]]+1</f>
        <v>1</v>
      </c>
      <c r="K414" s="59" t="s">
        <v>66</v>
      </c>
    </row>
    <row r="415" spans="1:11" ht="18" customHeight="1" x14ac:dyDescent="0.2">
      <c r="A415" s="72" t="s">
        <v>86</v>
      </c>
      <c r="B415" s="79" t="s">
        <v>87</v>
      </c>
      <c r="C415" s="41" t="s">
        <v>88</v>
      </c>
      <c r="D415" s="44">
        <v>44868</v>
      </c>
      <c r="E415" s="44">
        <v>44868</v>
      </c>
      <c r="F415" s="55"/>
      <c r="G415" s="55"/>
      <c r="H415" s="55"/>
      <c r="I415" s="55"/>
      <c r="J415" s="61">
        <f>Devoirs[[#This Row],[JOUR]]-Devoirs[[#This Row],[Début]]+1</f>
        <v>1</v>
      </c>
      <c r="K415" s="129" t="s">
        <v>66</v>
      </c>
    </row>
    <row r="416" spans="1:11" ht="18" customHeight="1" x14ac:dyDescent="0.2">
      <c r="K416"/>
    </row>
  </sheetData>
  <conditionalFormatting sqref="D410:E415">
    <cfRule type="expression" dxfId="109" priority="38">
      <formula>COUNTIF(D410:I505,D410)&gt;5</formula>
    </cfRule>
    <cfRule type="expression" dxfId="108" priority="39">
      <formula>COUNTIF(D410:I505,D410)&gt;4</formula>
    </cfRule>
    <cfRule type="expression" dxfId="107" priority="40">
      <formula>COUNTIF(D410:I505,D410)&gt;3</formula>
    </cfRule>
  </conditionalFormatting>
  <conditionalFormatting sqref="F411:F415">
    <cfRule type="expression" dxfId="106" priority="65">
      <formula>COUNTIF(F410:K507,F411)&gt;5</formula>
    </cfRule>
    <cfRule type="expression" dxfId="105" priority="66">
      <formula>COUNTIF(F410:K507,F411)&gt;4</formula>
    </cfRule>
    <cfRule type="expression" dxfId="104" priority="67">
      <formula>COUNTIF(F410:K507,F411)&gt;3</formula>
    </cfRule>
  </conditionalFormatting>
  <conditionalFormatting sqref="D405:E405">
    <cfRule type="expression" dxfId="103" priority="68">
      <formula>COUNTIF(D405:I503,D405)&gt;5</formula>
    </cfRule>
    <cfRule type="expression" dxfId="102" priority="69">
      <formula>COUNTIF(D405:I503,D405)&gt;4</formula>
    </cfRule>
    <cfRule type="expression" dxfId="101" priority="70">
      <formula>COUNTIF(D405:I503,D405)&gt;3</formula>
    </cfRule>
  </conditionalFormatting>
  <conditionalFormatting sqref="F410">
    <cfRule type="expression" dxfId="100" priority="86">
      <formula>COUNTIF(F406:K506,F410)&gt;5</formula>
    </cfRule>
    <cfRule type="expression" dxfId="99" priority="87">
      <formula>COUNTIF(F406:K506,F410)&gt;4</formula>
    </cfRule>
    <cfRule type="expression" dxfId="98" priority="88">
      <formula>COUNTIF(F406:K506,F410)&gt;3</formula>
    </cfRule>
  </conditionalFormatting>
  <conditionalFormatting sqref="D408:E409">
    <cfRule type="expression" dxfId="97" priority="89">
      <formula>COUNTIF(D408:I505,D408)&gt;5</formula>
    </cfRule>
    <cfRule type="expression" dxfId="96" priority="90">
      <formula>COUNTIF(D408:I505,D408)&gt;4</formula>
    </cfRule>
    <cfRule type="expression" dxfId="95" priority="91">
      <formula>COUNTIF(D408:I505,D408)&gt;3</formula>
    </cfRule>
  </conditionalFormatting>
  <conditionalFormatting sqref="D406:E406">
    <cfRule type="expression" dxfId="94" priority="22">
      <formula>COUNTIF(D406:I504,D406)&gt;5</formula>
    </cfRule>
    <cfRule type="expression" dxfId="93" priority="23">
      <formula>COUNTIF(D406:I504,D406)&gt;4</formula>
    </cfRule>
    <cfRule type="expression" dxfId="92" priority="24">
      <formula>COUNTIF(D406:I504,D406)&gt;3</formula>
    </cfRule>
  </conditionalFormatting>
  <conditionalFormatting sqref="D407:E407">
    <cfRule type="expression" dxfId="91" priority="16">
      <formula>COUNTIF(D407:I505,D407)&gt;5</formula>
    </cfRule>
    <cfRule type="expression" dxfId="90" priority="17">
      <formula>COUNTIF(D407:I505,D407)&gt;4</formula>
    </cfRule>
    <cfRule type="expression" dxfId="89" priority="18">
      <formula>COUNTIF(D407:I505,D407)&gt;3</formula>
    </cfRule>
  </conditionalFormatting>
  <conditionalFormatting sqref="F405">
    <cfRule type="expression" dxfId="88" priority="302">
      <formula>COUNTIF(F405:K505,F405)&gt;5</formula>
    </cfRule>
    <cfRule type="expression" dxfId="87" priority="303">
      <formula>COUNTIF(F405:K505,F405)&gt;4</formula>
    </cfRule>
    <cfRule type="expression" dxfId="86" priority="304">
      <formula>COUNTIF(F405:K505,F405)&gt;3</formula>
    </cfRule>
  </conditionalFormatting>
  <conditionalFormatting sqref="F402">
    <cfRule type="expression" dxfId="85" priority="380">
      <formula>COUNTIF(F402:K505,F402)&gt;5</formula>
    </cfRule>
    <cfRule type="expression" dxfId="84" priority="381">
      <formula>COUNTIF(F402:K505,F402)&gt;4</formula>
    </cfRule>
    <cfRule type="expression" dxfId="83" priority="382">
      <formula>COUNTIF(F402:K505,F402)&gt;3</formula>
    </cfRule>
  </conditionalFormatting>
  <conditionalFormatting sqref="F402">
    <cfRule type="expression" dxfId="82" priority="515">
      <formula>COUNTIF(F402:K504,F402)&gt;5</formula>
    </cfRule>
    <cfRule type="expression" dxfId="81" priority="516">
      <formula>COUNTIF(F402:K504,F402)&gt;4</formula>
    </cfRule>
    <cfRule type="expression" dxfId="80" priority="517">
      <formula>COUNTIF(F402:K504,F402)&gt;3</formula>
    </cfRule>
  </conditionalFormatting>
  <conditionalFormatting sqref="F403 F401">
    <cfRule type="expression" dxfId="79" priority="605">
      <formula>COUNTIF(F401:K502,F401)&gt;5</formula>
    </cfRule>
    <cfRule type="expression" dxfId="78" priority="606">
      <formula>COUNTIF(F401:K502,F401)&gt;4</formula>
    </cfRule>
    <cfRule type="expression" dxfId="77" priority="607">
      <formula>COUNTIF(F401:K502,F401)&gt;3</formula>
    </cfRule>
  </conditionalFormatting>
  <conditionalFormatting sqref="F404:F409">
    <cfRule type="expression" dxfId="76" priority="2099">
      <formula>COUNTIF(F404:K503,F404)&gt;5</formula>
    </cfRule>
    <cfRule type="expression" dxfId="75" priority="2100">
      <formula>COUNTIF(F404:K503,F404)&gt;4</formula>
    </cfRule>
    <cfRule type="expression" dxfId="74" priority="2101">
      <formula>COUNTIF(F404:K503,F404)&gt;3</formula>
    </cfRule>
  </conditionalFormatting>
  <conditionalFormatting sqref="G402">
    <cfRule type="expression" dxfId="73" priority="31727">
      <formula>COUNTIF(G4:L101,G402)&gt;5</formula>
    </cfRule>
    <cfRule type="expression" dxfId="72" priority="31728">
      <formula>COUNTIF(G4:L101,G402)&gt;4</formula>
    </cfRule>
    <cfRule type="expression" dxfId="71" priority="31729">
      <formula>COUNTIF(G4:L101,G402)&gt;3</formula>
    </cfRule>
  </conditionalFormatting>
  <conditionalFormatting sqref="G403">
    <cfRule type="expression" dxfId="70" priority="31805">
      <formula>COUNTIF(G4:L101,G403)&gt;5</formula>
    </cfRule>
    <cfRule type="expression" dxfId="69" priority="31806">
      <formula>COUNTIF(G4:L101,G403)&gt;4</formula>
    </cfRule>
    <cfRule type="expression" dxfId="68" priority="31807">
      <formula>COUNTIF(G4:L101,G403)&gt;3</formula>
    </cfRule>
  </conditionalFormatting>
  <conditionalFormatting sqref="I406">
    <cfRule type="expression" dxfId="67" priority="31817">
      <formula>COUNTIF(I4:N103,I406)&gt;5</formula>
    </cfRule>
    <cfRule type="expression" dxfId="66" priority="31818">
      <formula>COUNTIF(I4:N103,I406)&gt;4</formula>
    </cfRule>
    <cfRule type="expression" dxfId="65" priority="31819">
      <formula>COUNTIF(I4:N103,I406)&gt;3</formula>
    </cfRule>
  </conditionalFormatting>
  <conditionalFormatting sqref="G401">
    <cfRule type="expression" dxfId="64" priority="31877">
      <formula>COUNTIF(G1:L99,G401)&gt;5</formula>
    </cfRule>
    <cfRule type="expression" dxfId="63" priority="31878">
      <formula>COUNTIF(G1:L99,G401)&gt;4</formula>
    </cfRule>
    <cfRule type="expression" dxfId="62" priority="31879">
      <formula>COUNTIF(G1:L99,G401)&gt;3</formula>
    </cfRule>
  </conditionalFormatting>
  <conditionalFormatting sqref="H402">
    <cfRule type="expression" dxfId="61" priority="31883">
      <formula>COUNTIF(H2:M99,H402)&gt;5</formula>
    </cfRule>
    <cfRule type="expression" dxfId="60" priority="31884">
      <formula>COUNTIF(H2:M99,H402)&gt;4</formula>
    </cfRule>
    <cfRule type="expression" dxfId="59" priority="31885">
      <formula>COUNTIF(H2:M99,H402)&gt;3</formula>
    </cfRule>
  </conditionalFormatting>
  <conditionalFormatting sqref="G407:H407">
    <cfRule type="expression" dxfId="58" priority="31895">
      <formula>COUNTIF(G4:L103,G407)&gt;5</formula>
    </cfRule>
    <cfRule type="expression" dxfId="57" priority="31896">
      <formula>COUNTIF(G4:L103,G407)&gt;4</formula>
    </cfRule>
    <cfRule type="expression" dxfId="56" priority="31897">
      <formula>COUNTIF(G4:L103,G407)&gt;3</formula>
    </cfRule>
  </conditionalFormatting>
  <conditionalFormatting sqref="I407">
    <cfRule type="expression" dxfId="55" priority="31952">
      <formula>COUNTIF(I4:N104,I407)&gt;5</formula>
    </cfRule>
    <cfRule type="expression" dxfId="54" priority="31953">
      <formula>COUNTIF(I4:N104,I407)&gt;4</formula>
    </cfRule>
    <cfRule type="expression" dxfId="53" priority="31954">
      <formula>COUNTIF(I4:N104,I407)&gt;3</formula>
    </cfRule>
  </conditionalFormatting>
  <conditionalFormatting sqref="G405">
    <cfRule type="expression" dxfId="52" priority="31955">
      <formula>COUNTIF(G4:L102,G405)&gt;5</formula>
    </cfRule>
    <cfRule type="expression" dxfId="51" priority="31956">
      <formula>COUNTIF(G4:L102,G405)&gt;4</formula>
    </cfRule>
    <cfRule type="expression" dxfId="50" priority="31957">
      <formula>COUNTIF(G4:L102,G405)&gt;3</formula>
    </cfRule>
  </conditionalFormatting>
  <conditionalFormatting sqref="G405:I405">
    <cfRule type="expression" dxfId="49" priority="31961">
      <formula>COUNTIF(G4:L101,G405)&gt;5</formula>
    </cfRule>
    <cfRule type="expression" dxfId="48" priority="31962">
      <formula>COUNTIF(G4:L101,G405)&gt;4</formula>
    </cfRule>
    <cfRule type="expression" dxfId="47" priority="31963">
      <formula>COUNTIF(G4:L101,G405)&gt;3</formula>
    </cfRule>
  </conditionalFormatting>
  <conditionalFormatting sqref="H408:I409">
    <cfRule type="expression" dxfId="46" priority="31973">
      <formula>COUNTIF(H4:M103,H408)&gt;5</formula>
    </cfRule>
    <cfRule type="expression" dxfId="45" priority="31974">
      <formula>COUNTIF(H4:M103,H408)&gt;4</formula>
    </cfRule>
    <cfRule type="expression" dxfId="44" priority="31975">
      <formula>COUNTIF(H4:M103,H408)&gt;3</formula>
    </cfRule>
  </conditionalFormatting>
  <conditionalFormatting sqref="G408:G409">
    <cfRule type="expression" dxfId="43" priority="32030">
      <formula>COUNTIF(G4:L104,G408)&gt;5</formula>
    </cfRule>
    <cfRule type="expression" dxfId="42" priority="32031">
      <formula>COUNTIF(G4:L104,G408)&gt;4</formula>
    </cfRule>
    <cfRule type="expression" dxfId="41" priority="32032">
      <formula>COUNTIF(G4:L104,G408)&gt;3</formula>
    </cfRule>
  </conditionalFormatting>
  <conditionalFormatting sqref="G406:H406 G404">
    <cfRule type="expression" dxfId="40" priority="32033">
      <formula>COUNTIF(G2:L100,G404)&gt;5</formula>
    </cfRule>
    <cfRule type="expression" dxfId="39" priority="32034">
      <formula>COUNTIF(G2:L100,G404)&gt;4</formula>
    </cfRule>
    <cfRule type="expression" dxfId="38" priority="32035">
      <formula>COUNTIF(G2:L100,G404)&gt;3</formula>
    </cfRule>
  </conditionalFormatting>
  <conditionalFormatting sqref="H406 H403">
    <cfRule type="expression" dxfId="37" priority="32039">
      <formula>COUNTIF(H1:M98,H403)&gt;5</formula>
    </cfRule>
    <cfRule type="expression" dxfId="36" priority="32040">
      <formula>COUNTIF(H1:M98,H403)&gt;4</formula>
    </cfRule>
    <cfRule type="expression" dxfId="35" priority="32041">
      <formula>COUNTIF(H1:M98,H403)&gt;3</formula>
    </cfRule>
  </conditionalFormatting>
  <conditionalFormatting sqref="H410:H411">
    <cfRule type="expression" dxfId="34" priority="32051">
      <formula>COUNTIF(H5:M104,H410)&gt;5</formula>
    </cfRule>
    <cfRule type="expression" dxfId="33" priority="32052">
      <formula>COUNTIF(H5:M104,H410)&gt;4</formula>
    </cfRule>
    <cfRule type="expression" dxfId="32" priority="32053">
      <formula>COUNTIF(H5:M104,H410)&gt;3</formula>
    </cfRule>
  </conditionalFormatting>
  <conditionalFormatting sqref="G410:G411">
    <cfRule type="expression" dxfId="26" priority="32252">
      <formula>COUNTIF(G5:L105,G410)&gt;5</formula>
    </cfRule>
    <cfRule type="expression" dxfId="25" priority="32253">
      <formula>COUNTIF(G5:L105,G410)&gt;4</formula>
    </cfRule>
    <cfRule type="expression" dxfId="24" priority="32254">
      <formula>COUNTIF(G5:L105,G410)&gt;3</formula>
    </cfRule>
  </conditionalFormatting>
  <conditionalFormatting sqref="H407">
    <cfRule type="expression" dxfId="23" priority="32255">
      <formula>COUNTIF(H4:M102,H407)&gt;5</formula>
    </cfRule>
    <cfRule type="expression" dxfId="22" priority="32256">
      <formula>COUNTIF(H4:M102,H407)&gt;4</formula>
    </cfRule>
    <cfRule type="expression" dxfId="21" priority="32257">
      <formula>COUNTIF(H4:M102,H407)&gt;3</formula>
    </cfRule>
  </conditionalFormatting>
  <conditionalFormatting sqref="H412:H413">
    <cfRule type="expression" dxfId="20" priority="32258">
      <formula>COUNTIF(H9:M106,H412)&gt;5</formula>
    </cfRule>
    <cfRule type="expression" dxfId="19" priority="32259">
      <formula>COUNTIF(H9:M106,H412)&gt;4</formula>
    </cfRule>
    <cfRule type="expression" dxfId="18" priority="32260">
      <formula>COUNTIF(H9:M106,H412)&gt;3</formula>
    </cfRule>
  </conditionalFormatting>
  <conditionalFormatting sqref="H410:I410">
    <cfRule type="expression" dxfId="17" priority="32261">
      <formula>COUNTIF(H4:M103,H410)&gt;5</formula>
    </cfRule>
    <cfRule type="expression" dxfId="16" priority="32262">
      <formula>COUNTIF(H4:M103,H410)&gt;4</formula>
    </cfRule>
    <cfRule type="expression" dxfId="15" priority="32263">
      <formula>COUNTIF(H4:M103,H410)&gt;3</formula>
    </cfRule>
  </conditionalFormatting>
  <conditionalFormatting sqref="H411:I413">
    <cfRule type="expression" dxfId="14" priority="32276">
      <formula>COUNTIF(H4:M104,H411)&gt;5</formula>
    </cfRule>
    <cfRule type="expression" dxfId="13" priority="32277">
      <formula>COUNTIF(H4:M104,H411)&gt;4</formula>
    </cfRule>
    <cfRule type="expression" dxfId="12" priority="32278">
      <formula>COUNTIF(H4:M104,H411)&gt;3</formula>
    </cfRule>
  </conditionalFormatting>
  <conditionalFormatting sqref="G414:I415">
    <cfRule type="expression" dxfId="11" priority="32279">
      <formula>COUNTIF(G11:L107,G414)&gt;5</formula>
    </cfRule>
    <cfRule type="expression" dxfId="10" priority="32280">
      <formula>COUNTIF(G11:L107,G414)&gt;4</formula>
    </cfRule>
    <cfRule type="expression" dxfId="9" priority="32281">
      <formula>COUNTIF(G11:L107,G414)&gt;3</formula>
    </cfRule>
  </conditionalFormatting>
  <conditionalFormatting sqref="G412:G413 H405">
    <cfRule type="expression" dxfId="8" priority="32282">
      <formula>COUNTIF(G4:L100,G405)&gt;5</formula>
    </cfRule>
    <cfRule type="expression" dxfId="7" priority="32283">
      <formula>COUNTIF(G4:L100,G405)&gt;4</formula>
    </cfRule>
    <cfRule type="expression" dxfId="6" priority="32284">
      <formula>COUNTIF(G4:L100,G405)&gt;3</formula>
    </cfRule>
  </conditionalFormatting>
  <conditionalFormatting sqref="G402">
    <cfRule type="expression" dxfId="5" priority="32288">
      <formula>COUNTIF(G4:L102,G402)&gt;5</formula>
    </cfRule>
    <cfRule type="expression" dxfId="4" priority="32289">
      <formula>COUNTIF(G4:L102,G402)&gt;4</formula>
    </cfRule>
    <cfRule type="expression" dxfId="3" priority="32290">
      <formula>COUNTIF(G4:L102,G402)&gt;3</formula>
    </cfRule>
  </conditionalFormatting>
  <conditionalFormatting sqref="H404">
    <cfRule type="expression" dxfId="2" priority="32291">
      <formula>COUNTIF(H495:M1048576,H404)&gt;5</formula>
    </cfRule>
    <cfRule type="expression" dxfId="1" priority="32292">
      <formula>COUNTIF(H495:M1048576,H404)&gt;4</formula>
    </cfRule>
    <cfRule type="expression" dxfId="0" priority="32293">
      <formula>COUNTIF(H495:M1048576,H404)&gt;3</formula>
    </cfRule>
  </conditionalFormatting>
  <dataValidations count="1">
    <dataValidation type="list" allowBlank="1" showInputMessage="1" showErrorMessage="1" sqref="K408:K415 K405" xr:uid="{D2BB28EF-8C35-4AAF-881B-BB628B60C02B}">
      <formula1>"OUI,NON"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M17"/>
  <sheetViews>
    <sheetView zoomScale="90" zoomScaleNormal="90" workbookViewId="0">
      <selection activeCell="D22" sqref="D22"/>
    </sheetView>
  </sheetViews>
  <sheetFormatPr baseColWidth="10" defaultColWidth="9.140625" defaultRowHeight="12.75" x14ac:dyDescent="0.2"/>
  <cols>
    <col min="1" max="1" width="2.28515625" style="33" customWidth="1"/>
    <col min="2" max="8" width="25.85546875" style="10" customWidth="1"/>
    <col min="9" max="9" width="11.42578125" style="10" customWidth="1"/>
    <col min="10" max="16384" width="9.140625" style="10"/>
  </cols>
  <sheetData>
    <row r="1" spans="1:13" ht="61.5" customHeight="1" thickBot="1" x14ac:dyDescent="0.25">
      <c r="A1" s="33" t="s">
        <v>8</v>
      </c>
      <c r="B1" s="216" t="s">
        <v>64</v>
      </c>
      <c r="C1" s="216"/>
      <c r="D1" s="216"/>
      <c r="E1" s="216"/>
      <c r="F1" s="216"/>
      <c r="G1" s="216"/>
      <c r="H1" s="216"/>
    </row>
    <row r="2" spans="1:13" s="13" customFormat="1" ht="24" thickTop="1" thickBot="1" x14ac:dyDescent="0.25">
      <c r="A2" s="34" t="s">
        <v>8</v>
      </c>
      <c r="B2" s="11">
        <v>2025</v>
      </c>
      <c r="C2" s="12">
        <v>7</v>
      </c>
      <c r="D2" s="10"/>
    </row>
    <row r="3" spans="1:13" ht="13.5" thickTop="1" x14ac:dyDescent="0.2">
      <c r="A3" s="33" t="s">
        <v>8</v>
      </c>
    </row>
    <row r="4" spans="1:13" ht="38.25" thickBot="1" x14ac:dyDescent="0.25">
      <c r="A4" s="33" t="s">
        <v>8</v>
      </c>
      <c r="B4" s="215" t="s">
        <v>7</v>
      </c>
      <c r="C4" s="215"/>
      <c r="D4" s="215"/>
      <c r="E4" s="215"/>
      <c r="F4" s="215"/>
      <c r="G4" s="215"/>
      <c r="H4" s="215"/>
    </row>
    <row r="5" spans="1:13" ht="15" thickTop="1" x14ac:dyDescent="0.2">
      <c r="A5" s="33" t="s">
        <v>8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5" t="s">
        <v>6</v>
      </c>
      <c r="H5" s="16" t="s">
        <v>0</v>
      </c>
    </row>
    <row r="6" spans="1:13" s="36" customFormat="1" ht="15.75" x14ac:dyDescent="0.2">
      <c r="A6" s="35" t="s">
        <v>8</v>
      </c>
      <c r="B6" s="17">
        <f>B7</f>
        <v>45698</v>
      </c>
      <c r="C6" s="18"/>
      <c r="D6" s="18"/>
      <c r="E6" s="18"/>
      <c r="F6" s="18"/>
      <c r="G6" s="18"/>
      <c r="H6" s="17">
        <f>H7</f>
        <v>45704</v>
      </c>
    </row>
    <row r="7" spans="1:13" ht="27" x14ac:dyDescent="0.2">
      <c r="A7" s="33" t="s">
        <v>8</v>
      </c>
      <c r="B7" s="19">
        <f>(C2-1)*7+IF(WEEKDAY(DATE(B2,1,1),2)&gt;4,7,0)+DATE(B2,1,1)-WEEKDAY(DATE(B2,1,1),2)+1</f>
        <v>45698</v>
      </c>
      <c r="C7" s="19">
        <f>B7+1</f>
        <v>45699</v>
      </c>
      <c r="D7" s="19">
        <f t="shared" ref="D7:H7" si="0">C7+1</f>
        <v>45700</v>
      </c>
      <c r="E7" s="19">
        <f t="shared" si="0"/>
        <v>45701</v>
      </c>
      <c r="F7" s="19">
        <f t="shared" si="0"/>
        <v>45702</v>
      </c>
      <c r="G7" s="19">
        <f t="shared" si="0"/>
        <v>45703</v>
      </c>
      <c r="H7" s="19">
        <f t="shared" si="0"/>
        <v>45704</v>
      </c>
    </row>
    <row r="8" spans="1:13" ht="54" x14ac:dyDescent="0.2">
      <c r="A8"/>
      <c r="B8" s="151" t="s">
        <v>299</v>
      </c>
      <c r="C8" s="151" t="s">
        <v>301</v>
      </c>
      <c r="D8" s="151" t="s">
        <v>301</v>
      </c>
      <c r="E8" s="152" t="s">
        <v>297</v>
      </c>
      <c r="F8" s="151" t="s">
        <v>300</v>
      </c>
      <c r="G8" s="151" t="s">
        <v>299</v>
      </c>
      <c r="H8" s="151" t="s">
        <v>301</v>
      </c>
      <c r="I8"/>
      <c r="J8"/>
      <c r="K8"/>
      <c r="L8"/>
      <c r="M8"/>
    </row>
    <row r="9" spans="1:13" ht="54" x14ac:dyDescent="0.2">
      <c r="A9"/>
      <c r="B9" s="151" t="s">
        <v>300</v>
      </c>
      <c r="C9" s="151" t="s">
        <v>299</v>
      </c>
      <c r="D9" s="151" t="s">
        <v>298</v>
      </c>
      <c r="E9" s="153"/>
      <c r="F9" s="153"/>
      <c r="G9" s="153"/>
      <c r="H9" s="153"/>
      <c r="I9"/>
      <c r="J9"/>
      <c r="K9"/>
      <c r="L9"/>
      <c r="M9"/>
    </row>
    <row r="10" spans="1:13" ht="36" x14ac:dyDescent="0.2">
      <c r="A10"/>
      <c r="B10" s="153"/>
      <c r="C10" s="151" t="s">
        <v>295</v>
      </c>
      <c r="D10" s="151" t="s">
        <v>296</v>
      </c>
      <c r="E10" s="153"/>
      <c r="F10" s="153"/>
      <c r="G10" s="153"/>
      <c r="H10" s="153"/>
      <c r="I10"/>
      <c r="J10"/>
      <c r="K10"/>
      <c r="L10"/>
      <c r="M10"/>
    </row>
    <row r="11" spans="1:13" ht="18" x14ac:dyDescent="0.2">
      <c r="A11"/>
      <c r="B11" s="153"/>
      <c r="C11" s="153"/>
      <c r="D11" s="153"/>
      <c r="E11" s="153"/>
      <c r="F11" s="153"/>
      <c r="G11" s="153"/>
      <c r="H11" s="153"/>
      <c r="I11"/>
      <c r="J11"/>
      <c r="K11"/>
      <c r="L11"/>
      <c r="M11"/>
    </row>
    <row r="12" spans="1:13" ht="18" x14ac:dyDescent="0.2">
      <c r="A12" s="10"/>
      <c r="B12" s="153"/>
      <c r="C12" s="153"/>
      <c r="D12" s="153"/>
      <c r="E12" s="153"/>
      <c r="F12" s="153"/>
      <c r="G12" s="153"/>
      <c r="H12" s="153"/>
    </row>
    <row r="13" spans="1:13" ht="18" x14ac:dyDescent="0.2">
      <c r="A13" s="10"/>
      <c r="B13" s="153"/>
      <c r="C13" s="153"/>
      <c r="D13" s="153"/>
      <c r="E13" s="153"/>
      <c r="F13" s="153"/>
      <c r="G13" s="153"/>
      <c r="H13" s="153"/>
    </row>
    <row r="14" spans="1:13" ht="18" x14ac:dyDescent="0.2">
      <c r="A14" s="10"/>
      <c r="B14" s="153"/>
      <c r="C14" s="153"/>
      <c r="D14" s="153"/>
      <c r="E14" s="153"/>
      <c r="F14" s="153"/>
      <c r="G14" s="153"/>
      <c r="H14" s="153"/>
    </row>
    <row r="15" spans="1:13" x14ac:dyDescent="0.2">
      <c r="A15" s="10"/>
    </row>
    <row r="16" spans="1:13" x14ac:dyDescent="0.2">
      <c r="A16" s="10"/>
    </row>
    <row r="17" spans="1:1" x14ac:dyDescent="0.2">
      <c r="A17" s="10"/>
    </row>
  </sheetData>
  <mergeCells count="2">
    <mergeCell ref="B4:H4"/>
    <mergeCell ref="B1:H1"/>
  </mergeCells>
  <conditionalFormatting sqref="B6:H7">
    <cfRule type="expression" dxfId="31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affcours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23"/>
  <sheetViews>
    <sheetView zoomScale="90" zoomScaleNormal="90" workbookViewId="0">
      <selection activeCell="I9" sqref="I9"/>
    </sheetView>
  </sheetViews>
  <sheetFormatPr baseColWidth="10" defaultColWidth="9.140625" defaultRowHeight="12.75" x14ac:dyDescent="0.2"/>
  <cols>
    <col min="1" max="1" width="2.28515625" style="20" customWidth="1"/>
    <col min="2" max="2" width="4.140625" style="21" bestFit="1" customWidth="1"/>
    <col min="3" max="9" width="24.85546875" style="10" customWidth="1"/>
    <col min="10" max="10" width="1.7109375" style="10" customWidth="1"/>
    <col min="11" max="16384" width="9.140625" style="10"/>
  </cols>
  <sheetData>
    <row r="1" spans="1:9" ht="13.5" thickBot="1" x14ac:dyDescent="0.25"/>
    <row r="2" spans="1:9" s="13" customFormat="1" ht="24" thickTop="1" thickBot="1" x14ac:dyDescent="0.25">
      <c r="A2" s="22"/>
      <c r="B2" s="23"/>
      <c r="C2" s="24">
        <v>2025</v>
      </c>
      <c r="D2" s="25" t="str">
        <f>UPPER(CHOOSE(E2,"Janvier","Février","Mars","Avril","Mai","Juin","Juillet","Août","Septembre","Octobre","Novembre","Décembre"))</f>
        <v>FÉVRIER</v>
      </c>
      <c r="E2" s="26">
        <v>2</v>
      </c>
    </row>
    <row r="3" spans="1:9" ht="13.5" thickTop="1" x14ac:dyDescent="0.2"/>
    <row r="4" spans="1:9" ht="38.25" thickBot="1" x14ac:dyDescent="0.25">
      <c r="C4" s="217" t="s">
        <v>9</v>
      </c>
      <c r="D4" s="218"/>
      <c r="E4" s="218"/>
      <c r="F4" s="218"/>
      <c r="G4" s="218"/>
      <c r="H4" s="218"/>
      <c r="I4" s="218"/>
    </row>
    <row r="5" spans="1:9" ht="15.75" thickTop="1" thickBot="1" x14ac:dyDescent="0.25">
      <c r="B5" s="20"/>
      <c r="C5" s="27" t="s">
        <v>1</v>
      </c>
      <c r="D5" s="28" t="s">
        <v>2</v>
      </c>
      <c r="E5" s="28" t="s">
        <v>3</v>
      </c>
      <c r="F5" s="28" t="s">
        <v>4</v>
      </c>
      <c r="G5" s="28" t="s">
        <v>5</v>
      </c>
      <c r="H5" s="29" t="s">
        <v>6</v>
      </c>
      <c r="I5" s="27" t="s">
        <v>0</v>
      </c>
    </row>
    <row r="6" spans="1:9" ht="27.75" thickTop="1" x14ac:dyDescent="0.2">
      <c r="B6" s="30">
        <f>1+INT(MIN(MOD(C6-DATE(YEAR(C6)+{-1;0;1},1,5)+WEEKDAY(DATE(YEAR(C6)+{-1;0;1},1,3)),734))/7)</f>
        <v>5</v>
      </c>
      <c r="C6" s="157">
        <f>DATE(C2,E2,1)-WEEKDAY(DATE(C2,E2,1),2)+1</f>
        <v>45684</v>
      </c>
      <c r="D6" s="19">
        <f t="shared" ref="D6:I6" si="0">C6+1</f>
        <v>45685</v>
      </c>
      <c r="E6" s="19">
        <f t="shared" si="0"/>
        <v>45686</v>
      </c>
      <c r="F6" s="19">
        <f t="shared" si="0"/>
        <v>45687</v>
      </c>
      <c r="G6" s="158">
        <f t="shared" si="0"/>
        <v>45688</v>
      </c>
      <c r="H6" s="19">
        <f t="shared" si="0"/>
        <v>45689</v>
      </c>
      <c r="I6" s="19">
        <f t="shared" si="0"/>
        <v>45690</v>
      </c>
    </row>
    <row r="7" spans="1:9" ht="12.6" customHeight="1" x14ac:dyDescent="0.2">
      <c r="B7" s="20"/>
      <c r="C7" s="50" t="str">
        <f>IFERROR(VLOOKUP(C6,JF_P[],2,0),"")</f>
        <v/>
      </c>
      <c r="D7" s="51" t="str">
        <f>IFERROR(VLOOKUP(D6,JF_P[],2,0),"")</f>
        <v/>
      </c>
      <c r="E7" s="51" t="str">
        <f>IFERROR(VLOOKUP(E6,JF_P[],2,0),"")</f>
        <v/>
      </c>
      <c r="F7" s="51" t="str">
        <f>IFERROR(VLOOKUP(F6,JF_P[],2,0),"")</f>
        <v/>
      </c>
      <c r="G7" s="51" t="str">
        <f>IFERROR(VLOOKUP(G6,JF_P[],2,0),"")</f>
        <v/>
      </c>
      <c r="H7" s="51" t="str">
        <f>IFERROR(VLOOKUP(H6,JF_P[],2,0),"")</f>
        <v/>
      </c>
      <c r="I7" s="51" t="str">
        <f>IFERROR(VLOOKUP(I6,JF_P[],2,0),"")</f>
        <v/>
      </c>
    </row>
    <row r="8" spans="1:9" ht="13.5" thickBot="1" x14ac:dyDescent="0.25">
      <c r="B8" s="20"/>
      <c r="C8" s="155"/>
      <c r="D8" s="156"/>
      <c r="E8" s="156"/>
      <c r="F8" s="156"/>
      <c r="G8" s="156"/>
      <c r="H8" s="156"/>
      <c r="I8" s="156"/>
    </row>
    <row r="9" spans="1:9" ht="27.75" thickTop="1" x14ac:dyDescent="0.2">
      <c r="B9" s="30">
        <f>1+INT(MIN(MOD(C9-DATE(YEAR(C9)+{-1;0;1},1,5)+WEEKDAY(DATE(YEAR(C9)+{-1;0;1},1,3)),734))/7)</f>
        <v>6</v>
      </c>
      <c r="C9" s="157">
        <f>C6+7</f>
        <v>45691</v>
      </c>
      <c r="D9" s="19">
        <f t="shared" ref="D9:I9" si="1">C9+1</f>
        <v>45692</v>
      </c>
      <c r="E9" s="19">
        <f t="shared" si="1"/>
        <v>45693</v>
      </c>
      <c r="F9" s="19">
        <f t="shared" si="1"/>
        <v>45694</v>
      </c>
      <c r="G9" s="158">
        <f t="shared" si="1"/>
        <v>45695</v>
      </c>
      <c r="H9" s="158">
        <f t="shared" si="1"/>
        <v>45696</v>
      </c>
      <c r="I9" s="19">
        <f t="shared" si="1"/>
        <v>45697</v>
      </c>
    </row>
    <row r="10" spans="1:9" ht="12.6" customHeight="1" x14ac:dyDescent="0.2">
      <c r="B10" s="20"/>
      <c r="C10" s="50" t="str">
        <f>IFERROR(VLOOKUP(C9,JF_P[],2,0),"")</f>
        <v/>
      </c>
      <c r="D10" s="51" t="str">
        <f>IFERROR(VLOOKUP(D9,JF_P[],2,0),"")</f>
        <v/>
      </c>
      <c r="E10" s="51" t="str">
        <f>IFERROR(VLOOKUP(E9,JF_P[],2,0),"")</f>
        <v/>
      </c>
      <c r="F10" s="51" t="str">
        <f>IFERROR(VLOOKUP(F9,JF_P[],2,0),"")</f>
        <v/>
      </c>
      <c r="G10" s="51" t="str">
        <f>IFERROR(VLOOKUP(G9,JF_P[],2,0),"")</f>
        <v/>
      </c>
      <c r="H10" s="51" t="str">
        <f>IFERROR(VLOOKUP(H9,JF_P[],2,0),"")</f>
        <v/>
      </c>
      <c r="I10" s="51" t="str">
        <f>IFERROR(VLOOKUP(I9,JF_P[],2,0),"")</f>
        <v/>
      </c>
    </row>
    <row r="11" spans="1:9" ht="13.5" thickBot="1" x14ac:dyDescent="0.25">
      <c r="B11" s="20"/>
    </row>
    <row r="12" spans="1:9" ht="27.75" thickTop="1" x14ac:dyDescent="0.2">
      <c r="B12" s="30">
        <f>1+INT(MIN(MOD(C12-DATE(YEAR(C12)+{-1;0;1},1,5)+WEEKDAY(DATE(YEAR(C12)+{-1;0;1},1,3)),734))/7)</f>
        <v>7</v>
      </c>
      <c r="C12" s="154">
        <f>C9+7</f>
        <v>45698</v>
      </c>
      <c r="D12" s="19">
        <f t="shared" ref="D12:I12" si="2">C12+1</f>
        <v>45699</v>
      </c>
      <c r="E12" s="19">
        <f t="shared" si="2"/>
        <v>45700</v>
      </c>
      <c r="F12" s="19">
        <f t="shared" si="2"/>
        <v>45701</v>
      </c>
      <c r="G12" s="19">
        <f t="shared" si="2"/>
        <v>45702</v>
      </c>
      <c r="H12" s="19">
        <f t="shared" si="2"/>
        <v>45703</v>
      </c>
      <c r="I12" s="19">
        <f t="shared" si="2"/>
        <v>45704</v>
      </c>
    </row>
    <row r="13" spans="1:9" ht="12.6" customHeight="1" x14ac:dyDescent="0.2">
      <c r="B13" s="20"/>
      <c r="C13" s="50" t="str">
        <f>IFERROR(VLOOKUP(C12,JF_P[],2,0),"")</f>
        <v/>
      </c>
      <c r="D13" s="51" t="str">
        <f>IFERROR(VLOOKUP(D12,JF_P[],2,0),"")</f>
        <v/>
      </c>
      <c r="E13" s="51" t="str">
        <f>IFERROR(VLOOKUP(E12,JF_P[],2,0),"")</f>
        <v/>
      </c>
      <c r="F13" s="51" t="str">
        <f>IFERROR(VLOOKUP(F12,JF_P[],2,0),"")</f>
        <v/>
      </c>
      <c r="G13" s="51" t="str">
        <f>IFERROR(VLOOKUP(G12,JF_P[],2,0),"")</f>
        <v/>
      </c>
      <c r="H13" s="51" t="str">
        <f>IFERROR(VLOOKUP(H12,JF_P[],2,0),"")</f>
        <v/>
      </c>
      <c r="I13" s="51" t="str">
        <f>IFERROR(VLOOKUP(I12,JF_P[],2,0),"")</f>
        <v/>
      </c>
    </row>
    <row r="14" spans="1:9" ht="13.5" thickBot="1" x14ac:dyDescent="0.25">
      <c r="B14" s="20"/>
      <c r="C14" s="155"/>
      <c r="D14" s="156"/>
      <c r="E14" s="156"/>
      <c r="F14" s="156"/>
      <c r="G14" s="156"/>
      <c r="H14" s="156"/>
      <c r="I14" s="156"/>
    </row>
    <row r="15" spans="1:9" ht="27.75" thickTop="1" x14ac:dyDescent="0.2">
      <c r="B15" s="30">
        <f>1+INT(MIN(MOD(C15-DATE(YEAR(C15)+{-1;0;1},1,5)+WEEKDAY(DATE(YEAR(C15)+{-1;0;1},1,3)),734))/7)</f>
        <v>8</v>
      </c>
      <c r="C15" s="154">
        <f>C12+7</f>
        <v>45705</v>
      </c>
      <c r="D15" s="19">
        <f t="shared" ref="D15:I15" si="3">C15+1</f>
        <v>45706</v>
      </c>
      <c r="E15" s="19">
        <f t="shared" si="3"/>
        <v>45707</v>
      </c>
      <c r="F15" s="19">
        <f t="shared" si="3"/>
        <v>45708</v>
      </c>
      <c r="G15" s="19">
        <f t="shared" si="3"/>
        <v>45709</v>
      </c>
      <c r="H15" s="19">
        <f t="shared" si="3"/>
        <v>45710</v>
      </c>
      <c r="I15" s="19">
        <f t="shared" si="3"/>
        <v>45711</v>
      </c>
    </row>
    <row r="16" spans="1:9" ht="12.6" customHeight="1" x14ac:dyDescent="0.2">
      <c r="B16" s="20"/>
      <c r="C16" s="50" t="str">
        <f>IFERROR(VLOOKUP(C15,JF_P[],2,0),"")</f>
        <v/>
      </c>
      <c r="D16" s="51" t="str">
        <f>IFERROR(VLOOKUP(D15,JF_P[],2,0),"")</f>
        <v/>
      </c>
      <c r="E16" s="51" t="str">
        <f>IFERROR(VLOOKUP(E15,JF_P[],2,0),"")</f>
        <v/>
      </c>
      <c r="F16" s="51" t="str">
        <f>IFERROR(VLOOKUP(F15,JF_P[],2,0),"")</f>
        <v/>
      </c>
      <c r="G16" s="51" t="str">
        <f>IFERROR(VLOOKUP(G15,JF_P[],2,0),"")</f>
        <v/>
      </c>
      <c r="H16" s="51" t="str">
        <f>IFERROR(VLOOKUP(H15,JF_P[],2,0),"")</f>
        <v/>
      </c>
      <c r="I16" s="51" t="str">
        <f>IFERROR(VLOOKUP(I15,JF_P[],2,0),"")</f>
        <v/>
      </c>
    </row>
    <row r="17" spans="2:9" ht="13.5" thickBot="1" x14ac:dyDescent="0.25">
      <c r="B17" s="20"/>
    </row>
    <row r="18" spans="2:9" ht="27.75" thickTop="1" x14ac:dyDescent="0.2">
      <c r="B18" s="30">
        <f>1+INT(MIN(MOD(C18-DATE(YEAR(C18)+{-1;0;1},1,5)+WEEKDAY(DATE(YEAR(C18)+{-1;0;1},1,3)),734))/7)</f>
        <v>9</v>
      </c>
      <c r="C18" s="154">
        <f>C15+7</f>
        <v>45712</v>
      </c>
      <c r="D18" s="19">
        <f t="shared" ref="D18:I18" si="4">C18+1</f>
        <v>45713</v>
      </c>
      <c r="E18" s="19">
        <f t="shared" si="4"/>
        <v>45714</v>
      </c>
      <c r="F18" s="19">
        <f t="shared" si="4"/>
        <v>45715</v>
      </c>
      <c r="G18" s="19">
        <f t="shared" si="4"/>
        <v>45716</v>
      </c>
      <c r="H18" s="19">
        <f t="shared" si="4"/>
        <v>45717</v>
      </c>
      <c r="I18" s="19">
        <f t="shared" si="4"/>
        <v>45718</v>
      </c>
    </row>
    <row r="19" spans="2:9" ht="12.6" customHeight="1" x14ac:dyDescent="0.2">
      <c r="B19" s="20"/>
      <c r="C19" s="50" t="str">
        <f>IFERROR(VLOOKUP(C18,JF_P[],2,0),"")</f>
        <v/>
      </c>
      <c r="D19" s="51" t="str">
        <f>IFERROR(VLOOKUP(D18,JF_P[],2,0),"")</f>
        <v/>
      </c>
      <c r="E19" s="51" t="str">
        <f>IFERROR(VLOOKUP(E18,JF_P[],2,0),"")</f>
        <v/>
      </c>
      <c r="F19" s="51" t="str">
        <f>IFERROR(VLOOKUP(F18,JF_P[],2,0),"")</f>
        <v/>
      </c>
      <c r="G19" s="51" t="str">
        <f>IFERROR(VLOOKUP(G18,JF_P[],2,0),"")</f>
        <v/>
      </c>
      <c r="H19" s="51" t="str">
        <f>IFERROR(VLOOKUP(H18,JF_P[],2,0),"")</f>
        <v/>
      </c>
      <c r="I19" s="51" t="str">
        <f>IFERROR(VLOOKUP(I18,JF_P[],2,0),"")</f>
        <v/>
      </c>
    </row>
    <row r="20" spans="2:9" ht="13.5" thickBot="1" x14ac:dyDescent="0.25">
      <c r="B20" s="20"/>
      <c r="C20" s="155"/>
      <c r="D20" s="156"/>
      <c r="E20" s="156"/>
      <c r="F20" s="156"/>
      <c r="G20" s="156"/>
      <c r="H20" s="156"/>
      <c r="I20" s="156"/>
    </row>
    <row r="21" spans="2:9" ht="30" thickTop="1" x14ac:dyDescent="0.2">
      <c r="B21" s="30">
        <f>1+INT(MIN(MOD(C21-DATE(YEAR(C21)+{-1;0;1},1,5)+WEEKDAY(DATE(YEAR(C21)+{-1;0;1},1,3)),734))/7)</f>
        <v>10</v>
      </c>
      <c r="C21" s="154">
        <f>C18+7</f>
        <v>45719</v>
      </c>
      <c r="D21" s="19">
        <f t="shared" ref="D21:I21" si="5">C21+1</f>
        <v>45720</v>
      </c>
      <c r="E21" s="19">
        <f t="shared" si="5"/>
        <v>45721</v>
      </c>
      <c r="F21" s="19">
        <f t="shared" si="5"/>
        <v>45722</v>
      </c>
      <c r="G21" s="158">
        <f t="shared" si="5"/>
        <v>45723</v>
      </c>
      <c r="H21" s="19">
        <f t="shared" si="5"/>
        <v>45724</v>
      </c>
      <c r="I21" s="19">
        <f t="shared" si="5"/>
        <v>45725</v>
      </c>
    </row>
    <row r="22" spans="2:9" ht="12.6" customHeight="1" x14ac:dyDescent="0.2">
      <c r="B22" s="20"/>
      <c r="C22" s="31" t="str">
        <f>IFERROR(VLOOKUP(C21,JF_P[],2,0),"")</f>
        <v/>
      </c>
      <c r="D22" s="32" t="str">
        <f>IFERROR(VLOOKUP(D21,JF_P[],2,0),"")</f>
        <v/>
      </c>
      <c r="E22" s="32" t="str">
        <f>IFERROR(VLOOKUP(E21,JF_P[],2,0),"")</f>
        <v/>
      </c>
      <c r="F22" s="32" t="str">
        <f>IFERROR(VLOOKUP(F21,JF_P[],2,0),"")</f>
        <v/>
      </c>
      <c r="G22" s="32" t="str">
        <f>IFERROR(VLOOKUP(G21,JF_P[],2,0),"")</f>
        <v/>
      </c>
      <c r="H22" s="32" t="str">
        <f>IFERROR(VLOOKUP(H21,JF_P[],2,0),"")</f>
        <v/>
      </c>
      <c r="I22" s="32" t="str">
        <f>IFERROR(VLOOKUP(I21,JF_P[],2,0),"")</f>
        <v/>
      </c>
    </row>
    <row r="23" spans="2:9" x14ac:dyDescent="0.2">
      <c r="B23" s="20"/>
    </row>
  </sheetData>
  <mergeCells count="1">
    <mergeCell ref="C4:I4"/>
  </mergeCells>
  <conditionalFormatting sqref="C9:I9 C15:I15 C21:I21">
    <cfRule type="expression" dxfId="30" priority="4">
      <formula>MONTH(C9)&lt;&gt;$E$2</formula>
    </cfRule>
  </conditionalFormatting>
  <conditionalFormatting sqref="C6:I6">
    <cfRule type="expression" dxfId="29" priority="3">
      <formula>MONTH(C6)&lt;&gt;$E$2</formula>
    </cfRule>
  </conditionalFormatting>
  <conditionalFormatting sqref="C12:I12">
    <cfRule type="expression" dxfId="28" priority="2">
      <formula>MONTH(C12)&lt;&gt;$E$2</formula>
    </cfRule>
  </conditionalFormatting>
  <conditionalFormatting sqref="C18:I18">
    <cfRule type="expression" dxfId="27" priority="1">
      <formula>MONTH(C18)&lt;&gt;$E$2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aff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affmois" altText="Bouton Compteur. Modifie le mois civil dans la cellule E2">
                <anchor moveWithCells="1" sizeWithCells="1">
                  <from>
                    <xdr:col>3</xdr:col>
                    <xdr:colOff>1428750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5"/>
  <sheetViews>
    <sheetView workbookViewId="0">
      <selection activeCell="B4" sqref="B4"/>
    </sheetView>
  </sheetViews>
  <sheetFormatPr baseColWidth="10" defaultColWidth="10.85546875" defaultRowHeight="14.25" x14ac:dyDescent="0.2"/>
  <cols>
    <col min="1" max="1" width="14.85546875" style="7" customWidth="1"/>
    <col min="2" max="7" width="8" style="8" customWidth="1"/>
    <col min="8" max="16384" width="10.85546875" style="7"/>
  </cols>
  <sheetData>
    <row r="1" spans="1:7" x14ac:dyDescent="0.2">
      <c r="B1" s="8" t="s">
        <v>25</v>
      </c>
      <c r="C1" s="8" t="s">
        <v>26</v>
      </c>
      <c r="D1" s="8" t="s">
        <v>27</v>
      </c>
      <c r="E1" s="8" t="s">
        <v>28</v>
      </c>
      <c r="F1" s="8" t="s">
        <v>29</v>
      </c>
      <c r="G1" s="8" t="s">
        <v>30</v>
      </c>
    </row>
    <row r="2" spans="1:7" x14ac:dyDescent="0.2">
      <c r="A2" s="7" t="s">
        <v>31</v>
      </c>
      <c r="B2" s="9">
        <v>6</v>
      </c>
      <c r="C2" s="8">
        <f>B2+B3+3</f>
        <v>9</v>
      </c>
      <c r="D2" s="8">
        <f t="shared" ref="D2:G2" si="0">C2+C3+3</f>
        <v>12</v>
      </c>
      <c r="E2" s="8">
        <f t="shared" si="0"/>
        <v>15</v>
      </c>
      <c r="F2" s="8">
        <f t="shared" si="0"/>
        <v>18</v>
      </c>
      <c r="G2" s="8">
        <f t="shared" si="0"/>
        <v>21</v>
      </c>
    </row>
    <row r="3" spans="1:7" x14ac:dyDescent="0.2">
      <c r="A3" s="7" t="s">
        <v>32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</row>
    <row r="4" spans="1:7" x14ac:dyDescent="0.2">
      <c r="A4" s="7" t="s">
        <v>33</v>
      </c>
      <c r="B4" s="8">
        <f>B2+2</f>
        <v>8</v>
      </c>
      <c r="C4" s="8">
        <f t="shared" ref="C4:G4" si="1">C2+2</f>
        <v>11</v>
      </c>
      <c r="D4" s="8">
        <f t="shared" si="1"/>
        <v>14</v>
      </c>
      <c r="E4" s="8">
        <f t="shared" si="1"/>
        <v>17</v>
      </c>
      <c r="F4" s="8">
        <f t="shared" si="1"/>
        <v>20</v>
      </c>
      <c r="G4" s="8">
        <f t="shared" si="1"/>
        <v>23</v>
      </c>
    </row>
    <row r="5" spans="1:7" x14ac:dyDescent="0.2">
      <c r="A5" s="7" t="s">
        <v>34</v>
      </c>
      <c r="B5" s="8">
        <f>B2+1+B3</f>
        <v>7</v>
      </c>
      <c r="C5" s="8">
        <f t="shared" ref="C5:G5" si="2">C2+1+C3</f>
        <v>10</v>
      </c>
      <c r="D5" s="8">
        <f t="shared" si="2"/>
        <v>13</v>
      </c>
      <c r="E5" s="8">
        <f t="shared" si="2"/>
        <v>16</v>
      </c>
      <c r="F5" s="8">
        <f t="shared" si="2"/>
        <v>19</v>
      </c>
      <c r="G5" s="8">
        <f t="shared" si="2"/>
        <v>22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703125" defaultRowHeight="12.75" x14ac:dyDescent="0.2"/>
  <sheetData>
    <row r="1" spans="1:3" x14ac:dyDescent="0.2">
      <c r="A1" s="2">
        <f>Mensuel!C2</f>
        <v>2025</v>
      </c>
      <c r="B1" s="4" t="s">
        <v>10</v>
      </c>
      <c r="C1" s="4" t="s">
        <v>11</v>
      </c>
    </row>
    <row r="2" spans="1:3" x14ac:dyDescent="0.2">
      <c r="A2" s="3"/>
      <c r="B2" s="5">
        <f>IF(WEEKDAY(B3,2)=2,B3-1,0)</f>
        <v>0</v>
      </c>
      <c r="C2" s="3" t="s">
        <v>12</v>
      </c>
    </row>
    <row r="3" spans="1:3" x14ac:dyDescent="0.2">
      <c r="A3" s="3"/>
      <c r="B3" s="6">
        <f>DATE(A1,1,1)</f>
        <v>45658</v>
      </c>
      <c r="C3" s="3" t="s">
        <v>13</v>
      </c>
    </row>
    <row r="4" spans="1:3" x14ac:dyDescent="0.2">
      <c r="A4" s="3"/>
      <c r="B4" s="5">
        <f>IF(WEEKDAY(B3,2)=4,B3+1,0)</f>
        <v>0</v>
      </c>
      <c r="C4" s="3" t="s">
        <v>12</v>
      </c>
    </row>
    <row r="5" spans="1:3" x14ac:dyDescent="0.2">
      <c r="A5" s="3"/>
      <c r="B5" s="6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45767</v>
      </c>
      <c r="C5" s="3" t="s">
        <v>14</v>
      </c>
    </row>
    <row r="6" spans="1:3" x14ac:dyDescent="0.2">
      <c r="A6" s="3"/>
      <c r="B6" s="6">
        <f>B5+1</f>
        <v>45768</v>
      </c>
      <c r="C6" s="3" t="s">
        <v>15</v>
      </c>
    </row>
    <row r="7" spans="1:3" x14ac:dyDescent="0.2">
      <c r="A7" s="3"/>
      <c r="B7" s="5">
        <f>IF(WEEKDAY(B8,2)=2,B8-1,0)</f>
        <v>0</v>
      </c>
      <c r="C7" s="3" t="s">
        <v>12</v>
      </c>
    </row>
    <row r="8" spans="1:3" x14ac:dyDescent="0.2">
      <c r="A8" s="3"/>
      <c r="B8" s="6">
        <f>DATE(A1,5,1)</f>
        <v>45778</v>
      </c>
      <c r="C8" s="3" t="s">
        <v>16</v>
      </c>
    </row>
    <row r="9" spans="1:3" x14ac:dyDescent="0.2">
      <c r="A9" s="3"/>
      <c r="B9" s="5">
        <f>IF(WEEKDAY(B8,2)=4,B8+1,0)</f>
        <v>45779</v>
      </c>
      <c r="C9" s="3" t="s">
        <v>12</v>
      </c>
    </row>
    <row r="10" spans="1:3" x14ac:dyDescent="0.2">
      <c r="A10" s="3"/>
      <c r="B10" s="5">
        <f>IF(WEEKDAY(B11,2)=2,B11-1,0)</f>
        <v>0</v>
      </c>
      <c r="C10" s="3" t="s">
        <v>12</v>
      </c>
    </row>
    <row r="11" spans="1:3" x14ac:dyDescent="0.2">
      <c r="A11" s="3"/>
      <c r="B11" s="6">
        <f>DATE(A1,5,8)</f>
        <v>45785</v>
      </c>
      <c r="C11" s="3" t="s">
        <v>17</v>
      </c>
    </row>
    <row r="12" spans="1:3" x14ac:dyDescent="0.2">
      <c r="A12" s="3"/>
      <c r="B12" s="5">
        <f>IF(WEEKDAY(B11,2)=4,B11+1,0)</f>
        <v>45786</v>
      </c>
      <c r="C12" s="3" t="s">
        <v>12</v>
      </c>
    </row>
    <row r="13" spans="1:3" x14ac:dyDescent="0.2">
      <c r="A13" s="3"/>
      <c r="B13" s="6">
        <f>B5+39</f>
        <v>45806</v>
      </c>
      <c r="C13" s="3" t="s">
        <v>18</v>
      </c>
    </row>
    <row r="14" spans="1:3" x14ac:dyDescent="0.2">
      <c r="A14" s="3"/>
      <c r="B14" s="5">
        <f>IF(WEEKDAY(B13,2)=4,B13+1,0)</f>
        <v>45807</v>
      </c>
      <c r="C14" s="3" t="s">
        <v>12</v>
      </c>
    </row>
    <row r="15" spans="1:3" x14ac:dyDescent="0.2">
      <c r="A15" s="3"/>
      <c r="B15" s="6">
        <f>B5+50</f>
        <v>45817</v>
      </c>
      <c r="C15" s="3" t="s">
        <v>19</v>
      </c>
    </row>
    <row r="16" spans="1:3" x14ac:dyDescent="0.2">
      <c r="A16" s="3"/>
      <c r="B16" s="5">
        <f>IF(WEEKDAY(B17,2)=2,B17-1,0)</f>
        <v>0</v>
      </c>
      <c r="C16" s="3" t="s">
        <v>12</v>
      </c>
    </row>
    <row r="17" spans="1:3" x14ac:dyDescent="0.2">
      <c r="A17" s="3"/>
      <c r="B17" s="6">
        <f>DATE(A1,7,14)</f>
        <v>45852</v>
      </c>
      <c r="C17" s="3" t="s">
        <v>20</v>
      </c>
    </row>
    <row r="18" spans="1:3" x14ac:dyDescent="0.2">
      <c r="A18" s="3"/>
      <c r="B18" s="5">
        <f>IF(WEEKDAY(B17,2)=4,B17+1,0)</f>
        <v>0</v>
      </c>
      <c r="C18" s="3" t="s">
        <v>12</v>
      </c>
    </row>
    <row r="19" spans="1:3" x14ac:dyDescent="0.2">
      <c r="A19" s="3"/>
      <c r="B19" s="5">
        <f>IF(WEEKDAY(B20,2)=2,B20-1,0)</f>
        <v>0</v>
      </c>
      <c r="C19" s="3" t="s">
        <v>12</v>
      </c>
    </row>
    <row r="20" spans="1:3" x14ac:dyDescent="0.2">
      <c r="A20" s="3"/>
      <c r="B20" s="6">
        <f>DATE(A1,8,15)</f>
        <v>45884</v>
      </c>
      <c r="C20" s="3" t="s">
        <v>21</v>
      </c>
    </row>
    <row r="21" spans="1:3" x14ac:dyDescent="0.2">
      <c r="A21" s="3"/>
      <c r="B21" s="5">
        <f>IF(WEEKDAY(B20,2)=4,B20+1,0)</f>
        <v>0</v>
      </c>
      <c r="C21" s="3" t="s">
        <v>12</v>
      </c>
    </row>
    <row r="22" spans="1:3" x14ac:dyDescent="0.2">
      <c r="A22" s="3"/>
      <c r="B22" s="5">
        <f>IF(WEEKDAY(B23,2)=2,B23-1,0)</f>
        <v>0</v>
      </c>
      <c r="C22" s="3" t="s">
        <v>12</v>
      </c>
    </row>
    <row r="23" spans="1:3" x14ac:dyDescent="0.2">
      <c r="A23" s="3"/>
      <c r="B23" s="6">
        <f>DATE(A1,11,1)</f>
        <v>45962</v>
      </c>
      <c r="C23" s="3" t="s">
        <v>22</v>
      </c>
    </row>
    <row r="24" spans="1:3" x14ac:dyDescent="0.2">
      <c r="A24" s="3"/>
      <c r="B24" s="5">
        <f>IF(WEEKDAY(B23,2)=4,B23+1,0)</f>
        <v>0</v>
      </c>
      <c r="C24" s="3" t="s">
        <v>12</v>
      </c>
    </row>
    <row r="25" spans="1:3" x14ac:dyDescent="0.2">
      <c r="A25" s="3"/>
      <c r="B25" s="5">
        <f>IF(WEEKDAY(B26,2)=2,B26-1,0)</f>
        <v>45971</v>
      </c>
      <c r="C25" s="3" t="s">
        <v>12</v>
      </c>
    </row>
    <row r="26" spans="1:3" x14ac:dyDescent="0.2">
      <c r="A26" s="3"/>
      <c r="B26" s="6">
        <f>DATE(A1,11,11)</f>
        <v>45972</v>
      </c>
      <c r="C26" s="3" t="s">
        <v>23</v>
      </c>
    </row>
    <row r="27" spans="1:3" x14ac:dyDescent="0.2">
      <c r="A27" s="3"/>
      <c r="B27" s="5">
        <f>IF(WEEKDAY(B26,2)=4,B26+1,0)</f>
        <v>0</v>
      </c>
      <c r="C27" s="3" t="s">
        <v>12</v>
      </c>
    </row>
    <row r="28" spans="1:3" x14ac:dyDescent="0.2">
      <c r="A28" s="3"/>
      <c r="B28" s="5">
        <f>IF(WEEKDAY(B29,2)=2,B29-1,0)</f>
        <v>0</v>
      </c>
      <c r="C28" s="3" t="s">
        <v>12</v>
      </c>
    </row>
    <row r="29" spans="1:3" x14ac:dyDescent="0.2">
      <c r="A29" s="3"/>
      <c r="B29" s="6">
        <f>DATE(A1,12,25)</f>
        <v>46016</v>
      </c>
      <c r="C29" s="3" t="s">
        <v>24</v>
      </c>
    </row>
    <row r="30" spans="1:3" x14ac:dyDescent="0.2">
      <c r="A30" s="3"/>
      <c r="B30" s="5">
        <f>IF(WEEKDAY(B29,2)=4,B29+1,0)</f>
        <v>46017</v>
      </c>
      <c r="C30" s="3" t="s">
        <v>12</v>
      </c>
    </row>
    <row r="31" spans="1:3" x14ac:dyDescent="0.2">
      <c r="A31" s="3"/>
      <c r="B31" s="5">
        <f>IF(WEEKDAY(B32,2)=2,B32-1,0)</f>
        <v>0</v>
      </c>
      <c r="C31" s="3" t="s">
        <v>12</v>
      </c>
    </row>
    <row r="32" spans="1:3" x14ac:dyDescent="0.2">
      <c r="A32" s="3"/>
      <c r="B32" s="6">
        <f>DATE(A1+1,1,1)</f>
        <v>46023</v>
      </c>
      <c r="C32" s="3" t="s">
        <v>13</v>
      </c>
    </row>
    <row r="33" spans="2:3" x14ac:dyDescent="0.2">
      <c r="B33" s="5">
        <f>IF(WEEKDAY(B32,2)=4,B32+1,0)</f>
        <v>46024</v>
      </c>
      <c r="C33" s="3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Activités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JPR PROJECT</cp:lastModifiedBy>
  <cp:revision/>
  <cp:lastPrinted>2025-03-30T16:47:46Z</cp:lastPrinted>
  <dcterms:created xsi:type="dcterms:W3CDTF">2015-02-17T18:38:59Z</dcterms:created>
  <dcterms:modified xsi:type="dcterms:W3CDTF">2026-08-05T17:29:01Z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