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00" yWindow="100" windowWidth="25360" windowHeight="13900" tabRatio="500"/>
  </bookViews>
  <sheets>
    <sheet name="Facture" sheetId="3" r:id="rId1"/>
    <sheet name="Actes" sheetId="1" r:id="rId2"/>
    <sheet name="Coordonnees" sheetId="2" r:id="rId3"/>
    <sheet name="LigneFacture_Novembre" sheetId="4" r:id="rId4"/>
    <sheet name="LigneFacture_Decembre" sheetId="5" r:id="rId5"/>
  </sheets>
  <definedNames>
    <definedName name="b_actes">Actes!$A$1:$C$6</definedName>
    <definedName name="b_facture" localSheetId="4">LigneFacture_Decembre!$A$1:$H$2</definedName>
    <definedName name="b_facture">LigneFacture_Novembre!$A$1:$H$2</definedName>
    <definedName name="b_Libelle">Actes!$B:$B</definedName>
    <definedName name="b_lignefacture" localSheetId="4">LigneFacture_Decembre!$A$2:$H$4</definedName>
    <definedName name="b_lignefacture">LigneFacture_Novembre!$A$2:$H$4</definedName>
    <definedName name="b_num_facture" localSheetId="4">LigneFacture_Decembre!$A:$A</definedName>
    <definedName name="b_num_facture">LigneFacture_Novembre!$A:$A</definedName>
    <definedName name="b_patients" localSheetId="4">LigneFacture_Decembre!$B:$B</definedName>
    <definedName name="b_patients">LigneFacture_Novembre!$B:$B</definedName>
    <definedName name="b_prix">Actes!$C:$C</definedName>
    <definedName name="coordonnees">Coordonnees!$A$2:$J$4</definedName>
    <definedName name="Table2">Actes!$A$2:$C$5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5" l="1"/>
  <c r="G5" i="5"/>
  <c r="F5" i="5"/>
  <c r="H4" i="5"/>
  <c r="G4" i="5"/>
  <c r="F4" i="5"/>
  <c r="H3" i="5"/>
  <c r="G3" i="5"/>
  <c r="F3" i="5"/>
  <c r="H2" i="5"/>
  <c r="G2" i="5"/>
  <c r="F2" i="5"/>
  <c r="J4" i="3"/>
  <c r="J5" i="3"/>
  <c r="J6" i="3"/>
  <c r="J7" i="3"/>
  <c r="J8" i="3"/>
  <c r="J9" i="3"/>
  <c r="J11" i="3"/>
  <c r="H3" i="4"/>
  <c r="H4" i="4"/>
  <c r="H5" i="4"/>
  <c r="H2" i="4"/>
  <c r="G5" i="4"/>
  <c r="F5" i="4"/>
  <c r="G3" i="4"/>
  <c r="G4" i="4"/>
  <c r="F3" i="4"/>
  <c r="F4" i="4"/>
  <c r="F2" i="4"/>
  <c r="G2" i="4"/>
  <c r="J15" i="3"/>
  <c r="J16" i="3"/>
  <c r="J17" i="3"/>
  <c r="J18" i="3"/>
  <c r="J22" i="3"/>
</calcChain>
</file>

<file path=xl/comments1.xml><?xml version="1.0" encoding="utf-8"?>
<comments xmlns="http://schemas.openxmlformats.org/spreadsheetml/2006/main">
  <authors>
    <author>Armel</author>
  </authors>
  <commentList>
    <comment ref="C12" authorId="0">
      <text>
        <r>
          <rPr>
            <sz val="9"/>
            <color indexed="81"/>
            <rFont val="Calibri"/>
            <family val="2"/>
          </rPr>
          <t xml:space="preserve">Armel: j'aimerais créer une Liste déroulante affichant uniquement les actes (en "LigneFacture_" du patient en J14 </t>
        </r>
      </text>
    </comment>
    <comment ref="C13" authorId="0">
      <text>
        <r>
          <rPr>
            <b/>
            <sz val="9"/>
            <color indexed="81"/>
            <rFont val="Calibri"/>
            <family val="2"/>
          </rPr>
          <t>Moi:</t>
        </r>
        <r>
          <rPr>
            <sz val="9"/>
            <color indexed="81"/>
            <rFont val="Calibri"/>
            <family val="2"/>
          </rPr>
          <t xml:space="preserve">
J'aimerais mettre une liste déroulante qui afficherait les factures du patient choisi en J14. Il y a généralement plusieurs actes facturés pour un patient mais les actes réalisés à un mois donné </t>
        </r>
      </text>
    </comment>
    <comment ref="B18" authorId="0">
      <text>
        <r>
          <rPr>
            <b/>
            <sz val="9"/>
            <color indexed="81"/>
            <rFont val="Calibri"/>
            <family val="2"/>
          </rPr>
          <t>Armel:</t>
        </r>
        <r>
          <rPr>
            <sz val="9"/>
            <color indexed="81"/>
            <rFont val="Calibri"/>
            <family val="2"/>
          </rPr>
          <t xml:space="preserve">
Affichage automatique des actes des différentes séances ou aucun affichage si pas de séances</t>
        </r>
      </text>
    </comment>
    <comment ref="C18" authorId="0">
      <text>
        <r>
          <rPr>
            <b/>
            <sz val="9"/>
            <color indexed="81"/>
            <rFont val="Calibri"/>
            <family val="2"/>
          </rPr>
          <t>moi</t>
        </r>
        <r>
          <rPr>
            <sz val="9"/>
            <color indexed="81"/>
            <rFont val="Calibri"/>
            <family val="2"/>
          </rPr>
          <t xml:space="preserve">
Affichage automatique des dates des différentes séances ou aucun affichage si pas de séances</t>
        </r>
      </text>
    </comment>
    <comment ref="D18" authorId="0">
      <text>
        <r>
          <rPr>
            <b/>
            <sz val="9"/>
            <color indexed="81"/>
            <rFont val="Calibri"/>
            <family val="2"/>
          </rPr>
          <t>Armel:</t>
        </r>
        <r>
          <rPr>
            <sz val="9"/>
            <color indexed="81"/>
            <rFont val="Calibri"/>
            <family val="2"/>
          </rPr>
          <t xml:space="preserve">
affichage automatique des durées de séances </t>
        </r>
      </text>
    </comment>
    <comment ref="E18" authorId="0">
      <text>
        <r>
          <rPr>
            <b/>
            <sz val="9"/>
            <color indexed="81"/>
            <rFont val="Calibri"/>
            <family val="2"/>
          </rPr>
          <t>Armel:</t>
        </r>
        <r>
          <rPr>
            <sz val="9"/>
            <color indexed="81"/>
            <rFont val="Calibri"/>
            <family val="2"/>
          </rPr>
          <t xml:space="preserve">
affichage automatique des montants de séances unitaire </t>
        </r>
      </text>
    </comment>
  </commentList>
</comments>
</file>

<file path=xl/sharedStrings.xml><?xml version="1.0" encoding="utf-8"?>
<sst xmlns="http://schemas.openxmlformats.org/spreadsheetml/2006/main" count="108" uniqueCount="68">
  <si>
    <t xml:space="preserve">Code </t>
  </si>
  <si>
    <t>Libellé</t>
  </si>
  <si>
    <t>Prix</t>
  </si>
  <si>
    <t>Séance de 30 minutes</t>
  </si>
  <si>
    <t>S30</t>
  </si>
  <si>
    <t>S45</t>
  </si>
  <si>
    <t>Séance de 45 minutes</t>
  </si>
  <si>
    <t>RU</t>
  </si>
  <si>
    <t>Participation à une réunion</t>
  </si>
  <si>
    <t>CR</t>
  </si>
  <si>
    <t>Rédaction d'un compte-rendu</t>
  </si>
  <si>
    <t>Nom et prénom patient</t>
  </si>
  <si>
    <t>Adresse</t>
  </si>
  <si>
    <t>code postale</t>
  </si>
  <si>
    <t>ville</t>
  </si>
  <si>
    <t>email</t>
  </si>
  <si>
    <t>DORMÉUS Jérémy</t>
  </si>
  <si>
    <t>FRANCILLONNE Kyran-Emmanuel</t>
  </si>
  <si>
    <t>Siret</t>
  </si>
  <si>
    <t>Adeli</t>
  </si>
  <si>
    <t>Cabinet</t>
  </si>
  <si>
    <t>Nom :</t>
  </si>
  <si>
    <t xml:space="preserve">Adresse : </t>
  </si>
  <si>
    <t>CP et Ville :</t>
  </si>
  <si>
    <t>N° Siret :</t>
  </si>
  <si>
    <t>N° Adeli :</t>
  </si>
  <si>
    <t>Encart</t>
  </si>
  <si>
    <t>Numero mobile</t>
  </si>
  <si>
    <t>Numero fixe</t>
  </si>
  <si>
    <t>Numéros :</t>
  </si>
  <si>
    <t>Mail</t>
  </si>
  <si>
    <t>Patient</t>
  </si>
  <si>
    <t>Parent :</t>
  </si>
  <si>
    <t>Nom parent1</t>
  </si>
  <si>
    <t>1</t>
  </si>
  <si>
    <t>Numéro facture</t>
  </si>
  <si>
    <t>Date</t>
  </si>
  <si>
    <t>Ligne Facture</t>
  </si>
  <si>
    <t>Code article</t>
  </si>
  <si>
    <t xml:space="preserve">Prix unitaire </t>
  </si>
  <si>
    <t>Index</t>
  </si>
  <si>
    <t>F1073</t>
  </si>
  <si>
    <t xml:space="preserve"> [ ]</t>
  </si>
  <si>
    <t>F1087</t>
  </si>
  <si>
    <t>BI</t>
  </si>
  <si>
    <t>Bilan psychomoteur</t>
  </si>
  <si>
    <t>Facture</t>
  </si>
  <si>
    <t>DDJ</t>
  </si>
  <si>
    <t>FKE</t>
  </si>
  <si>
    <t>Mme FRA</t>
  </si>
  <si>
    <t>Mme JAN</t>
  </si>
  <si>
    <t>1 rue résidence du molet</t>
  </si>
  <si>
    <t>4 rue de la chanson</t>
  </si>
  <si>
    <t>Pmot</t>
  </si>
  <si>
    <t>24 boulevard de la chanson</t>
  </si>
  <si>
    <t>XX XX XX XX XX</t>
  </si>
  <si>
    <t>OOO</t>
  </si>
  <si>
    <t>AAA</t>
  </si>
  <si>
    <t>KKK</t>
  </si>
  <si>
    <t>pmot@gmail.com</t>
  </si>
  <si>
    <t>tta@hotmail.fr</t>
  </si>
  <si>
    <t>jjjj@gmail.com</t>
  </si>
  <si>
    <t xml:space="preserve">1111 </t>
  </si>
  <si>
    <t>2222</t>
  </si>
  <si>
    <t>Periode choisi (mois)</t>
  </si>
  <si>
    <t>Acte</t>
  </si>
  <si>
    <t>Durée</t>
  </si>
  <si>
    <t>Tarif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</si>
</sst>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€&quot;_ ;_ * \(#,##0.00\)\ &quot;€&quot;_ ;_ * &quot;-&quot;??_)\ &quot;€&quot;_ ;_ @_ "/>
    <numFmt numFmtId="164" formatCode="_ * #,##0.00_)\ [$€-1]_ ;_ * \(#,##0.00\)\ [$€-1]_ ;_ * &quot;-&quot;??_)\ [$€-1]_ ;_ @_ "/>
    <numFmt numFmtId="169" formatCode="[$-F800]dddd\,\ mmmm\ dd\,\ yyyy"/>
  </numFmts>
  <fonts count="11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"/>
      <name val="Calibri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1"/>
      <color rgb="FF000000"/>
      <name val="Times New Roman"/>
    </font>
    <font>
      <b/>
      <sz val="11"/>
      <color theme="1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FFCC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3366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5">
    <xf numFmtId="0" fontId="0" fillId="0" borderId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2" xfId="0" applyFill="1" applyBorder="1"/>
    <xf numFmtId="0" fontId="0" fillId="0" borderId="0" xfId="0" applyAlignment="1">
      <alignment wrapText="1"/>
    </xf>
    <xf numFmtId="0" fontId="3" fillId="0" borderId="1" xfId="1" applyBorder="1"/>
    <xf numFmtId="0" fontId="0" fillId="0" borderId="1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/>
    <xf numFmtId="0" fontId="3" fillId="0" borderId="1" xfId="1" applyFill="1" applyBorder="1"/>
    <xf numFmtId="0" fontId="6" fillId="3" borderId="0" xfId="0" applyFont="1" applyFill="1"/>
    <xf numFmtId="0" fontId="0" fillId="0" borderId="0" xfId="0" applyAlignment="1">
      <alignment horizontal="left"/>
    </xf>
    <xf numFmtId="49" fontId="0" fillId="0" borderId="5" xfId="0" applyNumberFormat="1" applyBorder="1"/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0" xfId="0" applyNumberFormat="1"/>
    <xf numFmtId="0" fontId="0" fillId="3" borderId="0" xfId="0" applyNumberFormat="1" applyFill="1" applyAlignment="1">
      <alignment shrinkToFit="1"/>
    </xf>
    <xf numFmtId="0" fontId="0" fillId="3" borderId="0" xfId="0" applyNumberFormat="1" applyFill="1" applyAlignment="1">
      <alignment wrapText="1" shrinkToFit="1"/>
    </xf>
    <xf numFmtId="0" fontId="2" fillId="0" borderId="0" xfId="0" applyFont="1" applyAlignment="1">
      <alignment wrapText="1"/>
    </xf>
    <xf numFmtId="49" fontId="0" fillId="0" borderId="0" xfId="0" applyNumberFormat="1" applyAlignment="1">
      <alignment horizontal="left"/>
    </xf>
    <xf numFmtId="0" fontId="0" fillId="3" borderId="9" xfId="0" applyNumberFormat="1" applyFill="1" applyBorder="1" applyAlignment="1">
      <alignment shrinkToFit="1"/>
    </xf>
    <xf numFmtId="169" fontId="0" fillId="2" borderId="1" xfId="0" applyNumberFormat="1" applyFont="1" applyFill="1" applyBorder="1" applyAlignment="1">
      <alignment horizontal="right"/>
    </xf>
    <xf numFmtId="169" fontId="0" fillId="0" borderId="1" xfId="0" applyNumberFormat="1" applyFont="1" applyBorder="1" applyAlignment="1">
      <alignment horizontal="right"/>
    </xf>
    <xf numFmtId="0" fontId="1" fillId="4" borderId="8" xfId="0" applyFont="1" applyFill="1" applyBorder="1"/>
    <xf numFmtId="164" fontId="1" fillId="4" borderId="7" xfId="0" applyNumberFormat="1" applyFont="1" applyFill="1" applyBorder="1"/>
    <xf numFmtId="0" fontId="0" fillId="5" borderId="8" xfId="0" applyFont="1" applyFill="1" applyBorder="1"/>
    <xf numFmtId="164" fontId="0" fillId="5" borderId="7" xfId="0" applyNumberFormat="1" applyFont="1" applyFill="1" applyBorder="1"/>
    <xf numFmtId="0" fontId="0" fillId="6" borderId="8" xfId="0" applyFont="1" applyFill="1" applyBorder="1"/>
    <xf numFmtId="164" fontId="0" fillId="6" borderId="7" xfId="0" applyNumberFormat="1" applyFont="1" applyFill="1" applyBorder="1"/>
    <xf numFmtId="0" fontId="0" fillId="6" borderId="3" xfId="0" applyFont="1" applyFill="1" applyBorder="1"/>
    <xf numFmtId="164" fontId="0" fillId="6" borderId="1" xfId="0" applyNumberFormat="1" applyFont="1" applyFill="1" applyBorder="1"/>
    <xf numFmtId="0" fontId="1" fillId="4" borderId="8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left"/>
    </xf>
    <xf numFmtId="0" fontId="0" fillId="6" borderId="8" xfId="0" applyFont="1" applyFill="1" applyBorder="1" applyAlignment="1">
      <alignment horizontal="left"/>
    </xf>
    <xf numFmtId="0" fontId="0" fillId="6" borderId="3" xfId="0" applyFont="1" applyFill="1" applyBorder="1" applyAlignment="1">
      <alignment horizontal="left"/>
    </xf>
    <xf numFmtId="44" fontId="0" fillId="0" borderId="1" xfId="0" applyNumberFormat="1" applyBorder="1"/>
    <xf numFmtId="0" fontId="0" fillId="7" borderId="0" xfId="0" applyFill="1"/>
    <xf numFmtId="0" fontId="9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</cellXfs>
  <cellStyles count="25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Normal" xfId="0" builtinId="0"/>
  </cellStyles>
  <dxfs count="13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1</xdr:row>
      <xdr:rowOff>20320</xdr:rowOff>
    </xdr:from>
    <xdr:to>
      <xdr:col>1</xdr:col>
      <xdr:colOff>1778000</xdr:colOff>
      <xdr:row>8</xdr:row>
      <xdr:rowOff>81280</xdr:rowOff>
    </xdr:to>
    <xdr:sp macro="" textlink="J11">
      <xdr:nvSpPr>
        <xdr:cNvPr id="9" name="ZoneTexte 8"/>
        <xdr:cNvSpPr txBox="1"/>
      </xdr:nvSpPr>
      <xdr:spPr>
        <a:xfrm>
          <a:off x="762000" y="213360"/>
          <a:ext cx="1838960" cy="160528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4155041-0F58-BD4D-BA9F-62682BDB8F1C}" type="TxLink">
            <a:rPr lang="fr-FR" sz="1100" b="1"/>
            <a:t>Pmot
Psychomotricien D.E
24 boulevard de la chanson
92520 KKK
XX XX XX XX XX
XX XX XX XX XX
pmot@gmail.com
Siret : 1111 Adeli : 2222</a:t>
          </a:fld>
          <a:endParaRPr lang="fr-FR" sz="1100" b="1"/>
        </a:p>
      </xdr:txBody>
    </xdr:sp>
    <xdr:clientData/>
  </xdr:twoCellAnchor>
  <xdr:twoCellAnchor>
    <xdr:from>
      <xdr:col>4</xdr:col>
      <xdr:colOff>1991360</xdr:colOff>
      <xdr:row>3</xdr:row>
      <xdr:rowOff>91440</xdr:rowOff>
    </xdr:from>
    <xdr:to>
      <xdr:col>6</xdr:col>
      <xdr:colOff>660400</xdr:colOff>
      <xdr:row>9</xdr:row>
      <xdr:rowOff>30480</xdr:rowOff>
    </xdr:to>
    <xdr:sp macro="" textlink="J22">
      <xdr:nvSpPr>
        <xdr:cNvPr id="10" name="ZoneTexte 9"/>
        <xdr:cNvSpPr txBox="1"/>
      </xdr:nvSpPr>
      <xdr:spPr>
        <a:xfrm>
          <a:off x="6146800" y="670560"/>
          <a:ext cx="2387600" cy="129032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D4CA41A5-54E0-1544-A51E-2F4DA5C99C77}" type="TxLink">
            <a:rPr lang="fr-FR" sz="1100"/>
            <a:t>Nom de l'enfant : DDJ
Nom du/des parents : Mme JAN
1 rue résidence du molet
92520 OOO</a:t>
          </a:fld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coordonnees" displayName="coordonnees" ref="A1:J4" totalsRowShown="0" headerRowDxfId="5" headerRowBorderDxfId="11" tableBorderDxfId="12" totalsRowBorderDxfId="10">
  <tableColumns count="10">
    <tableColumn id="1" name="Nom et prénom patient" dataDxfId="9"/>
    <tableColumn id="10" name="Nom parent1" dataDxfId="0"/>
    <tableColumn id="2" name="Adresse"/>
    <tableColumn id="8" name="Numero mobile" dataDxfId="2"/>
    <tableColumn id="9" name="Numero fixe" dataDxfId="1"/>
    <tableColumn id="3" name="code postale" dataDxfId="8"/>
    <tableColumn id="4" name="ville" dataDxfId="7"/>
    <tableColumn id="5" name="email" dataDxfId="6" dataCellStyle="Lien hypertexte"/>
    <tableColumn id="6" name="Siret" dataDxfId="4"/>
    <tableColumn id="7" name="Adeli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pmot@gmail.com" TargetMode="External"/><Relationship Id="rId4" Type="http://schemas.openxmlformats.org/officeDocument/2006/relationships/table" Target="../tables/table1.xml"/><Relationship Id="rId1" Type="http://schemas.openxmlformats.org/officeDocument/2006/relationships/hyperlink" Target="mailto:jjjj@gmail.com" TargetMode="External"/><Relationship Id="rId2" Type="http://schemas.openxmlformats.org/officeDocument/2006/relationships/hyperlink" Target="mailto:tta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J22"/>
  <sheetViews>
    <sheetView showGridLines="0" tabSelected="1" topLeftCell="A9" zoomScale="125" zoomScaleNormal="125" zoomScalePageLayoutView="125" workbookViewId="0">
      <selection activeCell="E23" sqref="E23"/>
    </sheetView>
  </sheetViews>
  <sheetFormatPr baseColWidth="10" defaultRowHeight="15" x14ac:dyDescent="0"/>
  <cols>
    <col min="2" max="2" width="23.83203125" customWidth="1"/>
    <col min="4" max="4" width="9" customWidth="1"/>
    <col min="5" max="5" width="38" customWidth="1"/>
    <col min="9" max="9" width="10.83203125" style="11"/>
    <col min="10" max="10" width="32.6640625" style="19" customWidth="1"/>
  </cols>
  <sheetData>
    <row r="2" spans="2:10">
      <c r="B2" s="5"/>
      <c r="E2" s="5"/>
      <c r="I2" s="13" t="s">
        <v>20</v>
      </c>
    </row>
    <row r="3" spans="2:10">
      <c r="B3" s="5"/>
      <c r="I3" s="11" t="s">
        <v>21</v>
      </c>
      <c r="J3" s="19" t="s">
        <v>53</v>
      </c>
    </row>
    <row r="4" spans="2:10">
      <c r="I4" s="11" t="s">
        <v>22</v>
      </c>
      <c r="J4" s="19" t="str">
        <f>INDEX(coordonnees[Adresse],MATCH(Facture!J3,coordonnees[Nom et prénom patient],0))</f>
        <v>24 boulevard de la chanson</v>
      </c>
    </row>
    <row r="5" spans="2:10">
      <c r="B5" s="21"/>
      <c r="I5" s="11" t="s">
        <v>23</v>
      </c>
      <c r="J5" s="19" t="str">
        <f>INDEX(coordonnees[code postale],MATCH(Facture!J3,coordonnees[Nom et prénom patient],0))&amp; " "&amp;INDEX(coordonnees[ville],MATCH(Facture!J3,coordonnees[Nom et prénom patient],0))</f>
        <v>92520 KKK</v>
      </c>
    </row>
    <row r="6" spans="2:10" ht="30">
      <c r="B6" s="21"/>
      <c r="I6" s="11" t="s">
        <v>29</v>
      </c>
      <c r="J6" s="20" t="str">
        <f>INDEX(coordonnees[Numero mobile],MATCH(Facture!J3,coordonnees[Nom et prénom patient],0))&amp;CHAR(13)&amp;INDEX(coordonnees[Numero fixe],MATCH(Facture!J3,coordonnees[Nom et prénom patient],0))</f>
        <v>XX XX XX XX XX_x000D_XX XX XX XX XX</v>
      </c>
    </row>
    <row r="7" spans="2:10">
      <c r="B7" s="21"/>
      <c r="I7" s="11" t="s">
        <v>30</v>
      </c>
      <c r="J7" s="20" t="str">
        <f>INDEX(coordonnees[email],MATCH(Facture!J3,coordonnees[Nom et prénom patient],0))</f>
        <v>pmot@gmail.com</v>
      </c>
    </row>
    <row r="8" spans="2:10">
      <c r="I8" s="11" t="s">
        <v>24</v>
      </c>
      <c r="J8" s="19" t="str">
        <f>INDEX(coordonnees[Siret],MATCH(Facture!J3,coordonnees[Nom et prénom patient],0))</f>
        <v xml:space="preserve">1111 </v>
      </c>
    </row>
    <row r="9" spans="2:10">
      <c r="I9" s="11" t="s">
        <v>25</v>
      </c>
      <c r="J9" s="19" t="str">
        <f>INDEX(coordonnees[Adeli],MATCH(Facture!J3,coordonnees[Nom et prénom patient],0))</f>
        <v>2222</v>
      </c>
    </row>
    <row r="11" spans="2:10" ht="120">
      <c r="I11" s="11" t="s">
        <v>26</v>
      </c>
      <c r="J11" s="20" t="str">
        <f>J3&amp;CHAR(13)&amp;"Psychomotricien D.E"&amp;CHAR(13)&amp;J4&amp;CHAR(13)&amp;J5&amp;CHAR(13)&amp;J6&amp;CHAR(13)&amp;J7&amp;CHAR(13)&amp;"Siret : "&amp;J8&amp;"Adeli : "&amp;J9</f>
        <v>Pmot_x000D_Psychomotricien D.E_x000D_24 boulevard de la chanson_x000D_92520 KKK_x000D_XX XX XX XX XX_x000D_XX XX XX XX XX_x000D_pmot@gmail.com_x000D_Siret : 1111 Adeli : 2222</v>
      </c>
    </row>
    <row r="12" spans="2:10">
      <c r="B12" t="s">
        <v>64</v>
      </c>
    </row>
    <row r="13" spans="2:10" ht="16" thickBot="1">
      <c r="B13" t="s">
        <v>46</v>
      </c>
      <c r="I13" s="13" t="s">
        <v>31</v>
      </c>
    </row>
    <row r="14" spans="2:10" ht="16" thickBot="1">
      <c r="I14" s="11" t="s">
        <v>21</v>
      </c>
      <c r="J14" s="23" t="s">
        <v>47</v>
      </c>
    </row>
    <row r="15" spans="2:10">
      <c r="B15" s="39"/>
      <c r="C15" s="39"/>
      <c r="D15" s="39"/>
      <c r="E15" s="39"/>
      <c r="F15" s="39"/>
      <c r="G15" s="39"/>
      <c r="I15" s="11" t="s">
        <v>32</v>
      </c>
      <c r="J15" s="19" t="str">
        <f>INDEX(coordonnees[Nom parent1],MATCH(Facture!J14,coordonnees[Nom et prénom patient],0))</f>
        <v>Mme JAN</v>
      </c>
    </row>
    <row r="16" spans="2:10" ht="16" thickBot="1">
      <c r="I16" s="11" t="s">
        <v>22</v>
      </c>
      <c r="J16" s="19" t="str">
        <f>INDEX(coordonnees[Adresse],MATCH(Facture!J14,coordonnees[Nom et prénom patient],0))</f>
        <v>1 rue résidence du molet</v>
      </c>
    </row>
    <row r="17" spans="2:10">
      <c r="B17" s="40" t="s">
        <v>65</v>
      </c>
      <c r="C17" s="41" t="s">
        <v>36</v>
      </c>
      <c r="D17" s="42" t="s">
        <v>66</v>
      </c>
      <c r="E17" s="41" t="s">
        <v>67</v>
      </c>
      <c r="I17" s="11" t="s">
        <v>23</v>
      </c>
      <c r="J17" s="19" t="str">
        <f>INDEX(coordonnees[code postale],MATCH(Facture!J14,coordonnees[Nom et prénom patient],0))&amp; " "&amp;INDEX(coordonnees[ville],MATCH(Facture!J14,coordonnees[Nom et prénom patient],0))</f>
        <v>92520 OOO</v>
      </c>
    </row>
    <row r="18" spans="2:10" ht="18" customHeight="1">
      <c r="B18" s="2"/>
      <c r="C18" s="2"/>
      <c r="D18" s="2"/>
      <c r="E18" s="2"/>
      <c r="I18" s="11" t="s">
        <v>18</v>
      </c>
      <c r="J18" s="20" t="str">
        <f>INDEX(coordonnees[Numero mobile],MATCH(Facture!J14,coordonnees[Nom et prénom patient],0))&amp;CHAR(13)&amp;INDEX(coordonnees[Siret],MATCH(Facture!J14,coordonnees[Nom et prénom patient],0))</f>
        <v>_x000D_</v>
      </c>
    </row>
    <row r="19" spans="2:10">
      <c r="B19" s="2"/>
      <c r="C19" s="2"/>
      <c r="D19" s="2"/>
      <c r="E19" s="2"/>
      <c r="J19" s="20"/>
    </row>
    <row r="20" spans="2:10">
      <c r="B20" s="2"/>
      <c r="C20" s="2"/>
      <c r="D20" s="2"/>
      <c r="E20" s="2"/>
    </row>
    <row r="21" spans="2:10">
      <c r="B21" s="2"/>
      <c r="C21" s="2"/>
      <c r="D21" s="2"/>
      <c r="E21" s="2"/>
    </row>
    <row r="22" spans="2:10" ht="75">
      <c r="B22" s="2"/>
      <c r="C22" s="2"/>
      <c r="D22" s="2"/>
      <c r="E22" s="2"/>
      <c r="I22" s="11" t="s">
        <v>26</v>
      </c>
      <c r="J22" s="20" t="str">
        <f>"Nom de l'enfant : "&amp;J14&amp;CHAR(13)&amp;"Nom du/des parents : "&amp;J15&amp;CHAR(13)&amp;J16&amp;CHAR(13)&amp;J17&amp;J18</f>
        <v>Nom de l'enfant : DDJ_x000D_Nom du/des parents : Mme JAN_x000D_1 rue résidence du molet_x000D_92520 OOO_x000D_</v>
      </c>
    </row>
  </sheetData>
  <phoneticPr fontId="4" type="noConversion"/>
  <pageMargins left="0.75" right="0.75" top="1" bottom="1" header="0.5" footer="0.5"/>
  <pageSetup paperSize="9" orientation="portrait" horizontalDpi="4294967292" verticalDpi="4294967292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Coordonnees!$A$2:$A$4</xm:f>
          </x14:formula1>
          <xm:sqref>J14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6" sqref="D6"/>
    </sheetView>
  </sheetViews>
  <sheetFormatPr baseColWidth="10" defaultRowHeight="15" x14ac:dyDescent="0"/>
  <cols>
    <col min="1" max="1" width="8.33203125" customWidth="1"/>
    <col min="2" max="2" width="25.5" style="14" bestFit="1" customWidth="1"/>
    <col min="3" max="3" width="9.6640625" style="1" customWidth="1"/>
  </cols>
  <sheetData>
    <row r="1" spans="1:3">
      <c r="A1" s="26" t="s">
        <v>0</v>
      </c>
      <c r="B1" s="34" t="s">
        <v>1</v>
      </c>
      <c r="C1" s="27" t="s">
        <v>2</v>
      </c>
    </row>
    <row r="2" spans="1:3">
      <c r="A2" s="28" t="s">
        <v>4</v>
      </c>
      <c r="B2" s="35" t="s">
        <v>3</v>
      </c>
      <c r="C2" s="29">
        <v>35</v>
      </c>
    </row>
    <row r="3" spans="1:3">
      <c r="A3" s="30" t="s">
        <v>5</v>
      </c>
      <c r="B3" s="36" t="s">
        <v>6</v>
      </c>
      <c r="C3" s="31">
        <v>45</v>
      </c>
    </row>
    <row r="4" spans="1:3">
      <c r="A4" s="28" t="s">
        <v>7</v>
      </c>
      <c r="B4" s="35" t="s">
        <v>8</v>
      </c>
      <c r="C4" s="29">
        <v>45</v>
      </c>
    </row>
    <row r="5" spans="1:3">
      <c r="A5" s="32" t="s">
        <v>9</v>
      </c>
      <c r="B5" s="37" t="s">
        <v>10</v>
      </c>
      <c r="C5" s="33">
        <v>35</v>
      </c>
    </row>
    <row r="6" spans="1:3">
      <c r="A6" s="28" t="s">
        <v>44</v>
      </c>
      <c r="B6" s="35" t="s">
        <v>45</v>
      </c>
      <c r="C6" s="29">
        <v>190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2" sqref="A2"/>
    </sheetView>
  </sheetViews>
  <sheetFormatPr baseColWidth="10" defaultRowHeight="15" x14ac:dyDescent="0"/>
  <cols>
    <col min="1" max="1" width="28.1640625" bestFit="1" customWidth="1"/>
    <col min="2" max="2" width="18.5" bestFit="1" customWidth="1"/>
    <col min="3" max="4" width="26.1640625" style="18" customWidth="1"/>
    <col min="5" max="5" width="14.1640625" customWidth="1"/>
    <col min="6" max="6" width="19.6640625" bestFit="1" customWidth="1"/>
    <col min="7" max="7" width="27.83203125" bestFit="1" customWidth="1"/>
    <col min="8" max="8" width="17.83203125" style="18" bestFit="1" customWidth="1"/>
    <col min="9" max="9" width="11.83203125" style="18" customWidth="1"/>
  </cols>
  <sheetData>
    <row r="1" spans="1:10">
      <c r="A1" s="8" t="s">
        <v>11</v>
      </c>
      <c r="B1" s="8" t="s">
        <v>33</v>
      </c>
      <c r="C1" s="9" t="s">
        <v>12</v>
      </c>
      <c r="D1" s="15" t="s">
        <v>27</v>
      </c>
      <c r="E1" s="15" t="s">
        <v>28</v>
      </c>
      <c r="F1" s="9" t="s">
        <v>13</v>
      </c>
      <c r="G1" s="9" t="s">
        <v>14</v>
      </c>
      <c r="H1" s="10" t="s">
        <v>15</v>
      </c>
      <c r="I1" s="15" t="s">
        <v>18</v>
      </c>
      <c r="J1" s="15" t="s">
        <v>19</v>
      </c>
    </row>
    <row r="2" spans="1:10">
      <c r="A2" s="2" t="s">
        <v>47</v>
      </c>
      <c r="B2" s="2" t="s">
        <v>50</v>
      </c>
      <c r="C2" s="2" t="s">
        <v>51</v>
      </c>
      <c r="D2" s="16"/>
      <c r="E2" s="16"/>
      <c r="F2" s="2">
        <v>92520</v>
      </c>
      <c r="G2" s="2" t="s">
        <v>56</v>
      </c>
      <c r="H2" s="6" t="s">
        <v>61</v>
      </c>
      <c r="I2" s="16"/>
      <c r="J2" s="16"/>
    </row>
    <row r="3" spans="1:10">
      <c r="A3" s="2" t="s">
        <v>48</v>
      </c>
      <c r="B3" s="2" t="s">
        <v>49</v>
      </c>
      <c r="C3" s="7" t="s">
        <v>52</v>
      </c>
      <c r="D3" s="17"/>
      <c r="E3" s="17"/>
      <c r="F3" s="2">
        <v>92520</v>
      </c>
      <c r="G3" s="2" t="s">
        <v>57</v>
      </c>
      <c r="H3" s="6" t="s">
        <v>60</v>
      </c>
      <c r="I3" s="18" t="s">
        <v>34</v>
      </c>
      <c r="J3" s="18"/>
    </row>
    <row r="4" spans="1:10">
      <c r="A4" s="2" t="s">
        <v>53</v>
      </c>
      <c r="B4" s="2"/>
      <c r="C4" s="2" t="s">
        <v>54</v>
      </c>
      <c r="D4" s="16" t="s">
        <v>55</v>
      </c>
      <c r="E4" s="16" t="s">
        <v>55</v>
      </c>
      <c r="F4" s="2">
        <v>92520</v>
      </c>
      <c r="G4" s="2" t="s">
        <v>58</v>
      </c>
      <c r="H4" s="12" t="s">
        <v>59</v>
      </c>
      <c r="I4" s="17" t="s">
        <v>62</v>
      </c>
      <c r="J4" s="17" t="s">
        <v>63</v>
      </c>
    </row>
    <row r="10" spans="1:10">
      <c r="B10" s="14"/>
      <c r="C10" s="22"/>
      <c r="D10" s="22"/>
    </row>
    <row r="11" spans="1:10">
      <c r="B11" s="14"/>
      <c r="C11" s="22"/>
      <c r="D11" s="22"/>
    </row>
  </sheetData>
  <hyperlinks>
    <hyperlink ref="H2" r:id="rId1"/>
    <hyperlink ref="H3" r:id="rId2"/>
    <hyperlink ref="H4" r:id="rId3"/>
  </hyperlinks>
  <pageMargins left="0.75" right="0.75" top="1" bottom="1" header="0.5" footer="0.5"/>
  <pageSetup paperSize="9" orientation="portrait" horizontalDpi="4294967292" verticalDpi="4294967292"/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B5" sqref="B5"/>
    </sheetView>
  </sheetViews>
  <sheetFormatPr baseColWidth="10" defaultRowHeight="15" x14ac:dyDescent="0"/>
  <cols>
    <col min="1" max="1" width="14.1640625" bestFit="1" customWidth="1"/>
    <col min="2" max="2" width="28.1640625" bestFit="1" customWidth="1"/>
    <col min="3" max="3" width="22.33203125" bestFit="1" customWidth="1"/>
    <col min="4" max="4" width="12.1640625" bestFit="1" customWidth="1"/>
    <col min="5" max="5" width="11" bestFit="1" customWidth="1"/>
    <col min="6" max="6" width="19" bestFit="1" customWidth="1"/>
    <col min="7" max="7" width="11.5" style="1" bestFit="1" customWidth="1"/>
  </cols>
  <sheetData>
    <row r="1" spans="1:11">
      <c r="A1" s="2" t="s">
        <v>35</v>
      </c>
      <c r="B1" s="2" t="s">
        <v>31</v>
      </c>
      <c r="C1" s="2" t="s">
        <v>36</v>
      </c>
      <c r="D1" s="2" t="s">
        <v>37</v>
      </c>
      <c r="E1" s="2" t="s">
        <v>38</v>
      </c>
      <c r="F1" s="2" t="s">
        <v>1</v>
      </c>
      <c r="G1" s="3" t="s">
        <v>39</v>
      </c>
      <c r="H1" s="2" t="s">
        <v>40</v>
      </c>
    </row>
    <row r="2" spans="1:11">
      <c r="A2" s="2" t="s">
        <v>41</v>
      </c>
      <c r="B2" s="2" t="s">
        <v>47</v>
      </c>
      <c r="C2" s="24">
        <v>44874</v>
      </c>
      <c r="D2" s="2">
        <v>1</v>
      </c>
      <c r="E2" s="2" t="s">
        <v>4</v>
      </c>
      <c r="F2" s="2" t="str">
        <f>INDEX(b_Libelle,MATCH(LigneFacture_Novembre!E2,Actes!A:A,0))</f>
        <v>Séance de 30 minutes</v>
      </c>
      <c r="G2" s="38">
        <f>INDEX(b_prix,MATCH(LigneFacture_Novembre!E2,Actes!A:A,0))</f>
        <v>35</v>
      </c>
      <c r="H2" s="2" t="str">
        <f>CONCATENATE(b_num_facture, " ",D:D )</f>
        <v>F1073 1</v>
      </c>
    </row>
    <row r="3" spans="1:11">
      <c r="A3" s="2" t="s">
        <v>41</v>
      </c>
      <c r="B3" s="2" t="s">
        <v>47</v>
      </c>
      <c r="C3" s="25">
        <v>44879</v>
      </c>
      <c r="D3" s="2">
        <v>2</v>
      </c>
      <c r="E3" s="2" t="s">
        <v>4</v>
      </c>
      <c r="F3" s="2" t="str">
        <f>INDEX(b_Libelle,MATCH(LigneFacture_Novembre!E3,Actes!A:A,0))</f>
        <v>Séance de 30 minutes</v>
      </c>
      <c r="G3" s="38">
        <f>INDEX(b_prix,MATCH(LigneFacture_Novembre!E3,Actes!A:A,0))</f>
        <v>35</v>
      </c>
      <c r="H3" s="2" t="str">
        <f>CONCATENATE(b_num_facture, " ",D:D )</f>
        <v>F1073 2</v>
      </c>
    </row>
    <row r="4" spans="1:11">
      <c r="A4" s="2" t="s">
        <v>41</v>
      </c>
      <c r="B4" s="2" t="s">
        <v>47</v>
      </c>
      <c r="C4" s="24">
        <v>44888</v>
      </c>
      <c r="D4" s="2">
        <v>3</v>
      </c>
      <c r="E4" s="2" t="s">
        <v>4</v>
      </c>
      <c r="F4" s="2" t="str">
        <f>INDEX(b_Libelle,MATCH(LigneFacture_Novembre!E4,Actes!A:A,0))</f>
        <v>Séance de 30 minutes</v>
      </c>
      <c r="G4" s="38">
        <f>INDEX(b_prix,MATCH(LigneFacture_Novembre!E4,Actes!A:A,0))</f>
        <v>35</v>
      </c>
      <c r="H4" s="2" t="str">
        <f>CONCATENATE(b_num_facture, " ",D:D )</f>
        <v>F1073 3</v>
      </c>
    </row>
    <row r="5" spans="1:11">
      <c r="A5" t="s">
        <v>43</v>
      </c>
      <c r="B5" t="s">
        <v>47</v>
      </c>
      <c r="C5" s="25">
        <v>44886</v>
      </c>
      <c r="D5" s="4">
        <v>1</v>
      </c>
      <c r="E5" t="s">
        <v>44</v>
      </c>
      <c r="F5" s="2" t="str">
        <f>INDEX(b_Libelle,MATCH(LigneFacture_Novembre!E5,Actes!A:A,0))</f>
        <v>Bilan psychomoteur</v>
      </c>
      <c r="G5" s="38">
        <f>INDEX(b_prix,MATCH(LigneFacture_Novembre!E5,Actes!A:A,0))</f>
        <v>190</v>
      </c>
      <c r="H5" s="2" t="str">
        <f>CONCATENATE(b_num_facture, " ",D:D )</f>
        <v>F1087 1</v>
      </c>
    </row>
    <row r="6" spans="1:11">
      <c r="K6" t="s">
        <v>42</v>
      </c>
    </row>
    <row r="25" spans="4:4">
      <c r="D25" s="14"/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Coordonnees!$A$2:$A$4</xm:f>
          </x14:formula1>
          <xm:sqref>B1:B1048576</xm:sqref>
        </x14:dataValidation>
        <x14:dataValidation type="list" allowBlank="1" showInputMessage="1" showErrorMessage="1">
          <x14:formula1>
            <xm:f>Actes!$A$2:$A$5</xm:f>
          </x14:formula1>
          <xm:sqref>E3:E4 E6:E1048576</xm:sqref>
        </x14:dataValidation>
        <x14:dataValidation type="list" allowBlank="1" showInputMessage="1" showErrorMessage="1">
          <x14:formula1>
            <xm:f>Actes!$A$2:$A$6</xm:f>
          </x14:formula1>
          <xm:sqref>E2 E5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C23" sqref="C23"/>
    </sheetView>
  </sheetViews>
  <sheetFormatPr baseColWidth="10" defaultRowHeight="15" x14ac:dyDescent="0"/>
  <cols>
    <col min="1" max="1" width="14.1640625" bestFit="1" customWidth="1"/>
    <col min="2" max="2" width="28.1640625" bestFit="1" customWidth="1"/>
    <col min="3" max="3" width="22.33203125" bestFit="1" customWidth="1"/>
    <col min="4" max="4" width="12.1640625" bestFit="1" customWidth="1"/>
    <col min="5" max="5" width="11" bestFit="1" customWidth="1"/>
    <col min="6" max="6" width="19" bestFit="1" customWidth="1"/>
    <col min="7" max="7" width="11.5" style="1" bestFit="1" customWidth="1"/>
  </cols>
  <sheetData>
    <row r="1" spans="1:11">
      <c r="A1" s="2" t="s">
        <v>35</v>
      </c>
      <c r="B1" s="2" t="s">
        <v>31</v>
      </c>
      <c r="C1" s="2" t="s">
        <v>36</v>
      </c>
      <c r="D1" s="2" t="s">
        <v>37</v>
      </c>
      <c r="E1" s="2" t="s">
        <v>38</v>
      </c>
      <c r="F1" s="2" t="s">
        <v>1</v>
      </c>
      <c r="G1" s="3" t="s">
        <v>39</v>
      </c>
      <c r="H1" s="2" t="s">
        <v>40</v>
      </c>
    </row>
    <row r="2" spans="1:11">
      <c r="A2" s="2" t="s">
        <v>41</v>
      </c>
      <c r="B2" s="2" t="s">
        <v>16</v>
      </c>
      <c r="C2" s="24">
        <v>44874</v>
      </c>
      <c r="D2" s="2">
        <v>1</v>
      </c>
      <c r="E2" s="2" t="s">
        <v>4</v>
      </c>
      <c r="F2" s="2" t="str">
        <f>INDEX(b_Libelle,MATCH(LigneFacture_Decembre!E2,Actes!A:A,0))</f>
        <v>Séance de 30 minutes</v>
      </c>
      <c r="G2" s="38">
        <f>INDEX(b_prix,MATCH(LigneFacture_Decembre!E2,Actes!A:A,0))</f>
        <v>35</v>
      </c>
      <c r="H2" s="2" t="str">
        <f>CONCATENATE(b_num_facture, " ",D:D )</f>
        <v>F1073 1</v>
      </c>
    </row>
    <row r="3" spans="1:11">
      <c r="A3" s="2" t="s">
        <v>41</v>
      </c>
      <c r="B3" s="2" t="s">
        <v>16</v>
      </c>
      <c r="C3" s="25">
        <v>44879</v>
      </c>
      <c r="D3" s="2">
        <v>2</v>
      </c>
      <c r="E3" s="2" t="s">
        <v>4</v>
      </c>
      <c r="F3" s="2" t="str">
        <f>INDEX(b_Libelle,MATCH(LigneFacture_Decembre!E3,Actes!A:A,0))</f>
        <v>Séance de 30 minutes</v>
      </c>
      <c r="G3" s="38">
        <f>INDEX(b_prix,MATCH(LigneFacture_Decembre!E3,Actes!A:A,0))</f>
        <v>35</v>
      </c>
      <c r="H3" s="2" t="str">
        <f>CONCATENATE(b_num_facture, " ",D:D )</f>
        <v>F1073 2</v>
      </c>
    </row>
    <row r="4" spans="1:11">
      <c r="A4" s="2" t="s">
        <v>41</v>
      </c>
      <c r="B4" s="2" t="s">
        <v>16</v>
      </c>
      <c r="C4" s="24">
        <v>44888</v>
      </c>
      <c r="D4" s="2">
        <v>3</v>
      </c>
      <c r="E4" s="2" t="s">
        <v>4</v>
      </c>
      <c r="F4" s="2" t="str">
        <f>INDEX(b_Libelle,MATCH(LigneFacture_Decembre!E4,Actes!A:A,0))</f>
        <v>Séance de 30 minutes</v>
      </c>
      <c r="G4" s="38">
        <f>INDEX(b_prix,MATCH(LigneFacture_Decembre!E4,Actes!A:A,0))</f>
        <v>35</v>
      </c>
      <c r="H4" s="2" t="str">
        <f>CONCATENATE(b_num_facture, " ",D:D )</f>
        <v>F1073 3</v>
      </c>
    </row>
    <row r="5" spans="1:11">
      <c r="A5" t="s">
        <v>43</v>
      </c>
      <c r="B5" t="s">
        <v>17</v>
      </c>
      <c r="C5" s="25">
        <v>44886</v>
      </c>
      <c r="D5" s="4">
        <v>1</v>
      </c>
      <c r="E5" t="s">
        <v>44</v>
      </c>
      <c r="F5" s="2" t="str">
        <f>INDEX(b_Libelle,MATCH(LigneFacture_Decembre!E5,Actes!A:A,0))</f>
        <v>Bilan psychomoteur</v>
      </c>
      <c r="G5" s="38">
        <f>INDEX(b_prix,MATCH(LigneFacture_Decembre!E5,Actes!A:A,0))</f>
        <v>190</v>
      </c>
      <c r="H5" s="2" t="str">
        <f>CONCATENATE(b_num_facture, " ",D:D )</f>
        <v>F1087 1</v>
      </c>
    </row>
    <row r="6" spans="1:11">
      <c r="K6" t="s">
        <v>42</v>
      </c>
    </row>
    <row r="25" spans="4:4">
      <c r="D25" s="14"/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Actes!$A$2:$A$6</xm:f>
          </x14:formula1>
          <xm:sqref>E2 E5</xm:sqref>
        </x14:dataValidation>
        <x14:dataValidation type="list" allowBlank="1" showInputMessage="1" showErrorMessage="1">
          <x14:formula1>
            <xm:f>Actes!$A$2:$A$5</xm:f>
          </x14:formula1>
          <xm:sqref>E3:E4 E6:E1048576</xm:sqref>
        </x14:dataValidation>
        <x14:dataValidation type="list" allowBlank="1" showInputMessage="1" showErrorMessage="1">
          <x14:formula1>
            <xm:f>Coordonnees!$A$2:$A$4</xm:f>
          </x14:formula1>
          <xm:sqref>B1:B1048576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</vt:lpstr>
      <vt:lpstr>Actes</vt:lpstr>
      <vt:lpstr>Coordonnees</vt:lpstr>
      <vt:lpstr>LigneFacture_Novembre</vt:lpstr>
      <vt:lpstr>LigneFacture_Decembre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Armel</cp:lastModifiedBy>
  <dcterms:created xsi:type="dcterms:W3CDTF">2022-11-26T21:28:29Z</dcterms:created>
  <dcterms:modified xsi:type="dcterms:W3CDTF">2022-11-27T17:16:51Z</dcterms:modified>
</cp:coreProperties>
</file>