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an.a\Desktop\"/>
    </mc:Choice>
  </mc:AlternateContent>
  <xr:revisionPtr revIDLastSave="0" documentId="13_ncr:1_{ACB0D587-23A2-4D0D-9EC5-0536254F6B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mmande" sheetId="1" r:id="rId1"/>
    <sheet name="ici" sheetId="2" r:id="rId2"/>
    <sheet name="EQV_DEST" sheetId="4" r:id="rId3"/>
    <sheet name="bouton MAcro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1" l="1"/>
  <c r="Q4" i="1"/>
  <c r="Q3" i="1"/>
  <c r="Q2" i="1"/>
  <c r="P5" i="1"/>
  <c r="P4" i="1"/>
  <c r="P3" i="1"/>
  <c r="P2" i="1"/>
  <c r="H22" i="2"/>
  <c r="J1" i="2"/>
  <c r="H1" i="2"/>
  <c r="E10" i="2" l="1"/>
  <c r="C10" i="2"/>
  <c r="B10" i="2"/>
  <c r="A10" i="2"/>
  <c r="E9" i="2"/>
  <c r="C9" i="2"/>
  <c r="B9" i="2"/>
  <c r="A9" i="2"/>
  <c r="E8" i="2"/>
  <c r="C8" i="2"/>
  <c r="B8" i="2"/>
  <c r="A8" i="2"/>
  <c r="E7" i="2"/>
  <c r="C7" i="2"/>
  <c r="B7" i="2"/>
  <c r="A7" i="2"/>
  <c r="I6" i="2"/>
  <c r="J4" i="2"/>
  <c r="I5" i="2"/>
  <c r="I4" i="2"/>
  <c r="H6" i="2"/>
  <c r="H4" i="2"/>
  <c r="G5" i="2"/>
  <c r="G4" i="2"/>
  <c r="G3" i="2"/>
  <c r="L1" i="2"/>
  <c r="L2" i="2"/>
  <c r="L3" i="2"/>
  <c r="L4" i="2"/>
  <c r="L5" i="2"/>
  <c r="L6" i="2"/>
  <c r="G6" i="2"/>
  <c r="K1" i="2"/>
  <c r="I1" i="2"/>
  <c r="K2" i="2"/>
  <c r="K3" i="2"/>
  <c r="K4" i="2"/>
  <c r="K5" i="2"/>
  <c r="K6" i="2"/>
  <c r="J6" i="2"/>
  <c r="J5" i="2"/>
  <c r="H5" i="2"/>
  <c r="J2" i="2"/>
  <c r="I2" i="2"/>
  <c r="H2" i="2"/>
  <c r="J3" i="2"/>
  <c r="I3" i="2"/>
  <c r="H3" i="2"/>
  <c r="G1" i="2" l="1"/>
  <c r="G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Conrad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 généré lors de l'import si vide</t>
        </r>
      </text>
    </comment>
    <comment ref="D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Alias ou Ean</t>
        </r>
      </text>
    </comment>
    <comment ref="E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Alias ou Ean</t>
        </r>
      </text>
    </comment>
    <comment ref="I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Alias ou Ean</t>
        </r>
      </text>
    </comment>
    <comment ref="J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Alias ou Ean</t>
        </r>
      </text>
    </comment>
    <comment ref="P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Alias, EAN13 ou DUN14</t>
        </r>
      </text>
    </comment>
    <comment ref="Q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 (colis) ou UC</t>
        </r>
      </text>
    </comment>
    <comment ref="S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Quantité ou bien poids obligatoire</t>
        </r>
      </text>
    </comment>
    <comment ref="T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Quantité ou bien poids obligatoire</t>
        </r>
      </text>
    </comment>
  </commentList>
</comments>
</file>

<file path=xl/sharedStrings.xml><?xml version="1.0" encoding="utf-8"?>
<sst xmlns="http://schemas.openxmlformats.org/spreadsheetml/2006/main" count="49" uniqueCount="43">
  <si>
    <t>N_LIGNE</t>
  </si>
  <si>
    <t>REF_CDE_ORIG</t>
  </si>
  <si>
    <t>REF_BL</t>
  </si>
  <si>
    <t>TRANSPORTEUR</t>
  </si>
  <si>
    <t>VIA</t>
  </si>
  <si>
    <t>DATE_ENLEVEMENT</t>
  </si>
  <si>
    <t>DONNEUR_ORDRE</t>
  </si>
  <si>
    <t>SOCIETE_COMM</t>
  </si>
  <si>
    <t>REF_LOT</t>
  </si>
  <si>
    <t>DATE_ROTATION</t>
  </si>
  <si>
    <t>REF_PAL_CLI</t>
  </si>
  <si>
    <t>REF_SSCC</t>
  </si>
  <si>
    <t>COMMENT_ENTETE_PREP</t>
  </si>
  <si>
    <t>COMMENT_PIED_PREP</t>
  </si>
  <si>
    <t>COMMENT_ENTETE_LIV</t>
  </si>
  <si>
    <t>COMMENT_PIED_LIV</t>
  </si>
  <si>
    <t>COMMENT_LIGNE_PREP</t>
  </si>
  <si>
    <t>COMMENT_LIGNE_LIV</t>
  </si>
  <si>
    <r>
      <t>REF_EXT</t>
    </r>
    <r>
      <rPr>
        <b/>
        <sz val="11"/>
        <color rgb="FFFF0000"/>
        <rFont val="Calibri"/>
        <family val="2"/>
        <scheme val="minor"/>
      </rPr>
      <t>*</t>
    </r>
  </si>
  <si>
    <r>
      <t>DATE_LIVRAISON</t>
    </r>
    <r>
      <rPr>
        <b/>
        <sz val="11"/>
        <color rgb="FFFF0000"/>
        <rFont val="Calibri"/>
        <family val="2"/>
        <scheme val="minor"/>
      </rPr>
      <t>*</t>
    </r>
  </si>
  <si>
    <r>
      <t>PRODUIT</t>
    </r>
    <r>
      <rPr>
        <b/>
        <sz val="11"/>
        <color rgb="FFFF0000"/>
        <rFont val="Calibri"/>
        <family val="2"/>
        <scheme val="minor"/>
      </rPr>
      <t>*</t>
    </r>
  </si>
  <si>
    <r>
      <t>TYPE_UL</t>
    </r>
    <r>
      <rPr>
        <b/>
        <sz val="11"/>
        <color rgb="FFFF0000"/>
        <rFont val="Calibri"/>
        <family val="2"/>
        <scheme val="minor"/>
      </rPr>
      <t>*</t>
    </r>
  </si>
  <si>
    <r>
      <t>QTE</t>
    </r>
    <r>
      <rPr>
        <b/>
        <sz val="11"/>
        <color rgb="FFFF0000"/>
        <rFont val="Calibri"/>
        <family val="2"/>
        <scheme val="minor"/>
      </rPr>
      <t>*</t>
    </r>
  </si>
  <si>
    <r>
      <t>DESTINATAIRE</t>
    </r>
    <r>
      <rPr>
        <b/>
        <sz val="11"/>
        <color rgb="FFFF0000"/>
        <rFont val="Calibri"/>
        <family val="2"/>
        <scheme val="minor"/>
      </rPr>
      <t>*</t>
    </r>
  </si>
  <si>
    <r>
      <t>POIDS</t>
    </r>
    <r>
      <rPr>
        <b/>
        <sz val="11"/>
        <color rgb="FFFF0000"/>
        <rFont val="Calibri"/>
        <family val="2"/>
        <scheme val="minor"/>
      </rPr>
      <t>*</t>
    </r>
  </si>
  <si>
    <t>PCB</t>
  </si>
  <si>
    <t xml:space="preserve">Expé du : </t>
  </si>
  <si>
    <t xml:space="preserve">Cde : </t>
  </si>
  <si>
    <t xml:space="preserve">Client : </t>
  </si>
  <si>
    <t>Code ISLA</t>
  </si>
  <si>
    <t>Code STEF</t>
  </si>
  <si>
    <t>Qte</t>
  </si>
  <si>
    <t>610004 - STEF ARRAS STOCKAGE</t>
  </si>
  <si>
    <t>98 RUE GEORGES CLEMENCEAU</t>
  </si>
  <si>
    <t>SAINT LAURENT BLANGY</t>
  </si>
  <si>
    <t>200022 - PROHADIS ST APPOLINAIRE</t>
  </si>
  <si>
    <t>SAINT APPOLINAIRE</t>
  </si>
  <si>
    <t>Code client ASIAFOOD</t>
  </si>
  <si>
    <t>Ville</t>
  </si>
  <si>
    <t>STEF62ST</t>
  </si>
  <si>
    <t>SARL21AP</t>
  </si>
  <si>
    <t>Si tout est vert depuis la plage de cellule G1 à L6 =La structure de cde du client est OK. 
Si présence de cellule(s)  en Rouge alors Probleme =&gt; Apeller Sce Qualité</t>
  </si>
  <si>
    <t>Equivalence Alias client STEF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</si>
</sst>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49" fontId="0" fillId="0" borderId="0" xfId="0" applyNumberFormat="1"/>
    <xf numFmtId="0" fontId="1" fillId="0" borderId="0" xfId="0" applyFont="1"/>
    <xf numFmtId="0" fontId="0" fillId="0" borderId="0" xfId="0" applyFill="1"/>
    <xf numFmtId="14" fontId="0" fillId="0" borderId="0" xfId="0" applyNumberFormat="1" applyFill="1"/>
    <xf numFmtId="49" fontId="0" fillId="0" borderId="0" xfId="0" applyNumberFormat="1" applyFill="1"/>
    <xf numFmtId="0" fontId="2" fillId="2" borderId="0" xfId="0" applyFont="1" applyFill="1"/>
    <xf numFmtId="49" fontId="2" fillId="2" borderId="0" xfId="0" applyNumberFormat="1" applyFont="1" applyFill="1"/>
    <xf numFmtId="14" fontId="0" fillId="0" borderId="0" xfId="0" applyNumberFormat="1"/>
    <xf numFmtId="0" fontId="2" fillId="3" borderId="0" xfId="0" applyFont="1" applyFill="1"/>
    <xf numFmtId="0" fontId="2" fillId="2" borderId="0" xfId="0" applyNumberFormat="1" applyFont="1" applyFill="1"/>
    <xf numFmtId="0" fontId="5" fillId="4" borderId="0" xfId="0" applyFont="1" applyFill="1"/>
    <xf numFmtId="0" fontId="0" fillId="5" borderId="0" xfId="0" applyFill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6" borderId="0" xfId="0" applyFill="1" applyProtection="1"/>
    <xf numFmtId="0" fontId="0" fillId="0" borderId="0" xfId="0" applyFill="1" applyProtection="1"/>
    <xf numFmtId="0" fontId="0" fillId="0" borderId="0" xfId="0" applyFill="1" applyAlignment="1" applyProtection="1">
      <alignment vertical="center"/>
    </xf>
    <xf numFmtId="0" fontId="0" fillId="6" borderId="0" xfId="0" applyFill="1" applyAlignment="1" applyProtection="1">
      <alignment horizontal="left"/>
    </xf>
    <xf numFmtId="0" fontId="0" fillId="5" borderId="0" xfId="0" applyFill="1" applyProtection="1">
      <protection locked="0"/>
    </xf>
    <xf numFmtId="14" fontId="0" fillId="0" borderId="0" xfId="0" applyNumberFormat="1" applyFill="1" applyProtection="1"/>
    <xf numFmtId="0" fontId="0" fillId="7" borderId="0" xfId="0" applyFill="1"/>
    <xf numFmtId="0" fontId="6" fillId="6" borderId="0" xfId="0" applyFont="1" applyFill="1" applyAlignment="1" applyProtection="1">
      <alignment horizontal="center" vertical="center" wrapText="1"/>
    </xf>
  </cellXfs>
  <cellStyles count="2">
    <cellStyle name="Normal" xfId="0" builtinId="0"/>
    <cellStyle name="Normal 2" xfId="1" xr:uid="{B608A912-1F56-40BE-93B4-131C60C3D861}"/>
  </cellStyles>
  <dxfs count="25"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746760</xdr:colOff>
      <xdr:row>6</xdr:row>
      <xdr:rowOff>95250</xdr:rowOff>
    </xdr:from>
    <xdr:to>
      <xdr:col>9</xdr:col>
      <xdr:colOff>815340</xdr:colOff>
      <xdr:row>11</xdr:row>
      <xdr:rowOff>15240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4754880" y="1192530"/>
          <a:ext cx="0" cy="834390"/>
          <a:chOff x="6294120" y="1192530"/>
          <a:chExt cx="2750820" cy="834390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 txBox="1"/>
        </xdr:nvSpPr>
        <xdr:spPr>
          <a:xfrm>
            <a:off x="6294120" y="1592580"/>
            <a:ext cx="2750820" cy="434340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CONTROLE</a:t>
            </a:r>
            <a:r>
              <a:rPr lang="fr-FR" sz="1100" baseline="0"/>
              <a:t> STRUCTURE DU FICHIER DE CDE CLIENT+ si collage par ADM est OK </a:t>
            </a:r>
            <a:endParaRPr lang="fr-FR" sz="1100"/>
          </a:p>
        </xdr:txBody>
      </xdr:sp>
      <xdr:sp macro="" textlink="">
        <xdr:nvSpPr>
          <xdr:cNvPr id="3" name="Flèche : droit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 rot="16200000">
            <a:off x="7467600" y="1249680"/>
            <a:ext cx="426720" cy="312420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5</xdr:row>
          <xdr:rowOff>160020</xdr:rowOff>
        </xdr:from>
        <xdr:to>
          <xdr:col>4</xdr:col>
          <xdr:colOff>228600</xdr:colOff>
          <xdr:row>8</xdr:row>
          <xdr:rowOff>68580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5"/>
  <sheetViews>
    <sheetView tabSelected="1" zoomScaleNormal="100" workbookViewId="0">
      <selection activeCell="E13" sqref="E13"/>
    </sheetView>
  </sheetViews>
  <sheetFormatPr baseColWidth="10" defaultRowHeight="14.4" x14ac:dyDescent="0.3"/>
  <cols>
    <col min="1" max="1" width="16.88671875" style="1" customWidth="1"/>
    <col min="2" max="2" width="15.5546875" style="1" customWidth="1"/>
    <col min="3" max="3" width="13.88671875" style="1" customWidth="1"/>
    <col min="4" max="4" width="13.5546875" style="1" bestFit="1" customWidth="1"/>
    <col min="5" max="5" width="15.109375" style="1" bestFit="1" customWidth="1"/>
    <col min="6" max="6" width="6.44140625" style="1" customWidth="1"/>
    <col min="7" max="7" width="19.109375" style="8" customWidth="1"/>
    <col min="8" max="8" width="18.5546875" style="8" bestFit="1" customWidth="1"/>
    <col min="9" max="9" width="18.5546875" style="1" bestFit="1" customWidth="1"/>
    <col min="10" max="10" width="15.109375" style="1" bestFit="1" customWidth="1"/>
    <col min="11" max="11" width="23.88671875" style="1" bestFit="1" customWidth="1"/>
    <col min="12" max="12" width="21.44140625" style="1" bestFit="1" customWidth="1"/>
    <col min="13" max="13" width="22.109375" style="1" bestFit="1" customWidth="1"/>
    <col min="14" max="14" width="19.5546875" style="1" bestFit="1" customWidth="1"/>
    <col min="15" max="15" width="9.33203125" customWidth="1"/>
    <col min="16" max="16" width="10.109375" customWidth="1"/>
    <col min="17" max="17" width="10" customWidth="1"/>
    <col min="18" max="18" width="9.88671875" customWidth="1"/>
    <col min="19" max="19" width="7.44140625" customWidth="1"/>
    <col min="20" max="20" width="7.6640625" customWidth="1"/>
    <col min="21" max="21" width="8.44140625" bestFit="1" customWidth="1"/>
    <col min="22" max="22" width="15.88671875" bestFit="1" customWidth="1"/>
    <col min="23" max="23" width="12" bestFit="1" customWidth="1"/>
    <col min="24" max="24" width="9.44140625" bestFit="1" customWidth="1"/>
    <col min="25" max="25" width="22.6640625" bestFit="1" customWidth="1"/>
    <col min="26" max="26" width="20.88671875" style="1" bestFit="1" customWidth="1"/>
  </cols>
  <sheetData>
    <row r="1" spans="1:26" s="2" customFormat="1" x14ac:dyDescent="0.3">
      <c r="A1" s="9" t="s">
        <v>18</v>
      </c>
      <c r="B1" s="9" t="s">
        <v>1</v>
      </c>
      <c r="C1" s="9" t="s">
        <v>2</v>
      </c>
      <c r="D1" s="9" t="s">
        <v>23</v>
      </c>
      <c r="E1" s="9" t="s">
        <v>3</v>
      </c>
      <c r="F1" s="9" t="s">
        <v>4</v>
      </c>
      <c r="G1" s="9" t="s">
        <v>19</v>
      </c>
      <c r="H1" s="9" t="s">
        <v>5</v>
      </c>
      <c r="I1" s="9" t="s">
        <v>6</v>
      </c>
      <c r="J1" s="9" t="s">
        <v>7</v>
      </c>
      <c r="K1" s="9" t="s">
        <v>12</v>
      </c>
      <c r="L1" s="9" t="s">
        <v>13</v>
      </c>
      <c r="M1" s="9" t="s">
        <v>14</v>
      </c>
      <c r="N1" s="9" t="s">
        <v>15</v>
      </c>
      <c r="O1" s="6" t="s">
        <v>0</v>
      </c>
      <c r="P1" s="6" t="s">
        <v>20</v>
      </c>
      <c r="Q1" s="6" t="s">
        <v>21</v>
      </c>
      <c r="R1" s="6" t="s">
        <v>25</v>
      </c>
      <c r="S1" s="6" t="s">
        <v>22</v>
      </c>
      <c r="T1" s="10" t="s">
        <v>24</v>
      </c>
      <c r="U1" s="6" t="s">
        <v>8</v>
      </c>
      <c r="V1" s="6" t="s">
        <v>9</v>
      </c>
      <c r="W1" s="7" t="s">
        <v>10</v>
      </c>
      <c r="X1" s="6" t="s">
        <v>11</v>
      </c>
      <c r="Y1" s="6" t="s">
        <v>16</v>
      </c>
      <c r="Z1" s="6" t="s">
        <v>17</v>
      </c>
    </row>
    <row r="2" spans="1:26" x14ac:dyDescent="0.3">
      <c r="A2" s="13">
        <v>124072</v>
      </c>
      <c r="B2" s="5"/>
      <c r="C2" s="5"/>
      <c r="D2" t="s">
        <v>39</v>
      </c>
      <c r="E2" s="5"/>
      <c r="F2" s="5"/>
      <c r="G2" s="4"/>
      <c r="H2" s="4"/>
      <c r="I2" s="5"/>
      <c r="J2" s="5"/>
      <c r="K2" s="5"/>
      <c r="L2" s="5"/>
      <c r="M2" s="5"/>
      <c r="N2" s="5"/>
      <c r="O2" s="3"/>
      <c r="P2" s="13" t="str">
        <f>"919BIB445"</f>
        <v>919BIB445</v>
      </c>
      <c r="Q2" s="13" t="str">
        <f>"COL"</f>
        <v>COL</v>
      </c>
      <c r="S2" s="13">
        <v>108</v>
      </c>
      <c r="Z2" s="5"/>
    </row>
    <row r="3" spans="1:26" x14ac:dyDescent="0.3">
      <c r="A3" s="13">
        <v>124072</v>
      </c>
      <c r="B3" s="5"/>
      <c r="C3" s="5"/>
      <c r="D3" t="s">
        <v>39</v>
      </c>
      <c r="E3" s="5"/>
      <c r="F3" s="5"/>
      <c r="G3" s="4"/>
      <c r="H3" s="4"/>
      <c r="I3" s="5"/>
      <c r="J3" s="5"/>
      <c r="K3" s="5"/>
      <c r="L3" s="5"/>
      <c r="M3" s="5"/>
      <c r="N3" s="5"/>
      <c r="O3" s="3"/>
      <c r="P3" s="13" t="str">
        <f>"919BIB834"</f>
        <v>919BIB834</v>
      </c>
      <c r="Q3" s="13" t="str">
        <f>"COL"</f>
        <v>COL</v>
      </c>
      <c r="S3" s="13">
        <v>798</v>
      </c>
      <c r="Z3" s="5"/>
    </row>
    <row r="4" spans="1:26" x14ac:dyDescent="0.3">
      <c r="A4" s="13">
        <v>124072</v>
      </c>
      <c r="D4" t="s">
        <v>39</v>
      </c>
      <c r="P4" s="13" t="str">
        <f>"919BIB841"</f>
        <v>919BIB841</v>
      </c>
      <c r="Q4" s="13" t="str">
        <f>"COL"</f>
        <v>COL</v>
      </c>
      <c r="S4" s="13">
        <v>266</v>
      </c>
    </row>
    <row r="5" spans="1:26" x14ac:dyDescent="0.3">
      <c r="A5" s="13">
        <v>124072</v>
      </c>
      <c r="D5" t="s">
        <v>39</v>
      </c>
      <c r="P5" s="13" t="str">
        <f>"919BIB483"</f>
        <v>919BIB483</v>
      </c>
      <c r="Q5" s="13" t="str">
        <f>"COL"</f>
        <v>COL</v>
      </c>
      <c r="S5" s="13">
        <v>266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BED73-AC6F-4EBD-8FAB-4BD7431B1761}">
  <sheetPr codeName="Feuil2">
    <tabColor rgb="FF00B0F0"/>
  </sheetPr>
  <dimension ref="A1:T87"/>
  <sheetViews>
    <sheetView showGridLines="0" workbookViewId="0">
      <selection activeCell="E7" sqref="E7:E10"/>
    </sheetView>
  </sheetViews>
  <sheetFormatPr baseColWidth="10" defaultRowHeight="14.4" x14ac:dyDescent="0.3"/>
  <cols>
    <col min="1" max="6" width="11.5546875" style="13"/>
    <col min="7" max="7" width="0" style="17" hidden="1" customWidth="1"/>
    <col min="8" max="8" width="27.5546875" style="17" hidden="1" customWidth="1"/>
    <col min="9" max="9" width="0" style="17" hidden="1" customWidth="1"/>
    <col min="10" max="10" width="21.44140625" style="17" hidden="1" customWidth="1"/>
    <col min="11" max="12" width="0" style="17" hidden="1" customWidth="1"/>
    <col min="13" max="20" width="11.5546875" style="17"/>
    <col min="21" max="16384" width="11.5546875" style="15"/>
  </cols>
  <sheetData>
    <row r="1" spans="1:17" ht="14.4" customHeight="1" x14ac:dyDescent="0.3">
      <c r="A1" s="20" t="s">
        <v>26</v>
      </c>
      <c r="B1" s="14">
        <v>44602</v>
      </c>
      <c r="C1" s="13" t="s">
        <v>27</v>
      </c>
      <c r="D1" s="13">
        <v>124072</v>
      </c>
      <c r="G1" s="16" t="str">
        <f>IF(AND(COUNTIF(A:A,"Expé du : ")=1,$A$1="Expé du : "),$A$1,"KO")</f>
        <v xml:space="preserve">Expé du : </v>
      </c>
      <c r="H1" s="21">
        <f>IF(LEN(TEXT($B$1,"jj/mm/aa"))=8,B1,"KO")</f>
        <v>44602</v>
      </c>
      <c r="I1" s="16" t="str">
        <f>IF($C$1="Cde : ",$C$1,"KO")</f>
        <v xml:space="preserve">Cde : </v>
      </c>
      <c r="J1" s="17">
        <f>IF(LEN($D$1)=6,D1,"KO")</f>
        <v>124072</v>
      </c>
      <c r="K1" s="16" t="str">
        <f>IF($E$1="","","ko")</f>
        <v/>
      </c>
      <c r="L1" s="16" t="str">
        <f>IF($E$1="","","ko")</f>
        <v/>
      </c>
      <c r="P1" s="18"/>
    </row>
    <row r="2" spans="1:17" x14ac:dyDescent="0.3">
      <c r="A2" s="13" t="s">
        <v>28</v>
      </c>
      <c r="B2" s="13" t="s">
        <v>32</v>
      </c>
      <c r="G2" s="16" t="str">
        <f>IF(AND(COUNTIF(A:A,"Client : ")=1,A2="Client : "),A2,"KO")</f>
        <v xml:space="preserve">Client : </v>
      </c>
      <c r="H2" s="19" t="str">
        <f>IF(B2&lt;&gt;"",B2,"KO")</f>
        <v>610004 - STEF ARRAS STOCKAGE</v>
      </c>
      <c r="I2" s="16" t="str">
        <f t="shared" ref="I2:L3" si="0">IF(C2="","","ko")</f>
        <v/>
      </c>
      <c r="J2" s="16" t="str">
        <f t="shared" si="0"/>
        <v/>
      </c>
      <c r="K2" s="16" t="str">
        <f t="shared" si="0"/>
        <v/>
      </c>
      <c r="L2" s="16" t="str">
        <f t="shared" si="0"/>
        <v/>
      </c>
      <c r="P2" s="18"/>
      <c r="Q2" s="13"/>
    </row>
    <row r="3" spans="1:17" x14ac:dyDescent="0.3">
      <c r="B3" s="13" t="s">
        <v>33</v>
      </c>
      <c r="G3" s="16" t="str">
        <f>IF(A3="","","KO")</f>
        <v/>
      </c>
      <c r="H3" s="16" t="str">
        <f>IF(B3&lt;&gt;"",B3,"KO")</f>
        <v>98 RUE GEORGES CLEMENCEAU</v>
      </c>
      <c r="I3" s="16" t="str">
        <f t="shared" si="0"/>
        <v/>
      </c>
      <c r="J3" s="16" t="str">
        <f t="shared" si="0"/>
        <v/>
      </c>
      <c r="K3" s="16" t="str">
        <f t="shared" si="0"/>
        <v/>
      </c>
      <c r="L3" s="16" t="str">
        <f t="shared" si="0"/>
        <v/>
      </c>
      <c r="P3" s="18"/>
      <c r="Q3" s="13"/>
    </row>
    <row r="4" spans="1:17" x14ac:dyDescent="0.3">
      <c r="G4" s="16" t="str">
        <f>IF(A4="","","KO")</f>
        <v/>
      </c>
      <c r="H4" s="16" t="str">
        <f>IF(B4="","","KO")</f>
        <v/>
      </c>
      <c r="I4" s="16" t="str">
        <f>IF(C4="","","KO")</f>
        <v/>
      </c>
      <c r="J4" s="16" t="str">
        <f>IF(D4="","","KO")</f>
        <v/>
      </c>
      <c r="K4" s="16" t="str">
        <f t="shared" ref="K4:L6" si="1">IF(E4="","","ko")</f>
        <v/>
      </c>
      <c r="L4" s="16" t="str">
        <f t="shared" si="1"/>
        <v/>
      </c>
      <c r="P4" s="18"/>
      <c r="Q4" s="13"/>
    </row>
    <row r="5" spans="1:17" x14ac:dyDescent="0.3">
      <c r="B5" s="13">
        <v>62223</v>
      </c>
      <c r="D5" s="13" t="s">
        <v>34</v>
      </c>
      <c r="G5" s="16" t="str">
        <f>IF(A5="","","KO")</f>
        <v/>
      </c>
      <c r="H5" s="16">
        <f>IF(B5&lt;&gt;"",B5,"KO")</f>
        <v>62223</v>
      </c>
      <c r="I5" s="16" t="str">
        <f>IF(C5="","","KO")</f>
        <v/>
      </c>
      <c r="J5" s="19" t="str">
        <f>IF(D5&lt;&gt;"",D5,"KO")</f>
        <v>SAINT LAURENT BLANGY</v>
      </c>
      <c r="K5" s="16" t="str">
        <f t="shared" si="1"/>
        <v/>
      </c>
      <c r="L5" s="16" t="str">
        <f t="shared" si="1"/>
        <v/>
      </c>
      <c r="P5" s="18"/>
      <c r="Q5" s="13"/>
    </row>
    <row r="6" spans="1:17" x14ac:dyDescent="0.3">
      <c r="A6" s="13" t="s">
        <v>29</v>
      </c>
      <c r="C6" s="13" t="s">
        <v>30</v>
      </c>
      <c r="D6" s="13" t="s">
        <v>31</v>
      </c>
      <c r="G6" s="16" t="str">
        <f>IF(AND(COUNTIF(A:A,"Code ISLA")=1,A6="Code ISLA"),A6,"KO")</f>
        <v>Code ISLA</v>
      </c>
      <c r="H6" s="16" t="str">
        <f>IF(B6="","","KO")</f>
        <v/>
      </c>
      <c r="I6" s="16" t="str">
        <f>IF(C6="Code STEF",C6,"KO")</f>
        <v>Code STEF</v>
      </c>
      <c r="J6" s="16" t="str">
        <f>IF(D6="Qte",D6,"KO")</f>
        <v>Qte</v>
      </c>
      <c r="K6" s="16" t="str">
        <f t="shared" si="1"/>
        <v/>
      </c>
      <c r="L6" s="16" t="str">
        <f t="shared" si="1"/>
        <v/>
      </c>
      <c r="P6" s="18"/>
    </row>
    <row r="7" spans="1:17" x14ac:dyDescent="0.3">
      <c r="A7" s="13" t="str">
        <f>"10102606"</f>
        <v>10102606</v>
      </c>
      <c r="B7" s="13" t="str">
        <f>"BOULETTES PUR BOEUF 800GX6 SUR"</f>
        <v>BOULETTES PUR BOEUF 800GX6 SUR</v>
      </c>
      <c r="C7" s="13" t="str">
        <f>"919BIB445"</f>
        <v>919BIB445</v>
      </c>
      <c r="D7" s="13">
        <v>108</v>
      </c>
      <c r="E7" s="13" t="str">
        <f>"COL"</f>
        <v>COL</v>
      </c>
    </row>
    <row r="8" spans="1:17" x14ac:dyDescent="0.3">
      <c r="A8" s="13" t="str">
        <f>"10101801"</f>
        <v>10101801</v>
      </c>
      <c r="B8" s="13" t="str">
        <f>"STEAK HACHE PUR BF 2KGX1 SURG"</f>
        <v>STEAK HACHE PUR BF 2KGX1 SURG</v>
      </c>
      <c r="C8" s="13" t="str">
        <f>"919BIB834"</f>
        <v>919BIB834</v>
      </c>
      <c r="D8" s="13">
        <v>798</v>
      </c>
      <c r="E8" s="13" t="str">
        <f>"COL"</f>
        <v>COL</v>
      </c>
    </row>
    <row r="9" spans="1:17" x14ac:dyDescent="0.3">
      <c r="A9" s="13" t="str">
        <f>"10101501"</f>
        <v>10101501</v>
      </c>
      <c r="B9" s="13" t="str">
        <f>"BURGER 2KGX1 SURG"</f>
        <v>BURGER 2KGX1 SURG</v>
      </c>
      <c r="C9" s="13" t="str">
        <f>"919BIB841"</f>
        <v>919BIB841</v>
      </c>
      <c r="D9" s="13">
        <v>266</v>
      </c>
      <c r="E9" s="13" t="str">
        <f>"COL"</f>
        <v>COL</v>
      </c>
    </row>
    <row r="10" spans="1:17" x14ac:dyDescent="0.3">
      <c r="A10" s="13" t="str">
        <f>"10101301"</f>
        <v>10101301</v>
      </c>
      <c r="B10" s="13" t="str">
        <f>"BOULETTES PUR BOEUF 2KGX1 SURG"</f>
        <v>BOULETTES PUR BOEUF 2KGX1 SURG</v>
      </c>
      <c r="C10" s="13" t="str">
        <f>"919BIB483"</f>
        <v>919BIB483</v>
      </c>
      <c r="D10" s="13">
        <v>266</v>
      </c>
      <c r="E10" s="13" t="str">
        <f>"COL"</f>
        <v>COL</v>
      </c>
    </row>
    <row r="12" spans="1:17" x14ac:dyDescent="0.3">
      <c r="H12" s="23" t="s">
        <v>41</v>
      </c>
      <c r="I12" s="23"/>
      <c r="J12" s="23"/>
    </row>
    <row r="13" spans="1:17" x14ac:dyDescent="0.3">
      <c r="H13" s="23"/>
      <c r="I13" s="23"/>
      <c r="J13" s="23"/>
    </row>
    <row r="14" spans="1:17" x14ac:dyDescent="0.3">
      <c r="H14" s="23"/>
      <c r="I14" s="23"/>
      <c r="J14" s="23"/>
    </row>
    <row r="15" spans="1:17" x14ac:dyDescent="0.3">
      <c r="H15" s="23"/>
      <c r="I15" s="23"/>
      <c r="J15" s="23"/>
    </row>
    <row r="16" spans="1:17" x14ac:dyDescent="0.3">
      <c r="H16" s="23"/>
      <c r="I16" s="23"/>
      <c r="J16" s="23"/>
    </row>
    <row r="17" spans="2:10" x14ac:dyDescent="0.3">
      <c r="B17" s="14"/>
      <c r="H17" s="23"/>
      <c r="I17" s="23"/>
      <c r="J17" s="23"/>
    </row>
    <row r="22" spans="2:10" x14ac:dyDescent="0.3">
      <c r="H22" s="17">
        <f>LEN(B1)</f>
        <v>5</v>
      </c>
    </row>
    <row r="30" spans="2:10" x14ac:dyDescent="0.3">
      <c r="B30" s="14"/>
    </row>
    <row r="45" spans="2:2" x14ac:dyDescent="0.3">
      <c r="B45" s="14"/>
    </row>
    <row r="56" spans="2:2" x14ac:dyDescent="0.3">
      <c r="B56" s="14"/>
    </row>
    <row r="69" spans="2:2" x14ac:dyDescent="0.3">
      <c r="B69" s="14"/>
    </row>
    <row r="87" spans="2:2" x14ac:dyDescent="0.3">
      <c r="B87" s="14"/>
    </row>
  </sheetData>
  <sheetProtection formatCells="0" formatColumns="0" formatRows="0" insertColumns="0" insertRows="0" deleteColumns="0" deleteRows="0" sort="0"/>
  <mergeCells count="1">
    <mergeCell ref="H12:J17"/>
  </mergeCells>
  <conditionalFormatting sqref="G1">
    <cfRule type="expression" dxfId="24" priority="26">
      <formula>IF(G1=A1,TRUE,FALSE)</formula>
    </cfRule>
  </conditionalFormatting>
  <conditionalFormatting sqref="H1">
    <cfRule type="expression" dxfId="23" priority="25">
      <formula>IF(LEN(H1)=5,TRUE,FALSE)</formula>
    </cfRule>
  </conditionalFormatting>
  <conditionalFormatting sqref="I1">
    <cfRule type="expression" dxfId="22" priority="24">
      <formula>IF(I1=C1,TRUE,FALSE)</formula>
    </cfRule>
  </conditionalFormatting>
  <conditionalFormatting sqref="J1">
    <cfRule type="expression" dxfId="21" priority="23">
      <formula>IF(LEN(J1)=6,TRUE,FALSE)</formula>
    </cfRule>
    <cfRule type="expression" dxfId="20" priority="1">
      <formula>IF(J1=0,TRUE,FALSE)</formula>
    </cfRule>
  </conditionalFormatting>
  <conditionalFormatting sqref="G2">
    <cfRule type="expression" dxfId="19" priority="22">
      <formula>IF(G2=A2,TRUE,FALSE)</formula>
    </cfRule>
  </conditionalFormatting>
  <conditionalFormatting sqref="G3:G5">
    <cfRule type="expression" dxfId="18" priority="21">
      <formula>IF(G3="",TRUE,FALSE)</formula>
    </cfRule>
  </conditionalFormatting>
  <conditionalFormatting sqref="H3">
    <cfRule type="expression" dxfId="17" priority="20">
      <formula>IF(H3=B3,TRUE,FALSE)</formula>
    </cfRule>
  </conditionalFormatting>
  <conditionalFormatting sqref="I3">
    <cfRule type="expression" dxfId="16" priority="19">
      <formula>IF(I3="",TRUE,FALSE)</formula>
    </cfRule>
  </conditionalFormatting>
  <conditionalFormatting sqref="J3">
    <cfRule type="expression" dxfId="15" priority="18">
      <formula>IF(J3="",TRUE,FALSE)</formula>
    </cfRule>
  </conditionalFormatting>
  <conditionalFormatting sqref="H2">
    <cfRule type="expression" dxfId="14" priority="17">
      <formula>IF(H2=B2,TRUE,FALSE)</formula>
    </cfRule>
  </conditionalFormatting>
  <conditionalFormatting sqref="I2">
    <cfRule type="expression" dxfId="13" priority="16">
      <formula>IF(I2="",TRUE,FALSE)</formula>
    </cfRule>
  </conditionalFormatting>
  <conditionalFormatting sqref="J2">
    <cfRule type="expression" dxfId="12" priority="15">
      <formula>IF(J2="",TRUE,FALSE)</formula>
    </cfRule>
  </conditionalFormatting>
  <conditionalFormatting sqref="H4">
    <cfRule type="expression" dxfId="11" priority="14">
      <formula>IF(H4="",TRUE,FALSE)</formula>
    </cfRule>
  </conditionalFormatting>
  <conditionalFormatting sqref="I4">
    <cfRule type="expression" dxfId="10" priority="13">
      <formula>IF(I4="",TRUE,FALSE)</formula>
    </cfRule>
  </conditionalFormatting>
  <conditionalFormatting sqref="J4">
    <cfRule type="expression" dxfId="9" priority="12">
      <formula>IF(J4="",TRUE,FALSE)</formula>
    </cfRule>
  </conditionalFormatting>
  <conditionalFormatting sqref="H5">
    <cfRule type="expression" dxfId="8" priority="11">
      <formula>IF(H5=B5,TRUE,FALSE)</formula>
    </cfRule>
  </conditionalFormatting>
  <conditionalFormatting sqref="I5">
    <cfRule type="expression" dxfId="7" priority="10">
      <formula>IF(I5="",TRUE,FALSE)</formula>
    </cfRule>
  </conditionalFormatting>
  <conditionalFormatting sqref="J5">
    <cfRule type="expression" dxfId="6" priority="8">
      <formula>IF(J5=D5,TRUE,FALSE)</formula>
    </cfRule>
  </conditionalFormatting>
  <conditionalFormatting sqref="G6">
    <cfRule type="expression" dxfId="5" priority="7">
      <formula>IF(G6=A6,TRUE,FALSE)</formula>
    </cfRule>
  </conditionalFormatting>
  <conditionalFormatting sqref="H6">
    <cfRule type="expression" dxfId="4" priority="6">
      <formula>IF(H6="",TRUE,FALSE)</formula>
    </cfRule>
  </conditionalFormatting>
  <conditionalFormatting sqref="I6">
    <cfRule type="expression" dxfId="3" priority="5">
      <formula>IF(I6=C6,TRUE,FALSE)</formula>
    </cfRule>
  </conditionalFormatting>
  <conditionalFormatting sqref="J6">
    <cfRule type="expression" dxfId="2" priority="4">
      <formula>IF(J6=D6,TRUE,FALSE)</formula>
    </cfRule>
  </conditionalFormatting>
  <conditionalFormatting sqref="K1:L6">
    <cfRule type="expression" dxfId="1" priority="3">
      <formula>IF(K1="",TRUE,FALSE)</formula>
    </cfRule>
  </conditionalFormatting>
  <conditionalFormatting sqref="G1:L6">
    <cfRule type="cellIs" dxfId="0" priority="2" operator="equal">
      <formula>"KO"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41468-D3B2-4538-B100-2DFFAC47832C}">
  <sheetPr codeName="Feuil4">
    <tabColor rgb="FFFFFF00"/>
  </sheetPr>
  <dimension ref="A1:C3"/>
  <sheetViews>
    <sheetView workbookViewId="0">
      <selection activeCell="C2" sqref="C2"/>
    </sheetView>
  </sheetViews>
  <sheetFormatPr baseColWidth="10" defaultRowHeight="14.4" x14ac:dyDescent="0.3"/>
  <cols>
    <col min="1" max="1" width="43.88671875" customWidth="1"/>
    <col min="2" max="2" width="36" customWidth="1"/>
    <col min="3" max="3" width="24.21875" bestFit="1" customWidth="1"/>
  </cols>
  <sheetData>
    <row r="1" spans="1:3" x14ac:dyDescent="0.3">
      <c r="A1" s="12" t="s">
        <v>37</v>
      </c>
      <c r="B1" s="12" t="s">
        <v>38</v>
      </c>
      <c r="C1" s="11" t="s">
        <v>42</v>
      </c>
    </row>
    <row r="2" spans="1:3" x14ac:dyDescent="0.3">
      <c r="A2" t="s">
        <v>32</v>
      </c>
      <c r="B2" t="s">
        <v>34</v>
      </c>
      <c r="C2" t="s">
        <v>39</v>
      </c>
    </row>
    <row r="3" spans="1:3" x14ac:dyDescent="0.3">
      <c r="A3" t="s">
        <v>35</v>
      </c>
      <c r="B3" t="s">
        <v>36</v>
      </c>
      <c r="C3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62DBD-079A-4DB7-A8B3-CB97653E3EA4}">
  <sheetPr codeName="Feuil3"/>
  <dimension ref="B4:F11"/>
  <sheetViews>
    <sheetView showGridLines="0" workbookViewId="0">
      <selection activeCell="C17" sqref="C17"/>
    </sheetView>
  </sheetViews>
  <sheetFormatPr baseColWidth="10" defaultRowHeight="14.4" x14ac:dyDescent="0.3"/>
  <sheetData>
    <row r="4" spans="2:6" x14ac:dyDescent="0.3">
      <c r="B4" s="22"/>
      <c r="C4" s="22"/>
      <c r="D4" s="22"/>
      <c r="E4" s="22"/>
      <c r="F4" s="22"/>
    </row>
    <row r="5" spans="2:6" x14ac:dyDescent="0.3">
      <c r="B5" s="22"/>
      <c r="C5" s="22"/>
      <c r="D5" s="22"/>
      <c r="E5" s="22"/>
      <c r="F5" s="22"/>
    </row>
    <row r="6" spans="2:6" x14ac:dyDescent="0.3">
      <c r="B6" s="22"/>
      <c r="C6" s="22"/>
      <c r="D6" s="22"/>
      <c r="E6" s="22"/>
      <c r="F6" s="22"/>
    </row>
    <row r="7" spans="2:6" x14ac:dyDescent="0.3">
      <c r="B7" s="22"/>
      <c r="C7" s="22"/>
      <c r="D7" s="22"/>
      <c r="E7" s="22"/>
      <c r="F7" s="22"/>
    </row>
    <row r="8" spans="2:6" x14ac:dyDescent="0.3">
      <c r="B8" s="22"/>
      <c r="C8" s="22"/>
      <c r="D8" s="22"/>
      <c r="E8" s="22"/>
      <c r="F8" s="22"/>
    </row>
    <row r="9" spans="2:6" x14ac:dyDescent="0.3">
      <c r="B9" s="22"/>
      <c r="C9" s="22"/>
      <c r="D9" s="22"/>
      <c r="E9" s="22"/>
      <c r="F9" s="22"/>
    </row>
    <row r="10" spans="2:6" x14ac:dyDescent="0.3">
      <c r="B10" s="22"/>
      <c r="C10" s="22"/>
      <c r="D10" s="22"/>
      <c r="E10" s="22"/>
      <c r="F10" s="22"/>
    </row>
    <row r="11" spans="2:6" x14ac:dyDescent="0.3">
      <c r="B11" s="22"/>
      <c r="C11" s="22"/>
      <c r="D11" s="22"/>
      <c r="E11" s="22"/>
      <c r="F11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aisi_AutoCde">
                <anchor moveWithCells="1" sizeWithCells="1">
                  <from>
                    <xdr:col>2</xdr:col>
                    <xdr:colOff>228600</xdr:colOff>
                    <xdr:row>5</xdr:row>
                    <xdr:rowOff>160020</xdr:rowOff>
                  </from>
                  <to>
                    <xdr:col>4</xdr:col>
                    <xdr:colOff>228600</xdr:colOff>
                    <xdr:row>8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ici</vt:lpstr>
      <vt:lpstr>EQV_DEST</vt:lpstr>
      <vt:lpstr>bouton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Conrad</dc:creator>
  <cp:lastModifiedBy>Anthony Tran</cp:lastModifiedBy>
  <dcterms:created xsi:type="dcterms:W3CDTF">2019-12-10T14:43:03Z</dcterms:created>
  <dcterms:modified xsi:type="dcterms:W3CDTF">2022-11-23T16:13:54Z</dcterms:modified>
</cp:coreProperties>
</file>