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Lionel M\En cours de travail\"/>
    </mc:Choice>
  </mc:AlternateContent>
  <xr:revisionPtr revIDLastSave="0" documentId="13_ncr:1_{CB965350-3F10-4F7D-9AE6-E4B73FBA2C19}" xr6:coauthVersionLast="47" xr6:coauthVersionMax="47" xr10:uidLastSave="{00000000-0000-0000-0000-000000000000}"/>
  <bookViews>
    <workbookView xWindow="0" yWindow="0" windowWidth="24000" windowHeight="12900" xr2:uid="{B69743C5-B952-420B-AF25-30C131741831}"/>
  </bookViews>
  <sheets>
    <sheet name="Commandes" sheetId="2" r:id="rId1"/>
    <sheet name="Bureau" sheetId="10" r:id="rId2"/>
    <sheet name="Liste 1" sheetId="4" r:id="rId3"/>
    <sheet name="Liste 2" sheetId="5" r:id="rId4"/>
    <sheet name="+1" sheetId="6" r:id="rId5"/>
    <sheet name="+2" sheetId="7" r:id="rId6"/>
    <sheet name="+3" sheetId="8" r:id="rId7"/>
    <sheet name="+4" sheetId="9" r:id="rId8"/>
    <sheet name="Tableau" sheetId="3" r:id="rId9"/>
  </sheets>
  <definedNames>
    <definedName name="DonnéesExternes_1" localSheetId="1" hidden="1">Bureau!$A$1:$W$13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2" i="2" l="1"/>
  <c r="N33" i="2"/>
  <c r="N34" i="2"/>
  <c r="N35" i="2"/>
  <c r="N36" i="2"/>
  <c r="N37" i="2"/>
  <c r="N38" i="2"/>
  <c r="N31" i="2"/>
  <c r="O11" i="2"/>
  <c r="O12" i="2"/>
  <c r="O13" i="2"/>
  <c r="O14" i="2"/>
  <c r="O15" i="2"/>
  <c r="O16" i="2"/>
  <c r="O17" i="2"/>
  <c r="O18" i="2"/>
  <c r="O19" i="2"/>
  <c r="O20" i="2"/>
  <c r="O21" i="2"/>
  <c r="O10" i="2"/>
  <c r="N11" i="2"/>
  <c r="N12" i="2"/>
  <c r="N13" i="2"/>
  <c r="N14" i="2"/>
  <c r="N15" i="2"/>
  <c r="N16" i="2"/>
  <c r="N17" i="2"/>
  <c r="N18" i="2"/>
  <c r="N19" i="2"/>
  <c r="N20" i="2"/>
  <c r="N21" i="2"/>
  <c r="N10" i="2"/>
  <c r="N39" i="2" l="1"/>
  <c r="O22" i="2"/>
  <c r="N22" i="2"/>
  <c r="N23" i="2" l="1"/>
  <c r="C26" i="2" l="1"/>
  <c r="D26" i="2"/>
  <c r="E26" i="2"/>
  <c r="F26" i="2"/>
  <c r="G26" i="2"/>
  <c r="H26" i="2"/>
  <c r="I26" i="2"/>
  <c r="J26" i="2"/>
  <c r="K26" i="2"/>
  <c r="L26" i="2"/>
  <c r="B26" i="2"/>
  <c r="C2" i="2"/>
  <c r="D2" i="2"/>
  <c r="E2" i="2"/>
  <c r="F2" i="2"/>
  <c r="G2" i="2"/>
  <c r="H2" i="2"/>
  <c r="I2" i="2"/>
  <c r="J2" i="2"/>
  <c r="K2" i="2"/>
  <c r="L2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09B3F23-363E-4E0A-862C-075847FA1007}" keepAlive="1" name="Requête - Fusionner1" description="Connexion à la requête « Fusionner1 » dans le classeur." type="5" refreshedVersion="8" background="1" saveData="1">
    <dbPr connection="Provider=Microsoft.Mashup.OleDb.1;Data Source=$Workbook$;Location=Fusionner1;Extended Properties=&quot;&quot;" command="SELECT * FROM [Fusionner1]"/>
  </connection>
  <connection id="2" xr16:uid="{C82287C3-93E9-467B-98F0-FBCC8F8F38DD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3" xr16:uid="{D0412FF0-AE87-430D-B8D7-60896E8B1FD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<sst xmlns="http://schemas.openxmlformats.org/spreadsheetml/2006/main" count="163" uniqueCount="84">
  <si>
    <t>Code Article</t>
  </si>
  <si>
    <t>Qté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</si>
  <si>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</si>
  <si>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</si>
  <si>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</si>
  <si>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</si>
  <si>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</si>
  <si>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</si>
  <si>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</si>
  <si>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</si>
  <si>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</si>
  <si>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</si>
  <si>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</si>
  <si>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</si>
  <si>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</si>
  <si>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</si>
  <si>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</si>
  <si>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</si>
  <si>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</si>
  <si>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</si>
  <si>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</si>
  <si>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</si>
  <si>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</si>
  <si>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</si>
  <si>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</si>
  <si>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</si>
  <si>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Article</t>
  </si>
  <si>
    <t>Calibre</t>
  </si>
  <si>
    <t>Prix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</si>
  <si>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</si>
  <si>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</si>
  <si>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</si>
  <si>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</si>
  <si>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</si>
  <si>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</si>
  <si>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</si>
  <si>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</si>
  <si>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</si>
  <si>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</si>
  <si>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</si>
  <si>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</si>
  <si>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</si>
  <si>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 xml:space="preserve">Qté 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</si>
  <si>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</si>
  <si>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</si>
  <si>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</si>
  <si>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</si>
  <si>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</si>
  <si>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</si>
  <si>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</si>
  <si>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</si>
  <si>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21</t>
  </si>
  <si>
    <t>22</t>
  </si>
  <si>
    <t>23</t>
  </si>
  <si>
    <t>24</t>
  </si>
  <si>
    <t>25</t>
  </si>
  <si>
    <t>26</t>
  </si>
  <si>
    <t>Cas part</t>
  </si>
  <si>
    <t>Com</t>
  </si>
  <si>
    <t>basse saison</t>
  </si>
  <si>
    <t>pleine saison</t>
  </si>
  <si>
    <t>Somme cas part</t>
  </si>
  <si>
    <t>somme com</t>
  </si>
  <si>
    <t>basse sais</t>
  </si>
  <si>
    <t>pleine sais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</si>
  <si>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</si>
  <si>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</si>
  <si>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</si>
  <si>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</si>
  <si>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</si>
  <si>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</si>
  <si>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</si>
  <si>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</si>
  <si>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</si>
  <si>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</si>
  <si>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</si>
  <si>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</si>
  <si>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tab 2</t>
  </si>
  <si>
    <t>tab 3</t>
  </si>
  <si>
    <t>10.1</t>
  </si>
  <si>
    <t>13.1</t>
  </si>
  <si>
    <t>14.1</t>
  </si>
  <si>
    <t>18.1</t>
  </si>
  <si>
    <t>20.1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</si>
</sst>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3">
    <dxf>
      <numFmt numFmtId="0" formatCode="General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11</xdr:row>
          <xdr:rowOff>152400</xdr:rowOff>
        </xdr:from>
        <xdr:to>
          <xdr:col>17</xdr:col>
          <xdr:colOff>571500</xdr:colOff>
          <xdr:row>13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E41CF4-8170-4CD9-B09D-D849FCA83297}" autoFormatId="16" applyNumberFormats="0" applyBorderFormats="0" applyFontFormats="0" applyPatternFormats="0" applyAlignmentFormats="0" applyWidthHeightFormats="0">
  <queryTableRefresh nextId="24">
    <queryTableFields count="23">
      <queryTableField id="1" name="C1" tableColumnId="1"/>
      <queryTableField id="2" name="10" tableColumnId="2"/>
      <queryTableField id="3" name="11" tableColumnId="3"/>
      <queryTableField id="4" name="12" tableColumnId="4"/>
      <queryTableField id="5" name="13" tableColumnId="5"/>
      <queryTableField id="6" name="14" tableColumnId="6"/>
      <queryTableField id="7" name="15" tableColumnId="7"/>
      <queryTableField id="8" name="16" tableColumnId="8"/>
      <queryTableField id="9" name="17" tableColumnId="9"/>
      <queryTableField id="10" name="18" tableColumnId="10"/>
      <queryTableField id="11" name="19" tableColumnId="11"/>
      <queryTableField id="12" name="20" tableColumnId="12"/>
      <queryTableField id="13" name="10.1" tableColumnId="13"/>
      <queryTableField id="14" name="13.1" tableColumnId="14"/>
      <queryTableField id="15" name="14.1" tableColumnId="15"/>
      <queryTableField id="16" name="18.1" tableColumnId="16"/>
      <queryTableField id="17" name="20.1" tableColumnId="17"/>
      <queryTableField id="18" name="21" tableColumnId="18"/>
      <queryTableField id="19" name="22" tableColumnId="19"/>
      <queryTableField id="20" name="23" tableColumnId="20"/>
      <queryTableField id="21" name="24" tableColumnId="21"/>
      <queryTableField id="22" name="25" tableColumnId="22"/>
      <queryTableField id="23" name="26" tableColumnId="2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FF9716-DEAF-4A93-ACD0-A86FD838D310}" name="Tableau2" displayName="Tableau2" ref="A9:L21" totalsRowShown="0" dataDxfId="31" headerRowBorderDxfId="32" tableBorderDxfId="30" totalsRowBorderDxfId="29">
  <autoFilter ref="A9:L21" xr:uid="{46FF9716-DEAF-4A93-ACD0-A86FD838D310}"/>
  <tableColumns count="12">
    <tableColumn id="1" xr3:uid="{2E823CD6-FC32-422A-93DA-2109B03BF589}" name="C1" dataDxfId="28"/>
    <tableColumn id="2" xr3:uid="{9473C44D-F4F8-4020-B620-CC8690764CC4}" name="10" dataDxfId="27"/>
    <tableColumn id="3" xr3:uid="{19F1B38C-A293-4247-A67A-6F13D599B112}" name="11" dataDxfId="26"/>
    <tableColumn id="4" xr3:uid="{D4CE8B94-6FAC-42F7-B5A1-06CECFECD07B}" name="12" dataDxfId="25"/>
    <tableColumn id="5" xr3:uid="{4A5EE6F1-3FFA-4372-BCBD-E4B18A7EEBB2}" name="13" dataDxfId="24"/>
    <tableColumn id="6" xr3:uid="{9C03F620-3570-4700-9EEE-B15350B02914}" name="14" dataDxfId="23"/>
    <tableColumn id="7" xr3:uid="{4C1467B3-CB34-42A9-B0AE-D532DE2DFC14}" name="15" dataDxfId="22"/>
    <tableColumn id="8" xr3:uid="{7A6ED8A5-25D8-442F-A0D9-94089FA8F6EF}" name="16" dataDxfId="21"/>
    <tableColumn id="9" xr3:uid="{0D38C4F0-823D-4191-BCD8-F6EAC7FE0AD6}" name="17" dataDxfId="20"/>
    <tableColumn id="10" xr3:uid="{D8AA7F73-3780-4DDD-8FB7-341D45B1B1F7}" name="18" dataDxfId="19"/>
    <tableColumn id="11" xr3:uid="{B78738CA-5D83-4517-B86C-B39A24F4CDE4}" name="19" dataDxfId="18"/>
    <tableColumn id="12" xr3:uid="{8C3220ED-A081-497D-B349-F03DDA40770C}" name="20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31FDBF-036E-467C-9993-6D047532AE7A}" name="Tableau3" displayName="Tableau3" ref="A30:L38" totalsRowShown="0" dataDxfId="15" headerRowBorderDxfId="16" tableBorderDxfId="14" totalsRowBorderDxfId="13">
  <autoFilter ref="A30:L38" xr:uid="{BC31FDBF-036E-467C-9993-6D047532AE7A}"/>
  <tableColumns count="12">
    <tableColumn id="1" xr3:uid="{DD26548D-171B-4915-82C0-CB76FA451524}" name="C1" dataDxfId="12"/>
    <tableColumn id="2" xr3:uid="{03EB6812-6A40-4035-B3F9-F2AE2375F8B9}" name="10" dataDxfId="11"/>
    <tableColumn id="3" xr3:uid="{E2979486-099B-47F9-8B4A-F7B31F7DC93A}" name="13" dataDxfId="10"/>
    <tableColumn id="4" xr3:uid="{729C4900-A059-4827-89BD-3B94909826A3}" name="14" dataDxfId="9"/>
    <tableColumn id="5" xr3:uid="{45EF0BF6-B7F7-4240-AC68-77F78ADF44A7}" name="18" dataDxfId="8"/>
    <tableColumn id="6" xr3:uid="{DE419F68-931A-4DDC-B079-073F797CD6C0}" name="20" dataDxfId="7"/>
    <tableColumn id="7" xr3:uid="{2F2F0CF2-92F8-4D72-8CF9-53422EE9C0FD}" name="21" dataDxfId="6"/>
    <tableColumn id="8" xr3:uid="{696F921D-5EE0-4C4C-A58B-4AE5FB8394CC}" name="22" dataDxfId="5"/>
    <tableColumn id="9" xr3:uid="{26A2EA55-9AE2-489D-A57D-B546D0882912}" name="23" dataDxfId="4"/>
    <tableColumn id="10" xr3:uid="{2DFEA8AC-4594-4AAE-A3DB-B8E1063F6999}" name="24" dataDxfId="3"/>
    <tableColumn id="11" xr3:uid="{EE60B99B-275A-42A7-8965-2977F89B4A7F}" name="25" dataDxfId="2"/>
    <tableColumn id="12" xr3:uid="{7479907E-F1B7-4BE9-92D5-3522AA0BB45B}" name="26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61908A-CA30-4B96-9370-1DAF61F1FCB9}" name="Fusionner1" displayName="Fusionner1" ref="A1:W13" tableType="queryTable" totalsRowShown="0">
  <autoFilter ref="A1:W13" xr:uid="{9E61908A-CA30-4B96-9370-1DAF61F1FCB9}"/>
  <tableColumns count="23">
    <tableColumn id="1" xr3:uid="{0CA99C82-102C-4897-9555-BD8DA221E372}" uniqueName="1" name="C1" queryTableFieldId="1" dataDxfId="0"/>
    <tableColumn id="2" xr3:uid="{9E0973A5-3499-4015-B79B-23FCF8CD2FC6}" uniqueName="2" name="10" queryTableFieldId="2"/>
    <tableColumn id="3" xr3:uid="{62110082-0BC8-40FA-AC22-B87391B74BE3}" uniqueName="3" name="11" queryTableFieldId="3"/>
    <tableColumn id="4" xr3:uid="{7D7EE174-8C34-48F0-BF7F-241097D6D983}" uniqueName="4" name="12" queryTableFieldId="4"/>
    <tableColumn id="5" xr3:uid="{EA169B5E-4FC5-4B1C-A96F-8B6BFAF889A4}" uniqueName="5" name="13" queryTableFieldId="5"/>
    <tableColumn id="6" xr3:uid="{03D5F29E-0E98-4E86-9ED8-E739429C9C4E}" uniqueName="6" name="14" queryTableFieldId="6"/>
    <tableColumn id="7" xr3:uid="{6C3B1FC2-DBFA-4A86-9C28-472623918651}" uniqueName="7" name="15" queryTableFieldId="7"/>
    <tableColumn id="8" xr3:uid="{F5122A93-3EA4-49E1-B161-746A1FC5ABA2}" uniqueName="8" name="16" queryTableFieldId="8"/>
    <tableColumn id="9" xr3:uid="{D25B4D12-C699-40C1-A6C8-348D509BAC39}" uniqueName="9" name="17" queryTableFieldId="9"/>
    <tableColumn id="10" xr3:uid="{057061EC-F039-4F30-AD7D-71151A36F490}" uniqueName="10" name="18" queryTableFieldId="10"/>
    <tableColumn id="11" xr3:uid="{19C4B5FE-346A-4941-8E3F-E849EFF96225}" uniqueName="11" name="19" queryTableFieldId="11"/>
    <tableColumn id="12" xr3:uid="{80551EC7-C26C-4EBC-943D-209218515DD4}" uniqueName="12" name="20" queryTableFieldId="12"/>
    <tableColumn id="13" xr3:uid="{1A9C5D77-7B46-41F0-B086-A39F07DF1CD0}" uniqueName="13" name="10.1" queryTableFieldId="13"/>
    <tableColumn id="14" xr3:uid="{FCAF39B7-436B-4A27-B0CE-FE9BF00052D6}" uniqueName="14" name="13.1" queryTableFieldId="14"/>
    <tableColumn id="15" xr3:uid="{0BB991AD-76BF-4393-9C32-E4A0B248DA77}" uniqueName="15" name="14.1" queryTableFieldId="15"/>
    <tableColumn id="16" xr3:uid="{0CC57B82-6F9B-4CA3-8D6A-B02D1408FC8E}" uniqueName="16" name="18.1" queryTableFieldId="16"/>
    <tableColumn id="17" xr3:uid="{C1B58A37-2E30-4C75-9D35-55969375E715}" uniqueName="17" name="20.1" queryTableFieldId="17"/>
    <tableColumn id="18" xr3:uid="{B90E156D-44C1-4DAF-B951-DBC0CD98F952}" uniqueName="18" name="21" queryTableFieldId="18"/>
    <tableColumn id="19" xr3:uid="{9E5C59AD-C8C3-4A40-879E-1ABD16C8ECAC}" uniqueName="19" name="22" queryTableFieldId="19"/>
    <tableColumn id="20" xr3:uid="{95078A40-D1DC-461F-A2FA-7DF144A70153}" uniqueName="20" name="23" queryTableFieldId="20"/>
    <tableColumn id="21" xr3:uid="{39349472-5303-4FBB-9914-2EF44B339A19}" uniqueName="21" name="24" queryTableFieldId="21"/>
    <tableColumn id="22" xr3:uid="{9FF1161E-C8F2-4B66-874B-04385C89D2CA}" uniqueName="22" name="25" queryTableFieldId="22"/>
    <tableColumn id="23" xr3:uid="{B0CFB800-3967-4852-9F34-6C2088170C93}" uniqueName="23" name="26" queryTableFieldId="2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B53D8-9DD2-481C-A687-B1C9BF15B549}">
  <sheetPr codeName="Feuil1"/>
  <dimension ref="A2:X39"/>
  <sheetViews>
    <sheetView tabSelected="1" topLeftCell="A10" workbookViewId="0">
      <selection activeCell="D23" sqref="D23"/>
    </sheetView>
  </sheetViews>
  <sheetFormatPr baseColWidth="10" defaultRowHeight="15" x14ac:dyDescent="0.25"/>
  <cols>
    <col min="1" max="1" width="17.5703125" customWidth="1"/>
  </cols>
  <sheetData>
    <row r="2" spans="1:24" x14ac:dyDescent="0.25">
      <c r="A2" s="1" t="s">
        <v>1</v>
      </c>
      <c r="B2" s="2">
        <f>SUM(Tableau2[10])</f>
        <v>0</v>
      </c>
      <c r="C2" s="2">
        <f>SUM(Tableau2[11])</f>
        <v>3</v>
      </c>
      <c r="D2" s="2">
        <f>SUM(Tableau2[12])</f>
        <v>10</v>
      </c>
      <c r="E2" s="2">
        <f>SUM(Tableau2[13])</f>
        <v>5</v>
      </c>
      <c r="F2" s="2">
        <f>SUM(Tableau2[14])</f>
        <v>4</v>
      </c>
      <c r="G2" s="2">
        <f>SUM(Tableau2[15])</f>
        <v>4</v>
      </c>
      <c r="H2" s="2">
        <f>SUM(Tableau2[16])</f>
        <v>0</v>
      </c>
      <c r="I2" s="2">
        <f>SUM(Tableau2[17])</f>
        <v>6</v>
      </c>
      <c r="J2" s="2">
        <f>SUM(Tableau2[18])</f>
        <v>7</v>
      </c>
      <c r="K2" s="2">
        <f>SUM(Tableau2[19])</f>
        <v>2</v>
      </c>
      <c r="L2" s="2">
        <f>SUM(Tableau2[20])</f>
        <v>2</v>
      </c>
      <c r="M2" s="4"/>
    </row>
    <row r="3" spans="1:24" x14ac:dyDescent="0.25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24" x14ac:dyDescent="0.25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24" x14ac:dyDescent="0.25">
      <c r="A5" s="3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24" x14ac:dyDescent="0.25">
      <c r="A6" s="3"/>
      <c r="B6" s="4" t="s">
        <v>77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24" x14ac:dyDescent="0.25">
      <c r="A7" s="4" t="s">
        <v>58</v>
      </c>
      <c r="B7" s="25" t="s">
        <v>59</v>
      </c>
      <c r="C7" s="25"/>
      <c r="D7" s="25"/>
      <c r="E7" s="25"/>
      <c r="F7" s="25"/>
      <c r="G7" s="25"/>
      <c r="H7" s="25" t="s">
        <v>60</v>
      </c>
      <c r="I7" s="25"/>
      <c r="J7" s="25"/>
      <c r="K7" s="25"/>
      <c r="L7" s="25"/>
      <c r="N7" t="s">
        <v>62</v>
      </c>
      <c r="U7" s="11" t="s">
        <v>25</v>
      </c>
      <c r="V7" s="12" t="s">
        <v>26</v>
      </c>
      <c r="W7" s="11" t="s">
        <v>27</v>
      </c>
      <c r="X7" s="11" t="s">
        <v>28</v>
      </c>
    </row>
    <row r="8" spans="1:24" x14ac:dyDescent="0.25">
      <c r="A8" s="23" t="s">
        <v>0</v>
      </c>
      <c r="U8" s="11"/>
      <c r="V8" s="12"/>
      <c r="W8" s="11"/>
      <c r="X8" s="11"/>
    </row>
    <row r="9" spans="1:24" x14ac:dyDescent="0.25">
      <c r="A9" s="10" t="s">
        <v>65</v>
      </c>
      <c r="B9" s="11" t="s">
        <v>14</v>
      </c>
      <c r="C9" s="11" t="s">
        <v>15</v>
      </c>
      <c r="D9" s="11" t="s">
        <v>16</v>
      </c>
      <c r="E9" s="11" t="s">
        <v>17</v>
      </c>
      <c r="F9" s="11" t="s">
        <v>18</v>
      </c>
      <c r="G9" s="24" t="s">
        <v>19</v>
      </c>
      <c r="H9" s="12" t="s">
        <v>20</v>
      </c>
      <c r="I9" s="11" t="s">
        <v>21</v>
      </c>
      <c r="J9" s="11" t="s">
        <v>22</v>
      </c>
      <c r="K9" s="11" t="s">
        <v>23</v>
      </c>
      <c r="L9" s="11" t="s">
        <v>24</v>
      </c>
      <c r="N9" t="s">
        <v>63</v>
      </c>
      <c r="O9" t="s">
        <v>64</v>
      </c>
      <c r="U9" s="13">
        <v>10</v>
      </c>
      <c r="V9" s="14" t="s">
        <v>29</v>
      </c>
      <c r="W9" s="13" t="s">
        <v>30</v>
      </c>
      <c r="X9" s="15">
        <v>5</v>
      </c>
    </row>
    <row r="10" spans="1:24" x14ac:dyDescent="0.25">
      <c r="A10" s="5" t="s">
        <v>2</v>
      </c>
      <c r="B10" s="2"/>
      <c r="C10" s="2"/>
      <c r="D10" s="2"/>
      <c r="E10" s="2"/>
      <c r="F10" s="2"/>
      <c r="G10" s="18"/>
      <c r="H10" s="5"/>
      <c r="I10" s="2"/>
      <c r="J10" s="2"/>
      <c r="K10" s="2"/>
      <c r="L10" s="6">
        <v>1</v>
      </c>
      <c r="N10" s="2">
        <f>_xlfn.IFS(SUM(Tableau2[[#This Row],[16]:[20]])&gt;0,0,SUM(Tableau2[[#This Row],[10]:[15]])&gt;0,1,SUM(Tableau2[[#This Row],[10]:[20]])=0,0)</f>
        <v>0</v>
      </c>
      <c r="O10" s="2">
        <f>IF(SUM(Tableau2[[#This Row],[16]:[20]])&gt;0,1,0)</f>
        <v>1</v>
      </c>
      <c r="U10" s="2">
        <v>11</v>
      </c>
      <c r="V10" s="5" t="s">
        <v>29</v>
      </c>
      <c r="W10" s="2" t="s">
        <v>31</v>
      </c>
      <c r="X10" s="16">
        <v>2</v>
      </c>
    </row>
    <row r="11" spans="1:24" x14ac:dyDescent="0.25">
      <c r="A11" s="5" t="s">
        <v>3</v>
      </c>
      <c r="B11" s="2"/>
      <c r="C11" s="2"/>
      <c r="D11" s="2">
        <v>10</v>
      </c>
      <c r="E11" s="2"/>
      <c r="F11" s="2"/>
      <c r="G11" s="18"/>
      <c r="H11" s="5"/>
      <c r="I11" s="2"/>
      <c r="J11" s="2"/>
      <c r="K11" s="2"/>
      <c r="L11" s="6">
        <v>1</v>
      </c>
      <c r="N11" s="2">
        <f>_xlfn.IFS(SUM(Tableau2[[#This Row],[16]:[20]])&gt;0,0,SUM(Tableau2[[#This Row],[10]:[15]])&gt;0,1,SUM(Tableau2[[#This Row],[10]:[20]])=0,0)</f>
        <v>0</v>
      </c>
      <c r="O11" s="2">
        <f>IF(SUM(Tableau2[[#This Row],[16]:[20]])&gt;0,1,0)</f>
        <v>1</v>
      </c>
      <c r="U11" s="13">
        <v>12</v>
      </c>
      <c r="V11" s="14" t="s">
        <v>29</v>
      </c>
      <c r="W11" s="13" t="s">
        <v>32</v>
      </c>
      <c r="X11" s="15">
        <v>6</v>
      </c>
    </row>
    <row r="12" spans="1:24" x14ac:dyDescent="0.25">
      <c r="A12" s="5" t="s">
        <v>4</v>
      </c>
      <c r="B12" s="2"/>
      <c r="C12" s="2"/>
      <c r="D12" s="2"/>
      <c r="E12" s="2"/>
      <c r="F12" s="2"/>
      <c r="G12" s="18"/>
      <c r="H12" s="5"/>
      <c r="I12" s="2"/>
      <c r="J12" s="2"/>
      <c r="K12" s="2">
        <v>2</v>
      </c>
      <c r="L12" s="6"/>
      <c r="N12" s="2">
        <f>_xlfn.IFS(SUM(Tableau2[[#This Row],[16]:[20]])&gt;0,0,SUM(Tableau2[[#This Row],[10]:[15]])&gt;0,1,SUM(Tableau2[[#This Row],[10]:[20]])=0,0)</f>
        <v>0</v>
      </c>
      <c r="O12" s="2">
        <f>IF(SUM(Tableau2[[#This Row],[16]:[20]])&gt;0,1,0)</f>
        <v>1</v>
      </c>
      <c r="U12" s="2">
        <v>13</v>
      </c>
      <c r="V12" s="5" t="s">
        <v>33</v>
      </c>
      <c r="W12" s="2" t="s">
        <v>34</v>
      </c>
      <c r="X12" s="16">
        <v>3</v>
      </c>
    </row>
    <row r="13" spans="1:24" x14ac:dyDescent="0.25">
      <c r="A13" s="5" t="s">
        <v>5</v>
      </c>
      <c r="B13" s="2"/>
      <c r="C13" s="2"/>
      <c r="D13" s="2"/>
      <c r="E13" s="2"/>
      <c r="F13" s="2"/>
      <c r="G13" s="18">
        <v>2</v>
      </c>
      <c r="H13" s="5"/>
      <c r="I13" s="2"/>
      <c r="J13" s="2"/>
      <c r="K13" s="2"/>
      <c r="L13" s="6"/>
      <c r="N13" s="2">
        <f>_xlfn.IFS(SUM(Tableau2[[#This Row],[16]:[20]])&gt;0,0,SUM(Tableau2[[#This Row],[10]:[15]])&gt;0,1,SUM(Tableau2[[#This Row],[10]:[20]])=0,0)</f>
        <v>1</v>
      </c>
      <c r="O13" s="2">
        <f>IF(SUM(Tableau2[[#This Row],[16]:[20]])&gt;0,1,0)</f>
        <v>0</v>
      </c>
      <c r="U13" s="13">
        <v>14</v>
      </c>
      <c r="V13" s="14" t="s">
        <v>33</v>
      </c>
      <c r="W13" s="13" t="s">
        <v>35</v>
      </c>
      <c r="X13" s="15">
        <v>2.5</v>
      </c>
    </row>
    <row r="14" spans="1:24" x14ac:dyDescent="0.25">
      <c r="A14" s="5" t="s">
        <v>6</v>
      </c>
      <c r="B14" s="2"/>
      <c r="C14" s="2"/>
      <c r="D14" s="2"/>
      <c r="E14" s="2"/>
      <c r="F14" s="2"/>
      <c r="G14" s="18">
        <v>2</v>
      </c>
      <c r="H14" s="5"/>
      <c r="I14" s="2"/>
      <c r="J14" s="2"/>
      <c r="K14" s="2"/>
      <c r="L14" s="6"/>
      <c r="N14" s="2">
        <f>_xlfn.IFS(SUM(Tableau2[[#This Row],[16]:[20]])&gt;0,0,SUM(Tableau2[[#This Row],[10]:[15]])&gt;0,1,SUM(Tableau2[[#This Row],[10]:[20]])=0,0)</f>
        <v>1</v>
      </c>
      <c r="O14" s="2">
        <f>IF(SUM(Tableau2[[#This Row],[16]:[20]])&gt;0,1,0)</f>
        <v>0</v>
      </c>
      <c r="U14" s="2">
        <v>15</v>
      </c>
      <c r="V14" s="5" t="s">
        <v>36</v>
      </c>
      <c r="W14" s="2" t="s">
        <v>32</v>
      </c>
      <c r="X14" s="16">
        <v>1</v>
      </c>
    </row>
    <row r="15" spans="1:24" x14ac:dyDescent="0.25">
      <c r="A15" s="5" t="s">
        <v>7</v>
      </c>
      <c r="B15" s="2"/>
      <c r="C15" s="2">
        <v>3</v>
      </c>
      <c r="D15" s="2"/>
      <c r="E15" s="2"/>
      <c r="F15" s="2"/>
      <c r="G15" s="18"/>
      <c r="H15" s="17"/>
      <c r="I15" s="2"/>
      <c r="J15" s="2">
        <v>7</v>
      </c>
      <c r="K15" s="2"/>
      <c r="L15" s="6"/>
      <c r="N15" s="2">
        <f>_xlfn.IFS(SUM(Tableau2[[#This Row],[16]:[20]])&gt;0,0,SUM(Tableau2[[#This Row],[10]:[15]])&gt;0,1,SUM(Tableau2[[#This Row],[10]:[20]])=0,0)</f>
        <v>0</v>
      </c>
      <c r="O15" s="2">
        <f>IF(SUM(Tableau2[[#This Row],[16]:[20]])&gt;0,1,0)</f>
        <v>1</v>
      </c>
      <c r="U15" s="13">
        <v>16</v>
      </c>
      <c r="V15" s="14" t="s">
        <v>36</v>
      </c>
      <c r="W15" s="13" t="s">
        <v>37</v>
      </c>
      <c r="X15" s="15">
        <v>3</v>
      </c>
    </row>
    <row r="16" spans="1:24" x14ac:dyDescent="0.25">
      <c r="A16" s="5" t="s">
        <v>8</v>
      </c>
      <c r="B16" s="2"/>
      <c r="C16" s="2"/>
      <c r="D16" s="2"/>
      <c r="E16" s="2">
        <v>5</v>
      </c>
      <c r="F16" s="2"/>
      <c r="G16" s="18"/>
      <c r="H16" s="17"/>
      <c r="I16" s="2"/>
      <c r="J16" s="2"/>
      <c r="K16" s="2"/>
      <c r="L16" s="6"/>
      <c r="N16" s="2">
        <f>_xlfn.IFS(SUM(Tableau2[[#This Row],[16]:[20]])&gt;0,0,SUM(Tableau2[[#This Row],[10]:[15]])&gt;0,1,SUM(Tableau2[[#This Row],[10]:[20]])=0,0)</f>
        <v>1</v>
      </c>
      <c r="O16" s="2">
        <f>IF(SUM(Tableau2[[#This Row],[16]:[20]])&gt;0,1,0)</f>
        <v>0</v>
      </c>
      <c r="U16" s="2">
        <v>17</v>
      </c>
      <c r="V16" s="5" t="s">
        <v>36</v>
      </c>
      <c r="W16" s="2" t="s">
        <v>38</v>
      </c>
      <c r="X16" s="16">
        <v>1.5</v>
      </c>
    </row>
    <row r="17" spans="1:24" x14ac:dyDescent="0.25">
      <c r="A17" s="5" t="s">
        <v>9</v>
      </c>
      <c r="B17" s="2"/>
      <c r="C17" s="2"/>
      <c r="D17" s="2"/>
      <c r="E17" s="2"/>
      <c r="F17" s="2"/>
      <c r="G17" s="18"/>
      <c r="H17" s="17"/>
      <c r="I17" s="2"/>
      <c r="J17" s="2"/>
      <c r="K17" s="2"/>
      <c r="L17" s="6"/>
      <c r="N17" s="2">
        <f>_xlfn.IFS(SUM(Tableau2[[#This Row],[16]:[20]])&gt;0,0,SUM(Tableau2[[#This Row],[10]:[15]])&gt;0,1,SUM(Tableau2[[#This Row],[10]:[20]])=0,0)</f>
        <v>0</v>
      </c>
      <c r="O17" s="2">
        <f>IF(SUM(Tableau2[[#This Row],[16]:[20]])&gt;0,1,0)</f>
        <v>0</v>
      </c>
      <c r="U17" s="13">
        <v>18</v>
      </c>
      <c r="V17" s="14" t="s">
        <v>39</v>
      </c>
      <c r="W17" s="13" t="s">
        <v>32</v>
      </c>
      <c r="X17" s="15">
        <v>1.5</v>
      </c>
    </row>
    <row r="18" spans="1:24" x14ac:dyDescent="0.25">
      <c r="A18" s="5" t="s">
        <v>10</v>
      </c>
      <c r="B18" s="2"/>
      <c r="C18" s="2"/>
      <c r="D18" s="2"/>
      <c r="E18" s="2"/>
      <c r="F18" s="2"/>
      <c r="G18" s="18"/>
      <c r="H18" s="17"/>
      <c r="I18" s="2"/>
      <c r="J18" s="2"/>
      <c r="K18" s="2"/>
      <c r="L18" s="6"/>
      <c r="N18" s="2">
        <f>_xlfn.IFS(SUM(Tableau2[[#This Row],[16]:[20]])&gt;0,0,SUM(Tableau2[[#This Row],[10]:[15]])&gt;0,1,SUM(Tableau2[[#This Row],[10]:[20]])=0,0)</f>
        <v>0</v>
      </c>
      <c r="O18" s="2">
        <f>IF(SUM(Tableau2[[#This Row],[16]:[20]])&gt;0,1,0)</f>
        <v>0</v>
      </c>
      <c r="U18" s="2">
        <v>19</v>
      </c>
      <c r="V18" s="5" t="s">
        <v>39</v>
      </c>
      <c r="W18" s="2" t="s">
        <v>37</v>
      </c>
      <c r="X18" s="16">
        <v>2</v>
      </c>
    </row>
    <row r="19" spans="1:24" x14ac:dyDescent="0.25">
      <c r="A19" s="5" t="s">
        <v>11</v>
      </c>
      <c r="B19" s="2"/>
      <c r="C19" s="2"/>
      <c r="D19" s="2"/>
      <c r="E19" s="2"/>
      <c r="F19" s="2"/>
      <c r="G19" s="18"/>
      <c r="H19" s="17"/>
      <c r="I19" s="2">
        <v>6</v>
      </c>
      <c r="J19" s="2"/>
      <c r="K19" s="2"/>
      <c r="L19" s="6"/>
      <c r="N19" s="2">
        <f>_xlfn.IFS(SUM(Tableau2[[#This Row],[16]:[20]])&gt;0,0,SUM(Tableau2[[#This Row],[10]:[15]])&gt;0,1,SUM(Tableau2[[#This Row],[10]:[20]])=0,0)</f>
        <v>0</v>
      </c>
      <c r="O19" s="2">
        <f>IF(SUM(Tableau2[[#This Row],[16]:[20]])&gt;0,1,0)</f>
        <v>1</v>
      </c>
      <c r="U19" s="13">
        <v>20</v>
      </c>
      <c r="V19" s="14" t="s">
        <v>40</v>
      </c>
      <c r="W19" s="13" t="s">
        <v>41</v>
      </c>
      <c r="X19" s="15">
        <v>2.5</v>
      </c>
    </row>
    <row r="20" spans="1:24" x14ac:dyDescent="0.25">
      <c r="A20" s="5" t="s">
        <v>12</v>
      </c>
      <c r="B20" s="2"/>
      <c r="C20" s="2"/>
      <c r="D20" s="2"/>
      <c r="E20" s="2"/>
      <c r="F20" s="2"/>
      <c r="G20" s="18"/>
      <c r="H20" s="5"/>
      <c r="I20" s="2"/>
      <c r="J20" s="2"/>
      <c r="K20" s="2"/>
      <c r="L20" s="6"/>
      <c r="N20" s="2">
        <f>_xlfn.IFS(SUM(Tableau2[[#This Row],[16]:[20]])&gt;0,0,SUM(Tableau2[[#This Row],[10]:[15]])&gt;0,1,SUM(Tableau2[[#This Row],[10]:[20]])=0,0)</f>
        <v>0</v>
      </c>
      <c r="O20" s="2">
        <f>IF(SUM(Tableau2[[#This Row],[16]:[20]])&gt;0,1,0)</f>
        <v>0</v>
      </c>
    </row>
    <row r="21" spans="1:24" ht="15.75" thickBot="1" x14ac:dyDescent="0.3">
      <c r="A21" s="7" t="s">
        <v>13</v>
      </c>
      <c r="B21" s="8"/>
      <c r="C21" s="8"/>
      <c r="D21" s="8"/>
      <c r="E21" s="8"/>
      <c r="F21" s="8">
        <v>4</v>
      </c>
      <c r="G21" s="19"/>
      <c r="H21" s="7"/>
      <c r="I21" s="8"/>
      <c r="J21" s="8"/>
      <c r="K21" s="8"/>
      <c r="L21" s="9"/>
      <c r="N21" s="8">
        <f>_xlfn.IFS(SUM(Tableau2[[#This Row],[16]:[20]])&gt;0,0,SUM(Tableau2[[#This Row],[10]:[15]])&gt;0,1,SUM(Tableau2[[#This Row],[10]:[20]])=0,0)</f>
        <v>1</v>
      </c>
      <c r="O21" s="2">
        <f>IF(SUM(Tableau2[[#This Row],[16]:[20]])&gt;0,1,0)</f>
        <v>0</v>
      </c>
    </row>
    <row r="22" spans="1:24" ht="15.75" thickBot="1" x14ac:dyDescent="0.3">
      <c r="N22" s="20">
        <f>SUM(N10:N21)</f>
        <v>4</v>
      </c>
      <c r="O22" s="21">
        <f>SUM(O10:O21)</f>
        <v>5</v>
      </c>
    </row>
    <row r="23" spans="1:24" ht="15.75" thickBot="1" x14ac:dyDescent="0.3">
      <c r="N23" s="22">
        <f>SUM(N22:O22)</f>
        <v>9</v>
      </c>
    </row>
    <row r="25" spans="1:24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24" x14ac:dyDescent="0.25">
      <c r="A26" s="1" t="s">
        <v>42</v>
      </c>
      <c r="B26" s="2">
        <f>SUM(Tableau3[10])</f>
        <v>1</v>
      </c>
      <c r="C26" s="2">
        <f>SUM(Tableau3[13])</f>
        <v>0</v>
      </c>
      <c r="D26" s="2">
        <f>SUM(Tableau3[14])</f>
        <v>5</v>
      </c>
      <c r="E26" s="2">
        <f>SUM(Tableau3[18])</f>
        <v>0</v>
      </c>
      <c r="F26" s="2">
        <f>SUM(Tableau3[20])</f>
        <v>0</v>
      </c>
      <c r="G26" s="2">
        <f>SUM(Tableau3[21])</f>
        <v>7</v>
      </c>
      <c r="H26" s="2">
        <f>SUM(Tableau3[22])</f>
        <v>8</v>
      </c>
      <c r="I26" s="2">
        <f>SUM(Tableau3[23])</f>
        <v>0</v>
      </c>
      <c r="J26" s="2">
        <f>SUM(Tableau3[24])</f>
        <v>0</v>
      </c>
      <c r="K26" s="2">
        <f>SUM(Tableau3[25])</f>
        <v>4</v>
      </c>
      <c r="L26" s="2">
        <f>SUM(Tableau3[26])</f>
        <v>0</v>
      </c>
    </row>
    <row r="27" spans="1:24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</row>
    <row r="28" spans="1:24" x14ac:dyDescent="0.25">
      <c r="A28" s="4" t="s">
        <v>57</v>
      </c>
      <c r="B28" s="4"/>
      <c r="C28" s="4"/>
      <c r="D28" s="4" t="s">
        <v>78</v>
      </c>
      <c r="E28" s="4"/>
      <c r="F28" s="4"/>
      <c r="G28" s="4"/>
      <c r="H28" s="4"/>
      <c r="I28" s="4"/>
      <c r="J28" s="4"/>
      <c r="K28" s="4"/>
      <c r="L28" s="4"/>
    </row>
    <row r="29" spans="1:24" x14ac:dyDescent="0.25">
      <c r="A29" s="23" t="s">
        <v>0</v>
      </c>
    </row>
    <row r="30" spans="1:24" x14ac:dyDescent="0.25">
      <c r="A30" s="10" t="s">
        <v>65</v>
      </c>
      <c r="B30" s="11" t="s">
        <v>14</v>
      </c>
      <c r="C30" s="11" t="s">
        <v>17</v>
      </c>
      <c r="D30" s="11" t="s">
        <v>18</v>
      </c>
      <c r="E30" s="11" t="s">
        <v>22</v>
      </c>
      <c r="F30" s="11" t="s">
        <v>24</v>
      </c>
      <c r="G30" s="11" t="s">
        <v>51</v>
      </c>
      <c r="H30" s="11" t="s">
        <v>52</v>
      </c>
      <c r="I30" s="11" t="s">
        <v>53</v>
      </c>
      <c r="J30" s="11" t="s">
        <v>54</v>
      </c>
      <c r="K30" s="11" t="s">
        <v>55</v>
      </c>
      <c r="L30" s="11" t="s">
        <v>56</v>
      </c>
      <c r="N30" t="s">
        <v>61</v>
      </c>
    </row>
    <row r="31" spans="1:24" x14ac:dyDescent="0.25">
      <c r="A31" s="5" t="s">
        <v>2</v>
      </c>
      <c r="B31" s="2">
        <v>1</v>
      </c>
      <c r="C31" s="2"/>
      <c r="D31" s="2"/>
      <c r="E31" s="2"/>
      <c r="F31" s="2"/>
      <c r="G31" s="2"/>
      <c r="H31" s="2">
        <v>4</v>
      </c>
      <c r="I31" s="2"/>
      <c r="J31" s="2"/>
      <c r="K31" s="2"/>
      <c r="L31" s="6"/>
      <c r="N31" s="2">
        <f>IF(SUM(Tableau3[[#This Row],[10]:[26]])&gt;0,1,0)</f>
        <v>1</v>
      </c>
    </row>
    <row r="32" spans="1:24" x14ac:dyDescent="0.25">
      <c r="A32" s="5" t="s">
        <v>3</v>
      </c>
      <c r="B32" s="2"/>
      <c r="C32" s="2"/>
      <c r="D32" s="2">
        <v>5</v>
      </c>
      <c r="E32" s="2"/>
      <c r="F32" s="2"/>
      <c r="G32" s="2"/>
      <c r="H32" s="2">
        <v>4</v>
      </c>
      <c r="I32" s="2"/>
      <c r="J32" s="2"/>
      <c r="K32" s="2"/>
      <c r="L32" s="6"/>
      <c r="N32" s="2">
        <f>IF(SUM(Tableau3[[#This Row],[10]:[26]])&gt;0,1,0)</f>
        <v>1</v>
      </c>
    </row>
    <row r="33" spans="1:14" x14ac:dyDescent="0.25">
      <c r="A33" s="5" t="s">
        <v>4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6"/>
      <c r="N33" s="2">
        <f>IF(SUM(Tableau3[[#This Row],[10]:[26]])&gt;0,1,0)</f>
        <v>0</v>
      </c>
    </row>
    <row r="34" spans="1:14" x14ac:dyDescent="0.25">
      <c r="A34" s="5" t="s">
        <v>5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6"/>
      <c r="N34" s="2">
        <f>IF(SUM(Tableau3[[#This Row],[10]:[26]])&gt;0,1,0)</f>
        <v>0</v>
      </c>
    </row>
    <row r="35" spans="1:14" x14ac:dyDescent="0.25">
      <c r="A35" s="5" t="s">
        <v>6</v>
      </c>
      <c r="B35" s="2"/>
      <c r="C35" s="2"/>
      <c r="D35" s="2"/>
      <c r="E35" s="2"/>
      <c r="F35" s="2"/>
      <c r="G35" s="2">
        <v>7</v>
      </c>
      <c r="H35" s="2"/>
      <c r="I35" s="2"/>
      <c r="J35" s="2"/>
      <c r="K35" s="2">
        <v>4</v>
      </c>
      <c r="L35" s="6"/>
      <c r="N35" s="2">
        <f>IF(SUM(Tableau3[[#This Row],[10]:[26]])&gt;0,1,0)</f>
        <v>1</v>
      </c>
    </row>
    <row r="36" spans="1:14" x14ac:dyDescent="0.25">
      <c r="A36" s="5" t="s">
        <v>7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6"/>
      <c r="N36" s="2">
        <f>IF(SUM(Tableau3[[#This Row],[10]:[26]])&gt;0,1,0)</f>
        <v>0</v>
      </c>
    </row>
    <row r="37" spans="1:14" x14ac:dyDescent="0.25">
      <c r="A37" s="5" t="s">
        <v>8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6"/>
      <c r="N37" s="2">
        <f>IF(SUM(Tableau3[[#This Row],[10]:[26]])&gt;0,1,0)</f>
        <v>0</v>
      </c>
    </row>
    <row r="38" spans="1:14" ht="15.75" thickBot="1" x14ac:dyDescent="0.3">
      <c r="A38" s="7" t="s">
        <v>9</v>
      </c>
      <c r="B38" s="8"/>
      <c r="C38" s="8"/>
      <c r="D38" s="8"/>
      <c r="E38" s="8"/>
      <c r="F38" s="8"/>
      <c r="G38" s="8"/>
      <c r="H38" s="2"/>
      <c r="I38" s="8"/>
      <c r="J38" s="8"/>
      <c r="K38" s="8"/>
      <c r="L38" s="9"/>
      <c r="N38" s="2">
        <f>IF(SUM(Tableau3[[#This Row],[10]:[26]])&gt;0,1,0)</f>
        <v>0</v>
      </c>
    </row>
    <row r="39" spans="1:14" ht="15.75" thickBot="1" x14ac:dyDescent="0.3">
      <c r="N39" s="22">
        <f>SUM(N31:N38)</f>
        <v>3</v>
      </c>
    </row>
  </sheetData>
  <mergeCells count="2">
    <mergeCell ref="B7:G7"/>
    <mergeCell ref="H7:L7"/>
  </mergeCells>
  <phoneticPr fontId="3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16</xdr:col>
                <xdr:colOff>0</xdr:colOff>
                <xdr:row>11</xdr:row>
                <xdr:rowOff>152400</xdr:rowOff>
              </from>
              <to>
                <xdr:col>17</xdr:col>
                <xdr:colOff>571500</xdr:colOff>
                <xdr:row>13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0417F-AE14-4132-B920-8CD39EB3965B}">
  <sheetPr codeName="Feuil9"/>
  <dimension ref="A1:W13"/>
  <sheetViews>
    <sheetView workbookViewId="0">
      <selection activeCell="N22" sqref="N22"/>
    </sheetView>
  </sheetViews>
  <sheetFormatPr baseColWidth="10" defaultRowHeight="15" x14ac:dyDescent="0.25"/>
  <cols>
    <col min="1" max="1" width="8" bestFit="1" customWidth="1"/>
    <col min="2" max="12" width="5.28515625" bestFit="1" customWidth="1"/>
    <col min="13" max="17" width="6.85546875" bestFit="1" customWidth="1"/>
    <col min="18" max="23" width="5.28515625" bestFit="1" customWidth="1"/>
  </cols>
  <sheetData>
    <row r="1" spans="1:23" x14ac:dyDescent="0.25">
      <c r="A1" t="s">
        <v>65</v>
      </c>
      <c r="B1" t="s">
        <v>14</v>
      </c>
      <c r="C1" t="s">
        <v>15</v>
      </c>
      <c r="D1" t="s">
        <v>16</v>
      </c>
      <c r="E1" t="s">
        <v>17</v>
      </c>
      <c r="F1" t="s">
        <v>18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79</v>
      </c>
      <c r="N1" t="s">
        <v>80</v>
      </c>
      <c r="O1" t="s">
        <v>81</v>
      </c>
      <c r="P1" t="s">
        <v>82</v>
      </c>
      <c r="Q1" t="s">
        <v>83</v>
      </c>
      <c r="R1" t="s">
        <v>51</v>
      </c>
      <c r="S1" t="s">
        <v>52</v>
      </c>
      <c r="T1" t="s">
        <v>53</v>
      </c>
      <c r="U1" t="s">
        <v>54</v>
      </c>
      <c r="V1" t="s">
        <v>55</v>
      </c>
      <c r="W1" t="s">
        <v>56</v>
      </c>
    </row>
    <row r="2" spans="1:23" x14ac:dyDescent="0.25">
      <c r="A2" t="s">
        <v>2</v>
      </c>
      <c r="L2">
        <v>1</v>
      </c>
      <c r="M2">
        <v>1</v>
      </c>
      <c r="S2">
        <v>4</v>
      </c>
    </row>
    <row r="3" spans="1:23" x14ac:dyDescent="0.25">
      <c r="A3" t="s">
        <v>3</v>
      </c>
      <c r="D3">
        <v>10</v>
      </c>
      <c r="L3">
        <v>1</v>
      </c>
      <c r="O3">
        <v>5</v>
      </c>
      <c r="S3">
        <v>4</v>
      </c>
    </row>
    <row r="4" spans="1:23" x14ac:dyDescent="0.25">
      <c r="A4" t="s">
        <v>4</v>
      </c>
      <c r="K4">
        <v>2</v>
      </c>
    </row>
    <row r="5" spans="1:23" x14ac:dyDescent="0.25">
      <c r="A5" t="s">
        <v>5</v>
      </c>
      <c r="G5">
        <v>2</v>
      </c>
    </row>
    <row r="6" spans="1:23" x14ac:dyDescent="0.25">
      <c r="A6" t="s">
        <v>6</v>
      </c>
      <c r="G6">
        <v>2</v>
      </c>
      <c r="R6">
        <v>7</v>
      </c>
      <c r="V6">
        <v>4</v>
      </c>
    </row>
    <row r="7" spans="1:23" x14ac:dyDescent="0.25">
      <c r="A7" t="s">
        <v>7</v>
      </c>
      <c r="C7">
        <v>3</v>
      </c>
      <c r="J7">
        <v>7</v>
      </c>
    </row>
    <row r="8" spans="1:23" x14ac:dyDescent="0.25">
      <c r="A8" t="s">
        <v>8</v>
      </c>
      <c r="E8">
        <v>5</v>
      </c>
    </row>
    <row r="9" spans="1:23" x14ac:dyDescent="0.25">
      <c r="A9" t="s">
        <v>9</v>
      </c>
    </row>
    <row r="10" spans="1:23" x14ac:dyDescent="0.25">
      <c r="A10" t="s">
        <v>10</v>
      </c>
    </row>
    <row r="11" spans="1:23" x14ac:dyDescent="0.25">
      <c r="A11" t="s">
        <v>11</v>
      </c>
      <c r="I11">
        <v>6</v>
      </c>
    </row>
    <row r="12" spans="1:23" x14ac:dyDescent="0.25">
      <c r="A12" t="s">
        <v>12</v>
      </c>
    </row>
    <row r="13" spans="1:23" x14ac:dyDescent="0.25">
      <c r="A13" t="s">
        <v>13</v>
      </c>
      <c r="F13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AAD26-4B30-4933-93A7-5C7863221B47}">
  <sheetPr codeName="Feuil3"/>
  <dimension ref="A4:A15"/>
  <sheetViews>
    <sheetView workbookViewId="0">
      <selection activeCell="E21" sqref="E21"/>
    </sheetView>
  </sheetViews>
  <sheetFormatPr baseColWidth="10" defaultRowHeight="15" x14ac:dyDescent="0.25"/>
  <sheetData>
    <row r="4" spans="1:1" x14ac:dyDescent="0.25">
      <c r="A4" s="13" t="s">
        <v>2</v>
      </c>
    </row>
    <row r="5" spans="1:1" x14ac:dyDescent="0.25">
      <c r="A5" s="2" t="s">
        <v>3</v>
      </c>
    </row>
    <row r="6" spans="1:1" x14ac:dyDescent="0.25">
      <c r="A6" s="13" t="s">
        <v>4</v>
      </c>
    </row>
    <row r="7" spans="1:1" x14ac:dyDescent="0.25">
      <c r="A7" s="2" t="s">
        <v>5</v>
      </c>
    </row>
    <row r="8" spans="1:1" x14ac:dyDescent="0.25">
      <c r="A8" s="13" t="s">
        <v>6</v>
      </c>
    </row>
    <row r="9" spans="1:1" x14ac:dyDescent="0.25">
      <c r="A9" s="2" t="s">
        <v>7</v>
      </c>
    </row>
    <row r="10" spans="1:1" x14ac:dyDescent="0.25">
      <c r="A10" s="13" t="s">
        <v>8</v>
      </c>
    </row>
    <row r="11" spans="1:1" x14ac:dyDescent="0.25">
      <c r="A11" s="2" t="s">
        <v>9</v>
      </c>
    </row>
    <row r="12" spans="1:1" x14ac:dyDescent="0.25">
      <c r="A12" s="13" t="s">
        <v>10</v>
      </c>
    </row>
    <row r="13" spans="1:1" x14ac:dyDescent="0.25">
      <c r="A13" s="2" t="s">
        <v>11</v>
      </c>
    </row>
    <row r="14" spans="1:1" x14ac:dyDescent="0.25">
      <c r="A14" s="13" t="s">
        <v>12</v>
      </c>
    </row>
    <row r="15" spans="1:1" x14ac:dyDescent="0.25">
      <c r="A15" s="2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E657A-40DD-4CB8-AC3E-80D56B8125E5}">
  <sheetPr codeName="Feuil4"/>
  <dimension ref="A5:A12"/>
  <sheetViews>
    <sheetView workbookViewId="0">
      <selection activeCell="G24" sqref="G24"/>
    </sheetView>
  </sheetViews>
  <sheetFormatPr baseColWidth="10" defaultRowHeight="15" x14ac:dyDescent="0.25"/>
  <sheetData>
    <row r="5" spans="1:1" x14ac:dyDescent="0.25">
      <c r="A5" s="13" t="s">
        <v>43</v>
      </c>
    </row>
    <row r="6" spans="1:1" x14ac:dyDescent="0.25">
      <c r="A6" s="2" t="s">
        <v>44</v>
      </c>
    </row>
    <row r="7" spans="1:1" x14ac:dyDescent="0.25">
      <c r="A7" s="13" t="s">
        <v>45</v>
      </c>
    </row>
    <row r="8" spans="1:1" x14ac:dyDescent="0.25">
      <c r="A8" s="2" t="s">
        <v>46</v>
      </c>
    </row>
    <row r="9" spans="1:1" x14ac:dyDescent="0.25">
      <c r="A9" s="13" t="s">
        <v>47</v>
      </c>
    </row>
    <row r="10" spans="1:1" x14ac:dyDescent="0.25">
      <c r="A10" s="2" t="s">
        <v>48</v>
      </c>
    </row>
    <row r="11" spans="1:1" x14ac:dyDescent="0.25">
      <c r="A11" s="13" t="s">
        <v>49</v>
      </c>
    </row>
    <row r="12" spans="1:1" x14ac:dyDescent="0.25">
      <c r="A12" s="2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F1CEA-78F7-4B6E-86EA-3FAB1BA7B823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BBF0-8378-435E-9D3B-F5D86484F0DB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1DDAA-9336-4B9A-BC33-187ABD335205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8EF46-9E20-40C6-BEA5-7CE633396011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79B03-4832-4FF6-AE66-9263D7321FF4}">
  <sheetPr codeName="Feuil2"/>
  <dimension ref="C6:N7"/>
  <sheetViews>
    <sheetView workbookViewId="0">
      <selection activeCell="E14" sqref="E14"/>
    </sheetView>
  </sheetViews>
  <sheetFormatPr baseColWidth="10" defaultRowHeight="15" x14ac:dyDescent="0.25"/>
  <sheetData>
    <row r="6" spans="3:14" x14ac:dyDescent="0.25">
      <c r="C6" s="23" t="s">
        <v>0</v>
      </c>
      <c r="D6" s="11" t="s">
        <v>14</v>
      </c>
      <c r="E6" s="11" t="s">
        <v>17</v>
      </c>
      <c r="F6" s="11" t="s">
        <v>18</v>
      </c>
      <c r="G6" s="11" t="s">
        <v>22</v>
      </c>
      <c r="H6" s="11" t="s">
        <v>24</v>
      </c>
      <c r="I6" s="11" t="s">
        <v>51</v>
      </c>
      <c r="J6" s="11" t="s">
        <v>52</v>
      </c>
      <c r="K6" s="11" t="s">
        <v>53</v>
      </c>
      <c r="L6" s="11" t="s">
        <v>54</v>
      </c>
      <c r="M6" s="11" t="s">
        <v>55</v>
      </c>
      <c r="N6" s="11" t="s">
        <v>56</v>
      </c>
    </row>
    <row r="7" spans="3:14" x14ac:dyDescent="0.25"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1AD301-8B47-4FE1-B238-CADDA09FA0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Commandes</vt:lpstr>
      <vt:lpstr>Bureau</vt:lpstr>
      <vt:lpstr>Liste 1</vt:lpstr>
      <vt:lpstr>Liste 2</vt:lpstr>
      <vt:lpstr>+1</vt:lpstr>
      <vt:lpstr>+2</vt:lpstr>
      <vt:lpstr>+3</vt:lpstr>
      <vt:lpstr>+4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2023-11-03T09:07:13Z</dcterms:created>
  <dcterms:modified xsi:type="dcterms:W3CDTF">2024-04-27T11:50:55Z</dcterms:modified>
</cp:coreProperties>
</file>