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 codeName="{372AB895-14C1-FC20-EB20-F1B4BCFD95AE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unesse_03\Desktop\"/>
    </mc:Choice>
  </mc:AlternateContent>
  <xr:revisionPtr revIDLastSave="0" documentId="13_ncr:1_{7DD759BA-CE18-42B7-90B5-F2B95737BBC2}" xr6:coauthVersionLast="47" xr6:coauthVersionMax="47" xr10:uidLastSave="{00000000-0000-0000-0000-000000000000}"/>
  <bookViews>
    <workbookView xWindow="-28920" yWindow="-120" windowWidth="29040" windowHeight="15720" activeTab="5" xr2:uid="{04E9BA9C-C020-44B9-ADD1-E6943B7678E7}"/>
  </bookViews>
  <sheets>
    <sheet name="PLanning" sheetId="6" r:id="rId1"/>
    <sheet name="Planning Type" sheetId="9" r:id="rId2"/>
    <sheet name="Planning Agent" sheetId="13" r:id="rId3"/>
    <sheet name="Calendrier" sheetId="11" r:id="rId4"/>
    <sheet name="Données" sheetId="7" r:id="rId5"/>
    <sheet name="Ventilation des heures" sheetId="12" r:id="rId6"/>
  </sheets>
  <definedNames>
    <definedName name="feries">Données!$F$2:$F$27</definedName>
    <definedName name="mission">T_mission[Mission]</definedName>
    <definedName name="semaine">#REF!</definedName>
    <definedName name="Var_an">PLanning!$A$1</definedName>
    <definedName name="Zone_A">Données!$A$2:$A$209</definedName>
    <definedName name="Zone_B">Données!$B$2:$B$209</definedName>
    <definedName name="Zone_C">Données!$C$2:$C$209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4" i="11" l="1"/>
  <c r="AN44" i="11" s="1"/>
  <c r="AN47" i="11" s="1"/>
  <c r="G44" i="11"/>
  <c r="J44" i="11"/>
  <c r="M44" i="11"/>
  <c r="P44" i="11"/>
  <c r="K2" i="7" l="1"/>
  <c r="G7" i="7"/>
  <c r="A3" i="6"/>
  <c r="A4" i="6"/>
  <c r="A5" i="6"/>
  <c r="A6" i="6"/>
  <c r="A7" i="6"/>
  <c r="B3" i="6"/>
  <c r="C3" i="6" s="1"/>
  <c r="P368" i="6" l="1"/>
  <c r="Q368" i="6"/>
  <c r="R368" i="6" l="1"/>
  <c r="F27" i="7" l="1"/>
  <c r="F26" i="7"/>
  <c r="F25" i="7"/>
  <c r="F24" i="7"/>
  <c r="F23" i="7"/>
  <c r="F19" i="7"/>
  <c r="F18" i="7"/>
  <c r="F16" i="7"/>
  <c r="F21" i="7" s="1"/>
  <c r="F22" i="7" s="1"/>
  <c r="F15" i="7"/>
  <c r="F14" i="7"/>
  <c r="F13" i="7"/>
  <c r="F12" i="7"/>
  <c r="F11" i="7"/>
  <c r="F10" i="7"/>
  <c r="F6" i="7"/>
  <c r="F5" i="7"/>
  <c r="F3" i="7"/>
  <c r="F2" i="7"/>
  <c r="G4" i="7" l="1"/>
  <c r="F8" i="7"/>
  <c r="G9" i="7" s="1"/>
  <c r="F20" i="7"/>
  <c r="F17" i="7"/>
  <c r="T9" i="9" l="1"/>
  <c r="O49" i="9"/>
  <c r="P49" i="9" s="1"/>
  <c r="N49" i="9"/>
  <c r="O48" i="9"/>
  <c r="N48" i="9"/>
  <c r="O47" i="9"/>
  <c r="P47" i="9" s="1"/>
  <c r="N47" i="9"/>
  <c r="O46" i="9"/>
  <c r="N46" i="9"/>
  <c r="O45" i="9"/>
  <c r="P45" i="9" s="1"/>
  <c r="N45" i="9"/>
  <c r="O41" i="9"/>
  <c r="N41" i="9"/>
  <c r="O40" i="9"/>
  <c r="N40" i="9"/>
  <c r="P40" i="9" s="1"/>
  <c r="O39" i="9"/>
  <c r="N39" i="9"/>
  <c r="O38" i="9"/>
  <c r="N38" i="9"/>
  <c r="P38" i="9" s="1"/>
  <c r="O37" i="9"/>
  <c r="N37" i="9"/>
  <c r="P37" i="9" s="1"/>
  <c r="O33" i="9"/>
  <c r="N33" i="9"/>
  <c r="O32" i="9"/>
  <c r="N32" i="9"/>
  <c r="O31" i="9"/>
  <c r="N31" i="9"/>
  <c r="O30" i="9"/>
  <c r="N30" i="9"/>
  <c r="O29" i="9"/>
  <c r="N29" i="9"/>
  <c r="O25" i="9"/>
  <c r="N25" i="9"/>
  <c r="O24" i="9"/>
  <c r="N24" i="9"/>
  <c r="P24" i="9" s="1"/>
  <c r="O23" i="9"/>
  <c r="N23" i="9"/>
  <c r="O22" i="9"/>
  <c r="N22" i="9"/>
  <c r="P22" i="9" s="1"/>
  <c r="O21" i="9"/>
  <c r="N21" i="9"/>
  <c r="O17" i="9"/>
  <c r="N17" i="9"/>
  <c r="O16" i="9"/>
  <c r="N16" i="9"/>
  <c r="O15" i="9"/>
  <c r="N15" i="9"/>
  <c r="O14" i="9"/>
  <c r="N14" i="9"/>
  <c r="O13" i="9"/>
  <c r="N13" i="9"/>
  <c r="O9" i="9"/>
  <c r="N9" i="9"/>
  <c r="O8" i="9"/>
  <c r="N8" i="9"/>
  <c r="O7" i="9"/>
  <c r="N7" i="9"/>
  <c r="O6" i="9"/>
  <c r="N6" i="9"/>
  <c r="O5" i="9"/>
  <c r="N5" i="9"/>
  <c r="T2" i="9"/>
  <c r="T3" i="9"/>
  <c r="T4" i="9"/>
  <c r="T5" i="9"/>
  <c r="T6" i="9"/>
  <c r="T7" i="9"/>
  <c r="T8" i="9"/>
  <c r="P21" i="9" l="1"/>
  <c r="P16" i="9"/>
  <c r="P14" i="9"/>
  <c r="P13" i="9"/>
  <c r="P48" i="9"/>
  <c r="P31" i="9"/>
  <c r="P23" i="9"/>
  <c r="P25" i="9"/>
  <c r="P30" i="9"/>
  <c r="P32" i="9"/>
  <c r="P39" i="9"/>
  <c r="P41" i="9"/>
  <c r="P46" i="9"/>
  <c r="P29" i="9"/>
  <c r="P33" i="9"/>
  <c r="Q45" i="9"/>
  <c r="P5" i="9"/>
  <c r="P6" i="9"/>
  <c r="P7" i="9"/>
  <c r="P8" i="9"/>
  <c r="P9" i="9"/>
  <c r="P15" i="9"/>
  <c r="P17" i="9"/>
  <c r="P4" i="6"/>
  <c r="Q4" i="6"/>
  <c r="P5" i="6"/>
  <c r="Q5" i="6"/>
  <c r="P6" i="6"/>
  <c r="Q6" i="6"/>
  <c r="P7" i="6"/>
  <c r="Q7" i="6"/>
  <c r="P8" i="6"/>
  <c r="Q8" i="6"/>
  <c r="P9" i="6"/>
  <c r="Q9" i="6"/>
  <c r="P10" i="6"/>
  <c r="Q10" i="6"/>
  <c r="P11" i="6"/>
  <c r="Q11" i="6"/>
  <c r="P12" i="6"/>
  <c r="Q12" i="6"/>
  <c r="P13" i="6"/>
  <c r="Q13" i="6"/>
  <c r="P14" i="6"/>
  <c r="Q14" i="6"/>
  <c r="P15" i="6"/>
  <c r="Q15" i="6"/>
  <c r="P16" i="6"/>
  <c r="Q16" i="6"/>
  <c r="P17" i="6"/>
  <c r="Q17" i="6"/>
  <c r="P18" i="6"/>
  <c r="Q18" i="6"/>
  <c r="P19" i="6"/>
  <c r="Q19" i="6"/>
  <c r="P20" i="6"/>
  <c r="Q20" i="6"/>
  <c r="P21" i="6"/>
  <c r="Q21" i="6"/>
  <c r="P22" i="6"/>
  <c r="Q22" i="6"/>
  <c r="P23" i="6"/>
  <c r="Q23" i="6"/>
  <c r="P24" i="6"/>
  <c r="Q24" i="6"/>
  <c r="P25" i="6"/>
  <c r="Q25" i="6"/>
  <c r="P26" i="6"/>
  <c r="Q26" i="6"/>
  <c r="P27" i="6"/>
  <c r="Q27" i="6"/>
  <c r="P28" i="6"/>
  <c r="Q28" i="6"/>
  <c r="P29" i="6"/>
  <c r="Q29" i="6"/>
  <c r="P30" i="6"/>
  <c r="Q30" i="6"/>
  <c r="P31" i="6"/>
  <c r="Q31" i="6"/>
  <c r="P32" i="6"/>
  <c r="Q32" i="6"/>
  <c r="P33" i="6"/>
  <c r="Q33" i="6"/>
  <c r="P34" i="6"/>
  <c r="Q34" i="6"/>
  <c r="P35" i="6"/>
  <c r="Q35" i="6"/>
  <c r="P36" i="6"/>
  <c r="Q36" i="6"/>
  <c r="P37" i="6"/>
  <c r="Q37" i="6"/>
  <c r="P38" i="6"/>
  <c r="Q38" i="6"/>
  <c r="P39" i="6"/>
  <c r="Q39" i="6"/>
  <c r="P40" i="6"/>
  <c r="Q40" i="6"/>
  <c r="P41" i="6"/>
  <c r="Q41" i="6"/>
  <c r="P42" i="6"/>
  <c r="Q42" i="6"/>
  <c r="P43" i="6"/>
  <c r="Q43" i="6"/>
  <c r="P44" i="6"/>
  <c r="Q44" i="6"/>
  <c r="P45" i="6"/>
  <c r="Q45" i="6"/>
  <c r="P46" i="6"/>
  <c r="Q46" i="6"/>
  <c r="P47" i="6"/>
  <c r="Q47" i="6"/>
  <c r="P48" i="6"/>
  <c r="Q48" i="6"/>
  <c r="P49" i="6"/>
  <c r="Q49" i="6"/>
  <c r="P50" i="6"/>
  <c r="Q50" i="6"/>
  <c r="P51" i="6"/>
  <c r="Q51" i="6"/>
  <c r="P52" i="6"/>
  <c r="Q52" i="6"/>
  <c r="P53" i="6"/>
  <c r="Q53" i="6"/>
  <c r="P54" i="6"/>
  <c r="Q54" i="6"/>
  <c r="P55" i="6"/>
  <c r="Q55" i="6"/>
  <c r="P56" i="6"/>
  <c r="Q56" i="6"/>
  <c r="P57" i="6"/>
  <c r="Q57" i="6"/>
  <c r="P58" i="6"/>
  <c r="Q58" i="6"/>
  <c r="P59" i="6"/>
  <c r="Q59" i="6"/>
  <c r="P60" i="6"/>
  <c r="Q60" i="6"/>
  <c r="P61" i="6"/>
  <c r="Q61" i="6"/>
  <c r="P62" i="6"/>
  <c r="Q62" i="6"/>
  <c r="P63" i="6"/>
  <c r="Q63" i="6"/>
  <c r="P64" i="6"/>
  <c r="Q64" i="6"/>
  <c r="P65" i="6"/>
  <c r="Q65" i="6"/>
  <c r="P66" i="6"/>
  <c r="Q66" i="6"/>
  <c r="P67" i="6"/>
  <c r="Q67" i="6"/>
  <c r="P68" i="6"/>
  <c r="Q68" i="6"/>
  <c r="P69" i="6"/>
  <c r="Q69" i="6"/>
  <c r="P70" i="6"/>
  <c r="Q70" i="6"/>
  <c r="P71" i="6"/>
  <c r="Q71" i="6"/>
  <c r="P72" i="6"/>
  <c r="Q72" i="6"/>
  <c r="P73" i="6"/>
  <c r="Q73" i="6"/>
  <c r="P74" i="6"/>
  <c r="Q74" i="6"/>
  <c r="P75" i="6"/>
  <c r="Q75" i="6"/>
  <c r="P76" i="6"/>
  <c r="Q76" i="6"/>
  <c r="P77" i="6"/>
  <c r="Q77" i="6"/>
  <c r="P78" i="6"/>
  <c r="Q78" i="6"/>
  <c r="P79" i="6"/>
  <c r="Q79" i="6"/>
  <c r="P80" i="6"/>
  <c r="Q80" i="6"/>
  <c r="P81" i="6"/>
  <c r="Q81" i="6"/>
  <c r="P82" i="6"/>
  <c r="Q82" i="6"/>
  <c r="P83" i="6"/>
  <c r="Q83" i="6"/>
  <c r="P84" i="6"/>
  <c r="Q84" i="6"/>
  <c r="P85" i="6"/>
  <c r="Q85" i="6"/>
  <c r="P86" i="6"/>
  <c r="Q86" i="6"/>
  <c r="P87" i="6"/>
  <c r="Q87" i="6"/>
  <c r="P88" i="6"/>
  <c r="Q88" i="6"/>
  <c r="P89" i="6"/>
  <c r="Q89" i="6"/>
  <c r="P90" i="6"/>
  <c r="Q90" i="6"/>
  <c r="P91" i="6"/>
  <c r="Q91" i="6"/>
  <c r="P92" i="6"/>
  <c r="Q92" i="6"/>
  <c r="P93" i="6"/>
  <c r="Q93" i="6"/>
  <c r="P94" i="6"/>
  <c r="Q94" i="6"/>
  <c r="P95" i="6"/>
  <c r="Q95" i="6"/>
  <c r="P96" i="6"/>
  <c r="Q96" i="6"/>
  <c r="P97" i="6"/>
  <c r="Q97" i="6"/>
  <c r="P98" i="6"/>
  <c r="Q98" i="6"/>
  <c r="P99" i="6"/>
  <c r="Q99" i="6"/>
  <c r="P100" i="6"/>
  <c r="Q100" i="6"/>
  <c r="P101" i="6"/>
  <c r="Q101" i="6"/>
  <c r="P102" i="6"/>
  <c r="Q102" i="6"/>
  <c r="P103" i="6"/>
  <c r="Q103" i="6"/>
  <c r="P104" i="6"/>
  <c r="Q104" i="6"/>
  <c r="P105" i="6"/>
  <c r="Q105" i="6"/>
  <c r="P106" i="6"/>
  <c r="Q106" i="6"/>
  <c r="P107" i="6"/>
  <c r="Q107" i="6"/>
  <c r="P108" i="6"/>
  <c r="Q108" i="6"/>
  <c r="P109" i="6"/>
  <c r="Q109" i="6"/>
  <c r="P110" i="6"/>
  <c r="Q110" i="6"/>
  <c r="P111" i="6"/>
  <c r="Q111" i="6"/>
  <c r="P112" i="6"/>
  <c r="Q112" i="6"/>
  <c r="P113" i="6"/>
  <c r="Q113" i="6"/>
  <c r="P114" i="6"/>
  <c r="Q114" i="6"/>
  <c r="P115" i="6"/>
  <c r="Q115" i="6"/>
  <c r="P116" i="6"/>
  <c r="Q116" i="6"/>
  <c r="P117" i="6"/>
  <c r="Q117" i="6"/>
  <c r="P118" i="6"/>
  <c r="Q118" i="6"/>
  <c r="P119" i="6"/>
  <c r="Q119" i="6"/>
  <c r="P120" i="6"/>
  <c r="Q120" i="6"/>
  <c r="P121" i="6"/>
  <c r="Q121" i="6"/>
  <c r="P122" i="6"/>
  <c r="Q122" i="6"/>
  <c r="P123" i="6"/>
  <c r="Q123" i="6"/>
  <c r="P124" i="6"/>
  <c r="Q124" i="6"/>
  <c r="P125" i="6"/>
  <c r="Q125" i="6"/>
  <c r="P126" i="6"/>
  <c r="Q126" i="6"/>
  <c r="P127" i="6"/>
  <c r="Q127" i="6"/>
  <c r="P128" i="6"/>
  <c r="Q128" i="6"/>
  <c r="P129" i="6"/>
  <c r="Q129" i="6"/>
  <c r="P130" i="6"/>
  <c r="Q130" i="6"/>
  <c r="P131" i="6"/>
  <c r="Q131" i="6"/>
  <c r="P132" i="6"/>
  <c r="Q132" i="6"/>
  <c r="P133" i="6"/>
  <c r="Q133" i="6"/>
  <c r="P134" i="6"/>
  <c r="Q134" i="6"/>
  <c r="P135" i="6"/>
  <c r="Q135" i="6"/>
  <c r="P136" i="6"/>
  <c r="Q136" i="6"/>
  <c r="P137" i="6"/>
  <c r="Q137" i="6"/>
  <c r="P138" i="6"/>
  <c r="Q138" i="6"/>
  <c r="P139" i="6"/>
  <c r="Q139" i="6"/>
  <c r="P140" i="6"/>
  <c r="Q140" i="6"/>
  <c r="P141" i="6"/>
  <c r="Q141" i="6"/>
  <c r="P142" i="6"/>
  <c r="Q142" i="6"/>
  <c r="P143" i="6"/>
  <c r="Q143" i="6"/>
  <c r="P144" i="6"/>
  <c r="Q144" i="6"/>
  <c r="P145" i="6"/>
  <c r="Q145" i="6"/>
  <c r="P146" i="6"/>
  <c r="Q146" i="6"/>
  <c r="P147" i="6"/>
  <c r="Q147" i="6"/>
  <c r="P148" i="6"/>
  <c r="Q148" i="6"/>
  <c r="P149" i="6"/>
  <c r="Q149" i="6"/>
  <c r="P150" i="6"/>
  <c r="Q150" i="6"/>
  <c r="P151" i="6"/>
  <c r="Q151" i="6"/>
  <c r="P152" i="6"/>
  <c r="Q152" i="6"/>
  <c r="P153" i="6"/>
  <c r="Q153" i="6"/>
  <c r="P154" i="6"/>
  <c r="Q154" i="6"/>
  <c r="P155" i="6"/>
  <c r="Q155" i="6"/>
  <c r="P156" i="6"/>
  <c r="Q156" i="6"/>
  <c r="P157" i="6"/>
  <c r="Q157" i="6"/>
  <c r="P158" i="6"/>
  <c r="Q158" i="6"/>
  <c r="P159" i="6"/>
  <c r="Q159" i="6"/>
  <c r="P160" i="6"/>
  <c r="Q160" i="6"/>
  <c r="P161" i="6"/>
  <c r="Q161" i="6"/>
  <c r="P162" i="6"/>
  <c r="Q162" i="6"/>
  <c r="P163" i="6"/>
  <c r="Q163" i="6"/>
  <c r="R163" i="6" s="1"/>
  <c r="P164" i="6"/>
  <c r="Q164" i="6"/>
  <c r="P165" i="6"/>
  <c r="Q165" i="6"/>
  <c r="P166" i="6"/>
  <c r="Q166" i="6"/>
  <c r="P167" i="6"/>
  <c r="Q167" i="6"/>
  <c r="P168" i="6"/>
  <c r="Q168" i="6"/>
  <c r="P169" i="6"/>
  <c r="Q169" i="6"/>
  <c r="P170" i="6"/>
  <c r="Q170" i="6"/>
  <c r="P171" i="6"/>
  <c r="Q171" i="6"/>
  <c r="P172" i="6"/>
  <c r="Q172" i="6"/>
  <c r="P173" i="6"/>
  <c r="Q173" i="6"/>
  <c r="P174" i="6"/>
  <c r="Q174" i="6"/>
  <c r="P175" i="6"/>
  <c r="Q175" i="6"/>
  <c r="P176" i="6"/>
  <c r="Q176" i="6"/>
  <c r="P177" i="6"/>
  <c r="Q177" i="6"/>
  <c r="P178" i="6"/>
  <c r="Q178" i="6"/>
  <c r="P179" i="6"/>
  <c r="Q179" i="6"/>
  <c r="P180" i="6"/>
  <c r="Q180" i="6"/>
  <c r="P181" i="6"/>
  <c r="Q181" i="6"/>
  <c r="P182" i="6"/>
  <c r="Q182" i="6"/>
  <c r="P183" i="6"/>
  <c r="Q183" i="6"/>
  <c r="P184" i="6"/>
  <c r="Q184" i="6"/>
  <c r="P185" i="6"/>
  <c r="Q185" i="6"/>
  <c r="P186" i="6"/>
  <c r="Q186" i="6"/>
  <c r="P187" i="6"/>
  <c r="Q187" i="6"/>
  <c r="P188" i="6"/>
  <c r="Q188" i="6"/>
  <c r="P189" i="6"/>
  <c r="Q189" i="6"/>
  <c r="P190" i="6"/>
  <c r="Q190" i="6"/>
  <c r="P191" i="6"/>
  <c r="Q191" i="6"/>
  <c r="P192" i="6"/>
  <c r="Q192" i="6"/>
  <c r="P193" i="6"/>
  <c r="Q193" i="6"/>
  <c r="P194" i="6"/>
  <c r="Q194" i="6"/>
  <c r="P195" i="6"/>
  <c r="Q195" i="6"/>
  <c r="P196" i="6"/>
  <c r="Q196" i="6"/>
  <c r="P197" i="6"/>
  <c r="Q197" i="6"/>
  <c r="P198" i="6"/>
  <c r="Q198" i="6"/>
  <c r="P199" i="6"/>
  <c r="Q199" i="6"/>
  <c r="R199" i="6" s="1"/>
  <c r="P200" i="6"/>
  <c r="Q200" i="6"/>
  <c r="P201" i="6"/>
  <c r="Q201" i="6"/>
  <c r="P202" i="6"/>
  <c r="Q202" i="6"/>
  <c r="P203" i="6"/>
  <c r="Q203" i="6"/>
  <c r="P204" i="6"/>
  <c r="Q204" i="6"/>
  <c r="P205" i="6"/>
  <c r="Q205" i="6"/>
  <c r="P206" i="6"/>
  <c r="Q206" i="6"/>
  <c r="P207" i="6"/>
  <c r="Q207" i="6"/>
  <c r="P208" i="6"/>
  <c r="Q208" i="6"/>
  <c r="P209" i="6"/>
  <c r="Q209" i="6"/>
  <c r="R209" i="6" s="1"/>
  <c r="P210" i="6"/>
  <c r="Q210" i="6"/>
  <c r="P211" i="6"/>
  <c r="Q211" i="6"/>
  <c r="P212" i="6"/>
  <c r="Q212" i="6"/>
  <c r="P213" i="6"/>
  <c r="Q213" i="6"/>
  <c r="P214" i="6"/>
  <c r="Q214" i="6"/>
  <c r="P215" i="6"/>
  <c r="Q215" i="6"/>
  <c r="P216" i="6"/>
  <c r="Q216" i="6"/>
  <c r="P217" i="6"/>
  <c r="Q217" i="6"/>
  <c r="P218" i="6"/>
  <c r="Q218" i="6"/>
  <c r="P219" i="6"/>
  <c r="Q219" i="6"/>
  <c r="P220" i="6"/>
  <c r="Q220" i="6"/>
  <c r="P221" i="6"/>
  <c r="Q221" i="6"/>
  <c r="P222" i="6"/>
  <c r="Q222" i="6"/>
  <c r="P223" i="6"/>
  <c r="Q223" i="6"/>
  <c r="P224" i="6"/>
  <c r="Q224" i="6"/>
  <c r="P225" i="6"/>
  <c r="Q225" i="6"/>
  <c r="P226" i="6"/>
  <c r="Q226" i="6"/>
  <c r="P227" i="6"/>
  <c r="Q227" i="6"/>
  <c r="P228" i="6"/>
  <c r="Q228" i="6"/>
  <c r="P229" i="6"/>
  <c r="Q229" i="6"/>
  <c r="P230" i="6"/>
  <c r="Q230" i="6"/>
  <c r="P231" i="6"/>
  <c r="Q231" i="6"/>
  <c r="P232" i="6"/>
  <c r="Q232" i="6"/>
  <c r="P233" i="6"/>
  <c r="Q233" i="6"/>
  <c r="P234" i="6"/>
  <c r="Q234" i="6"/>
  <c r="P235" i="6"/>
  <c r="Q235" i="6"/>
  <c r="P236" i="6"/>
  <c r="Q236" i="6"/>
  <c r="P237" i="6"/>
  <c r="Q237" i="6"/>
  <c r="P238" i="6"/>
  <c r="Q238" i="6"/>
  <c r="P239" i="6"/>
  <c r="Q239" i="6"/>
  <c r="P240" i="6"/>
  <c r="Q240" i="6"/>
  <c r="P241" i="6"/>
  <c r="Q241" i="6"/>
  <c r="P242" i="6"/>
  <c r="Q242" i="6"/>
  <c r="P243" i="6"/>
  <c r="Q243" i="6"/>
  <c r="P244" i="6"/>
  <c r="Q244" i="6"/>
  <c r="P245" i="6"/>
  <c r="Q245" i="6"/>
  <c r="P246" i="6"/>
  <c r="Q246" i="6"/>
  <c r="P247" i="6"/>
  <c r="Q247" i="6"/>
  <c r="P248" i="6"/>
  <c r="Q248" i="6"/>
  <c r="P249" i="6"/>
  <c r="Q249" i="6"/>
  <c r="P250" i="6"/>
  <c r="Q250" i="6"/>
  <c r="P251" i="6"/>
  <c r="Q251" i="6"/>
  <c r="P252" i="6"/>
  <c r="Q252" i="6"/>
  <c r="P253" i="6"/>
  <c r="Q253" i="6"/>
  <c r="P254" i="6"/>
  <c r="Q254" i="6"/>
  <c r="P255" i="6"/>
  <c r="Q255" i="6"/>
  <c r="P256" i="6"/>
  <c r="Q256" i="6"/>
  <c r="P257" i="6"/>
  <c r="Q257" i="6"/>
  <c r="P258" i="6"/>
  <c r="Q258" i="6"/>
  <c r="P259" i="6"/>
  <c r="Q259" i="6"/>
  <c r="P260" i="6"/>
  <c r="Q260" i="6"/>
  <c r="P261" i="6"/>
  <c r="Q261" i="6"/>
  <c r="P262" i="6"/>
  <c r="Q262" i="6"/>
  <c r="P263" i="6"/>
  <c r="Q263" i="6"/>
  <c r="P264" i="6"/>
  <c r="Q264" i="6"/>
  <c r="P265" i="6"/>
  <c r="Q265" i="6"/>
  <c r="P266" i="6"/>
  <c r="Q266" i="6"/>
  <c r="P267" i="6"/>
  <c r="Q267" i="6"/>
  <c r="P268" i="6"/>
  <c r="Q268" i="6"/>
  <c r="P269" i="6"/>
  <c r="Q269" i="6"/>
  <c r="P270" i="6"/>
  <c r="Q270" i="6"/>
  <c r="P271" i="6"/>
  <c r="Q271" i="6"/>
  <c r="P272" i="6"/>
  <c r="Q272" i="6"/>
  <c r="P273" i="6"/>
  <c r="Q273" i="6"/>
  <c r="P274" i="6"/>
  <c r="Q274" i="6"/>
  <c r="P275" i="6"/>
  <c r="Q275" i="6"/>
  <c r="P276" i="6"/>
  <c r="Q276" i="6"/>
  <c r="P277" i="6"/>
  <c r="Q277" i="6"/>
  <c r="P278" i="6"/>
  <c r="Q278" i="6"/>
  <c r="P279" i="6"/>
  <c r="Q279" i="6"/>
  <c r="P280" i="6"/>
  <c r="Q280" i="6"/>
  <c r="P281" i="6"/>
  <c r="Q281" i="6"/>
  <c r="P282" i="6"/>
  <c r="Q282" i="6"/>
  <c r="P283" i="6"/>
  <c r="Q283" i="6"/>
  <c r="P284" i="6"/>
  <c r="Q284" i="6"/>
  <c r="P285" i="6"/>
  <c r="Q285" i="6"/>
  <c r="P286" i="6"/>
  <c r="Q286" i="6"/>
  <c r="P287" i="6"/>
  <c r="Q287" i="6"/>
  <c r="P288" i="6"/>
  <c r="Q288" i="6"/>
  <c r="P289" i="6"/>
  <c r="Q289" i="6"/>
  <c r="P290" i="6"/>
  <c r="Q290" i="6"/>
  <c r="P291" i="6"/>
  <c r="Q291" i="6"/>
  <c r="P292" i="6"/>
  <c r="Q292" i="6"/>
  <c r="P293" i="6"/>
  <c r="Q293" i="6"/>
  <c r="P294" i="6"/>
  <c r="Q294" i="6"/>
  <c r="P295" i="6"/>
  <c r="Q295" i="6"/>
  <c r="P296" i="6"/>
  <c r="Q296" i="6"/>
  <c r="P297" i="6"/>
  <c r="Q297" i="6"/>
  <c r="P298" i="6"/>
  <c r="Q298" i="6"/>
  <c r="P299" i="6"/>
  <c r="Q299" i="6"/>
  <c r="P300" i="6"/>
  <c r="Q300" i="6"/>
  <c r="P301" i="6"/>
  <c r="Q301" i="6"/>
  <c r="P302" i="6"/>
  <c r="Q302" i="6"/>
  <c r="P303" i="6"/>
  <c r="Q303" i="6"/>
  <c r="P304" i="6"/>
  <c r="Q304" i="6"/>
  <c r="P305" i="6"/>
  <c r="Q305" i="6"/>
  <c r="P306" i="6"/>
  <c r="Q306" i="6"/>
  <c r="P307" i="6"/>
  <c r="Q307" i="6"/>
  <c r="P308" i="6"/>
  <c r="Q308" i="6"/>
  <c r="P309" i="6"/>
  <c r="Q309" i="6"/>
  <c r="P310" i="6"/>
  <c r="Q310" i="6"/>
  <c r="P311" i="6"/>
  <c r="Q311" i="6"/>
  <c r="P312" i="6"/>
  <c r="Q312" i="6"/>
  <c r="P313" i="6"/>
  <c r="Q313" i="6"/>
  <c r="P314" i="6"/>
  <c r="Q314" i="6"/>
  <c r="P315" i="6"/>
  <c r="Q315" i="6"/>
  <c r="P316" i="6"/>
  <c r="Q316" i="6"/>
  <c r="P317" i="6"/>
  <c r="Q317" i="6"/>
  <c r="P318" i="6"/>
  <c r="Q318" i="6"/>
  <c r="P319" i="6"/>
  <c r="Q319" i="6"/>
  <c r="P320" i="6"/>
  <c r="Q320" i="6"/>
  <c r="P321" i="6"/>
  <c r="Q321" i="6"/>
  <c r="P322" i="6"/>
  <c r="Q322" i="6"/>
  <c r="P323" i="6"/>
  <c r="Q323" i="6"/>
  <c r="P324" i="6"/>
  <c r="Q324" i="6"/>
  <c r="P325" i="6"/>
  <c r="Q325" i="6"/>
  <c r="P326" i="6"/>
  <c r="Q326" i="6"/>
  <c r="P327" i="6"/>
  <c r="Q327" i="6"/>
  <c r="P328" i="6"/>
  <c r="Q328" i="6"/>
  <c r="P329" i="6"/>
  <c r="Q329" i="6"/>
  <c r="P330" i="6"/>
  <c r="Q330" i="6"/>
  <c r="P331" i="6"/>
  <c r="Q331" i="6"/>
  <c r="P332" i="6"/>
  <c r="Q332" i="6"/>
  <c r="P333" i="6"/>
  <c r="Q333" i="6"/>
  <c r="P334" i="6"/>
  <c r="Q334" i="6"/>
  <c r="P335" i="6"/>
  <c r="Q335" i="6"/>
  <c r="P336" i="6"/>
  <c r="Q336" i="6"/>
  <c r="P337" i="6"/>
  <c r="Q337" i="6"/>
  <c r="P338" i="6"/>
  <c r="Q338" i="6"/>
  <c r="P339" i="6"/>
  <c r="Q339" i="6"/>
  <c r="P340" i="6"/>
  <c r="Q340" i="6"/>
  <c r="P341" i="6"/>
  <c r="Q341" i="6"/>
  <c r="P342" i="6"/>
  <c r="Q342" i="6"/>
  <c r="P343" i="6"/>
  <c r="Q343" i="6"/>
  <c r="P344" i="6"/>
  <c r="Q344" i="6"/>
  <c r="P345" i="6"/>
  <c r="Q345" i="6"/>
  <c r="P346" i="6"/>
  <c r="Q346" i="6"/>
  <c r="P347" i="6"/>
  <c r="Q347" i="6"/>
  <c r="P348" i="6"/>
  <c r="Q348" i="6"/>
  <c r="P349" i="6"/>
  <c r="Q349" i="6"/>
  <c r="P350" i="6"/>
  <c r="Q350" i="6"/>
  <c r="P351" i="6"/>
  <c r="Q351" i="6"/>
  <c r="P352" i="6"/>
  <c r="Q352" i="6"/>
  <c r="P353" i="6"/>
  <c r="Q353" i="6"/>
  <c r="P354" i="6"/>
  <c r="Q354" i="6"/>
  <c r="P355" i="6"/>
  <c r="Q355" i="6"/>
  <c r="P356" i="6"/>
  <c r="Q356" i="6"/>
  <c r="P357" i="6"/>
  <c r="Q357" i="6"/>
  <c r="P358" i="6"/>
  <c r="Q358" i="6"/>
  <c r="P359" i="6"/>
  <c r="Q359" i="6"/>
  <c r="P360" i="6"/>
  <c r="Q360" i="6"/>
  <c r="P361" i="6"/>
  <c r="Q361" i="6"/>
  <c r="P362" i="6"/>
  <c r="Q362" i="6"/>
  <c r="P363" i="6"/>
  <c r="Q363" i="6"/>
  <c r="P364" i="6"/>
  <c r="Q364" i="6"/>
  <c r="P365" i="6"/>
  <c r="Q365" i="6"/>
  <c r="P366" i="6"/>
  <c r="Q366" i="6"/>
  <c r="P367" i="6"/>
  <c r="Q367" i="6"/>
  <c r="R261" i="6" l="1"/>
  <c r="R201" i="6"/>
  <c r="R197" i="6"/>
  <c r="R229" i="6"/>
  <c r="R266" i="6"/>
  <c r="R207" i="6"/>
  <c r="R213" i="6"/>
  <c r="R270" i="6"/>
  <c r="R262" i="6"/>
  <c r="R181" i="6"/>
  <c r="R151" i="6"/>
  <c r="R147" i="6"/>
  <c r="R139" i="6"/>
  <c r="R159" i="6"/>
  <c r="R157" i="6"/>
  <c r="Q13" i="9"/>
  <c r="Q21" i="9"/>
  <c r="Q37" i="9"/>
  <c r="R318" i="6"/>
  <c r="R314" i="6"/>
  <c r="R310" i="6"/>
  <c r="R149" i="6"/>
  <c r="R343" i="6"/>
  <c r="R325" i="6"/>
  <c r="R321" i="6"/>
  <c r="R319" i="6"/>
  <c r="R317" i="6"/>
  <c r="R313" i="6"/>
  <c r="R311" i="6"/>
  <c r="R289" i="6"/>
  <c r="R277" i="6"/>
  <c r="R275" i="6"/>
  <c r="R273" i="6"/>
  <c r="R271" i="6"/>
  <c r="R269" i="6"/>
  <c r="R265" i="6"/>
  <c r="R263" i="6"/>
  <c r="R156" i="6"/>
  <c r="R148" i="6"/>
  <c r="R44" i="6"/>
  <c r="R40" i="6"/>
  <c r="R24" i="6"/>
  <c r="R309" i="6"/>
  <c r="R253" i="6"/>
  <c r="Q29" i="9"/>
  <c r="R206" i="6"/>
  <c r="R198" i="6"/>
  <c r="R115" i="6"/>
  <c r="R51" i="6"/>
  <c r="R49" i="6"/>
  <c r="R47" i="6"/>
  <c r="R45" i="6"/>
  <c r="R39" i="6"/>
  <c r="R31" i="6"/>
  <c r="R23" i="6"/>
  <c r="R11" i="6"/>
  <c r="R8" i="6"/>
  <c r="R7" i="6"/>
  <c r="R5" i="6"/>
  <c r="R4" i="6"/>
  <c r="R363" i="6"/>
  <c r="R361" i="6"/>
  <c r="R360" i="6"/>
  <c r="R359" i="6"/>
  <c r="R352" i="6"/>
  <c r="R351" i="6"/>
  <c r="R348" i="6"/>
  <c r="R347" i="6"/>
  <c r="R345" i="6"/>
  <c r="R344" i="6"/>
  <c r="R333" i="6"/>
  <c r="R305" i="6"/>
  <c r="R303" i="6"/>
  <c r="R302" i="6"/>
  <c r="R301" i="6"/>
  <c r="R298" i="6"/>
  <c r="R297" i="6"/>
  <c r="R293" i="6"/>
  <c r="R291" i="6"/>
  <c r="R285" i="6"/>
  <c r="R245" i="6"/>
  <c r="R241" i="6"/>
  <c r="R239" i="6"/>
  <c r="R238" i="6"/>
  <c r="R237" i="6"/>
  <c r="R234" i="6"/>
  <c r="R233" i="6"/>
  <c r="R231" i="6"/>
  <c r="R230" i="6"/>
  <c r="R193" i="6"/>
  <c r="R191" i="6"/>
  <c r="R190" i="6"/>
  <c r="R189" i="6"/>
  <c r="R186" i="6"/>
  <c r="R185" i="6"/>
  <c r="R183" i="6"/>
  <c r="R182" i="6"/>
  <c r="R171" i="6"/>
  <c r="R131" i="6"/>
  <c r="R129" i="6"/>
  <c r="R127" i="6"/>
  <c r="R125" i="6"/>
  <c r="R124" i="6"/>
  <c r="R120" i="6"/>
  <c r="R119" i="6"/>
  <c r="R117" i="6"/>
  <c r="R116" i="6"/>
  <c r="R367" i="6"/>
  <c r="R337" i="6"/>
  <c r="R335" i="6"/>
  <c r="R334" i="6"/>
  <c r="R329" i="6"/>
  <c r="R327" i="6"/>
  <c r="R326" i="6"/>
  <c r="R287" i="6"/>
  <c r="R286" i="6"/>
  <c r="R255" i="6"/>
  <c r="R254" i="6"/>
  <c r="R249" i="6"/>
  <c r="R247" i="6"/>
  <c r="R246" i="6"/>
  <c r="R227" i="6"/>
  <c r="R225" i="6"/>
  <c r="R223" i="6"/>
  <c r="R222" i="6"/>
  <c r="R221" i="6"/>
  <c r="R218" i="6"/>
  <c r="R217" i="6"/>
  <c r="R215" i="6"/>
  <c r="R214" i="6"/>
  <c r="R205" i="6"/>
  <c r="R195" i="6"/>
  <c r="R177" i="6"/>
  <c r="R175" i="6"/>
  <c r="R174" i="6"/>
  <c r="R173" i="6"/>
  <c r="R172" i="6"/>
  <c r="R167" i="6"/>
  <c r="R165" i="6"/>
  <c r="R164" i="6"/>
  <c r="R155" i="6"/>
  <c r="R143" i="6"/>
  <c r="R141" i="6"/>
  <c r="R140" i="6"/>
  <c r="R135" i="6"/>
  <c r="R133" i="6"/>
  <c r="R132" i="6"/>
  <c r="R123" i="6"/>
  <c r="R113" i="6"/>
  <c r="R111" i="6"/>
  <c r="R109" i="6"/>
  <c r="R95" i="6"/>
  <c r="R88" i="6"/>
  <c r="R87" i="6"/>
  <c r="R81" i="6"/>
  <c r="R79" i="6"/>
  <c r="R77" i="6"/>
  <c r="R76" i="6"/>
  <c r="R75" i="6"/>
  <c r="R67" i="6"/>
  <c r="R65" i="6"/>
  <c r="R63" i="6"/>
  <c r="R60" i="6"/>
  <c r="R59" i="6"/>
  <c r="R56" i="6"/>
  <c r="R55" i="6"/>
  <c r="R53" i="6"/>
  <c r="R52" i="6"/>
  <c r="R93" i="6"/>
  <c r="R92" i="6"/>
  <c r="R91" i="6"/>
  <c r="R259" i="6"/>
  <c r="R257" i="6"/>
  <c r="R307" i="6"/>
  <c r="R295" i="6"/>
  <c r="R294" i="6"/>
  <c r="R282" i="6"/>
  <c r="R281" i="6"/>
  <c r="R279" i="6"/>
  <c r="R278" i="6"/>
  <c r="R99" i="6"/>
  <c r="R85" i="6"/>
  <c r="R83" i="6"/>
  <c r="R72" i="6"/>
  <c r="R71" i="6"/>
  <c r="R43" i="6"/>
  <c r="R15" i="6"/>
  <c r="R12" i="6"/>
  <c r="R19" i="6"/>
  <c r="R17" i="6"/>
  <c r="R35" i="6"/>
  <c r="R33" i="6"/>
  <c r="R108" i="6"/>
  <c r="R107" i="6"/>
  <c r="R104" i="6"/>
  <c r="R103" i="6"/>
  <c r="R101" i="6"/>
  <c r="R100" i="6"/>
  <c r="R357" i="6"/>
  <c r="R355" i="6"/>
  <c r="R353" i="6"/>
  <c r="R84" i="6"/>
  <c r="R69" i="6"/>
  <c r="R68" i="6"/>
  <c r="R97" i="6"/>
  <c r="R21" i="6"/>
  <c r="R20" i="6"/>
  <c r="R29" i="6"/>
  <c r="Q5" i="9"/>
  <c r="R27" i="6"/>
  <c r="R28" i="6"/>
  <c r="R37" i="6"/>
  <c r="R36" i="6"/>
  <c r="R364" i="6"/>
  <c r="R339" i="6"/>
  <c r="R330" i="6"/>
  <c r="R323" i="6"/>
  <c r="R250" i="6"/>
  <c r="R243" i="6"/>
  <c r="R211" i="6"/>
  <c r="R202" i="6"/>
  <c r="R179" i="6"/>
  <c r="R168" i="6"/>
  <c r="R161" i="6"/>
  <c r="R152" i="6"/>
  <c r="R145" i="6"/>
  <c r="R136" i="6"/>
  <c r="R61" i="6"/>
  <c r="R13" i="6"/>
  <c r="R365" i="6"/>
  <c r="R356" i="6"/>
  <c r="R349" i="6"/>
  <c r="R338" i="6"/>
  <c r="R331" i="6"/>
  <c r="R322" i="6"/>
  <c r="R315" i="6"/>
  <c r="R306" i="6"/>
  <c r="R299" i="6"/>
  <c r="R290" i="6"/>
  <c r="R283" i="6"/>
  <c r="R274" i="6"/>
  <c r="R267" i="6"/>
  <c r="R258" i="6"/>
  <c r="R251" i="6"/>
  <c r="R242" i="6"/>
  <c r="R235" i="6"/>
  <c r="R226" i="6"/>
  <c r="R219" i="6"/>
  <c r="R210" i="6"/>
  <c r="R203" i="6"/>
  <c r="R194" i="6"/>
  <c r="R187" i="6"/>
  <c r="R178" i="6"/>
  <c r="R169" i="6"/>
  <c r="R160" i="6"/>
  <c r="R153" i="6"/>
  <c r="R144" i="6"/>
  <c r="R137" i="6"/>
  <c r="R128" i="6"/>
  <c r="R121" i="6"/>
  <c r="R112" i="6"/>
  <c r="R105" i="6"/>
  <c r="R96" i="6"/>
  <c r="R89" i="6"/>
  <c r="R80" i="6"/>
  <c r="R73" i="6"/>
  <c r="R64" i="6"/>
  <c r="R57" i="6"/>
  <c r="R48" i="6"/>
  <c r="R41" i="6"/>
  <c r="R32" i="6"/>
  <c r="R25" i="6"/>
  <c r="R16" i="6"/>
  <c r="R9" i="6"/>
  <c r="R366" i="6"/>
  <c r="R362" i="6"/>
  <c r="R358" i="6"/>
  <c r="R354" i="6"/>
  <c r="R350" i="6"/>
  <c r="R346" i="6"/>
  <c r="R341" i="6"/>
  <c r="R340" i="6"/>
  <c r="R336" i="6"/>
  <c r="R332" i="6"/>
  <c r="R328" i="6"/>
  <c r="R324" i="6"/>
  <c r="R320" i="6"/>
  <c r="R316" i="6"/>
  <c r="R312" i="6"/>
  <c r="R308" i="6"/>
  <c r="R304" i="6"/>
  <c r="R300" i="6"/>
  <c r="R296" i="6"/>
  <c r="R292" i="6"/>
  <c r="R288" i="6"/>
  <c r="R284" i="6"/>
  <c r="R280" i="6"/>
  <c r="R276" i="6"/>
  <c r="R272" i="6"/>
  <c r="R268" i="6"/>
  <c r="R264" i="6"/>
  <c r="R260" i="6"/>
  <c r="R256" i="6"/>
  <c r="R252" i="6"/>
  <c r="R248" i="6"/>
  <c r="R244" i="6"/>
  <c r="R240" i="6"/>
  <c r="R236" i="6"/>
  <c r="R232" i="6"/>
  <c r="R228" i="6"/>
  <c r="R224" i="6"/>
  <c r="R220" i="6"/>
  <c r="R216" i="6"/>
  <c r="R212" i="6"/>
  <c r="R208" i="6"/>
  <c r="R204" i="6"/>
  <c r="R200" i="6"/>
  <c r="R196" i="6"/>
  <c r="R192" i="6"/>
  <c r="R188" i="6"/>
  <c r="R184" i="6"/>
  <c r="R180" i="6"/>
  <c r="R176" i="6"/>
  <c r="R170" i="6"/>
  <c r="R166" i="6"/>
  <c r="R162" i="6"/>
  <c r="R158" i="6"/>
  <c r="R154" i="6"/>
  <c r="R150" i="6"/>
  <c r="R146" i="6"/>
  <c r="R142" i="6"/>
  <c r="R138" i="6"/>
  <c r="R134" i="6"/>
  <c r="R130" i="6"/>
  <c r="R126" i="6"/>
  <c r="R122" i="6"/>
  <c r="R118" i="6"/>
  <c r="R114" i="6"/>
  <c r="R110" i="6"/>
  <c r="R106" i="6"/>
  <c r="R102" i="6"/>
  <c r="R98" i="6"/>
  <c r="R94" i="6"/>
  <c r="R90" i="6"/>
  <c r="R86" i="6"/>
  <c r="R82" i="6"/>
  <c r="R78" i="6"/>
  <c r="R74" i="6"/>
  <c r="R70" i="6"/>
  <c r="R66" i="6"/>
  <c r="R62" i="6"/>
  <c r="R58" i="6"/>
  <c r="R54" i="6"/>
  <c r="R50" i="6"/>
  <c r="R46" i="6"/>
  <c r="R42" i="6"/>
  <c r="R38" i="6"/>
  <c r="R34" i="6"/>
  <c r="R30" i="6"/>
  <c r="R26" i="6"/>
  <c r="R22" i="6"/>
  <c r="R18" i="6"/>
  <c r="R14" i="6"/>
  <c r="R10" i="6"/>
  <c r="R6" i="6"/>
  <c r="R342" i="6"/>
  <c r="Q3" i="6"/>
  <c r="P3" i="6"/>
  <c r="AK44" i="11" l="1"/>
  <c r="S367" i="6"/>
  <c r="Y44" i="11"/>
  <c r="AH44" i="11"/>
  <c r="AE44" i="11"/>
  <c r="AB44" i="11"/>
  <c r="S44" i="11"/>
  <c r="D44" i="11"/>
  <c r="V44" i="11"/>
  <c r="AM44" i="11" l="1"/>
  <c r="AM47" i="11" s="1"/>
  <c r="T3" i="6"/>
  <c r="B4" i="6"/>
  <c r="R3" i="6"/>
  <c r="T4" i="6" l="1"/>
  <c r="R1" i="6"/>
  <c r="U1" i="6" s="1"/>
  <c r="C4" i="6"/>
  <c r="B5" i="6"/>
  <c r="T5" i="6" l="1"/>
  <c r="B6" i="6"/>
  <c r="B7" i="6" s="1"/>
  <c r="C5" i="6"/>
  <c r="C6" i="6" l="1"/>
  <c r="T7" i="6"/>
  <c r="T6" i="6"/>
  <c r="B8" i="6"/>
  <c r="C7" i="6"/>
  <c r="T8" i="6" l="1"/>
  <c r="A8" i="6"/>
  <c r="B9" i="6"/>
  <c r="C8" i="6"/>
  <c r="T9" i="6" l="1"/>
  <c r="A9" i="6"/>
  <c r="B10" i="6"/>
  <c r="T10" i="6" s="1"/>
  <c r="C9" i="6"/>
  <c r="B11" i="6" l="1"/>
  <c r="T11" i="6" s="1"/>
  <c r="C10" i="6"/>
  <c r="A10" i="6"/>
  <c r="B12" i="6" l="1"/>
  <c r="T12" i="6" s="1"/>
  <c r="A11" i="6"/>
  <c r="C11" i="6"/>
  <c r="B13" i="6" l="1"/>
  <c r="T13" i="6" s="1"/>
  <c r="C12" i="6"/>
  <c r="A12" i="6"/>
  <c r="B14" i="6" l="1"/>
  <c r="T14" i="6" s="1"/>
  <c r="A13" i="6"/>
  <c r="C13" i="6"/>
  <c r="B15" i="6" l="1"/>
  <c r="T15" i="6" s="1"/>
  <c r="C14" i="6"/>
  <c r="A14" i="6"/>
  <c r="B16" i="6" l="1"/>
  <c r="T16" i="6" s="1"/>
  <c r="A15" i="6"/>
  <c r="C15" i="6"/>
  <c r="B17" i="6" l="1"/>
  <c r="T17" i="6" s="1"/>
  <c r="C16" i="6"/>
  <c r="A16" i="6"/>
  <c r="B18" i="6" l="1"/>
  <c r="T18" i="6" s="1"/>
  <c r="A17" i="6"/>
  <c r="C17" i="6"/>
  <c r="B19" i="6" l="1"/>
  <c r="T19" i="6" s="1"/>
  <c r="C18" i="6"/>
  <c r="A18" i="6"/>
  <c r="B20" i="6" l="1"/>
  <c r="T20" i="6" s="1"/>
  <c r="A19" i="6"/>
  <c r="C19" i="6"/>
  <c r="B21" i="6" l="1"/>
  <c r="T21" i="6" s="1"/>
  <c r="C20" i="6"/>
  <c r="A20" i="6"/>
  <c r="B22" i="6" l="1"/>
  <c r="T22" i="6" s="1"/>
  <c r="A21" i="6"/>
  <c r="C21" i="6"/>
  <c r="B23" i="6" l="1"/>
  <c r="T23" i="6" s="1"/>
  <c r="C22" i="6"/>
  <c r="A22" i="6"/>
  <c r="B24" i="6" l="1"/>
  <c r="T24" i="6" s="1"/>
  <c r="A23" i="6"/>
  <c r="C23" i="6"/>
  <c r="C24" i="6" l="1"/>
  <c r="B25" i="6"/>
  <c r="T25" i="6" s="1"/>
  <c r="A24" i="6"/>
  <c r="A25" i="6" l="1"/>
  <c r="B26" i="6"/>
  <c r="T26" i="6" s="1"/>
  <c r="C25" i="6"/>
  <c r="A26" i="6" l="1"/>
  <c r="C26" i="6"/>
  <c r="B27" i="6"/>
  <c r="T27" i="6" s="1"/>
  <c r="A27" i="6" l="1"/>
  <c r="B28" i="6"/>
  <c r="T28" i="6" s="1"/>
  <c r="C27" i="6"/>
  <c r="A28" i="6" l="1"/>
  <c r="C28" i="6"/>
  <c r="B29" i="6"/>
  <c r="T29" i="6" s="1"/>
  <c r="C29" i="6" l="1"/>
  <c r="A29" i="6"/>
  <c r="B30" i="6"/>
  <c r="T30" i="6" s="1"/>
  <c r="B31" i="6" l="1"/>
  <c r="T31" i="6" s="1"/>
  <c r="C30" i="6"/>
  <c r="A30" i="6"/>
  <c r="C31" i="6" l="1"/>
  <c r="A31" i="6"/>
  <c r="B32" i="6"/>
  <c r="T32" i="6" s="1"/>
  <c r="B33" i="6" l="1"/>
  <c r="T33" i="6" s="1"/>
  <c r="A32" i="6"/>
  <c r="C32" i="6"/>
  <c r="A33" i="6" l="1"/>
  <c r="B34" i="6"/>
  <c r="T34" i="6" s="1"/>
  <c r="C33" i="6"/>
  <c r="A34" i="6" l="1"/>
  <c r="C34" i="6"/>
  <c r="B35" i="6"/>
  <c r="T35" i="6" s="1"/>
  <c r="C35" i="6" l="1"/>
  <c r="A35" i="6"/>
  <c r="B36" i="6"/>
  <c r="T36" i="6" s="1"/>
  <c r="A36" i="6" l="1"/>
  <c r="C36" i="6"/>
  <c r="B37" i="6"/>
  <c r="T37" i="6" s="1"/>
  <c r="A37" i="6" l="1"/>
  <c r="B38" i="6"/>
  <c r="T38" i="6" s="1"/>
  <c r="C37" i="6"/>
  <c r="C38" i="6" l="1"/>
  <c r="A38" i="6"/>
  <c r="B39" i="6"/>
  <c r="T39" i="6" s="1"/>
  <c r="C39" i="6" l="1"/>
  <c r="A39" i="6"/>
  <c r="B40" i="6"/>
  <c r="T40" i="6" s="1"/>
  <c r="A40" i="6" l="1"/>
  <c r="C40" i="6"/>
  <c r="B41" i="6"/>
  <c r="T41" i="6" s="1"/>
  <c r="C41" i="6" l="1"/>
  <c r="A41" i="6"/>
  <c r="B42" i="6"/>
  <c r="T42" i="6" s="1"/>
  <c r="C42" i="6" l="1"/>
  <c r="B43" i="6"/>
  <c r="T43" i="6" s="1"/>
  <c r="A42" i="6"/>
  <c r="A43" i="6" l="1"/>
  <c r="B44" i="6"/>
  <c r="T44" i="6" s="1"/>
  <c r="C43" i="6"/>
  <c r="A44" i="6" l="1"/>
  <c r="C44" i="6"/>
  <c r="B45" i="6"/>
  <c r="T45" i="6" s="1"/>
  <c r="A45" i="6" l="1"/>
  <c r="B46" i="6"/>
  <c r="T46" i="6" s="1"/>
  <c r="C45" i="6"/>
  <c r="B47" i="6" l="1"/>
  <c r="T47" i="6" s="1"/>
  <c r="C46" i="6"/>
  <c r="A46" i="6"/>
  <c r="A47" i="6" l="1"/>
  <c r="B48" i="6"/>
  <c r="T48" i="6" s="1"/>
  <c r="C47" i="6"/>
  <c r="B49" i="6" l="1"/>
  <c r="T49" i="6" s="1"/>
  <c r="A48" i="6"/>
  <c r="C48" i="6"/>
  <c r="C49" i="6" l="1"/>
  <c r="A49" i="6"/>
  <c r="B50" i="6"/>
  <c r="T50" i="6" s="1"/>
  <c r="A50" i="6" l="1"/>
  <c r="C50" i="6"/>
  <c r="B51" i="6"/>
  <c r="T51" i="6" s="1"/>
  <c r="A51" i="6" l="1"/>
  <c r="B52" i="6"/>
  <c r="T52" i="6" s="1"/>
  <c r="C51" i="6"/>
  <c r="B53" i="6" l="1"/>
  <c r="T53" i="6" s="1"/>
  <c r="A52" i="6"/>
  <c r="C52" i="6"/>
  <c r="C53" i="6" l="1"/>
  <c r="A53" i="6"/>
  <c r="B54" i="6"/>
  <c r="T54" i="6" s="1"/>
  <c r="C54" i="6" l="1"/>
  <c r="A54" i="6"/>
  <c r="B55" i="6"/>
  <c r="T55" i="6" s="1"/>
  <c r="A55" i="6" l="1"/>
  <c r="B56" i="6"/>
  <c r="T56" i="6" s="1"/>
  <c r="C55" i="6"/>
  <c r="B57" i="6" l="1"/>
  <c r="T57" i="6" s="1"/>
  <c r="A56" i="6"/>
  <c r="C56" i="6"/>
  <c r="A57" i="6" l="1"/>
  <c r="B58" i="6"/>
  <c r="T58" i="6" s="1"/>
  <c r="C57" i="6"/>
  <c r="C58" i="6" l="1"/>
  <c r="B59" i="6"/>
  <c r="T59" i="6" s="1"/>
  <c r="A58" i="6"/>
  <c r="C59" i="6" l="1"/>
  <c r="A59" i="6"/>
  <c r="B60" i="6"/>
  <c r="T60" i="6" s="1"/>
  <c r="B61" i="6" l="1"/>
  <c r="T61" i="6" s="1"/>
  <c r="A60" i="6"/>
  <c r="C60" i="6"/>
  <c r="A61" i="6" l="1"/>
  <c r="B62" i="6"/>
  <c r="T62" i="6" s="1"/>
  <c r="C61" i="6"/>
  <c r="B63" i="6" l="1"/>
  <c r="T63" i="6" s="1"/>
  <c r="C62" i="6"/>
  <c r="A62" i="6"/>
  <c r="A63" i="6" l="1"/>
  <c r="B64" i="6"/>
  <c r="T64" i="6" s="1"/>
  <c r="C63" i="6"/>
  <c r="A64" i="6" l="1"/>
  <c r="C64" i="6"/>
  <c r="B65" i="6"/>
  <c r="T65" i="6" s="1"/>
  <c r="A65" i="6" l="1"/>
  <c r="B66" i="6"/>
  <c r="T66" i="6" s="1"/>
  <c r="C65" i="6"/>
  <c r="C66" i="6" l="1"/>
  <c r="B67" i="6"/>
  <c r="T67" i="6" s="1"/>
  <c r="A66" i="6"/>
  <c r="A67" i="6" l="1"/>
  <c r="B68" i="6"/>
  <c r="T68" i="6" s="1"/>
  <c r="C67" i="6"/>
  <c r="A68" i="6" l="1"/>
  <c r="C68" i="6"/>
  <c r="B69" i="6"/>
  <c r="T69" i="6" s="1"/>
  <c r="C69" i="6" l="1"/>
  <c r="A69" i="6"/>
  <c r="B70" i="6"/>
  <c r="T70" i="6" s="1"/>
  <c r="B71" i="6" l="1"/>
  <c r="T71" i="6" s="1"/>
  <c r="C70" i="6"/>
  <c r="A70" i="6"/>
  <c r="A71" i="6" l="1"/>
  <c r="B72" i="6"/>
  <c r="T72" i="6" s="1"/>
  <c r="C71" i="6"/>
  <c r="A72" i="6" l="1"/>
  <c r="C72" i="6"/>
  <c r="B73" i="6"/>
  <c r="T73" i="6" s="1"/>
  <c r="C73" i="6" l="1"/>
  <c r="A73" i="6"/>
  <c r="B74" i="6"/>
  <c r="T74" i="6" s="1"/>
  <c r="A74" i="6" l="1"/>
  <c r="C74" i="6"/>
  <c r="B75" i="6"/>
  <c r="T75" i="6" s="1"/>
  <c r="C75" i="6" l="1"/>
  <c r="A75" i="6"/>
  <c r="B76" i="6"/>
  <c r="T76" i="6" s="1"/>
  <c r="A76" i="6" l="1"/>
  <c r="C76" i="6"/>
  <c r="B77" i="6"/>
  <c r="T77" i="6" s="1"/>
  <c r="C77" i="6" l="1"/>
  <c r="A77" i="6"/>
  <c r="B78" i="6"/>
  <c r="T78" i="6" s="1"/>
  <c r="C78" i="6" l="1"/>
  <c r="A78" i="6"/>
  <c r="B79" i="6"/>
  <c r="T79" i="6" s="1"/>
  <c r="A79" i="6" l="1"/>
  <c r="B80" i="6"/>
  <c r="T80" i="6" s="1"/>
  <c r="C79" i="6"/>
  <c r="B81" i="6" l="1"/>
  <c r="T81" i="6" s="1"/>
  <c r="A80" i="6"/>
  <c r="C80" i="6"/>
  <c r="C81" i="6" l="1"/>
  <c r="A81" i="6"/>
  <c r="B82" i="6"/>
  <c r="T82" i="6" s="1"/>
  <c r="A82" i="6" l="1"/>
  <c r="B83" i="6"/>
  <c r="T83" i="6" s="1"/>
  <c r="C82" i="6"/>
  <c r="A83" i="6" l="1"/>
  <c r="C83" i="6"/>
  <c r="B84" i="6"/>
  <c r="T84" i="6" s="1"/>
  <c r="A84" i="6" l="1"/>
  <c r="B85" i="6"/>
  <c r="T85" i="6" s="1"/>
  <c r="C84" i="6"/>
  <c r="C85" i="6" l="1"/>
  <c r="B86" i="6"/>
  <c r="T86" i="6" s="1"/>
  <c r="A85" i="6"/>
  <c r="A86" i="6" l="1"/>
  <c r="B87" i="6"/>
  <c r="T87" i="6" s="1"/>
  <c r="C86" i="6"/>
  <c r="A87" i="6" l="1"/>
  <c r="C87" i="6"/>
  <c r="B88" i="6"/>
  <c r="T88" i="6" s="1"/>
  <c r="A88" i="6" l="1"/>
  <c r="B89" i="6"/>
  <c r="T89" i="6" s="1"/>
  <c r="C88" i="6"/>
  <c r="C89" i="6" l="1"/>
  <c r="A89" i="6"/>
  <c r="B90" i="6"/>
  <c r="T90" i="6" s="1"/>
  <c r="C90" i="6" l="1"/>
  <c r="A90" i="6"/>
  <c r="B91" i="6"/>
  <c r="T91" i="6" s="1"/>
  <c r="A91" i="6" l="1"/>
  <c r="C91" i="6"/>
  <c r="B92" i="6"/>
  <c r="T92" i="6" s="1"/>
  <c r="A92" i="6" l="1"/>
  <c r="B93" i="6"/>
  <c r="T93" i="6" s="1"/>
  <c r="C92" i="6"/>
  <c r="C93" i="6" l="1"/>
  <c r="B94" i="6"/>
  <c r="T94" i="6" s="1"/>
  <c r="A93" i="6"/>
  <c r="C94" i="6" l="1"/>
  <c r="A94" i="6"/>
  <c r="B95" i="6"/>
  <c r="T95" i="6" s="1"/>
  <c r="A95" i="6" l="1"/>
  <c r="C95" i="6"/>
  <c r="B96" i="6"/>
  <c r="T96" i="6" s="1"/>
  <c r="C96" i="6" l="1"/>
  <c r="A96" i="6"/>
  <c r="B97" i="6"/>
  <c r="T97" i="6" s="1"/>
  <c r="C97" i="6" l="1"/>
  <c r="A97" i="6"/>
  <c r="B98" i="6"/>
  <c r="T98" i="6" s="1"/>
  <c r="C98" i="6" l="1"/>
  <c r="A98" i="6"/>
  <c r="B99" i="6"/>
  <c r="T99" i="6" s="1"/>
  <c r="B100" i="6" l="1"/>
  <c r="T100" i="6" s="1"/>
  <c r="A99" i="6"/>
  <c r="C99" i="6"/>
  <c r="A100" i="6" l="1"/>
  <c r="B101" i="6"/>
  <c r="T101" i="6" s="1"/>
  <c r="C100" i="6"/>
  <c r="A101" i="6" l="1"/>
  <c r="C101" i="6"/>
  <c r="B102" i="6"/>
  <c r="T102" i="6" s="1"/>
  <c r="C102" i="6" l="1"/>
  <c r="A102" i="6"/>
  <c r="B103" i="6"/>
  <c r="T103" i="6" s="1"/>
  <c r="A103" i="6" l="1"/>
  <c r="C103" i="6"/>
  <c r="B104" i="6"/>
  <c r="T104" i="6" s="1"/>
  <c r="A104" i="6" l="1"/>
  <c r="B105" i="6"/>
  <c r="T105" i="6" s="1"/>
  <c r="C104" i="6"/>
  <c r="C105" i="6" l="1"/>
  <c r="A105" i="6"/>
  <c r="B106" i="6"/>
  <c r="T106" i="6" s="1"/>
  <c r="A106" i="6" l="1"/>
  <c r="B107" i="6"/>
  <c r="T107" i="6" s="1"/>
  <c r="C106" i="6"/>
  <c r="A107" i="6" l="1"/>
  <c r="C107" i="6"/>
  <c r="B108" i="6"/>
  <c r="T108" i="6" s="1"/>
  <c r="A108" i="6" l="1"/>
  <c r="B109" i="6"/>
  <c r="T109" i="6" s="1"/>
  <c r="C108" i="6"/>
  <c r="C109" i="6" l="1"/>
  <c r="B110" i="6"/>
  <c r="T110" i="6" s="1"/>
  <c r="A109" i="6"/>
  <c r="C110" i="6" l="1"/>
  <c r="A110" i="6"/>
  <c r="B111" i="6"/>
  <c r="T111" i="6" s="1"/>
  <c r="B112" i="6" l="1"/>
  <c r="T112" i="6" s="1"/>
  <c r="A111" i="6"/>
  <c r="C111" i="6"/>
  <c r="A112" i="6" l="1"/>
  <c r="B113" i="6"/>
  <c r="T113" i="6" s="1"/>
  <c r="C112" i="6"/>
  <c r="C113" i="6" l="1"/>
  <c r="A113" i="6"/>
  <c r="B114" i="6"/>
  <c r="T114" i="6" s="1"/>
  <c r="A114" i="6" l="1"/>
  <c r="B115" i="6"/>
  <c r="T115" i="6" s="1"/>
  <c r="C114" i="6"/>
  <c r="B116" i="6" l="1"/>
  <c r="T116" i="6" s="1"/>
  <c r="A115" i="6"/>
  <c r="C115" i="6"/>
  <c r="A116" i="6" l="1"/>
  <c r="B117" i="6"/>
  <c r="T117" i="6" s="1"/>
  <c r="C116" i="6"/>
  <c r="A117" i="6" l="1"/>
  <c r="C117" i="6"/>
  <c r="B118" i="6"/>
  <c r="T118" i="6" s="1"/>
  <c r="C118" i="6" l="1"/>
  <c r="A118" i="6"/>
  <c r="B119" i="6"/>
  <c r="T119" i="6" s="1"/>
  <c r="B120" i="6" l="1"/>
  <c r="T120" i="6" s="1"/>
  <c r="A119" i="6"/>
  <c r="C119" i="6"/>
  <c r="C120" i="6" l="1"/>
  <c r="A120" i="6"/>
  <c r="B121" i="6"/>
  <c r="T121" i="6" s="1"/>
  <c r="C121" i="6" l="1"/>
  <c r="A121" i="6"/>
  <c r="B122" i="6"/>
  <c r="T122" i="6" s="1"/>
  <c r="A122" i="6" l="1"/>
  <c r="B123" i="6"/>
  <c r="T123" i="6" s="1"/>
  <c r="C122" i="6"/>
  <c r="B124" i="6" l="1"/>
  <c r="T124" i="6" s="1"/>
  <c r="A123" i="6"/>
  <c r="C123" i="6"/>
  <c r="A124" i="6" l="1"/>
  <c r="B125" i="6"/>
  <c r="T125" i="6" s="1"/>
  <c r="C124" i="6"/>
  <c r="C125" i="6" l="1"/>
  <c r="B126" i="6"/>
  <c r="T126" i="6" s="1"/>
  <c r="A125" i="6"/>
  <c r="C126" i="6" l="1"/>
  <c r="A126" i="6"/>
  <c r="B127" i="6"/>
  <c r="T127" i="6" s="1"/>
  <c r="A127" i="6" l="1"/>
  <c r="C127" i="6"/>
  <c r="B128" i="6"/>
  <c r="T128" i="6" s="1"/>
  <c r="A128" i="6" l="1"/>
  <c r="B129" i="6"/>
  <c r="T129" i="6" s="1"/>
  <c r="C128" i="6"/>
  <c r="C129" i="6" l="1"/>
  <c r="A129" i="6"/>
  <c r="B130" i="6"/>
  <c r="T130" i="6" s="1"/>
  <c r="A130" i="6" l="1"/>
  <c r="B131" i="6"/>
  <c r="T131" i="6" s="1"/>
  <c r="C130" i="6"/>
  <c r="B132" i="6" l="1"/>
  <c r="T132" i="6" s="1"/>
  <c r="A131" i="6"/>
  <c r="C131" i="6"/>
  <c r="C132" i="6" l="1"/>
  <c r="A132" i="6"/>
  <c r="B133" i="6"/>
  <c r="T133" i="6" s="1"/>
  <c r="C133" i="6" l="1"/>
  <c r="B134" i="6"/>
  <c r="T134" i="6" s="1"/>
  <c r="A133" i="6"/>
  <c r="C134" i="6" l="1"/>
  <c r="A134" i="6"/>
  <c r="B135" i="6"/>
  <c r="T135" i="6" s="1"/>
  <c r="A135" i="6" l="1"/>
  <c r="C135" i="6"/>
  <c r="B136" i="6"/>
  <c r="T136" i="6" s="1"/>
  <c r="C136" i="6" l="1"/>
  <c r="A136" i="6"/>
  <c r="B137" i="6"/>
  <c r="T137" i="6" s="1"/>
  <c r="C137" i="6" l="1"/>
  <c r="A137" i="6"/>
  <c r="B138" i="6"/>
  <c r="T138" i="6" s="1"/>
  <c r="A138" i="6" l="1"/>
  <c r="B139" i="6"/>
  <c r="T139" i="6" s="1"/>
  <c r="C138" i="6"/>
  <c r="B140" i="6" l="1"/>
  <c r="T140" i="6" s="1"/>
  <c r="A139" i="6"/>
  <c r="C139" i="6"/>
  <c r="C140" i="6" l="1"/>
  <c r="A140" i="6"/>
  <c r="B141" i="6"/>
  <c r="T141" i="6" s="1"/>
  <c r="A141" i="6" l="1"/>
  <c r="C141" i="6"/>
  <c r="B142" i="6"/>
  <c r="T142" i="6" s="1"/>
  <c r="C142" i="6" l="1"/>
  <c r="A142" i="6"/>
  <c r="B143" i="6"/>
  <c r="T143" i="6" s="1"/>
  <c r="A143" i="6" l="1"/>
  <c r="C143" i="6"/>
  <c r="B144" i="6"/>
  <c r="T144" i="6" s="1"/>
  <c r="C144" i="6" l="1"/>
  <c r="A144" i="6"/>
  <c r="B145" i="6"/>
  <c r="T145" i="6" s="1"/>
  <c r="C145" i="6" l="1"/>
  <c r="A145" i="6"/>
  <c r="B146" i="6"/>
  <c r="T146" i="6" s="1"/>
  <c r="A146" i="6" l="1"/>
  <c r="B147" i="6"/>
  <c r="T147" i="6" s="1"/>
  <c r="C146" i="6"/>
  <c r="B148" i="6" l="1"/>
  <c r="T148" i="6" s="1"/>
  <c r="A147" i="6"/>
  <c r="C147" i="6"/>
  <c r="A148" i="6" l="1"/>
  <c r="B149" i="6"/>
  <c r="T149" i="6" s="1"/>
  <c r="C148" i="6"/>
  <c r="C149" i="6" l="1"/>
  <c r="B150" i="6"/>
  <c r="T150" i="6" s="1"/>
  <c r="A149" i="6"/>
  <c r="C150" i="6" l="1"/>
  <c r="A150" i="6"/>
  <c r="B151" i="6"/>
  <c r="T151" i="6" s="1"/>
  <c r="A151" i="6" l="1"/>
  <c r="C151" i="6"/>
  <c r="B152" i="6"/>
  <c r="T152" i="6" s="1"/>
  <c r="C152" i="6" l="1"/>
  <c r="A152" i="6"/>
  <c r="B153" i="6"/>
  <c r="T153" i="6" s="1"/>
  <c r="B154" i="6" l="1"/>
  <c r="T154" i="6" s="1"/>
  <c r="C153" i="6"/>
  <c r="A153" i="6"/>
  <c r="A154" i="6" l="1"/>
  <c r="B155" i="6"/>
  <c r="T155" i="6" s="1"/>
  <c r="C154" i="6"/>
  <c r="B156" i="6" l="1"/>
  <c r="T156" i="6" s="1"/>
  <c r="A155" i="6"/>
  <c r="C155" i="6"/>
  <c r="A156" i="6" l="1"/>
  <c r="B157" i="6"/>
  <c r="T157" i="6" s="1"/>
  <c r="C156" i="6"/>
  <c r="A157" i="6" l="1"/>
  <c r="C157" i="6"/>
  <c r="B158" i="6"/>
  <c r="T158" i="6" s="1"/>
  <c r="C158" i="6" l="1"/>
  <c r="A158" i="6"/>
  <c r="B159" i="6"/>
  <c r="T159" i="6" s="1"/>
  <c r="A159" i="6" l="1"/>
  <c r="C159" i="6"/>
  <c r="B160" i="6"/>
  <c r="T160" i="6" s="1"/>
  <c r="C160" i="6" l="1"/>
  <c r="A160" i="6"/>
  <c r="B161" i="6"/>
  <c r="T161" i="6" s="1"/>
  <c r="B162" i="6" l="1"/>
  <c r="T162" i="6" s="1"/>
  <c r="C161" i="6"/>
  <c r="A161" i="6"/>
  <c r="A162" i="6" l="1"/>
  <c r="B163" i="6"/>
  <c r="T163" i="6" s="1"/>
  <c r="C162" i="6"/>
  <c r="B164" i="6" l="1"/>
  <c r="T164" i="6" s="1"/>
  <c r="A163" i="6"/>
  <c r="C163" i="6"/>
  <c r="A164" i="6" l="1"/>
  <c r="B165" i="6"/>
  <c r="T165" i="6" s="1"/>
  <c r="C164" i="6"/>
  <c r="A165" i="6" l="1"/>
  <c r="C165" i="6"/>
  <c r="B166" i="6"/>
  <c r="T166" i="6" s="1"/>
  <c r="C166" i="6" l="1"/>
  <c r="A166" i="6"/>
  <c r="B167" i="6"/>
  <c r="T167" i="6" s="1"/>
  <c r="A167" i="6" l="1"/>
  <c r="B168" i="6"/>
  <c r="T168" i="6" s="1"/>
  <c r="C167" i="6"/>
  <c r="B169" i="6" l="1"/>
  <c r="T169" i="6" s="1"/>
  <c r="A168" i="6"/>
  <c r="C168" i="6"/>
  <c r="A169" i="6" l="1"/>
  <c r="B170" i="6"/>
  <c r="T170" i="6" s="1"/>
  <c r="C169" i="6"/>
  <c r="C170" i="6" l="1"/>
  <c r="B171" i="6"/>
  <c r="T171" i="6" s="1"/>
  <c r="A170" i="6"/>
  <c r="C171" i="6" l="1"/>
  <c r="A171" i="6"/>
  <c r="B172" i="6"/>
  <c r="T172" i="6" s="1"/>
  <c r="A172" i="6" l="1"/>
  <c r="C172" i="6"/>
  <c r="B173" i="6"/>
  <c r="T173" i="6" s="1"/>
  <c r="C173" i="6" l="1"/>
  <c r="A173" i="6"/>
  <c r="B174" i="6"/>
  <c r="T174" i="6" s="1"/>
  <c r="C174" i="6" l="1"/>
  <c r="A174" i="6"/>
  <c r="B175" i="6"/>
  <c r="T175" i="6" s="1"/>
  <c r="A175" i="6" l="1"/>
  <c r="B176" i="6"/>
  <c r="T176" i="6" s="1"/>
  <c r="C175" i="6"/>
  <c r="B177" i="6" l="1"/>
  <c r="T177" i="6" s="1"/>
  <c r="A176" i="6"/>
  <c r="C176" i="6"/>
  <c r="A177" i="6" l="1"/>
  <c r="B178" i="6"/>
  <c r="T178" i="6" s="1"/>
  <c r="C177" i="6"/>
  <c r="C178" i="6" l="1"/>
  <c r="B179" i="6"/>
  <c r="T179" i="6" s="1"/>
  <c r="A178" i="6"/>
  <c r="C179" i="6" l="1"/>
  <c r="A179" i="6"/>
  <c r="B180" i="6"/>
  <c r="T180" i="6" s="1"/>
  <c r="A180" i="6" l="1"/>
  <c r="C180" i="6"/>
  <c r="B181" i="6"/>
  <c r="T181" i="6" s="1"/>
  <c r="C181" i="6" l="1"/>
  <c r="A181" i="6"/>
  <c r="B182" i="6"/>
  <c r="T182" i="6" s="1"/>
  <c r="C182" i="6" l="1"/>
  <c r="A182" i="6"/>
  <c r="B183" i="6"/>
  <c r="T183" i="6" s="1"/>
  <c r="A183" i="6" l="1"/>
  <c r="B184" i="6"/>
  <c r="T184" i="6" s="1"/>
  <c r="C183" i="6"/>
  <c r="B185" i="6" l="1"/>
  <c r="T185" i="6" s="1"/>
  <c r="A184" i="6"/>
  <c r="C184" i="6"/>
  <c r="A185" i="6" l="1"/>
  <c r="B186" i="6"/>
  <c r="T186" i="6" s="1"/>
  <c r="C185" i="6"/>
  <c r="C186" i="6" l="1"/>
  <c r="B187" i="6"/>
  <c r="T187" i="6" s="1"/>
  <c r="A186" i="6"/>
  <c r="C187" i="6" l="1"/>
  <c r="A187" i="6"/>
  <c r="B188" i="6"/>
  <c r="T188" i="6" s="1"/>
  <c r="A188" i="6" l="1"/>
  <c r="C188" i="6"/>
  <c r="B189" i="6"/>
  <c r="T189" i="6" s="1"/>
  <c r="C189" i="6" l="1"/>
  <c r="A189" i="6"/>
  <c r="B190" i="6"/>
  <c r="T190" i="6" s="1"/>
  <c r="C190" i="6" l="1"/>
  <c r="A190" i="6"/>
  <c r="B191" i="6"/>
  <c r="T191" i="6" s="1"/>
  <c r="A191" i="6" l="1"/>
  <c r="B192" i="6"/>
  <c r="T192" i="6" s="1"/>
  <c r="C191" i="6"/>
  <c r="B193" i="6" l="1"/>
  <c r="T193" i="6" s="1"/>
  <c r="A192" i="6"/>
  <c r="C192" i="6"/>
  <c r="A193" i="6" l="1"/>
  <c r="B194" i="6"/>
  <c r="T194" i="6" s="1"/>
  <c r="C193" i="6"/>
  <c r="A194" i="6" l="1"/>
  <c r="C194" i="6"/>
  <c r="B195" i="6"/>
  <c r="T195" i="6" s="1"/>
  <c r="C195" i="6" l="1"/>
  <c r="A195" i="6"/>
  <c r="B196" i="6"/>
  <c r="T196" i="6" s="1"/>
  <c r="A196" i="6" l="1"/>
  <c r="C196" i="6"/>
  <c r="B197" i="6"/>
  <c r="T197" i="6" s="1"/>
  <c r="C197" i="6" l="1"/>
  <c r="A197" i="6"/>
  <c r="B198" i="6"/>
  <c r="T198" i="6" s="1"/>
  <c r="C198" i="6" l="1"/>
  <c r="A198" i="6"/>
  <c r="B199" i="6"/>
  <c r="T199" i="6" s="1"/>
  <c r="A199" i="6" l="1"/>
  <c r="B200" i="6"/>
  <c r="T200" i="6" s="1"/>
  <c r="C199" i="6"/>
  <c r="B201" i="6" l="1"/>
  <c r="T201" i="6" s="1"/>
  <c r="A200" i="6"/>
  <c r="C200" i="6"/>
  <c r="A201" i="6" l="1"/>
  <c r="B202" i="6"/>
  <c r="T202" i="6" s="1"/>
  <c r="C201" i="6"/>
  <c r="A202" i="6" l="1"/>
  <c r="C202" i="6"/>
  <c r="B203" i="6"/>
  <c r="T203" i="6" s="1"/>
  <c r="C203" i="6" l="1"/>
  <c r="A203" i="6"/>
  <c r="B204" i="6"/>
  <c r="T204" i="6" s="1"/>
  <c r="A204" i="6" l="1"/>
  <c r="C204" i="6"/>
  <c r="B205" i="6"/>
  <c r="T205" i="6" s="1"/>
  <c r="C205" i="6" l="1"/>
  <c r="A205" i="6"/>
  <c r="B206" i="6"/>
  <c r="T206" i="6" s="1"/>
  <c r="C206" i="6" l="1"/>
  <c r="A206" i="6"/>
  <c r="B207" i="6"/>
  <c r="T207" i="6" s="1"/>
  <c r="A207" i="6" l="1"/>
  <c r="B208" i="6"/>
  <c r="T208" i="6" s="1"/>
  <c r="C207" i="6"/>
  <c r="B209" i="6" l="1"/>
  <c r="T209" i="6" s="1"/>
  <c r="A208" i="6"/>
  <c r="C208" i="6"/>
  <c r="A209" i="6" l="1"/>
  <c r="B210" i="6"/>
  <c r="T210" i="6" s="1"/>
  <c r="C209" i="6"/>
  <c r="A210" i="6" l="1"/>
  <c r="C210" i="6"/>
  <c r="B211" i="6"/>
  <c r="T211" i="6" s="1"/>
  <c r="C211" i="6" l="1"/>
  <c r="A211" i="6"/>
  <c r="B212" i="6"/>
  <c r="T212" i="6" s="1"/>
  <c r="A212" i="6" l="1"/>
  <c r="C212" i="6"/>
  <c r="B213" i="6"/>
  <c r="T213" i="6" s="1"/>
  <c r="C213" i="6" l="1"/>
  <c r="A213" i="6"/>
  <c r="B214" i="6"/>
  <c r="T214" i="6" s="1"/>
  <c r="C214" i="6" l="1"/>
  <c r="A214" i="6"/>
  <c r="B215" i="6"/>
  <c r="T215" i="6" s="1"/>
  <c r="A215" i="6" l="1"/>
  <c r="B216" i="6"/>
  <c r="T216" i="6" s="1"/>
  <c r="C215" i="6"/>
  <c r="B217" i="6" l="1"/>
  <c r="T217" i="6" s="1"/>
  <c r="A216" i="6"/>
  <c r="C216" i="6"/>
  <c r="A217" i="6" l="1"/>
  <c r="B218" i="6"/>
  <c r="T218" i="6" s="1"/>
  <c r="C217" i="6"/>
  <c r="A218" i="6" l="1"/>
  <c r="C218" i="6"/>
  <c r="B219" i="6"/>
  <c r="T219" i="6" s="1"/>
  <c r="C219" i="6" l="1"/>
  <c r="A219" i="6"/>
  <c r="B220" i="6"/>
  <c r="T220" i="6" s="1"/>
  <c r="A220" i="6" l="1"/>
  <c r="C220" i="6"/>
  <c r="B221" i="6"/>
  <c r="T221" i="6" s="1"/>
  <c r="C221" i="6" l="1"/>
  <c r="A221" i="6"/>
  <c r="B222" i="6"/>
  <c r="T222" i="6" s="1"/>
  <c r="C222" i="6" l="1"/>
  <c r="A222" i="6"/>
  <c r="B223" i="6"/>
  <c r="T223" i="6" s="1"/>
  <c r="A223" i="6" l="1"/>
  <c r="B224" i="6"/>
  <c r="T224" i="6" s="1"/>
  <c r="C223" i="6"/>
  <c r="B225" i="6" l="1"/>
  <c r="T225" i="6" s="1"/>
  <c r="A224" i="6"/>
  <c r="C224" i="6"/>
  <c r="A225" i="6" l="1"/>
  <c r="B226" i="6"/>
  <c r="T226" i="6" s="1"/>
  <c r="C225" i="6"/>
  <c r="A226" i="6" l="1"/>
  <c r="C226" i="6"/>
  <c r="B227" i="6"/>
  <c r="T227" i="6" s="1"/>
  <c r="C227" i="6" l="1"/>
  <c r="A227" i="6"/>
  <c r="B228" i="6"/>
  <c r="T228" i="6" s="1"/>
  <c r="A228" i="6" l="1"/>
  <c r="C228" i="6"/>
  <c r="B229" i="6"/>
  <c r="T229" i="6" s="1"/>
  <c r="C229" i="6" l="1"/>
  <c r="A229" i="6"/>
  <c r="B230" i="6"/>
  <c r="T230" i="6" s="1"/>
  <c r="C230" i="6" l="1"/>
  <c r="A230" i="6"/>
  <c r="B231" i="6"/>
  <c r="T231" i="6" s="1"/>
  <c r="A231" i="6" l="1"/>
  <c r="B232" i="6"/>
  <c r="T232" i="6" s="1"/>
  <c r="C231" i="6"/>
  <c r="B233" i="6" l="1"/>
  <c r="T233" i="6" s="1"/>
  <c r="A232" i="6"/>
  <c r="C232" i="6"/>
  <c r="A233" i="6" l="1"/>
  <c r="B234" i="6"/>
  <c r="T234" i="6" s="1"/>
  <c r="C233" i="6"/>
  <c r="A234" i="6" l="1"/>
  <c r="C234" i="6"/>
  <c r="B235" i="6"/>
  <c r="T235" i="6" s="1"/>
  <c r="C235" i="6" l="1"/>
  <c r="A235" i="6"/>
  <c r="B236" i="6"/>
  <c r="T236" i="6" s="1"/>
  <c r="A236" i="6" l="1"/>
  <c r="C236" i="6"/>
  <c r="B237" i="6"/>
  <c r="T237" i="6" s="1"/>
  <c r="C237" i="6" l="1"/>
  <c r="A237" i="6"/>
  <c r="B238" i="6"/>
  <c r="T238" i="6" s="1"/>
  <c r="C238" i="6" l="1"/>
  <c r="A238" i="6"/>
  <c r="B239" i="6"/>
  <c r="T239" i="6" s="1"/>
  <c r="A239" i="6" l="1"/>
  <c r="B240" i="6"/>
  <c r="T240" i="6" s="1"/>
  <c r="C239" i="6"/>
  <c r="B241" i="6" l="1"/>
  <c r="T241" i="6" s="1"/>
  <c r="A240" i="6"/>
  <c r="C240" i="6"/>
  <c r="A241" i="6" l="1"/>
  <c r="B242" i="6"/>
  <c r="T242" i="6" s="1"/>
  <c r="C241" i="6"/>
  <c r="A242" i="6" l="1"/>
  <c r="C242" i="6"/>
  <c r="B243" i="6"/>
  <c r="T243" i="6" s="1"/>
  <c r="C243" i="6" l="1"/>
  <c r="A243" i="6"/>
  <c r="B244" i="6"/>
  <c r="T244" i="6" s="1"/>
  <c r="A244" i="6" l="1"/>
  <c r="C244" i="6"/>
  <c r="B245" i="6"/>
  <c r="T245" i="6" s="1"/>
  <c r="C245" i="6" l="1"/>
  <c r="A245" i="6"/>
  <c r="B246" i="6"/>
  <c r="T246" i="6" s="1"/>
  <c r="C246" i="6" l="1"/>
  <c r="A246" i="6"/>
  <c r="B247" i="6"/>
  <c r="T247" i="6" s="1"/>
  <c r="A247" i="6" l="1"/>
  <c r="B248" i="6"/>
  <c r="T248" i="6" s="1"/>
  <c r="C247" i="6"/>
  <c r="B249" i="6" l="1"/>
  <c r="T249" i="6" s="1"/>
  <c r="A248" i="6"/>
  <c r="C248" i="6"/>
  <c r="A249" i="6" l="1"/>
  <c r="B250" i="6"/>
  <c r="T250" i="6" s="1"/>
  <c r="C249" i="6"/>
  <c r="A250" i="6" l="1"/>
  <c r="C250" i="6"/>
  <c r="B251" i="6"/>
  <c r="T251" i="6" s="1"/>
  <c r="C251" i="6" l="1"/>
  <c r="A251" i="6"/>
  <c r="B252" i="6"/>
  <c r="T252" i="6" s="1"/>
  <c r="A252" i="6" l="1"/>
  <c r="C252" i="6"/>
  <c r="B253" i="6"/>
  <c r="T253" i="6" s="1"/>
  <c r="C253" i="6" l="1"/>
  <c r="A253" i="6"/>
  <c r="B254" i="6"/>
  <c r="T254" i="6" s="1"/>
  <c r="C254" i="6" l="1"/>
  <c r="A254" i="6"/>
  <c r="B255" i="6"/>
  <c r="T255" i="6" s="1"/>
  <c r="A255" i="6" l="1"/>
  <c r="B256" i="6"/>
  <c r="T256" i="6" s="1"/>
  <c r="C255" i="6"/>
  <c r="B257" i="6" l="1"/>
  <c r="T257" i="6" s="1"/>
  <c r="A256" i="6"/>
  <c r="C256" i="6"/>
  <c r="A257" i="6" l="1"/>
  <c r="B258" i="6"/>
  <c r="T258" i="6" s="1"/>
  <c r="C257" i="6"/>
  <c r="A258" i="6" l="1"/>
  <c r="C258" i="6"/>
  <c r="B259" i="6"/>
  <c r="T259" i="6" s="1"/>
  <c r="C259" i="6" l="1"/>
  <c r="A259" i="6"/>
  <c r="B260" i="6"/>
  <c r="T260" i="6" s="1"/>
  <c r="A260" i="6" l="1"/>
  <c r="C260" i="6"/>
  <c r="B261" i="6"/>
  <c r="T261" i="6" s="1"/>
  <c r="C261" i="6" l="1"/>
  <c r="A261" i="6"/>
  <c r="B262" i="6"/>
  <c r="T262" i="6" s="1"/>
  <c r="C262" i="6" l="1"/>
  <c r="A262" i="6"/>
  <c r="B263" i="6"/>
  <c r="T263" i="6" s="1"/>
  <c r="A263" i="6" l="1"/>
  <c r="B264" i="6"/>
  <c r="T264" i="6" s="1"/>
  <c r="C263" i="6"/>
  <c r="B265" i="6" l="1"/>
  <c r="T265" i="6" s="1"/>
  <c r="A264" i="6"/>
  <c r="C264" i="6"/>
  <c r="A265" i="6" l="1"/>
  <c r="B266" i="6"/>
  <c r="T266" i="6" s="1"/>
  <c r="C265" i="6"/>
  <c r="A266" i="6" l="1"/>
  <c r="C266" i="6"/>
  <c r="B267" i="6"/>
  <c r="T267" i="6" s="1"/>
  <c r="C267" i="6" l="1"/>
  <c r="A267" i="6"/>
  <c r="B268" i="6"/>
  <c r="T268" i="6" s="1"/>
  <c r="A268" i="6" l="1"/>
  <c r="C268" i="6"/>
  <c r="B269" i="6"/>
  <c r="T269" i="6" s="1"/>
  <c r="C269" i="6" l="1"/>
  <c r="A269" i="6"/>
  <c r="B270" i="6"/>
  <c r="T270" i="6" s="1"/>
  <c r="C270" i="6" l="1"/>
  <c r="A270" i="6"/>
  <c r="B271" i="6"/>
  <c r="T271" i="6" s="1"/>
  <c r="A271" i="6" l="1"/>
  <c r="B272" i="6"/>
  <c r="T272" i="6" s="1"/>
  <c r="C271" i="6"/>
  <c r="B273" i="6" l="1"/>
  <c r="T273" i="6" s="1"/>
  <c r="A272" i="6"/>
  <c r="C272" i="6"/>
  <c r="A273" i="6" l="1"/>
  <c r="B274" i="6"/>
  <c r="T274" i="6" s="1"/>
  <c r="C273" i="6"/>
  <c r="A274" i="6" l="1"/>
  <c r="C274" i="6"/>
  <c r="B275" i="6"/>
  <c r="T275" i="6" s="1"/>
  <c r="C275" i="6" l="1"/>
  <c r="A275" i="6"/>
  <c r="B276" i="6"/>
  <c r="T276" i="6" s="1"/>
  <c r="A276" i="6" l="1"/>
  <c r="C276" i="6"/>
  <c r="B277" i="6"/>
  <c r="T277" i="6" s="1"/>
  <c r="C277" i="6" l="1"/>
  <c r="A277" i="6"/>
  <c r="B278" i="6"/>
  <c r="T278" i="6" s="1"/>
  <c r="C278" i="6" l="1"/>
  <c r="A278" i="6"/>
  <c r="B279" i="6"/>
  <c r="T279" i="6" s="1"/>
  <c r="A279" i="6" l="1"/>
  <c r="B280" i="6"/>
  <c r="T280" i="6" s="1"/>
  <c r="C279" i="6"/>
  <c r="B281" i="6" l="1"/>
  <c r="T281" i="6" s="1"/>
  <c r="A280" i="6"/>
  <c r="C280" i="6"/>
  <c r="A281" i="6" l="1"/>
  <c r="B282" i="6"/>
  <c r="T282" i="6" s="1"/>
  <c r="C281" i="6"/>
  <c r="A282" i="6" l="1"/>
  <c r="C282" i="6"/>
  <c r="B283" i="6"/>
  <c r="T283" i="6" s="1"/>
  <c r="C283" i="6" l="1"/>
  <c r="A283" i="6"/>
  <c r="B284" i="6"/>
  <c r="T284" i="6" s="1"/>
  <c r="A284" i="6" l="1"/>
  <c r="C284" i="6"/>
  <c r="B285" i="6"/>
  <c r="T285" i="6" s="1"/>
  <c r="C285" i="6" l="1"/>
  <c r="A285" i="6"/>
  <c r="B286" i="6"/>
  <c r="T286" i="6" s="1"/>
  <c r="C286" i="6" l="1"/>
  <c r="A286" i="6"/>
  <c r="B287" i="6"/>
  <c r="T287" i="6" s="1"/>
  <c r="A287" i="6" l="1"/>
  <c r="B288" i="6"/>
  <c r="T288" i="6" s="1"/>
  <c r="C287" i="6"/>
  <c r="B289" i="6" l="1"/>
  <c r="T289" i="6" s="1"/>
  <c r="A288" i="6"/>
  <c r="C288" i="6"/>
  <c r="A289" i="6" l="1"/>
  <c r="B290" i="6"/>
  <c r="T290" i="6" s="1"/>
  <c r="C289" i="6"/>
  <c r="A290" i="6" l="1"/>
  <c r="C290" i="6"/>
  <c r="B291" i="6"/>
  <c r="T291" i="6" s="1"/>
  <c r="C291" i="6" l="1"/>
  <c r="A291" i="6"/>
  <c r="B292" i="6"/>
  <c r="T292" i="6" s="1"/>
  <c r="A292" i="6" l="1"/>
  <c r="C292" i="6"/>
  <c r="B293" i="6"/>
  <c r="T293" i="6" s="1"/>
  <c r="C293" i="6" l="1"/>
  <c r="A293" i="6"/>
  <c r="B294" i="6"/>
  <c r="T294" i="6" s="1"/>
  <c r="C294" i="6" l="1"/>
  <c r="A294" i="6"/>
  <c r="B295" i="6"/>
  <c r="T295" i="6" s="1"/>
  <c r="A295" i="6" l="1"/>
  <c r="B296" i="6"/>
  <c r="T296" i="6" s="1"/>
  <c r="C295" i="6"/>
  <c r="B297" i="6" l="1"/>
  <c r="T297" i="6" s="1"/>
  <c r="A296" i="6"/>
  <c r="C296" i="6"/>
  <c r="A297" i="6" l="1"/>
  <c r="B298" i="6"/>
  <c r="T298" i="6" s="1"/>
  <c r="C297" i="6"/>
  <c r="A298" i="6" l="1"/>
  <c r="C298" i="6"/>
  <c r="B299" i="6"/>
  <c r="T299" i="6" s="1"/>
  <c r="C299" i="6" l="1"/>
  <c r="A299" i="6"/>
  <c r="B300" i="6"/>
  <c r="T300" i="6" s="1"/>
  <c r="A300" i="6" l="1"/>
  <c r="C300" i="6"/>
  <c r="B301" i="6"/>
  <c r="T301" i="6" s="1"/>
  <c r="C301" i="6" l="1"/>
  <c r="A301" i="6"/>
  <c r="B302" i="6"/>
  <c r="T302" i="6" s="1"/>
  <c r="C302" i="6" l="1"/>
  <c r="A302" i="6"/>
  <c r="B303" i="6"/>
  <c r="T303" i="6" s="1"/>
  <c r="A303" i="6" l="1"/>
  <c r="B304" i="6"/>
  <c r="T304" i="6" s="1"/>
  <c r="C303" i="6"/>
  <c r="B305" i="6" l="1"/>
  <c r="T305" i="6" s="1"/>
  <c r="A304" i="6"/>
  <c r="C304" i="6"/>
  <c r="A305" i="6" l="1"/>
  <c r="B306" i="6"/>
  <c r="T306" i="6" s="1"/>
  <c r="C305" i="6"/>
  <c r="A306" i="6" l="1"/>
  <c r="C306" i="6"/>
  <c r="B307" i="6"/>
  <c r="T307" i="6" s="1"/>
  <c r="C307" i="6" l="1"/>
  <c r="A307" i="6"/>
  <c r="B308" i="6"/>
  <c r="T308" i="6" s="1"/>
  <c r="A308" i="6" l="1"/>
  <c r="C308" i="6"/>
  <c r="B309" i="6"/>
  <c r="T309" i="6" s="1"/>
  <c r="C309" i="6" l="1"/>
  <c r="A309" i="6"/>
  <c r="B310" i="6"/>
  <c r="T310" i="6" s="1"/>
  <c r="C310" i="6" l="1"/>
  <c r="A310" i="6"/>
  <c r="B311" i="6"/>
  <c r="T311" i="6" s="1"/>
  <c r="A311" i="6" l="1"/>
  <c r="B312" i="6"/>
  <c r="T312" i="6" s="1"/>
  <c r="C311" i="6"/>
  <c r="B313" i="6" l="1"/>
  <c r="T313" i="6" s="1"/>
  <c r="A312" i="6"/>
  <c r="C312" i="6"/>
  <c r="A313" i="6" l="1"/>
  <c r="B314" i="6"/>
  <c r="T314" i="6" s="1"/>
  <c r="C313" i="6"/>
  <c r="A314" i="6" l="1"/>
  <c r="C314" i="6"/>
  <c r="B315" i="6"/>
  <c r="T315" i="6" s="1"/>
  <c r="C315" i="6" l="1"/>
  <c r="A315" i="6"/>
  <c r="B316" i="6"/>
  <c r="T316" i="6" s="1"/>
  <c r="A316" i="6" l="1"/>
  <c r="C316" i="6"/>
  <c r="B317" i="6"/>
  <c r="T317" i="6" s="1"/>
  <c r="C317" i="6" l="1"/>
  <c r="A317" i="6"/>
  <c r="B318" i="6"/>
  <c r="T318" i="6" s="1"/>
  <c r="C318" i="6" l="1"/>
  <c r="A318" i="6"/>
  <c r="B319" i="6"/>
  <c r="T319" i="6" s="1"/>
  <c r="A319" i="6" l="1"/>
  <c r="B320" i="6"/>
  <c r="T320" i="6" s="1"/>
  <c r="C319" i="6"/>
  <c r="B321" i="6" l="1"/>
  <c r="T321" i="6" s="1"/>
  <c r="A320" i="6"/>
  <c r="C320" i="6"/>
  <c r="A321" i="6" l="1"/>
  <c r="B322" i="6"/>
  <c r="T322" i="6" s="1"/>
  <c r="C321" i="6"/>
  <c r="A322" i="6" l="1"/>
  <c r="C322" i="6"/>
  <c r="B323" i="6"/>
  <c r="T323" i="6" s="1"/>
  <c r="C323" i="6" l="1"/>
  <c r="A323" i="6"/>
  <c r="B324" i="6"/>
  <c r="T324" i="6" s="1"/>
  <c r="A324" i="6" l="1"/>
  <c r="C324" i="6"/>
  <c r="B325" i="6"/>
  <c r="T325" i="6" s="1"/>
  <c r="C325" i="6" l="1"/>
  <c r="A325" i="6"/>
  <c r="B326" i="6"/>
  <c r="T326" i="6" s="1"/>
  <c r="C326" i="6" l="1"/>
  <c r="A326" i="6"/>
  <c r="B327" i="6"/>
  <c r="T327" i="6" s="1"/>
  <c r="A327" i="6" l="1"/>
  <c r="B328" i="6"/>
  <c r="T328" i="6" s="1"/>
  <c r="C327" i="6"/>
  <c r="B329" i="6" l="1"/>
  <c r="T329" i="6" s="1"/>
  <c r="A328" i="6"/>
  <c r="C328" i="6"/>
  <c r="A329" i="6" l="1"/>
  <c r="B330" i="6"/>
  <c r="T330" i="6" s="1"/>
  <c r="C329" i="6"/>
  <c r="A330" i="6" l="1"/>
  <c r="C330" i="6"/>
  <c r="B331" i="6"/>
  <c r="T331" i="6" s="1"/>
  <c r="C331" i="6" l="1"/>
  <c r="A331" i="6"/>
  <c r="B332" i="6"/>
  <c r="T332" i="6" s="1"/>
  <c r="A332" i="6" l="1"/>
  <c r="C332" i="6"/>
  <c r="B333" i="6"/>
  <c r="T333" i="6" s="1"/>
  <c r="C333" i="6" l="1"/>
  <c r="A333" i="6"/>
  <c r="B334" i="6"/>
  <c r="T334" i="6" s="1"/>
  <c r="C334" i="6" l="1"/>
  <c r="A334" i="6"/>
  <c r="B335" i="6"/>
  <c r="T335" i="6" s="1"/>
  <c r="A335" i="6" l="1"/>
  <c r="B336" i="6"/>
  <c r="T336" i="6" s="1"/>
  <c r="C335" i="6"/>
  <c r="B337" i="6" l="1"/>
  <c r="T337" i="6" s="1"/>
  <c r="A336" i="6"/>
  <c r="C336" i="6"/>
  <c r="A337" i="6" l="1"/>
  <c r="B338" i="6"/>
  <c r="T338" i="6" s="1"/>
  <c r="C337" i="6"/>
  <c r="A338" i="6" l="1"/>
  <c r="C338" i="6"/>
  <c r="B339" i="6"/>
  <c r="T339" i="6" s="1"/>
  <c r="C339" i="6" l="1"/>
  <c r="A339" i="6"/>
  <c r="B340" i="6"/>
  <c r="T340" i="6" s="1"/>
  <c r="A340" i="6" l="1"/>
  <c r="C340" i="6"/>
  <c r="B341" i="6"/>
  <c r="T341" i="6" s="1"/>
  <c r="C341" i="6" l="1"/>
  <c r="A341" i="6"/>
  <c r="B342" i="6"/>
  <c r="T342" i="6" s="1"/>
  <c r="C342" i="6" l="1"/>
  <c r="A342" i="6"/>
  <c r="B343" i="6"/>
  <c r="T343" i="6" s="1"/>
  <c r="A343" i="6" l="1"/>
  <c r="B344" i="6"/>
  <c r="T344" i="6" s="1"/>
  <c r="C343" i="6"/>
  <c r="B345" i="6" l="1"/>
  <c r="T345" i="6" s="1"/>
  <c r="A344" i="6"/>
  <c r="C344" i="6"/>
  <c r="A345" i="6" l="1"/>
  <c r="B346" i="6"/>
  <c r="T346" i="6" s="1"/>
  <c r="C345" i="6"/>
  <c r="A346" i="6" l="1"/>
  <c r="C346" i="6"/>
  <c r="B347" i="6"/>
  <c r="T347" i="6" s="1"/>
  <c r="C347" i="6" l="1"/>
  <c r="A347" i="6"/>
  <c r="B348" i="6"/>
  <c r="T348" i="6" s="1"/>
  <c r="A348" i="6" l="1"/>
  <c r="C348" i="6"/>
  <c r="B349" i="6"/>
  <c r="T349" i="6" s="1"/>
  <c r="C349" i="6" l="1"/>
  <c r="A349" i="6"/>
  <c r="B350" i="6"/>
  <c r="T350" i="6" s="1"/>
  <c r="C350" i="6" l="1"/>
  <c r="A350" i="6"/>
  <c r="B351" i="6"/>
  <c r="T351" i="6" s="1"/>
  <c r="A351" i="6" l="1"/>
  <c r="B352" i="6"/>
  <c r="T352" i="6" s="1"/>
  <c r="C351" i="6"/>
  <c r="B353" i="6" l="1"/>
  <c r="T353" i="6" s="1"/>
  <c r="A352" i="6"/>
  <c r="C352" i="6"/>
  <c r="A353" i="6" l="1"/>
  <c r="B354" i="6"/>
  <c r="T354" i="6" s="1"/>
  <c r="C353" i="6"/>
  <c r="A354" i="6" l="1"/>
  <c r="C354" i="6"/>
  <c r="B355" i="6"/>
  <c r="T355" i="6" s="1"/>
  <c r="C355" i="6" l="1"/>
  <c r="A355" i="6"/>
  <c r="B356" i="6"/>
  <c r="T356" i="6" s="1"/>
  <c r="A356" i="6" l="1"/>
  <c r="C356" i="6"/>
  <c r="B357" i="6"/>
  <c r="T357" i="6" s="1"/>
  <c r="C357" i="6" l="1"/>
  <c r="A357" i="6"/>
  <c r="B358" i="6"/>
  <c r="T358" i="6" s="1"/>
  <c r="C358" i="6" l="1"/>
  <c r="A358" i="6"/>
  <c r="B359" i="6"/>
  <c r="T359" i="6" s="1"/>
  <c r="A359" i="6" l="1"/>
  <c r="B360" i="6"/>
  <c r="T360" i="6" s="1"/>
  <c r="C359" i="6"/>
  <c r="B361" i="6" l="1"/>
  <c r="T361" i="6" s="1"/>
  <c r="A360" i="6"/>
  <c r="C360" i="6"/>
  <c r="A361" i="6" l="1"/>
  <c r="B362" i="6"/>
  <c r="T362" i="6" s="1"/>
  <c r="C361" i="6"/>
  <c r="A362" i="6" l="1"/>
  <c r="C362" i="6"/>
  <c r="B363" i="6"/>
  <c r="T363" i="6" s="1"/>
  <c r="C363" i="6" l="1"/>
  <c r="A363" i="6"/>
  <c r="B364" i="6"/>
  <c r="T364" i="6" s="1"/>
  <c r="A364" i="6" l="1"/>
  <c r="B365" i="6"/>
  <c r="T365" i="6" s="1"/>
  <c r="C364" i="6"/>
  <c r="C365" i="6" l="1"/>
  <c r="A365" i="6"/>
  <c r="B366" i="6"/>
  <c r="T366" i="6" s="1"/>
  <c r="A366" i="6" l="1"/>
  <c r="B367" i="6"/>
  <c r="C366" i="6"/>
  <c r="T367" i="6" l="1"/>
  <c r="S366" i="6" s="1"/>
  <c r="B368" i="6"/>
  <c r="S28" i="6"/>
  <c r="S6" i="6"/>
  <c r="S15" i="6"/>
  <c r="S20" i="6"/>
  <c r="S26" i="6"/>
  <c r="S11" i="6"/>
  <c r="S5" i="6"/>
  <c r="S19" i="6"/>
  <c r="S9" i="6"/>
  <c r="S7" i="6"/>
  <c r="S22" i="6"/>
  <c r="S8" i="6"/>
  <c r="S17" i="6"/>
  <c r="S24" i="6"/>
  <c r="S14" i="6"/>
  <c r="S13" i="6"/>
  <c r="S16" i="6"/>
  <c r="S27" i="6"/>
  <c r="S23" i="6"/>
  <c r="S12" i="6"/>
  <c r="S30" i="6"/>
  <c r="S29" i="6"/>
  <c r="S10" i="6"/>
  <c r="S31" i="6"/>
  <c r="S21" i="6"/>
  <c r="S4" i="6"/>
  <c r="S18" i="6"/>
  <c r="S32" i="6"/>
  <c r="S34" i="6"/>
  <c r="S33" i="6"/>
  <c r="S35" i="6"/>
  <c r="S37" i="6"/>
  <c r="S38" i="6"/>
  <c r="S36" i="6"/>
  <c r="S39" i="6"/>
  <c r="S40" i="6"/>
  <c r="S41" i="6"/>
  <c r="S43" i="6"/>
  <c r="S44" i="6"/>
  <c r="S47" i="6"/>
  <c r="S42" i="6"/>
  <c r="S46" i="6"/>
  <c r="S45" i="6"/>
  <c r="S49" i="6"/>
  <c r="S48" i="6"/>
  <c r="S50" i="6"/>
  <c r="S51" i="6"/>
  <c r="S53" i="6"/>
  <c r="S52" i="6"/>
  <c r="S56" i="6"/>
  <c r="S54" i="6"/>
  <c r="S55" i="6"/>
  <c r="S57" i="6"/>
  <c r="S59" i="6"/>
  <c r="S58" i="6"/>
  <c r="S60" i="6"/>
  <c r="S61" i="6"/>
  <c r="S63" i="6"/>
  <c r="S62" i="6"/>
  <c r="S64" i="6"/>
  <c r="S66" i="6"/>
  <c r="S65" i="6"/>
  <c r="S67" i="6"/>
  <c r="S69" i="6"/>
  <c r="S68" i="6"/>
  <c r="S70" i="6"/>
  <c r="S71" i="6"/>
  <c r="S72" i="6"/>
  <c r="S73" i="6"/>
  <c r="S75" i="6"/>
  <c r="S74" i="6"/>
  <c r="S77" i="6"/>
  <c r="S76" i="6"/>
  <c r="S78" i="6"/>
  <c r="S79" i="6"/>
  <c r="S81" i="6"/>
  <c r="S80" i="6"/>
  <c r="S82" i="6"/>
  <c r="S84" i="6"/>
  <c r="S83" i="6"/>
  <c r="S86" i="6"/>
  <c r="S85" i="6"/>
  <c r="S87" i="6"/>
  <c r="S88" i="6"/>
  <c r="S90" i="6"/>
  <c r="S89" i="6"/>
  <c r="S92" i="6"/>
  <c r="S91" i="6"/>
  <c r="S94" i="6"/>
  <c r="S93" i="6"/>
  <c r="S95" i="6"/>
  <c r="S96" i="6"/>
  <c r="S98" i="6"/>
  <c r="S97" i="6"/>
  <c r="S100" i="6"/>
  <c r="S99" i="6"/>
  <c r="S102" i="6"/>
  <c r="S101" i="6"/>
  <c r="S104" i="6"/>
  <c r="S103" i="6"/>
  <c r="S106" i="6"/>
  <c r="S105" i="6"/>
  <c r="S108" i="6"/>
  <c r="S107" i="6"/>
  <c r="S110" i="6"/>
  <c r="S109" i="6"/>
  <c r="S111" i="6"/>
  <c r="S112" i="6"/>
  <c r="S114" i="6"/>
  <c r="S113" i="6"/>
  <c r="S115" i="6"/>
  <c r="S117" i="6"/>
  <c r="S116" i="6"/>
  <c r="S118" i="6"/>
  <c r="S119" i="6"/>
  <c r="S121" i="6"/>
  <c r="S120" i="6"/>
  <c r="S123" i="6"/>
  <c r="S122" i="6"/>
  <c r="S124" i="6"/>
  <c r="S125" i="6"/>
  <c r="S126" i="6"/>
  <c r="S128" i="6"/>
  <c r="S127" i="6"/>
  <c r="S130" i="6"/>
  <c r="S129" i="6"/>
  <c r="S132" i="6"/>
  <c r="S131" i="6"/>
  <c r="S134" i="6"/>
  <c r="S133" i="6"/>
  <c r="S136" i="6"/>
  <c r="S135" i="6"/>
  <c r="S137" i="6"/>
  <c r="S138" i="6"/>
  <c r="S139" i="6"/>
  <c r="S140" i="6"/>
  <c r="S142" i="6"/>
  <c r="S141" i="6"/>
  <c r="S144" i="6"/>
  <c r="S143" i="6"/>
  <c r="S145" i="6"/>
  <c r="S148" i="6"/>
  <c r="S146" i="6"/>
  <c r="S147" i="6"/>
  <c r="S149" i="6"/>
  <c r="S150" i="6"/>
  <c r="S152" i="6"/>
  <c r="S151" i="6"/>
  <c r="S153" i="6"/>
  <c r="S154" i="6"/>
  <c r="S156" i="6"/>
  <c r="S155" i="6"/>
  <c r="S158" i="6"/>
  <c r="S157" i="6"/>
  <c r="S159" i="6"/>
  <c r="S160" i="6"/>
  <c r="S161" i="6"/>
  <c r="S163" i="6"/>
  <c r="S162" i="6"/>
  <c r="S165" i="6"/>
  <c r="S164" i="6"/>
  <c r="S167" i="6"/>
  <c r="S166" i="6"/>
  <c r="S169" i="6"/>
  <c r="S168" i="6"/>
  <c r="S171" i="6"/>
  <c r="S170" i="6"/>
  <c r="S173" i="6"/>
  <c r="S172" i="6"/>
  <c r="S174" i="6"/>
  <c r="S175" i="6"/>
  <c r="S177" i="6"/>
  <c r="S176" i="6"/>
  <c r="S178" i="6"/>
  <c r="S180" i="6"/>
  <c r="S179" i="6"/>
  <c r="S181" i="6"/>
  <c r="S184" i="6"/>
  <c r="S182" i="6"/>
  <c r="S183" i="6"/>
  <c r="S185" i="6"/>
  <c r="S188" i="6"/>
  <c r="S186" i="6"/>
  <c r="S187" i="6"/>
  <c r="S189" i="6"/>
  <c r="S192" i="6"/>
  <c r="S190" i="6"/>
  <c r="S191" i="6"/>
  <c r="S194" i="6"/>
  <c r="S193" i="6"/>
  <c r="S195" i="6"/>
  <c r="S197" i="6"/>
  <c r="S196" i="6"/>
  <c r="S199" i="6"/>
  <c r="S198" i="6"/>
  <c r="S201" i="6"/>
  <c r="S200" i="6"/>
  <c r="S203" i="6"/>
  <c r="S202" i="6"/>
  <c r="S205" i="6"/>
  <c r="S204" i="6"/>
  <c r="S207" i="6"/>
  <c r="S206" i="6"/>
  <c r="S208" i="6"/>
  <c r="S209" i="6"/>
  <c r="S210" i="6"/>
  <c r="S212" i="6"/>
  <c r="S211" i="6"/>
  <c r="S214" i="6"/>
  <c r="S213" i="6"/>
  <c r="S215" i="6"/>
  <c r="S216" i="6"/>
  <c r="S217" i="6"/>
  <c r="S219" i="6"/>
  <c r="S218" i="6"/>
  <c r="S220" i="6"/>
  <c r="S221" i="6"/>
  <c r="S223" i="6"/>
  <c r="S222" i="6"/>
  <c r="S225" i="6"/>
  <c r="S224" i="6"/>
  <c r="S227" i="6"/>
  <c r="S226" i="6"/>
  <c r="S229" i="6"/>
  <c r="S228" i="6"/>
  <c r="S230" i="6"/>
  <c r="S231" i="6"/>
  <c r="S233" i="6"/>
  <c r="S232" i="6"/>
  <c r="S235" i="6"/>
  <c r="S234" i="6"/>
  <c r="S236" i="6"/>
  <c r="S237" i="6"/>
  <c r="S238" i="6"/>
  <c r="S240" i="6"/>
  <c r="S239" i="6"/>
  <c r="S242" i="6"/>
  <c r="S241" i="6"/>
  <c r="S244" i="6"/>
  <c r="S243" i="6"/>
  <c r="S246" i="6"/>
  <c r="S245" i="6"/>
  <c r="S248" i="6"/>
  <c r="S247" i="6"/>
  <c r="S250" i="6"/>
  <c r="S249" i="6"/>
  <c r="S252" i="6"/>
  <c r="S251" i="6"/>
  <c r="S253" i="6"/>
  <c r="S254" i="6"/>
  <c r="S256" i="6"/>
  <c r="S255" i="6"/>
  <c r="S259" i="6"/>
  <c r="S257" i="6"/>
  <c r="S258" i="6"/>
  <c r="S260" i="6"/>
  <c r="S262" i="6"/>
  <c r="S261" i="6"/>
  <c r="S264" i="6"/>
  <c r="S263" i="6"/>
  <c r="S265" i="6"/>
  <c r="S266" i="6"/>
  <c r="S267" i="6"/>
  <c r="S269" i="6"/>
  <c r="S268" i="6"/>
  <c r="S270" i="6"/>
  <c r="S272" i="6"/>
  <c r="S271" i="6"/>
  <c r="S273" i="6"/>
  <c r="S275" i="6"/>
  <c r="S274" i="6"/>
  <c r="S277" i="6"/>
  <c r="S276" i="6"/>
  <c r="S278" i="6"/>
  <c r="S279" i="6"/>
  <c r="S280" i="6"/>
  <c r="S282" i="6"/>
  <c r="S281" i="6"/>
  <c r="S284" i="6"/>
  <c r="S283" i="6"/>
  <c r="S286" i="6"/>
  <c r="S285" i="6"/>
  <c r="S288" i="6"/>
  <c r="S287" i="6"/>
  <c r="S290" i="6"/>
  <c r="S289" i="6"/>
  <c r="S293" i="6"/>
  <c r="S291" i="6"/>
  <c r="S292" i="6"/>
  <c r="S294" i="6"/>
  <c r="S295" i="6"/>
  <c r="S297" i="6"/>
  <c r="S296" i="6"/>
  <c r="S298" i="6"/>
  <c r="S299" i="6"/>
  <c r="S301" i="6"/>
  <c r="S300" i="6"/>
  <c r="S302" i="6"/>
  <c r="S303" i="6"/>
  <c r="S305" i="6"/>
  <c r="S304" i="6"/>
  <c r="S306" i="6"/>
  <c r="S307" i="6"/>
  <c r="S309" i="6"/>
  <c r="S308" i="6"/>
  <c r="S311" i="6"/>
  <c r="S310" i="6"/>
  <c r="S312" i="6"/>
  <c r="S313" i="6"/>
  <c r="S314" i="6"/>
  <c r="S315" i="6"/>
  <c r="S316" i="6"/>
  <c r="S318" i="6"/>
  <c r="S317" i="6"/>
  <c r="S320" i="6"/>
  <c r="S319" i="6"/>
  <c r="S321" i="6"/>
  <c r="S322" i="6"/>
  <c r="S323" i="6"/>
  <c r="S325" i="6"/>
  <c r="S324" i="6"/>
  <c r="S326" i="6"/>
  <c r="S328" i="6"/>
  <c r="S327" i="6"/>
  <c r="S329" i="6"/>
  <c r="S331" i="6"/>
  <c r="S330" i="6"/>
  <c r="S333" i="6"/>
  <c r="S332" i="6"/>
  <c r="S334" i="6"/>
  <c r="S336" i="6"/>
  <c r="S335" i="6"/>
  <c r="S338" i="6"/>
  <c r="S337" i="6"/>
  <c r="S339" i="6"/>
  <c r="S341" i="6"/>
  <c r="S340" i="6"/>
  <c r="S342" i="6"/>
  <c r="S343" i="6"/>
  <c r="S345" i="6"/>
  <c r="S344" i="6"/>
  <c r="S347" i="6"/>
  <c r="S346" i="6"/>
  <c r="S348" i="6"/>
  <c r="S349" i="6"/>
  <c r="S350" i="6"/>
  <c r="S352" i="6"/>
  <c r="S351" i="6"/>
  <c r="S353" i="6"/>
  <c r="A367" i="6"/>
  <c r="C367" i="6"/>
  <c r="S3" i="6" l="1"/>
  <c r="S25" i="6"/>
  <c r="A368" i="6"/>
  <c r="C368" i="6"/>
  <c r="S354" i="6"/>
  <c r="S355" i="6"/>
  <c r="S357" i="6"/>
  <c r="S356" i="6"/>
  <c r="S358" i="6"/>
  <c r="S360" i="6"/>
  <c r="S359" i="6"/>
  <c r="S362" i="6"/>
  <c r="S361" i="6"/>
  <c r="S363" i="6"/>
  <c r="S364" i="6"/>
  <c r="S365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<sst xmlns="http://schemas.openxmlformats.org/spreadsheetml/2006/main" count="329" uniqueCount="100">
  <si>
    <t>Fin</t>
  </si>
  <si>
    <t>Début</t>
  </si>
  <si>
    <t>V</t>
  </si>
  <si>
    <t>L</t>
  </si>
  <si>
    <t>S</t>
  </si>
  <si>
    <t>D</t>
  </si>
  <si>
    <t>J</t>
  </si>
  <si>
    <t>Lundi de Pâques</t>
  </si>
  <si>
    <t>Total journée</t>
  </si>
  <si>
    <t>M</t>
  </si>
  <si>
    <t>Toussaint</t>
  </si>
  <si>
    <t>Assomption</t>
  </si>
  <si>
    <t>Noël</t>
  </si>
  <si>
    <t>Lundi de Pentecôte</t>
  </si>
  <si>
    <t>LUNDI</t>
  </si>
  <si>
    <t>MARDI</t>
  </si>
  <si>
    <t>MERCREDI</t>
  </si>
  <si>
    <t>JEUDI</t>
  </si>
  <si>
    <t>VENDREDI</t>
  </si>
  <si>
    <t>Restaurant scolaire</t>
  </si>
  <si>
    <t>ALSH</t>
  </si>
  <si>
    <t>Administratif</t>
  </si>
  <si>
    <t>Semaine</t>
  </si>
  <si>
    <t>Date</t>
  </si>
  <si>
    <t>Total matin</t>
  </si>
  <si>
    <t>Mission</t>
  </si>
  <si>
    <t>Total AM</t>
  </si>
  <si>
    <t>Total semaine</t>
  </si>
  <si>
    <t>Zone A</t>
  </si>
  <si>
    <t>Zone B</t>
  </si>
  <si>
    <t>Zone C</t>
  </si>
  <si>
    <t>FERIES</t>
  </si>
  <si>
    <t>Nouvel An</t>
  </si>
  <si>
    <t>Pâques</t>
  </si>
  <si>
    <t>Fête Du Travail</t>
  </si>
  <si>
    <t>Comm. Victoire 1945</t>
  </si>
  <si>
    <t>Ascension</t>
  </si>
  <si>
    <t>Pentecôte</t>
  </si>
  <si>
    <t>Fête Nationale</t>
  </si>
  <si>
    <t>Comm. Armistice 1918</t>
  </si>
  <si>
    <t>Total année:</t>
  </si>
  <si>
    <t>1er lundi</t>
  </si>
  <si>
    <t>Missions</t>
  </si>
  <si>
    <t>MATIN</t>
  </si>
  <si>
    <t xml:space="preserve">Lundi </t>
  </si>
  <si>
    <t xml:space="preserve">Mardi </t>
  </si>
  <si>
    <t>Mercredi</t>
  </si>
  <si>
    <t>Jeudi</t>
  </si>
  <si>
    <t>Vendredi</t>
  </si>
  <si>
    <t>T_mission</t>
  </si>
  <si>
    <t xml:space="preserve">Copie de </t>
  </si>
  <si>
    <t>sur la feuille données</t>
  </si>
  <si>
    <t>APRES MIDI</t>
  </si>
  <si>
    <t>Vacances scolaires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</si>
  <si>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</si>
  <si>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</si>
  <si>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</si>
  <si>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</si>
  <si>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</si>
  <si>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</si>
  <si>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</si>
  <si>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</si>
  <si>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</si>
  <si>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</si>
  <si>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</si>
  <si>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</si>
  <si>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</si>
  <si>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Durée</t>
  </si>
  <si>
    <t>Nom - Prénom de l'agent :</t>
  </si>
  <si>
    <t>Année 2025</t>
  </si>
  <si>
    <t>Extrascolaire</t>
  </si>
  <si>
    <t>Périscolaire</t>
  </si>
  <si>
    <t>Restauration</t>
  </si>
  <si>
    <t>Camps</t>
  </si>
  <si>
    <t>Ados</t>
  </si>
  <si>
    <t>Chantier jeunes</t>
  </si>
  <si>
    <t>Imputation</t>
  </si>
  <si>
    <t xml:space="preserve">en % </t>
  </si>
  <si>
    <t>Me</t>
  </si>
  <si>
    <t>Congés</t>
  </si>
  <si>
    <t>Jour</t>
  </si>
  <si>
    <t>Total Heures</t>
  </si>
  <si>
    <t>Total Congés</t>
  </si>
  <si>
    <t>Nombre d'heure annuel à réaliser</t>
  </si>
  <si>
    <t xml:space="preserve">Droit au congés </t>
  </si>
  <si>
    <t>Nombre d'heure / congés restant</t>
  </si>
  <si>
    <t>Congés = annule les heures</t>
  </si>
  <si>
    <t>Ventilation des heures par services</t>
  </si>
  <si>
    <t>Aurélie</t>
  </si>
  <si>
    <t xml:space="preserve">7:00 - 9:00 Périscolaire </t>
  </si>
  <si>
    <t>8:00 -9:00  Périscolaire</t>
  </si>
  <si>
    <t>8:00 -17:30</t>
  </si>
  <si>
    <t>9:00 - 11:00 Gestion quotidienne et préparation du programme d'activités</t>
  </si>
  <si>
    <t>11:45-13:30 Restauration scolaire</t>
  </si>
  <si>
    <t>14:00 - 16:30 Gestion quotidienne et préparation du programme d'activités</t>
  </si>
  <si>
    <t>16:30 - 19:00 Périscolaire</t>
  </si>
  <si>
    <t>Périscolaire  16:30 - 17:00</t>
  </si>
  <si>
    <t>9:00 - 11:00 Préparation</t>
  </si>
  <si>
    <t>Préparation d'activités</t>
  </si>
  <si>
    <t>Nombre d'heure annuelles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</si>
</sst>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;@"/>
    <numFmt numFmtId="165" formatCode="dddd"/>
    <numFmt numFmtId="166" formatCode="[h]:mm"/>
    <numFmt numFmtId="167" formatCode="ddd\ dd\ mmm\ yy"/>
    <numFmt numFmtId="168" formatCode="h:mm;@"/>
    <numFmt numFmtId="169" formatCode="[$-F800]dddd\,\ mmmm\ dd\,\ yyyy"/>
  </numFmts>
  <fonts count="2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2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20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9A618"/>
        <bgColor indexed="64"/>
      </patternFill>
    </fill>
    <fill>
      <patternFill patternType="solid">
        <fgColor rgb="FF51C6D8"/>
        <bgColor indexed="64"/>
      </patternFill>
    </fill>
    <fill>
      <patternFill patternType="solid">
        <fgColor rgb="FFA6CE3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2" fillId="0" borderId="0"/>
  </cellStyleXfs>
  <cellXfs count="210">
    <xf numFmtId="0" fontId="0" fillId="0" borderId="0" xfId="0"/>
    <xf numFmtId="46" fontId="0" fillId="0" borderId="7" xfId="0" applyNumberFormat="1" applyBorder="1" applyAlignment="1">
      <alignment horizontal="center"/>
    </xf>
    <xf numFmtId="46" fontId="0" fillId="0" borderId="7" xfId="0" applyNumberFormat="1" applyBorder="1"/>
    <xf numFmtId="1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  <xf numFmtId="0" fontId="7" fillId="7" borderId="0" xfId="0" applyFont="1" applyFill="1" applyAlignment="1">
      <alignment horizontal="center" vertical="center" wrapText="1"/>
    </xf>
    <xf numFmtId="166" fontId="7" fillId="7" borderId="0" xfId="0" applyNumberFormat="1" applyFont="1" applyFill="1" applyAlignment="1">
      <alignment horizontal="center" vertical="center" wrapText="1"/>
    </xf>
    <xf numFmtId="165" fontId="7" fillId="7" borderId="0" xfId="0" applyNumberFormat="1" applyFont="1" applyFill="1" applyAlignment="1">
      <alignment horizontal="centerContinuous" vertical="center" wrapText="1"/>
    </xf>
    <xf numFmtId="164" fontId="7" fillId="7" borderId="0" xfId="0" applyNumberFormat="1" applyFont="1" applyFill="1" applyAlignment="1">
      <alignment horizontal="centerContinuous" vertical="center" wrapText="1"/>
    </xf>
    <xf numFmtId="0" fontId="4" fillId="8" borderId="0" xfId="2" applyFill="1" applyAlignment="1">
      <alignment horizontal="center" vertical="center" wrapText="1"/>
    </xf>
    <xf numFmtId="0" fontId="4" fillId="9" borderId="0" xfId="2" applyFill="1" applyAlignment="1">
      <alignment horizontal="center" vertical="center" wrapText="1"/>
    </xf>
    <xf numFmtId="0" fontId="4" fillId="10" borderId="0" xfId="2" applyFill="1" applyAlignment="1">
      <alignment horizontal="center" vertical="center" wrapText="1"/>
    </xf>
    <xf numFmtId="0" fontId="0" fillId="0" borderId="0" xfId="0" quotePrefix="1"/>
    <xf numFmtId="165" fontId="0" fillId="0" borderId="7" xfId="0" applyNumberFormat="1" applyBorder="1"/>
    <xf numFmtId="164" fontId="0" fillId="0" borderId="7" xfId="0" applyNumberFormat="1" applyBorder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7" fillId="7" borderId="0" xfId="0" applyNumberFormat="1" applyFont="1" applyFill="1" applyAlignment="1">
      <alignment horizontal="center" vertical="center" wrapText="1"/>
    </xf>
    <xf numFmtId="168" fontId="0" fillId="0" borderId="7" xfId="0" applyNumberFormat="1" applyBorder="1"/>
    <xf numFmtId="166" fontId="6" fillId="0" borderId="0" xfId="0" applyNumberFormat="1" applyFont="1" applyAlignment="1">
      <alignment horizontal="right" vertical="center"/>
    </xf>
    <xf numFmtId="166" fontId="6" fillId="0" borderId="0" xfId="0" applyNumberFormat="1" applyFont="1" applyAlignment="1">
      <alignment horizontal="center"/>
    </xf>
    <xf numFmtId="166" fontId="0" fillId="0" borderId="5" xfId="0" applyNumberFormat="1" applyBorder="1" applyAlignment="1">
      <alignment horizontal="center"/>
    </xf>
    <xf numFmtId="166" fontId="8" fillId="0" borderId="0" xfId="0" applyNumberFormat="1" applyFont="1"/>
    <xf numFmtId="166" fontId="8" fillId="0" borderId="8" xfId="0" applyNumberFormat="1" applyFont="1" applyBorder="1"/>
    <xf numFmtId="166" fontId="8" fillId="0" borderId="14" xfId="0" applyNumberFormat="1" applyFont="1" applyBorder="1"/>
    <xf numFmtId="166" fontId="8" fillId="0" borderId="15" xfId="0" applyNumberFormat="1" applyFont="1" applyBorder="1"/>
    <xf numFmtId="166" fontId="5" fillId="12" borderId="0" xfId="0" applyNumberFormat="1" applyFont="1" applyFill="1" applyAlignment="1">
      <alignment horizontal="center" vertical="center" wrapText="1"/>
    </xf>
    <xf numFmtId="166" fontId="5" fillId="12" borderId="7" xfId="0" applyNumberFormat="1" applyFont="1" applyFill="1" applyBorder="1" applyAlignment="1">
      <alignment horizontal="center" vertical="center" wrapText="1"/>
    </xf>
    <xf numFmtId="169" fontId="0" fillId="0" borderId="0" xfId="0" applyNumberFormat="1"/>
    <xf numFmtId="14" fontId="0" fillId="0" borderId="0" xfId="0" applyNumberFormat="1" applyAlignment="1">
      <alignment horizontal="left"/>
    </xf>
    <xf numFmtId="20" fontId="0" fillId="0" borderId="7" xfId="0" applyNumberFormat="1" applyBorder="1"/>
    <xf numFmtId="0" fontId="0" fillId="0" borderId="7" xfId="0" applyBorder="1" applyAlignment="1">
      <alignment horizontal="center"/>
    </xf>
    <xf numFmtId="166" fontId="5" fillId="13" borderId="0" xfId="0" applyNumberFormat="1" applyFont="1" applyFill="1" applyAlignment="1">
      <alignment horizontal="center" vertical="center" wrapText="1"/>
    </xf>
    <xf numFmtId="166" fontId="5" fillId="13" borderId="7" xfId="0" applyNumberFormat="1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6" xfId="0" applyBorder="1"/>
    <xf numFmtId="0" fontId="0" fillId="0" borderId="4" xfId="0" applyBorder="1"/>
    <xf numFmtId="0" fontId="11" fillId="0" borderId="0" xfId="3" applyFont="1" applyAlignment="1" applyProtection="1">
      <alignment horizontal="right"/>
      <protection hidden="1"/>
    </xf>
    <xf numFmtId="167" fontId="11" fillId="0" borderId="0" xfId="3" applyNumberFormat="1" applyFont="1" applyAlignment="1" applyProtection="1">
      <alignment horizontal="center"/>
      <protection hidden="1"/>
    </xf>
    <xf numFmtId="0" fontId="0" fillId="3" borderId="8" xfId="0" applyFill="1" applyBorder="1"/>
    <xf numFmtId="0" fontId="0" fillId="5" borderId="8" xfId="0" applyFill="1" applyBorder="1"/>
    <xf numFmtId="0" fontId="0" fillId="16" borderId="8" xfId="0" applyFill="1" applyBorder="1"/>
    <xf numFmtId="0" fontId="0" fillId="6" borderId="8" xfId="0" applyFill="1" applyBorder="1"/>
    <xf numFmtId="0" fontId="0" fillId="14" borderId="8" xfId="0" applyFill="1" applyBorder="1"/>
    <xf numFmtId="0" fontId="0" fillId="0" borderId="19" xfId="0" applyBorder="1"/>
    <xf numFmtId="0" fontId="0" fillId="16" borderId="18" xfId="0" applyFill="1" applyBorder="1"/>
    <xf numFmtId="0" fontId="10" fillId="15" borderId="8" xfId="0" applyFont="1" applyFill="1" applyBorder="1" applyAlignment="1">
      <alignment horizontal="center"/>
    </xf>
    <xf numFmtId="0" fontId="0" fillId="0" borderId="17" xfId="0" applyBorder="1"/>
    <xf numFmtId="0" fontId="0" fillId="3" borderId="7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1" fontId="6" fillId="0" borderId="0" xfId="0" applyNumberFormat="1" applyFont="1"/>
    <xf numFmtId="1" fontId="7" fillId="7" borderId="0" xfId="0" applyNumberFormat="1" applyFont="1" applyFill="1" applyAlignment="1">
      <alignment horizontal="center" vertical="center" wrapText="1"/>
    </xf>
    <xf numFmtId="1" fontId="6" fillId="0" borderId="7" xfId="0" applyNumberFormat="1" applyFont="1" applyBorder="1"/>
    <xf numFmtId="1" fontId="0" fillId="0" borderId="0" xfId="0" applyNumberFormat="1"/>
    <xf numFmtId="168" fontId="0" fillId="0" borderId="0" xfId="0" applyNumberFormat="1"/>
    <xf numFmtId="46" fontId="0" fillId="0" borderId="0" xfId="0" applyNumberFormat="1"/>
    <xf numFmtId="0" fontId="0" fillId="0" borderId="5" xfId="0" applyBorder="1"/>
    <xf numFmtId="0" fontId="0" fillId="17" borderId="18" xfId="0" applyFill="1" applyBorder="1"/>
    <xf numFmtId="166" fontId="0" fillId="0" borderId="0" xfId="0" applyNumberFormat="1"/>
    <xf numFmtId="20" fontId="0" fillId="0" borderId="0" xfId="0" applyNumberFormat="1"/>
    <xf numFmtId="46" fontId="0" fillId="0" borderId="0" xfId="0" applyNumberFormat="1" applyAlignment="1">
      <alignment horizontal="center"/>
    </xf>
    <xf numFmtId="46" fontId="0" fillId="0" borderId="7" xfId="0" applyNumberFormat="1" applyBorder="1" applyAlignment="1">
      <alignment vertical="center" wrapText="1"/>
    </xf>
    <xf numFmtId="46" fontId="0" fillId="0" borderId="8" xfId="0" applyNumberFormat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0" xfId="0" applyAlignment="1">
      <alignment horizontal="center" vertical="top" wrapText="1"/>
    </xf>
    <xf numFmtId="0" fontId="16" fillId="2" borderId="20" xfId="0" applyFont="1" applyFill="1" applyBorder="1" applyAlignment="1">
      <alignment horizontal="center" vertical="center" wrapText="1"/>
    </xf>
    <xf numFmtId="0" fontId="16" fillId="18" borderId="23" xfId="0" applyFont="1" applyFill="1" applyBorder="1" applyAlignment="1">
      <alignment vertical="center" wrapText="1"/>
    </xf>
    <xf numFmtId="0" fontId="16" fillId="18" borderId="21" xfId="0" applyFont="1" applyFill="1" applyBorder="1" applyAlignment="1">
      <alignment horizontal="center" vertical="center" wrapText="1"/>
    </xf>
    <xf numFmtId="0" fontId="16" fillId="18" borderId="20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18" fillId="0" borderId="24" xfId="0" applyNumberFormat="1" applyFont="1" applyBorder="1" applyAlignment="1">
      <alignment horizontal="center" vertical="center"/>
    </xf>
    <xf numFmtId="166" fontId="18" fillId="0" borderId="24" xfId="0" applyNumberFormat="1" applyFont="1" applyBorder="1" applyAlignment="1" applyProtection="1">
      <alignment horizontal="center" vertical="center"/>
      <protection locked="0"/>
    </xf>
    <xf numFmtId="166" fontId="18" fillId="0" borderId="24" xfId="0" applyNumberFormat="1" applyFont="1" applyBorder="1" applyAlignment="1">
      <alignment horizontal="center" vertical="center"/>
    </xf>
    <xf numFmtId="166" fontId="18" fillId="0" borderId="2" xfId="0" applyNumberFormat="1" applyFont="1" applyBorder="1" applyAlignment="1">
      <alignment horizontal="center" vertical="center"/>
    </xf>
    <xf numFmtId="166" fontId="16" fillId="18" borderId="13" xfId="0" applyNumberFormat="1" applyFont="1" applyFill="1" applyBorder="1" applyAlignment="1">
      <alignment horizontal="center" vertical="center"/>
    </xf>
    <xf numFmtId="2" fontId="16" fillId="18" borderId="20" xfId="0" applyNumberFormat="1" applyFont="1" applyFill="1" applyBorder="1" applyAlignment="1">
      <alignment horizontal="center" vertical="center"/>
    </xf>
    <xf numFmtId="166" fontId="16" fillId="18" borderId="20" xfId="0" applyNumberFormat="1" applyFont="1" applyFill="1" applyBorder="1" applyAlignment="1">
      <alignment horizontal="center" vertical="center"/>
    </xf>
    <xf numFmtId="0" fontId="18" fillId="0" borderId="0" xfId="0" applyFont="1"/>
    <xf numFmtId="0" fontId="21" fillId="0" borderId="0" xfId="0" applyFont="1"/>
    <xf numFmtId="20" fontId="21" fillId="0" borderId="20" xfId="0" applyNumberFormat="1" applyFont="1" applyBorder="1" applyAlignment="1">
      <alignment horizontal="center" vertical="center"/>
    </xf>
    <xf numFmtId="46" fontId="22" fillId="0" borderId="20" xfId="0" applyNumberFormat="1" applyFont="1" applyBorder="1" applyAlignment="1">
      <alignment horizontal="center" vertical="center"/>
    </xf>
    <xf numFmtId="2" fontId="18" fillId="0" borderId="2" xfId="0" applyNumberFormat="1" applyFont="1" applyBorder="1" applyAlignment="1">
      <alignment horizontal="center" vertical="center"/>
    </xf>
    <xf numFmtId="0" fontId="20" fillId="0" borderId="0" xfId="0" applyFont="1" applyAlignment="1">
      <alignment vertical="center" wrapText="1"/>
    </xf>
    <xf numFmtId="166" fontId="17" fillId="0" borderId="25" xfId="0" applyNumberFormat="1" applyFont="1" applyBorder="1" applyAlignment="1" applyProtection="1">
      <alignment horizontal="center" vertical="center"/>
      <protection locked="0"/>
    </xf>
    <xf numFmtId="166" fontId="17" fillId="0" borderId="24" xfId="0" applyNumberFormat="1" applyFont="1" applyBorder="1" applyAlignment="1" applyProtection="1">
      <alignment horizontal="center" vertical="center"/>
      <protection locked="0"/>
    </xf>
    <xf numFmtId="0" fontId="18" fillId="0" borderId="24" xfId="0" applyFont="1" applyBorder="1" applyAlignment="1" applyProtection="1">
      <alignment horizontal="center" vertical="center"/>
      <protection locked="0"/>
    </xf>
    <xf numFmtId="2" fontId="19" fillId="0" borderId="24" xfId="0" applyNumberFormat="1" applyFont="1" applyBorder="1" applyAlignment="1">
      <alignment horizontal="center" vertical="center"/>
    </xf>
    <xf numFmtId="166" fontId="19" fillId="0" borderId="24" xfId="0" applyNumberFormat="1" applyFont="1" applyBorder="1" applyAlignment="1" applyProtection="1">
      <alignment horizontal="center" vertical="center"/>
      <protection locked="0"/>
    </xf>
    <xf numFmtId="0" fontId="15" fillId="0" borderId="0" xfId="0" applyFont="1" applyAlignment="1">
      <alignment vertical="top" wrapText="1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5" fillId="0" borderId="7" xfId="0" applyFont="1" applyBorder="1" applyAlignment="1">
      <alignment horizontal="center"/>
    </xf>
    <xf numFmtId="168" fontId="5" fillId="0" borderId="7" xfId="0" applyNumberFormat="1" applyFont="1" applyBorder="1"/>
    <xf numFmtId="0" fontId="5" fillId="0" borderId="7" xfId="0" applyFont="1" applyBorder="1"/>
    <xf numFmtId="166" fontId="18" fillId="0" borderId="3" xfId="0" applyNumberFormat="1" applyFont="1" applyBorder="1" applyAlignment="1" applyProtection="1">
      <alignment horizontal="center" vertical="center"/>
      <protection locked="0"/>
    </xf>
    <xf numFmtId="20" fontId="18" fillId="0" borderId="24" xfId="0" applyNumberFormat="1" applyFont="1" applyBorder="1" applyAlignment="1" applyProtection="1">
      <alignment horizontal="center" vertical="center"/>
      <protection locked="0"/>
    </xf>
    <xf numFmtId="166" fontId="18" fillId="0" borderId="26" xfId="0" applyNumberFormat="1" applyFont="1" applyBorder="1" applyAlignment="1">
      <alignment horizontal="center" vertical="center"/>
    </xf>
    <xf numFmtId="166" fontId="18" fillId="0" borderId="26" xfId="0" applyNumberFormat="1" applyFont="1" applyBorder="1" applyAlignment="1" applyProtection="1">
      <alignment horizontal="center" vertical="center"/>
      <protection locked="0"/>
    </xf>
    <xf numFmtId="166" fontId="18" fillId="0" borderId="9" xfId="0" applyNumberFormat="1" applyFont="1" applyBorder="1" applyAlignment="1" applyProtection="1">
      <alignment horizontal="center" vertical="center"/>
      <protection locked="0"/>
    </xf>
    <xf numFmtId="166" fontId="8" fillId="0" borderId="14" xfId="0" applyNumberFormat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6" fillId="2" borderId="21" xfId="0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2" borderId="22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0" fillId="5" borderId="8" xfId="0" applyFill="1" applyBorder="1" applyAlignment="1">
      <alignment horizontal="center" vertical="center" wrapText="1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3" fillId="11" borderId="0" xfId="0" applyFont="1" applyFill="1" applyAlignment="1">
      <alignment horizontal="center"/>
    </xf>
    <xf numFmtId="0" fontId="0" fillId="0" borderId="0" xfId="0" applyFill="1"/>
    <xf numFmtId="0" fontId="0" fillId="0" borderId="7" xfId="0" applyFont="1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0" fillId="19" borderId="7" xfId="0" applyFill="1" applyBorder="1" applyAlignment="1">
      <alignment horizontal="center"/>
    </xf>
    <xf numFmtId="0" fontId="0" fillId="0" borderId="16" xfId="0" applyFill="1" applyBorder="1"/>
    <xf numFmtId="2" fontId="25" fillId="0" borderId="24" xfId="0" applyNumberFormat="1" applyFont="1" applyBorder="1" applyAlignment="1">
      <alignment horizontal="center" vertical="center"/>
    </xf>
    <xf numFmtId="166" fontId="25" fillId="0" borderId="24" xfId="0" applyNumberFormat="1" applyFont="1" applyBorder="1" applyAlignment="1">
      <alignment horizontal="center" vertical="center"/>
    </xf>
    <xf numFmtId="166" fontId="18" fillId="0" borderId="2" xfId="0" applyNumberFormat="1" applyFont="1" applyBorder="1" applyAlignment="1" applyProtection="1">
      <alignment horizontal="center" vertical="center"/>
      <protection locked="0"/>
    </xf>
    <xf numFmtId="166" fontId="19" fillId="0" borderId="2" xfId="0" applyNumberFormat="1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 vertical="center"/>
      <protection locked="0"/>
    </xf>
    <xf numFmtId="166" fontId="18" fillId="0" borderId="12" xfId="0" applyNumberFormat="1" applyFont="1" applyBorder="1" applyAlignment="1" applyProtection="1">
      <alignment horizontal="center" vertical="center"/>
      <protection locked="0"/>
    </xf>
    <xf numFmtId="166" fontId="18" fillId="0" borderId="9" xfId="0" applyNumberFormat="1" applyFont="1" applyBorder="1" applyAlignment="1">
      <alignment horizontal="center" vertical="center"/>
    </xf>
    <xf numFmtId="166" fontId="18" fillId="0" borderId="25" xfId="0" applyNumberFormat="1" applyFont="1" applyBorder="1" applyAlignment="1" applyProtection="1">
      <alignment horizontal="center" vertical="center"/>
      <protection locked="0"/>
    </xf>
    <xf numFmtId="0" fontId="21" fillId="0" borderId="22" xfId="0" applyFont="1" applyBorder="1" applyAlignment="1">
      <alignment horizontal="center" vertical="center"/>
    </xf>
    <xf numFmtId="166" fontId="21" fillId="0" borderId="10" xfId="0" applyNumberFormat="1" applyFont="1" applyBorder="1" applyAlignment="1">
      <alignment horizontal="center" vertical="center"/>
    </xf>
    <xf numFmtId="2" fontId="18" fillId="0" borderId="7" xfId="0" applyNumberFormat="1" applyFont="1" applyBorder="1" applyAlignment="1">
      <alignment horizontal="center" vertical="center"/>
    </xf>
    <xf numFmtId="166" fontId="18" fillId="0" borderId="7" xfId="0" applyNumberFormat="1" applyFont="1" applyBorder="1" applyAlignment="1" applyProtection="1">
      <alignment horizontal="center" vertical="center"/>
      <protection locked="0"/>
    </xf>
    <xf numFmtId="166" fontId="18" fillId="0" borderId="29" xfId="0" applyNumberFormat="1" applyFont="1" applyBorder="1" applyAlignment="1" applyProtection="1">
      <alignment horizontal="center" vertical="center"/>
      <protection locked="0"/>
    </xf>
    <xf numFmtId="166" fontId="18" fillId="0" borderId="11" xfId="0" applyNumberFormat="1" applyFont="1" applyBorder="1" applyAlignment="1" applyProtection="1">
      <alignment horizontal="center" vertical="center"/>
      <protection locked="0"/>
    </xf>
    <xf numFmtId="0" fontId="18" fillId="0" borderId="11" xfId="0" applyFont="1" applyBorder="1" applyAlignment="1" applyProtection="1">
      <alignment horizontal="center" vertical="center"/>
      <protection locked="0"/>
    </xf>
    <xf numFmtId="20" fontId="18" fillId="0" borderId="11" xfId="0" applyNumberFormat="1" applyFont="1" applyBorder="1" applyAlignment="1" applyProtection="1">
      <alignment horizontal="center" vertical="center"/>
      <protection locked="0"/>
    </xf>
    <xf numFmtId="2" fontId="18" fillId="0" borderId="25" xfId="0" applyNumberFormat="1" applyFont="1" applyBorder="1" applyAlignment="1">
      <alignment horizontal="center" vertical="center"/>
    </xf>
    <xf numFmtId="2" fontId="18" fillId="0" borderId="9" xfId="0" applyNumberFormat="1" applyFont="1" applyBorder="1" applyAlignment="1">
      <alignment horizontal="center" vertical="center"/>
    </xf>
    <xf numFmtId="166" fontId="18" fillId="0" borderId="30" xfId="0" applyNumberFormat="1" applyFont="1" applyBorder="1" applyAlignment="1" applyProtection="1">
      <alignment horizontal="center" vertical="center"/>
      <protection locked="0"/>
    </xf>
    <xf numFmtId="166" fontId="18" fillId="0" borderId="30" xfId="0" applyNumberFormat="1" applyFont="1" applyBorder="1" applyAlignment="1">
      <alignment horizontal="center" vertical="center"/>
    </xf>
    <xf numFmtId="166" fontId="18" fillId="0" borderId="31" xfId="0" applyNumberFormat="1" applyFont="1" applyBorder="1" applyAlignment="1" applyProtection="1">
      <alignment horizontal="center" vertical="center"/>
      <protection locked="0"/>
    </xf>
    <xf numFmtId="166" fontId="16" fillId="18" borderId="21" xfId="0" applyNumberFormat="1" applyFont="1" applyFill="1" applyBorder="1" applyAlignment="1">
      <alignment horizontal="center" vertical="center"/>
    </xf>
    <xf numFmtId="2" fontId="16" fillId="18" borderId="27" xfId="0" applyNumberFormat="1" applyFont="1" applyFill="1" applyBorder="1" applyAlignment="1">
      <alignment horizontal="center" vertical="center"/>
    </xf>
    <xf numFmtId="166" fontId="16" fillId="18" borderId="28" xfId="0" applyNumberFormat="1" applyFont="1" applyFill="1" applyBorder="1" applyAlignment="1">
      <alignment horizontal="center" vertical="center"/>
    </xf>
    <xf numFmtId="166" fontId="16" fillId="18" borderId="22" xfId="0" applyNumberFormat="1" applyFont="1" applyFill="1" applyBorder="1" applyAlignment="1">
      <alignment horizontal="center" vertical="center"/>
    </xf>
    <xf numFmtId="2" fontId="25" fillId="20" borderId="24" xfId="0" applyNumberFormat="1" applyFont="1" applyFill="1" applyBorder="1" applyAlignment="1">
      <alignment horizontal="center" vertical="center"/>
    </xf>
    <xf numFmtId="166" fontId="17" fillId="20" borderId="24" xfId="0" applyNumberFormat="1" applyFont="1" applyFill="1" applyBorder="1" applyAlignment="1" applyProtection="1">
      <alignment horizontal="center" vertical="center"/>
      <protection locked="0"/>
    </xf>
    <xf numFmtId="166" fontId="25" fillId="20" borderId="24" xfId="0" applyNumberFormat="1" applyFont="1" applyFill="1" applyBorder="1" applyAlignment="1">
      <alignment horizontal="center" vertical="center"/>
    </xf>
    <xf numFmtId="0" fontId="17" fillId="0" borderId="25" xfId="0" applyNumberFormat="1" applyFont="1" applyBorder="1" applyAlignment="1" applyProtection="1">
      <alignment horizontal="center" vertical="center"/>
      <protection locked="0"/>
    </xf>
    <xf numFmtId="0" fontId="17" fillId="0" borderId="24" xfId="0" applyNumberFormat="1" applyFont="1" applyBorder="1" applyAlignment="1" applyProtection="1">
      <alignment horizontal="center" vertical="center"/>
      <protection locked="0"/>
    </xf>
    <xf numFmtId="0" fontId="17" fillId="0" borderId="2" xfId="0" applyNumberFormat="1" applyFont="1" applyBorder="1" applyAlignment="1" applyProtection="1">
      <alignment horizontal="center" vertical="center"/>
      <protection locked="0"/>
    </xf>
    <xf numFmtId="0" fontId="17" fillId="20" borderId="24" xfId="0" applyNumberFormat="1" applyFont="1" applyFill="1" applyBorder="1" applyAlignment="1" applyProtection="1">
      <alignment horizontal="center" vertical="center"/>
      <protection locked="0"/>
    </xf>
    <xf numFmtId="0" fontId="16" fillId="18" borderId="20" xfId="0" applyNumberFormat="1" applyFont="1" applyFill="1" applyBorder="1" applyAlignment="1">
      <alignment horizontal="center" vertical="center"/>
    </xf>
    <xf numFmtId="46" fontId="24" fillId="0" borderId="0" xfId="0" applyNumberFormat="1" applyFont="1" applyBorder="1" applyAlignment="1">
      <alignment horizontal="center"/>
    </xf>
    <xf numFmtId="0" fontId="21" fillId="0" borderId="20" xfId="0" applyFont="1" applyBorder="1" applyAlignment="1">
      <alignment horizontal="center"/>
    </xf>
    <xf numFmtId="0" fontId="21" fillId="0" borderId="20" xfId="0" applyNumberFormat="1" applyFont="1" applyBorder="1" applyAlignment="1">
      <alignment horizontal="center"/>
    </xf>
    <xf numFmtId="0" fontId="0" fillId="0" borderId="20" xfId="0" applyBorder="1" applyAlignment="1">
      <alignment horizontal="center"/>
    </xf>
    <xf numFmtId="46" fontId="21" fillId="0" borderId="13" xfId="0" applyNumberFormat="1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24" fillId="0" borderId="20" xfId="0" applyNumberFormat="1" applyFont="1" applyBorder="1" applyAlignment="1">
      <alignment horizontal="center"/>
    </xf>
    <xf numFmtId="0" fontId="13" fillId="0" borderId="20" xfId="0" applyFont="1" applyBorder="1" applyAlignment="1">
      <alignment horizontal="center" vertical="center"/>
    </xf>
    <xf numFmtId="166" fontId="18" fillId="0" borderId="3" xfId="0" applyNumberFormat="1" applyFont="1" applyBorder="1" applyAlignment="1">
      <alignment horizontal="center" vertical="center"/>
    </xf>
    <xf numFmtId="166" fontId="18" fillId="0" borderId="11" xfId="0" applyNumberFormat="1" applyFont="1" applyBorder="1" applyAlignment="1">
      <alignment horizontal="center" vertical="center"/>
    </xf>
    <xf numFmtId="2" fontId="25" fillId="4" borderId="24" xfId="0" applyNumberFormat="1" applyFont="1" applyFill="1" applyBorder="1" applyAlignment="1">
      <alignment horizontal="center" vertical="center"/>
    </xf>
    <xf numFmtId="166" fontId="17" fillId="4" borderId="25" xfId="0" applyNumberFormat="1" applyFont="1" applyFill="1" applyBorder="1" applyAlignment="1" applyProtection="1">
      <alignment horizontal="center" vertical="center"/>
      <protection locked="0"/>
    </xf>
    <xf numFmtId="0" fontId="17" fillId="4" borderId="25" xfId="0" applyNumberFormat="1" applyFont="1" applyFill="1" applyBorder="1" applyAlignment="1" applyProtection="1">
      <alignment horizontal="center" vertical="center"/>
      <protection locked="0"/>
    </xf>
    <xf numFmtId="166" fontId="25" fillId="4" borderId="24" xfId="0" applyNumberFormat="1" applyFont="1" applyFill="1" applyBorder="1" applyAlignment="1">
      <alignment horizontal="center" vertical="center"/>
    </xf>
    <xf numFmtId="166" fontId="17" fillId="4" borderId="24" xfId="0" applyNumberFormat="1" applyFont="1" applyFill="1" applyBorder="1" applyAlignment="1" applyProtection="1">
      <alignment horizontal="center" vertical="center"/>
      <protection locked="0"/>
    </xf>
    <xf numFmtId="0" fontId="17" fillId="4" borderId="24" xfId="0" applyNumberFormat="1" applyFont="1" applyFill="1" applyBorder="1" applyAlignment="1" applyProtection="1">
      <alignment horizontal="center" vertical="center"/>
      <protection locked="0"/>
    </xf>
    <xf numFmtId="0" fontId="17" fillId="4" borderId="2" xfId="0" applyNumberFormat="1" applyFont="1" applyFill="1" applyBorder="1" applyAlignment="1" applyProtection="1">
      <alignment horizontal="center" vertical="center"/>
      <protection locked="0"/>
    </xf>
    <xf numFmtId="0" fontId="18" fillId="4" borderId="0" xfId="0" applyFont="1" applyFill="1"/>
    <xf numFmtId="166" fontId="25" fillId="3" borderId="24" xfId="0" applyNumberFormat="1" applyFont="1" applyFill="1" applyBorder="1" applyAlignment="1">
      <alignment horizontal="center" vertical="center"/>
    </xf>
    <xf numFmtId="166" fontId="17" fillId="3" borderId="24" xfId="0" applyNumberFormat="1" applyFont="1" applyFill="1" applyBorder="1" applyAlignment="1" applyProtection="1">
      <alignment horizontal="center" vertical="center"/>
      <protection locked="0"/>
    </xf>
    <xf numFmtId="0" fontId="17" fillId="3" borderId="24" xfId="0" applyNumberFormat="1" applyFont="1" applyFill="1" applyBorder="1" applyAlignment="1" applyProtection="1">
      <alignment horizontal="center" vertical="center"/>
      <protection locked="0"/>
    </xf>
    <xf numFmtId="0" fontId="17" fillId="3" borderId="2" xfId="0" applyNumberFormat="1" applyFont="1" applyFill="1" applyBorder="1" applyAlignment="1" applyProtection="1">
      <alignment horizontal="center" vertical="center"/>
      <protection locked="0"/>
    </xf>
    <xf numFmtId="0" fontId="18" fillId="3" borderId="0" xfId="0" applyFont="1" applyFill="1"/>
    <xf numFmtId="0" fontId="18" fillId="0" borderId="0" xfId="0" applyFont="1" applyFill="1" applyBorder="1" applyAlignment="1">
      <alignment vertical="center" wrapText="1"/>
    </xf>
    <xf numFmtId="0" fontId="13" fillId="0" borderId="20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46" fontId="26" fillId="0" borderId="7" xfId="0" applyNumberFormat="1" applyFont="1" applyBorder="1" applyAlignment="1">
      <alignment horizontal="center"/>
    </xf>
    <xf numFmtId="46" fontId="0" fillId="0" borderId="15" xfId="0" applyNumberFormat="1" applyBorder="1" applyAlignment="1">
      <alignment horizontal="center"/>
    </xf>
    <xf numFmtId="46" fontId="0" fillId="21" borderId="8" xfId="0" applyNumberFormat="1" applyFill="1" applyBorder="1" applyAlignment="1">
      <alignment horizontal="center" vertical="center" wrapText="1"/>
    </xf>
    <xf numFmtId="46" fontId="0" fillId="21" borderId="14" xfId="0" applyNumberFormat="1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46" fontId="0" fillId="21" borderId="15" xfId="0" applyNumberFormat="1" applyFill="1" applyBorder="1" applyAlignment="1">
      <alignment horizontal="center" vertical="center" wrapText="1"/>
    </xf>
    <xf numFmtId="46" fontId="0" fillId="3" borderId="8" xfId="0" applyNumberFormat="1" applyFill="1" applyBorder="1" applyAlignment="1">
      <alignment horizontal="center" vertical="center" wrapText="1"/>
    </xf>
    <xf numFmtId="46" fontId="0" fillId="3" borderId="14" xfId="0" applyNumberFormat="1" applyFill="1" applyBorder="1" applyAlignment="1">
      <alignment horizontal="center" vertical="center" wrapText="1"/>
    </xf>
    <xf numFmtId="46" fontId="0" fillId="3" borderId="15" xfId="0" applyNumberFormat="1" applyFill="1" applyBorder="1" applyAlignment="1">
      <alignment horizontal="center" vertical="center" wrapText="1"/>
    </xf>
    <xf numFmtId="46" fontId="0" fillId="0" borderId="5" xfId="0" applyNumberFormat="1" applyBorder="1"/>
    <xf numFmtId="0" fontId="0" fillId="5" borderId="7" xfId="0" applyFill="1" applyBorder="1" applyAlignment="1">
      <alignment horizontal="center" vertical="center" wrapText="1"/>
    </xf>
    <xf numFmtId="0" fontId="0" fillId="21" borderId="8" xfId="0" applyFill="1" applyBorder="1" applyAlignment="1">
      <alignment horizontal="center" vertical="center" wrapText="1"/>
    </xf>
    <xf numFmtId="0" fontId="0" fillId="21" borderId="14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21" borderId="15" xfId="0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left"/>
    </xf>
  </cellXfs>
  <cellStyles count="4">
    <cellStyle name="Lien hypertexte" xfId="2" builtinId="8"/>
    <cellStyle name="Normal" xfId="0" builtinId="0"/>
    <cellStyle name="Normal 2" xfId="1" xr:uid="{4D06F7D3-AC05-42B6-8DB4-B0F61D2088CC}"/>
    <cellStyle name="Normal 3" xfId="3" xr:uid="{AC10D8C1-D4DF-428A-9C96-CC486ACB8CE2}"/>
  </cellStyles>
  <dxfs count="801"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sheetMetadata" Target="metadata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22860</xdr:colOff>
      <xdr:row>2</xdr:row>
      <xdr:rowOff>114300</xdr:rowOff>
    </xdr:from>
    <xdr:to>
      <xdr:col>20</xdr:col>
      <xdr:colOff>266700</xdr:colOff>
      <xdr:row>2</xdr:row>
      <xdr:rowOff>121920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CxnSpPr/>
      </xdr:nvCxnSpPr>
      <xdr:spPr>
        <a:xfrm flipH="1" flipV="1">
          <a:off x="22997160" y="480060"/>
          <a:ext cx="243840" cy="76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19050</xdr:colOff>
      <xdr:row>3</xdr:row>
      <xdr:rowOff>19050</xdr:rowOff>
    </xdr:from>
    <xdr:to>
      <xdr:col>1</xdr:col>
      <xdr:colOff>0</xdr:colOff>
      <xdr:row>3</xdr:row>
      <xdr:rowOff>190500</xdr:rowOff>
    </xdr:to>
    <xdr:sp macro="[0]!type_1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7620" y="55626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1</a:t>
          </a:r>
        </a:p>
      </xdr:txBody>
    </xdr:sp>
    <xdr:clientData fPrintsWithSheet="0"/>
  </xdr:twoCellAnchor>
  <xdr:twoCellAnchor editAs="absolute">
    <xdr:from>
      <xdr:col>0</xdr:col>
      <xdr:colOff>0</xdr:colOff>
      <xdr:row>11</xdr:row>
      <xdr:rowOff>15240</xdr:rowOff>
    </xdr:from>
    <xdr:to>
      <xdr:col>1</xdr:col>
      <xdr:colOff>19050</xdr:colOff>
      <xdr:row>11</xdr:row>
      <xdr:rowOff>209550</xdr:rowOff>
    </xdr:to>
    <xdr:sp macro="[0]!type_2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0" y="22098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2</a:t>
          </a:r>
        </a:p>
      </xdr:txBody>
    </xdr:sp>
    <xdr:clientData fPrintsWithSheet="0"/>
  </xdr:twoCellAnchor>
  <xdr:twoCellAnchor editAs="absolute">
    <xdr:from>
      <xdr:col>0</xdr:col>
      <xdr:colOff>0</xdr:colOff>
      <xdr:row>19</xdr:row>
      <xdr:rowOff>0</xdr:rowOff>
    </xdr:from>
    <xdr:to>
      <xdr:col>1</xdr:col>
      <xdr:colOff>19050</xdr:colOff>
      <xdr:row>19</xdr:row>
      <xdr:rowOff>173355</xdr:rowOff>
    </xdr:to>
    <xdr:sp macro="[0]!type_3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0" y="384048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3</a:t>
          </a:r>
        </a:p>
      </xdr:txBody>
    </xdr:sp>
    <xdr:clientData fPrintsWithSheet="0"/>
  </xdr:twoCellAnchor>
  <xdr:twoCellAnchor editAs="absolute">
    <xdr:from>
      <xdr:col>0</xdr:col>
      <xdr:colOff>0</xdr:colOff>
      <xdr:row>35</xdr:row>
      <xdr:rowOff>0</xdr:rowOff>
    </xdr:from>
    <xdr:to>
      <xdr:col>1</xdr:col>
      <xdr:colOff>19050</xdr:colOff>
      <xdr:row>35</xdr:row>
      <xdr:rowOff>173355</xdr:rowOff>
    </xdr:to>
    <xdr:sp macro="[0]!type_5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0" y="713232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5</a:t>
          </a:r>
        </a:p>
      </xdr:txBody>
    </xdr:sp>
    <xdr:clientData fPrintsWithSheet="0"/>
  </xdr:twoCellAnchor>
  <xdr:twoCellAnchor editAs="absolute">
    <xdr:from>
      <xdr:col>0</xdr:col>
      <xdr:colOff>0</xdr:colOff>
      <xdr:row>27</xdr:row>
      <xdr:rowOff>0</xdr:rowOff>
    </xdr:from>
    <xdr:to>
      <xdr:col>1</xdr:col>
      <xdr:colOff>19050</xdr:colOff>
      <xdr:row>27</xdr:row>
      <xdr:rowOff>173355</xdr:rowOff>
    </xdr:to>
    <xdr:sp macro="[0]!type_4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0" y="548640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4</a:t>
          </a:r>
        </a:p>
      </xdr:txBody>
    </xdr:sp>
    <xdr:clientData fPrintsWithSheet="0"/>
  </xdr:twoCellAnchor>
  <xdr:twoCellAnchor editAs="absolute">
    <xdr:from>
      <xdr:col>0</xdr:col>
      <xdr:colOff>0</xdr:colOff>
      <xdr:row>43</xdr:row>
      <xdr:rowOff>0</xdr:rowOff>
    </xdr:from>
    <xdr:to>
      <xdr:col>1</xdr:col>
      <xdr:colOff>19050</xdr:colOff>
      <xdr:row>43</xdr:row>
      <xdr:rowOff>173355</xdr:rowOff>
    </xdr:to>
    <xdr:sp macro="[0]!type_6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0" y="8778240"/>
          <a:ext cx="784860" cy="1828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TYPE 6</a:t>
          </a:r>
        </a:p>
      </xdr:txBody>
    </xdr:sp>
    <xdr:clientData fPrintsWithSheet="0"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80393C-2988-45D7-AA4B-E22C497A3B41}" name="T_mission" displayName="T_mission" ref="I1:I9" totalsRowShown="0" headerRowDxfId="800" dataDxfId="799" tableBorderDxfId="798">
  <autoFilter ref="I1:I9" xr:uid="{1755D2DA-3AC6-40B0-9182-0A6E06FD5ED6}"/>
  <tableColumns count="1">
    <tableColumn id="1" xr3:uid="{85E2BEE7-A019-4AA1-96D8-23B13FD8B6A5}" name="Mission" dataDxfId="797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s://vacances-scolaires.education/zone-c/" TargetMode="External"/><Relationship Id="rId2" Type="http://schemas.openxmlformats.org/officeDocument/2006/relationships/hyperlink" Target="https://vacances-scolaires.education/zone-b/" TargetMode="External"/><Relationship Id="rId1" Type="http://schemas.openxmlformats.org/officeDocument/2006/relationships/hyperlink" Target="https://vacances-scolaires.education/zone-a/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07CFF-8E77-4ADD-B10A-8BD9FFD80093}">
  <sheetPr codeName="Feuil5">
    <pageSetUpPr fitToPage="1"/>
  </sheetPr>
  <dimension ref="A1:W695"/>
  <sheetViews>
    <sheetView showGridLines="0" showZeros="0" workbookViewId="0">
      <pane ySplit="2" topLeftCell="A216" activePane="bottomLeft" state="frozen"/>
      <selection pane="bottomLeft" activeCell="G18" sqref="G18"/>
    </sheetView>
  </sheetViews>
  <sheetFormatPr baseColWidth="10" defaultRowHeight="14.4" x14ac:dyDescent="0.3"/>
  <cols>
    <col min="1" max="1" width="9" style="55" customWidth="1"/>
    <col min="2" max="2" width="10.33203125" style="4" customWidth="1"/>
    <col min="3" max="3" width="6.6640625" style="5" customWidth="1"/>
    <col min="4" max="5" width="6.5546875" style="20" customWidth="1"/>
    <col min="6" max="6" width="17.109375" style="7" customWidth="1"/>
    <col min="7" max="8" width="6.6640625" style="20" customWidth="1"/>
    <col min="9" max="9" width="17.109375" style="7" customWidth="1"/>
    <col min="10" max="11" width="6.6640625" style="20" customWidth="1"/>
    <col min="12" max="12" width="17.109375" style="7" customWidth="1"/>
    <col min="13" max="14" width="6.6640625" style="20" customWidth="1"/>
    <col min="15" max="15" width="17.109375" style="7" customWidth="1"/>
    <col min="16" max="17" width="6.6640625" style="8" customWidth="1"/>
    <col min="18" max="18" width="8.109375" style="9" customWidth="1"/>
    <col min="19" max="19" width="9" style="26" customWidth="1"/>
    <col min="20" max="20" width="11.5546875" hidden="1" customWidth="1"/>
    <col min="21" max="21" width="25.44140625" bestFit="1" customWidth="1"/>
    <col min="22" max="22" width="23.6640625" bestFit="1" customWidth="1"/>
  </cols>
  <sheetData>
    <row r="1" spans="1:23" x14ac:dyDescent="0.3">
      <c r="A1" s="55">
        <v>2025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Q1" s="23" t="s">
        <v>40</v>
      </c>
      <c r="R1" s="24">
        <f>SUM(R3:R368)</f>
        <v>0</v>
      </c>
      <c r="S1" s="26">
        <v>66.958333333333329</v>
      </c>
      <c r="U1" s="63">
        <f>R1-S1</f>
        <v>-66.958333333333329</v>
      </c>
    </row>
    <row r="2" spans="1:23" ht="28.8" x14ac:dyDescent="0.3">
      <c r="A2" s="56" t="s">
        <v>22</v>
      </c>
      <c r="B2" s="12" t="s">
        <v>23</v>
      </c>
      <c r="C2" s="13"/>
      <c r="D2" s="21" t="s">
        <v>1</v>
      </c>
      <c r="E2" s="21" t="s">
        <v>0</v>
      </c>
      <c r="F2" s="10" t="s">
        <v>25</v>
      </c>
      <c r="G2" s="21" t="s">
        <v>1</v>
      </c>
      <c r="H2" s="21" t="s">
        <v>0</v>
      </c>
      <c r="I2" s="10" t="s">
        <v>25</v>
      </c>
      <c r="J2" s="21" t="s">
        <v>1</v>
      </c>
      <c r="K2" s="21" t="s">
        <v>0</v>
      </c>
      <c r="L2" s="10" t="s">
        <v>25</v>
      </c>
      <c r="M2" s="21" t="s">
        <v>1</v>
      </c>
      <c r="N2" s="21" t="s">
        <v>0</v>
      </c>
      <c r="O2" s="10" t="s">
        <v>25</v>
      </c>
      <c r="P2" s="36" t="s">
        <v>24</v>
      </c>
      <c r="Q2" s="30" t="s">
        <v>26</v>
      </c>
      <c r="R2" s="11" t="s">
        <v>8</v>
      </c>
      <c r="S2" s="11" t="s">
        <v>27</v>
      </c>
    </row>
    <row r="3" spans="1:23" x14ac:dyDescent="0.3">
      <c r="A3" s="57" t="str">
        <f t="shared" ref="A3:A68" si="0">IF(WEEKDAY(B3,2)=1,_xlfn.ISOWEEKNUM(B3),"")</f>
        <v/>
      </c>
      <c r="B3" s="18">
        <f>DATE(A1,1,1)</f>
        <v>44196</v>
      </c>
      <c r="C3" s="19">
        <f>B3</f>
        <v>44196</v>
      </c>
      <c r="D3" s="22"/>
      <c r="E3" s="22"/>
      <c r="F3" s="35"/>
      <c r="G3" s="22"/>
      <c r="H3" s="22"/>
      <c r="I3" s="35"/>
      <c r="J3" s="22"/>
      <c r="K3" s="22"/>
      <c r="L3" s="35"/>
      <c r="M3" s="22"/>
      <c r="N3" s="22"/>
      <c r="O3" s="2"/>
      <c r="P3" s="37">
        <f t="shared" ref="P3:P8" si="1">(E3-D3)+(H3-G3)</f>
        <v>0</v>
      </c>
      <c r="Q3" s="31">
        <f>(K3-J3)+(N3-M3)</f>
        <v>0</v>
      </c>
      <c r="R3" s="25">
        <f t="shared" ref="R3" si="2">Q3+P3</f>
        <v>0</v>
      </c>
      <c r="S3" s="27">
        <f>IF(A3&gt;0,SUMPRODUCT((PLanning!$T$3:$T$367=A3)*(PLanning!$R$3:$R$367)))</f>
        <v>0</v>
      </c>
      <c r="T3">
        <f t="shared" ref="T3:T66" si="3">_xlfn.ISOWEEKNUM(B3)</f>
        <v>1</v>
      </c>
      <c r="U3" s="63"/>
      <c r="V3" s="65"/>
      <c r="W3" s="64"/>
    </row>
    <row r="4" spans="1:23" x14ac:dyDescent="0.3">
      <c r="A4" s="57" t="str">
        <f t="shared" si="0"/>
        <v/>
      </c>
      <c r="B4" s="18">
        <f>B3+1</f>
        <v>44197</v>
      </c>
      <c r="C4" s="19">
        <f t="shared" ref="C4:C67" si="4">B4</f>
        <v>44197</v>
      </c>
      <c r="D4" s="22"/>
      <c r="E4" s="22"/>
      <c r="F4" s="35"/>
      <c r="G4" s="22"/>
      <c r="H4" s="22"/>
      <c r="I4" s="35"/>
      <c r="J4" s="22"/>
      <c r="K4" s="22"/>
      <c r="L4" s="35"/>
      <c r="M4" s="22"/>
      <c r="N4" s="22"/>
      <c r="O4" s="2"/>
      <c r="P4" s="37">
        <f t="shared" si="1"/>
        <v>0</v>
      </c>
      <c r="Q4" s="31">
        <f t="shared" ref="Q4:Q67" si="5">(K4-J4)+(N4-M4)</f>
        <v>0</v>
      </c>
      <c r="R4" s="25">
        <f t="shared" ref="R4:R67" si="6">Q4+P4</f>
        <v>0</v>
      </c>
      <c r="S4" s="28">
        <f>IF(A4&gt;0,SUMPRODUCT((PLanning!$T$3:$T$367=A4)*(PLanning!$R$3:$R$367)))</f>
        <v>0</v>
      </c>
      <c r="T4">
        <f t="shared" si="3"/>
        <v>1</v>
      </c>
      <c r="V4" s="63"/>
      <c r="W4" s="64"/>
    </row>
    <row r="5" spans="1:23" x14ac:dyDescent="0.3">
      <c r="A5" s="57" t="str">
        <f t="shared" si="0"/>
        <v/>
      </c>
      <c r="B5" s="18">
        <f t="shared" ref="B5:B24" si="7">B4+1</f>
        <v>44198</v>
      </c>
      <c r="C5" s="19">
        <f t="shared" si="4"/>
        <v>44198</v>
      </c>
      <c r="D5" s="22"/>
      <c r="E5" s="22"/>
      <c r="F5" s="35"/>
      <c r="G5" s="22"/>
      <c r="H5" s="22"/>
      <c r="I5" s="1"/>
      <c r="J5" s="22"/>
      <c r="K5" s="22"/>
      <c r="L5" s="35"/>
      <c r="M5" s="22"/>
      <c r="N5" s="22"/>
      <c r="O5" s="2"/>
      <c r="P5" s="37">
        <f t="shared" si="1"/>
        <v>0</v>
      </c>
      <c r="Q5" s="31">
        <f t="shared" si="5"/>
        <v>0</v>
      </c>
      <c r="R5" s="25">
        <f t="shared" si="6"/>
        <v>0</v>
      </c>
      <c r="S5" s="28">
        <f>IF(A5&gt;0,SUMPRODUCT((PLanning!$T$3:$T$367=A5)*(PLanning!$R$3:$R$367)))</f>
        <v>0</v>
      </c>
      <c r="T5">
        <f t="shared" si="3"/>
        <v>1</v>
      </c>
      <c r="V5" s="64"/>
      <c r="W5" s="64"/>
    </row>
    <row r="6" spans="1:23" x14ac:dyDescent="0.3">
      <c r="A6" s="57" t="str">
        <f t="shared" si="0"/>
        <v/>
      </c>
      <c r="B6" s="18">
        <f t="shared" si="7"/>
        <v>44199</v>
      </c>
      <c r="C6" s="19">
        <f t="shared" si="4"/>
        <v>44199</v>
      </c>
      <c r="D6" s="22"/>
      <c r="E6" s="22"/>
      <c r="F6" s="35"/>
      <c r="G6" s="22"/>
      <c r="H6" s="22"/>
      <c r="I6" s="35"/>
      <c r="J6" s="22"/>
      <c r="K6" s="22"/>
      <c r="L6" s="35"/>
      <c r="M6" s="22"/>
      <c r="N6" s="22"/>
      <c r="O6" s="2"/>
      <c r="P6" s="37">
        <f t="shared" si="1"/>
        <v>0</v>
      </c>
      <c r="Q6" s="31">
        <f t="shared" si="5"/>
        <v>0</v>
      </c>
      <c r="R6" s="25">
        <f t="shared" si="6"/>
        <v>0</v>
      </c>
      <c r="S6" s="28">
        <f>IF(A6&gt;0,SUMPRODUCT((PLanning!$T$3:$T$367=A6)*(PLanning!$R$3:$R$367)))</f>
        <v>0</v>
      </c>
      <c r="T6">
        <f t="shared" si="3"/>
        <v>1</v>
      </c>
      <c r="W6" s="64"/>
    </row>
    <row r="7" spans="1:23" x14ac:dyDescent="0.3">
      <c r="A7" s="57" t="str">
        <f t="shared" si="0"/>
        <v/>
      </c>
      <c r="B7" s="18">
        <f t="shared" si="7"/>
        <v>44200</v>
      </c>
      <c r="C7" s="19">
        <f t="shared" si="4"/>
        <v>44200</v>
      </c>
      <c r="D7" s="22"/>
      <c r="E7" s="22"/>
      <c r="F7" s="35"/>
      <c r="G7" s="22"/>
      <c r="H7" s="22"/>
      <c r="I7" s="35"/>
      <c r="J7" s="22"/>
      <c r="K7" s="22"/>
      <c r="L7" s="35"/>
      <c r="M7" s="22"/>
      <c r="N7" s="22"/>
      <c r="O7" s="2"/>
      <c r="P7" s="37">
        <f t="shared" si="1"/>
        <v>0</v>
      </c>
      <c r="Q7" s="31">
        <f t="shared" si="5"/>
        <v>0</v>
      </c>
      <c r="R7" s="25">
        <f t="shared" si="6"/>
        <v>0</v>
      </c>
      <c r="S7" s="28">
        <f>IF(A7&gt;0,SUMPRODUCT((PLanning!$T$3:$T$367=A7)*(PLanning!$R$3:$R$367)))</f>
        <v>0</v>
      </c>
      <c r="T7">
        <f t="shared" si="3"/>
        <v>1</v>
      </c>
    </row>
    <row r="8" spans="1:23" x14ac:dyDescent="0.3">
      <c r="A8" s="57">
        <f t="shared" si="0"/>
        <v>2</v>
      </c>
      <c r="B8" s="18">
        <f t="shared" si="7"/>
        <v>44201</v>
      </c>
      <c r="C8" s="19">
        <f t="shared" si="4"/>
        <v>44201</v>
      </c>
      <c r="D8" s="22"/>
      <c r="E8" s="22"/>
      <c r="F8" s="35"/>
      <c r="G8" s="22"/>
      <c r="H8" s="22"/>
      <c r="I8" s="35"/>
      <c r="J8" s="22"/>
      <c r="K8" s="22"/>
      <c r="L8" s="35"/>
      <c r="M8" s="22"/>
      <c r="N8" s="22"/>
      <c r="O8" s="2"/>
      <c r="P8" s="37">
        <f t="shared" si="1"/>
        <v>0</v>
      </c>
      <c r="Q8" s="31">
        <f t="shared" si="5"/>
        <v>0</v>
      </c>
      <c r="R8" s="25">
        <f t="shared" si="6"/>
        <v>0</v>
      </c>
      <c r="S8" s="28">
        <f>IF(A8&gt;0,SUMPRODUCT((PLanning!$T$3:$T$367=A8)*(PLanning!$R$3:$R$367)))</f>
        <v>0</v>
      </c>
      <c r="T8">
        <f t="shared" si="3"/>
        <v>2</v>
      </c>
    </row>
    <row r="9" spans="1:23" x14ac:dyDescent="0.3">
      <c r="A9" s="57" t="str">
        <f t="shared" si="0"/>
        <v/>
      </c>
      <c r="B9" s="18">
        <f t="shared" si="7"/>
        <v>44202</v>
      </c>
      <c r="C9" s="19">
        <f t="shared" si="4"/>
        <v>44202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7">
        <f t="shared" ref="P9:P67" si="8">(E9-D9)+(H9-G9)</f>
        <v>0</v>
      </c>
      <c r="Q9" s="31">
        <f t="shared" si="5"/>
        <v>0</v>
      </c>
      <c r="R9" s="25">
        <f t="shared" si="6"/>
        <v>0</v>
      </c>
      <c r="S9" s="28">
        <f>IF(A9&gt;0,SUMPRODUCT((PLanning!$T$3:$T$367=A9)*(PLanning!$R$3:$R$367)))</f>
        <v>0</v>
      </c>
      <c r="T9">
        <f t="shared" si="3"/>
        <v>2</v>
      </c>
    </row>
    <row r="10" spans="1:23" x14ac:dyDescent="0.3">
      <c r="A10" s="57" t="str">
        <f t="shared" si="0"/>
        <v/>
      </c>
      <c r="B10" s="18">
        <f t="shared" si="7"/>
        <v>44203</v>
      </c>
      <c r="C10" s="19">
        <f t="shared" si="4"/>
        <v>44203</v>
      </c>
      <c r="D10" s="22"/>
      <c r="E10" s="22"/>
      <c r="F10" s="35"/>
      <c r="G10" s="22"/>
      <c r="H10" s="22"/>
      <c r="I10" s="35"/>
      <c r="J10" s="22"/>
      <c r="K10" s="22"/>
      <c r="L10" s="35"/>
      <c r="M10" s="22"/>
      <c r="N10" s="22"/>
      <c r="O10" s="2"/>
      <c r="P10" s="37">
        <f t="shared" si="8"/>
        <v>0</v>
      </c>
      <c r="Q10" s="31">
        <f t="shared" si="5"/>
        <v>0</v>
      </c>
      <c r="R10" s="25">
        <f t="shared" si="6"/>
        <v>0</v>
      </c>
      <c r="S10" s="28">
        <f>IF(A10&gt;0,SUMPRODUCT((PLanning!$T$3:$T$367=A10)*(PLanning!$R$3:$R$367)))</f>
        <v>0</v>
      </c>
      <c r="T10">
        <f t="shared" si="3"/>
        <v>2</v>
      </c>
    </row>
    <row r="11" spans="1:23" x14ac:dyDescent="0.3">
      <c r="A11" s="57" t="str">
        <f t="shared" si="0"/>
        <v/>
      </c>
      <c r="B11" s="18">
        <f t="shared" si="7"/>
        <v>44204</v>
      </c>
      <c r="C11" s="19">
        <f t="shared" si="4"/>
        <v>44204</v>
      </c>
      <c r="D11" s="22"/>
      <c r="E11" s="22"/>
      <c r="F11" s="35"/>
      <c r="G11" s="22"/>
      <c r="H11" s="22"/>
      <c r="I11" s="35"/>
      <c r="J11" s="22"/>
      <c r="K11" s="22"/>
      <c r="L11" s="35"/>
      <c r="M11" s="22"/>
      <c r="N11" s="22"/>
      <c r="O11" s="2"/>
      <c r="P11" s="37">
        <f t="shared" si="8"/>
        <v>0</v>
      </c>
      <c r="Q11" s="31">
        <f t="shared" si="5"/>
        <v>0</v>
      </c>
      <c r="R11" s="25">
        <f t="shared" si="6"/>
        <v>0</v>
      </c>
      <c r="S11" s="28">
        <f>IF(A11&gt;0,SUMPRODUCT((PLanning!$T$3:$T$367=A11)*(PLanning!$R$3:$R$367)))</f>
        <v>0</v>
      </c>
      <c r="T11">
        <f t="shared" si="3"/>
        <v>2</v>
      </c>
    </row>
    <row r="12" spans="1:23" x14ac:dyDescent="0.3">
      <c r="A12" s="57" t="str">
        <f t="shared" si="0"/>
        <v/>
      </c>
      <c r="B12" s="18">
        <f t="shared" si="7"/>
        <v>44205</v>
      </c>
      <c r="C12" s="19">
        <f t="shared" si="4"/>
        <v>44205</v>
      </c>
      <c r="D12" s="22"/>
      <c r="E12" s="22"/>
      <c r="F12" s="35"/>
      <c r="G12" s="22"/>
      <c r="H12" s="22"/>
      <c r="I12" s="35"/>
      <c r="J12" s="22"/>
      <c r="K12" s="22"/>
      <c r="L12" s="35"/>
      <c r="M12" s="22"/>
      <c r="N12" s="22"/>
      <c r="O12" s="2"/>
      <c r="P12" s="37">
        <f t="shared" si="8"/>
        <v>0</v>
      </c>
      <c r="Q12" s="31">
        <f t="shared" si="5"/>
        <v>0</v>
      </c>
      <c r="R12" s="25">
        <f t="shared" si="6"/>
        <v>0</v>
      </c>
      <c r="S12" s="28">
        <f>IF(A12&gt;0,SUMPRODUCT((PLanning!$T$3:$T$367=A12)*(PLanning!$R$3:$R$367)))</f>
        <v>0</v>
      </c>
      <c r="T12">
        <f t="shared" si="3"/>
        <v>2</v>
      </c>
    </row>
    <row r="13" spans="1:23" x14ac:dyDescent="0.3">
      <c r="A13" s="57" t="str">
        <f t="shared" si="0"/>
        <v/>
      </c>
      <c r="B13" s="18">
        <f t="shared" si="7"/>
        <v>44206</v>
      </c>
      <c r="C13" s="19">
        <f t="shared" si="4"/>
        <v>44206</v>
      </c>
      <c r="D13" s="22"/>
      <c r="E13" s="22"/>
      <c r="F13" s="35"/>
      <c r="G13" s="22"/>
      <c r="H13" s="22"/>
      <c r="I13" s="35"/>
      <c r="J13" s="22"/>
      <c r="K13" s="22"/>
      <c r="L13" s="35"/>
      <c r="M13" s="22"/>
      <c r="N13" s="22"/>
      <c r="O13" s="2"/>
      <c r="P13" s="37">
        <f t="shared" si="8"/>
        <v>0</v>
      </c>
      <c r="Q13" s="31">
        <f t="shared" si="5"/>
        <v>0</v>
      </c>
      <c r="R13" s="25">
        <f t="shared" si="6"/>
        <v>0</v>
      </c>
      <c r="S13" s="28">
        <f>IF(A13&gt;0,SUMPRODUCT((PLanning!$T$3:$T$367=A13)*(PLanning!$R$3:$R$367)))</f>
        <v>0</v>
      </c>
      <c r="T13">
        <f t="shared" si="3"/>
        <v>2</v>
      </c>
    </row>
    <row r="14" spans="1:23" x14ac:dyDescent="0.3">
      <c r="A14" s="57" t="str">
        <f t="shared" si="0"/>
        <v/>
      </c>
      <c r="B14" s="18">
        <f t="shared" si="7"/>
        <v>44207</v>
      </c>
      <c r="C14" s="19">
        <f t="shared" si="4"/>
        <v>44207</v>
      </c>
      <c r="D14" s="22"/>
      <c r="E14" s="22"/>
      <c r="F14" s="35"/>
      <c r="G14" s="22"/>
      <c r="H14" s="22"/>
      <c r="I14" s="35"/>
      <c r="J14" s="22"/>
      <c r="K14" s="22"/>
      <c r="L14" s="35"/>
      <c r="M14" s="22"/>
      <c r="N14" s="22"/>
      <c r="O14" s="2"/>
      <c r="P14" s="37">
        <f t="shared" si="8"/>
        <v>0</v>
      </c>
      <c r="Q14" s="31">
        <f t="shared" si="5"/>
        <v>0</v>
      </c>
      <c r="R14" s="25">
        <f t="shared" si="6"/>
        <v>0</v>
      </c>
      <c r="S14" s="28">
        <f>IF(A14&gt;0,SUMPRODUCT((PLanning!$T$3:$T$367=A14)*(PLanning!$R$3:$R$367)))</f>
        <v>0</v>
      </c>
      <c r="T14">
        <f t="shared" si="3"/>
        <v>2</v>
      </c>
    </row>
    <row r="15" spans="1:23" x14ac:dyDescent="0.3">
      <c r="A15" s="57">
        <f t="shared" si="0"/>
        <v>3</v>
      </c>
      <c r="B15" s="18">
        <f t="shared" si="7"/>
        <v>44208</v>
      </c>
      <c r="C15" s="19">
        <f t="shared" si="4"/>
        <v>44208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7">
        <f t="shared" si="8"/>
        <v>0</v>
      </c>
      <c r="Q15" s="31">
        <f t="shared" si="5"/>
        <v>0</v>
      </c>
      <c r="R15" s="25">
        <f t="shared" si="6"/>
        <v>0</v>
      </c>
      <c r="S15" s="28">
        <f>IF(A15&gt;0,SUMPRODUCT((PLanning!$T$3:$T$367=A15)*(PLanning!$R$3:$R$367)))</f>
        <v>0</v>
      </c>
      <c r="T15">
        <f t="shared" si="3"/>
        <v>3</v>
      </c>
    </row>
    <row r="16" spans="1:23" x14ac:dyDescent="0.3">
      <c r="A16" s="57" t="str">
        <f t="shared" si="0"/>
        <v/>
      </c>
      <c r="B16" s="18">
        <f t="shared" si="7"/>
        <v>44209</v>
      </c>
      <c r="C16" s="19">
        <f t="shared" si="4"/>
        <v>44209</v>
      </c>
      <c r="D16" s="22"/>
      <c r="E16" s="22"/>
      <c r="F16" s="35"/>
      <c r="G16" s="22"/>
      <c r="H16" s="22"/>
      <c r="I16" s="35"/>
      <c r="J16" s="22"/>
      <c r="K16" s="22"/>
      <c r="L16" s="35"/>
      <c r="M16" s="22"/>
      <c r="N16" s="22"/>
      <c r="O16" s="2"/>
      <c r="P16" s="37">
        <f t="shared" si="8"/>
        <v>0</v>
      </c>
      <c r="Q16" s="31">
        <f t="shared" si="5"/>
        <v>0</v>
      </c>
      <c r="R16" s="25">
        <f t="shared" si="6"/>
        <v>0</v>
      </c>
      <c r="S16" s="28">
        <f>IF(A16&gt;0,SUMPRODUCT((PLanning!$T$3:$T$367=A16)*(PLanning!$R$3:$R$367)))</f>
        <v>0</v>
      </c>
      <c r="T16">
        <f t="shared" si="3"/>
        <v>3</v>
      </c>
    </row>
    <row r="17" spans="1:20" x14ac:dyDescent="0.3">
      <c r="A17" s="57" t="str">
        <f t="shared" si="0"/>
        <v/>
      </c>
      <c r="B17" s="18">
        <f t="shared" si="7"/>
        <v>44210</v>
      </c>
      <c r="C17" s="19">
        <f t="shared" si="4"/>
        <v>44210</v>
      </c>
      <c r="D17" s="22"/>
      <c r="E17" s="22"/>
      <c r="F17" s="35"/>
      <c r="G17" s="22"/>
      <c r="H17" s="22"/>
      <c r="I17" s="35"/>
      <c r="J17" s="22"/>
      <c r="K17" s="22"/>
      <c r="L17" s="35"/>
      <c r="M17" s="22"/>
      <c r="N17" s="22"/>
      <c r="O17" s="2"/>
      <c r="P17" s="37">
        <f t="shared" si="8"/>
        <v>0</v>
      </c>
      <c r="Q17" s="31">
        <f t="shared" si="5"/>
        <v>0</v>
      </c>
      <c r="R17" s="25">
        <f t="shared" si="6"/>
        <v>0</v>
      </c>
      <c r="S17" s="28">
        <f>IF(A17&gt;0,SUMPRODUCT((PLanning!$T$3:$T$367=A17)*(PLanning!$R$3:$R$367)))</f>
        <v>0</v>
      </c>
      <c r="T17">
        <f t="shared" si="3"/>
        <v>3</v>
      </c>
    </row>
    <row r="18" spans="1:20" x14ac:dyDescent="0.3">
      <c r="A18" s="57" t="str">
        <f t="shared" si="0"/>
        <v/>
      </c>
      <c r="B18" s="18">
        <f t="shared" si="7"/>
        <v>44211</v>
      </c>
      <c r="C18" s="19">
        <f t="shared" si="4"/>
        <v>44211</v>
      </c>
      <c r="D18" s="22"/>
      <c r="E18" s="22"/>
      <c r="F18" s="35"/>
      <c r="G18" s="22"/>
      <c r="H18" s="22"/>
      <c r="I18" s="35"/>
      <c r="J18" s="22"/>
      <c r="K18" s="22"/>
      <c r="L18" s="35"/>
      <c r="M18" s="22"/>
      <c r="N18" s="22"/>
      <c r="O18" s="2"/>
      <c r="P18" s="37">
        <f t="shared" si="8"/>
        <v>0</v>
      </c>
      <c r="Q18" s="31">
        <f t="shared" si="5"/>
        <v>0</v>
      </c>
      <c r="R18" s="25">
        <f t="shared" si="6"/>
        <v>0</v>
      </c>
      <c r="S18" s="28">
        <f>IF(A18&gt;0,SUMPRODUCT((PLanning!$T$3:$T$367=A18)*(PLanning!$R$3:$R$367)))</f>
        <v>0</v>
      </c>
      <c r="T18">
        <f t="shared" si="3"/>
        <v>3</v>
      </c>
    </row>
    <row r="19" spans="1:20" x14ac:dyDescent="0.3">
      <c r="A19" s="57" t="str">
        <f t="shared" si="0"/>
        <v/>
      </c>
      <c r="B19" s="18">
        <f t="shared" si="7"/>
        <v>44212</v>
      </c>
      <c r="C19" s="19">
        <f t="shared" si="4"/>
        <v>44212</v>
      </c>
      <c r="D19" s="22"/>
      <c r="E19" s="22"/>
      <c r="F19" s="35"/>
      <c r="G19" s="22"/>
      <c r="H19" s="22"/>
      <c r="I19" s="35"/>
      <c r="J19" s="22"/>
      <c r="K19" s="22"/>
      <c r="L19" s="35"/>
      <c r="M19" s="22"/>
      <c r="N19" s="22"/>
      <c r="O19" s="2"/>
      <c r="P19" s="37">
        <f t="shared" si="8"/>
        <v>0</v>
      </c>
      <c r="Q19" s="31">
        <f t="shared" si="5"/>
        <v>0</v>
      </c>
      <c r="R19" s="25">
        <f t="shared" si="6"/>
        <v>0</v>
      </c>
      <c r="S19" s="28">
        <f>IF(A19&gt;0,SUMPRODUCT((PLanning!$T$3:$T$367=A19)*(PLanning!$R$3:$R$367)))</f>
        <v>0</v>
      </c>
      <c r="T19">
        <f t="shared" si="3"/>
        <v>3</v>
      </c>
    </row>
    <row r="20" spans="1:20" x14ac:dyDescent="0.3">
      <c r="A20" s="57" t="str">
        <f t="shared" si="0"/>
        <v/>
      </c>
      <c r="B20" s="18">
        <f t="shared" si="7"/>
        <v>44213</v>
      </c>
      <c r="C20" s="19">
        <f t="shared" si="4"/>
        <v>44213</v>
      </c>
      <c r="D20" s="22"/>
      <c r="E20" s="22"/>
      <c r="F20" s="35"/>
      <c r="G20" s="22"/>
      <c r="H20" s="22"/>
      <c r="I20" s="35"/>
      <c r="J20" s="22"/>
      <c r="K20" s="22"/>
      <c r="L20" s="35"/>
      <c r="M20" s="22"/>
      <c r="N20" s="22"/>
      <c r="O20" s="2"/>
      <c r="P20" s="37">
        <f t="shared" si="8"/>
        <v>0</v>
      </c>
      <c r="Q20" s="31">
        <f t="shared" si="5"/>
        <v>0</v>
      </c>
      <c r="R20" s="25">
        <f t="shared" si="6"/>
        <v>0</v>
      </c>
      <c r="S20" s="28">
        <f>IF(A20&gt;0,SUMPRODUCT((PLanning!$T$3:$T$367=A20)*(PLanning!$R$3:$R$367)))</f>
        <v>0</v>
      </c>
      <c r="T20">
        <f t="shared" si="3"/>
        <v>3</v>
      </c>
    </row>
    <row r="21" spans="1:20" x14ac:dyDescent="0.3">
      <c r="A21" s="57" t="str">
        <f t="shared" si="0"/>
        <v/>
      </c>
      <c r="B21" s="18">
        <f t="shared" si="7"/>
        <v>44214</v>
      </c>
      <c r="C21" s="19">
        <f t="shared" si="4"/>
        <v>44214</v>
      </c>
      <c r="D21" s="22"/>
      <c r="E21" s="22"/>
      <c r="F21" s="35"/>
      <c r="G21" s="22"/>
      <c r="H21" s="22"/>
      <c r="I21" s="35"/>
      <c r="J21" s="22"/>
      <c r="K21" s="22"/>
      <c r="L21" s="35"/>
      <c r="M21" s="22"/>
      <c r="N21" s="22"/>
      <c r="O21" s="2"/>
      <c r="P21" s="37">
        <f t="shared" si="8"/>
        <v>0</v>
      </c>
      <c r="Q21" s="31">
        <f t="shared" si="5"/>
        <v>0</v>
      </c>
      <c r="R21" s="25">
        <f t="shared" si="6"/>
        <v>0</v>
      </c>
      <c r="S21" s="28">
        <f>IF(A21&gt;0,SUMPRODUCT((PLanning!$T$3:$T$367=A21)*(PLanning!$R$3:$R$367)))</f>
        <v>0</v>
      </c>
      <c r="T21">
        <f t="shared" si="3"/>
        <v>3</v>
      </c>
    </row>
    <row r="22" spans="1:20" x14ac:dyDescent="0.3">
      <c r="A22" s="57">
        <f t="shared" si="0"/>
        <v>4</v>
      </c>
      <c r="B22" s="18">
        <f t="shared" si="7"/>
        <v>44215</v>
      </c>
      <c r="C22" s="19">
        <f t="shared" si="4"/>
        <v>44215</v>
      </c>
      <c r="D22" s="22"/>
      <c r="E22" s="22"/>
      <c r="F22" s="35"/>
      <c r="G22" s="22"/>
      <c r="H22" s="22"/>
      <c r="I22" s="35"/>
      <c r="J22" s="22"/>
      <c r="K22" s="22"/>
      <c r="L22" s="35"/>
      <c r="M22" s="22"/>
      <c r="N22" s="22"/>
      <c r="O22" s="2"/>
      <c r="P22" s="37">
        <f t="shared" si="8"/>
        <v>0</v>
      </c>
      <c r="Q22" s="31">
        <f t="shared" si="5"/>
        <v>0</v>
      </c>
      <c r="R22" s="25">
        <f t="shared" si="6"/>
        <v>0</v>
      </c>
      <c r="S22" s="28">
        <f>IF(A22&gt;0,SUMPRODUCT((PLanning!$T$3:$T$367=A22)*(PLanning!$R$3:$R$367)))</f>
        <v>0</v>
      </c>
      <c r="T22">
        <f t="shared" si="3"/>
        <v>4</v>
      </c>
    </row>
    <row r="23" spans="1:20" x14ac:dyDescent="0.3">
      <c r="A23" s="57" t="str">
        <f t="shared" si="0"/>
        <v/>
      </c>
      <c r="B23" s="18">
        <f t="shared" si="7"/>
        <v>44216</v>
      </c>
      <c r="C23" s="19">
        <f t="shared" si="4"/>
        <v>44216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7">
        <f t="shared" si="8"/>
        <v>0</v>
      </c>
      <c r="Q23" s="31">
        <f t="shared" si="5"/>
        <v>0</v>
      </c>
      <c r="R23" s="25">
        <f t="shared" si="6"/>
        <v>0</v>
      </c>
      <c r="S23" s="28">
        <f>IF(A23&gt;0,SUMPRODUCT((PLanning!$T$3:$T$367=A23)*(PLanning!$R$3:$R$367)))</f>
        <v>0</v>
      </c>
      <c r="T23">
        <f t="shared" si="3"/>
        <v>4</v>
      </c>
    </row>
    <row r="24" spans="1:20" x14ac:dyDescent="0.3">
      <c r="A24" s="57" t="str">
        <f t="shared" si="0"/>
        <v/>
      </c>
      <c r="B24" s="18">
        <f t="shared" si="7"/>
        <v>44217</v>
      </c>
      <c r="C24" s="19">
        <f t="shared" si="4"/>
        <v>44217</v>
      </c>
      <c r="D24" s="22"/>
      <c r="E24" s="22"/>
      <c r="F24" s="35"/>
      <c r="G24" s="22"/>
      <c r="H24" s="22"/>
      <c r="I24" s="35"/>
      <c r="J24" s="22"/>
      <c r="K24" s="22"/>
      <c r="L24" s="35"/>
      <c r="M24" s="22"/>
      <c r="N24" s="22"/>
      <c r="O24" s="2"/>
      <c r="P24" s="37">
        <f t="shared" si="8"/>
        <v>0</v>
      </c>
      <c r="Q24" s="31">
        <f t="shared" si="5"/>
        <v>0</v>
      </c>
      <c r="R24" s="25">
        <f t="shared" si="6"/>
        <v>0</v>
      </c>
      <c r="S24" s="28">
        <f>IF(A24&gt;0,SUMPRODUCT((PLanning!$T$3:$T$367=A24)*(PLanning!$R$3:$R$367)))</f>
        <v>0</v>
      </c>
      <c r="T24">
        <f t="shared" si="3"/>
        <v>4</v>
      </c>
    </row>
    <row r="25" spans="1:20" x14ac:dyDescent="0.3">
      <c r="A25" s="57" t="str">
        <f t="shared" si="0"/>
        <v/>
      </c>
      <c r="B25" s="18">
        <f t="shared" ref="B25:B88" si="9">B24+1</f>
        <v>44218</v>
      </c>
      <c r="C25" s="19">
        <f t="shared" si="4"/>
        <v>44218</v>
      </c>
      <c r="D25" s="22"/>
      <c r="E25" s="22"/>
      <c r="F25" s="35"/>
      <c r="G25" s="22"/>
      <c r="H25" s="22"/>
      <c r="I25" s="35"/>
      <c r="J25" s="22"/>
      <c r="K25" s="22"/>
      <c r="L25" s="35"/>
      <c r="M25" s="22"/>
      <c r="N25" s="22"/>
      <c r="O25" s="2"/>
      <c r="P25" s="37">
        <f t="shared" si="8"/>
        <v>0</v>
      </c>
      <c r="Q25" s="31">
        <f t="shared" si="5"/>
        <v>0</v>
      </c>
      <c r="R25" s="25">
        <f t="shared" si="6"/>
        <v>0</v>
      </c>
      <c r="S25" s="28">
        <f>IF(A25&gt;0,SUMPRODUCT((PLanning!$T$3:$T$367=A25)*(PLanning!$R$3:$R$367)))</f>
        <v>0</v>
      </c>
      <c r="T25">
        <f t="shared" si="3"/>
        <v>4</v>
      </c>
    </row>
    <row r="26" spans="1:20" x14ac:dyDescent="0.3">
      <c r="A26" s="57" t="str">
        <f t="shared" si="0"/>
        <v/>
      </c>
      <c r="B26" s="18">
        <f t="shared" si="9"/>
        <v>44219</v>
      </c>
      <c r="C26" s="19">
        <f t="shared" si="4"/>
        <v>44219</v>
      </c>
      <c r="D26" s="22"/>
      <c r="E26" s="22"/>
      <c r="F26" s="35"/>
      <c r="G26" s="22"/>
      <c r="H26" s="22"/>
      <c r="I26" s="35"/>
      <c r="J26" s="22"/>
      <c r="K26" s="22"/>
      <c r="L26" s="35"/>
      <c r="M26" s="22"/>
      <c r="N26" s="22"/>
      <c r="O26" s="2"/>
      <c r="P26" s="37">
        <f t="shared" si="8"/>
        <v>0</v>
      </c>
      <c r="Q26" s="31">
        <f t="shared" si="5"/>
        <v>0</v>
      </c>
      <c r="R26" s="25">
        <f t="shared" si="6"/>
        <v>0</v>
      </c>
      <c r="S26" s="28">
        <f>IF(A26&gt;0,SUMPRODUCT((PLanning!$T$3:$T$367=A26)*(PLanning!$R$3:$R$367)))</f>
        <v>0</v>
      </c>
      <c r="T26">
        <f t="shared" si="3"/>
        <v>4</v>
      </c>
    </row>
    <row r="27" spans="1:20" x14ac:dyDescent="0.3">
      <c r="A27" s="57" t="str">
        <f t="shared" si="0"/>
        <v/>
      </c>
      <c r="B27" s="18">
        <f t="shared" si="9"/>
        <v>44220</v>
      </c>
      <c r="C27" s="19">
        <f t="shared" si="4"/>
        <v>44220</v>
      </c>
      <c r="D27" s="22"/>
      <c r="E27" s="22"/>
      <c r="F27" s="35"/>
      <c r="G27" s="22"/>
      <c r="H27" s="22"/>
      <c r="I27" s="35"/>
      <c r="J27" s="22"/>
      <c r="K27" s="22"/>
      <c r="L27" s="35"/>
      <c r="M27" s="22"/>
      <c r="N27" s="22"/>
      <c r="O27" s="2"/>
      <c r="P27" s="37">
        <f t="shared" si="8"/>
        <v>0</v>
      </c>
      <c r="Q27" s="31">
        <f t="shared" si="5"/>
        <v>0</v>
      </c>
      <c r="R27" s="25">
        <f t="shared" si="6"/>
        <v>0</v>
      </c>
      <c r="S27" s="28">
        <f>IF(A27&gt;0,SUMPRODUCT((PLanning!$T$3:$T$367=A27)*(PLanning!$R$3:$R$367)))</f>
        <v>0</v>
      </c>
      <c r="T27">
        <f t="shared" si="3"/>
        <v>4</v>
      </c>
    </row>
    <row r="28" spans="1:20" x14ac:dyDescent="0.3">
      <c r="A28" s="57" t="str">
        <f t="shared" si="0"/>
        <v/>
      </c>
      <c r="B28" s="18">
        <f t="shared" si="9"/>
        <v>44221</v>
      </c>
      <c r="C28" s="19">
        <f t="shared" si="4"/>
        <v>44221</v>
      </c>
      <c r="D28" s="22"/>
      <c r="E28" s="22"/>
      <c r="F28" s="35"/>
      <c r="G28" s="22"/>
      <c r="H28" s="22"/>
      <c r="I28" s="35"/>
      <c r="J28" s="22"/>
      <c r="K28" s="22"/>
      <c r="L28" s="35"/>
      <c r="M28" s="22"/>
      <c r="N28" s="22"/>
      <c r="O28" s="2"/>
      <c r="P28" s="37">
        <f t="shared" si="8"/>
        <v>0</v>
      </c>
      <c r="Q28" s="31">
        <f t="shared" si="5"/>
        <v>0</v>
      </c>
      <c r="R28" s="25">
        <f t="shared" si="6"/>
        <v>0</v>
      </c>
      <c r="S28" s="28">
        <f>IF(A28&gt;0,SUMPRODUCT((PLanning!$T$3:$T$367=A28)*(PLanning!$R$3:$R$367)))</f>
        <v>0</v>
      </c>
      <c r="T28">
        <f t="shared" si="3"/>
        <v>4</v>
      </c>
    </row>
    <row r="29" spans="1:20" x14ac:dyDescent="0.3">
      <c r="A29" s="57">
        <f t="shared" si="0"/>
        <v>5</v>
      </c>
      <c r="B29" s="18">
        <f t="shared" si="9"/>
        <v>44222</v>
      </c>
      <c r="C29" s="19">
        <f t="shared" si="4"/>
        <v>44222</v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7">
        <f t="shared" si="8"/>
        <v>0</v>
      </c>
      <c r="Q29" s="31">
        <f t="shared" si="5"/>
        <v>0</v>
      </c>
      <c r="R29" s="25">
        <f t="shared" si="6"/>
        <v>0</v>
      </c>
      <c r="S29" s="28">
        <f>IF(A29&gt;0,SUMPRODUCT((PLanning!$T$3:$T$367=A29)*(PLanning!$R$3:$R$367)))</f>
        <v>0</v>
      </c>
      <c r="T29">
        <f t="shared" si="3"/>
        <v>5</v>
      </c>
    </row>
    <row r="30" spans="1:20" x14ac:dyDescent="0.3">
      <c r="A30" s="57" t="str">
        <f t="shared" si="0"/>
        <v/>
      </c>
      <c r="B30" s="18">
        <f t="shared" si="9"/>
        <v>44223</v>
      </c>
      <c r="C30" s="19">
        <f t="shared" si="4"/>
        <v>44223</v>
      </c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7">
        <f t="shared" si="8"/>
        <v>0</v>
      </c>
      <c r="Q30" s="31">
        <f t="shared" si="5"/>
        <v>0</v>
      </c>
      <c r="R30" s="25">
        <f t="shared" si="6"/>
        <v>0</v>
      </c>
      <c r="S30" s="28">
        <f>IF(A30&gt;0,SUMPRODUCT((PLanning!$T$3:$T$367=A30)*(PLanning!$R$3:$R$367)))</f>
        <v>0</v>
      </c>
      <c r="T30">
        <f t="shared" si="3"/>
        <v>5</v>
      </c>
    </row>
    <row r="31" spans="1:20" x14ac:dyDescent="0.3">
      <c r="A31" s="57" t="str">
        <f t="shared" si="0"/>
        <v/>
      </c>
      <c r="B31" s="18">
        <f t="shared" si="9"/>
        <v>44224</v>
      </c>
      <c r="C31" s="19">
        <f t="shared" si="4"/>
        <v>44224</v>
      </c>
      <c r="D31" s="22"/>
      <c r="E31" s="22"/>
      <c r="F31" s="35"/>
      <c r="G31" s="22"/>
      <c r="H31" s="22"/>
      <c r="I31" s="35"/>
      <c r="J31" s="22"/>
      <c r="K31" s="22"/>
      <c r="L31" s="35"/>
      <c r="M31" s="22"/>
      <c r="N31" s="22"/>
      <c r="O31" s="2"/>
      <c r="P31" s="37">
        <f t="shared" si="8"/>
        <v>0</v>
      </c>
      <c r="Q31" s="31">
        <f t="shared" si="5"/>
        <v>0</v>
      </c>
      <c r="R31" s="25">
        <f t="shared" si="6"/>
        <v>0</v>
      </c>
      <c r="S31" s="28">
        <f>IF(A31&gt;0,SUMPRODUCT((PLanning!$T$3:$T$367=A31)*(PLanning!$R$3:$R$367)))</f>
        <v>0</v>
      </c>
      <c r="T31">
        <f t="shared" si="3"/>
        <v>5</v>
      </c>
    </row>
    <row r="32" spans="1:20" x14ac:dyDescent="0.3">
      <c r="A32" s="57" t="str">
        <f t="shared" si="0"/>
        <v/>
      </c>
      <c r="B32" s="18">
        <f t="shared" si="9"/>
        <v>44225</v>
      </c>
      <c r="C32" s="19">
        <f t="shared" si="4"/>
        <v>44225</v>
      </c>
      <c r="D32" s="22"/>
      <c r="E32" s="22"/>
      <c r="F32" s="35"/>
      <c r="G32" s="22"/>
      <c r="H32" s="22"/>
      <c r="I32" s="35"/>
      <c r="J32" s="22"/>
      <c r="K32" s="22"/>
      <c r="L32" s="35"/>
      <c r="M32" s="22"/>
      <c r="N32" s="22"/>
      <c r="O32" s="2"/>
      <c r="P32" s="37">
        <f t="shared" si="8"/>
        <v>0</v>
      </c>
      <c r="Q32" s="31">
        <f t="shared" si="5"/>
        <v>0</v>
      </c>
      <c r="R32" s="25">
        <f t="shared" si="6"/>
        <v>0</v>
      </c>
      <c r="S32" s="28">
        <f>IF(A32&gt;0,SUMPRODUCT((PLanning!$T$3:$T$367=A32)*(PLanning!$R$3:$R$367)))</f>
        <v>0</v>
      </c>
      <c r="T32">
        <f t="shared" si="3"/>
        <v>5</v>
      </c>
    </row>
    <row r="33" spans="1:20" x14ac:dyDescent="0.3">
      <c r="A33" s="57" t="str">
        <f t="shared" si="0"/>
        <v/>
      </c>
      <c r="B33" s="18">
        <f t="shared" si="9"/>
        <v>44226</v>
      </c>
      <c r="C33" s="19">
        <f t="shared" si="4"/>
        <v>44226</v>
      </c>
      <c r="D33" s="22"/>
      <c r="E33" s="22"/>
      <c r="F33" s="35"/>
      <c r="G33" s="22"/>
      <c r="H33" s="22"/>
      <c r="I33" s="35"/>
      <c r="J33" s="22"/>
      <c r="K33" s="22"/>
      <c r="L33" s="35"/>
      <c r="M33" s="22"/>
      <c r="N33" s="22"/>
      <c r="O33" s="2"/>
      <c r="P33" s="37">
        <f t="shared" si="8"/>
        <v>0</v>
      </c>
      <c r="Q33" s="31">
        <f t="shared" si="5"/>
        <v>0</v>
      </c>
      <c r="R33" s="25">
        <f t="shared" si="6"/>
        <v>0</v>
      </c>
      <c r="S33" s="28">
        <f>IF(A33&gt;0,SUMPRODUCT((PLanning!$T$3:$T$367=A33)*(PLanning!$R$3:$R$367)))</f>
        <v>0</v>
      </c>
      <c r="T33">
        <f t="shared" si="3"/>
        <v>5</v>
      </c>
    </row>
    <row r="34" spans="1:20" x14ac:dyDescent="0.3">
      <c r="A34" s="57" t="str">
        <f t="shared" si="0"/>
        <v/>
      </c>
      <c r="B34" s="18">
        <f t="shared" si="9"/>
        <v>44227</v>
      </c>
      <c r="C34" s="19">
        <f t="shared" si="4"/>
        <v>44227</v>
      </c>
      <c r="D34" s="22"/>
      <c r="E34" s="22"/>
      <c r="F34" s="35"/>
      <c r="G34" s="22"/>
      <c r="H34" s="22"/>
      <c r="I34" s="35"/>
      <c r="J34" s="22"/>
      <c r="K34" s="22"/>
      <c r="L34" s="35"/>
      <c r="M34" s="22"/>
      <c r="N34" s="22"/>
      <c r="O34" s="2"/>
      <c r="P34" s="37">
        <f t="shared" si="8"/>
        <v>0</v>
      </c>
      <c r="Q34" s="31">
        <f t="shared" si="5"/>
        <v>0</v>
      </c>
      <c r="R34" s="25">
        <f t="shared" si="6"/>
        <v>0</v>
      </c>
      <c r="S34" s="28">
        <f>IF(A34&gt;0,SUMPRODUCT((PLanning!$T$3:$T$367=A34)*(PLanning!$R$3:$R$367)))</f>
        <v>0</v>
      </c>
      <c r="T34">
        <f t="shared" si="3"/>
        <v>5</v>
      </c>
    </row>
    <row r="35" spans="1:20" x14ac:dyDescent="0.3">
      <c r="A35" s="57" t="str">
        <f t="shared" si="0"/>
        <v/>
      </c>
      <c r="B35" s="18">
        <f t="shared" si="9"/>
        <v>44228</v>
      </c>
      <c r="C35" s="19">
        <f t="shared" si="4"/>
        <v>44228</v>
      </c>
      <c r="D35" s="22"/>
      <c r="E35" s="22"/>
      <c r="F35" s="35"/>
      <c r="G35" s="22"/>
      <c r="H35" s="22"/>
      <c r="I35" s="35"/>
      <c r="J35" s="22"/>
      <c r="K35" s="22"/>
      <c r="L35" s="35"/>
      <c r="M35" s="22"/>
      <c r="N35" s="22"/>
      <c r="O35" s="2"/>
      <c r="P35" s="37">
        <f t="shared" si="8"/>
        <v>0</v>
      </c>
      <c r="Q35" s="31">
        <f t="shared" si="5"/>
        <v>0</v>
      </c>
      <c r="R35" s="25">
        <f t="shared" si="6"/>
        <v>0</v>
      </c>
      <c r="S35" s="28">
        <f>IF(A35&gt;0,SUMPRODUCT((PLanning!$T$3:$T$367=A35)*(PLanning!$R$3:$R$367)))</f>
        <v>0</v>
      </c>
      <c r="T35">
        <f t="shared" si="3"/>
        <v>5</v>
      </c>
    </row>
    <row r="36" spans="1:20" x14ac:dyDescent="0.3">
      <c r="A36" s="57">
        <f t="shared" si="0"/>
        <v>6</v>
      </c>
      <c r="B36" s="18">
        <f t="shared" si="9"/>
        <v>44229</v>
      </c>
      <c r="C36" s="19">
        <f t="shared" si="4"/>
        <v>44229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7">
        <f t="shared" si="8"/>
        <v>0</v>
      </c>
      <c r="Q36" s="31">
        <f t="shared" si="5"/>
        <v>0</v>
      </c>
      <c r="R36" s="25">
        <f t="shared" si="6"/>
        <v>0</v>
      </c>
      <c r="S36" s="28">
        <f>IF(A36&gt;0,SUMPRODUCT((PLanning!$T$3:$T$367=A36)*(PLanning!$R$3:$R$367)))</f>
        <v>0</v>
      </c>
      <c r="T36">
        <f t="shared" si="3"/>
        <v>6</v>
      </c>
    </row>
    <row r="37" spans="1:20" x14ac:dyDescent="0.3">
      <c r="A37" s="57" t="str">
        <f t="shared" si="0"/>
        <v/>
      </c>
      <c r="B37" s="18">
        <f t="shared" si="9"/>
        <v>44230</v>
      </c>
      <c r="C37" s="19">
        <f t="shared" si="4"/>
        <v>44230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7">
        <f t="shared" si="8"/>
        <v>0</v>
      </c>
      <c r="Q37" s="31">
        <f t="shared" si="5"/>
        <v>0</v>
      </c>
      <c r="R37" s="25">
        <f t="shared" si="6"/>
        <v>0</v>
      </c>
      <c r="S37" s="28">
        <f>IF(A37&gt;0,SUMPRODUCT((PLanning!$T$3:$T$367=A37)*(PLanning!$R$3:$R$367)))</f>
        <v>0</v>
      </c>
      <c r="T37">
        <f t="shared" si="3"/>
        <v>6</v>
      </c>
    </row>
    <row r="38" spans="1:20" x14ac:dyDescent="0.3">
      <c r="A38" s="57" t="str">
        <f t="shared" si="0"/>
        <v/>
      </c>
      <c r="B38" s="18">
        <f t="shared" si="9"/>
        <v>44231</v>
      </c>
      <c r="C38" s="19">
        <f t="shared" si="4"/>
        <v>44231</v>
      </c>
      <c r="D38" s="22"/>
      <c r="E38" s="22"/>
      <c r="F38" s="35"/>
      <c r="G38" s="22"/>
      <c r="H38" s="22"/>
      <c r="I38" s="35"/>
      <c r="J38" s="22"/>
      <c r="K38" s="22"/>
      <c r="L38" s="35"/>
      <c r="M38" s="22"/>
      <c r="N38" s="22"/>
      <c r="O38" s="2"/>
      <c r="P38" s="37">
        <f t="shared" si="8"/>
        <v>0</v>
      </c>
      <c r="Q38" s="31">
        <f t="shared" si="5"/>
        <v>0</v>
      </c>
      <c r="R38" s="25">
        <f t="shared" si="6"/>
        <v>0</v>
      </c>
      <c r="S38" s="28">
        <f>IF(A38&gt;0,SUMPRODUCT((PLanning!$T$3:$T$367=A38)*(PLanning!$R$3:$R$367)))</f>
        <v>0</v>
      </c>
      <c r="T38">
        <f t="shared" si="3"/>
        <v>6</v>
      </c>
    </row>
    <row r="39" spans="1:20" x14ac:dyDescent="0.3">
      <c r="A39" s="57" t="str">
        <f t="shared" si="0"/>
        <v/>
      </c>
      <c r="B39" s="18">
        <f t="shared" si="9"/>
        <v>44232</v>
      </c>
      <c r="C39" s="19">
        <f t="shared" si="4"/>
        <v>44232</v>
      </c>
      <c r="D39" s="22"/>
      <c r="E39" s="22"/>
      <c r="F39" s="35"/>
      <c r="G39" s="22"/>
      <c r="H39" s="22"/>
      <c r="I39" s="35"/>
      <c r="J39" s="22"/>
      <c r="K39" s="22"/>
      <c r="L39" s="35"/>
      <c r="M39" s="22"/>
      <c r="N39" s="22"/>
      <c r="O39" s="2"/>
      <c r="P39" s="37">
        <f t="shared" si="8"/>
        <v>0</v>
      </c>
      <c r="Q39" s="31">
        <f t="shared" si="5"/>
        <v>0</v>
      </c>
      <c r="R39" s="25">
        <f t="shared" si="6"/>
        <v>0</v>
      </c>
      <c r="S39" s="28">
        <f>IF(A39&gt;0,SUMPRODUCT((PLanning!$T$3:$T$367=A39)*(PLanning!$R$3:$R$367)))</f>
        <v>0</v>
      </c>
      <c r="T39">
        <f t="shared" si="3"/>
        <v>6</v>
      </c>
    </row>
    <row r="40" spans="1:20" x14ac:dyDescent="0.3">
      <c r="A40" s="57" t="str">
        <f t="shared" si="0"/>
        <v/>
      </c>
      <c r="B40" s="18">
        <f t="shared" si="9"/>
        <v>44233</v>
      </c>
      <c r="C40" s="19">
        <f t="shared" si="4"/>
        <v>44233</v>
      </c>
      <c r="D40" s="22"/>
      <c r="E40" s="22"/>
      <c r="F40" s="35"/>
      <c r="G40" s="22"/>
      <c r="H40" s="22"/>
      <c r="I40" s="35"/>
      <c r="J40" s="22"/>
      <c r="K40" s="22"/>
      <c r="L40" s="35"/>
      <c r="M40" s="22"/>
      <c r="N40" s="22"/>
      <c r="O40" s="2"/>
      <c r="P40" s="37">
        <f t="shared" si="8"/>
        <v>0</v>
      </c>
      <c r="Q40" s="31">
        <f t="shared" si="5"/>
        <v>0</v>
      </c>
      <c r="R40" s="25">
        <f t="shared" si="6"/>
        <v>0</v>
      </c>
      <c r="S40" s="28">
        <f>IF(A40&gt;0,SUMPRODUCT((PLanning!$T$3:$T$367=A40)*(PLanning!$R$3:$R$367)))</f>
        <v>0</v>
      </c>
      <c r="T40">
        <f t="shared" si="3"/>
        <v>6</v>
      </c>
    </row>
    <row r="41" spans="1:20" x14ac:dyDescent="0.3">
      <c r="A41" s="57" t="str">
        <f t="shared" si="0"/>
        <v/>
      </c>
      <c r="B41" s="18">
        <f t="shared" si="9"/>
        <v>44234</v>
      </c>
      <c r="C41" s="19">
        <f t="shared" si="4"/>
        <v>44234</v>
      </c>
      <c r="D41" s="22"/>
      <c r="E41" s="22"/>
      <c r="F41" s="35"/>
      <c r="G41" s="22"/>
      <c r="H41" s="22"/>
      <c r="I41" s="35"/>
      <c r="J41" s="22"/>
      <c r="K41" s="22"/>
      <c r="L41" s="35"/>
      <c r="M41" s="22"/>
      <c r="N41" s="22"/>
      <c r="O41" s="2"/>
      <c r="P41" s="37">
        <f t="shared" si="8"/>
        <v>0</v>
      </c>
      <c r="Q41" s="31">
        <f t="shared" si="5"/>
        <v>0</v>
      </c>
      <c r="R41" s="25">
        <f t="shared" si="6"/>
        <v>0</v>
      </c>
      <c r="S41" s="28">
        <f>IF(A41&gt;0,SUMPRODUCT((PLanning!$T$3:$T$367=A41)*(PLanning!$R$3:$R$367)))</f>
        <v>0</v>
      </c>
      <c r="T41">
        <f t="shared" si="3"/>
        <v>6</v>
      </c>
    </row>
    <row r="42" spans="1:20" x14ac:dyDescent="0.3">
      <c r="A42" s="57" t="str">
        <f t="shared" si="0"/>
        <v/>
      </c>
      <c r="B42" s="18">
        <f t="shared" si="9"/>
        <v>44235</v>
      </c>
      <c r="C42" s="19">
        <f t="shared" si="4"/>
        <v>44235</v>
      </c>
      <c r="D42" s="22"/>
      <c r="E42" s="22"/>
      <c r="F42" s="35"/>
      <c r="G42" s="22"/>
      <c r="H42" s="22"/>
      <c r="I42" s="35"/>
      <c r="J42" s="22"/>
      <c r="K42" s="22"/>
      <c r="L42" s="35"/>
      <c r="M42" s="22"/>
      <c r="N42" s="22"/>
      <c r="O42" s="2"/>
      <c r="P42" s="37">
        <f t="shared" si="8"/>
        <v>0</v>
      </c>
      <c r="Q42" s="31">
        <f t="shared" si="5"/>
        <v>0</v>
      </c>
      <c r="R42" s="25">
        <f t="shared" si="6"/>
        <v>0</v>
      </c>
      <c r="S42" s="28">
        <f>IF(A42&gt;0,SUMPRODUCT((PLanning!$T$3:$T$367=A42)*(PLanning!$R$3:$R$367)))</f>
        <v>0</v>
      </c>
      <c r="T42">
        <f t="shared" si="3"/>
        <v>6</v>
      </c>
    </row>
    <row r="43" spans="1:20" x14ac:dyDescent="0.3">
      <c r="A43" s="57">
        <f t="shared" si="0"/>
        <v>7</v>
      </c>
      <c r="B43" s="18">
        <f t="shared" si="9"/>
        <v>44236</v>
      </c>
      <c r="C43" s="19">
        <f t="shared" si="4"/>
        <v>44236</v>
      </c>
      <c r="D43" s="22"/>
      <c r="E43" s="22"/>
      <c r="F43" s="35"/>
      <c r="G43" s="22"/>
      <c r="H43" s="22"/>
      <c r="I43" s="35"/>
      <c r="J43" s="22"/>
      <c r="K43" s="22"/>
      <c r="L43" s="35"/>
      <c r="M43" s="22"/>
      <c r="N43" s="22"/>
      <c r="O43" s="2"/>
      <c r="P43" s="37">
        <f t="shared" si="8"/>
        <v>0</v>
      </c>
      <c r="Q43" s="31">
        <f t="shared" si="5"/>
        <v>0</v>
      </c>
      <c r="R43" s="25">
        <f t="shared" si="6"/>
        <v>0</v>
      </c>
      <c r="S43" s="28">
        <f>IF(A43&gt;0,SUMPRODUCT((PLanning!$T$3:$T$367=A43)*(PLanning!$R$3:$R$367)))</f>
        <v>0</v>
      </c>
      <c r="T43">
        <f t="shared" si="3"/>
        <v>7</v>
      </c>
    </row>
    <row r="44" spans="1:20" x14ac:dyDescent="0.3">
      <c r="A44" s="57" t="str">
        <f t="shared" si="0"/>
        <v/>
      </c>
      <c r="B44" s="18">
        <f t="shared" si="9"/>
        <v>44237</v>
      </c>
      <c r="C44" s="19">
        <f t="shared" si="4"/>
        <v>44237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7">
        <f t="shared" si="8"/>
        <v>0</v>
      </c>
      <c r="Q44" s="31">
        <f t="shared" si="5"/>
        <v>0</v>
      </c>
      <c r="R44" s="25">
        <f t="shared" si="6"/>
        <v>0</v>
      </c>
      <c r="S44" s="28">
        <f>IF(A44&gt;0,SUMPRODUCT((PLanning!$T$3:$T$367=A44)*(PLanning!$R$3:$R$367)))</f>
        <v>0</v>
      </c>
      <c r="T44">
        <f t="shared" si="3"/>
        <v>7</v>
      </c>
    </row>
    <row r="45" spans="1:20" x14ac:dyDescent="0.3">
      <c r="A45" s="57" t="str">
        <f t="shared" si="0"/>
        <v/>
      </c>
      <c r="B45" s="18">
        <f t="shared" si="9"/>
        <v>44238</v>
      </c>
      <c r="C45" s="19">
        <f t="shared" si="4"/>
        <v>44238</v>
      </c>
      <c r="D45" s="22"/>
      <c r="E45" s="22"/>
      <c r="F45" s="35"/>
      <c r="G45" s="22"/>
      <c r="H45" s="22"/>
      <c r="I45" s="35"/>
      <c r="J45" s="22"/>
      <c r="K45" s="22"/>
      <c r="L45" s="35"/>
      <c r="M45" s="22"/>
      <c r="N45" s="22"/>
      <c r="O45" s="2"/>
      <c r="P45" s="37">
        <f t="shared" si="8"/>
        <v>0</v>
      </c>
      <c r="Q45" s="31">
        <f t="shared" si="5"/>
        <v>0</v>
      </c>
      <c r="R45" s="25">
        <f t="shared" si="6"/>
        <v>0</v>
      </c>
      <c r="S45" s="28">
        <f>IF(A45&gt;0,SUMPRODUCT((PLanning!$T$3:$T$367=A45)*(PLanning!$R$3:$R$367)))</f>
        <v>0</v>
      </c>
      <c r="T45">
        <f t="shared" si="3"/>
        <v>7</v>
      </c>
    </row>
    <row r="46" spans="1:20" x14ac:dyDescent="0.3">
      <c r="A46" s="57" t="str">
        <f t="shared" si="0"/>
        <v/>
      </c>
      <c r="B46" s="18">
        <f t="shared" si="9"/>
        <v>44239</v>
      </c>
      <c r="C46" s="19">
        <f t="shared" si="4"/>
        <v>44239</v>
      </c>
      <c r="D46" s="22"/>
      <c r="E46" s="22"/>
      <c r="F46" s="35"/>
      <c r="G46" s="22"/>
      <c r="H46" s="22"/>
      <c r="I46" s="35"/>
      <c r="J46" s="22"/>
      <c r="K46" s="22"/>
      <c r="L46" s="35"/>
      <c r="M46" s="22"/>
      <c r="N46" s="22"/>
      <c r="O46" s="2"/>
      <c r="P46" s="37">
        <f t="shared" si="8"/>
        <v>0</v>
      </c>
      <c r="Q46" s="31">
        <f t="shared" si="5"/>
        <v>0</v>
      </c>
      <c r="R46" s="25">
        <f t="shared" si="6"/>
        <v>0</v>
      </c>
      <c r="S46" s="28">
        <f>IF(A46&gt;0,SUMPRODUCT((PLanning!$T$3:$T$367=A46)*(PLanning!$R$3:$R$367)))</f>
        <v>0</v>
      </c>
      <c r="T46">
        <f t="shared" si="3"/>
        <v>7</v>
      </c>
    </row>
    <row r="47" spans="1:20" x14ac:dyDescent="0.3">
      <c r="A47" s="57" t="str">
        <f t="shared" si="0"/>
        <v/>
      </c>
      <c r="B47" s="18">
        <f t="shared" si="9"/>
        <v>44240</v>
      </c>
      <c r="C47" s="19">
        <f t="shared" si="4"/>
        <v>44240</v>
      </c>
      <c r="D47" s="22"/>
      <c r="E47" s="22"/>
      <c r="F47" s="35"/>
      <c r="G47" s="22"/>
      <c r="H47" s="22"/>
      <c r="I47" s="35"/>
      <c r="J47" s="22"/>
      <c r="K47" s="22"/>
      <c r="L47" s="35"/>
      <c r="M47" s="22"/>
      <c r="N47" s="22"/>
      <c r="O47" s="2"/>
      <c r="P47" s="37">
        <f t="shared" si="8"/>
        <v>0</v>
      </c>
      <c r="Q47" s="31">
        <f t="shared" si="5"/>
        <v>0</v>
      </c>
      <c r="R47" s="25">
        <f t="shared" si="6"/>
        <v>0</v>
      </c>
      <c r="S47" s="28">
        <f>IF(A47&gt;0,SUMPRODUCT((PLanning!$T$3:$T$367=A47)*(PLanning!$R$3:$R$367)))</f>
        <v>0</v>
      </c>
      <c r="T47">
        <f t="shared" si="3"/>
        <v>7</v>
      </c>
    </row>
    <row r="48" spans="1:20" x14ac:dyDescent="0.3">
      <c r="A48" s="57" t="str">
        <f t="shared" si="0"/>
        <v/>
      </c>
      <c r="B48" s="18">
        <f t="shared" si="9"/>
        <v>44241</v>
      </c>
      <c r="C48" s="19">
        <f t="shared" si="4"/>
        <v>44241</v>
      </c>
      <c r="D48" s="22"/>
      <c r="E48" s="22"/>
      <c r="F48" s="35"/>
      <c r="G48" s="22"/>
      <c r="H48" s="22"/>
      <c r="I48" s="35"/>
      <c r="J48" s="22"/>
      <c r="K48" s="22"/>
      <c r="L48" s="35"/>
      <c r="M48" s="22"/>
      <c r="N48" s="22"/>
      <c r="O48" s="2"/>
      <c r="P48" s="37">
        <f t="shared" si="8"/>
        <v>0</v>
      </c>
      <c r="Q48" s="31">
        <f t="shared" si="5"/>
        <v>0</v>
      </c>
      <c r="R48" s="25">
        <f t="shared" si="6"/>
        <v>0</v>
      </c>
      <c r="S48" s="28">
        <f>IF(A48&gt;0,SUMPRODUCT((PLanning!$T$3:$T$367=A48)*(PLanning!$R$3:$R$367)))</f>
        <v>0</v>
      </c>
      <c r="T48">
        <f t="shared" si="3"/>
        <v>7</v>
      </c>
    </row>
    <row r="49" spans="1:20" x14ac:dyDescent="0.3">
      <c r="A49" s="57" t="str">
        <f t="shared" si="0"/>
        <v/>
      </c>
      <c r="B49" s="18">
        <f t="shared" si="9"/>
        <v>44242</v>
      </c>
      <c r="C49" s="19">
        <f t="shared" si="4"/>
        <v>44242</v>
      </c>
      <c r="D49" s="22"/>
      <c r="E49" s="22"/>
      <c r="F49" s="35"/>
      <c r="G49" s="22"/>
      <c r="H49" s="22"/>
      <c r="I49" s="35"/>
      <c r="J49" s="22"/>
      <c r="K49" s="22"/>
      <c r="L49" s="35"/>
      <c r="M49" s="22"/>
      <c r="N49" s="22"/>
      <c r="O49" s="2"/>
      <c r="P49" s="37">
        <f t="shared" si="8"/>
        <v>0</v>
      </c>
      <c r="Q49" s="31">
        <f t="shared" si="5"/>
        <v>0</v>
      </c>
      <c r="R49" s="25">
        <f t="shared" si="6"/>
        <v>0</v>
      </c>
      <c r="S49" s="28">
        <f>IF(A49&gt;0,SUMPRODUCT((PLanning!$T$3:$T$367=A49)*(PLanning!$R$3:$R$367)))</f>
        <v>0</v>
      </c>
      <c r="T49">
        <f t="shared" si="3"/>
        <v>7</v>
      </c>
    </row>
    <row r="50" spans="1:20" x14ac:dyDescent="0.3">
      <c r="A50" s="57">
        <f t="shared" si="0"/>
        <v>8</v>
      </c>
      <c r="B50" s="18">
        <f t="shared" si="9"/>
        <v>44243</v>
      </c>
      <c r="C50" s="19">
        <f t="shared" si="4"/>
        <v>44243</v>
      </c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7">
        <f t="shared" si="8"/>
        <v>0</v>
      </c>
      <c r="Q50" s="31">
        <f t="shared" si="5"/>
        <v>0</v>
      </c>
      <c r="R50" s="25">
        <f t="shared" si="6"/>
        <v>0</v>
      </c>
      <c r="S50" s="28">
        <f>IF(A50&gt;0,SUMPRODUCT((PLanning!$T$3:$T$367=A50)*(PLanning!$R$3:$R$367)))</f>
        <v>0</v>
      </c>
      <c r="T50">
        <f t="shared" si="3"/>
        <v>8</v>
      </c>
    </row>
    <row r="51" spans="1:20" x14ac:dyDescent="0.3">
      <c r="A51" s="57" t="str">
        <f t="shared" si="0"/>
        <v/>
      </c>
      <c r="B51" s="18">
        <f t="shared" si="9"/>
        <v>44244</v>
      </c>
      <c r="C51" s="19">
        <f t="shared" si="4"/>
        <v>44244</v>
      </c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7">
        <f t="shared" si="8"/>
        <v>0</v>
      </c>
      <c r="Q51" s="31">
        <f t="shared" si="5"/>
        <v>0</v>
      </c>
      <c r="R51" s="25">
        <f t="shared" si="6"/>
        <v>0</v>
      </c>
      <c r="S51" s="28">
        <f>IF(A51&gt;0,SUMPRODUCT((PLanning!$T$3:$T$367=A51)*(PLanning!$R$3:$R$367)))</f>
        <v>0</v>
      </c>
      <c r="T51">
        <f t="shared" si="3"/>
        <v>8</v>
      </c>
    </row>
    <row r="52" spans="1:20" x14ac:dyDescent="0.3">
      <c r="A52" s="57" t="str">
        <f t="shared" si="0"/>
        <v/>
      </c>
      <c r="B52" s="18">
        <f t="shared" si="9"/>
        <v>44245</v>
      </c>
      <c r="C52" s="19">
        <f t="shared" si="4"/>
        <v>44245</v>
      </c>
      <c r="D52" s="22"/>
      <c r="E52" s="22"/>
      <c r="F52" s="35"/>
      <c r="G52" s="22"/>
      <c r="H52" s="22"/>
      <c r="I52" s="35"/>
      <c r="J52" s="22"/>
      <c r="K52" s="22"/>
      <c r="L52" s="35"/>
      <c r="M52" s="22"/>
      <c r="N52" s="22"/>
      <c r="O52" s="2"/>
      <c r="P52" s="37">
        <f t="shared" si="8"/>
        <v>0</v>
      </c>
      <c r="Q52" s="31">
        <f t="shared" si="5"/>
        <v>0</v>
      </c>
      <c r="R52" s="25">
        <f t="shared" si="6"/>
        <v>0</v>
      </c>
      <c r="S52" s="28">
        <f>IF(A52&gt;0,SUMPRODUCT((PLanning!$T$3:$T$367=A52)*(PLanning!$R$3:$R$367)))</f>
        <v>0</v>
      </c>
      <c r="T52">
        <f t="shared" si="3"/>
        <v>8</v>
      </c>
    </row>
    <row r="53" spans="1:20" x14ac:dyDescent="0.3">
      <c r="A53" s="57" t="str">
        <f t="shared" si="0"/>
        <v/>
      </c>
      <c r="B53" s="18">
        <f t="shared" si="9"/>
        <v>44246</v>
      </c>
      <c r="C53" s="19">
        <f t="shared" si="4"/>
        <v>44246</v>
      </c>
      <c r="D53" s="22"/>
      <c r="E53" s="22"/>
      <c r="F53" s="35"/>
      <c r="G53" s="22"/>
      <c r="H53" s="22"/>
      <c r="I53" s="35"/>
      <c r="J53" s="22"/>
      <c r="K53" s="22"/>
      <c r="L53" s="35"/>
      <c r="M53" s="22"/>
      <c r="N53" s="22"/>
      <c r="O53" s="2"/>
      <c r="P53" s="37">
        <f t="shared" si="8"/>
        <v>0</v>
      </c>
      <c r="Q53" s="31">
        <f t="shared" si="5"/>
        <v>0</v>
      </c>
      <c r="R53" s="25">
        <f t="shared" si="6"/>
        <v>0</v>
      </c>
      <c r="S53" s="28">
        <f>IF(A53&gt;0,SUMPRODUCT((PLanning!$T$3:$T$367=A53)*(PLanning!$R$3:$R$367)))</f>
        <v>0</v>
      </c>
      <c r="T53">
        <f t="shared" si="3"/>
        <v>8</v>
      </c>
    </row>
    <row r="54" spans="1:20" x14ac:dyDescent="0.3">
      <c r="A54" s="57" t="str">
        <f t="shared" si="0"/>
        <v/>
      </c>
      <c r="B54" s="18">
        <f t="shared" si="9"/>
        <v>44247</v>
      </c>
      <c r="C54" s="19">
        <f t="shared" si="4"/>
        <v>44247</v>
      </c>
      <c r="D54" s="22"/>
      <c r="E54" s="22"/>
      <c r="F54" s="35"/>
      <c r="G54" s="22"/>
      <c r="H54" s="22"/>
      <c r="I54" s="35"/>
      <c r="J54" s="22"/>
      <c r="K54" s="22"/>
      <c r="L54" s="35"/>
      <c r="M54" s="22"/>
      <c r="N54" s="22"/>
      <c r="O54" s="2"/>
      <c r="P54" s="37">
        <f t="shared" si="8"/>
        <v>0</v>
      </c>
      <c r="Q54" s="31">
        <f t="shared" si="5"/>
        <v>0</v>
      </c>
      <c r="R54" s="25">
        <f t="shared" si="6"/>
        <v>0</v>
      </c>
      <c r="S54" s="28">
        <f>IF(A54&gt;0,SUMPRODUCT((PLanning!$T$3:$T$367=A54)*(PLanning!$R$3:$R$367)))</f>
        <v>0</v>
      </c>
      <c r="T54">
        <f t="shared" si="3"/>
        <v>8</v>
      </c>
    </row>
    <row r="55" spans="1:20" x14ac:dyDescent="0.3">
      <c r="A55" s="57" t="str">
        <f t="shared" si="0"/>
        <v/>
      </c>
      <c r="B55" s="18">
        <f t="shared" si="9"/>
        <v>44248</v>
      </c>
      <c r="C55" s="19">
        <f t="shared" si="4"/>
        <v>44248</v>
      </c>
      <c r="D55" s="22"/>
      <c r="E55" s="22"/>
      <c r="F55" s="35"/>
      <c r="G55" s="22"/>
      <c r="H55" s="22"/>
      <c r="I55" s="35"/>
      <c r="J55" s="22"/>
      <c r="K55" s="22"/>
      <c r="L55" s="35"/>
      <c r="M55" s="22"/>
      <c r="N55" s="22"/>
      <c r="O55" s="2"/>
      <c r="P55" s="37">
        <f t="shared" si="8"/>
        <v>0</v>
      </c>
      <c r="Q55" s="31">
        <f t="shared" si="5"/>
        <v>0</v>
      </c>
      <c r="R55" s="25">
        <f t="shared" si="6"/>
        <v>0</v>
      </c>
      <c r="S55" s="28">
        <f>IF(A55&gt;0,SUMPRODUCT((PLanning!$T$3:$T$367=A55)*(PLanning!$R$3:$R$367)))</f>
        <v>0</v>
      </c>
      <c r="T55">
        <f t="shared" si="3"/>
        <v>8</v>
      </c>
    </row>
    <row r="56" spans="1:20" x14ac:dyDescent="0.3">
      <c r="A56" s="57" t="str">
        <f t="shared" si="0"/>
        <v/>
      </c>
      <c r="B56" s="18">
        <f t="shared" si="9"/>
        <v>44249</v>
      </c>
      <c r="C56" s="19">
        <f t="shared" si="4"/>
        <v>44249</v>
      </c>
      <c r="D56" s="22"/>
      <c r="E56" s="22"/>
      <c r="F56" s="35"/>
      <c r="G56" s="22"/>
      <c r="H56" s="22"/>
      <c r="I56" s="35"/>
      <c r="J56" s="22"/>
      <c r="K56" s="22"/>
      <c r="L56" s="35"/>
      <c r="M56" s="22"/>
      <c r="N56" s="22"/>
      <c r="O56" s="2"/>
      <c r="P56" s="37">
        <f t="shared" si="8"/>
        <v>0</v>
      </c>
      <c r="Q56" s="31">
        <f t="shared" si="5"/>
        <v>0</v>
      </c>
      <c r="R56" s="25">
        <f t="shared" si="6"/>
        <v>0</v>
      </c>
      <c r="S56" s="28">
        <f>IF(A56&gt;0,SUMPRODUCT((PLanning!$T$3:$T$367=A56)*(PLanning!$R$3:$R$367)))</f>
        <v>0</v>
      </c>
      <c r="T56">
        <f t="shared" si="3"/>
        <v>8</v>
      </c>
    </row>
    <row r="57" spans="1:20" x14ac:dyDescent="0.3">
      <c r="A57" s="57">
        <f t="shared" si="0"/>
        <v>9</v>
      </c>
      <c r="B57" s="18">
        <f t="shared" si="9"/>
        <v>44250</v>
      </c>
      <c r="C57" s="19">
        <f t="shared" si="4"/>
        <v>44250</v>
      </c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7">
        <f t="shared" si="8"/>
        <v>0</v>
      </c>
      <c r="Q57" s="31">
        <f t="shared" si="5"/>
        <v>0</v>
      </c>
      <c r="R57" s="25">
        <f t="shared" si="6"/>
        <v>0</v>
      </c>
      <c r="S57" s="28">
        <f>IF(A57&gt;0,SUMPRODUCT((PLanning!$T$3:$T$367=A57)*(PLanning!$R$3:$R$367)))</f>
        <v>0</v>
      </c>
      <c r="T57">
        <f t="shared" si="3"/>
        <v>9</v>
      </c>
    </row>
    <row r="58" spans="1:20" x14ac:dyDescent="0.3">
      <c r="A58" s="57" t="str">
        <f t="shared" si="0"/>
        <v/>
      </c>
      <c r="B58" s="18">
        <f t="shared" si="9"/>
        <v>44251</v>
      </c>
      <c r="C58" s="19">
        <f t="shared" si="4"/>
        <v>44251</v>
      </c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7">
        <f t="shared" si="8"/>
        <v>0</v>
      </c>
      <c r="Q58" s="31">
        <f t="shared" si="5"/>
        <v>0</v>
      </c>
      <c r="R58" s="25">
        <f t="shared" si="6"/>
        <v>0</v>
      </c>
      <c r="S58" s="28">
        <f>IF(A58&gt;0,SUMPRODUCT((PLanning!$T$3:$T$367=A58)*(PLanning!$R$3:$R$367)))</f>
        <v>0</v>
      </c>
      <c r="T58">
        <f t="shared" si="3"/>
        <v>9</v>
      </c>
    </row>
    <row r="59" spans="1:20" x14ac:dyDescent="0.3">
      <c r="A59" s="57" t="str">
        <f t="shared" si="0"/>
        <v/>
      </c>
      <c r="B59" s="18">
        <f t="shared" si="9"/>
        <v>44252</v>
      </c>
      <c r="C59" s="19">
        <f t="shared" si="4"/>
        <v>44252</v>
      </c>
      <c r="D59" s="22"/>
      <c r="E59" s="22"/>
      <c r="F59" s="35"/>
      <c r="G59" s="22"/>
      <c r="H59" s="22"/>
      <c r="I59" s="35"/>
      <c r="J59" s="22"/>
      <c r="K59" s="22"/>
      <c r="L59" s="35"/>
      <c r="M59" s="22"/>
      <c r="N59" s="22"/>
      <c r="O59" s="2"/>
      <c r="P59" s="37">
        <f t="shared" si="8"/>
        <v>0</v>
      </c>
      <c r="Q59" s="31">
        <f t="shared" si="5"/>
        <v>0</v>
      </c>
      <c r="R59" s="25">
        <f t="shared" si="6"/>
        <v>0</v>
      </c>
      <c r="S59" s="28">
        <f>IF(A59&gt;0,SUMPRODUCT((PLanning!$T$3:$T$367=A59)*(PLanning!$R$3:$R$367)))</f>
        <v>0</v>
      </c>
      <c r="T59">
        <f t="shared" si="3"/>
        <v>9</v>
      </c>
    </row>
    <row r="60" spans="1:20" x14ac:dyDescent="0.3">
      <c r="A60" s="57" t="str">
        <f t="shared" si="0"/>
        <v/>
      </c>
      <c r="B60" s="18">
        <f t="shared" si="9"/>
        <v>44253</v>
      </c>
      <c r="C60" s="19">
        <f t="shared" si="4"/>
        <v>44253</v>
      </c>
      <c r="D60" s="22"/>
      <c r="E60" s="22"/>
      <c r="F60" s="35"/>
      <c r="G60" s="22"/>
      <c r="H60" s="22"/>
      <c r="I60" s="35"/>
      <c r="J60" s="22"/>
      <c r="K60" s="22"/>
      <c r="L60" s="35"/>
      <c r="M60" s="22"/>
      <c r="N60" s="22"/>
      <c r="O60" s="2"/>
      <c r="P60" s="37">
        <f t="shared" si="8"/>
        <v>0</v>
      </c>
      <c r="Q60" s="31">
        <f t="shared" si="5"/>
        <v>0</v>
      </c>
      <c r="R60" s="25">
        <f t="shared" si="6"/>
        <v>0</v>
      </c>
      <c r="S60" s="28">
        <f>IF(A60&gt;0,SUMPRODUCT((PLanning!$T$3:$T$367=A60)*(PLanning!$R$3:$R$367)))</f>
        <v>0</v>
      </c>
      <c r="T60">
        <f t="shared" si="3"/>
        <v>9</v>
      </c>
    </row>
    <row r="61" spans="1:20" x14ac:dyDescent="0.3">
      <c r="A61" s="57" t="str">
        <f t="shared" si="0"/>
        <v/>
      </c>
      <c r="B61" s="18">
        <f t="shared" si="9"/>
        <v>44254</v>
      </c>
      <c r="C61" s="19">
        <f t="shared" si="4"/>
        <v>44254</v>
      </c>
      <c r="D61" s="22"/>
      <c r="E61" s="22"/>
      <c r="F61" s="35"/>
      <c r="G61" s="22"/>
      <c r="H61" s="22"/>
      <c r="I61" s="35"/>
      <c r="J61" s="22"/>
      <c r="K61" s="22"/>
      <c r="L61" s="35"/>
      <c r="M61" s="22"/>
      <c r="N61" s="22"/>
      <c r="O61" s="2"/>
      <c r="P61" s="37">
        <f t="shared" si="8"/>
        <v>0</v>
      </c>
      <c r="Q61" s="31">
        <f t="shared" si="5"/>
        <v>0</v>
      </c>
      <c r="R61" s="25">
        <f t="shared" si="6"/>
        <v>0</v>
      </c>
      <c r="S61" s="28">
        <f>IF(A61&gt;0,SUMPRODUCT((PLanning!$T$3:$T$367=A61)*(PLanning!$R$3:$R$367)))</f>
        <v>0</v>
      </c>
      <c r="T61">
        <f t="shared" si="3"/>
        <v>9</v>
      </c>
    </row>
    <row r="62" spans="1:20" x14ac:dyDescent="0.3">
      <c r="A62" s="57" t="str">
        <f t="shared" si="0"/>
        <v/>
      </c>
      <c r="B62" s="18">
        <f t="shared" si="9"/>
        <v>44255</v>
      </c>
      <c r="C62" s="19">
        <f t="shared" si="4"/>
        <v>44255</v>
      </c>
      <c r="D62" s="22"/>
      <c r="E62" s="22"/>
      <c r="F62" s="35"/>
      <c r="G62" s="22"/>
      <c r="H62" s="22"/>
      <c r="I62" s="35"/>
      <c r="J62" s="22"/>
      <c r="K62" s="22"/>
      <c r="L62" s="35"/>
      <c r="M62" s="22"/>
      <c r="N62" s="22"/>
      <c r="O62" s="2"/>
      <c r="P62" s="37">
        <f t="shared" si="8"/>
        <v>0</v>
      </c>
      <c r="Q62" s="31">
        <f t="shared" si="5"/>
        <v>0</v>
      </c>
      <c r="R62" s="25">
        <f t="shared" si="6"/>
        <v>0</v>
      </c>
      <c r="S62" s="28">
        <f>IF(A62&gt;0,SUMPRODUCT((PLanning!$T$3:$T$367=A62)*(PLanning!$R$3:$R$367)))</f>
        <v>0</v>
      </c>
      <c r="T62">
        <f t="shared" si="3"/>
        <v>9</v>
      </c>
    </row>
    <row r="63" spans="1:20" x14ac:dyDescent="0.3">
      <c r="A63" s="57" t="str">
        <f t="shared" si="0"/>
        <v/>
      </c>
      <c r="B63" s="18">
        <f t="shared" si="9"/>
        <v>44256</v>
      </c>
      <c r="C63" s="19">
        <f t="shared" si="4"/>
        <v>44256</v>
      </c>
      <c r="D63" s="22"/>
      <c r="E63" s="22"/>
      <c r="F63" s="35"/>
      <c r="G63" s="22"/>
      <c r="H63" s="22"/>
      <c r="I63" s="35"/>
      <c r="J63" s="22"/>
      <c r="K63" s="22"/>
      <c r="L63" s="35"/>
      <c r="M63" s="22"/>
      <c r="N63" s="22"/>
      <c r="O63" s="2"/>
      <c r="P63" s="37">
        <f t="shared" si="8"/>
        <v>0</v>
      </c>
      <c r="Q63" s="31">
        <f t="shared" si="5"/>
        <v>0</v>
      </c>
      <c r="R63" s="25">
        <f t="shared" si="6"/>
        <v>0</v>
      </c>
      <c r="S63" s="28">
        <f>IF(A63&gt;0,SUMPRODUCT((PLanning!$T$3:$T$367=A63)*(PLanning!$R$3:$R$367)))</f>
        <v>0</v>
      </c>
      <c r="T63">
        <f t="shared" si="3"/>
        <v>9</v>
      </c>
    </row>
    <row r="64" spans="1:20" x14ac:dyDescent="0.3">
      <c r="A64" s="57">
        <f t="shared" si="0"/>
        <v>10</v>
      </c>
      <c r="B64" s="18">
        <f t="shared" si="9"/>
        <v>44257</v>
      </c>
      <c r="C64" s="19">
        <f t="shared" si="4"/>
        <v>44257</v>
      </c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7">
        <f t="shared" si="8"/>
        <v>0</v>
      </c>
      <c r="Q64" s="31">
        <f t="shared" si="5"/>
        <v>0</v>
      </c>
      <c r="R64" s="25">
        <f t="shared" si="6"/>
        <v>0</v>
      </c>
      <c r="S64" s="28">
        <f>IF(A64&gt;0,SUMPRODUCT((PLanning!$T$3:$T$367=A64)*(PLanning!$R$3:$R$367)))</f>
        <v>0</v>
      </c>
      <c r="T64">
        <f t="shared" si="3"/>
        <v>10</v>
      </c>
    </row>
    <row r="65" spans="1:20" x14ac:dyDescent="0.3">
      <c r="A65" s="57" t="str">
        <f t="shared" si="0"/>
        <v/>
      </c>
      <c r="B65" s="18">
        <f t="shared" si="9"/>
        <v>44258</v>
      </c>
      <c r="C65" s="19">
        <f t="shared" si="4"/>
        <v>44258</v>
      </c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7">
        <f t="shared" si="8"/>
        <v>0</v>
      </c>
      <c r="Q65" s="31">
        <f t="shared" si="5"/>
        <v>0</v>
      </c>
      <c r="R65" s="25">
        <f t="shared" si="6"/>
        <v>0</v>
      </c>
      <c r="S65" s="28">
        <f>IF(A65&gt;0,SUMPRODUCT((PLanning!$T$3:$T$367=A65)*(PLanning!$R$3:$R$367)))</f>
        <v>0</v>
      </c>
      <c r="T65">
        <f t="shared" si="3"/>
        <v>10</v>
      </c>
    </row>
    <row r="66" spans="1:20" x14ac:dyDescent="0.3">
      <c r="A66" s="57" t="str">
        <f t="shared" si="0"/>
        <v/>
      </c>
      <c r="B66" s="18">
        <f t="shared" si="9"/>
        <v>44259</v>
      </c>
      <c r="C66" s="19">
        <f t="shared" si="4"/>
        <v>44259</v>
      </c>
      <c r="D66" s="22"/>
      <c r="E66" s="22"/>
      <c r="F66" s="35"/>
      <c r="G66" s="22"/>
      <c r="H66" s="22"/>
      <c r="I66" s="35"/>
      <c r="J66" s="22"/>
      <c r="K66" s="22"/>
      <c r="L66" s="35"/>
      <c r="M66" s="22"/>
      <c r="N66" s="22"/>
      <c r="O66" s="2"/>
      <c r="P66" s="37">
        <f t="shared" si="8"/>
        <v>0</v>
      </c>
      <c r="Q66" s="31">
        <f t="shared" si="5"/>
        <v>0</v>
      </c>
      <c r="R66" s="25">
        <f t="shared" si="6"/>
        <v>0</v>
      </c>
      <c r="S66" s="28">
        <f>IF(A66&gt;0,SUMPRODUCT((PLanning!$T$3:$T$367=A66)*(PLanning!$R$3:$R$367)))</f>
        <v>0</v>
      </c>
      <c r="T66">
        <f t="shared" si="3"/>
        <v>10</v>
      </c>
    </row>
    <row r="67" spans="1:20" x14ac:dyDescent="0.3">
      <c r="A67" s="57" t="str">
        <f t="shared" si="0"/>
        <v/>
      </c>
      <c r="B67" s="18">
        <f t="shared" si="9"/>
        <v>44260</v>
      </c>
      <c r="C67" s="19">
        <f t="shared" si="4"/>
        <v>44260</v>
      </c>
      <c r="D67" s="22"/>
      <c r="E67" s="22"/>
      <c r="F67" s="35"/>
      <c r="G67" s="22"/>
      <c r="H67" s="22"/>
      <c r="I67" s="35"/>
      <c r="J67" s="22"/>
      <c r="K67" s="22"/>
      <c r="L67" s="35"/>
      <c r="M67" s="22"/>
      <c r="N67" s="22"/>
      <c r="O67" s="2"/>
      <c r="P67" s="37">
        <f t="shared" si="8"/>
        <v>0</v>
      </c>
      <c r="Q67" s="31">
        <f t="shared" si="5"/>
        <v>0</v>
      </c>
      <c r="R67" s="25">
        <f t="shared" si="6"/>
        <v>0</v>
      </c>
      <c r="S67" s="28">
        <f>IF(A67&gt;0,SUMPRODUCT((PLanning!$T$3:$T$367=A67)*(PLanning!$R$3:$R$367)))</f>
        <v>0</v>
      </c>
      <c r="T67">
        <f t="shared" ref="T67:T130" si="10">_xlfn.ISOWEEKNUM(B67)</f>
        <v>10</v>
      </c>
    </row>
    <row r="68" spans="1:20" x14ac:dyDescent="0.3">
      <c r="A68" s="57" t="str">
        <f t="shared" si="0"/>
        <v/>
      </c>
      <c r="B68" s="18">
        <f t="shared" si="9"/>
        <v>44261</v>
      </c>
      <c r="C68" s="19">
        <f t="shared" ref="C68:C131" si="11">B68</f>
        <v>44261</v>
      </c>
      <c r="D68" s="22"/>
      <c r="E68" s="22"/>
      <c r="F68" s="35"/>
      <c r="G68" s="22"/>
      <c r="H68" s="22"/>
      <c r="I68" s="35"/>
      <c r="J68" s="22"/>
      <c r="K68" s="22"/>
      <c r="L68" s="35"/>
      <c r="M68" s="22"/>
      <c r="N68" s="22"/>
      <c r="O68" s="2"/>
      <c r="P68" s="37">
        <f t="shared" ref="P68:P131" si="12">(E68-D68)+(H68-G68)</f>
        <v>0</v>
      </c>
      <c r="Q68" s="31">
        <f t="shared" ref="Q68:Q131" si="13">(K68-J68)+(N68-M68)</f>
        <v>0</v>
      </c>
      <c r="R68" s="25">
        <f t="shared" ref="R68:R131" si="14">Q68+P68</f>
        <v>0</v>
      </c>
      <c r="S68" s="28">
        <f>IF(A68&gt;0,SUMPRODUCT((PLanning!$T$3:$T$367=A68)*(PLanning!$R$3:$R$367)))</f>
        <v>0</v>
      </c>
      <c r="T68">
        <f t="shared" si="10"/>
        <v>10</v>
      </c>
    </row>
    <row r="69" spans="1:20" x14ac:dyDescent="0.3">
      <c r="A69" s="57" t="str">
        <f t="shared" ref="A69:A132" si="15">IF(WEEKDAY(B69,2)=1,_xlfn.ISOWEEKNUM(B69),"")</f>
        <v/>
      </c>
      <c r="B69" s="18">
        <f t="shared" si="9"/>
        <v>44262</v>
      </c>
      <c r="C69" s="19">
        <f t="shared" si="11"/>
        <v>44262</v>
      </c>
      <c r="D69" s="22"/>
      <c r="E69" s="22"/>
      <c r="F69" s="35"/>
      <c r="G69" s="22"/>
      <c r="H69" s="22"/>
      <c r="I69" s="35"/>
      <c r="J69" s="22"/>
      <c r="K69" s="22"/>
      <c r="L69" s="35"/>
      <c r="M69" s="22"/>
      <c r="N69" s="22"/>
      <c r="O69" s="2"/>
      <c r="P69" s="37">
        <f t="shared" si="12"/>
        <v>0</v>
      </c>
      <c r="Q69" s="31">
        <f t="shared" si="13"/>
        <v>0</v>
      </c>
      <c r="R69" s="25">
        <f t="shared" si="14"/>
        <v>0</v>
      </c>
      <c r="S69" s="28">
        <f>IF(A69&gt;0,SUMPRODUCT((PLanning!$T$3:$T$367=A69)*(PLanning!$R$3:$R$367)))</f>
        <v>0</v>
      </c>
      <c r="T69">
        <f t="shared" si="10"/>
        <v>10</v>
      </c>
    </row>
    <row r="70" spans="1:20" x14ac:dyDescent="0.3">
      <c r="A70" s="57" t="str">
        <f t="shared" si="15"/>
        <v/>
      </c>
      <c r="B70" s="18">
        <f t="shared" si="9"/>
        <v>44263</v>
      </c>
      <c r="C70" s="19">
        <f t="shared" si="11"/>
        <v>44263</v>
      </c>
      <c r="D70" s="22"/>
      <c r="E70" s="22"/>
      <c r="F70" s="35"/>
      <c r="G70" s="22"/>
      <c r="H70" s="22"/>
      <c r="I70" s="35"/>
      <c r="J70" s="22"/>
      <c r="K70" s="22"/>
      <c r="L70" s="35"/>
      <c r="M70" s="22"/>
      <c r="N70" s="22"/>
      <c r="O70" s="2"/>
      <c r="P70" s="37">
        <f t="shared" si="12"/>
        <v>0</v>
      </c>
      <c r="Q70" s="31">
        <f t="shared" si="13"/>
        <v>0</v>
      </c>
      <c r="R70" s="25">
        <f t="shared" si="14"/>
        <v>0</v>
      </c>
      <c r="S70" s="28">
        <f>IF(A70&gt;0,SUMPRODUCT((PLanning!$T$3:$T$367=A70)*(PLanning!$R$3:$R$367)))</f>
        <v>0</v>
      </c>
      <c r="T70">
        <f t="shared" si="10"/>
        <v>10</v>
      </c>
    </row>
    <row r="71" spans="1:20" x14ac:dyDescent="0.3">
      <c r="A71" s="57">
        <f t="shared" si="15"/>
        <v>11</v>
      </c>
      <c r="B71" s="18">
        <f t="shared" si="9"/>
        <v>44264</v>
      </c>
      <c r="C71" s="19">
        <f t="shared" si="11"/>
        <v>44264</v>
      </c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7">
        <f t="shared" si="12"/>
        <v>0</v>
      </c>
      <c r="Q71" s="31">
        <f t="shared" si="13"/>
        <v>0</v>
      </c>
      <c r="R71" s="25">
        <f t="shared" si="14"/>
        <v>0</v>
      </c>
      <c r="S71" s="28">
        <f>IF(A71&gt;0,SUMPRODUCT((PLanning!$T$3:$T$367=A71)*(PLanning!$R$3:$R$367)))</f>
        <v>0</v>
      </c>
      <c r="T71">
        <f t="shared" si="10"/>
        <v>11</v>
      </c>
    </row>
    <row r="72" spans="1:20" x14ac:dyDescent="0.3">
      <c r="A72" s="57" t="str">
        <f t="shared" si="15"/>
        <v/>
      </c>
      <c r="B72" s="18">
        <f t="shared" si="9"/>
        <v>44265</v>
      </c>
      <c r="C72" s="19">
        <f t="shared" si="11"/>
        <v>44265</v>
      </c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7">
        <f t="shared" si="12"/>
        <v>0</v>
      </c>
      <c r="Q72" s="31">
        <f t="shared" si="13"/>
        <v>0</v>
      </c>
      <c r="R72" s="25">
        <f t="shared" si="14"/>
        <v>0</v>
      </c>
      <c r="S72" s="28">
        <f>IF(A72&gt;0,SUMPRODUCT((PLanning!$T$3:$T$367=A72)*(PLanning!$R$3:$R$367)))</f>
        <v>0</v>
      </c>
      <c r="T72">
        <f t="shared" si="10"/>
        <v>11</v>
      </c>
    </row>
    <row r="73" spans="1:20" x14ac:dyDescent="0.3">
      <c r="A73" s="57" t="str">
        <f t="shared" si="15"/>
        <v/>
      </c>
      <c r="B73" s="18">
        <f t="shared" si="9"/>
        <v>44266</v>
      </c>
      <c r="C73" s="19">
        <f t="shared" si="11"/>
        <v>44266</v>
      </c>
      <c r="D73" s="22"/>
      <c r="E73" s="22"/>
      <c r="F73" s="35"/>
      <c r="G73" s="22"/>
      <c r="H73" s="22"/>
      <c r="I73" s="35"/>
      <c r="J73" s="22"/>
      <c r="K73" s="22"/>
      <c r="L73" s="35"/>
      <c r="M73" s="22"/>
      <c r="N73" s="22"/>
      <c r="O73" s="2"/>
      <c r="P73" s="37">
        <f t="shared" si="12"/>
        <v>0</v>
      </c>
      <c r="Q73" s="31">
        <f t="shared" si="13"/>
        <v>0</v>
      </c>
      <c r="R73" s="25">
        <f t="shared" si="14"/>
        <v>0</v>
      </c>
      <c r="S73" s="28">
        <f>IF(A73&gt;0,SUMPRODUCT((PLanning!$T$3:$T$367=A73)*(PLanning!$R$3:$R$367)))</f>
        <v>0</v>
      </c>
      <c r="T73">
        <f t="shared" si="10"/>
        <v>11</v>
      </c>
    </row>
    <row r="74" spans="1:20" x14ac:dyDescent="0.3">
      <c r="A74" s="57" t="str">
        <f t="shared" si="15"/>
        <v/>
      </c>
      <c r="B74" s="18">
        <f t="shared" si="9"/>
        <v>44267</v>
      </c>
      <c r="C74" s="19">
        <f t="shared" si="11"/>
        <v>44267</v>
      </c>
      <c r="D74" s="22"/>
      <c r="E74" s="22"/>
      <c r="F74" s="35"/>
      <c r="G74" s="22"/>
      <c r="H74" s="22"/>
      <c r="I74" s="35"/>
      <c r="J74" s="22"/>
      <c r="K74" s="22"/>
      <c r="L74" s="35"/>
      <c r="M74" s="22"/>
      <c r="N74" s="22"/>
      <c r="O74" s="2"/>
      <c r="P74" s="37">
        <f t="shared" si="12"/>
        <v>0</v>
      </c>
      <c r="Q74" s="31">
        <f t="shared" si="13"/>
        <v>0</v>
      </c>
      <c r="R74" s="25">
        <f t="shared" si="14"/>
        <v>0</v>
      </c>
      <c r="S74" s="28">
        <f>IF(A74&gt;0,SUMPRODUCT((PLanning!$T$3:$T$367=A74)*(PLanning!$R$3:$R$367)))</f>
        <v>0</v>
      </c>
      <c r="T74">
        <f t="shared" si="10"/>
        <v>11</v>
      </c>
    </row>
    <row r="75" spans="1:20" x14ac:dyDescent="0.3">
      <c r="A75" s="57" t="str">
        <f t="shared" si="15"/>
        <v/>
      </c>
      <c r="B75" s="18">
        <f t="shared" si="9"/>
        <v>44268</v>
      </c>
      <c r="C75" s="19">
        <f t="shared" si="11"/>
        <v>44268</v>
      </c>
      <c r="D75" s="22"/>
      <c r="E75" s="22"/>
      <c r="F75" s="35"/>
      <c r="G75" s="22"/>
      <c r="H75" s="22"/>
      <c r="I75" s="35"/>
      <c r="J75" s="22"/>
      <c r="K75" s="22"/>
      <c r="L75" s="35"/>
      <c r="M75" s="22"/>
      <c r="N75" s="22"/>
      <c r="O75" s="2"/>
      <c r="P75" s="37">
        <f t="shared" si="12"/>
        <v>0</v>
      </c>
      <c r="Q75" s="31">
        <f t="shared" si="13"/>
        <v>0</v>
      </c>
      <c r="R75" s="25">
        <f t="shared" si="14"/>
        <v>0</v>
      </c>
      <c r="S75" s="28">
        <f>IF(A75&gt;0,SUMPRODUCT((PLanning!$T$3:$T$367=A75)*(PLanning!$R$3:$R$367)))</f>
        <v>0</v>
      </c>
      <c r="T75">
        <f t="shared" si="10"/>
        <v>11</v>
      </c>
    </row>
    <row r="76" spans="1:20" x14ac:dyDescent="0.3">
      <c r="A76" s="57" t="str">
        <f t="shared" si="15"/>
        <v/>
      </c>
      <c r="B76" s="18">
        <f t="shared" si="9"/>
        <v>44269</v>
      </c>
      <c r="C76" s="19">
        <f t="shared" si="11"/>
        <v>44269</v>
      </c>
      <c r="D76" s="22"/>
      <c r="E76" s="22"/>
      <c r="F76" s="35"/>
      <c r="G76" s="22"/>
      <c r="H76" s="22"/>
      <c r="I76" s="35"/>
      <c r="J76" s="22"/>
      <c r="K76" s="22"/>
      <c r="L76" s="35"/>
      <c r="M76" s="22"/>
      <c r="N76" s="22"/>
      <c r="O76" s="2"/>
      <c r="P76" s="37">
        <f t="shared" si="12"/>
        <v>0</v>
      </c>
      <c r="Q76" s="31">
        <f t="shared" si="13"/>
        <v>0</v>
      </c>
      <c r="R76" s="25">
        <f t="shared" si="14"/>
        <v>0</v>
      </c>
      <c r="S76" s="28">
        <f>IF(A76&gt;0,SUMPRODUCT((PLanning!$T$3:$T$367=A76)*(PLanning!$R$3:$R$367)))</f>
        <v>0</v>
      </c>
      <c r="T76">
        <f t="shared" si="10"/>
        <v>11</v>
      </c>
    </row>
    <row r="77" spans="1:20" x14ac:dyDescent="0.3">
      <c r="A77" s="57" t="str">
        <f t="shared" si="15"/>
        <v/>
      </c>
      <c r="B77" s="18">
        <f t="shared" si="9"/>
        <v>44270</v>
      </c>
      <c r="C77" s="19">
        <f t="shared" si="11"/>
        <v>44270</v>
      </c>
      <c r="D77" s="22"/>
      <c r="E77" s="22"/>
      <c r="F77" s="35"/>
      <c r="G77" s="22"/>
      <c r="H77" s="22"/>
      <c r="I77" s="35"/>
      <c r="J77" s="22"/>
      <c r="K77" s="22"/>
      <c r="L77" s="35"/>
      <c r="M77" s="22"/>
      <c r="N77" s="22"/>
      <c r="O77" s="2"/>
      <c r="P77" s="37">
        <f t="shared" si="12"/>
        <v>0</v>
      </c>
      <c r="Q77" s="31">
        <f t="shared" si="13"/>
        <v>0</v>
      </c>
      <c r="R77" s="25">
        <f t="shared" si="14"/>
        <v>0</v>
      </c>
      <c r="S77" s="28">
        <f>IF(A77&gt;0,SUMPRODUCT((PLanning!$T$3:$T$367=A77)*(PLanning!$R$3:$R$367)))</f>
        <v>0</v>
      </c>
      <c r="T77">
        <f t="shared" si="10"/>
        <v>11</v>
      </c>
    </row>
    <row r="78" spans="1:20" x14ac:dyDescent="0.3">
      <c r="A78" s="57">
        <f t="shared" si="15"/>
        <v>12</v>
      </c>
      <c r="B78" s="18">
        <f t="shared" si="9"/>
        <v>44271</v>
      </c>
      <c r="C78" s="19">
        <f t="shared" si="11"/>
        <v>44271</v>
      </c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7">
        <f t="shared" si="12"/>
        <v>0</v>
      </c>
      <c r="Q78" s="31">
        <f t="shared" si="13"/>
        <v>0</v>
      </c>
      <c r="R78" s="25">
        <f t="shared" si="14"/>
        <v>0</v>
      </c>
      <c r="S78" s="28">
        <f>IF(A78&gt;0,SUMPRODUCT((PLanning!$T$3:$T$367=A78)*(PLanning!$R$3:$R$367)))</f>
        <v>0</v>
      </c>
      <c r="T78">
        <f t="shared" si="10"/>
        <v>12</v>
      </c>
    </row>
    <row r="79" spans="1:20" x14ac:dyDescent="0.3">
      <c r="A79" s="57" t="str">
        <f t="shared" si="15"/>
        <v/>
      </c>
      <c r="B79" s="18">
        <f t="shared" si="9"/>
        <v>44272</v>
      </c>
      <c r="C79" s="19">
        <f t="shared" si="11"/>
        <v>44272</v>
      </c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7">
        <f t="shared" si="12"/>
        <v>0</v>
      </c>
      <c r="Q79" s="31">
        <f t="shared" si="13"/>
        <v>0</v>
      </c>
      <c r="R79" s="25">
        <f t="shared" si="14"/>
        <v>0</v>
      </c>
      <c r="S79" s="28">
        <f>IF(A79&gt;0,SUMPRODUCT((PLanning!$T$3:$T$367=A79)*(PLanning!$R$3:$R$367)))</f>
        <v>0</v>
      </c>
      <c r="T79">
        <f t="shared" si="10"/>
        <v>12</v>
      </c>
    </row>
    <row r="80" spans="1:20" x14ac:dyDescent="0.3">
      <c r="A80" s="57" t="str">
        <f t="shared" si="15"/>
        <v/>
      </c>
      <c r="B80" s="18">
        <f t="shared" si="9"/>
        <v>44273</v>
      </c>
      <c r="C80" s="19">
        <f t="shared" si="11"/>
        <v>44273</v>
      </c>
      <c r="D80" s="22"/>
      <c r="E80" s="22"/>
      <c r="F80" s="35"/>
      <c r="G80" s="22"/>
      <c r="H80" s="22"/>
      <c r="I80" s="35"/>
      <c r="J80" s="22"/>
      <c r="K80" s="22"/>
      <c r="L80" s="35"/>
      <c r="M80" s="22"/>
      <c r="N80" s="22"/>
      <c r="O80" s="2"/>
      <c r="P80" s="37">
        <f t="shared" si="12"/>
        <v>0</v>
      </c>
      <c r="Q80" s="31">
        <f t="shared" si="13"/>
        <v>0</v>
      </c>
      <c r="R80" s="25">
        <f t="shared" si="14"/>
        <v>0</v>
      </c>
      <c r="S80" s="28">
        <f>IF(A80&gt;0,SUMPRODUCT((PLanning!$T$3:$T$367=A80)*(PLanning!$R$3:$R$367)))</f>
        <v>0</v>
      </c>
      <c r="T80">
        <f t="shared" si="10"/>
        <v>12</v>
      </c>
    </row>
    <row r="81" spans="1:20" x14ac:dyDescent="0.3">
      <c r="A81" s="57" t="str">
        <f t="shared" si="15"/>
        <v/>
      </c>
      <c r="B81" s="18">
        <f t="shared" si="9"/>
        <v>44274</v>
      </c>
      <c r="C81" s="19">
        <f t="shared" si="11"/>
        <v>44274</v>
      </c>
      <c r="D81" s="22"/>
      <c r="E81" s="22"/>
      <c r="F81" s="35"/>
      <c r="G81" s="22"/>
      <c r="H81" s="22"/>
      <c r="I81" s="35"/>
      <c r="J81" s="22"/>
      <c r="K81" s="22"/>
      <c r="L81" s="35"/>
      <c r="M81" s="22"/>
      <c r="N81" s="22"/>
      <c r="O81" s="2"/>
      <c r="P81" s="37">
        <f t="shared" si="12"/>
        <v>0</v>
      </c>
      <c r="Q81" s="31">
        <f t="shared" si="13"/>
        <v>0</v>
      </c>
      <c r="R81" s="25">
        <f t="shared" si="14"/>
        <v>0</v>
      </c>
      <c r="S81" s="28">
        <f>IF(A81&gt;0,SUMPRODUCT((PLanning!$T$3:$T$367=A81)*(PLanning!$R$3:$R$367)))</f>
        <v>0</v>
      </c>
      <c r="T81">
        <f t="shared" si="10"/>
        <v>12</v>
      </c>
    </row>
    <row r="82" spans="1:20" x14ac:dyDescent="0.3">
      <c r="A82" s="57" t="str">
        <f t="shared" si="15"/>
        <v/>
      </c>
      <c r="B82" s="18">
        <f t="shared" si="9"/>
        <v>44275</v>
      </c>
      <c r="C82" s="19">
        <f t="shared" si="11"/>
        <v>44275</v>
      </c>
      <c r="D82" s="22"/>
      <c r="E82" s="22"/>
      <c r="F82" s="35"/>
      <c r="G82" s="22"/>
      <c r="H82" s="22"/>
      <c r="I82" s="35"/>
      <c r="J82" s="22"/>
      <c r="K82" s="22"/>
      <c r="L82" s="35"/>
      <c r="M82" s="22"/>
      <c r="N82" s="22"/>
      <c r="O82" s="2"/>
      <c r="P82" s="37">
        <f t="shared" si="12"/>
        <v>0</v>
      </c>
      <c r="Q82" s="31">
        <f t="shared" si="13"/>
        <v>0</v>
      </c>
      <c r="R82" s="25">
        <f t="shared" si="14"/>
        <v>0</v>
      </c>
      <c r="S82" s="28">
        <f>IF(A82&gt;0,SUMPRODUCT((PLanning!$T$3:$T$367=A82)*(PLanning!$R$3:$R$367)))</f>
        <v>0</v>
      </c>
      <c r="T82">
        <f t="shared" si="10"/>
        <v>12</v>
      </c>
    </row>
    <row r="83" spans="1:20" x14ac:dyDescent="0.3">
      <c r="A83" s="57" t="str">
        <f t="shared" si="15"/>
        <v/>
      </c>
      <c r="B83" s="18">
        <f t="shared" si="9"/>
        <v>44276</v>
      </c>
      <c r="C83" s="19">
        <f t="shared" si="11"/>
        <v>44276</v>
      </c>
      <c r="D83" s="22"/>
      <c r="E83" s="22"/>
      <c r="F83" s="35"/>
      <c r="G83" s="22"/>
      <c r="H83" s="22"/>
      <c r="I83" s="35"/>
      <c r="J83" s="22"/>
      <c r="K83" s="22"/>
      <c r="L83" s="35"/>
      <c r="M83" s="22"/>
      <c r="N83" s="22"/>
      <c r="O83" s="2"/>
      <c r="P83" s="37">
        <f t="shared" si="12"/>
        <v>0</v>
      </c>
      <c r="Q83" s="31">
        <f t="shared" si="13"/>
        <v>0</v>
      </c>
      <c r="R83" s="25">
        <f t="shared" si="14"/>
        <v>0</v>
      </c>
      <c r="S83" s="28">
        <f>IF(A83&gt;0,SUMPRODUCT((PLanning!$T$3:$T$367=A83)*(PLanning!$R$3:$R$367)))</f>
        <v>0</v>
      </c>
      <c r="T83">
        <f t="shared" si="10"/>
        <v>12</v>
      </c>
    </row>
    <row r="84" spans="1:20" x14ac:dyDescent="0.3">
      <c r="A84" s="57" t="str">
        <f t="shared" si="15"/>
        <v/>
      </c>
      <c r="B84" s="18">
        <f t="shared" si="9"/>
        <v>44277</v>
      </c>
      <c r="C84" s="19">
        <f t="shared" si="11"/>
        <v>44277</v>
      </c>
      <c r="D84" s="22"/>
      <c r="E84" s="22"/>
      <c r="F84" s="35"/>
      <c r="G84" s="22"/>
      <c r="H84" s="22"/>
      <c r="I84" s="35"/>
      <c r="J84" s="22"/>
      <c r="K84" s="22"/>
      <c r="L84" s="35"/>
      <c r="M84" s="22"/>
      <c r="N84" s="22"/>
      <c r="O84" s="2"/>
      <c r="P84" s="37">
        <f t="shared" si="12"/>
        <v>0</v>
      </c>
      <c r="Q84" s="31">
        <f t="shared" si="13"/>
        <v>0</v>
      </c>
      <c r="R84" s="25">
        <f t="shared" si="14"/>
        <v>0</v>
      </c>
      <c r="S84" s="28">
        <f>IF(A84&gt;0,SUMPRODUCT((PLanning!$T$3:$T$367=A84)*(PLanning!$R$3:$R$367)))</f>
        <v>0</v>
      </c>
      <c r="T84">
        <f t="shared" si="10"/>
        <v>12</v>
      </c>
    </row>
    <row r="85" spans="1:20" x14ac:dyDescent="0.3">
      <c r="A85" s="57">
        <f t="shared" si="15"/>
        <v>13</v>
      </c>
      <c r="B85" s="18">
        <f t="shared" si="9"/>
        <v>44278</v>
      </c>
      <c r="C85" s="19">
        <f t="shared" si="11"/>
        <v>44278</v>
      </c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7">
        <f t="shared" si="12"/>
        <v>0</v>
      </c>
      <c r="Q85" s="31">
        <f t="shared" si="13"/>
        <v>0</v>
      </c>
      <c r="R85" s="25">
        <f t="shared" si="14"/>
        <v>0</v>
      </c>
      <c r="S85" s="28">
        <f>IF(A85&gt;0,SUMPRODUCT((PLanning!$T$3:$T$367=A85)*(PLanning!$R$3:$R$367)))</f>
        <v>0</v>
      </c>
      <c r="T85">
        <f t="shared" si="10"/>
        <v>13</v>
      </c>
    </row>
    <row r="86" spans="1:20" x14ac:dyDescent="0.3">
      <c r="A86" s="57" t="str">
        <f t="shared" si="15"/>
        <v/>
      </c>
      <c r="B86" s="18">
        <f t="shared" si="9"/>
        <v>44279</v>
      </c>
      <c r="C86" s="19">
        <f t="shared" si="11"/>
        <v>44279</v>
      </c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7">
        <f t="shared" si="12"/>
        <v>0</v>
      </c>
      <c r="Q86" s="31">
        <f t="shared" si="13"/>
        <v>0</v>
      </c>
      <c r="R86" s="25">
        <f t="shared" si="14"/>
        <v>0</v>
      </c>
      <c r="S86" s="28">
        <f>IF(A86&gt;0,SUMPRODUCT((PLanning!$T$3:$T$367=A86)*(PLanning!$R$3:$R$367)))</f>
        <v>0</v>
      </c>
      <c r="T86">
        <f t="shared" si="10"/>
        <v>13</v>
      </c>
    </row>
    <row r="87" spans="1:20" x14ac:dyDescent="0.3">
      <c r="A87" s="57" t="str">
        <f t="shared" si="15"/>
        <v/>
      </c>
      <c r="B87" s="18">
        <f t="shared" si="9"/>
        <v>44280</v>
      </c>
      <c r="C87" s="19">
        <f t="shared" si="11"/>
        <v>44280</v>
      </c>
      <c r="D87" s="22"/>
      <c r="E87" s="22"/>
      <c r="F87" s="35"/>
      <c r="G87" s="22"/>
      <c r="H87" s="22"/>
      <c r="I87" s="35"/>
      <c r="J87" s="22"/>
      <c r="K87" s="22"/>
      <c r="L87" s="35"/>
      <c r="M87" s="22"/>
      <c r="N87" s="22"/>
      <c r="O87" s="2"/>
      <c r="P87" s="37">
        <f t="shared" si="12"/>
        <v>0</v>
      </c>
      <c r="Q87" s="31">
        <f t="shared" si="13"/>
        <v>0</v>
      </c>
      <c r="R87" s="25">
        <f t="shared" si="14"/>
        <v>0</v>
      </c>
      <c r="S87" s="28">
        <f>IF(A87&gt;0,SUMPRODUCT((PLanning!$T$3:$T$367=A87)*(PLanning!$R$3:$R$367)))</f>
        <v>0</v>
      </c>
      <c r="T87">
        <f t="shared" si="10"/>
        <v>13</v>
      </c>
    </row>
    <row r="88" spans="1:20" x14ac:dyDescent="0.3">
      <c r="A88" s="57" t="str">
        <f t="shared" si="15"/>
        <v/>
      </c>
      <c r="B88" s="18">
        <f t="shared" si="9"/>
        <v>44281</v>
      </c>
      <c r="C88" s="19">
        <f t="shared" si="11"/>
        <v>44281</v>
      </c>
      <c r="D88" s="22"/>
      <c r="E88" s="22"/>
      <c r="F88" s="35"/>
      <c r="G88" s="22"/>
      <c r="H88" s="22"/>
      <c r="I88" s="35"/>
      <c r="J88" s="22"/>
      <c r="K88" s="22"/>
      <c r="L88" s="35"/>
      <c r="M88" s="22"/>
      <c r="N88" s="22"/>
      <c r="O88" s="2"/>
      <c r="P88" s="37">
        <f t="shared" si="12"/>
        <v>0</v>
      </c>
      <c r="Q88" s="31">
        <f t="shared" si="13"/>
        <v>0</v>
      </c>
      <c r="R88" s="25">
        <f t="shared" si="14"/>
        <v>0</v>
      </c>
      <c r="S88" s="28">
        <f>IF(A88&gt;0,SUMPRODUCT((PLanning!$T$3:$T$367=A88)*(PLanning!$R$3:$R$367)))</f>
        <v>0</v>
      </c>
      <c r="T88">
        <f t="shared" si="10"/>
        <v>13</v>
      </c>
    </row>
    <row r="89" spans="1:20" x14ac:dyDescent="0.3">
      <c r="A89" s="57" t="str">
        <f t="shared" si="15"/>
        <v/>
      </c>
      <c r="B89" s="18">
        <f t="shared" ref="B89:B152" si="16">B88+1</f>
        <v>44282</v>
      </c>
      <c r="C89" s="19">
        <f t="shared" si="11"/>
        <v>44282</v>
      </c>
      <c r="D89" s="22"/>
      <c r="E89" s="22"/>
      <c r="F89" s="35"/>
      <c r="G89" s="22"/>
      <c r="H89" s="22"/>
      <c r="I89" s="35"/>
      <c r="J89" s="22"/>
      <c r="K89" s="22"/>
      <c r="L89" s="35"/>
      <c r="M89" s="22"/>
      <c r="N89" s="22"/>
      <c r="O89" s="2"/>
      <c r="P89" s="37">
        <f t="shared" si="12"/>
        <v>0</v>
      </c>
      <c r="Q89" s="31">
        <f t="shared" si="13"/>
        <v>0</v>
      </c>
      <c r="R89" s="25">
        <f t="shared" si="14"/>
        <v>0</v>
      </c>
      <c r="S89" s="28">
        <f>IF(A89&gt;0,SUMPRODUCT((PLanning!$T$3:$T$367=A89)*(PLanning!$R$3:$R$367)))</f>
        <v>0</v>
      </c>
      <c r="T89">
        <f t="shared" si="10"/>
        <v>13</v>
      </c>
    </row>
    <row r="90" spans="1:20" x14ac:dyDescent="0.3">
      <c r="A90" s="57" t="str">
        <f t="shared" si="15"/>
        <v/>
      </c>
      <c r="B90" s="18">
        <f t="shared" si="16"/>
        <v>44283</v>
      </c>
      <c r="C90" s="19">
        <f t="shared" si="11"/>
        <v>44283</v>
      </c>
      <c r="D90" s="22"/>
      <c r="E90" s="22"/>
      <c r="F90" s="35"/>
      <c r="G90" s="22"/>
      <c r="H90" s="22"/>
      <c r="I90" s="35"/>
      <c r="J90" s="22"/>
      <c r="K90" s="22"/>
      <c r="L90" s="35"/>
      <c r="M90" s="22"/>
      <c r="N90" s="22"/>
      <c r="O90" s="2"/>
      <c r="P90" s="37">
        <f t="shared" si="12"/>
        <v>0</v>
      </c>
      <c r="Q90" s="31">
        <f t="shared" si="13"/>
        <v>0</v>
      </c>
      <c r="R90" s="25">
        <f t="shared" si="14"/>
        <v>0</v>
      </c>
      <c r="S90" s="28">
        <f>IF(A90&gt;0,SUMPRODUCT((PLanning!$T$3:$T$367=A90)*(PLanning!$R$3:$R$367)))</f>
        <v>0</v>
      </c>
      <c r="T90">
        <f t="shared" si="10"/>
        <v>13</v>
      </c>
    </row>
    <row r="91" spans="1:20" x14ac:dyDescent="0.3">
      <c r="A91" s="57" t="str">
        <f t="shared" si="15"/>
        <v/>
      </c>
      <c r="B91" s="18">
        <f t="shared" si="16"/>
        <v>44284</v>
      </c>
      <c r="C91" s="19">
        <f t="shared" si="11"/>
        <v>44284</v>
      </c>
      <c r="D91" s="22"/>
      <c r="E91" s="22"/>
      <c r="F91" s="35"/>
      <c r="G91" s="22"/>
      <c r="H91" s="22"/>
      <c r="I91" s="35"/>
      <c r="J91" s="22"/>
      <c r="K91" s="22"/>
      <c r="L91" s="35"/>
      <c r="M91" s="22"/>
      <c r="N91" s="22"/>
      <c r="O91" s="2"/>
      <c r="P91" s="37">
        <f t="shared" si="12"/>
        <v>0</v>
      </c>
      <c r="Q91" s="31">
        <f t="shared" si="13"/>
        <v>0</v>
      </c>
      <c r="R91" s="25">
        <f t="shared" si="14"/>
        <v>0</v>
      </c>
      <c r="S91" s="28">
        <f>IF(A91&gt;0,SUMPRODUCT((PLanning!$T$3:$T$367=A91)*(PLanning!$R$3:$R$367)))</f>
        <v>0</v>
      </c>
      <c r="T91">
        <f t="shared" si="10"/>
        <v>13</v>
      </c>
    </row>
    <row r="92" spans="1:20" x14ac:dyDescent="0.3">
      <c r="A92" s="57">
        <f t="shared" si="15"/>
        <v>14</v>
      </c>
      <c r="B92" s="18">
        <f t="shared" si="16"/>
        <v>44285</v>
      </c>
      <c r="C92" s="19">
        <f t="shared" si="11"/>
        <v>44285</v>
      </c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7">
        <f t="shared" si="12"/>
        <v>0</v>
      </c>
      <c r="Q92" s="31">
        <f t="shared" si="13"/>
        <v>0</v>
      </c>
      <c r="R92" s="25">
        <f t="shared" si="14"/>
        <v>0</v>
      </c>
      <c r="S92" s="28">
        <f>IF(A92&gt;0,SUMPRODUCT((PLanning!$T$3:$T$367=A92)*(PLanning!$R$3:$R$367)))</f>
        <v>0</v>
      </c>
      <c r="T92">
        <f t="shared" si="10"/>
        <v>14</v>
      </c>
    </row>
    <row r="93" spans="1:20" x14ac:dyDescent="0.3">
      <c r="A93" s="57" t="str">
        <f t="shared" si="15"/>
        <v/>
      </c>
      <c r="B93" s="18">
        <f t="shared" si="16"/>
        <v>44286</v>
      </c>
      <c r="C93" s="19">
        <f t="shared" si="11"/>
        <v>44286</v>
      </c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7">
        <f t="shared" si="12"/>
        <v>0</v>
      </c>
      <c r="Q93" s="31">
        <f t="shared" si="13"/>
        <v>0</v>
      </c>
      <c r="R93" s="25">
        <f t="shared" si="14"/>
        <v>0</v>
      </c>
      <c r="S93" s="28">
        <f>IF(A93&gt;0,SUMPRODUCT((PLanning!$T$3:$T$367=A93)*(PLanning!$R$3:$R$367)))</f>
        <v>0</v>
      </c>
      <c r="T93">
        <f t="shared" si="10"/>
        <v>14</v>
      </c>
    </row>
    <row r="94" spans="1:20" x14ac:dyDescent="0.3">
      <c r="A94" s="57" t="str">
        <f t="shared" si="15"/>
        <v/>
      </c>
      <c r="B94" s="18">
        <f t="shared" si="16"/>
        <v>44287</v>
      </c>
      <c r="C94" s="19">
        <f t="shared" si="11"/>
        <v>44287</v>
      </c>
      <c r="D94" s="22"/>
      <c r="E94" s="22"/>
      <c r="F94" s="35"/>
      <c r="G94" s="22"/>
      <c r="H94" s="22"/>
      <c r="I94" s="35"/>
      <c r="J94" s="22"/>
      <c r="K94" s="22"/>
      <c r="L94" s="35"/>
      <c r="M94" s="22"/>
      <c r="N94" s="22"/>
      <c r="O94" s="2"/>
      <c r="P94" s="37">
        <f t="shared" si="12"/>
        <v>0</v>
      </c>
      <c r="Q94" s="31">
        <f t="shared" si="13"/>
        <v>0</v>
      </c>
      <c r="R94" s="25">
        <f t="shared" si="14"/>
        <v>0</v>
      </c>
      <c r="S94" s="28">
        <f>IF(A94&gt;0,SUMPRODUCT((PLanning!$T$3:$T$367=A94)*(PLanning!$R$3:$R$367)))</f>
        <v>0</v>
      </c>
      <c r="T94">
        <f t="shared" si="10"/>
        <v>14</v>
      </c>
    </row>
    <row r="95" spans="1:20" x14ac:dyDescent="0.3">
      <c r="A95" s="57" t="str">
        <f t="shared" si="15"/>
        <v/>
      </c>
      <c r="B95" s="18">
        <f t="shared" si="16"/>
        <v>44288</v>
      </c>
      <c r="C95" s="19">
        <f t="shared" si="11"/>
        <v>44288</v>
      </c>
      <c r="D95" s="22"/>
      <c r="E95" s="22"/>
      <c r="F95" s="35"/>
      <c r="G95" s="22"/>
      <c r="H95" s="22"/>
      <c r="I95" s="35"/>
      <c r="J95" s="22"/>
      <c r="K95" s="22"/>
      <c r="L95" s="35"/>
      <c r="M95" s="22"/>
      <c r="N95" s="22"/>
      <c r="O95" s="2"/>
      <c r="P95" s="37">
        <f t="shared" si="12"/>
        <v>0</v>
      </c>
      <c r="Q95" s="31">
        <f t="shared" si="13"/>
        <v>0</v>
      </c>
      <c r="R95" s="25">
        <f t="shared" si="14"/>
        <v>0</v>
      </c>
      <c r="S95" s="28">
        <f>IF(A95&gt;0,SUMPRODUCT((PLanning!$T$3:$T$367=A95)*(PLanning!$R$3:$R$367)))</f>
        <v>0</v>
      </c>
      <c r="T95">
        <f t="shared" si="10"/>
        <v>14</v>
      </c>
    </row>
    <row r="96" spans="1:20" x14ac:dyDescent="0.3">
      <c r="A96" s="57" t="str">
        <f t="shared" si="15"/>
        <v/>
      </c>
      <c r="B96" s="18">
        <f t="shared" si="16"/>
        <v>44289</v>
      </c>
      <c r="C96" s="19">
        <f t="shared" si="11"/>
        <v>44289</v>
      </c>
      <c r="D96" s="22"/>
      <c r="E96" s="22"/>
      <c r="F96" s="35"/>
      <c r="G96" s="22"/>
      <c r="H96" s="22"/>
      <c r="I96" s="35"/>
      <c r="J96" s="22"/>
      <c r="K96" s="22"/>
      <c r="L96" s="35"/>
      <c r="M96" s="22"/>
      <c r="N96" s="22"/>
      <c r="O96" s="2"/>
      <c r="P96" s="37">
        <f t="shared" si="12"/>
        <v>0</v>
      </c>
      <c r="Q96" s="31">
        <f t="shared" si="13"/>
        <v>0</v>
      </c>
      <c r="R96" s="25">
        <f t="shared" si="14"/>
        <v>0</v>
      </c>
      <c r="S96" s="28">
        <f>IF(A96&gt;0,SUMPRODUCT((PLanning!$T$3:$T$367=A96)*(PLanning!$R$3:$R$367)))</f>
        <v>0</v>
      </c>
      <c r="T96">
        <f t="shared" si="10"/>
        <v>14</v>
      </c>
    </row>
    <row r="97" spans="1:23" x14ac:dyDescent="0.3">
      <c r="A97" s="57" t="str">
        <f t="shared" si="15"/>
        <v/>
      </c>
      <c r="B97" s="18">
        <f t="shared" si="16"/>
        <v>44290</v>
      </c>
      <c r="C97" s="19">
        <f t="shared" si="11"/>
        <v>44290</v>
      </c>
      <c r="D97" s="22"/>
      <c r="E97" s="22"/>
      <c r="F97" s="35"/>
      <c r="G97" s="22"/>
      <c r="H97" s="22"/>
      <c r="I97" s="35"/>
      <c r="J97" s="22"/>
      <c r="K97" s="22"/>
      <c r="L97" s="35"/>
      <c r="M97" s="22"/>
      <c r="N97" s="22"/>
      <c r="O97" s="2"/>
      <c r="P97" s="37">
        <f t="shared" si="12"/>
        <v>0</v>
      </c>
      <c r="Q97" s="31">
        <f t="shared" si="13"/>
        <v>0</v>
      </c>
      <c r="R97" s="25">
        <f t="shared" si="14"/>
        <v>0</v>
      </c>
      <c r="S97" s="28">
        <f>IF(A97&gt;0,SUMPRODUCT((PLanning!$T$3:$T$367=A97)*(PLanning!$R$3:$R$367)))</f>
        <v>0</v>
      </c>
      <c r="T97">
        <f t="shared" si="10"/>
        <v>14</v>
      </c>
    </row>
    <row r="98" spans="1:23" x14ac:dyDescent="0.3">
      <c r="A98" s="57" t="str">
        <f t="shared" si="15"/>
        <v/>
      </c>
      <c r="B98" s="18">
        <f t="shared" si="16"/>
        <v>44291</v>
      </c>
      <c r="C98" s="19">
        <f t="shared" si="11"/>
        <v>44291</v>
      </c>
      <c r="D98" s="22"/>
      <c r="E98" s="22"/>
      <c r="F98" s="35"/>
      <c r="G98" s="22"/>
      <c r="H98" s="22"/>
      <c r="I98" s="35"/>
      <c r="J98" s="22"/>
      <c r="K98" s="22"/>
      <c r="L98" s="35"/>
      <c r="M98" s="22"/>
      <c r="N98" s="22"/>
      <c r="O98" s="2"/>
      <c r="P98" s="37">
        <f t="shared" si="12"/>
        <v>0</v>
      </c>
      <c r="Q98" s="31">
        <f t="shared" si="13"/>
        <v>0</v>
      </c>
      <c r="R98" s="25">
        <f t="shared" si="14"/>
        <v>0</v>
      </c>
      <c r="S98" s="28">
        <f>IF(A98&gt;0,SUMPRODUCT((PLanning!$T$3:$T$367=A98)*(PLanning!$R$3:$R$367)))</f>
        <v>0</v>
      </c>
      <c r="T98">
        <f t="shared" si="10"/>
        <v>14</v>
      </c>
    </row>
    <row r="99" spans="1:23" x14ac:dyDescent="0.3">
      <c r="A99" s="57">
        <f t="shared" si="15"/>
        <v>15</v>
      </c>
      <c r="B99" s="18">
        <f t="shared" si="16"/>
        <v>44292</v>
      </c>
      <c r="C99" s="19">
        <f t="shared" si="11"/>
        <v>44292</v>
      </c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7">
        <f t="shared" si="12"/>
        <v>0</v>
      </c>
      <c r="Q99" s="31">
        <f t="shared" si="13"/>
        <v>0</v>
      </c>
      <c r="R99" s="25">
        <f t="shared" si="14"/>
        <v>0</v>
      </c>
      <c r="S99" s="28">
        <f>IF(A99&gt;0,SUMPRODUCT((PLanning!$T$3:$T$367=A99)*(PLanning!$R$3:$R$367)))</f>
        <v>0</v>
      </c>
      <c r="T99">
        <f t="shared" si="10"/>
        <v>15</v>
      </c>
    </row>
    <row r="100" spans="1:23" x14ac:dyDescent="0.3">
      <c r="A100" s="57" t="str">
        <f t="shared" si="15"/>
        <v/>
      </c>
      <c r="B100" s="18">
        <f t="shared" si="16"/>
        <v>44293</v>
      </c>
      <c r="C100" s="19">
        <f t="shared" si="11"/>
        <v>44293</v>
      </c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7">
        <f t="shared" si="12"/>
        <v>0</v>
      </c>
      <c r="Q100" s="31">
        <f t="shared" si="13"/>
        <v>0</v>
      </c>
      <c r="R100" s="25">
        <f t="shared" si="14"/>
        <v>0</v>
      </c>
      <c r="S100" s="28">
        <f>IF(A100&gt;0,SUMPRODUCT((PLanning!$T$3:$T$367=A100)*(PLanning!$R$3:$R$367)))</f>
        <v>0</v>
      </c>
      <c r="T100">
        <f t="shared" si="10"/>
        <v>15</v>
      </c>
    </row>
    <row r="101" spans="1:23" x14ac:dyDescent="0.3">
      <c r="A101" s="57" t="str">
        <f t="shared" si="15"/>
        <v/>
      </c>
      <c r="B101" s="18">
        <f t="shared" si="16"/>
        <v>44294</v>
      </c>
      <c r="C101" s="19">
        <f t="shared" si="11"/>
        <v>44294</v>
      </c>
      <c r="D101" s="22"/>
      <c r="E101" s="22"/>
      <c r="F101" s="35"/>
      <c r="G101" s="22"/>
      <c r="H101" s="22"/>
      <c r="I101" s="35"/>
      <c r="J101" s="22"/>
      <c r="K101" s="22"/>
      <c r="L101" s="35"/>
      <c r="M101" s="22"/>
      <c r="N101" s="22"/>
      <c r="O101" s="2"/>
      <c r="P101" s="37">
        <f t="shared" si="12"/>
        <v>0</v>
      </c>
      <c r="Q101" s="31">
        <f t="shared" si="13"/>
        <v>0</v>
      </c>
      <c r="R101" s="25">
        <f t="shared" si="14"/>
        <v>0</v>
      </c>
      <c r="S101" s="28">
        <f>IF(A101&gt;0,SUMPRODUCT((PLanning!$T$3:$T$367=A101)*(PLanning!$R$3:$R$367)))</f>
        <v>0</v>
      </c>
      <c r="T101">
        <f t="shared" si="10"/>
        <v>15</v>
      </c>
    </row>
    <row r="102" spans="1:23" x14ac:dyDescent="0.3">
      <c r="A102" s="57" t="str">
        <f t="shared" si="15"/>
        <v/>
      </c>
      <c r="B102" s="18">
        <f t="shared" si="16"/>
        <v>44295</v>
      </c>
      <c r="C102" s="19">
        <f t="shared" si="11"/>
        <v>44295</v>
      </c>
      <c r="D102" s="22"/>
      <c r="E102" s="22"/>
      <c r="F102" s="35"/>
      <c r="G102" s="22"/>
      <c r="H102" s="22"/>
      <c r="I102" s="35"/>
      <c r="J102" s="22"/>
      <c r="K102" s="22"/>
      <c r="L102" s="35"/>
      <c r="M102" s="22"/>
      <c r="N102" s="22"/>
      <c r="O102" s="2"/>
      <c r="P102" s="37">
        <f t="shared" si="12"/>
        <v>0</v>
      </c>
      <c r="Q102" s="31">
        <f t="shared" si="13"/>
        <v>0</v>
      </c>
      <c r="R102" s="25">
        <f t="shared" si="14"/>
        <v>0</v>
      </c>
      <c r="S102" s="28">
        <f>IF(A102&gt;0,SUMPRODUCT((PLanning!$T$3:$T$367=A102)*(PLanning!$R$3:$R$367)))</f>
        <v>0</v>
      </c>
      <c r="T102">
        <f t="shared" si="10"/>
        <v>15</v>
      </c>
    </row>
    <row r="103" spans="1:23" x14ac:dyDescent="0.3">
      <c r="A103" s="57" t="str">
        <f t="shared" si="15"/>
        <v/>
      </c>
      <c r="B103" s="18">
        <f t="shared" si="16"/>
        <v>44296</v>
      </c>
      <c r="C103" s="19">
        <f t="shared" si="11"/>
        <v>44296</v>
      </c>
      <c r="D103" s="22"/>
      <c r="E103" s="22"/>
      <c r="F103" s="35"/>
      <c r="G103" s="22"/>
      <c r="H103" s="22"/>
      <c r="I103" s="35"/>
      <c r="J103" s="22"/>
      <c r="K103" s="22"/>
      <c r="L103" s="35"/>
      <c r="M103" s="22"/>
      <c r="N103" s="22"/>
      <c r="O103" s="2"/>
      <c r="P103" s="37">
        <f t="shared" si="12"/>
        <v>0</v>
      </c>
      <c r="Q103" s="31">
        <f t="shared" si="13"/>
        <v>0</v>
      </c>
      <c r="R103" s="25">
        <f t="shared" si="14"/>
        <v>0</v>
      </c>
      <c r="S103" s="28">
        <f>IF(A103&gt;0,SUMPRODUCT((PLanning!$T$3:$T$367=A103)*(PLanning!$R$3:$R$367)))</f>
        <v>0</v>
      </c>
      <c r="T103">
        <f t="shared" si="10"/>
        <v>15</v>
      </c>
    </row>
    <row r="104" spans="1:23" x14ac:dyDescent="0.3">
      <c r="A104" s="57" t="str">
        <f t="shared" si="15"/>
        <v/>
      </c>
      <c r="B104" s="18">
        <f t="shared" si="16"/>
        <v>44297</v>
      </c>
      <c r="C104" s="19">
        <f t="shared" si="11"/>
        <v>44297</v>
      </c>
      <c r="D104" s="22"/>
      <c r="E104" s="22"/>
      <c r="F104" s="35"/>
      <c r="G104" s="22"/>
      <c r="H104" s="22"/>
      <c r="I104" s="35"/>
      <c r="J104" s="22"/>
      <c r="K104" s="22"/>
      <c r="L104" s="35"/>
      <c r="M104" s="22"/>
      <c r="N104" s="22"/>
      <c r="O104" s="2"/>
      <c r="P104" s="37">
        <f t="shared" si="12"/>
        <v>0</v>
      </c>
      <c r="Q104" s="31">
        <f t="shared" si="13"/>
        <v>0</v>
      </c>
      <c r="R104" s="25">
        <f t="shared" si="14"/>
        <v>0</v>
      </c>
      <c r="S104" s="28">
        <f>IF(A104&gt;0,SUMPRODUCT((PLanning!$T$3:$T$367=A104)*(PLanning!$R$3:$R$367)))</f>
        <v>0</v>
      </c>
      <c r="T104">
        <f t="shared" si="10"/>
        <v>15</v>
      </c>
    </row>
    <row r="105" spans="1:23" x14ac:dyDescent="0.3">
      <c r="A105" s="57" t="str">
        <f t="shared" si="15"/>
        <v/>
      </c>
      <c r="B105" s="18">
        <f t="shared" si="16"/>
        <v>44298</v>
      </c>
      <c r="C105" s="19">
        <f t="shared" si="11"/>
        <v>44298</v>
      </c>
      <c r="D105" s="22"/>
      <c r="E105" s="22"/>
      <c r="F105" s="35"/>
      <c r="G105" s="22"/>
      <c r="H105" s="22"/>
      <c r="I105" s="35"/>
      <c r="J105" s="22"/>
      <c r="K105" s="22"/>
      <c r="L105" s="35"/>
      <c r="M105" s="22"/>
      <c r="N105" s="22"/>
      <c r="O105" s="2"/>
      <c r="P105" s="37">
        <f t="shared" si="12"/>
        <v>0</v>
      </c>
      <c r="Q105" s="31">
        <f t="shared" si="13"/>
        <v>0</v>
      </c>
      <c r="R105" s="25">
        <f t="shared" si="14"/>
        <v>0</v>
      </c>
      <c r="S105" s="28">
        <f>IF(A105&gt;0,SUMPRODUCT((PLanning!$T$3:$T$367=A105)*(PLanning!$R$3:$R$367)))</f>
        <v>0</v>
      </c>
      <c r="T105">
        <f t="shared" si="10"/>
        <v>15</v>
      </c>
    </row>
    <row r="106" spans="1:23" x14ac:dyDescent="0.3">
      <c r="A106" s="57">
        <f t="shared" si="15"/>
        <v>16</v>
      </c>
      <c r="B106" s="18">
        <f t="shared" si="16"/>
        <v>44299</v>
      </c>
      <c r="C106" s="19">
        <f t="shared" si="11"/>
        <v>44299</v>
      </c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7">
        <f t="shared" si="12"/>
        <v>0</v>
      </c>
      <c r="Q106" s="31">
        <f t="shared" si="13"/>
        <v>0</v>
      </c>
      <c r="R106" s="25">
        <f t="shared" si="14"/>
        <v>0</v>
      </c>
      <c r="S106" s="28">
        <f>IF(A106&gt;0,SUMPRODUCT((PLanning!$T$3:$T$367=A106)*(PLanning!$R$3:$R$367)))</f>
        <v>0</v>
      </c>
      <c r="T106">
        <f t="shared" si="10"/>
        <v>16</v>
      </c>
    </row>
    <row r="107" spans="1:23" x14ac:dyDescent="0.3">
      <c r="A107" s="57" t="str">
        <f t="shared" si="15"/>
        <v/>
      </c>
      <c r="B107" s="18">
        <f t="shared" si="16"/>
        <v>44300</v>
      </c>
      <c r="C107" s="19">
        <f t="shared" si="11"/>
        <v>44300</v>
      </c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7">
        <f t="shared" si="12"/>
        <v>0</v>
      </c>
      <c r="Q107" s="31">
        <f t="shared" si="13"/>
        <v>0</v>
      </c>
      <c r="R107" s="25">
        <f t="shared" si="14"/>
        <v>0</v>
      </c>
      <c r="S107" s="28">
        <f>IF(A107&gt;0,SUMPRODUCT((PLanning!$T$3:$T$367=A107)*(PLanning!$R$3:$R$367)))</f>
        <v>0</v>
      </c>
      <c r="T107">
        <f t="shared" si="10"/>
        <v>16</v>
      </c>
    </row>
    <row r="108" spans="1:23" x14ac:dyDescent="0.3">
      <c r="A108" s="57" t="str">
        <f t="shared" si="15"/>
        <v/>
      </c>
      <c r="B108" s="18">
        <f t="shared" si="16"/>
        <v>44301</v>
      </c>
      <c r="C108" s="19">
        <f t="shared" si="11"/>
        <v>44301</v>
      </c>
      <c r="D108" s="22"/>
      <c r="E108" s="22"/>
      <c r="F108" s="35"/>
      <c r="G108" s="22"/>
      <c r="H108" s="22"/>
      <c r="I108" s="35"/>
      <c r="J108" s="22"/>
      <c r="K108" s="22"/>
      <c r="L108" s="35"/>
      <c r="M108" s="22"/>
      <c r="N108" s="22"/>
      <c r="O108" s="2"/>
      <c r="P108" s="37">
        <f t="shared" si="12"/>
        <v>0</v>
      </c>
      <c r="Q108" s="31">
        <f t="shared" si="13"/>
        <v>0</v>
      </c>
      <c r="R108" s="25">
        <f t="shared" si="14"/>
        <v>0</v>
      </c>
      <c r="S108" s="28">
        <f>IF(A108&gt;0,SUMPRODUCT((PLanning!$T$3:$T$367=A108)*(PLanning!$R$3:$R$367)))</f>
        <v>0</v>
      </c>
      <c r="T108">
        <f t="shared" si="10"/>
        <v>16</v>
      </c>
    </row>
    <row r="109" spans="1:23" x14ac:dyDescent="0.3">
      <c r="A109" s="57" t="str">
        <f t="shared" si="15"/>
        <v/>
      </c>
      <c r="B109" s="18">
        <f t="shared" si="16"/>
        <v>44302</v>
      </c>
      <c r="C109" s="19">
        <f t="shared" si="11"/>
        <v>44302</v>
      </c>
      <c r="D109" s="22"/>
      <c r="E109" s="22"/>
      <c r="F109" s="35"/>
      <c r="G109" s="22"/>
      <c r="H109" s="22"/>
      <c r="I109" s="35"/>
      <c r="J109" s="22"/>
      <c r="K109" s="22"/>
      <c r="L109" s="35"/>
      <c r="M109" s="22"/>
      <c r="N109" s="22"/>
      <c r="O109" s="2"/>
      <c r="P109" s="37">
        <f t="shared" si="12"/>
        <v>0</v>
      </c>
      <c r="Q109" s="31">
        <f t="shared" si="13"/>
        <v>0</v>
      </c>
      <c r="R109" s="25">
        <f t="shared" si="14"/>
        <v>0</v>
      </c>
      <c r="S109" s="28">
        <f>IF(A109&gt;0,SUMPRODUCT((PLanning!$T$3:$T$367=A109)*(PLanning!$R$3:$R$367)))</f>
        <v>0</v>
      </c>
      <c r="T109">
        <f t="shared" si="10"/>
        <v>16</v>
      </c>
      <c r="V109" s="64"/>
      <c r="W109" s="64"/>
    </row>
    <row r="110" spans="1:23" x14ac:dyDescent="0.3">
      <c r="A110" s="57" t="str">
        <f t="shared" si="15"/>
        <v/>
      </c>
      <c r="B110" s="18">
        <f t="shared" si="16"/>
        <v>44303</v>
      </c>
      <c r="C110" s="19">
        <f t="shared" si="11"/>
        <v>44303</v>
      </c>
      <c r="D110" s="22"/>
      <c r="E110" s="22"/>
      <c r="F110" s="35"/>
      <c r="G110" s="22"/>
      <c r="H110" s="22"/>
      <c r="I110" s="35"/>
      <c r="J110" s="22"/>
      <c r="K110" s="22"/>
      <c r="L110" s="35"/>
      <c r="M110" s="22"/>
      <c r="N110" s="22"/>
      <c r="O110" s="2"/>
      <c r="P110" s="37">
        <f t="shared" si="12"/>
        <v>0</v>
      </c>
      <c r="Q110" s="31">
        <f t="shared" si="13"/>
        <v>0</v>
      </c>
      <c r="R110" s="25">
        <f t="shared" si="14"/>
        <v>0</v>
      </c>
      <c r="S110" s="28">
        <f>IF(A110&gt;0,SUMPRODUCT((PLanning!$T$3:$T$367=A110)*(PLanning!$R$3:$R$367)))</f>
        <v>0</v>
      </c>
      <c r="T110">
        <f t="shared" si="10"/>
        <v>16</v>
      </c>
      <c r="W110" s="64"/>
    </row>
    <row r="111" spans="1:23" x14ac:dyDescent="0.3">
      <c r="A111" s="57" t="str">
        <f t="shared" si="15"/>
        <v/>
      </c>
      <c r="B111" s="18">
        <f t="shared" si="16"/>
        <v>44304</v>
      </c>
      <c r="C111" s="19">
        <f t="shared" si="11"/>
        <v>44304</v>
      </c>
      <c r="D111" s="22"/>
      <c r="E111" s="22"/>
      <c r="F111" s="35"/>
      <c r="G111" s="22"/>
      <c r="H111" s="22"/>
      <c r="I111" s="35"/>
      <c r="J111" s="22"/>
      <c r="K111" s="22"/>
      <c r="L111" s="35"/>
      <c r="M111" s="22"/>
      <c r="N111" s="22"/>
      <c r="O111" s="2"/>
      <c r="P111" s="37">
        <f t="shared" si="12"/>
        <v>0</v>
      </c>
      <c r="Q111" s="31">
        <f t="shared" si="13"/>
        <v>0</v>
      </c>
      <c r="R111" s="25">
        <f t="shared" si="14"/>
        <v>0</v>
      </c>
      <c r="S111" s="28">
        <f>IF(A111&gt;0,SUMPRODUCT((PLanning!$T$3:$T$367=A111)*(PLanning!$R$3:$R$367)))</f>
        <v>0</v>
      </c>
      <c r="T111">
        <f t="shared" si="10"/>
        <v>16</v>
      </c>
    </row>
    <row r="112" spans="1:23" x14ac:dyDescent="0.3">
      <c r="A112" s="57" t="str">
        <f t="shared" si="15"/>
        <v/>
      </c>
      <c r="B112" s="18">
        <f t="shared" si="16"/>
        <v>44305</v>
      </c>
      <c r="C112" s="19">
        <f t="shared" si="11"/>
        <v>44305</v>
      </c>
      <c r="D112" s="22"/>
      <c r="E112" s="22"/>
      <c r="F112" s="35"/>
      <c r="G112" s="22"/>
      <c r="H112" s="22"/>
      <c r="I112" s="35"/>
      <c r="J112" s="22"/>
      <c r="K112" s="22"/>
      <c r="L112" s="35"/>
      <c r="M112" s="22"/>
      <c r="N112" s="22"/>
      <c r="O112" s="2"/>
      <c r="P112" s="37">
        <f t="shared" si="12"/>
        <v>0</v>
      </c>
      <c r="Q112" s="31">
        <f t="shared" si="13"/>
        <v>0</v>
      </c>
      <c r="R112" s="25">
        <f t="shared" si="14"/>
        <v>0</v>
      </c>
      <c r="S112" s="28">
        <f>IF(A112&gt;0,SUMPRODUCT((PLanning!$T$3:$T$367=A112)*(PLanning!$R$3:$R$367)))</f>
        <v>0</v>
      </c>
      <c r="T112">
        <f t="shared" si="10"/>
        <v>16</v>
      </c>
    </row>
    <row r="113" spans="1:20" x14ac:dyDescent="0.3">
      <c r="A113" s="57">
        <f t="shared" si="15"/>
        <v>17</v>
      </c>
      <c r="B113" s="18">
        <f t="shared" si="16"/>
        <v>44306</v>
      </c>
      <c r="C113" s="19">
        <f t="shared" si="11"/>
        <v>44306</v>
      </c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7">
        <f t="shared" si="12"/>
        <v>0</v>
      </c>
      <c r="Q113" s="31">
        <f t="shared" si="13"/>
        <v>0</v>
      </c>
      <c r="R113" s="25">
        <f t="shared" si="14"/>
        <v>0</v>
      </c>
      <c r="S113" s="28">
        <f>IF(A113&gt;0,SUMPRODUCT((PLanning!$T$3:$T$367=A113)*(PLanning!$R$3:$R$367)))</f>
        <v>0</v>
      </c>
      <c r="T113">
        <f t="shared" si="10"/>
        <v>17</v>
      </c>
    </row>
    <row r="114" spans="1:20" x14ac:dyDescent="0.3">
      <c r="A114" s="57" t="str">
        <f t="shared" si="15"/>
        <v/>
      </c>
      <c r="B114" s="18">
        <f t="shared" si="16"/>
        <v>44307</v>
      </c>
      <c r="C114" s="19">
        <f t="shared" si="11"/>
        <v>44307</v>
      </c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7">
        <f t="shared" si="12"/>
        <v>0</v>
      </c>
      <c r="Q114" s="31">
        <f t="shared" si="13"/>
        <v>0</v>
      </c>
      <c r="R114" s="25">
        <f t="shared" si="14"/>
        <v>0</v>
      </c>
      <c r="S114" s="28">
        <f>IF(A114&gt;0,SUMPRODUCT((PLanning!$T$3:$T$367=A114)*(PLanning!$R$3:$R$367)))</f>
        <v>0</v>
      </c>
      <c r="T114">
        <f t="shared" si="10"/>
        <v>17</v>
      </c>
    </row>
    <row r="115" spans="1:20" x14ac:dyDescent="0.3">
      <c r="A115" s="57" t="str">
        <f t="shared" si="15"/>
        <v/>
      </c>
      <c r="B115" s="18">
        <f t="shared" si="16"/>
        <v>44308</v>
      </c>
      <c r="C115" s="19">
        <f t="shared" si="11"/>
        <v>44308</v>
      </c>
      <c r="D115" s="22"/>
      <c r="E115" s="22"/>
      <c r="F115" s="35"/>
      <c r="G115" s="22"/>
      <c r="H115" s="22"/>
      <c r="I115" s="35"/>
      <c r="J115" s="22"/>
      <c r="K115" s="22"/>
      <c r="L115" s="35"/>
      <c r="M115" s="22"/>
      <c r="N115" s="22"/>
      <c r="O115" s="2"/>
      <c r="P115" s="37">
        <f t="shared" si="12"/>
        <v>0</v>
      </c>
      <c r="Q115" s="31">
        <f t="shared" si="13"/>
        <v>0</v>
      </c>
      <c r="R115" s="25">
        <f t="shared" si="14"/>
        <v>0</v>
      </c>
      <c r="S115" s="28">
        <f>IF(A115&gt;0,SUMPRODUCT((PLanning!$T$3:$T$367=A115)*(PLanning!$R$3:$R$367)))</f>
        <v>0</v>
      </c>
      <c r="T115">
        <f t="shared" si="10"/>
        <v>17</v>
      </c>
    </row>
    <row r="116" spans="1:20" x14ac:dyDescent="0.3">
      <c r="A116" s="57" t="str">
        <f t="shared" si="15"/>
        <v/>
      </c>
      <c r="B116" s="18">
        <f t="shared" si="16"/>
        <v>44309</v>
      </c>
      <c r="C116" s="19">
        <f t="shared" si="11"/>
        <v>44309</v>
      </c>
      <c r="D116" s="22"/>
      <c r="E116" s="22"/>
      <c r="F116" s="35"/>
      <c r="G116" s="22"/>
      <c r="H116" s="22"/>
      <c r="I116" s="35"/>
      <c r="J116" s="22"/>
      <c r="K116" s="22"/>
      <c r="L116" s="35"/>
      <c r="M116" s="22"/>
      <c r="N116" s="22"/>
      <c r="O116" s="2"/>
      <c r="P116" s="37">
        <f t="shared" si="12"/>
        <v>0</v>
      </c>
      <c r="Q116" s="31">
        <f t="shared" si="13"/>
        <v>0</v>
      </c>
      <c r="R116" s="25">
        <f t="shared" si="14"/>
        <v>0</v>
      </c>
      <c r="S116" s="28">
        <f>IF(A116&gt;0,SUMPRODUCT((PLanning!$T$3:$T$367=A116)*(PLanning!$R$3:$R$367)))</f>
        <v>0</v>
      </c>
      <c r="T116">
        <f t="shared" si="10"/>
        <v>17</v>
      </c>
    </row>
    <row r="117" spans="1:20" x14ac:dyDescent="0.3">
      <c r="A117" s="57" t="str">
        <f t="shared" si="15"/>
        <v/>
      </c>
      <c r="B117" s="18">
        <f t="shared" si="16"/>
        <v>44310</v>
      </c>
      <c r="C117" s="19">
        <f t="shared" si="11"/>
        <v>44310</v>
      </c>
      <c r="D117" s="22"/>
      <c r="E117" s="22"/>
      <c r="F117" s="35"/>
      <c r="G117" s="22"/>
      <c r="H117" s="22"/>
      <c r="I117" s="1"/>
      <c r="J117" s="22"/>
      <c r="K117" s="22"/>
      <c r="L117" s="35"/>
      <c r="M117" s="22"/>
      <c r="N117" s="22"/>
      <c r="O117" s="2"/>
      <c r="P117" s="37">
        <f t="shared" si="12"/>
        <v>0</v>
      </c>
      <c r="Q117" s="31">
        <f t="shared" si="13"/>
        <v>0</v>
      </c>
      <c r="R117" s="25">
        <f t="shared" si="14"/>
        <v>0</v>
      </c>
      <c r="S117" s="28">
        <f>IF(A117&gt;0,SUMPRODUCT((PLanning!$T$3:$T$367=A117)*(PLanning!$R$3:$R$367)))</f>
        <v>0</v>
      </c>
      <c r="T117">
        <f t="shared" si="10"/>
        <v>17</v>
      </c>
    </row>
    <row r="118" spans="1:20" x14ac:dyDescent="0.3">
      <c r="A118" s="57" t="str">
        <f t="shared" si="15"/>
        <v/>
      </c>
      <c r="B118" s="18">
        <f t="shared" si="16"/>
        <v>44311</v>
      </c>
      <c r="C118" s="19">
        <f t="shared" si="11"/>
        <v>44311</v>
      </c>
      <c r="D118" s="22"/>
      <c r="E118" s="22"/>
      <c r="F118" s="35"/>
      <c r="G118" s="22"/>
      <c r="H118" s="22"/>
      <c r="I118" s="35"/>
      <c r="J118" s="22"/>
      <c r="K118" s="22"/>
      <c r="L118" s="35"/>
      <c r="M118" s="22"/>
      <c r="N118" s="22"/>
      <c r="O118" s="2"/>
      <c r="P118" s="37">
        <f t="shared" si="12"/>
        <v>0</v>
      </c>
      <c r="Q118" s="31">
        <f t="shared" si="13"/>
        <v>0</v>
      </c>
      <c r="R118" s="25">
        <f t="shared" si="14"/>
        <v>0</v>
      </c>
      <c r="S118" s="28">
        <f>IF(A118&gt;0,SUMPRODUCT((PLanning!$T$3:$T$367=A118)*(PLanning!$R$3:$R$367)))</f>
        <v>0</v>
      </c>
      <c r="T118">
        <f t="shared" si="10"/>
        <v>17</v>
      </c>
    </row>
    <row r="119" spans="1:20" x14ac:dyDescent="0.3">
      <c r="A119" s="57" t="str">
        <f t="shared" si="15"/>
        <v/>
      </c>
      <c r="B119" s="18">
        <f t="shared" si="16"/>
        <v>44312</v>
      </c>
      <c r="C119" s="19">
        <f t="shared" si="11"/>
        <v>44312</v>
      </c>
      <c r="D119" s="22"/>
      <c r="E119" s="22"/>
      <c r="F119" s="35"/>
      <c r="G119" s="22"/>
      <c r="H119" s="22"/>
      <c r="I119" s="35"/>
      <c r="J119" s="22"/>
      <c r="K119" s="22"/>
      <c r="L119" s="35"/>
      <c r="M119" s="22"/>
      <c r="N119" s="22"/>
      <c r="O119" s="2"/>
      <c r="P119" s="37">
        <f t="shared" si="12"/>
        <v>0</v>
      </c>
      <c r="Q119" s="31">
        <f t="shared" si="13"/>
        <v>0</v>
      </c>
      <c r="R119" s="25">
        <f t="shared" si="14"/>
        <v>0</v>
      </c>
      <c r="S119" s="28">
        <f>IF(A119&gt;0,SUMPRODUCT((PLanning!$T$3:$T$367=A119)*(PLanning!$R$3:$R$367)))</f>
        <v>0</v>
      </c>
      <c r="T119">
        <f t="shared" si="10"/>
        <v>17</v>
      </c>
    </row>
    <row r="120" spans="1:20" x14ac:dyDescent="0.3">
      <c r="A120" s="57">
        <f t="shared" si="15"/>
        <v>18</v>
      </c>
      <c r="B120" s="18">
        <f t="shared" si="16"/>
        <v>44313</v>
      </c>
      <c r="C120" s="19">
        <f t="shared" si="11"/>
        <v>44313</v>
      </c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7">
        <f t="shared" si="12"/>
        <v>0</v>
      </c>
      <c r="Q120" s="31">
        <f t="shared" si="13"/>
        <v>0</v>
      </c>
      <c r="R120" s="25">
        <f t="shared" si="14"/>
        <v>0</v>
      </c>
      <c r="S120" s="28">
        <f>IF(A120&gt;0,SUMPRODUCT((PLanning!$T$3:$T$367=A120)*(PLanning!$R$3:$R$367)))</f>
        <v>0</v>
      </c>
      <c r="T120">
        <f t="shared" si="10"/>
        <v>18</v>
      </c>
    </row>
    <row r="121" spans="1:20" x14ac:dyDescent="0.3">
      <c r="A121" s="57" t="str">
        <f t="shared" si="15"/>
        <v/>
      </c>
      <c r="B121" s="18">
        <f t="shared" si="16"/>
        <v>44314</v>
      </c>
      <c r="C121" s="19">
        <f t="shared" si="11"/>
        <v>44314</v>
      </c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7">
        <f t="shared" si="12"/>
        <v>0</v>
      </c>
      <c r="Q121" s="31">
        <f t="shared" si="13"/>
        <v>0</v>
      </c>
      <c r="R121" s="25">
        <f t="shared" si="14"/>
        <v>0</v>
      </c>
      <c r="S121" s="28">
        <f>IF(A121&gt;0,SUMPRODUCT((PLanning!$T$3:$T$367=A121)*(PLanning!$R$3:$R$367)))</f>
        <v>0</v>
      </c>
      <c r="T121">
        <f t="shared" si="10"/>
        <v>18</v>
      </c>
    </row>
    <row r="122" spans="1:20" x14ac:dyDescent="0.3">
      <c r="A122" s="57" t="str">
        <f t="shared" si="15"/>
        <v/>
      </c>
      <c r="B122" s="18">
        <f t="shared" si="16"/>
        <v>44315</v>
      </c>
      <c r="C122" s="19">
        <f t="shared" si="11"/>
        <v>44315</v>
      </c>
      <c r="D122" s="22"/>
      <c r="E122" s="22"/>
      <c r="F122" s="35"/>
      <c r="G122" s="22"/>
      <c r="H122" s="22"/>
      <c r="I122" s="35"/>
      <c r="J122" s="22"/>
      <c r="K122" s="22"/>
      <c r="L122" s="35"/>
      <c r="M122" s="22"/>
      <c r="N122" s="22"/>
      <c r="O122" s="2"/>
      <c r="P122" s="37">
        <f t="shared" si="12"/>
        <v>0</v>
      </c>
      <c r="Q122" s="31">
        <f t="shared" si="13"/>
        <v>0</v>
      </c>
      <c r="R122" s="25">
        <f t="shared" si="14"/>
        <v>0</v>
      </c>
      <c r="S122" s="28">
        <f>IF(A122&gt;0,SUMPRODUCT((PLanning!$T$3:$T$367=A122)*(PLanning!$R$3:$R$367)))</f>
        <v>0</v>
      </c>
      <c r="T122">
        <f t="shared" si="10"/>
        <v>18</v>
      </c>
    </row>
    <row r="123" spans="1:20" x14ac:dyDescent="0.3">
      <c r="A123" s="57" t="str">
        <f t="shared" si="15"/>
        <v/>
      </c>
      <c r="B123" s="18">
        <f t="shared" si="16"/>
        <v>44316</v>
      </c>
      <c r="C123" s="19">
        <f t="shared" si="11"/>
        <v>44316</v>
      </c>
      <c r="D123" s="22"/>
      <c r="E123" s="22"/>
      <c r="F123" s="35"/>
      <c r="G123" s="22"/>
      <c r="H123" s="22"/>
      <c r="I123" s="35"/>
      <c r="J123" s="22"/>
      <c r="K123" s="22"/>
      <c r="L123" s="35"/>
      <c r="M123" s="22"/>
      <c r="N123" s="22"/>
      <c r="O123" s="2"/>
      <c r="P123" s="37">
        <f t="shared" si="12"/>
        <v>0</v>
      </c>
      <c r="Q123" s="31">
        <f t="shared" si="13"/>
        <v>0</v>
      </c>
      <c r="R123" s="25">
        <f t="shared" si="14"/>
        <v>0</v>
      </c>
      <c r="S123" s="28">
        <f>IF(A123&gt;0,SUMPRODUCT((PLanning!$T$3:$T$367=A123)*(PLanning!$R$3:$R$367)))</f>
        <v>0</v>
      </c>
      <c r="T123">
        <f t="shared" si="10"/>
        <v>18</v>
      </c>
    </row>
    <row r="124" spans="1:20" x14ac:dyDescent="0.3">
      <c r="A124" s="57" t="str">
        <f t="shared" si="15"/>
        <v/>
      </c>
      <c r="B124" s="18">
        <f t="shared" si="16"/>
        <v>44317</v>
      </c>
      <c r="C124" s="19">
        <f t="shared" si="11"/>
        <v>44317</v>
      </c>
      <c r="D124" s="22"/>
      <c r="E124" s="22"/>
      <c r="F124" s="35"/>
      <c r="G124" s="22"/>
      <c r="H124" s="22"/>
      <c r="I124" s="35"/>
      <c r="J124" s="22"/>
      <c r="K124" s="22"/>
      <c r="L124" s="35"/>
      <c r="M124" s="22"/>
      <c r="N124" s="22"/>
      <c r="O124" s="2"/>
      <c r="P124" s="37">
        <f t="shared" si="12"/>
        <v>0</v>
      </c>
      <c r="Q124" s="31">
        <f t="shared" si="13"/>
        <v>0</v>
      </c>
      <c r="R124" s="25">
        <f t="shared" si="14"/>
        <v>0</v>
      </c>
      <c r="S124" s="28">
        <f>IF(A124&gt;0,SUMPRODUCT((PLanning!$T$3:$T$367=A124)*(PLanning!$R$3:$R$367)))</f>
        <v>0</v>
      </c>
      <c r="T124">
        <f t="shared" si="10"/>
        <v>18</v>
      </c>
    </row>
    <row r="125" spans="1:20" x14ac:dyDescent="0.3">
      <c r="A125" s="57" t="str">
        <f t="shared" si="15"/>
        <v/>
      </c>
      <c r="B125" s="18">
        <f t="shared" si="16"/>
        <v>44318</v>
      </c>
      <c r="C125" s="19">
        <f t="shared" si="11"/>
        <v>44318</v>
      </c>
      <c r="D125" s="22"/>
      <c r="E125" s="22"/>
      <c r="F125" s="35"/>
      <c r="G125" s="22"/>
      <c r="H125" s="22"/>
      <c r="I125" s="35"/>
      <c r="J125" s="22"/>
      <c r="K125" s="22"/>
      <c r="L125" s="35"/>
      <c r="M125" s="22"/>
      <c r="N125" s="22"/>
      <c r="O125" s="2"/>
      <c r="P125" s="37">
        <f t="shared" si="12"/>
        <v>0</v>
      </c>
      <c r="Q125" s="31">
        <f t="shared" si="13"/>
        <v>0</v>
      </c>
      <c r="R125" s="25">
        <f t="shared" si="14"/>
        <v>0</v>
      </c>
      <c r="S125" s="28">
        <f>IF(A125&gt;0,SUMPRODUCT((PLanning!$T$3:$T$367=A125)*(PLanning!$R$3:$R$367)))</f>
        <v>0</v>
      </c>
      <c r="T125">
        <f t="shared" si="10"/>
        <v>18</v>
      </c>
    </row>
    <row r="126" spans="1:20" x14ac:dyDescent="0.3">
      <c r="A126" s="57" t="str">
        <f t="shared" si="15"/>
        <v/>
      </c>
      <c r="B126" s="18">
        <f t="shared" si="16"/>
        <v>44319</v>
      </c>
      <c r="C126" s="19">
        <f t="shared" si="11"/>
        <v>44319</v>
      </c>
      <c r="D126" s="22"/>
      <c r="E126" s="22"/>
      <c r="F126" s="35"/>
      <c r="G126" s="22"/>
      <c r="H126" s="22"/>
      <c r="I126" s="35"/>
      <c r="J126" s="22"/>
      <c r="K126" s="22"/>
      <c r="L126" s="35"/>
      <c r="M126" s="22"/>
      <c r="N126" s="22"/>
      <c r="O126" s="2"/>
      <c r="P126" s="37">
        <f t="shared" si="12"/>
        <v>0</v>
      </c>
      <c r="Q126" s="31">
        <f t="shared" si="13"/>
        <v>0</v>
      </c>
      <c r="R126" s="25">
        <f t="shared" si="14"/>
        <v>0</v>
      </c>
      <c r="S126" s="28">
        <f>IF(A126&gt;0,SUMPRODUCT((PLanning!$T$3:$T$367=A126)*(PLanning!$R$3:$R$367)))</f>
        <v>0</v>
      </c>
      <c r="T126">
        <f t="shared" si="10"/>
        <v>18</v>
      </c>
    </row>
    <row r="127" spans="1:20" x14ac:dyDescent="0.3">
      <c r="A127" s="57">
        <f t="shared" si="15"/>
        <v>19</v>
      </c>
      <c r="B127" s="18">
        <f t="shared" si="16"/>
        <v>44320</v>
      </c>
      <c r="C127" s="19">
        <f t="shared" si="11"/>
        <v>44320</v>
      </c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7">
        <f t="shared" si="12"/>
        <v>0</v>
      </c>
      <c r="Q127" s="31">
        <f t="shared" si="13"/>
        <v>0</v>
      </c>
      <c r="R127" s="25">
        <f t="shared" si="14"/>
        <v>0</v>
      </c>
      <c r="S127" s="28">
        <f>IF(A127&gt;0,SUMPRODUCT((PLanning!$T$3:$T$367=A127)*(PLanning!$R$3:$R$367)))</f>
        <v>0</v>
      </c>
      <c r="T127">
        <f t="shared" si="10"/>
        <v>19</v>
      </c>
    </row>
    <row r="128" spans="1:20" x14ac:dyDescent="0.3">
      <c r="A128" s="57" t="str">
        <f t="shared" si="15"/>
        <v/>
      </c>
      <c r="B128" s="18">
        <f t="shared" si="16"/>
        <v>44321</v>
      </c>
      <c r="C128" s="19">
        <f t="shared" si="11"/>
        <v>44321</v>
      </c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7">
        <f t="shared" si="12"/>
        <v>0</v>
      </c>
      <c r="Q128" s="31">
        <f t="shared" si="13"/>
        <v>0</v>
      </c>
      <c r="R128" s="25">
        <f t="shared" si="14"/>
        <v>0</v>
      </c>
      <c r="S128" s="28">
        <f>IF(A128&gt;0,SUMPRODUCT((PLanning!$T$3:$T$367=A128)*(PLanning!$R$3:$R$367)))</f>
        <v>0</v>
      </c>
      <c r="T128">
        <f t="shared" si="10"/>
        <v>19</v>
      </c>
    </row>
    <row r="129" spans="1:21" x14ac:dyDescent="0.3">
      <c r="A129" s="57" t="str">
        <f t="shared" si="15"/>
        <v/>
      </c>
      <c r="B129" s="18">
        <f t="shared" si="16"/>
        <v>44322</v>
      </c>
      <c r="C129" s="19">
        <f t="shared" si="11"/>
        <v>44322</v>
      </c>
      <c r="D129" s="22"/>
      <c r="E129" s="22"/>
      <c r="F129" s="35"/>
      <c r="G129" s="22"/>
      <c r="H129" s="22"/>
      <c r="I129" s="35"/>
      <c r="J129" s="22"/>
      <c r="K129" s="22"/>
      <c r="L129" s="35"/>
      <c r="M129" s="22"/>
      <c r="N129" s="22"/>
      <c r="O129" s="2"/>
      <c r="P129" s="37">
        <f t="shared" si="12"/>
        <v>0</v>
      </c>
      <c r="Q129" s="31">
        <f t="shared" si="13"/>
        <v>0</v>
      </c>
      <c r="R129" s="25">
        <f t="shared" si="14"/>
        <v>0</v>
      </c>
      <c r="S129" s="28">
        <f>IF(A129&gt;0,SUMPRODUCT((PLanning!$T$3:$T$367=A129)*(PLanning!$R$3:$R$367)))</f>
        <v>0</v>
      </c>
      <c r="T129">
        <f t="shared" si="10"/>
        <v>19</v>
      </c>
    </row>
    <row r="130" spans="1:21" x14ac:dyDescent="0.3">
      <c r="A130" s="57" t="str">
        <f t="shared" si="15"/>
        <v/>
      </c>
      <c r="B130" s="18">
        <f t="shared" si="16"/>
        <v>44323</v>
      </c>
      <c r="C130" s="19">
        <f t="shared" si="11"/>
        <v>44323</v>
      </c>
      <c r="D130" s="22"/>
      <c r="E130" s="22"/>
      <c r="F130" s="35"/>
      <c r="G130" s="22"/>
      <c r="H130" s="22"/>
      <c r="I130" s="35"/>
      <c r="J130" s="22"/>
      <c r="K130" s="22"/>
      <c r="L130" s="35"/>
      <c r="M130" s="22"/>
      <c r="N130" s="22"/>
      <c r="O130" s="2"/>
      <c r="P130" s="37">
        <f t="shared" si="12"/>
        <v>0</v>
      </c>
      <c r="Q130" s="31">
        <f t="shared" si="13"/>
        <v>0</v>
      </c>
      <c r="R130" s="25">
        <f t="shared" si="14"/>
        <v>0</v>
      </c>
      <c r="S130" s="28">
        <f>IF(A130&gt;0,SUMPRODUCT((PLanning!$T$3:$T$367=A130)*(PLanning!$R$3:$R$367)))</f>
        <v>0</v>
      </c>
      <c r="T130">
        <f t="shared" si="10"/>
        <v>19</v>
      </c>
    </row>
    <row r="131" spans="1:21" x14ac:dyDescent="0.3">
      <c r="A131" s="57" t="str">
        <f t="shared" si="15"/>
        <v/>
      </c>
      <c r="B131" s="18">
        <f t="shared" si="16"/>
        <v>44324</v>
      </c>
      <c r="C131" s="19">
        <f t="shared" si="11"/>
        <v>44324</v>
      </c>
      <c r="D131" s="22"/>
      <c r="E131" s="22"/>
      <c r="F131" s="35"/>
      <c r="G131" s="22"/>
      <c r="H131" s="22"/>
      <c r="I131" s="35"/>
      <c r="J131" s="22"/>
      <c r="K131" s="22"/>
      <c r="L131" s="35"/>
      <c r="M131" s="22"/>
      <c r="N131" s="22"/>
      <c r="O131" s="2"/>
      <c r="P131" s="37">
        <f t="shared" si="12"/>
        <v>0</v>
      </c>
      <c r="Q131" s="31">
        <f t="shared" si="13"/>
        <v>0</v>
      </c>
      <c r="R131" s="25">
        <f t="shared" si="14"/>
        <v>0</v>
      </c>
      <c r="S131" s="28">
        <f>IF(A131&gt;0,SUMPRODUCT((PLanning!$T$3:$T$367=A131)*(PLanning!$R$3:$R$367)))</f>
        <v>0</v>
      </c>
      <c r="T131">
        <f t="shared" ref="T131:T194" si="17">_xlfn.ISOWEEKNUM(B131)</f>
        <v>19</v>
      </c>
    </row>
    <row r="132" spans="1:21" x14ac:dyDescent="0.3">
      <c r="A132" s="57" t="str">
        <f t="shared" si="15"/>
        <v/>
      </c>
      <c r="B132" s="18">
        <f t="shared" si="16"/>
        <v>44325</v>
      </c>
      <c r="C132" s="19">
        <f t="shared" ref="C132:C195" si="18">B132</f>
        <v>44325</v>
      </c>
      <c r="D132" s="22"/>
      <c r="E132" s="22"/>
      <c r="F132" s="35"/>
      <c r="G132" s="22"/>
      <c r="H132" s="22"/>
      <c r="I132" s="35"/>
      <c r="J132" s="22"/>
      <c r="K132" s="22"/>
      <c r="L132" s="35"/>
      <c r="M132" s="22"/>
      <c r="N132" s="22"/>
      <c r="O132" s="2"/>
      <c r="P132" s="37">
        <f t="shared" ref="P132:P195" si="19">(E132-D132)+(H132-G132)</f>
        <v>0</v>
      </c>
      <c r="Q132" s="31">
        <f t="shared" ref="Q132:Q195" si="20">(K132-J132)+(N132-M132)</f>
        <v>0</v>
      </c>
      <c r="R132" s="25">
        <f t="shared" ref="R132:R195" si="21">Q132+P132</f>
        <v>0</v>
      </c>
      <c r="S132" s="28">
        <f>IF(A132&gt;0,SUMPRODUCT((PLanning!$T$3:$T$367=A132)*(PLanning!$R$3:$R$367)))</f>
        <v>0</v>
      </c>
      <c r="T132">
        <f t="shared" si="17"/>
        <v>19</v>
      </c>
    </row>
    <row r="133" spans="1:21" x14ac:dyDescent="0.3">
      <c r="A133" s="57" t="str">
        <f t="shared" ref="A133:A196" si="22">IF(WEEKDAY(B133,2)=1,_xlfn.ISOWEEKNUM(B133),"")</f>
        <v/>
      </c>
      <c r="B133" s="18">
        <f t="shared" si="16"/>
        <v>44326</v>
      </c>
      <c r="C133" s="19">
        <f t="shared" si="18"/>
        <v>44326</v>
      </c>
      <c r="D133" s="22"/>
      <c r="E133" s="22"/>
      <c r="F133" s="35"/>
      <c r="G133" s="22"/>
      <c r="H133" s="22"/>
      <c r="I133" s="35"/>
      <c r="J133" s="22"/>
      <c r="K133" s="22"/>
      <c r="L133" s="35"/>
      <c r="M133" s="22"/>
      <c r="N133" s="22"/>
      <c r="O133" s="2"/>
      <c r="P133" s="37">
        <f t="shared" si="19"/>
        <v>0</v>
      </c>
      <c r="Q133" s="31">
        <f t="shared" si="20"/>
        <v>0</v>
      </c>
      <c r="R133" s="25">
        <f t="shared" si="21"/>
        <v>0</v>
      </c>
      <c r="S133" s="28">
        <f>IF(A133&gt;0,SUMPRODUCT((PLanning!$T$3:$T$367=A133)*(PLanning!$R$3:$R$367)))</f>
        <v>0</v>
      </c>
      <c r="T133">
        <f t="shared" si="17"/>
        <v>19</v>
      </c>
    </row>
    <row r="134" spans="1:21" x14ac:dyDescent="0.3">
      <c r="A134" s="57">
        <f t="shared" si="22"/>
        <v>20</v>
      </c>
      <c r="B134" s="18">
        <f t="shared" si="16"/>
        <v>44327</v>
      </c>
      <c r="C134" s="19">
        <f t="shared" si="18"/>
        <v>44327</v>
      </c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7">
        <f t="shared" si="19"/>
        <v>0</v>
      </c>
      <c r="Q134" s="31">
        <f t="shared" si="20"/>
        <v>0</v>
      </c>
      <c r="R134" s="25">
        <f t="shared" si="21"/>
        <v>0</v>
      </c>
      <c r="S134" s="28">
        <f>IF(A134&gt;0,SUMPRODUCT((PLanning!$T$3:$T$367=A134)*(PLanning!$R$3:$R$367)))</f>
        <v>0</v>
      </c>
      <c r="T134">
        <f t="shared" si="17"/>
        <v>20</v>
      </c>
    </row>
    <row r="135" spans="1:21" x14ac:dyDescent="0.3">
      <c r="A135" s="57" t="str">
        <f t="shared" si="22"/>
        <v/>
      </c>
      <c r="B135" s="18">
        <f t="shared" si="16"/>
        <v>44328</v>
      </c>
      <c r="C135" s="19">
        <f t="shared" si="18"/>
        <v>44328</v>
      </c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7">
        <f t="shared" si="19"/>
        <v>0</v>
      </c>
      <c r="Q135" s="31">
        <f t="shared" si="20"/>
        <v>0</v>
      </c>
      <c r="R135" s="25">
        <f t="shared" si="21"/>
        <v>0</v>
      </c>
      <c r="S135" s="28">
        <f>IF(A135&gt;0,SUMPRODUCT((PLanning!$T$3:$T$367=A135)*(PLanning!$R$3:$R$367)))</f>
        <v>0</v>
      </c>
      <c r="T135">
        <f t="shared" si="17"/>
        <v>20</v>
      </c>
    </row>
    <row r="136" spans="1:21" x14ac:dyDescent="0.3">
      <c r="A136" s="57" t="str">
        <f t="shared" si="22"/>
        <v/>
      </c>
      <c r="B136" s="18">
        <f t="shared" si="16"/>
        <v>44329</v>
      </c>
      <c r="C136" s="19">
        <f t="shared" si="18"/>
        <v>44329</v>
      </c>
      <c r="D136" s="22"/>
      <c r="E136" s="22"/>
      <c r="F136" s="35"/>
      <c r="G136" s="22"/>
      <c r="H136" s="22"/>
      <c r="I136" s="35"/>
      <c r="J136" s="22"/>
      <c r="K136" s="22"/>
      <c r="L136" s="35"/>
      <c r="M136" s="22"/>
      <c r="N136" s="22"/>
      <c r="O136" s="2"/>
      <c r="P136" s="37">
        <f t="shared" si="19"/>
        <v>0</v>
      </c>
      <c r="Q136" s="31">
        <f t="shared" si="20"/>
        <v>0</v>
      </c>
      <c r="R136" s="25">
        <f t="shared" si="21"/>
        <v>0</v>
      </c>
      <c r="S136" s="28">
        <f>IF(A136&gt;0,SUMPRODUCT((PLanning!$T$3:$T$367=A136)*(PLanning!$R$3:$R$367)))</f>
        <v>0</v>
      </c>
      <c r="T136">
        <f t="shared" si="17"/>
        <v>20</v>
      </c>
    </row>
    <row r="137" spans="1:21" x14ac:dyDescent="0.3">
      <c r="A137" s="57" t="str">
        <f t="shared" si="22"/>
        <v/>
      </c>
      <c r="B137" s="18">
        <f t="shared" si="16"/>
        <v>44330</v>
      </c>
      <c r="C137" s="19">
        <f t="shared" si="18"/>
        <v>44330</v>
      </c>
      <c r="D137" s="22"/>
      <c r="E137" s="22"/>
      <c r="F137" s="35"/>
      <c r="G137" s="22"/>
      <c r="H137" s="22"/>
      <c r="I137" s="35"/>
      <c r="J137" s="22"/>
      <c r="K137" s="22"/>
      <c r="L137" s="35"/>
      <c r="M137" s="22"/>
      <c r="N137" s="22"/>
      <c r="O137" s="2"/>
      <c r="P137" s="37">
        <f t="shared" si="19"/>
        <v>0</v>
      </c>
      <c r="Q137" s="31">
        <f t="shared" si="20"/>
        <v>0</v>
      </c>
      <c r="R137" s="25">
        <f t="shared" si="21"/>
        <v>0</v>
      </c>
      <c r="S137" s="28">
        <f>IF(A137&gt;0,SUMPRODUCT((PLanning!$T$3:$T$367=A137)*(PLanning!$R$3:$R$367)))</f>
        <v>0</v>
      </c>
      <c r="T137">
        <f t="shared" si="17"/>
        <v>20</v>
      </c>
    </row>
    <row r="138" spans="1:21" x14ac:dyDescent="0.3">
      <c r="A138" s="57" t="str">
        <f t="shared" si="22"/>
        <v/>
      </c>
      <c r="B138" s="18">
        <f t="shared" si="16"/>
        <v>44331</v>
      </c>
      <c r="C138" s="19">
        <f t="shared" si="18"/>
        <v>44331</v>
      </c>
      <c r="D138" s="22"/>
      <c r="E138" s="22"/>
      <c r="F138" s="35"/>
      <c r="G138" s="22"/>
      <c r="H138" s="22"/>
      <c r="I138" s="35"/>
      <c r="J138" s="22"/>
      <c r="K138" s="22"/>
      <c r="L138" s="35"/>
      <c r="M138" s="22"/>
      <c r="N138" s="22"/>
      <c r="O138" s="2"/>
      <c r="P138" s="37">
        <f t="shared" si="19"/>
        <v>0</v>
      </c>
      <c r="Q138" s="31">
        <f t="shared" si="20"/>
        <v>0</v>
      </c>
      <c r="R138" s="25">
        <f t="shared" si="21"/>
        <v>0</v>
      </c>
      <c r="S138" s="28">
        <f>IF(A138&gt;0,SUMPRODUCT((PLanning!$T$3:$T$367=A138)*(PLanning!$R$3:$R$367)))</f>
        <v>0</v>
      </c>
      <c r="T138">
        <f t="shared" si="17"/>
        <v>20</v>
      </c>
    </row>
    <row r="139" spans="1:21" x14ac:dyDescent="0.3">
      <c r="A139" s="57" t="str">
        <f t="shared" si="22"/>
        <v/>
      </c>
      <c r="B139" s="18">
        <f t="shared" si="16"/>
        <v>44332</v>
      </c>
      <c r="C139" s="19">
        <f t="shared" si="18"/>
        <v>44332</v>
      </c>
      <c r="D139" s="22"/>
      <c r="E139" s="22"/>
      <c r="F139" s="35"/>
      <c r="G139" s="22"/>
      <c r="H139" s="22"/>
      <c r="I139" s="35"/>
      <c r="J139" s="22"/>
      <c r="K139" s="22"/>
      <c r="L139" s="35"/>
      <c r="M139" s="22"/>
      <c r="N139" s="22"/>
      <c r="O139" s="2"/>
      <c r="P139" s="37">
        <f t="shared" si="19"/>
        <v>0</v>
      </c>
      <c r="Q139" s="31">
        <f t="shared" si="20"/>
        <v>0</v>
      </c>
      <c r="R139" s="25">
        <f t="shared" si="21"/>
        <v>0</v>
      </c>
      <c r="S139" s="28">
        <f>IF(A139&gt;0,SUMPRODUCT((PLanning!$T$3:$T$367=A139)*(PLanning!$R$3:$R$367)))</f>
        <v>0</v>
      </c>
      <c r="T139">
        <f t="shared" si="17"/>
        <v>20</v>
      </c>
    </row>
    <row r="140" spans="1:21" x14ac:dyDescent="0.3">
      <c r="A140" s="57" t="str">
        <f t="shared" si="22"/>
        <v/>
      </c>
      <c r="B140" s="18">
        <f t="shared" si="16"/>
        <v>44333</v>
      </c>
      <c r="C140" s="19">
        <f t="shared" si="18"/>
        <v>44333</v>
      </c>
      <c r="D140" s="22"/>
      <c r="E140" s="22"/>
      <c r="F140" s="35"/>
      <c r="G140" s="22"/>
      <c r="H140" s="22"/>
      <c r="I140" s="35"/>
      <c r="J140" s="22"/>
      <c r="K140" s="22"/>
      <c r="L140" s="35"/>
      <c r="M140" s="22"/>
      <c r="N140" s="22"/>
      <c r="O140" s="2"/>
      <c r="P140" s="37">
        <f t="shared" si="19"/>
        <v>0</v>
      </c>
      <c r="Q140" s="31">
        <f t="shared" si="20"/>
        <v>0</v>
      </c>
      <c r="R140" s="25">
        <f t="shared" si="21"/>
        <v>0</v>
      </c>
      <c r="S140" s="28">
        <f>IF(A140&gt;0,SUMPRODUCT((PLanning!$T$3:$T$367=A140)*(PLanning!$R$3:$R$367)))</f>
        <v>0</v>
      </c>
      <c r="T140">
        <f t="shared" si="17"/>
        <v>20</v>
      </c>
    </row>
    <row r="141" spans="1:21" x14ac:dyDescent="0.3">
      <c r="A141" s="57">
        <f t="shared" si="22"/>
        <v>21</v>
      </c>
      <c r="B141" s="18">
        <f t="shared" si="16"/>
        <v>44334</v>
      </c>
      <c r="C141" s="19">
        <f t="shared" si="18"/>
        <v>44334</v>
      </c>
      <c r="D141" s="34"/>
      <c r="E141" s="34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7">
        <f t="shared" si="19"/>
        <v>0</v>
      </c>
      <c r="Q141" s="31">
        <f t="shared" si="20"/>
        <v>0</v>
      </c>
      <c r="R141" s="25">
        <f t="shared" si="21"/>
        <v>0</v>
      </c>
      <c r="S141" s="28">
        <f>IF(A141&gt;0,SUMPRODUCT((PLanning!$T$3:$T$367=A141)*(PLanning!$R$3:$R$367)))</f>
        <v>0</v>
      </c>
      <c r="T141">
        <f t="shared" si="17"/>
        <v>21</v>
      </c>
      <c r="U141" s="64"/>
    </row>
    <row r="142" spans="1:21" x14ac:dyDescent="0.3">
      <c r="A142" s="57" t="str">
        <f t="shared" si="22"/>
        <v/>
      </c>
      <c r="B142" s="18">
        <f t="shared" si="16"/>
        <v>44335</v>
      </c>
      <c r="C142" s="19">
        <f t="shared" si="18"/>
        <v>44335</v>
      </c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7">
        <f t="shared" si="19"/>
        <v>0</v>
      </c>
      <c r="Q142" s="31">
        <f t="shared" si="20"/>
        <v>0</v>
      </c>
      <c r="R142" s="25">
        <f t="shared" si="21"/>
        <v>0</v>
      </c>
      <c r="S142" s="28">
        <f>IF(A142&gt;0,SUMPRODUCT((PLanning!$T$3:$T$367=A142)*(PLanning!$R$3:$R$367)))</f>
        <v>0</v>
      </c>
      <c r="T142">
        <f t="shared" si="17"/>
        <v>21</v>
      </c>
    </row>
    <row r="143" spans="1:21" x14ac:dyDescent="0.3">
      <c r="A143" s="57" t="str">
        <f t="shared" si="22"/>
        <v/>
      </c>
      <c r="B143" s="18">
        <f t="shared" si="16"/>
        <v>44336</v>
      </c>
      <c r="C143" s="19">
        <f t="shared" si="18"/>
        <v>44336</v>
      </c>
      <c r="D143" s="22"/>
      <c r="E143" s="22"/>
      <c r="F143" s="35"/>
      <c r="G143" s="22"/>
      <c r="H143" s="22"/>
      <c r="I143" s="35"/>
      <c r="J143" s="22"/>
      <c r="K143" s="22"/>
      <c r="L143" s="35"/>
      <c r="M143" s="22"/>
      <c r="N143" s="22"/>
      <c r="O143" s="2"/>
      <c r="P143" s="37">
        <f t="shared" si="19"/>
        <v>0</v>
      </c>
      <c r="Q143" s="31">
        <f t="shared" si="20"/>
        <v>0</v>
      </c>
      <c r="R143" s="25">
        <f t="shared" si="21"/>
        <v>0</v>
      </c>
      <c r="S143" s="28">
        <f>IF(A143&gt;0,SUMPRODUCT((PLanning!$T$3:$T$367=A143)*(PLanning!$R$3:$R$367)))</f>
        <v>0</v>
      </c>
      <c r="T143">
        <f t="shared" si="17"/>
        <v>21</v>
      </c>
    </row>
    <row r="144" spans="1:21" x14ac:dyDescent="0.3">
      <c r="A144" s="57" t="str">
        <f t="shared" si="22"/>
        <v/>
      </c>
      <c r="B144" s="18">
        <f t="shared" si="16"/>
        <v>44337</v>
      </c>
      <c r="C144" s="19">
        <f t="shared" si="18"/>
        <v>44337</v>
      </c>
      <c r="D144" s="22"/>
      <c r="E144" s="22"/>
      <c r="F144" s="35"/>
      <c r="G144" s="22"/>
      <c r="H144" s="22"/>
      <c r="I144" s="35"/>
      <c r="J144" s="22"/>
      <c r="K144" s="22"/>
      <c r="L144" s="35"/>
      <c r="M144" s="22"/>
      <c r="N144" s="22"/>
      <c r="O144" s="2"/>
      <c r="P144" s="37">
        <f t="shared" si="19"/>
        <v>0</v>
      </c>
      <c r="Q144" s="31">
        <f t="shared" si="20"/>
        <v>0</v>
      </c>
      <c r="R144" s="25">
        <f t="shared" si="21"/>
        <v>0</v>
      </c>
      <c r="S144" s="28">
        <f>IF(A144&gt;0,SUMPRODUCT((PLanning!$T$3:$T$367=A144)*(PLanning!$R$3:$R$367)))</f>
        <v>0</v>
      </c>
      <c r="T144">
        <f t="shared" si="17"/>
        <v>21</v>
      </c>
    </row>
    <row r="145" spans="1:20" x14ac:dyDescent="0.3">
      <c r="A145" s="57" t="str">
        <f t="shared" si="22"/>
        <v/>
      </c>
      <c r="B145" s="18">
        <f t="shared" si="16"/>
        <v>44338</v>
      </c>
      <c r="C145" s="19">
        <f t="shared" si="18"/>
        <v>44338</v>
      </c>
      <c r="D145" s="22"/>
      <c r="E145" s="22"/>
      <c r="F145" s="35"/>
      <c r="G145" s="22"/>
      <c r="H145" s="22"/>
      <c r="I145" s="35"/>
      <c r="J145" s="22"/>
      <c r="K145" s="22"/>
      <c r="L145" s="35"/>
      <c r="M145" s="22"/>
      <c r="N145" s="22"/>
      <c r="O145" s="2"/>
      <c r="P145" s="37">
        <f t="shared" si="19"/>
        <v>0</v>
      </c>
      <c r="Q145" s="31">
        <f t="shared" si="20"/>
        <v>0</v>
      </c>
      <c r="R145" s="25">
        <f t="shared" si="21"/>
        <v>0</v>
      </c>
      <c r="S145" s="28">
        <f>IF(A145&gt;0,SUMPRODUCT((PLanning!$T$3:$T$367=A145)*(PLanning!$R$3:$R$367)))</f>
        <v>0</v>
      </c>
      <c r="T145">
        <f t="shared" si="17"/>
        <v>21</v>
      </c>
    </row>
    <row r="146" spans="1:20" x14ac:dyDescent="0.3">
      <c r="A146" s="57" t="str">
        <f t="shared" si="22"/>
        <v/>
      </c>
      <c r="B146" s="18">
        <f t="shared" si="16"/>
        <v>44339</v>
      </c>
      <c r="C146" s="19">
        <f t="shared" si="18"/>
        <v>44339</v>
      </c>
      <c r="D146" s="22"/>
      <c r="E146" s="22"/>
      <c r="F146" s="35"/>
      <c r="G146" s="22"/>
      <c r="H146" s="22"/>
      <c r="I146" s="35"/>
      <c r="J146" s="22"/>
      <c r="K146" s="22"/>
      <c r="L146" s="35"/>
      <c r="M146" s="22"/>
      <c r="N146" s="22"/>
      <c r="O146" s="2"/>
      <c r="P146" s="37">
        <f t="shared" si="19"/>
        <v>0</v>
      </c>
      <c r="Q146" s="31">
        <f t="shared" si="20"/>
        <v>0</v>
      </c>
      <c r="R146" s="25">
        <f t="shared" si="21"/>
        <v>0</v>
      </c>
      <c r="S146" s="28">
        <f>IF(A146&gt;0,SUMPRODUCT((PLanning!$T$3:$T$367=A146)*(PLanning!$R$3:$R$367)))</f>
        <v>0</v>
      </c>
      <c r="T146">
        <f t="shared" si="17"/>
        <v>21</v>
      </c>
    </row>
    <row r="147" spans="1:20" x14ac:dyDescent="0.3">
      <c r="A147" s="57" t="str">
        <f t="shared" si="22"/>
        <v/>
      </c>
      <c r="B147" s="18">
        <f t="shared" si="16"/>
        <v>44340</v>
      </c>
      <c r="C147" s="19">
        <f t="shared" si="18"/>
        <v>44340</v>
      </c>
      <c r="D147" s="22"/>
      <c r="E147" s="22"/>
      <c r="F147" s="35"/>
      <c r="G147" s="22"/>
      <c r="H147" s="22"/>
      <c r="I147" s="35"/>
      <c r="J147" s="22"/>
      <c r="K147" s="22"/>
      <c r="L147" s="35"/>
      <c r="M147" s="22"/>
      <c r="N147" s="22"/>
      <c r="O147" s="2"/>
      <c r="P147" s="37">
        <f t="shared" si="19"/>
        <v>0</v>
      </c>
      <c r="Q147" s="31">
        <f t="shared" si="20"/>
        <v>0</v>
      </c>
      <c r="R147" s="25">
        <f t="shared" si="21"/>
        <v>0</v>
      </c>
      <c r="S147" s="28">
        <f>IF(A147&gt;0,SUMPRODUCT((PLanning!$T$3:$T$367=A147)*(PLanning!$R$3:$R$367)))</f>
        <v>0</v>
      </c>
      <c r="T147">
        <f t="shared" si="17"/>
        <v>21</v>
      </c>
    </row>
    <row r="148" spans="1:20" x14ac:dyDescent="0.3">
      <c r="A148" s="57">
        <f t="shared" si="22"/>
        <v>22</v>
      </c>
      <c r="B148" s="18">
        <f t="shared" si="16"/>
        <v>44341</v>
      </c>
      <c r="C148" s="19">
        <f t="shared" si="18"/>
        <v>44341</v>
      </c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7">
        <f t="shared" si="19"/>
        <v>0</v>
      </c>
      <c r="Q148" s="31">
        <f t="shared" si="20"/>
        <v>0</v>
      </c>
      <c r="R148" s="25">
        <f t="shared" si="21"/>
        <v>0</v>
      </c>
      <c r="S148" s="28">
        <f>IF(A148&gt;0,SUMPRODUCT((PLanning!$T$3:$T$367=A148)*(PLanning!$R$3:$R$367)))</f>
        <v>0</v>
      </c>
      <c r="T148">
        <f t="shared" si="17"/>
        <v>22</v>
      </c>
    </row>
    <row r="149" spans="1:20" x14ac:dyDescent="0.3">
      <c r="A149" s="57" t="str">
        <f t="shared" si="22"/>
        <v/>
      </c>
      <c r="B149" s="18">
        <f t="shared" si="16"/>
        <v>44342</v>
      </c>
      <c r="C149" s="19">
        <f t="shared" si="18"/>
        <v>44342</v>
      </c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7">
        <f t="shared" si="19"/>
        <v>0</v>
      </c>
      <c r="Q149" s="31">
        <f t="shared" si="20"/>
        <v>0</v>
      </c>
      <c r="R149" s="25">
        <f t="shared" si="21"/>
        <v>0</v>
      </c>
      <c r="S149" s="28">
        <f>IF(A149&gt;0,SUMPRODUCT((PLanning!$T$3:$T$367=A149)*(PLanning!$R$3:$R$367)))</f>
        <v>0</v>
      </c>
      <c r="T149">
        <f t="shared" si="17"/>
        <v>22</v>
      </c>
    </row>
    <row r="150" spans="1:20" x14ac:dyDescent="0.3">
      <c r="A150" s="57" t="str">
        <f t="shared" si="22"/>
        <v/>
      </c>
      <c r="B150" s="18">
        <f t="shared" si="16"/>
        <v>44343</v>
      </c>
      <c r="C150" s="19">
        <f t="shared" si="18"/>
        <v>44343</v>
      </c>
      <c r="D150" s="22"/>
      <c r="E150" s="22"/>
      <c r="F150" s="35"/>
      <c r="G150" s="22"/>
      <c r="H150" s="22"/>
      <c r="I150" s="35"/>
      <c r="J150" s="22"/>
      <c r="K150" s="22"/>
      <c r="L150" s="35"/>
      <c r="M150" s="22"/>
      <c r="N150" s="22"/>
      <c r="O150" s="2"/>
      <c r="P150" s="37">
        <f t="shared" si="19"/>
        <v>0</v>
      </c>
      <c r="Q150" s="31">
        <f t="shared" si="20"/>
        <v>0</v>
      </c>
      <c r="R150" s="25">
        <f t="shared" si="21"/>
        <v>0</v>
      </c>
      <c r="S150" s="28">
        <f>IF(A150&gt;0,SUMPRODUCT((PLanning!$T$3:$T$367=A150)*(PLanning!$R$3:$R$367)))</f>
        <v>0</v>
      </c>
      <c r="T150">
        <f t="shared" si="17"/>
        <v>22</v>
      </c>
    </row>
    <row r="151" spans="1:20" x14ac:dyDescent="0.3">
      <c r="A151" s="57" t="str">
        <f t="shared" si="22"/>
        <v/>
      </c>
      <c r="B151" s="18">
        <f t="shared" si="16"/>
        <v>44344</v>
      </c>
      <c r="C151" s="19">
        <f t="shared" si="18"/>
        <v>44344</v>
      </c>
      <c r="D151" s="22"/>
      <c r="E151" s="22"/>
      <c r="F151" s="35"/>
      <c r="G151" s="22"/>
      <c r="H151" s="22"/>
      <c r="I151" s="35"/>
      <c r="J151" s="22"/>
      <c r="K151" s="22"/>
      <c r="L151" s="35"/>
      <c r="M151" s="22"/>
      <c r="N151" s="22"/>
      <c r="O151" s="2"/>
      <c r="P151" s="37">
        <f t="shared" si="19"/>
        <v>0</v>
      </c>
      <c r="Q151" s="31">
        <f t="shared" si="20"/>
        <v>0</v>
      </c>
      <c r="R151" s="25">
        <f t="shared" si="21"/>
        <v>0</v>
      </c>
      <c r="S151" s="28">
        <f>IF(A151&gt;0,SUMPRODUCT((PLanning!$T$3:$T$367=A151)*(PLanning!$R$3:$R$367)))</f>
        <v>0</v>
      </c>
      <c r="T151">
        <f t="shared" si="17"/>
        <v>22</v>
      </c>
    </row>
    <row r="152" spans="1:20" x14ac:dyDescent="0.3">
      <c r="A152" s="57" t="str">
        <f t="shared" si="22"/>
        <v/>
      </c>
      <c r="B152" s="18">
        <f t="shared" si="16"/>
        <v>44345</v>
      </c>
      <c r="C152" s="19">
        <f t="shared" si="18"/>
        <v>44345</v>
      </c>
      <c r="D152" s="22"/>
      <c r="E152" s="22"/>
      <c r="F152" s="35"/>
      <c r="G152" s="22"/>
      <c r="H152" s="22"/>
      <c r="I152" s="35"/>
      <c r="J152" s="22"/>
      <c r="K152" s="22"/>
      <c r="L152" s="35"/>
      <c r="M152" s="22"/>
      <c r="N152" s="22"/>
      <c r="O152" s="2"/>
      <c r="P152" s="37">
        <f t="shared" si="19"/>
        <v>0</v>
      </c>
      <c r="Q152" s="31">
        <f t="shared" si="20"/>
        <v>0</v>
      </c>
      <c r="R152" s="25">
        <f t="shared" si="21"/>
        <v>0</v>
      </c>
      <c r="S152" s="28">
        <f>IF(A152&gt;0,SUMPRODUCT((PLanning!$T$3:$T$367=A152)*(PLanning!$R$3:$R$367)))</f>
        <v>0</v>
      </c>
      <c r="T152">
        <f t="shared" si="17"/>
        <v>22</v>
      </c>
    </row>
    <row r="153" spans="1:20" x14ac:dyDescent="0.3">
      <c r="A153" s="57" t="str">
        <f t="shared" si="22"/>
        <v/>
      </c>
      <c r="B153" s="18">
        <f t="shared" ref="B153:B216" si="23">B152+1</f>
        <v>44346</v>
      </c>
      <c r="C153" s="19">
        <f t="shared" si="18"/>
        <v>44346</v>
      </c>
      <c r="D153" s="22"/>
      <c r="E153" s="22"/>
      <c r="F153" s="35"/>
      <c r="G153" s="22"/>
      <c r="H153" s="22"/>
      <c r="I153" s="35"/>
      <c r="J153" s="22"/>
      <c r="K153" s="22"/>
      <c r="L153" s="35"/>
      <c r="M153" s="22"/>
      <c r="N153" s="22"/>
      <c r="O153" s="2"/>
      <c r="P153" s="37">
        <f t="shared" si="19"/>
        <v>0</v>
      </c>
      <c r="Q153" s="31">
        <f t="shared" si="20"/>
        <v>0</v>
      </c>
      <c r="R153" s="25">
        <f t="shared" si="21"/>
        <v>0</v>
      </c>
      <c r="S153" s="28">
        <f>IF(A153&gt;0,SUMPRODUCT((PLanning!$T$3:$T$367=A153)*(PLanning!$R$3:$R$367)))</f>
        <v>0</v>
      </c>
      <c r="T153">
        <f t="shared" si="17"/>
        <v>22</v>
      </c>
    </row>
    <row r="154" spans="1:20" x14ac:dyDescent="0.3">
      <c r="A154" s="57" t="str">
        <f t="shared" si="22"/>
        <v/>
      </c>
      <c r="B154" s="18">
        <f t="shared" si="23"/>
        <v>44347</v>
      </c>
      <c r="C154" s="19">
        <f t="shared" si="18"/>
        <v>44347</v>
      </c>
      <c r="D154" s="22"/>
      <c r="E154" s="22"/>
      <c r="F154" s="35"/>
      <c r="G154" s="22"/>
      <c r="H154" s="22"/>
      <c r="I154" s="35"/>
      <c r="J154" s="22"/>
      <c r="K154" s="22"/>
      <c r="L154" s="35"/>
      <c r="M154" s="22"/>
      <c r="N154" s="22"/>
      <c r="O154" s="2"/>
      <c r="P154" s="37">
        <f t="shared" si="19"/>
        <v>0</v>
      </c>
      <c r="Q154" s="31">
        <f t="shared" si="20"/>
        <v>0</v>
      </c>
      <c r="R154" s="25">
        <f t="shared" si="21"/>
        <v>0</v>
      </c>
      <c r="S154" s="28">
        <f>IF(A154&gt;0,SUMPRODUCT((PLanning!$T$3:$T$367=A154)*(PLanning!$R$3:$R$367)))</f>
        <v>0</v>
      </c>
      <c r="T154">
        <f t="shared" si="17"/>
        <v>22</v>
      </c>
    </row>
    <row r="155" spans="1:20" x14ac:dyDescent="0.3">
      <c r="A155" s="57">
        <f t="shared" si="22"/>
        <v>23</v>
      </c>
      <c r="B155" s="18">
        <f t="shared" si="23"/>
        <v>44348</v>
      </c>
      <c r="C155" s="19">
        <f t="shared" si="18"/>
        <v>44348</v>
      </c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7">
        <f t="shared" si="19"/>
        <v>0</v>
      </c>
      <c r="Q155" s="31">
        <f t="shared" si="20"/>
        <v>0</v>
      </c>
      <c r="R155" s="25">
        <f t="shared" si="21"/>
        <v>0</v>
      </c>
      <c r="S155" s="28">
        <f>IF(A155&gt;0,SUMPRODUCT((PLanning!$T$3:$T$367=A155)*(PLanning!$R$3:$R$367)))</f>
        <v>0</v>
      </c>
      <c r="T155">
        <f t="shared" si="17"/>
        <v>23</v>
      </c>
    </row>
    <row r="156" spans="1:20" x14ac:dyDescent="0.3">
      <c r="A156" s="57" t="str">
        <f t="shared" si="22"/>
        <v/>
      </c>
      <c r="B156" s="18">
        <f t="shared" si="23"/>
        <v>44349</v>
      </c>
      <c r="C156" s="19">
        <f t="shared" si="18"/>
        <v>44349</v>
      </c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7">
        <f t="shared" si="19"/>
        <v>0</v>
      </c>
      <c r="Q156" s="31">
        <f t="shared" si="20"/>
        <v>0</v>
      </c>
      <c r="R156" s="25">
        <f t="shared" si="21"/>
        <v>0</v>
      </c>
      <c r="S156" s="28">
        <f>IF(A156&gt;0,SUMPRODUCT((PLanning!$T$3:$T$367=A156)*(PLanning!$R$3:$R$367)))</f>
        <v>0</v>
      </c>
      <c r="T156">
        <f t="shared" si="17"/>
        <v>23</v>
      </c>
    </row>
    <row r="157" spans="1:20" x14ac:dyDescent="0.3">
      <c r="A157" s="57" t="str">
        <f t="shared" si="22"/>
        <v/>
      </c>
      <c r="B157" s="18">
        <f t="shared" si="23"/>
        <v>44350</v>
      </c>
      <c r="C157" s="19">
        <f t="shared" si="18"/>
        <v>44350</v>
      </c>
      <c r="D157" s="22"/>
      <c r="E157" s="22"/>
      <c r="F157" s="35"/>
      <c r="G157" s="22"/>
      <c r="H157" s="22"/>
      <c r="I157" s="35"/>
      <c r="J157" s="22"/>
      <c r="K157" s="22"/>
      <c r="L157" s="35"/>
      <c r="M157" s="22"/>
      <c r="N157" s="22"/>
      <c r="O157" s="2"/>
      <c r="P157" s="37">
        <f t="shared" si="19"/>
        <v>0</v>
      </c>
      <c r="Q157" s="31">
        <f t="shared" si="20"/>
        <v>0</v>
      </c>
      <c r="R157" s="25">
        <f t="shared" si="21"/>
        <v>0</v>
      </c>
      <c r="S157" s="28">
        <f>IF(A157&gt;0,SUMPRODUCT((PLanning!$T$3:$T$367=A157)*(PLanning!$R$3:$R$367)))</f>
        <v>0</v>
      </c>
      <c r="T157">
        <f t="shared" si="17"/>
        <v>23</v>
      </c>
    </row>
    <row r="158" spans="1:20" x14ac:dyDescent="0.3">
      <c r="A158" s="57" t="str">
        <f t="shared" si="22"/>
        <v/>
      </c>
      <c r="B158" s="18">
        <f t="shared" si="23"/>
        <v>44351</v>
      </c>
      <c r="C158" s="19">
        <f t="shared" si="18"/>
        <v>44351</v>
      </c>
      <c r="D158" s="22"/>
      <c r="E158" s="22"/>
      <c r="F158" s="35"/>
      <c r="G158" s="22"/>
      <c r="H158" s="22"/>
      <c r="I158" s="35"/>
      <c r="J158" s="22"/>
      <c r="K158" s="22"/>
      <c r="L158" s="35"/>
      <c r="M158" s="22"/>
      <c r="N158" s="22"/>
      <c r="O158" s="2"/>
      <c r="P158" s="37">
        <f t="shared" si="19"/>
        <v>0</v>
      </c>
      <c r="Q158" s="31">
        <f t="shared" si="20"/>
        <v>0</v>
      </c>
      <c r="R158" s="25">
        <f t="shared" si="21"/>
        <v>0</v>
      </c>
      <c r="S158" s="28">
        <f>IF(A158&gt;0,SUMPRODUCT((PLanning!$T$3:$T$367=A158)*(PLanning!$R$3:$R$367)))</f>
        <v>0</v>
      </c>
      <c r="T158">
        <f t="shared" si="17"/>
        <v>23</v>
      </c>
    </row>
    <row r="159" spans="1:20" x14ac:dyDescent="0.3">
      <c r="A159" s="57" t="str">
        <f t="shared" si="22"/>
        <v/>
      </c>
      <c r="B159" s="18">
        <f t="shared" si="23"/>
        <v>44352</v>
      </c>
      <c r="C159" s="19">
        <f t="shared" si="18"/>
        <v>44352</v>
      </c>
      <c r="D159" s="22"/>
      <c r="E159" s="22"/>
      <c r="F159" s="35"/>
      <c r="G159" s="22"/>
      <c r="H159" s="22"/>
      <c r="I159" s="35"/>
      <c r="J159" s="22"/>
      <c r="K159" s="22"/>
      <c r="L159" s="35"/>
      <c r="M159" s="22"/>
      <c r="N159" s="22"/>
      <c r="O159" s="2"/>
      <c r="P159" s="37">
        <f t="shared" si="19"/>
        <v>0</v>
      </c>
      <c r="Q159" s="31">
        <f t="shared" si="20"/>
        <v>0</v>
      </c>
      <c r="R159" s="25">
        <f t="shared" si="21"/>
        <v>0</v>
      </c>
      <c r="S159" s="28">
        <f>IF(A159&gt;0,SUMPRODUCT((PLanning!$T$3:$T$367=A159)*(PLanning!$R$3:$R$367)))</f>
        <v>0</v>
      </c>
      <c r="T159">
        <f t="shared" si="17"/>
        <v>23</v>
      </c>
    </row>
    <row r="160" spans="1:20" x14ac:dyDescent="0.3">
      <c r="A160" s="57" t="str">
        <f t="shared" si="22"/>
        <v/>
      </c>
      <c r="B160" s="18">
        <f t="shared" si="23"/>
        <v>44353</v>
      </c>
      <c r="C160" s="19">
        <f t="shared" si="18"/>
        <v>44353</v>
      </c>
      <c r="D160" s="22"/>
      <c r="E160" s="22"/>
      <c r="F160" s="35"/>
      <c r="G160" s="22"/>
      <c r="H160" s="22"/>
      <c r="I160" s="35"/>
      <c r="J160" s="22"/>
      <c r="K160" s="22"/>
      <c r="L160" s="35"/>
      <c r="M160" s="22"/>
      <c r="N160" s="22"/>
      <c r="O160" s="2"/>
      <c r="P160" s="37">
        <f t="shared" si="19"/>
        <v>0</v>
      </c>
      <c r="Q160" s="31">
        <f t="shared" si="20"/>
        <v>0</v>
      </c>
      <c r="R160" s="25">
        <f t="shared" si="21"/>
        <v>0</v>
      </c>
      <c r="S160" s="28">
        <f>IF(A160&gt;0,SUMPRODUCT((PLanning!$T$3:$T$367=A160)*(PLanning!$R$3:$R$367)))</f>
        <v>0</v>
      </c>
      <c r="T160">
        <f t="shared" si="17"/>
        <v>23</v>
      </c>
    </row>
    <row r="161" spans="1:20" x14ac:dyDescent="0.3">
      <c r="A161" s="57" t="str">
        <f t="shared" si="22"/>
        <v/>
      </c>
      <c r="B161" s="18">
        <f t="shared" si="23"/>
        <v>44354</v>
      </c>
      <c r="C161" s="19">
        <f t="shared" si="18"/>
        <v>44354</v>
      </c>
      <c r="D161" s="22"/>
      <c r="E161" s="22"/>
      <c r="F161" s="35"/>
      <c r="G161" s="22"/>
      <c r="H161" s="22"/>
      <c r="I161" s="35"/>
      <c r="J161" s="22"/>
      <c r="K161" s="22"/>
      <c r="L161" s="35"/>
      <c r="M161" s="22"/>
      <c r="N161" s="22"/>
      <c r="O161" s="2"/>
      <c r="P161" s="37">
        <f t="shared" si="19"/>
        <v>0</v>
      </c>
      <c r="Q161" s="31">
        <f t="shared" si="20"/>
        <v>0</v>
      </c>
      <c r="R161" s="25">
        <f t="shared" si="21"/>
        <v>0</v>
      </c>
      <c r="S161" s="28">
        <f>IF(A161&gt;0,SUMPRODUCT((PLanning!$T$3:$T$367=A161)*(PLanning!$R$3:$R$367)))</f>
        <v>0</v>
      </c>
      <c r="T161">
        <f t="shared" si="17"/>
        <v>23</v>
      </c>
    </row>
    <row r="162" spans="1:20" x14ac:dyDescent="0.3">
      <c r="A162" s="57">
        <f t="shared" si="22"/>
        <v>24</v>
      </c>
      <c r="B162" s="18">
        <f t="shared" si="23"/>
        <v>44355</v>
      </c>
      <c r="C162" s="19">
        <f t="shared" si="18"/>
        <v>44355</v>
      </c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7">
        <f t="shared" si="19"/>
        <v>0</v>
      </c>
      <c r="Q162" s="31">
        <f t="shared" si="20"/>
        <v>0</v>
      </c>
      <c r="R162" s="25">
        <f t="shared" si="21"/>
        <v>0</v>
      </c>
      <c r="S162" s="28">
        <f>IF(A162&gt;0,SUMPRODUCT((PLanning!$T$3:$T$367=A162)*(PLanning!$R$3:$R$367)))</f>
        <v>0</v>
      </c>
      <c r="T162">
        <f t="shared" si="17"/>
        <v>24</v>
      </c>
    </row>
    <row r="163" spans="1:20" x14ac:dyDescent="0.3">
      <c r="A163" s="57" t="str">
        <f t="shared" si="22"/>
        <v/>
      </c>
      <c r="B163" s="18">
        <f t="shared" si="23"/>
        <v>44356</v>
      </c>
      <c r="C163" s="19">
        <f t="shared" si="18"/>
        <v>44356</v>
      </c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7">
        <f t="shared" si="19"/>
        <v>0</v>
      </c>
      <c r="Q163" s="31">
        <f t="shared" si="20"/>
        <v>0</v>
      </c>
      <c r="R163" s="25">
        <f t="shared" si="21"/>
        <v>0</v>
      </c>
      <c r="S163" s="28">
        <f>IF(A163&gt;0,SUMPRODUCT((PLanning!$T$3:$T$367=A163)*(PLanning!$R$3:$R$367)))</f>
        <v>0</v>
      </c>
      <c r="T163">
        <f t="shared" si="17"/>
        <v>24</v>
      </c>
    </row>
    <row r="164" spans="1:20" x14ac:dyDescent="0.3">
      <c r="A164" s="57" t="str">
        <f t="shared" si="22"/>
        <v/>
      </c>
      <c r="B164" s="18">
        <f t="shared" si="23"/>
        <v>44357</v>
      </c>
      <c r="C164" s="19">
        <f t="shared" si="18"/>
        <v>44357</v>
      </c>
      <c r="D164" s="22"/>
      <c r="E164" s="22"/>
      <c r="F164" s="35"/>
      <c r="G164" s="22"/>
      <c r="H164" s="22"/>
      <c r="I164" s="35"/>
      <c r="J164" s="22"/>
      <c r="K164" s="22"/>
      <c r="L164" s="35"/>
      <c r="M164" s="22"/>
      <c r="N164" s="22"/>
      <c r="O164" s="2"/>
      <c r="P164" s="37">
        <f t="shared" si="19"/>
        <v>0</v>
      </c>
      <c r="Q164" s="31">
        <f t="shared" si="20"/>
        <v>0</v>
      </c>
      <c r="R164" s="25">
        <f t="shared" si="21"/>
        <v>0</v>
      </c>
      <c r="S164" s="28">
        <f>IF(A164&gt;0,SUMPRODUCT((PLanning!$T$3:$T$367=A164)*(PLanning!$R$3:$R$367)))</f>
        <v>0</v>
      </c>
      <c r="T164">
        <f t="shared" si="17"/>
        <v>24</v>
      </c>
    </row>
    <row r="165" spans="1:20" x14ac:dyDescent="0.3">
      <c r="A165" s="57" t="str">
        <f t="shared" si="22"/>
        <v/>
      </c>
      <c r="B165" s="18">
        <f t="shared" si="23"/>
        <v>44358</v>
      </c>
      <c r="C165" s="19">
        <f t="shared" si="18"/>
        <v>44358</v>
      </c>
      <c r="D165" s="22"/>
      <c r="E165" s="22"/>
      <c r="F165" s="35"/>
      <c r="G165" s="22"/>
      <c r="H165" s="22"/>
      <c r="I165" s="35"/>
      <c r="J165" s="22"/>
      <c r="K165" s="22"/>
      <c r="L165" s="35"/>
      <c r="M165" s="22"/>
      <c r="N165" s="22"/>
      <c r="O165" s="2"/>
      <c r="P165" s="37">
        <f t="shared" si="19"/>
        <v>0</v>
      </c>
      <c r="Q165" s="31">
        <f t="shared" si="20"/>
        <v>0</v>
      </c>
      <c r="R165" s="25">
        <f t="shared" si="21"/>
        <v>0</v>
      </c>
      <c r="S165" s="28">
        <f>IF(A165&gt;0,SUMPRODUCT((PLanning!$T$3:$T$367=A165)*(PLanning!$R$3:$R$367)))</f>
        <v>0</v>
      </c>
      <c r="T165">
        <f t="shared" si="17"/>
        <v>24</v>
      </c>
    </row>
    <row r="166" spans="1:20" x14ac:dyDescent="0.3">
      <c r="A166" s="57" t="str">
        <f t="shared" si="22"/>
        <v/>
      </c>
      <c r="B166" s="18">
        <f t="shared" si="23"/>
        <v>44359</v>
      </c>
      <c r="C166" s="19">
        <f t="shared" si="18"/>
        <v>44359</v>
      </c>
      <c r="D166" s="22"/>
      <c r="E166" s="22"/>
      <c r="F166" s="35"/>
      <c r="G166" s="22"/>
      <c r="H166" s="22"/>
      <c r="I166" s="35"/>
      <c r="J166" s="22"/>
      <c r="K166" s="22"/>
      <c r="L166" s="35"/>
      <c r="M166" s="22"/>
      <c r="N166" s="22"/>
      <c r="O166" s="2"/>
      <c r="P166" s="37">
        <f t="shared" si="19"/>
        <v>0</v>
      </c>
      <c r="Q166" s="31">
        <f t="shared" si="20"/>
        <v>0</v>
      </c>
      <c r="R166" s="25">
        <f t="shared" si="21"/>
        <v>0</v>
      </c>
      <c r="S166" s="28">
        <f>IF(A166&gt;0,SUMPRODUCT((PLanning!$T$3:$T$367=A166)*(PLanning!$R$3:$R$367)))</f>
        <v>0</v>
      </c>
      <c r="T166">
        <f t="shared" si="17"/>
        <v>24</v>
      </c>
    </row>
    <row r="167" spans="1:20" x14ac:dyDescent="0.3">
      <c r="A167" s="57" t="str">
        <f t="shared" si="22"/>
        <v/>
      </c>
      <c r="B167" s="18">
        <f t="shared" si="23"/>
        <v>44360</v>
      </c>
      <c r="C167" s="19">
        <f t="shared" si="18"/>
        <v>44360</v>
      </c>
      <c r="D167" s="22"/>
      <c r="E167" s="22"/>
      <c r="F167" s="35"/>
      <c r="G167" s="22"/>
      <c r="H167" s="22"/>
      <c r="I167" s="35"/>
      <c r="J167" s="22"/>
      <c r="K167" s="22"/>
      <c r="L167" s="35"/>
      <c r="M167" s="22"/>
      <c r="N167" s="22"/>
      <c r="O167" s="2"/>
      <c r="P167" s="37">
        <f t="shared" si="19"/>
        <v>0</v>
      </c>
      <c r="Q167" s="31">
        <f t="shared" si="20"/>
        <v>0</v>
      </c>
      <c r="R167" s="25">
        <f t="shared" si="21"/>
        <v>0</v>
      </c>
      <c r="S167" s="28">
        <f>IF(A167&gt;0,SUMPRODUCT((PLanning!$T$3:$T$367=A167)*(PLanning!$R$3:$R$367)))</f>
        <v>0</v>
      </c>
      <c r="T167">
        <f t="shared" si="17"/>
        <v>24</v>
      </c>
    </row>
    <row r="168" spans="1:20" x14ac:dyDescent="0.3">
      <c r="A168" s="57" t="str">
        <f t="shared" si="22"/>
        <v/>
      </c>
      <c r="B168" s="18">
        <f t="shared" si="23"/>
        <v>44361</v>
      </c>
      <c r="C168" s="19">
        <f t="shared" si="18"/>
        <v>44361</v>
      </c>
      <c r="D168" s="22"/>
      <c r="E168" s="22"/>
      <c r="F168" s="35"/>
      <c r="G168" s="22"/>
      <c r="H168" s="22"/>
      <c r="I168" s="35"/>
      <c r="J168" s="22"/>
      <c r="K168" s="22"/>
      <c r="L168" s="35"/>
      <c r="M168" s="22"/>
      <c r="N168" s="22"/>
      <c r="O168" s="2"/>
      <c r="P168" s="37">
        <f t="shared" si="19"/>
        <v>0</v>
      </c>
      <c r="Q168" s="31">
        <f t="shared" si="20"/>
        <v>0</v>
      </c>
      <c r="R168" s="25">
        <f t="shared" si="21"/>
        <v>0</v>
      </c>
      <c r="S168" s="28">
        <f>IF(A168&gt;0,SUMPRODUCT((PLanning!$T$3:$T$367=A168)*(PLanning!$R$3:$R$367)))</f>
        <v>0</v>
      </c>
      <c r="T168">
        <f t="shared" si="17"/>
        <v>24</v>
      </c>
    </row>
    <row r="169" spans="1:20" x14ac:dyDescent="0.3">
      <c r="A169" s="57">
        <f t="shared" si="22"/>
        <v>25</v>
      </c>
      <c r="B169" s="18">
        <f t="shared" si="23"/>
        <v>44362</v>
      </c>
      <c r="C169" s="19">
        <f t="shared" si="18"/>
        <v>44362</v>
      </c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7">
        <f t="shared" si="19"/>
        <v>0</v>
      </c>
      <c r="Q169" s="31">
        <f t="shared" si="20"/>
        <v>0</v>
      </c>
      <c r="R169" s="25">
        <f t="shared" si="21"/>
        <v>0</v>
      </c>
      <c r="S169" s="28">
        <f>IF(A169&gt;0,SUMPRODUCT((PLanning!$T$3:$T$367=A169)*(PLanning!$R$3:$R$367)))</f>
        <v>0</v>
      </c>
      <c r="T169">
        <f t="shared" si="17"/>
        <v>25</v>
      </c>
    </row>
    <row r="170" spans="1:20" x14ac:dyDescent="0.3">
      <c r="A170" s="57" t="str">
        <f t="shared" si="22"/>
        <v/>
      </c>
      <c r="B170" s="18">
        <f t="shared" si="23"/>
        <v>44363</v>
      </c>
      <c r="C170" s="19">
        <f t="shared" si="18"/>
        <v>44363</v>
      </c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7">
        <f t="shared" si="19"/>
        <v>0</v>
      </c>
      <c r="Q170" s="31">
        <f t="shared" si="20"/>
        <v>0</v>
      </c>
      <c r="R170" s="25">
        <f t="shared" si="21"/>
        <v>0</v>
      </c>
      <c r="S170" s="28">
        <f>IF(A170&gt;0,SUMPRODUCT((PLanning!$T$3:$T$367=A170)*(PLanning!$R$3:$R$367)))</f>
        <v>0</v>
      </c>
      <c r="T170">
        <f t="shared" si="17"/>
        <v>25</v>
      </c>
    </row>
    <row r="171" spans="1:20" x14ac:dyDescent="0.3">
      <c r="A171" s="57" t="str">
        <f t="shared" si="22"/>
        <v/>
      </c>
      <c r="B171" s="18">
        <f t="shared" si="23"/>
        <v>44364</v>
      </c>
      <c r="C171" s="19">
        <f t="shared" si="18"/>
        <v>44364</v>
      </c>
      <c r="D171" s="22"/>
      <c r="E171" s="22"/>
      <c r="F171" s="35"/>
      <c r="G171" s="22"/>
      <c r="H171" s="22"/>
      <c r="I171" s="35"/>
      <c r="J171" s="22"/>
      <c r="K171" s="22"/>
      <c r="L171" s="35"/>
      <c r="M171" s="22"/>
      <c r="N171" s="22"/>
      <c r="O171" s="2"/>
      <c r="P171" s="37">
        <f t="shared" si="19"/>
        <v>0</v>
      </c>
      <c r="Q171" s="31">
        <f t="shared" si="20"/>
        <v>0</v>
      </c>
      <c r="R171" s="25">
        <f t="shared" si="21"/>
        <v>0</v>
      </c>
      <c r="S171" s="28">
        <f>IF(A171&gt;0,SUMPRODUCT((PLanning!$T$3:$T$367=A171)*(PLanning!$R$3:$R$367)))</f>
        <v>0</v>
      </c>
      <c r="T171">
        <f t="shared" si="17"/>
        <v>25</v>
      </c>
    </row>
    <row r="172" spans="1:20" x14ac:dyDescent="0.3">
      <c r="A172" s="57" t="str">
        <f t="shared" si="22"/>
        <v/>
      </c>
      <c r="B172" s="18">
        <f t="shared" si="23"/>
        <v>44365</v>
      </c>
      <c r="C172" s="19">
        <f t="shared" si="18"/>
        <v>44365</v>
      </c>
      <c r="D172" s="22"/>
      <c r="E172" s="22"/>
      <c r="F172" s="35"/>
      <c r="G172" s="22"/>
      <c r="H172" s="22"/>
      <c r="I172" s="35"/>
      <c r="J172" s="22"/>
      <c r="K172" s="22"/>
      <c r="L172" s="35"/>
      <c r="M172" s="22"/>
      <c r="N172" s="22"/>
      <c r="O172" s="2"/>
      <c r="P172" s="37">
        <f t="shared" si="19"/>
        <v>0</v>
      </c>
      <c r="Q172" s="31">
        <f t="shared" si="20"/>
        <v>0</v>
      </c>
      <c r="R172" s="25">
        <f t="shared" si="21"/>
        <v>0</v>
      </c>
      <c r="S172" s="28">
        <f>IF(A172&gt;0,SUMPRODUCT((PLanning!$T$3:$T$367=A172)*(PLanning!$R$3:$R$367)))</f>
        <v>0</v>
      </c>
      <c r="T172">
        <f t="shared" si="17"/>
        <v>25</v>
      </c>
    </row>
    <row r="173" spans="1:20" x14ac:dyDescent="0.3">
      <c r="A173" s="57" t="str">
        <f t="shared" si="22"/>
        <v/>
      </c>
      <c r="B173" s="18">
        <f t="shared" si="23"/>
        <v>44366</v>
      </c>
      <c r="C173" s="19">
        <f t="shared" si="18"/>
        <v>44366</v>
      </c>
      <c r="D173" s="22"/>
      <c r="E173" s="22"/>
      <c r="F173" s="35"/>
      <c r="G173" s="22"/>
      <c r="H173" s="22"/>
      <c r="I173" s="35"/>
      <c r="J173" s="22"/>
      <c r="K173" s="22"/>
      <c r="L173" s="35"/>
      <c r="M173" s="22"/>
      <c r="N173" s="22"/>
      <c r="O173" s="2"/>
      <c r="P173" s="37">
        <f t="shared" si="19"/>
        <v>0</v>
      </c>
      <c r="Q173" s="31">
        <f t="shared" si="20"/>
        <v>0</v>
      </c>
      <c r="R173" s="25">
        <f t="shared" si="21"/>
        <v>0</v>
      </c>
      <c r="S173" s="28">
        <f>IF(A173&gt;0,SUMPRODUCT((PLanning!$T$3:$T$367=A173)*(PLanning!$R$3:$R$367)))</f>
        <v>0</v>
      </c>
      <c r="T173">
        <f t="shared" si="17"/>
        <v>25</v>
      </c>
    </row>
    <row r="174" spans="1:20" x14ac:dyDescent="0.3">
      <c r="A174" s="57" t="str">
        <f t="shared" si="22"/>
        <v/>
      </c>
      <c r="B174" s="18">
        <f t="shared" si="23"/>
        <v>44367</v>
      </c>
      <c r="C174" s="19">
        <f t="shared" si="18"/>
        <v>44367</v>
      </c>
      <c r="D174" s="22"/>
      <c r="E174" s="22"/>
      <c r="F174" s="35"/>
      <c r="G174" s="22"/>
      <c r="H174" s="22"/>
      <c r="I174" s="35"/>
      <c r="J174" s="22"/>
      <c r="K174" s="22"/>
      <c r="L174" s="35"/>
      <c r="M174" s="22"/>
      <c r="N174" s="22"/>
      <c r="O174" s="2"/>
      <c r="P174" s="37">
        <f t="shared" si="19"/>
        <v>0</v>
      </c>
      <c r="Q174" s="31">
        <f t="shared" si="20"/>
        <v>0</v>
      </c>
      <c r="R174" s="25">
        <f t="shared" si="21"/>
        <v>0</v>
      </c>
      <c r="S174" s="28">
        <f>IF(A174&gt;0,SUMPRODUCT((PLanning!$T$3:$T$367=A174)*(PLanning!$R$3:$R$367)))</f>
        <v>0</v>
      </c>
      <c r="T174">
        <f t="shared" si="17"/>
        <v>25</v>
      </c>
    </row>
    <row r="175" spans="1:20" x14ac:dyDescent="0.3">
      <c r="A175" s="57" t="str">
        <f t="shared" si="22"/>
        <v/>
      </c>
      <c r="B175" s="18">
        <f t="shared" si="23"/>
        <v>44368</v>
      </c>
      <c r="C175" s="19">
        <f t="shared" si="18"/>
        <v>44368</v>
      </c>
      <c r="D175" s="22"/>
      <c r="E175" s="22"/>
      <c r="F175" s="35"/>
      <c r="G175" s="22"/>
      <c r="H175" s="22"/>
      <c r="I175" s="35"/>
      <c r="J175" s="22"/>
      <c r="K175" s="22"/>
      <c r="L175" s="35"/>
      <c r="M175" s="22"/>
      <c r="N175" s="22"/>
      <c r="O175" s="2"/>
      <c r="P175" s="37">
        <f t="shared" si="19"/>
        <v>0</v>
      </c>
      <c r="Q175" s="31">
        <f t="shared" si="20"/>
        <v>0</v>
      </c>
      <c r="R175" s="25">
        <f t="shared" si="21"/>
        <v>0</v>
      </c>
      <c r="S175" s="28">
        <f>IF(A175&gt;0,SUMPRODUCT((PLanning!$T$3:$T$367=A175)*(PLanning!$R$3:$R$367)))</f>
        <v>0</v>
      </c>
      <c r="T175">
        <f t="shared" si="17"/>
        <v>25</v>
      </c>
    </row>
    <row r="176" spans="1:20" x14ac:dyDescent="0.3">
      <c r="A176" s="57">
        <f t="shared" si="22"/>
        <v>26</v>
      </c>
      <c r="B176" s="18">
        <f t="shared" si="23"/>
        <v>44369</v>
      </c>
      <c r="C176" s="19">
        <f t="shared" si="18"/>
        <v>44369</v>
      </c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7">
        <f t="shared" si="19"/>
        <v>0</v>
      </c>
      <c r="Q176" s="31">
        <f t="shared" si="20"/>
        <v>0</v>
      </c>
      <c r="R176" s="25">
        <f t="shared" si="21"/>
        <v>0</v>
      </c>
      <c r="S176" s="28">
        <f>IF(A176&gt;0,SUMPRODUCT((PLanning!$T$3:$T$367=A176)*(PLanning!$R$3:$R$367)))</f>
        <v>0</v>
      </c>
      <c r="T176">
        <f t="shared" si="17"/>
        <v>26</v>
      </c>
    </row>
    <row r="177" spans="1:20" x14ac:dyDescent="0.3">
      <c r="A177" s="57" t="str">
        <f t="shared" si="22"/>
        <v/>
      </c>
      <c r="B177" s="18">
        <f t="shared" si="23"/>
        <v>44370</v>
      </c>
      <c r="C177" s="19">
        <f t="shared" si="18"/>
        <v>44370</v>
      </c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7">
        <f t="shared" si="19"/>
        <v>0</v>
      </c>
      <c r="Q177" s="31">
        <f t="shared" si="20"/>
        <v>0</v>
      </c>
      <c r="R177" s="25">
        <f t="shared" si="21"/>
        <v>0</v>
      </c>
      <c r="S177" s="28">
        <f>IF(A177&gt;0,SUMPRODUCT((PLanning!$T$3:$T$367=A177)*(PLanning!$R$3:$R$367)))</f>
        <v>0</v>
      </c>
      <c r="T177">
        <f t="shared" si="17"/>
        <v>26</v>
      </c>
    </row>
    <row r="178" spans="1:20" x14ac:dyDescent="0.3">
      <c r="A178" s="57" t="str">
        <f t="shared" si="22"/>
        <v/>
      </c>
      <c r="B178" s="18">
        <f t="shared" si="23"/>
        <v>44371</v>
      </c>
      <c r="C178" s="19">
        <f t="shared" si="18"/>
        <v>44371</v>
      </c>
      <c r="D178" s="22"/>
      <c r="E178" s="22"/>
      <c r="F178" s="35"/>
      <c r="G178" s="22"/>
      <c r="H178" s="22"/>
      <c r="I178" s="35"/>
      <c r="J178" s="22"/>
      <c r="K178" s="22"/>
      <c r="L178" s="35"/>
      <c r="M178" s="22"/>
      <c r="N178" s="22"/>
      <c r="O178" s="2"/>
      <c r="P178" s="37">
        <f t="shared" si="19"/>
        <v>0</v>
      </c>
      <c r="Q178" s="31">
        <f t="shared" si="20"/>
        <v>0</v>
      </c>
      <c r="R178" s="25">
        <f t="shared" si="21"/>
        <v>0</v>
      </c>
      <c r="S178" s="28">
        <f>IF(A178&gt;0,SUMPRODUCT((PLanning!$T$3:$T$367=A178)*(PLanning!$R$3:$R$367)))</f>
        <v>0</v>
      </c>
      <c r="T178">
        <f t="shared" si="17"/>
        <v>26</v>
      </c>
    </row>
    <row r="179" spans="1:20" x14ac:dyDescent="0.3">
      <c r="A179" s="57" t="str">
        <f t="shared" si="22"/>
        <v/>
      </c>
      <c r="B179" s="18">
        <f t="shared" si="23"/>
        <v>44372</v>
      </c>
      <c r="C179" s="19">
        <f t="shared" si="18"/>
        <v>44372</v>
      </c>
      <c r="D179" s="22"/>
      <c r="E179" s="22"/>
      <c r="F179" s="35"/>
      <c r="G179" s="22"/>
      <c r="H179" s="22"/>
      <c r="I179" s="35"/>
      <c r="J179" s="22"/>
      <c r="K179" s="22"/>
      <c r="L179" s="35"/>
      <c r="M179" s="22"/>
      <c r="N179" s="22"/>
      <c r="O179" s="2"/>
      <c r="P179" s="37">
        <f t="shared" si="19"/>
        <v>0</v>
      </c>
      <c r="Q179" s="31">
        <f t="shared" si="20"/>
        <v>0</v>
      </c>
      <c r="R179" s="25">
        <f t="shared" si="21"/>
        <v>0</v>
      </c>
      <c r="S179" s="28">
        <f>IF(A179&gt;0,SUMPRODUCT((PLanning!$T$3:$T$367=A179)*(PLanning!$R$3:$R$367)))</f>
        <v>0</v>
      </c>
      <c r="T179">
        <f t="shared" si="17"/>
        <v>26</v>
      </c>
    </row>
    <row r="180" spans="1:20" x14ac:dyDescent="0.3">
      <c r="A180" s="57" t="str">
        <f t="shared" si="22"/>
        <v/>
      </c>
      <c r="B180" s="18">
        <f t="shared" si="23"/>
        <v>44373</v>
      </c>
      <c r="C180" s="19">
        <f t="shared" si="18"/>
        <v>44373</v>
      </c>
      <c r="D180" s="22"/>
      <c r="E180" s="22"/>
      <c r="F180" s="35"/>
      <c r="G180" s="22"/>
      <c r="H180" s="22"/>
      <c r="I180" s="35"/>
      <c r="J180" s="22"/>
      <c r="K180" s="22"/>
      <c r="L180" s="35"/>
      <c r="M180" s="22"/>
      <c r="N180" s="22"/>
      <c r="O180" s="2"/>
      <c r="P180" s="37">
        <f t="shared" si="19"/>
        <v>0</v>
      </c>
      <c r="Q180" s="31">
        <f t="shared" si="20"/>
        <v>0</v>
      </c>
      <c r="R180" s="25">
        <f t="shared" si="21"/>
        <v>0</v>
      </c>
      <c r="S180" s="28">
        <f>IF(A180&gt;0,SUMPRODUCT((PLanning!$T$3:$T$367=A180)*(PLanning!$R$3:$R$367)))</f>
        <v>0</v>
      </c>
      <c r="T180">
        <f t="shared" si="17"/>
        <v>26</v>
      </c>
    </row>
    <row r="181" spans="1:20" x14ac:dyDescent="0.3">
      <c r="A181" s="57" t="str">
        <f t="shared" si="22"/>
        <v/>
      </c>
      <c r="B181" s="18">
        <f t="shared" si="23"/>
        <v>44374</v>
      </c>
      <c r="C181" s="19">
        <f t="shared" si="18"/>
        <v>44374</v>
      </c>
      <c r="D181" s="22"/>
      <c r="E181" s="22"/>
      <c r="F181" s="35"/>
      <c r="G181" s="22"/>
      <c r="H181" s="22"/>
      <c r="I181" s="35"/>
      <c r="J181" s="22"/>
      <c r="K181" s="22"/>
      <c r="L181" s="35"/>
      <c r="M181" s="22"/>
      <c r="N181" s="22"/>
      <c r="O181" s="2"/>
      <c r="P181" s="37">
        <f t="shared" si="19"/>
        <v>0</v>
      </c>
      <c r="Q181" s="31">
        <f t="shared" si="20"/>
        <v>0</v>
      </c>
      <c r="R181" s="25">
        <f t="shared" si="21"/>
        <v>0</v>
      </c>
      <c r="S181" s="28">
        <f>IF(A181&gt;0,SUMPRODUCT((PLanning!$T$3:$T$367=A181)*(PLanning!$R$3:$R$367)))</f>
        <v>0</v>
      </c>
      <c r="T181">
        <f t="shared" si="17"/>
        <v>26</v>
      </c>
    </row>
    <row r="182" spans="1:20" x14ac:dyDescent="0.3">
      <c r="A182" s="57" t="str">
        <f t="shared" si="22"/>
        <v/>
      </c>
      <c r="B182" s="18">
        <f t="shared" si="23"/>
        <v>44375</v>
      </c>
      <c r="C182" s="19">
        <f t="shared" si="18"/>
        <v>44375</v>
      </c>
      <c r="D182" s="22"/>
      <c r="E182" s="22"/>
      <c r="F182" s="35"/>
      <c r="G182" s="22"/>
      <c r="H182" s="22"/>
      <c r="I182" s="35"/>
      <c r="J182" s="22"/>
      <c r="K182" s="22"/>
      <c r="L182" s="35"/>
      <c r="M182" s="22"/>
      <c r="N182" s="22"/>
      <c r="O182" s="2"/>
      <c r="P182" s="37">
        <f t="shared" si="19"/>
        <v>0</v>
      </c>
      <c r="Q182" s="31">
        <f t="shared" si="20"/>
        <v>0</v>
      </c>
      <c r="R182" s="25">
        <f t="shared" si="21"/>
        <v>0</v>
      </c>
      <c r="S182" s="28">
        <f>IF(A182&gt;0,SUMPRODUCT((PLanning!$T$3:$T$367=A182)*(PLanning!$R$3:$R$367)))</f>
        <v>0</v>
      </c>
      <c r="T182">
        <f t="shared" si="17"/>
        <v>26</v>
      </c>
    </row>
    <row r="183" spans="1:20" x14ac:dyDescent="0.3">
      <c r="A183" s="57">
        <f t="shared" si="22"/>
        <v>27</v>
      </c>
      <c r="B183" s="18">
        <f t="shared" si="23"/>
        <v>44376</v>
      </c>
      <c r="C183" s="19">
        <f t="shared" si="18"/>
        <v>44376</v>
      </c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7">
        <f t="shared" si="19"/>
        <v>0</v>
      </c>
      <c r="Q183" s="31">
        <f t="shared" si="20"/>
        <v>0</v>
      </c>
      <c r="R183" s="25">
        <f t="shared" si="21"/>
        <v>0</v>
      </c>
      <c r="S183" s="28">
        <f>IF(A183&gt;0,SUMPRODUCT((PLanning!$T$3:$T$367=A183)*(PLanning!$R$3:$R$367)))</f>
        <v>0</v>
      </c>
      <c r="T183">
        <f t="shared" si="17"/>
        <v>27</v>
      </c>
    </row>
    <row r="184" spans="1:20" x14ac:dyDescent="0.3">
      <c r="A184" s="57" t="str">
        <f t="shared" si="22"/>
        <v/>
      </c>
      <c r="B184" s="18">
        <f t="shared" si="23"/>
        <v>44377</v>
      </c>
      <c r="C184" s="19">
        <f t="shared" si="18"/>
        <v>44377</v>
      </c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7">
        <f t="shared" si="19"/>
        <v>0</v>
      </c>
      <c r="Q184" s="31">
        <f t="shared" si="20"/>
        <v>0</v>
      </c>
      <c r="R184" s="25">
        <f t="shared" si="21"/>
        <v>0</v>
      </c>
      <c r="S184" s="28">
        <f>IF(A184&gt;0,SUMPRODUCT((PLanning!$T$3:$T$367=A184)*(PLanning!$R$3:$R$367)))</f>
        <v>0</v>
      </c>
      <c r="T184">
        <f t="shared" si="17"/>
        <v>27</v>
      </c>
    </row>
    <row r="185" spans="1:20" x14ac:dyDescent="0.3">
      <c r="A185" s="57" t="str">
        <f t="shared" si="22"/>
        <v/>
      </c>
      <c r="B185" s="18">
        <f t="shared" si="23"/>
        <v>44378</v>
      </c>
      <c r="C185" s="19">
        <f t="shared" si="18"/>
        <v>44378</v>
      </c>
      <c r="D185" s="22"/>
      <c r="E185" s="22"/>
      <c r="F185" s="35"/>
      <c r="G185" s="22"/>
      <c r="H185" s="22"/>
      <c r="I185" s="35"/>
      <c r="J185" s="22"/>
      <c r="K185" s="22"/>
      <c r="L185" s="35"/>
      <c r="M185" s="22"/>
      <c r="N185" s="22"/>
      <c r="O185" s="2"/>
      <c r="P185" s="37">
        <f t="shared" si="19"/>
        <v>0</v>
      </c>
      <c r="Q185" s="31">
        <f t="shared" si="20"/>
        <v>0</v>
      </c>
      <c r="R185" s="25">
        <f t="shared" si="21"/>
        <v>0</v>
      </c>
      <c r="S185" s="28">
        <f>IF(A185&gt;0,SUMPRODUCT((PLanning!$T$3:$T$367=A185)*(PLanning!$R$3:$R$367)))</f>
        <v>0</v>
      </c>
      <c r="T185">
        <f t="shared" si="17"/>
        <v>27</v>
      </c>
    </row>
    <row r="186" spans="1:20" x14ac:dyDescent="0.3">
      <c r="A186" s="57" t="str">
        <f t="shared" si="22"/>
        <v/>
      </c>
      <c r="B186" s="18">
        <f t="shared" si="23"/>
        <v>44379</v>
      </c>
      <c r="C186" s="19">
        <f t="shared" si="18"/>
        <v>44379</v>
      </c>
      <c r="D186" s="22"/>
      <c r="E186" s="22"/>
      <c r="F186" s="35"/>
      <c r="G186" s="22"/>
      <c r="H186" s="22"/>
      <c r="I186" s="35"/>
      <c r="J186" s="22"/>
      <c r="K186" s="22"/>
      <c r="L186" s="35"/>
      <c r="M186" s="22"/>
      <c r="N186" s="22"/>
      <c r="O186" s="2"/>
      <c r="P186" s="37">
        <f t="shared" si="19"/>
        <v>0</v>
      </c>
      <c r="Q186" s="31">
        <f t="shared" si="20"/>
        <v>0</v>
      </c>
      <c r="R186" s="25">
        <f t="shared" si="21"/>
        <v>0</v>
      </c>
      <c r="S186" s="28">
        <f>IF(A186&gt;0,SUMPRODUCT((PLanning!$T$3:$T$367=A186)*(PLanning!$R$3:$R$367)))</f>
        <v>0</v>
      </c>
      <c r="T186">
        <f t="shared" si="17"/>
        <v>27</v>
      </c>
    </row>
    <row r="187" spans="1:20" x14ac:dyDescent="0.3">
      <c r="A187" s="57" t="str">
        <f t="shared" si="22"/>
        <v/>
      </c>
      <c r="B187" s="18">
        <f t="shared" si="23"/>
        <v>44380</v>
      </c>
      <c r="C187" s="19">
        <f t="shared" si="18"/>
        <v>44380</v>
      </c>
      <c r="D187" s="22"/>
      <c r="E187" s="22"/>
      <c r="F187" s="35"/>
      <c r="G187" s="22"/>
      <c r="H187" s="22"/>
      <c r="I187" s="35"/>
      <c r="J187" s="22"/>
      <c r="K187" s="22"/>
      <c r="L187" s="35"/>
      <c r="M187" s="22"/>
      <c r="N187" s="22"/>
      <c r="O187" s="2"/>
      <c r="P187" s="37">
        <f t="shared" si="19"/>
        <v>0</v>
      </c>
      <c r="Q187" s="31">
        <f t="shared" si="20"/>
        <v>0</v>
      </c>
      <c r="R187" s="25">
        <f t="shared" si="21"/>
        <v>0</v>
      </c>
      <c r="S187" s="28">
        <f>IF(A187&gt;0,SUMPRODUCT((PLanning!$T$3:$T$367=A187)*(PLanning!$R$3:$R$367)))</f>
        <v>0</v>
      </c>
      <c r="T187">
        <f t="shared" si="17"/>
        <v>27</v>
      </c>
    </row>
    <row r="188" spans="1:20" x14ac:dyDescent="0.3">
      <c r="A188" s="57" t="str">
        <f t="shared" si="22"/>
        <v/>
      </c>
      <c r="B188" s="18">
        <f t="shared" si="23"/>
        <v>44381</v>
      </c>
      <c r="C188" s="19">
        <f t="shared" si="18"/>
        <v>44381</v>
      </c>
      <c r="D188" s="22"/>
      <c r="E188" s="22"/>
      <c r="F188" s="35"/>
      <c r="G188" s="22"/>
      <c r="H188" s="22"/>
      <c r="I188" s="35"/>
      <c r="J188" s="22"/>
      <c r="K188" s="22"/>
      <c r="L188" s="35"/>
      <c r="M188" s="22"/>
      <c r="N188" s="22"/>
      <c r="O188" s="2"/>
      <c r="P188" s="37">
        <f t="shared" si="19"/>
        <v>0</v>
      </c>
      <c r="Q188" s="31">
        <f t="shared" si="20"/>
        <v>0</v>
      </c>
      <c r="R188" s="25">
        <f t="shared" si="21"/>
        <v>0</v>
      </c>
      <c r="S188" s="28">
        <f>IF(A188&gt;0,SUMPRODUCT((PLanning!$T$3:$T$367=A188)*(PLanning!$R$3:$R$367)))</f>
        <v>0</v>
      </c>
      <c r="T188">
        <f t="shared" si="17"/>
        <v>27</v>
      </c>
    </row>
    <row r="189" spans="1:20" x14ac:dyDescent="0.3">
      <c r="A189" s="57" t="str">
        <f t="shared" si="22"/>
        <v/>
      </c>
      <c r="B189" s="18">
        <f t="shared" si="23"/>
        <v>44382</v>
      </c>
      <c r="C189" s="19">
        <f t="shared" si="18"/>
        <v>44382</v>
      </c>
      <c r="D189" s="22"/>
      <c r="E189" s="22"/>
      <c r="F189" s="35"/>
      <c r="G189" s="22"/>
      <c r="H189" s="22"/>
      <c r="I189" s="35"/>
      <c r="J189" s="22"/>
      <c r="K189" s="22"/>
      <c r="L189" s="35"/>
      <c r="M189" s="22"/>
      <c r="N189" s="22"/>
      <c r="O189" s="2"/>
      <c r="P189" s="37">
        <f t="shared" si="19"/>
        <v>0</v>
      </c>
      <c r="Q189" s="31">
        <f t="shared" si="20"/>
        <v>0</v>
      </c>
      <c r="R189" s="25">
        <f t="shared" si="21"/>
        <v>0</v>
      </c>
      <c r="S189" s="28">
        <f>IF(A189&gt;0,SUMPRODUCT((PLanning!$T$3:$T$367=A189)*(PLanning!$R$3:$R$367)))</f>
        <v>0</v>
      </c>
      <c r="T189">
        <f t="shared" si="17"/>
        <v>27</v>
      </c>
    </row>
    <row r="190" spans="1:20" x14ac:dyDescent="0.3">
      <c r="A190" s="57">
        <f t="shared" si="22"/>
        <v>28</v>
      </c>
      <c r="B190" s="18">
        <f t="shared" si="23"/>
        <v>44383</v>
      </c>
      <c r="C190" s="19">
        <f t="shared" si="18"/>
        <v>44383</v>
      </c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7">
        <f t="shared" si="19"/>
        <v>0</v>
      </c>
      <c r="Q190" s="31">
        <f t="shared" si="20"/>
        <v>0</v>
      </c>
      <c r="R190" s="25">
        <f t="shared" si="21"/>
        <v>0</v>
      </c>
      <c r="S190" s="28">
        <f>IF(A190&gt;0,SUMPRODUCT((PLanning!$T$3:$T$367=A190)*(PLanning!$R$3:$R$367)))</f>
        <v>0</v>
      </c>
      <c r="T190">
        <f t="shared" si="17"/>
        <v>28</v>
      </c>
    </row>
    <row r="191" spans="1:20" x14ac:dyDescent="0.3">
      <c r="A191" s="57" t="str">
        <f t="shared" si="22"/>
        <v/>
      </c>
      <c r="B191" s="18">
        <f t="shared" si="23"/>
        <v>44384</v>
      </c>
      <c r="C191" s="19">
        <f t="shared" si="18"/>
        <v>44384</v>
      </c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7">
        <f t="shared" si="19"/>
        <v>0</v>
      </c>
      <c r="Q191" s="31">
        <f t="shared" si="20"/>
        <v>0</v>
      </c>
      <c r="R191" s="25">
        <f t="shared" si="21"/>
        <v>0</v>
      </c>
      <c r="S191" s="28">
        <f>IF(A191&gt;0,SUMPRODUCT((PLanning!$T$3:$T$367=A191)*(PLanning!$R$3:$R$367)))</f>
        <v>0</v>
      </c>
      <c r="T191">
        <f t="shared" si="17"/>
        <v>28</v>
      </c>
    </row>
    <row r="192" spans="1:20" x14ac:dyDescent="0.3">
      <c r="A192" s="57" t="str">
        <f t="shared" si="22"/>
        <v/>
      </c>
      <c r="B192" s="18">
        <f t="shared" si="23"/>
        <v>44385</v>
      </c>
      <c r="C192" s="19">
        <f t="shared" si="18"/>
        <v>44385</v>
      </c>
      <c r="D192" s="22"/>
      <c r="E192" s="22"/>
      <c r="F192" s="35"/>
      <c r="G192" s="22"/>
      <c r="H192" s="22"/>
      <c r="I192" s="35"/>
      <c r="J192" s="22"/>
      <c r="K192" s="22"/>
      <c r="L192" s="35"/>
      <c r="M192" s="22"/>
      <c r="N192" s="22"/>
      <c r="O192" s="2"/>
      <c r="P192" s="37">
        <f t="shared" si="19"/>
        <v>0</v>
      </c>
      <c r="Q192" s="31">
        <f t="shared" si="20"/>
        <v>0</v>
      </c>
      <c r="R192" s="25">
        <f t="shared" si="21"/>
        <v>0</v>
      </c>
      <c r="S192" s="28">
        <f>IF(A192&gt;0,SUMPRODUCT((PLanning!$T$3:$T$367=A192)*(PLanning!$R$3:$R$367)))</f>
        <v>0</v>
      </c>
      <c r="T192">
        <f t="shared" si="17"/>
        <v>28</v>
      </c>
    </row>
    <row r="193" spans="1:20" x14ac:dyDescent="0.3">
      <c r="A193" s="57" t="str">
        <f t="shared" si="22"/>
        <v/>
      </c>
      <c r="B193" s="18">
        <f t="shared" si="23"/>
        <v>44386</v>
      </c>
      <c r="C193" s="19">
        <f t="shared" si="18"/>
        <v>44386</v>
      </c>
      <c r="D193" s="22"/>
      <c r="E193" s="22"/>
      <c r="F193" s="35"/>
      <c r="G193" s="22"/>
      <c r="H193" s="22"/>
      <c r="I193" s="35"/>
      <c r="J193" s="22"/>
      <c r="K193" s="22"/>
      <c r="L193" s="35"/>
      <c r="M193" s="22"/>
      <c r="N193" s="22"/>
      <c r="O193" s="2"/>
      <c r="P193" s="37">
        <f t="shared" si="19"/>
        <v>0</v>
      </c>
      <c r="Q193" s="31">
        <f t="shared" si="20"/>
        <v>0</v>
      </c>
      <c r="R193" s="25">
        <f t="shared" si="21"/>
        <v>0</v>
      </c>
      <c r="S193" s="28">
        <f>IF(A193&gt;0,SUMPRODUCT((PLanning!$T$3:$T$367=A193)*(PLanning!$R$3:$R$367)))</f>
        <v>0</v>
      </c>
      <c r="T193">
        <f t="shared" si="17"/>
        <v>28</v>
      </c>
    </row>
    <row r="194" spans="1:20" x14ac:dyDescent="0.3">
      <c r="A194" s="57" t="str">
        <f t="shared" si="22"/>
        <v/>
      </c>
      <c r="B194" s="18">
        <f t="shared" si="23"/>
        <v>44387</v>
      </c>
      <c r="C194" s="19">
        <f t="shared" si="18"/>
        <v>44387</v>
      </c>
      <c r="D194" s="22"/>
      <c r="E194" s="22"/>
      <c r="F194" s="35"/>
      <c r="G194" s="22"/>
      <c r="H194" s="22"/>
      <c r="I194" s="35"/>
      <c r="J194" s="22"/>
      <c r="K194" s="22"/>
      <c r="L194" s="35"/>
      <c r="M194" s="22"/>
      <c r="N194" s="22"/>
      <c r="O194" s="2"/>
      <c r="P194" s="37">
        <f t="shared" si="19"/>
        <v>0</v>
      </c>
      <c r="Q194" s="31">
        <f t="shared" si="20"/>
        <v>0</v>
      </c>
      <c r="R194" s="25">
        <f t="shared" si="21"/>
        <v>0</v>
      </c>
      <c r="S194" s="28">
        <f>IF(A194&gt;0,SUMPRODUCT((PLanning!$T$3:$T$367=A194)*(PLanning!$R$3:$R$367)))</f>
        <v>0</v>
      </c>
      <c r="T194">
        <f t="shared" si="17"/>
        <v>28</v>
      </c>
    </row>
    <row r="195" spans="1:20" x14ac:dyDescent="0.3">
      <c r="A195" s="57" t="str">
        <f t="shared" si="22"/>
        <v/>
      </c>
      <c r="B195" s="18">
        <f t="shared" si="23"/>
        <v>44388</v>
      </c>
      <c r="C195" s="19">
        <f t="shared" si="18"/>
        <v>44388</v>
      </c>
      <c r="D195" s="22"/>
      <c r="E195" s="22"/>
      <c r="F195" s="35"/>
      <c r="G195" s="22"/>
      <c r="H195" s="22"/>
      <c r="I195" s="35"/>
      <c r="J195" s="22"/>
      <c r="K195" s="22"/>
      <c r="L195" s="35"/>
      <c r="M195" s="22"/>
      <c r="N195" s="22"/>
      <c r="O195" s="2"/>
      <c r="P195" s="37">
        <f t="shared" si="19"/>
        <v>0</v>
      </c>
      <c r="Q195" s="31">
        <f t="shared" si="20"/>
        <v>0</v>
      </c>
      <c r="R195" s="25">
        <f t="shared" si="21"/>
        <v>0</v>
      </c>
      <c r="S195" s="28">
        <f>IF(A195&gt;0,SUMPRODUCT((PLanning!$T$3:$T$367=A195)*(PLanning!$R$3:$R$367)))</f>
        <v>0</v>
      </c>
      <c r="T195">
        <f t="shared" ref="T195:T258" si="24">_xlfn.ISOWEEKNUM(B195)</f>
        <v>28</v>
      </c>
    </row>
    <row r="196" spans="1:20" x14ac:dyDescent="0.3">
      <c r="A196" s="57" t="str">
        <f t="shared" si="22"/>
        <v/>
      </c>
      <c r="B196" s="18">
        <f t="shared" si="23"/>
        <v>44389</v>
      </c>
      <c r="C196" s="19">
        <f t="shared" ref="C196:C259" si="25">B196</f>
        <v>44389</v>
      </c>
      <c r="D196" s="22"/>
      <c r="E196" s="22"/>
      <c r="F196" s="35"/>
      <c r="G196" s="22"/>
      <c r="H196" s="22"/>
      <c r="I196" s="35"/>
      <c r="J196" s="22"/>
      <c r="K196" s="22"/>
      <c r="L196" s="35"/>
      <c r="M196" s="22"/>
      <c r="N196" s="22"/>
      <c r="O196" s="2"/>
      <c r="P196" s="37">
        <f t="shared" ref="P196:P259" si="26">(E196-D196)+(H196-G196)</f>
        <v>0</v>
      </c>
      <c r="Q196" s="31">
        <f t="shared" ref="Q196:Q259" si="27">(K196-J196)+(N196-M196)</f>
        <v>0</v>
      </c>
      <c r="R196" s="25">
        <f t="shared" ref="R196:R259" si="28">Q196+P196</f>
        <v>0</v>
      </c>
      <c r="S196" s="28">
        <f>IF(A196&gt;0,SUMPRODUCT((PLanning!$T$3:$T$367=A196)*(PLanning!$R$3:$R$367)))</f>
        <v>0</v>
      </c>
      <c r="T196">
        <f t="shared" si="24"/>
        <v>28</v>
      </c>
    </row>
    <row r="197" spans="1:20" x14ac:dyDescent="0.3">
      <c r="A197" s="57">
        <f t="shared" ref="A197:A260" si="29">IF(WEEKDAY(B197,2)=1,_xlfn.ISOWEEKNUM(B197),"")</f>
        <v>29</v>
      </c>
      <c r="B197" s="18">
        <f t="shared" si="23"/>
        <v>44390</v>
      </c>
      <c r="C197" s="19">
        <f t="shared" si="25"/>
        <v>44390</v>
      </c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7">
        <f t="shared" si="26"/>
        <v>0</v>
      </c>
      <c r="Q197" s="31">
        <f t="shared" si="27"/>
        <v>0</v>
      </c>
      <c r="R197" s="25">
        <f t="shared" si="28"/>
        <v>0</v>
      </c>
      <c r="S197" s="28">
        <f>IF(A197&gt;0,SUMPRODUCT((PLanning!$T$3:$T$367=A197)*(PLanning!$R$3:$R$367)))</f>
        <v>0</v>
      </c>
      <c r="T197">
        <f t="shared" si="24"/>
        <v>29</v>
      </c>
    </row>
    <row r="198" spans="1:20" x14ac:dyDescent="0.3">
      <c r="A198" s="57" t="str">
        <f t="shared" si="29"/>
        <v/>
      </c>
      <c r="B198" s="18">
        <f t="shared" si="23"/>
        <v>44391</v>
      </c>
      <c r="C198" s="19">
        <f t="shared" si="25"/>
        <v>44391</v>
      </c>
      <c r="D198" s="34"/>
      <c r="E198" s="34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7">
        <f t="shared" si="26"/>
        <v>0</v>
      </c>
      <c r="Q198" s="31">
        <f t="shared" si="27"/>
        <v>0</v>
      </c>
      <c r="R198" s="25">
        <f t="shared" si="28"/>
        <v>0</v>
      </c>
      <c r="S198" s="28">
        <f>IF(A198&gt;0,SUMPRODUCT((PLanning!$T$3:$T$367=A198)*(PLanning!$R$3:$R$367)))</f>
        <v>0</v>
      </c>
      <c r="T198">
        <f t="shared" si="24"/>
        <v>29</v>
      </c>
    </row>
    <row r="199" spans="1:20" x14ac:dyDescent="0.3">
      <c r="A199" s="57" t="str">
        <f t="shared" si="29"/>
        <v/>
      </c>
      <c r="B199" s="18">
        <f t="shared" si="23"/>
        <v>44392</v>
      </c>
      <c r="C199" s="19">
        <f t="shared" si="25"/>
        <v>44392</v>
      </c>
      <c r="D199" s="22"/>
      <c r="E199" s="22"/>
      <c r="F199" s="35"/>
      <c r="G199" s="22"/>
      <c r="H199" s="22"/>
      <c r="I199" s="35"/>
      <c r="J199" s="22"/>
      <c r="K199" s="22"/>
      <c r="L199" s="35"/>
      <c r="M199" s="22"/>
      <c r="N199" s="22"/>
      <c r="O199" s="2"/>
      <c r="P199" s="37">
        <f t="shared" si="26"/>
        <v>0</v>
      </c>
      <c r="Q199" s="31">
        <f t="shared" si="27"/>
        <v>0</v>
      </c>
      <c r="R199" s="25">
        <f t="shared" si="28"/>
        <v>0</v>
      </c>
      <c r="S199" s="28">
        <f>IF(A199&gt;0,SUMPRODUCT((PLanning!$T$3:$T$367=A199)*(PLanning!$R$3:$R$367)))</f>
        <v>0</v>
      </c>
      <c r="T199">
        <f t="shared" si="24"/>
        <v>29</v>
      </c>
    </row>
    <row r="200" spans="1:20" x14ac:dyDescent="0.3">
      <c r="A200" s="57" t="str">
        <f t="shared" si="29"/>
        <v/>
      </c>
      <c r="B200" s="18">
        <f t="shared" si="23"/>
        <v>44393</v>
      </c>
      <c r="C200" s="19">
        <f t="shared" si="25"/>
        <v>44393</v>
      </c>
      <c r="D200" s="22"/>
      <c r="E200" s="22"/>
      <c r="F200" s="35"/>
      <c r="G200" s="22"/>
      <c r="H200" s="22"/>
      <c r="I200" s="35"/>
      <c r="J200" s="22"/>
      <c r="K200" s="22"/>
      <c r="L200" s="35"/>
      <c r="M200" s="22"/>
      <c r="N200" s="22"/>
      <c r="O200" s="2"/>
      <c r="P200" s="37">
        <f t="shared" si="26"/>
        <v>0</v>
      </c>
      <c r="Q200" s="31">
        <f t="shared" si="27"/>
        <v>0</v>
      </c>
      <c r="R200" s="25">
        <f t="shared" si="28"/>
        <v>0</v>
      </c>
      <c r="S200" s="28">
        <f>IF(A200&gt;0,SUMPRODUCT((PLanning!$T$3:$T$367=A200)*(PLanning!$R$3:$R$367)))</f>
        <v>0</v>
      </c>
      <c r="T200">
        <f t="shared" si="24"/>
        <v>29</v>
      </c>
    </row>
    <row r="201" spans="1:20" x14ac:dyDescent="0.3">
      <c r="A201" s="57" t="str">
        <f t="shared" si="29"/>
        <v/>
      </c>
      <c r="B201" s="18">
        <f t="shared" si="23"/>
        <v>44394</v>
      </c>
      <c r="C201" s="19">
        <f t="shared" si="25"/>
        <v>44394</v>
      </c>
      <c r="D201" s="22"/>
      <c r="E201" s="22"/>
      <c r="F201" s="35"/>
      <c r="G201" s="22"/>
      <c r="H201" s="22"/>
      <c r="I201" s="35"/>
      <c r="J201" s="22"/>
      <c r="K201" s="22"/>
      <c r="L201" s="35"/>
      <c r="M201" s="22"/>
      <c r="N201" s="22"/>
      <c r="O201" s="2"/>
      <c r="P201" s="37">
        <f t="shared" si="26"/>
        <v>0</v>
      </c>
      <c r="Q201" s="31">
        <f t="shared" si="27"/>
        <v>0</v>
      </c>
      <c r="R201" s="25">
        <f t="shared" si="28"/>
        <v>0</v>
      </c>
      <c r="S201" s="28">
        <f>IF(A201&gt;0,SUMPRODUCT((PLanning!$T$3:$T$367=A201)*(PLanning!$R$3:$R$367)))</f>
        <v>0</v>
      </c>
      <c r="T201">
        <f t="shared" si="24"/>
        <v>29</v>
      </c>
    </row>
    <row r="202" spans="1:20" x14ac:dyDescent="0.3">
      <c r="A202" s="57" t="str">
        <f t="shared" si="29"/>
        <v/>
      </c>
      <c r="B202" s="18">
        <f t="shared" si="23"/>
        <v>44395</v>
      </c>
      <c r="C202" s="19">
        <f t="shared" si="25"/>
        <v>44395</v>
      </c>
      <c r="D202" s="22"/>
      <c r="E202" s="22"/>
      <c r="F202" s="35"/>
      <c r="G202" s="22"/>
      <c r="H202" s="22"/>
      <c r="I202" s="35"/>
      <c r="J202" s="22"/>
      <c r="K202" s="22"/>
      <c r="L202" s="35"/>
      <c r="M202" s="22"/>
      <c r="N202" s="22"/>
      <c r="O202" s="2"/>
      <c r="P202" s="37">
        <f t="shared" si="26"/>
        <v>0</v>
      </c>
      <c r="Q202" s="31">
        <f t="shared" si="27"/>
        <v>0</v>
      </c>
      <c r="R202" s="25">
        <f t="shared" si="28"/>
        <v>0</v>
      </c>
      <c r="S202" s="28">
        <f>IF(A202&gt;0,SUMPRODUCT((PLanning!$T$3:$T$367=A202)*(PLanning!$R$3:$R$367)))</f>
        <v>0</v>
      </c>
      <c r="T202">
        <f t="shared" si="24"/>
        <v>29</v>
      </c>
    </row>
    <row r="203" spans="1:20" x14ac:dyDescent="0.3">
      <c r="A203" s="57" t="str">
        <f t="shared" si="29"/>
        <v/>
      </c>
      <c r="B203" s="18">
        <f t="shared" si="23"/>
        <v>44396</v>
      </c>
      <c r="C203" s="19">
        <f t="shared" si="25"/>
        <v>44396</v>
      </c>
      <c r="D203" s="22"/>
      <c r="E203" s="22"/>
      <c r="F203" s="35"/>
      <c r="G203" s="22"/>
      <c r="H203" s="22"/>
      <c r="I203" s="35"/>
      <c r="J203" s="22"/>
      <c r="K203" s="22"/>
      <c r="L203" s="35"/>
      <c r="M203" s="22"/>
      <c r="N203" s="22"/>
      <c r="O203" s="2"/>
      <c r="P203" s="37">
        <f t="shared" si="26"/>
        <v>0</v>
      </c>
      <c r="Q203" s="31">
        <f t="shared" si="27"/>
        <v>0</v>
      </c>
      <c r="R203" s="25">
        <f t="shared" si="28"/>
        <v>0</v>
      </c>
      <c r="S203" s="28">
        <f>IF(A203&gt;0,SUMPRODUCT((PLanning!$T$3:$T$367=A203)*(PLanning!$R$3:$R$367)))</f>
        <v>0</v>
      </c>
      <c r="T203">
        <f t="shared" si="24"/>
        <v>29</v>
      </c>
    </row>
    <row r="204" spans="1:20" x14ac:dyDescent="0.3">
      <c r="A204" s="57">
        <f t="shared" si="29"/>
        <v>30</v>
      </c>
      <c r="B204" s="18">
        <f t="shared" si="23"/>
        <v>44397</v>
      </c>
      <c r="C204" s="19">
        <f t="shared" si="25"/>
        <v>44397</v>
      </c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7">
        <f t="shared" si="26"/>
        <v>0</v>
      </c>
      <c r="Q204" s="31">
        <f t="shared" si="27"/>
        <v>0</v>
      </c>
      <c r="R204" s="25">
        <f t="shared" si="28"/>
        <v>0</v>
      </c>
      <c r="S204" s="28">
        <f>IF(A204&gt;0,SUMPRODUCT((PLanning!$T$3:$T$367=A204)*(PLanning!$R$3:$R$367)))</f>
        <v>0</v>
      </c>
      <c r="T204">
        <f t="shared" si="24"/>
        <v>30</v>
      </c>
    </row>
    <row r="205" spans="1:20" x14ac:dyDescent="0.3">
      <c r="A205" s="57" t="str">
        <f t="shared" si="29"/>
        <v/>
      </c>
      <c r="B205" s="18">
        <f t="shared" si="23"/>
        <v>44398</v>
      </c>
      <c r="C205" s="19">
        <f t="shared" si="25"/>
        <v>44398</v>
      </c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7">
        <f t="shared" si="26"/>
        <v>0</v>
      </c>
      <c r="Q205" s="31">
        <f t="shared" si="27"/>
        <v>0</v>
      </c>
      <c r="R205" s="25">
        <f t="shared" si="28"/>
        <v>0</v>
      </c>
      <c r="S205" s="28">
        <f>IF(A205&gt;0,SUMPRODUCT((PLanning!$T$3:$T$367=A205)*(PLanning!$R$3:$R$367)))</f>
        <v>0</v>
      </c>
      <c r="T205">
        <f t="shared" si="24"/>
        <v>30</v>
      </c>
    </row>
    <row r="206" spans="1:20" x14ac:dyDescent="0.3">
      <c r="A206" s="57" t="str">
        <f t="shared" si="29"/>
        <v/>
      </c>
      <c r="B206" s="18">
        <f t="shared" si="23"/>
        <v>44399</v>
      </c>
      <c r="C206" s="19">
        <f t="shared" si="25"/>
        <v>44399</v>
      </c>
      <c r="D206" s="22"/>
      <c r="E206" s="22"/>
      <c r="F206" s="35"/>
      <c r="G206" s="22"/>
      <c r="H206" s="22"/>
      <c r="I206" s="35"/>
      <c r="J206" s="22"/>
      <c r="K206" s="22"/>
      <c r="L206" s="35"/>
      <c r="M206" s="22"/>
      <c r="N206" s="22"/>
      <c r="O206" s="2"/>
      <c r="P206" s="37">
        <f t="shared" si="26"/>
        <v>0</v>
      </c>
      <c r="Q206" s="31">
        <f t="shared" si="27"/>
        <v>0</v>
      </c>
      <c r="R206" s="25">
        <f t="shared" si="28"/>
        <v>0</v>
      </c>
      <c r="S206" s="28">
        <f>IF(A206&gt;0,SUMPRODUCT((PLanning!$T$3:$T$367=A206)*(PLanning!$R$3:$R$367)))</f>
        <v>0</v>
      </c>
      <c r="T206">
        <f t="shared" si="24"/>
        <v>30</v>
      </c>
    </row>
    <row r="207" spans="1:20" x14ac:dyDescent="0.3">
      <c r="A207" s="57" t="str">
        <f t="shared" si="29"/>
        <v/>
      </c>
      <c r="B207" s="18">
        <f t="shared" si="23"/>
        <v>44400</v>
      </c>
      <c r="C207" s="19">
        <f t="shared" si="25"/>
        <v>44400</v>
      </c>
      <c r="D207" s="22"/>
      <c r="E207" s="22"/>
      <c r="F207" s="35"/>
      <c r="G207" s="22"/>
      <c r="H207" s="22"/>
      <c r="I207" s="35"/>
      <c r="J207" s="22"/>
      <c r="K207" s="22"/>
      <c r="L207" s="35"/>
      <c r="M207" s="22"/>
      <c r="N207" s="22"/>
      <c r="O207" s="2"/>
      <c r="P207" s="37">
        <f t="shared" si="26"/>
        <v>0</v>
      </c>
      <c r="Q207" s="31">
        <f t="shared" si="27"/>
        <v>0</v>
      </c>
      <c r="R207" s="25">
        <f t="shared" si="28"/>
        <v>0</v>
      </c>
      <c r="S207" s="28">
        <f>IF(A207&gt;0,SUMPRODUCT((PLanning!$T$3:$T$367=A207)*(PLanning!$R$3:$R$367)))</f>
        <v>0</v>
      </c>
      <c r="T207">
        <f t="shared" si="24"/>
        <v>30</v>
      </c>
    </row>
    <row r="208" spans="1:20" x14ac:dyDescent="0.3">
      <c r="A208" s="57" t="str">
        <f t="shared" si="29"/>
        <v/>
      </c>
      <c r="B208" s="18">
        <f t="shared" si="23"/>
        <v>44401</v>
      </c>
      <c r="C208" s="19">
        <f t="shared" si="25"/>
        <v>44401</v>
      </c>
      <c r="D208" s="22"/>
      <c r="E208" s="22"/>
      <c r="F208" s="35"/>
      <c r="G208" s="22"/>
      <c r="H208" s="22"/>
      <c r="I208" s="35"/>
      <c r="J208" s="22"/>
      <c r="K208" s="22"/>
      <c r="L208" s="35"/>
      <c r="M208" s="22"/>
      <c r="N208" s="22"/>
      <c r="O208" s="2"/>
      <c r="P208" s="37">
        <f t="shared" si="26"/>
        <v>0</v>
      </c>
      <c r="Q208" s="31">
        <f t="shared" si="27"/>
        <v>0</v>
      </c>
      <c r="R208" s="25">
        <f t="shared" si="28"/>
        <v>0</v>
      </c>
      <c r="S208" s="28">
        <f>IF(A208&gt;0,SUMPRODUCT((PLanning!$T$3:$T$367=A208)*(PLanning!$R$3:$R$367)))</f>
        <v>0</v>
      </c>
      <c r="T208">
        <f t="shared" si="24"/>
        <v>30</v>
      </c>
    </row>
    <row r="209" spans="1:20" x14ac:dyDescent="0.3">
      <c r="A209" s="57" t="str">
        <f t="shared" si="29"/>
        <v/>
      </c>
      <c r="B209" s="18">
        <f t="shared" si="23"/>
        <v>44402</v>
      </c>
      <c r="C209" s="19">
        <f t="shared" si="25"/>
        <v>44402</v>
      </c>
      <c r="D209" s="22"/>
      <c r="E209" s="22"/>
      <c r="F209" s="35"/>
      <c r="G209" s="22"/>
      <c r="H209" s="22"/>
      <c r="I209" s="35"/>
      <c r="J209" s="22"/>
      <c r="K209" s="22"/>
      <c r="L209" s="35"/>
      <c r="M209" s="22"/>
      <c r="N209" s="22"/>
      <c r="O209" s="2"/>
      <c r="P209" s="37">
        <f t="shared" si="26"/>
        <v>0</v>
      </c>
      <c r="Q209" s="31">
        <f t="shared" si="27"/>
        <v>0</v>
      </c>
      <c r="R209" s="25">
        <f t="shared" si="28"/>
        <v>0</v>
      </c>
      <c r="S209" s="28">
        <f>IF(A209&gt;0,SUMPRODUCT((PLanning!$T$3:$T$367=A209)*(PLanning!$R$3:$R$367)))</f>
        <v>0</v>
      </c>
      <c r="T209">
        <f t="shared" si="24"/>
        <v>30</v>
      </c>
    </row>
    <row r="210" spans="1:20" x14ac:dyDescent="0.3">
      <c r="A210" s="57" t="str">
        <f t="shared" si="29"/>
        <v/>
      </c>
      <c r="B210" s="18">
        <f t="shared" si="23"/>
        <v>44403</v>
      </c>
      <c r="C210" s="19">
        <f t="shared" si="25"/>
        <v>44403</v>
      </c>
      <c r="D210" s="22"/>
      <c r="E210" s="22"/>
      <c r="F210" s="35"/>
      <c r="G210" s="22"/>
      <c r="H210" s="22"/>
      <c r="I210" s="35"/>
      <c r="J210" s="22"/>
      <c r="K210" s="22"/>
      <c r="L210" s="35"/>
      <c r="M210" s="22"/>
      <c r="N210" s="22"/>
      <c r="O210" s="2"/>
      <c r="P210" s="37">
        <f t="shared" si="26"/>
        <v>0</v>
      </c>
      <c r="Q210" s="31">
        <f t="shared" si="27"/>
        <v>0</v>
      </c>
      <c r="R210" s="25">
        <f t="shared" si="28"/>
        <v>0</v>
      </c>
      <c r="S210" s="28">
        <f>IF(A210&gt;0,SUMPRODUCT((PLanning!$T$3:$T$367=A210)*(PLanning!$R$3:$R$367)))</f>
        <v>0</v>
      </c>
      <c r="T210">
        <f t="shared" si="24"/>
        <v>30</v>
      </c>
    </row>
    <row r="211" spans="1:20" x14ac:dyDescent="0.3">
      <c r="A211" s="57">
        <f t="shared" si="29"/>
        <v>31</v>
      </c>
      <c r="B211" s="18">
        <f t="shared" si="23"/>
        <v>44404</v>
      </c>
      <c r="C211" s="19">
        <f t="shared" si="25"/>
        <v>44404</v>
      </c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7">
        <f t="shared" si="26"/>
        <v>0</v>
      </c>
      <c r="Q211" s="31">
        <f t="shared" si="27"/>
        <v>0</v>
      </c>
      <c r="R211" s="25">
        <f t="shared" si="28"/>
        <v>0</v>
      </c>
      <c r="S211" s="28">
        <f>IF(A211&gt;0,SUMPRODUCT((PLanning!$T$3:$T$367=A211)*(PLanning!$R$3:$R$367)))</f>
        <v>0</v>
      </c>
      <c r="T211">
        <f t="shared" si="24"/>
        <v>31</v>
      </c>
    </row>
    <row r="212" spans="1:20" x14ac:dyDescent="0.3">
      <c r="A212" s="57" t="str">
        <f t="shared" si="29"/>
        <v/>
      </c>
      <c r="B212" s="18">
        <f t="shared" si="23"/>
        <v>44405</v>
      </c>
      <c r="C212" s="19">
        <f t="shared" si="25"/>
        <v>44405</v>
      </c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7">
        <f t="shared" si="26"/>
        <v>0</v>
      </c>
      <c r="Q212" s="31">
        <f t="shared" si="27"/>
        <v>0</v>
      </c>
      <c r="R212" s="25">
        <f t="shared" si="28"/>
        <v>0</v>
      </c>
      <c r="S212" s="28">
        <f>IF(A212&gt;0,SUMPRODUCT((PLanning!$T$3:$T$367=A212)*(PLanning!$R$3:$R$367)))</f>
        <v>0</v>
      </c>
      <c r="T212">
        <f t="shared" si="24"/>
        <v>31</v>
      </c>
    </row>
    <row r="213" spans="1:20" x14ac:dyDescent="0.3">
      <c r="A213" s="57" t="str">
        <f t="shared" si="29"/>
        <v/>
      </c>
      <c r="B213" s="18">
        <f t="shared" si="23"/>
        <v>44406</v>
      </c>
      <c r="C213" s="19">
        <f t="shared" si="25"/>
        <v>44406</v>
      </c>
      <c r="D213" s="22"/>
      <c r="E213" s="22"/>
      <c r="F213" s="35"/>
      <c r="G213" s="22"/>
      <c r="H213" s="22"/>
      <c r="I213" s="35"/>
      <c r="J213" s="22"/>
      <c r="K213" s="22"/>
      <c r="L213" s="35"/>
      <c r="M213" s="22"/>
      <c r="N213" s="22"/>
      <c r="O213" s="2"/>
      <c r="P213" s="37">
        <f t="shared" si="26"/>
        <v>0</v>
      </c>
      <c r="Q213" s="31">
        <f t="shared" si="27"/>
        <v>0</v>
      </c>
      <c r="R213" s="25">
        <f t="shared" si="28"/>
        <v>0</v>
      </c>
      <c r="S213" s="28">
        <f>IF(A213&gt;0,SUMPRODUCT((PLanning!$T$3:$T$367=A213)*(PLanning!$R$3:$R$367)))</f>
        <v>0</v>
      </c>
      <c r="T213">
        <f t="shared" si="24"/>
        <v>31</v>
      </c>
    </row>
    <row r="214" spans="1:20" x14ac:dyDescent="0.3">
      <c r="A214" s="57" t="str">
        <f t="shared" si="29"/>
        <v/>
      </c>
      <c r="B214" s="18">
        <f t="shared" si="23"/>
        <v>44407</v>
      </c>
      <c r="C214" s="19">
        <f t="shared" si="25"/>
        <v>44407</v>
      </c>
      <c r="D214" s="22"/>
      <c r="E214" s="22"/>
      <c r="F214" s="35"/>
      <c r="G214" s="22"/>
      <c r="H214" s="22"/>
      <c r="I214" s="35"/>
      <c r="J214" s="22"/>
      <c r="K214" s="22"/>
      <c r="L214" s="35"/>
      <c r="M214" s="22"/>
      <c r="N214" s="22"/>
      <c r="O214" s="2"/>
      <c r="P214" s="37">
        <f t="shared" si="26"/>
        <v>0</v>
      </c>
      <c r="Q214" s="31">
        <f t="shared" si="27"/>
        <v>0</v>
      </c>
      <c r="R214" s="25">
        <f t="shared" si="28"/>
        <v>0</v>
      </c>
      <c r="S214" s="28">
        <f>IF(A214&gt;0,SUMPRODUCT((PLanning!$T$3:$T$367=A214)*(PLanning!$R$3:$R$367)))</f>
        <v>0</v>
      </c>
      <c r="T214">
        <f t="shared" si="24"/>
        <v>31</v>
      </c>
    </row>
    <row r="215" spans="1:20" x14ac:dyDescent="0.3">
      <c r="A215" s="57" t="str">
        <f t="shared" si="29"/>
        <v/>
      </c>
      <c r="B215" s="18">
        <f t="shared" si="23"/>
        <v>44408</v>
      </c>
      <c r="C215" s="19">
        <f t="shared" si="25"/>
        <v>44408</v>
      </c>
      <c r="D215" s="22"/>
      <c r="E215" s="22"/>
      <c r="F215" s="35"/>
      <c r="G215" s="22"/>
      <c r="H215" s="22"/>
      <c r="I215" s="35"/>
      <c r="J215" s="22"/>
      <c r="K215" s="22"/>
      <c r="L215" s="35"/>
      <c r="M215" s="22"/>
      <c r="N215" s="22"/>
      <c r="O215" s="2"/>
      <c r="P215" s="37">
        <f t="shared" si="26"/>
        <v>0</v>
      </c>
      <c r="Q215" s="31">
        <f t="shared" si="27"/>
        <v>0</v>
      </c>
      <c r="R215" s="25">
        <f t="shared" si="28"/>
        <v>0</v>
      </c>
      <c r="S215" s="28">
        <f>IF(A215&gt;0,SUMPRODUCT((PLanning!$T$3:$T$367=A215)*(PLanning!$R$3:$R$367)))</f>
        <v>0</v>
      </c>
      <c r="T215">
        <f t="shared" si="24"/>
        <v>31</v>
      </c>
    </row>
    <row r="216" spans="1:20" x14ac:dyDescent="0.3">
      <c r="A216" s="57" t="str">
        <f t="shared" si="29"/>
        <v/>
      </c>
      <c r="B216" s="18">
        <f t="shared" si="23"/>
        <v>44409</v>
      </c>
      <c r="C216" s="19">
        <f t="shared" si="25"/>
        <v>44409</v>
      </c>
      <c r="D216" s="22"/>
      <c r="E216" s="22"/>
      <c r="F216" s="35"/>
      <c r="G216" s="22"/>
      <c r="H216" s="22"/>
      <c r="I216" s="35"/>
      <c r="J216" s="22"/>
      <c r="K216" s="22"/>
      <c r="L216" s="35"/>
      <c r="M216" s="22"/>
      <c r="N216" s="22"/>
      <c r="O216" s="2"/>
      <c r="P216" s="37">
        <f t="shared" si="26"/>
        <v>0</v>
      </c>
      <c r="Q216" s="31">
        <f t="shared" si="27"/>
        <v>0</v>
      </c>
      <c r="R216" s="25">
        <f t="shared" si="28"/>
        <v>0</v>
      </c>
      <c r="S216" s="28">
        <f>IF(A216&gt;0,SUMPRODUCT((PLanning!$T$3:$T$367=A216)*(PLanning!$R$3:$R$367)))</f>
        <v>0</v>
      </c>
      <c r="T216">
        <f t="shared" si="24"/>
        <v>31</v>
      </c>
    </row>
    <row r="217" spans="1:20" x14ac:dyDescent="0.3">
      <c r="A217" s="57" t="str">
        <f t="shared" si="29"/>
        <v/>
      </c>
      <c r="B217" s="18">
        <f t="shared" ref="B217:B280" si="30">B216+1</f>
        <v>44410</v>
      </c>
      <c r="C217" s="19">
        <f t="shared" si="25"/>
        <v>44410</v>
      </c>
      <c r="D217" s="22"/>
      <c r="E217" s="22"/>
      <c r="F217" s="35"/>
      <c r="G217" s="22"/>
      <c r="H217" s="22"/>
      <c r="I217" s="35"/>
      <c r="J217" s="22"/>
      <c r="K217" s="22"/>
      <c r="L217" s="35"/>
      <c r="M217" s="22"/>
      <c r="N217" s="22"/>
      <c r="O217" s="2"/>
      <c r="P217" s="37">
        <f t="shared" si="26"/>
        <v>0</v>
      </c>
      <c r="Q217" s="31">
        <f t="shared" si="27"/>
        <v>0</v>
      </c>
      <c r="R217" s="25">
        <f t="shared" si="28"/>
        <v>0</v>
      </c>
      <c r="S217" s="28">
        <f>IF(A217&gt;0,SUMPRODUCT((PLanning!$T$3:$T$367=A217)*(PLanning!$R$3:$R$367)))</f>
        <v>0</v>
      </c>
      <c r="T217">
        <f t="shared" si="24"/>
        <v>31</v>
      </c>
    </row>
    <row r="218" spans="1:20" x14ac:dyDescent="0.3">
      <c r="A218" s="57">
        <f t="shared" si="29"/>
        <v>32</v>
      </c>
      <c r="B218" s="18">
        <f t="shared" si="30"/>
        <v>44411</v>
      </c>
      <c r="C218" s="19">
        <f t="shared" si="25"/>
        <v>44411</v>
      </c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7">
        <f t="shared" si="26"/>
        <v>0</v>
      </c>
      <c r="Q218" s="31">
        <f t="shared" si="27"/>
        <v>0</v>
      </c>
      <c r="R218" s="25">
        <f t="shared" si="28"/>
        <v>0</v>
      </c>
      <c r="S218" s="28">
        <f>IF(A218&gt;0,SUMPRODUCT((PLanning!$T$3:$T$367=A218)*(PLanning!$R$3:$R$367)))</f>
        <v>0</v>
      </c>
      <c r="T218">
        <f t="shared" si="24"/>
        <v>32</v>
      </c>
    </row>
    <row r="219" spans="1:20" x14ac:dyDescent="0.3">
      <c r="A219" s="57" t="str">
        <f t="shared" si="29"/>
        <v/>
      </c>
      <c r="B219" s="18">
        <f t="shared" si="30"/>
        <v>44412</v>
      </c>
      <c r="C219" s="19">
        <f t="shared" si="25"/>
        <v>44412</v>
      </c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7">
        <f t="shared" si="26"/>
        <v>0</v>
      </c>
      <c r="Q219" s="31">
        <f t="shared" si="27"/>
        <v>0</v>
      </c>
      <c r="R219" s="25">
        <f t="shared" si="28"/>
        <v>0</v>
      </c>
      <c r="S219" s="28">
        <f>IF(A219&gt;0,SUMPRODUCT((PLanning!$T$3:$T$367=A219)*(PLanning!$R$3:$R$367)))</f>
        <v>0</v>
      </c>
      <c r="T219">
        <f t="shared" si="24"/>
        <v>32</v>
      </c>
    </row>
    <row r="220" spans="1:20" x14ac:dyDescent="0.3">
      <c r="A220" s="57" t="str">
        <f t="shared" si="29"/>
        <v/>
      </c>
      <c r="B220" s="18">
        <f t="shared" si="30"/>
        <v>44413</v>
      </c>
      <c r="C220" s="19">
        <f t="shared" si="25"/>
        <v>44413</v>
      </c>
      <c r="D220" s="22"/>
      <c r="E220" s="22"/>
      <c r="F220" s="100"/>
      <c r="G220" s="101"/>
      <c r="H220" s="101"/>
      <c r="I220" s="100"/>
      <c r="J220" s="101"/>
      <c r="K220" s="101"/>
      <c r="L220" s="102"/>
      <c r="M220" s="102"/>
      <c r="N220" s="102"/>
      <c r="O220" s="102"/>
      <c r="P220" s="37">
        <f t="shared" si="26"/>
        <v>0</v>
      </c>
      <c r="Q220" s="31">
        <f t="shared" si="27"/>
        <v>0</v>
      </c>
      <c r="R220" s="25">
        <f t="shared" si="28"/>
        <v>0</v>
      </c>
      <c r="S220" s="28">
        <f>IF(A220&gt;0,SUMPRODUCT((PLanning!$T$3:$T$367=A220)*(PLanning!$R$3:$R$367)))</f>
        <v>0</v>
      </c>
      <c r="T220">
        <f t="shared" si="24"/>
        <v>32</v>
      </c>
    </row>
    <row r="221" spans="1:20" x14ac:dyDescent="0.3">
      <c r="A221" s="57" t="str">
        <f t="shared" si="29"/>
        <v/>
      </c>
      <c r="B221" s="18">
        <f t="shared" si="30"/>
        <v>44414</v>
      </c>
      <c r="C221" s="19">
        <f t="shared" si="25"/>
        <v>44414</v>
      </c>
      <c r="D221" s="22"/>
      <c r="E221" s="22"/>
      <c r="F221" s="100"/>
      <c r="G221" s="101"/>
      <c r="H221" s="101"/>
      <c r="I221" s="100"/>
      <c r="J221" s="101"/>
      <c r="K221" s="101"/>
      <c r="L221" s="102"/>
      <c r="M221" s="102"/>
      <c r="N221" s="102"/>
      <c r="O221" s="102"/>
      <c r="P221" s="37">
        <f t="shared" si="26"/>
        <v>0</v>
      </c>
      <c r="Q221" s="31">
        <f t="shared" si="27"/>
        <v>0</v>
      </c>
      <c r="R221" s="25">
        <f t="shared" si="28"/>
        <v>0</v>
      </c>
      <c r="S221" s="28">
        <f>IF(A221&gt;0,SUMPRODUCT((PLanning!$T$3:$T$367=A221)*(PLanning!$R$3:$R$367)))</f>
        <v>0</v>
      </c>
      <c r="T221">
        <f t="shared" si="24"/>
        <v>32</v>
      </c>
    </row>
    <row r="222" spans="1:20" x14ac:dyDescent="0.3">
      <c r="A222" s="57" t="str">
        <f t="shared" si="29"/>
        <v/>
      </c>
      <c r="B222" s="18">
        <f t="shared" si="30"/>
        <v>44415</v>
      </c>
      <c r="C222" s="19">
        <f t="shared" si="25"/>
        <v>44415</v>
      </c>
      <c r="D222" s="22"/>
      <c r="E222" s="22"/>
      <c r="F222" s="100"/>
      <c r="G222" s="101"/>
      <c r="H222" s="101"/>
      <c r="I222" s="100"/>
      <c r="J222" s="101"/>
      <c r="K222" s="101"/>
      <c r="L222" s="102"/>
      <c r="M222" s="102"/>
      <c r="N222" s="102"/>
      <c r="O222" s="102"/>
      <c r="P222" s="37">
        <f t="shared" si="26"/>
        <v>0</v>
      </c>
      <c r="Q222" s="31">
        <f t="shared" si="27"/>
        <v>0</v>
      </c>
      <c r="R222" s="25">
        <f t="shared" si="28"/>
        <v>0</v>
      </c>
      <c r="S222" s="28">
        <f>IF(A222&gt;0,SUMPRODUCT((PLanning!$T$3:$T$367=A222)*(PLanning!$R$3:$R$367)))</f>
        <v>0</v>
      </c>
      <c r="T222">
        <f t="shared" si="24"/>
        <v>32</v>
      </c>
    </row>
    <row r="223" spans="1:20" x14ac:dyDescent="0.3">
      <c r="A223" s="57" t="str">
        <f t="shared" si="29"/>
        <v/>
      </c>
      <c r="B223" s="18">
        <f t="shared" si="30"/>
        <v>44416</v>
      </c>
      <c r="C223" s="19">
        <f t="shared" si="25"/>
        <v>44416</v>
      </c>
      <c r="D223" s="22"/>
      <c r="E223" s="22"/>
      <c r="F223" s="100"/>
      <c r="G223" s="101"/>
      <c r="H223" s="101"/>
      <c r="I223" s="100"/>
      <c r="J223" s="101"/>
      <c r="K223" s="101"/>
      <c r="L223" s="102"/>
      <c r="M223" s="102"/>
      <c r="N223" s="102"/>
      <c r="O223" s="102"/>
      <c r="P223" s="37">
        <f t="shared" si="26"/>
        <v>0</v>
      </c>
      <c r="Q223" s="31">
        <f t="shared" si="27"/>
        <v>0</v>
      </c>
      <c r="R223" s="25">
        <f t="shared" si="28"/>
        <v>0</v>
      </c>
      <c r="S223" s="28">
        <f>IF(A223&gt;0,SUMPRODUCT((PLanning!$T$3:$T$367=A223)*(PLanning!$R$3:$R$367)))</f>
        <v>0</v>
      </c>
      <c r="T223">
        <f t="shared" si="24"/>
        <v>32</v>
      </c>
    </row>
    <row r="224" spans="1:20" x14ac:dyDescent="0.3">
      <c r="A224" s="57" t="str">
        <f t="shared" si="29"/>
        <v/>
      </c>
      <c r="B224" s="18">
        <f t="shared" si="30"/>
        <v>44417</v>
      </c>
      <c r="C224" s="19">
        <f t="shared" si="25"/>
        <v>44417</v>
      </c>
      <c r="D224" s="22"/>
      <c r="E224" s="22"/>
      <c r="F224" s="100"/>
      <c r="G224" s="101"/>
      <c r="H224" s="101"/>
      <c r="I224" s="100"/>
      <c r="J224" s="101"/>
      <c r="K224" s="101"/>
      <c r="L224" s="102"/>
      <c r="M224" s="102"/>
      <c r="N224" s="102"/>
      <c r="O224" s="102"/>
      <c r="P224" s="37">
        <f t="shared" si="26"/>
        <v>0</v>
      </c>
      <c r="Q224" s="31">
        <f t="shared" si="27"/>
        <v>0</v>
      </c>
      <c r="R224" s="25">
        <f t="shared" si="28"/>
        <v>0</v>
      </c>
      <c r="S224" s="28">
        <f>IF(A224&gt;0,SUMPRODUCT((PLanning!$T$3:$T$367=A224)*(PLanning!$R$3:$R$367)))</f>
        <v>0</v>
      </c>
      <c r="T224">
        <f t="shared" si="24"/>
        <v>32</v>
      </c>
    </row>
    <row r="225" spans="1:20" x14ac:dyDescent="0.3">
      <c r="A225" s="57">
        <f t="shared" si="29"/>
        <v>33</v>
      </c>
      <c r="B225" s="18">
        <f t="shared" si="30"/>
        <v>44418</v>
      </c>
      <c r="C225" s="19">
        <f t="shared" si="25"/>
        <v>44418</v>
      </c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7">
        <f t="shared" si="26"/>
        <v>0</v>
      </c>
      <c r="Q225" s="31">
        <f t="shared" si="27"/>
        <v>0</v>
      </c>
      <c r="R225" s="25">
        <f t="shared" si="28"/>
        <v>0</v>
      </c>
      <c r="S225" s="28">
        <f>IF(A225&gt;0,SUMPRODUCT((PLanning!$T$3:$T$367=A225)*(PLanning!$R$3:$R$367)))</f>
        <v>0</v>
      </c>
      <c r="T225">
        <f t="shared" si="24"/>
        <v>33</v>
      </c>
    </row>
    <row r="226" spans="1:20" x14ac:dyDescent="0.3">
      <c r="A226" s="57" t="str">
        <f t="shared" si="29"/>
        <v/>
      </c>
      <c r="B226" s="18">
        <f t="shared" si="30"/>
        <v>44419</v>
      </c>
      <c r="C226" s="19">
        <f t="shared" si="25"/>
        <v>44419</v>
      </c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7">
        <f t="shared" si="26"/>
        <v>0</v>
      </c>
      <c r="Q226" s="31">
        <f t="shared" si="27"/>
        <v>0</v>
      </c>
      <c r="R226" s="25">
        <f t="shared" si="28"/>
        <v>0</v>
      </c>
      <c r="S226" s="28">
        <f>IF(A226&gt;0,SUMPRODUCT((PLanning!$T$3:$T$367=A226)*(PLanning!$R$3:$R$367)))</f>
        <v>0</v>
      </c>
      <c r="T226">
        <f t="shared" si="24"/>
        <v>33</v>
      </c>
    </row>
    <row r="227" spans="1:20" x14ac:dyDescent="0.3">
      <c r="A227" s="57" t="str">
        <f t="shared" si="29"/>
        <v/>
      </c>
      <c r="B227" s="18">
        <f t="shared" si="30"/>
        <v>44420</v>
      </c>
      <c r="C227" s="19">
        <f t="shared" si="25"/>
        <v>44420</v>
      </c>
      <c r="D227" s="22"/>
      <c r="E227" s="22"/>
      <c r="F227" s="35"/>
      <c r="G227" s="22"/>
      <c r="H227" s="22"/>
      <c r="I227" s="35"/>
      <c r="J227" s="22"/>
      <c r="K227" s="22"/>
      <c r="L227" s="38"/>
      <c r="M227" s="38"/>
      <c r="N227" s="38"/>
      <c r="O227" s="38"/>
      <c r="P227" s="37">
        <f t="shared" si="26"/>
        <v>0</v>
      </c>
      <c r="Q227" s="31">
        <f t="shared" si="27"/>
        <v>0</v>
      </c>
      <c r="R227" s="25">
        <f t="shared" si="28"/>
        <v>0</v>
      </c>
      <c r="S227" s="28">
        <f>IF(A227&gt;0,SUMPRODUCT((PLanning!$T$3:$T$367=A227)*(PLanning!$R$3:$R$367)))</f>
        <v>0</v>
      </c>
      <c r="T227">
        <f t="shared" si="24"/>
        <v>33</v>
      </c>
    </row>
    <row r="228" spans="1:20" x14ac:dyDescent="0.3">
      <c r="A228" s="57" t="str">
        <f t="shared" si="29"/>
        <v/>
      </c>
      <c r="B228" s="18">
        <f t="shared" si="30"/>
        <v>44421</v>
      </c>
      <c r="C228" s="19">
        <f t="shared" si="25"/>
        <v>44421</v>
      </c>
      <c r="D228" s="22"/>
      <c r="E228" s="22"/>
      <c r="F228" s="35"/>
      <c r="G228" s="22"/>
      <c r="H228" s="22"/>
      <c r="I228" s="35"/>
      <c r="J228" s="22"/>
      <c r="K228" s="22"/>
      <c r="L228" s="38"/>
      <c r="M228" s="38"/>
      <c r="N228" s="38"/>
      <c r="O228" s="38"/>
      <c r="P228" s="37">
        <f t="shared" si="26"/>
        <v>0</v>
      </c>
      <c r="Q228" s="31">
        <f t="shared" si="27"/>
        <v>0</v>
      </c>
      <c r="R228" s="25">
        <f t="shared" si="28"/>
        <v>0</v>
      </c>
      <c r="S228" s="28">
        <f>IF(A228&gt;0,SUMPRODUCT((PLanning!$T$3:$T$367=A228)*(PLanning!$R$3:$R$367)))</f>
        <v>0</v>
      </c>
      <c r="T228">
        <f t="shared" si="24"/>
        <v>33</v>
      </c>
    </row>
    <row r="229" spans="1:20" x14ac:dyDescent="0.3">
      <c r="A229" s="57" t="str">
        <f t="shared" si="29"/>
        <v/>
      </c>
      <c r="B229" s="18">
        <f t="shared" si="30"/>
        <v>44422</v>
      </c>
      <c r="C229" s="19">
        <f t="shared" si="25"/>
        <v>44422</v>
      </c>
      <c r="D229" s="22"/>
      <c r="E229" s="22"/>
      <c r="F229" s="35"/>
      <c r="G229" s="22"/>
      <c r="H229" s="22"/>
      <c r="I229" s="35"/>
      <c r="J229" s="22"/>
      <c r="K229" s="22"/>
      <c r="L229" s="38"/>
      <c r="M229" s="38"/>
      <c r="N229" s="38"/>
      <c r="O229" s="38"/>
      <c r="P229" s="37">
        <f t="shared" si="26"/>
        <v>0</v>
      </c>
      <c r="Q229" s="31">
        <f t="shared" si="27"/>
        <v>0</v>
      </c>
      <c r="R229" s="25">
        <f t="shared" si="28"/>
        <v>0</v>
      </c>
      <c r="S229" s="28">
        <f>IF(A229&gt;0,SUMPRODUCT((PLanning!$T$3:$T$367=A229)*(PLanning!$R$3:$R$367)))</f>
        <v>0</v>
      </c>
      <c r="T229">
        <f t="shared" si="24"/>
        <v>33</v>
      </c>
    </row>
    <row r="230" spans="1:20" x14ac:dyDescent="0.3">
      <c r="A230" s="57" t="str">
        <f t="shared" si="29"/>
        <v/>
      </c>
      <c r="B230" s="18">
        <f t="shared" si="30"/>
        <v>44423</v>
      </c>
      <c r="C230" s="19">
        <f t="shared" si="25"/>
        <v>44423</v>
      </c>
      <c r="D230" s="22"/>
      <c r="E230" s="22"/>
      <c r="F230" s="35"/>
      <c r="G230" s="22"/>
      <c r="H230" s="22"/>
      <c r="I230" s="35"/>
      <c r="J230" s="22"/>
      <c r="K230" s="22"/>
      <c r="L230" s="38"/>
      <c r="M230" s="38"/>
      <c r="N230" s="38"/>
      <c r="O230" s="38"/>
      <c r="P230" s="37">
        <f t="shared" si="26"/>
        <v>0</v>
      </c>
      <c r="Q230" s="31">
        <f t="shared" si="27"/>
        <v>0</v>
      </c>
      <c r="R230" s="25">
        <f t="shared" si="28"/>
        <v>0</v>
      </c>
      <c r="S230" s="28">
        <f>IF(A230&gt;0,SUMPRODUCT((PLanning!$T$3:$T$367=A230)*(PLanning!$R$3:$R$367)))</f>
        <v>0</v>
      </c>
      <c r="T230">
        <f t="shared" si="24"/>
        <v>33</v>
      </c>
    </row>
    <row r="231" spans="1:20" x14ac:dyDescent="0.3">
      <c r="A231" s="57" t="str">
        <f t="shared" si="29"/>
        <v/>
      </c>
      <c r="B231" s="18">
        <f t="shared" si="30"/>
        <v>44424</v>
      </c>
      <c r="C231" s="19">
        <f t="shared" si="25"/>
        <v>44424</v>
      </c>
      <c r="D231" s="22"/>
      <c r="E231" s="22"/>
      <c r="F231" s="35"/>
      <c r="G231" s="22"/>
      <c r="H231" s="22"/>
      <c r="I231" s="35"/>
      <c r="J231" s="22"/>
      <c r="K231" s="22"/>
      <c r="L231" s="38"/>
      <c r="M231" s="38"/>
      <c r="N231" s="38"/>
      <c r="O231" s="38"/>
      <c r="P231" s="37">
        <f t="shared" si="26"/>
        <v>0</v>
      </c>
      <c r="Q231" s="31">
        <f t="shared" si="27"/>
        <v>0</v>
      </c>
      <c r="R231" s="25">
        <f t="shared" si="28"/>
        <v>0</v>
      </c>
      <c r="S231" s="28">
        <f>IF(A231&gt;0,SUMPRODUCT((PLanning!$T$3:$T$367=A231)*(PLanning!$R$3:$R$367)))</f>
        <v>0</v>
      </c>
      <c r="T231">
        <f t="shared" si="24"/>
        <v>33</v>
      </c>
    </row>
    <row r="232" spans="1:20" x14ac:dyDescent="0.3">
      <c r="A232" s="57">
        <f t="shared" si="29"/>
        <v>34</v>
      </c>
      <c r="B232" s="18">
        <f t="shared" si="30"/>
        <v>44425</v>
      </c>
      <c r="C232" s="19">
        <f t="shared" si="25"/>
        <v>44425</v>
      </c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7">
        <f t="shared" si="26"/>
        <v>0</v>
      </c>
      <c r="Q232" s="31">
        <f t="shared" si="27"/>
        <v>0</v>
      </c>
      <c r="R232" s="25">
        <f t="shared" si="28"/>
        <v>0</v>
      </c>
      <c r="S232" s="28">
        <f>IF(A232&gt;0,SUMPRODUCT((PLanning!$T$3:$T$367=A232)*(PLanning!$R$3:$R$367)))</f>
        <v>0</v>
      </c>
      <c r="T232">
        <f t="shared" si="24"/>
        <v>34</v>
      </c>
    </row>
    <row r="233" spans="1:20" x14ac:dyDescent="0.3">
      <c r="A233" s="57" t="str">
        <f t="shared" si="29"/>
        <v/>
      </c>
      <c r="B233" s="18">
        <f t="shared" si="30"/>
        <v>44426</v>
      </c>
      <c r="C233" s="19">
        <f t="shared" si="25"/>
        <v>44426</v>
      </c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7">
        <f t="shared" si="26"/>
        <v>0</v>
      </c>
      <c r="Q233" s="31">
        <f t="shared" si="27"/>
        <v>0</v>
      </c>
      <c r="R233" s="25">
        <f t="shared" si="28"/>
        <v>0</v>
      </c>
      <c r="S233" s="28">
        <f>IF(A233&gt;0,SUMPRODUCT((PLanning!$T$3:$T$367=A233)*(PLanning!$R$3:$R$367)))</f>
        <v>0</v>
      </c>
      <c r="T233">
        <f t="shared" si="24"/>
        <v>34</v>
      </c>
    </row>
    <row r="234" spans="1:20" x14ac:dyDescent="0.3">
      <c r="A234" s="57" t="str">
        <f t="shared" si="29"/>
        <v/>
      </c>
      <c r="B234" s="18">
        <f t="shared" si="30"/>
        <v>44427</v>
      </c>
      <c r="C234" s="19">
        <f t="shared" si="25"/>
        <v>44427</v>
      </c>
      <c r="D234" s="22"/>
      <c r="E234" s="22"/>
      <c r="F234" s="35"/>
      <c r="G234" s="22"/>
      <c r="H234" s="22"/>
      <c r="I234" s="35"/>
      <c r="J234" s="22"/>
      <c r="K234" s="22"/>
      <c r="L234" s="35"/>
      <c r="M234" s="22"/>
      <c r="N234" s="22"/>
      <c r="O234" s="2"/>
      <c r="P234" s="37">
        <f t="shared" si="26"/>
        <v>0</v>
      </c>
      <c r="Q234" s="31">
        <f t="shared" si="27"/>
        <v>0</v>
      </c>
      <c r="R234" s="25">
        <f t="shared" si="28"/>
        <v>0</v>
      </c>
      <c r="S234" s="28">
        <f>IF(A234&gt;0,SUMPRODUCT((PLanning!$T$3:$T$367=A234)*(PLanning!$R$3:$R$367)))</f>
        <v>0</v>
      </c>
      <c r="T234">
        <f t="shared" si="24"/>
        <v>34</v>
      </c>
    </row>
    <row r="235" spans="1:20" x14ac:dyDescent="0.3">
      <c r="A235" s="57" t="str">
        <f t="shared" si="29"/>
        <v/>
      </c>
      <c r="B235" s="18">
        <f t="shared" si="30"/>
        <v>44428</v>
      </c>
      <c r="C235" s="19">
        <f t="shared" si="25"/>
        <v>44428</v>
      </c>
      <c r="D235" s="22"/>
      <c r="E235" s="22"/>
      <c r="F235" s="35"/>
      <c r="G235" s="22"/>
      <c r="H235" s="22"/>
      <c r="I235" s="35"/>
      <c r="J235" s="22"/>
      <c r="K235" s="22"/>
      <c r="L235" s="35"/>
      <c r="M235" s="22"/>
      <c r="N235" s="22"/>
      <c r="O235" s="2"/>
      <c r="P235" s="37">
        <f t="shared" si="26"/>
        <v>0</v>
      </c>
      <c r="Q235" s="31">
        <f t="shared" si="27"/>
        <v>0</v>
      </c>
      <c r="R235" s="25">
        <f t="shared" si="28"/>
        <v>0</v>
      </c>
      <c r="S235" s="28">
        <f>IF(A235&gt;0,SUMPRODUCT((PLanning!$T$3:$T$367=A235)*(PLanning!$R$3:$R$367)))</f>
        <v>0</v>
      </c>
      <c r="T235">
        <f t="shared" si="24"/>
        <v>34</v>
      </c>
    </row>
    <row r="236" spans="1:20" x14ac:dyDescent="0.3">
      <c r="A236" s="57" t="str">
        <f t="shared" si="29"/>
        <v/>
      </c>
      <c r="B236" s="18">
        <f t="shared" si="30"/>
        <v>44429</v>
      </c>
      <c r="C236" s="19">
        <f t="shared" si="25"/>
        <v>44429</v>
      </c>
      <c r="D236" s="22"/>
      <c r="E236" s="22"/>
      <c r="F236" s="35"/>
      <c r="G236" s="22"/>
      <c r="H236" s="22"/>
      <c r="I236" s="35"/>
      <c r="J236" s="22"/>
      <c r="K236" s="22"/>
      <c r="L236" s="35"/>
      <c r="M236" s="22"/>
      <c r="N236" s="22"/>
      <c r="O236" s="2"/>
      <c r="P236" s="37">
        <f t="shared" si="26"/>
        <v>0</v>
      </c>
      <c r="Q236" s="31">
        <f t="shared" si="27"/>
        <v>0</v>
      </c>
      <c r="R236" s="25">
        <f t="shared" si="28"/>
        <v>0</v>
      </c>
      <c r="S236" s="28">
        <f>IF(A236&gt;0,SUMPRODUCT((PLanning!$T$3:$T$367=A236)*(PLanning!$R$3:$R$367)))</f>
        <v>0</v>
      </c>
      <c r="T236">
        <f t="shared" si="24"/>
        <v>34</v>
      </c>
    </row>
    <row r="237" spans="1:20" x14ac:dyDescent="0.3">
      <c r="A237" s="57" t="str">
        <f t="shared" si="29"/>
        <v/>
      </c>
      <c r="B237" s="18">
        <f t="shared" si="30"/>
        <v>44430</v>
      </c>
      <c r="C237" s="19">
        <f t="shared" si="25"/>
        <v>44430</v>
      </c>
      <c r="D237" s="22"/>
      <c r="E237" s="22"/>
      <c r="F237" s="35"/>
      <c r="G237" s="22"/>
      <c r="H237" s="22"/>
      <c r="I237" s="35"/>
      <c r="J237" s="22"/>
      <c r="K237" s="22"/>
      <c r="L237" s="35"/>
      <c r="M237" s="22"/>
      <c r="N237" s="22"/>
      <c r="O237" s="2"/>
      <c r="P237" s="37">
        <f t="shared" si="26"/>
        <v>0</v>
      </c>
      <c r="Q237" s="31">
        <f t="shared" si="27"/>
        <v>0</v>
      </c>
      <c r="R237" s="25">
        <f t="shared" si="28"/>
        <v>0</v>
      </c>
      <c r="S237" s="28">
        <f>IF(A237&gt;0,SUMPRODUCT((PLanning!$T$3:$T$367=A237)*(PLanning!$R$3:$R$367)))</f>
        <v>0</v>
      </c>
      <c r="T237">
        <f t="shared" si="24"/>
        <v>34</v>
      </c>
    </row>
    <row r="238" spans="1:20" x14ac:dyDescent="0.3">
      <c r="A238" s="57" t="str">
        <f t="shared" si="29"/>
        <v/>
      </c>
      <c r="B238" s="18">
        <f t="shared" si="30"/>
        <v>44431</v>
      </c>
      <c r="C238" s="19">
        <f t="shared" si="25"/>
        <v>44431</v>
      </c>
      <c r="D238" s="22"/>
      <c r="E238" s="22"/>
      <c r="F238" s="35"/>
      <c r="G238" s="22"/>
      <c r="H238" s="22"/>
      <c r="I238" s="35"/>
      <c r="J238" s="22"/>
      <c r="K238" s="22"/>
      <c r="L238" s="35"/>
      <c r="M238" s="22"/>
      <c r="N238" s="22"/>
      <c r="O238" s="2"/>
      <c r="P238" s="37">
        <f t="shared" si="26"/>
        <v>0</v>
      </c>
      <c r="Q238" s="31">
        <f t="shared" si="27"/>
        <v>0</v>
      </c>
      <c r="R238" s="25">
        <f t="shared" si="28"/>
        <v>0</v>
      </c>
      <c r="S238" s="28">
        <f>IF(A238&gt;0,SUMPRODUCT((PLanning!$T$3:$T$367=A238)*(PLanning!$R$3:$R$367)))</f>
        <v>0</v>
      </c>
      <c r="T238">
        <f t="shared" si="24"/>
        <v>34</v>
      </c>
    </row>
    <row r="239" spans="1:20" x14ac:dyDescent="0.3">
      <c r="A239" s="57">
        <f t="shared" si="29"/>
        <v>35</v>
      </c>
      <c r="B239" s="18">
        <f t="shared" si="30"/>
        <v>44432</v>
      </c>
      <c r="C239" s="19">
        <f t="shared" si="25"/>
        <v>44432</v>
      </c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7">
        <f t="shared" si="26"/>
        <v>0</v>
      </c>
      <c r="Q239" s="31">
        <f t="shared" si="27"/>
        <v>0</v>
      </c>
      <c r="R239" s="25">
        <f t="shared" si="28"/>
        <v>0</v>
      </c>
      <c r="S239" s="28">
        <f>IF(A239&gt;0,SUMPRODUCT((PLanning!$T$3:$T$367=A239)*(PLanning!$R$3:$R$367)))</f>
        <v>0</v>
      </c>
      <c r="T239">
        <f t="shared" si="24"/>
        <v>35</v>
      </c>
    </row>
    <row r="240" spans="1:20" x14ac:dyDescent="0.3">
      <c r="A240" s="57" t="str">
        <f t="shared" si="29"/>
        <v/>
      </c>
      <c r="B240" s="18">
        <f t="shared" si="30"/>
        <v>44433</v>
      </c>
      <c r="C240" s="19">
        <f t="shared" si="25"/>
        <v>44433</v>
      </c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7">
        <f t="shared" si="26"/>
        <v>0</v>
      </c>
      <c r="Q240" s="31">
        <f t="shared" si="27"/>
        <v>0</v>
      </c>
      <c r="R240" s="25">
        <f t="shared" si="28"/>
        <v>0</v>
      </c>
      <c r="S240" s="28">
        <f>IF(A240&gt;0,SUMPRODUCT((PLanning!$T$3:$T$367=A240)*(PLanning!$R$3:$R$367)))</f>
        <v>0</v>
      </c>
      <c r="T240">
        <f t="shared" si="24"/>
        <v>35</v>
      </c>
    </row>
    <row r="241" spans="1:20" x14ac:dyDescent="0.3">
      <c r="A241" s="57" t="str">
        <f t="shared" si="29"/>
        <v/>
      </c>
      <c r="B241" s="18">
        <f t="shared" si="30"/>
        <v>44434</v>
      </c>
      <c r="C241" s="19">
        <f t="shared" si="25"/>
        <v>44434</v>
      </c>
      <c r="D241" s="22"/>
      <c r="E241" s="22"/>
      <c r="F241" s="35"/>
      <c r="G241" s="22"/>
      <c r="H241" s="22"/>
      <c r="I241" s="35"/>
      <c r="J241" s="22"/>
      <c r="K241" s="22"/>
      <c r="L241" s="35"/>
      <c r="M241" s="22"/>
      <c r="N241" s="22"/>
      <c r="O241" s="2"/>
      <c r="P241" s="37">
        <f t="shared" si="26"/>
        <v>0</v>
      </c>
      <c r="Q241" s="31">
        <f t="shared" si="27"/>
        <v>0</v>
      </c>
      <c r="R241" s="25">
        <f t="shared" si="28"/>
        <v>0</v>
      </c>
      <c r="S241" s="28">
        <f>IF(A241&gt;0,SUMPRODUCT((PLanning!$T$3:$T$367=A241)*(PLanning!$R$3:$R$367)))</f>
        <v>0</v>
      </c>
      <c r="T241">
        <f t="shared" si="24"/>
        <v>35</v>
      </c>
    </row>
    <row r="242" spans="1:20" x14ac:dyDescent="0.3">
      <c r="A242" s="57" t="str">
        <f t="shared" si="29"/>
        <v/>
      </c>
      <c r="B242" s="18">
        <f t="shared" si="30"/>
        <v>44435</v>
      </c>
      <c r="C242" s="19">
        <f t="shared" si="25"/>
        <v>44435</v>
      </c>
      <c r="D242" s="22"/>
      <c r="E242" s="22"/>
      <c r="F242" s="35"/>
      <c r="G242" s="22"/>
      <c r="H242" s="22"/>
      <c r="I242" s="35"/>
      <c r="J242" s="22"/>
      <c r="K242" s="22"/>
      <c r="L242" s="35"/>
      <c r="M242" s="22"/>
      <c r="N242" s="22"/>
      <c r="O242" s="2"/>
      <c r="P242" s="37">
        <f t="shared" si="26"/>
        <v>0</v>
      </c>
      <c r="Q242" s="31">
        <f t="shared" si="27"/>
        <v>0</v>
      </c>
      <c r="R242" s="25">
        <f t="shared" si="28"/>
        <v>0</v>
      </c>
      <c r="S242" s="28">
        <f>IF(A242&gt;0,SUMPRODUCT((PLanning!$T$3:$T$367=A242)*(PLanning!$R$3:$R$367)))</f>
        <v>0</v>
      </c>
      <c r="T242">
        <f t="shared" si="24"/>
        <v>35</v>
      </c>
    </row>
    <row r="243" spans="1:20" x14ac:dyDescent="0.3">
      <c r="A243" s="57" t="str">
        <f t="shared" si="29"/>
        <v/>
      </c>
      <c r="B243" s="18">
        <f t="shared" si="30"/>
        <v>44436</v>
      </c>
      <c r="C243" s="19">
        <f t="shared" si="25"/>
        <v>44436</v>
      </c>
      <c r="D243" s="22"/>
      <c r="E243" s="22"/>
      <c r="F243" s="35"/>
      <c r="G243" s="22"/>
      <c r="H243" s="22"/>
      <c r="I243" s="35"/>
      <c r="J243" s="22"/>
      <c r="K243" s="22"/>
      <c r="L243" s="35"/>
      <c r="M243" s="22"/>
      <c r="N243" s="22"/>
      <c r="O243" s="2"/>
      <c r="P243" s="37">
        <f t="shared" si="26"/>
        <v>0</v>
      </c>
      <c r="Q243" s="31">
        <f t="shared" si="27"/>
        <v>0</v>
      </c>
      <c r="R243" s="25">
        <f t="shared" si="28"/>
        <v>0</v>
      </c>
      <c r="S243" s="28">
        <f>IF(A243&gt;0,SUMPRODUCT((PLanning!$T$3:$T$367=A243)*(PLanning!$R$3:$R$367)))</f>
        <v>0</v>
      </c>
      <c r="T243">
        <f t="shared" si="24"/>
        <v>35</v>
      </c>
    </row>
    <row r="244" spans="1:20" x14ac:dyDescent="0.3">
      <c r="A244" s="57" t="str">
        <f t="shared" si="29"/>
        <v/>
      </c>
      <c r="B244" s="18">
        <f t="shared" si="30"/>
        <v>44437</v>
      </c>
      <c r="C244" s="19">
        <f t="shared" si="25"/>
        <v>44437</v>
      </c>
      <c r="D244" s="22"/>
      <c r="E244" s="22"/>
      <c r="F244" s="35"/>
      <c r="G244" s="22"/>
      <c r="H244" s="22"/>
      <c r="I244" s="35"/>
      <c r="J244" s="22"/>
      <c r="K244" s="22"/>
      <c r="L244" s="35"/>
      <c r="M244" s="22"/>
      <c r="N244" s="22"/>
      <c r="O244" s="2"/>
      <c r="P244" s="37">
        <f t="shared" si="26"/>
        <v>0</v>
      </c>
      <c r="Q244" s="31">
        <f t="shared" si="27"/>
        <v>0</v>
      </c>
      <c r="R244" s="25">
        <f t="shared" si="28"/>
        <v>0</v>
      </c>
      <c r="S244" s="28">
        <f>IF(A244&gt;0,SUMPRODUCT((PLanning!$T$3:$T$367=A244)*(PLanning!$R$3:$R$367)))</f>
        <v>0</v>
      </c>
      <c r="T244">
        <f t="shared" si="24"/>
        <v>35</v>
      </c>
    </row>
    <row r="245" spans="1:20" x14ac:dyDescent="0.3">
      <c r="A245" s="57" t="str">
        <f t="shared" si="29"/>
        <v/>
      </c>
      <c r="B245" s="18">
        <f t="shared" si="30"/>
        <v>44438</v>
      </c>
      <c r="C245" s="19">
        <f t="shared" si="25"/>
        <v>44438</v>
      </c>
      <c r="D245" s="22"/>
      <c r="E245" s="22"/>
      <c r="F245" s="35"/>
      <c r="G245" s="22"/>
      <c r="H245" s="22"/>
      <c r="I245" s="35"/>
      <c r="J245" s="22"/>
      <c r="K245" s="22"/>
      <c r="L245" s="35"/>
      <c r="M245" s="22"/>
      <c r="N245" s="22"/>
      <c r="O245" s="2"/>
      <c r="P245" s="37">
        <f t="shared" si="26"/>
        <v>0</v>
      </c>
      <c r="Q245" s="31">
        <f t="shared" si="27"/>
        <v>0</v>
      </c>
      <c r="R245" s="25">
        <f t="shared" si="28"/>
        <v>0</v>
      </c>
      <c r="S245" s="28">
        <f>IF(A245&gt;0,SUMPRODUCT((PLanning!$T$3:$T$367=A245)*(PLanning!$R$3:$R$367)))</f>
        <v>0</v>
      </c>
      <c r="T245">
        <f t="shared" si="24"/>
        <v>35</v>
      </c>
    </row>
    <row r="246" spans="1:20" x14ac:dyDescent="0.3">
      <c r="A246" s="57">
        <f t="shared" si="29"/>
        <v>36</v>
      </c>
      <c r="B246" s="18">
        <f t="shared" si="30"/>
        <v>44439</v>
      </c>
      <c r="C246" s="19">
        <f t="shared" si="25"/>
        <v>44439</v>
      </c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7">
        <f t="shared" si="26"/>
        <v>0</v>
      </c>
      <c r="Q246" s="31">
        <f t="shared" si="27"/>
        <v>0</v>
      </c>
      <c r="R246" s="25">
        <f t="shared" si="28"/>
        <v>0</v>
      </c>
      <c r="S246" s="28">
        <f>IF(A246&gt;0,SUMPRODUCT((PLanning!$T$3:$T$367=A246)*(PLanning!$R$3:$R$367)))</f>
        <v>0</v>
      </c>
      <c r="T246">
        <f t="shared" si="24"/>
        <v>36</v>
      </c>
    </row>
    <row r="247" spans="1:20" x14ac:dyDescent="0.3">
      <c r="A247" s="57" t="str">
        <f t="shared" si="29"/>
        <v/>
      </c>
      <c r="B247" s="18">
        <f t="shared" si="30"/>
        <v>44440</v>
      </c>
      <c r="C247" s="19">
        <f t="shared" si="25"/>
        <v>44440</v>
      </c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7">
        <f t="shared" si="26"/>
        <v>0</v>
      </c>
      <c r="Q247" s="31">
        <f t="shared" si="27"/>
        <v>0</v>
      </c>
      <c r="R247" s="25">
        <f t="shared" si="28"/>
        <v>0</v>
      </c>
      <c r="S247" s="28">
        <f>IF(A247&gt;0,SUMPRODUCT((PLanning!$T$3:$T$367=A247)*(PLanning!$R$3:$R$367)))</f>
        <v>0</v>
      </c>
      <c r="T247">
        <f t="shared" si="24"/>
        <v>36</v>
      </c>
    </row>
    <row r="248" spans="1:20" x14ac:dyDescent="0.3">
      <c r="A248" s="57" t="str">
        <f t="shared" si="29"/>
        <v/>
      </c>
      <c r="B248" s="18">
        <f t="shared" si="30"/>
        <v>44441</v>
      </c>
      <c r="C248" s="19">
        <f t="shared" si="25"/>
        <v>44441</v>
      </c>
      <c r="D248" s="22"/>
      <c r="E248" s="22"/>
      <c r="F248" s="35"/>
      <c r="G248" s="22"/>
      <c r="H248" s="22"/>
      <c r="I248" s="35"/>
      <c r="J248" s="22"/>
      <c r="K248" s="22"/>
      <c r="L248" s="35"/>
      <c r="M248" s="22"/>
      <c r="N248" s="22"/>
      <c r="O248" s="2"/>
      <c r="P248" s="37">
        <f t="shared" si="26"/>
        <v>0</v>
      </c>
      <c r="Q248" s="31">
        <f t="shared" si="27"/>
        <v>0</v>
      </c>
      <c r="R248" s="25">
        <f t="shared" si="28"/>
        <v>0</v>
      </c>
      <c r="S248" s="28">
        <f>IF(A248&gt;0,SUMPRODUCT((PLanning!$T$3:$T$367=A248)*(PLanning!$R$3:$R$367)))</f>
        <v>0</v>
      </c>
      <c r="T248">
        <f t="shared" si="24"/>
        <v>36</v>
      </c>
    </row>
    <row r="249" spans="1:20" x14ac:dyDescent="0.3">
      <c r="A249" s="57" t="str">
        <f t="shared" si="29"/>
        <v/>
      </c>
      <c r="B249" s="18">
        <f t="shared" si="30"/>
        <v>44442</v>
      </c>
      <c r="C249" s="19">
        <f t="shared" si="25"/>
        <v>44442</v>
      </c>
      <c r="D249" s="22"/>
      <c r="E249" s="22"/>
      <c r="F249" s="35"/>
      <c r="G249" s="22"/>
      <c r="H249" s="22"/>
      <c r="I249" s="35"/>
      <c r="J249" s="22"/>
      <c r="K249" s="22"/>
      <c r="L249" s="35"/>
      <c r="M249" s="22"/>
      <c r="N249" s="22"/>
      <c r="O249" s="2"/>
      <c r="P249" s="37">
        <f t="shared" si="26"/>
        <v>0</v>
      </c>
      <c r="Q249" s="31">
        <f t="shared" si="27"/>
        <v>0</v>
      </c>
      <c r="R249" s="25">
        <f t="shared" si="28"/>
        <v>0</v>
      </c>
      <c r="S249" s="28">
        <f>IF(A249&gt;0,SUMPRODUCT((PLanning!$T$3:$T$367=A249)*(PLanning!$R$3:$R$367)))</f>
        <v>0</v>
      </c>
      <c r="T249">
        <f t="shared" si="24"/>
        <v>36</v>
      </c>
    </row>
    <row r="250" spans="1:20" x14ac:dyDescent="0.3">
      <c r="A250" s="57" t="str">
        <f t="shared" si="29"/>
        <v/>
      </c>
      <c r="B250" s="18">
        <f t="shared" si="30"/>
        <v>44443</v>
      </c>
      <c r="C250" s="19">
        <f t="shared" si="25"/>
        <v>44443</v>
      </c>
      <c r="D250" s="22"/>
      <c r="E250" s="22"/>
      <c r="F250" s="35"/>
      <c r="G250" s="22"/>
      <c r="H250" s="22"/>
      <c r="I250" s="35"/>
      <c r="J250" s="22"/>
      <c r="K250" s="22"/>
      <c r="L250" s="35"/>
      <c r="M250" s="22"/>
      <c r="N250" s="22"/>
      <c r="O250" s="2"/>
      <c r="P250" s="37">
        <f t="shared" si="26"/>
        <v>0</v>
      </c>
      <c r="Q250" s="31">
        <f t="shared" si="27"/>
        <v>0</v>
      </c>
      <c r="R250" s="25">
        <f t="shared" si="28"/>
        <v>0</v>
      </c>
      <c r="S250" s="28">
        <f>IF(A250&gt;0,SUMPRODUCT((PLanning!$T$3:$T$367=A250)*(PLanning!$R$3:$R$367)))</f>
        <v>0</v>
      </c>
      <c r="T250">
        <f t="shared" si="24"/>
        <v>36</v>
      </c>
    </row>
    <row r="251" spans="1:20" x14ac:dyDescent="0.3">
      <c r="A251" s="57" t="str">
        <f t="shared" si="29"/>
        <v/>
      </c>
      <c r="B251" s="18">
        <f t="shared" si="30"/>
        <v>44444</v>
      </c>
      <c r="C251" s="19">
        <f t="shared" si="25"/>
        <v>44444</v>
      </c>
      <c r="D251" s="22"/>
      <c r="E251" s="22"/>
      <c r="F251" s="35"/>
      <c r="G251" s="22"/>
      <c r="H251" s="22"/>
      <c r="I251" s="35"/>
      <c r="J251" s="22"/>
      <c r="K251" s="22"/>
      <c r="L251" s="35"/>
      <c r="M251" s="22"/>
      <c r="N251" s="22"/>
      <c r="O251" s="2"/>
      <c r="P251" s="37">
        <f t="shared" si="26"/>
        <v>0</v>
      </c>
      <c r="Q251" s="31">
        <f t="shared" si="27"/>
        <v>0</v>
      </c>
      <c r="R251" s="25">
        <f t="shared" si="28"/>
        <v>0</v>
      </c>
      <c r="S251" s="28">
        <f>IF(A251&gt;0,SUMPRODUCT((PLanning!$T$3:$T$367=A251)*(PLanning!$R$3:$R$367)))</f>
        <v>0</v>
      </c>
      <c r="T251">
        <f t="shared" si="24"/>
        <v>36</v>
      </c>
    </row>
    <row r="252" spans="1:20" x14ac:dyDescent="0.3">
      <c r="A252" s="57" t="str">
        <f t="shared" si="29"/>
        <v/>
      </c>
      <c r="B252" s="18">
        <f t="shared" si="30"/>
        <v>44445</v>
      </c>
      <c r="C252" s="19">
        <f t="shared" si="25"/>
        <v>44445</v>
      </c>
      <c r="D252" s="22"/>
      <c r="E252" s="22"/>
      <c r="F252" s="35"/>
      <c r="G252" s="22"/>
      <c r="H252" s="22"/>
      <c r="I252" s="35"/>
      <c r="J252" s="22"/>
      <c r="K252" s="22"/>
      <c r="L252" s="35"/>
      <c r="M252" s="22"/>
      <c r="N252" s="22"/>
      <c r="O252" s="2"/>
      <c r="P252" s="37">
        <f t="shared" si="26"/>
        <v>0</v>
      </c>
      <c r="Q252" s="31">
        <f t="shared" si="27"/>
        <v>0</v>
      </c>
      <c r="R252" s="25">
        <f t="shared" si="28"/>
        <v>0</v>
      </c>
      <c r="S252" s="28">
        <f>IF(A252&gt;0,SUMPRODUCT((PLanning!$T$3:$T$367=A252)*(PLanning!$R$3:$R$367)))</f>
        <v>0</v>
      </c>
      <c r="T252">
        <f t="shared" si="24"/>
        <v>36</v>
      </c>
    </row>
    <row r="253" spans="1:20" x14ac:dyDescent="0.3">
      <c r="A253" s="57">
        <f t="shared" si="29"/>
        <v>37</v>
      </c>
      <c r="B253" s="18">
        <f t="shared" si="30"/>
        <v>44446</v>
      </c>
      <c r="C253" s="19">
        <f t="shared" si="25"/>
        <v>44446</v>
      </c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7">
        <f t="shared" si="26"/>
        <v>0</v>
      </c>
      <c r="Q253" s="31">
        <f t="shared" si="27"/>
        <v>0</v>
      </c>
      <c r="R253" s="25">
        <f t="shared" si="28"/>
        <v>0</v>
      </c>
      <c r="S253" s="28">
        <f>IF(A253&gt;0,SUMPRODUCT((PLanning!$T$3:$T$367=A253)*(PLanning!$R$3:$R$367)))</f>
        <v>0</v>
      </c>
      <c r="T253">
        <f t="shared" si="24"/>
        <v>37</v>
      </c>
    </row>
    <row r="254" spans="1:20" x14ac:dyDescent="0.3">
      <c r="A254" s="57" t="str">
        <f t="shared" si="29"/>
        <v/>
      </c>
      <c r="B254" s="18">
        <f t="shared" si="30"/>
        <v>44447</v>
      </c>
      <c r="C254" s="19">
        <f t="shared" si="25"/>
        <v>44447</v>
      </c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7">
        <f t="shared" si="26"/>
        <v>0</v>
      </c>
      <c r="Q254" s="31">
        <f t="shared" si="27"/>
        <v>0</v>
      </c>
      <c r="R254" s="25">
        <f t="shared" si="28"/>
        <v>0</v>
      </c>
      <c r="S254" s="28">
        <f>IF(A254&gt;0,SUMPRODUCT((PLanning!$T$3:$T$367=A254)*(PLanning!$R$3:$R$367)))</f>
        <v>0</v>
      </c>
      <c r="T254">
        <f t="shared" si="24"/>
        <v>37</v>
      </c>
    </row>
    <row r="255" spans="1:20" x14ac:dyDescent="0.3">
      <c r="A255" s="57" t="str">
        <f t="shared" si="29"/>
        <v/>
      </c>
      <c r="B255" s="18">
        <f t="shared" si="30"/>
        <v>44448</v>
      </c>
      <c r="C255" s="19">
        <f t="shared" si="25"/>
        <v>44448</v>
      </c>
      <c r="D255" s="22"/>
      <c r="E255" s="22"/>
      <c r="F255" s="35"/>
      <c r="G255" s="22"/>
      <c r="H255" s="22"/>
      <c r="I255" s="35"/>
      <c r="J255" s="22"/>
      <c r="K255" s="22"/>
      <c r="L255" s="35"/>
      <c r="M255" s="22"/>
      <c r="N255" s="22"/>
      <c r="O255" s="2"/>
      <c r="P255" s="37">
        <f t="shared" si="26"/>
        <v>0</v>
      </c>
      <c r="Q255" s="31">
        <f t="shared" si="27"/>
        <v>0</v>
      </c>
      <c r="R255" s="25">
        <f t="shared" si="28"/>
        <v>0</v>
      </c>
      <c r="S255" s="28">
        <f>IF(A255&gt;0,SUMPRODUCT((PLanning!$T$3:$T$367=A255)*(PLanning!$R$3:$R$367)))</f>
        <v>0</v>
      </c>
      <c r="T255">
        <f t="shared" si="24"/>
        <v>37</v>
      </c>
    </row>
    <row r="256" spans="1:20" x14ac:dyDescent="0.3">
      <c r="A256" s="57" t="str">
        <f t="shared" si="29"/>
        <v/>
      </c>
      <c r="B256" s="18">
        <f t="shared" si="30"/>
        <v>44449</v>
      </c>
      <c r="C256" s="19">
        <f t="shared" si="25"/>
        <v>44449</v>
      </c>
      <c r="D256" s="22"/>
      <c r="E256" s="22"/>
      <c r="F256" s="35"/>
      <c r="G256" s="22"/>
      <c r="H256" s="22"/>
      <c r="I256" s="35"/>
      <c r="J256" s="22"/>
      <c r="K256" s="22"/>
      <c r="L256" s="35"/>
      <c r="M256" s="22"/>
      <c r="N256" s="22"/>
      <c r="O256" s="2"/>
      <c r="P256" s="37">
        <f t="shared" si="26"/>
        <v>0</v>
      </c>
      <c r="Q256" s="31">
        <f t="shared" si="27"/>
        <v>0</v>
      </c>
      <c r="R256" s="25">
        <f t="shared" si="28"/>
        <v>0</v>
      </c>
      <c r="S256" s="28">
        <f>IF(A256&gt;0,SUMPRODUCT((PLanning!$T$3:$T$367=A256)*(PLanning!$R$3:$R$367)))</f>
        <v>0</v>
      </c>
      <c r="T256">
        <f t="shared" si="24"/>
        <v>37</v>
      </c>
    </row>
    <row r="257" spans="1:20" x14ac:dyDescent="0.3">
      <c r="A257" s="57" t="str">
        <f t="shared" si="29"/>
        <v/>
      </c>
      <c r="B257" s="18">
        <f t="shared" si="30"/>
        <v>44450</v>
      </c>
      <c r="C257" s="19">
        <f t="shared" si="25"/>
        <v>44450</v>
      </c>
      <c r="D257" s="22"/>
      <c r="E257" s="22"/>
      <c r="F257" s="35"/>
      <c r="G257" s="22"/>
      <c r="H257" s="22"/>
      <c r="I257" s="35"/>
      <c r="J257" s="22"/>
      <c r="K257" s="22"/>
      <c r="L257" s="35"/>
      <c r="M257" s="22"/>
      <c r="N257" s="22"/>
      <c r="O257" s="2"/>
      <c r="P257" s="37">
        <f t="shared" si="26"/>
        <v>0</v>
      </c>
      <c r="Q257" s="31">
        <f t="shared" si="27"/>
        <v>0</v>
      </c>
      <c r="R257" s="25">
        <f t="shared" si="28"/>
        <v>0</v>
      </c>
      <c r="S257" s="28">
        <f>IF(A257&gt;0,SUMPRODUCT((PLanning!$T$3:$T$367=A257)*(PLanning!$R$3:$R$367)))</f>
        <v>0</v>
      </c>
      <c r="T257">
        <f t="shared" si="24"/>
        <v>37</v>
      </c>
    </row>
    <row r="258" spans="1:20" x14ac:dyDescent="0.3">
      <c r="A258" s="57" t="str">
        <f t="shared" si="29"/>
        <v/>
      </c>
      <c r="B258" s="18">
        <f t="shared" si="30"/>
        <v>44451</v>
      </c>
      <c r="C258" s="19">
        <f t="shared" si="25"/>
        <v>44451</v>
      </c>
      <c r="D258" s="22"/>
      <c r="E258" s="22"/>
      <c r="F258" s="35"/>
      <c r="G258" s="22"/>
      <c r="H258" s="22"/>
      <c r="I258" s="35"/>
      <c r="J258" s="22"/>
      <c r="K258" s="22"/>
      <c r="L258" s="35"/>
      <c r="M258" s="22"/>
      <c r="N258" s="22"/>
      <c r="O258" s="2"/>
      <c r="P258" s="37">
        <f t="shared" si="26"/>
        <v>0</v>
      </c>
      <c r="Q258" s="31">
        <f t="shared" si="27"/>
        <v>0</v>
      </c>
      <c r="R258" s="25">
        <f t="shared" si="28"/>
        <v>0</v>
      </c>
      <c r="S258" s="28">
        <f>IF(A258&gt;0,SUMPRODUCT((PLanning!$T$3:$T$367=A258)*(PLanning!$R$3:$R$367)))</f>
        <v>0</v>
      </c>
      <c r="T258">
        <f t="shared" si="24"/>
        <v>37</v>
      </c>
    </row>
    <row r="259" spans="1:20" x14ac:dyDescent="0.3">
      <c r="A259" s="57" t="str">
        <f t="shared" si="29"/>
        <v/>
      </c>
      <c r="B259" s="18">
        <f t="shared" si="30"/>
        <v>44452</v>
      </c>
      <c r="C259" s="19">
        <f t="shared" si="25"/>
        <v>44452</v>
      </c>
      <c r="D259" s="22"/>
      <c r="E259" s="22"/>
      <c r="F259" s="35"/>
      <c r="G259" s="22"/>
      <c r="H259" s="22"/>
      <c r="I259" s="35"/>
      <c r="J259" s="22"/>
      <c r="K259" s="22"/>
      <c r="L259" s="35"/>
      <c r="M259" s="22"/>
      <c r="N259" s="22"/>
      <c r="O259" s="2"/>
      <c r="P259" s="37">
        <f t="shared" si="26"/>
        <v>0</v>
      </c>
      <c r="Q259" s="31">
        <f t="shared" si="27"/>
        <v>0</v>
      </c>
      <c r="R259" s="25">
        <f t="shared" si="28"/>
        <v>0</v>
      </c>
      <c r="S259" s="28">
        <f>IF(A259&gt;0,SUMPRODUCT((PLanning!$T$3:$T$367=A259)*(PLanning!$R$3:$R$367)))</f>
        <v>0</v>
      </c>
      <c r="T259">
        <f t="shared" ref="T259:T322" si="31">_xlfn.ISOWEEKNUM(B259)</f>
        <v>37</v>
      </c>
    </row>
    <row r="260" spans="1:20" x14ac:dyDescent="0.3">
      <c r="A260" s="57">
        <f t="shared" si="29"/>
        <v>38</v>
      </c>
      <c r="B260" s="18">
        <f t="shared" si="30"/>
        <v>44453</v>
      </c>
      <c r="C260" s="19">
        <f t="shared" ref="C260:C323" si="32">B260</f>
        <v>44453</v>
      </c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7">
        <f t="shared" ref="P260:P323" si="33">(E260-D260)+(H260-G260)</f>
        <v>0</v>
      </c>
      <c r="Q260" s="31">
        <f t="shared" ref="Q260:Q323" si="34">(K260-J260)+(N260-M260)</f>
        <v>0</v>
      </c>
      <c r="R260" s="25">
        <f t="shared" ref="R260:R323" si="35">Q260+P260</f>
        <v>0</v>
      </c>
      <c r="S260" s="28">
        <f>IF(A260&gt;0,SUMPRODUCT((PLanning!$T$3:$T$367=A260)*(PLanning!$R$3:$R$367)))</f>
        <v>0</v>
      </c>
      <c r="T260">
        <f t="shared" si="31"/>
        <v>38</v>
      </c>
    </row>
    <row r="261" spans="1:20" x14ac:dyDescent="0.3">
      <c r="A261" s="57" t="str">
        <f t="shared" ref="A261:A324" si="36">IF(WEEKDAY(B261,2)=1,_xlfn.ISOWEEKNUM(B261),"")</f>
        <v/>
      </c>
      <c r="B261" s="18">
        <f t="shared" si="30"/>
        <v>44454</v>
      </c>
      <c r="C261" s="19">
        <f t="shared" si="32"/>
        <v>44454</v>
      </c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7">
        <f t="shared" si="33"/>
        <v>0</v>
      </c>
      <c r="Q261" s="31">
        <f t="shared" si="34"/>
        <v>0</v>
      </c>
      <c r="R261" s="25">
        <f t="shared" si="35"/>
        <v>0</v>
      </c>
      <c r="S261" s="28">
        <f>IF(A261&gt;0,SUMPRODUCT((PLanning!$T$3:$T$367=A261)*(PLanning!$R$3:$R$367)))</f>
        <v>0</v>
      </c>
      <c r="T261">
        <f t="shared" si="31"/>
        <v>38</v>
      </c>
    </row>
    <row r="262" spans="1:20" x14ac:dyDescent="0.3">
      <c r="A262" s="57" t="str">
        <f t="shared" si="36"/>
        <v/>
      </c>
      <c r="B262" s="18">
        <f t="shared" si="30"/>
        <v>44455</v>
      </c>
      <c r="C262" s="19">
        <f t="shared" si="32"/>
        <v>44455</v>
      </c>
      <c r="D262" s="22"/>
      <c r="E262" s="22"/>
      <c r="F262" s="35"/>
      <c r="G262" s="22"/>
      <c r="H262" s="22"/>
      <c r="I262" s="35"/>
      <c r="J262" s="22"/>
      <c r="K262" s="22"/>
      <c r="L262" s="35"/>
      <c r="M262" s="22"/>
      <c r="N262" s="22"/>
      <c r="O262" s="2"/>
      <c r="P262" s="37">
        <f t="shared" si="33"/>
        <v>0</v>
      </c>
      <c r="Q262" s="31">
        <f t="shared" si="34"/>
        <v>0</v>
      </c>
      <c r="R262" s="25">
        <f t="shared" si="35"/>
        <v>0</v>
      </c>
      <c r="S262" s="28">
        <f>IF(A262&gt;0,SUMPRODUCT((PLanning!$T$3:$T$367=A262)*(PLanning!$R$3:$R$367)))</f>
        <v>0</v>
      </c>
      <c r="T262">
        <f t="shared" si="31"/>
        <v>38</v>
      </c>
    </row>
    <row r="263" spans="1:20" x14ac:dyDescent="0.3">
      <c r="A263" s="57" t="str">
        <f t="shared" si="36"/>
        <v/>
      </c>
      <c r="B263" s="18">
        <f t="shared" si="30"/>
        <v>44456</v>
      </c>
      <c r="C263" s="19">
        <f t="shared" si="32"/>
        <v>44456</v>
      </c>
      <c r="D263" s="22"/>
      <c r="E263" s="22"/>
      <c r="F263" s="35"/>
      <c r="G263" s="22"/>
      <c r="H263" s="22"/>
      <c r="I263" s="35"/>
      <c r="J263" s="22"/>
      <c r="K263" s="22"/>
      <c r="L263" s="35"/>
      <c r="M263" s="22"/>
      <c r="N263" s="22"/>
      <c r="O263" s="2"/>
      <c r="P263" s="37">
        <f t="shared" si="33"/>
        <v>0</v>
      </c>
      <c r="Q263" s="31">
        <f t="shared" si="34"/>
        <v>0</v>
      </c>
      <c r="R263" s="25">
        <f t="shared" si="35"/>
        <v>0</v>
      </c>
      <c r="S263" s="28">
        <f>IF(A263&gt;0,SUMPRODUCT((PLanning!$T$3:$T$367=A263)*(PLanning!$R$3:$R$367)))</f>
        <v>0</v>
      </c>
      <c r="T263">
        <f t="shared" si="31"/>
        <v>38</v>
      </c>
    </row>
    <row r="264" spans="1:20" x14ac:dyDescent="0.3">
      <c r="A264" s="57" t="str">
        <f t="shared" si="36"/>
        <v/>
      </c>
      <c r="B264" s="18">
        <f t="shared" si="30"/>
        <v>44457</v>
      </c>
      <c r="C264" s="19">
        <f t="shared" si="32"/>
        <v>44457</v>
      </c>
      <c r="D264" s="22"/>
      <c r="E264" s="22"/>
      <c r="F264" s="35"/>
      <c r="G264" s="22"/>
      <c r="H264" s="22"/>
      <c r="I264" s="35"/>
      <c r="J264" s="22"/>
      <c r="K264" s="22"/>
      <c r="L264" s="35"/>
      <c r="M264" s="22"/>
      <c r="N264" s="22"/>
      <c r="O264" s="2"/>
      <c r="P264" s="37">
        <f t="shared" si="33"/>
        <v>0</v>
      </c>
      <c r="Q264" s="31">
        <f t="shared" si="34"/>
        <v>0</v>
      </c>
      <c r="R264" s="25">
        <f t="shared" si="35"/>
        <v>0</v>
      </c>
      <c r="S264" s="28">
        <f>IF(A264&gt;0,SUMPRODUCT((PLanning!$T$3:$T$367=A264)*(PLanning!$R$3:$R$367)))</f>
        <v>0</v>
      </c>
      <c r="T264">
        <f t="shared" si="31"/>
        <v>38</v>
      </c>
    </row>
    <row r="265" spans="1:20" x14ac:dyDescent="0.3">
      <c r="A265" s="57" t="str">
        <f t="shared" si="36"/>
        <v/>
      </c>
      <c r="B265" s="18">
        <f t="shared" si="30"/>
        <v>44458</v>
      </c>
      <c r="C265" s="19">
        <f t="shared" si="32"/>
        <v>44458</v>
      </c>
      <c r="D265" s="22"/>
      <c r="E265" s="22"/>
      <c r="F265" s="35"/>
      <c r="G265" s="22"/>
      <c r="H265" s="22"/>
      <c r="I265" s="35"/>
      <c r="J265" s="22"/>
      <c r="K265" s="22"/>
      <c r="L265" s="35"/>
      <c r="M265" s="22"/>
      <c r="N265" s="22"/>
      <c r="O265" s="2"/>
      <c r="P265" s="37">
        <f t="shared" si="33"/>
        <v>0</v>
      </c>
      <c r="Q265" s="31">
        <f t="shared" si="34"/>
        <v>0</v>
      </c>
      <c r="R265" s="25">
        <f t="shared" si="35"/>
        <v>0</v>
      </c>
      <c r="S265" s="28">
        <f>IF(A265&gt;0,SUMPRODUCT((PLanning!$T$3:$T$367=A265)*(PLanning!$R$3:$R$367)))</f>
        <v>0</v>
      </c>
      <c r="T265">
        <f t="shared" si="31"/>
        <v>38</v>
      </c>
    </row>
    <row r="266" spans="1:20" x14ac:dyDescent="0.3">
      <c r="A266" s="57" t="str">
        <f t="shared" si="36"/>
        <v/>
      </c>
      <c r="B266" s="18">
        <f t="shared" si="30"/>
        <v>44459</v>
      </c>
      <c r="C266" s="19">
        <f t="shared" si="32"/>
        <v>44459</v>
      </c>
      <c r="D266" s="22"/>
      <c r="E266" s="22"/>
      <c r="F266" s="35"/>
      <c r="G266" s="22"/>
      <c r="H266" s="22"/>
      <c r="I266" s="35"/>
      <c r="J266" s="22"/>
      <c r="K266" s="22"/>
      <c r="L266" s="35"/>
      <c r="M266" s="22"/>
      <c r="N266" s="22"/>
      <c r="O266" s="2"/>
      <c r="P266" s="37">
        <f t="shared" si="33"/>
        <v>0</v>
      </c>
      <c r="Q266" s="31">
        <f t="shared" si="34"/>
        <v>0</v>
      </c>
      <c r="R266" s="25">
        <f t="shared" si="35"/>
        <v>0</v>
      </c>
      <c r="S266" s="28">
        <f>IF(A266&gt;0,SUMPRODUCT((PLanning!$T$3:$T$367=A266)*(PLanning!$R$3:$R$367)))</f>
        <v>0</v>
      </c>
      <c r="T266">
        <f t="shared" si="31"/>
        <v>38</v>
      </c>
    </row>
    <row r="267" spans="1:20" x14ac:dyDescent="0.3">
      <c r="A267" s="57">
        <f t="shared" si="36"/>
        <v>39</v>
      </c>
      <c r="B267" s="18">
        <f t="shared" si="30"/>
        <v>44460</v>
      </c>
      <c r="C267" s="19">
        <f t="shared" si="32"/>
        <v>44460</v>
      </c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7">
        <f t="shared" si="33"/>
        <v>0</v>
      </c>
      <c r="Q267" s="31">
        <f t="shared" si="34"/>
        <v>0</v>
      </c>
      <c r="R267" s="25">
        <f t="shared" si="35"/>
        <v>0</v>
      </c>
      <c r="S267" s="28">
        <f>IF(A267&gt;0,SUMPRODUCT((PLanning!$T$3:$T$367=A267)*(PLanning!$R$3:$R$367)))</f>
        <v>0</v>
      </c>
      <c r="T267">
        <f t="shared" si="31"/>
        <v>39</v>
      </c>
    </row>
    <row r="268" spans="1:20" x14ac:dyDescent="0.3">
      <c r="A268" s="57" t="str">
        <f t="shared" si="36"/>
        <v/>
      </c>
      <c r="B268" s="18">
        <f t="shared" si="30"/>
        <v>44461</v>
      </c>
      <c r="C268" s="19">
        <f t="shared" si="32"/>
        <v>44461</v>
      </c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7">
        <f t="shared" si="33"/>
        <v>0</v>
      </c>
      <c r="Q268" s="31">
        <f t="shared" si="34"/>
        <v>0</v>
      </c>
      <c r="R268" s="25">
        <f t="shared" si="35"/>
        <v>0</v>
      </c>
      <c r="S268" s="28">
        <f>IF(A268&gt;0,SUMPRODUCT((PLanning!$T$3:$T$367=A268)*(PLanning!$R$3:$R$367)))</f>
        <v>0</v>
      </c>
      <c r="T268">
        <f t="shared" si="31"/>
        <v>39</v>
      </c>
    </row>
    <row r="269" spans="1:20" x14ac:dyDescent="0.3">
      <c r="A269" s="57" t="str">
        <f t="shared" si="36"/>
        <v/>
      </c>
      <c r="B269" s="18">
        <f t="shared" si="30"/>
        <v>44462</v>
      </c>
      <c r="C269" s="19">
        <f t="shared" si="32"/>
        <v>44462</v>
      </c>
      <c r="D269" s="22"/>
      <c r="E269" s="22"/>
      <c r="F269" s="35"/>
      <c r="G269" s="22"/>
      <c r="H269" s="22"/>
      <c r="I269" s="35"/>
      <c r="J269" s="22"/>
      <c r="K269" s="22"/>
      <c r="L269" s="35"/>
      <c r="M269" s="22"/>
      <c r="N269" s="22"/>
      <c r="O269" s="2"/>
      <c r="P269" s="37">
        <f t="shared" si="33"/>
        <v>0</v>
      </c>
      <c r="Q269" s="31">
        <f t="shared" si="34"/>
        <v>0</v>
      </c>
      <c r="R269" s="25">
        <f t="shared" si="35"/>
        <v>0</v>
      </c>
      <c r="S269" s="28">
        <f>IF(A269&gt;0,SUMPRODUCT((PLanning!$T$3:$T$367=A269)*(PLanning!$R$3:$R$367)))</f>
        <v>0</v>
      </c>
      <c r="T269">
        <f t="shared" si="31"/>
        <v>39</v>
      </c>
    </row>
    <row r="270" spans="1:20" x14ac:dyDescent="0.3">
      <c r="A270" s="57" t="str">
        <f t="shared" si="36"/>
        <v/>
      </c>
      <c r="B270" s="18">
        <f t="shared" si="30"/>
        <v>44463</v>
      </c>
      <c r="C270" s="19">
        <f t="shared" si="32"/>
        <v>44463</v>
      </c>
      <c r="D270" s="22"/>
      <c r="E270" s="22"/>
      <c r="F270" s="35"/>
      <c r="G270" s="22"/>
      <c r="H270" s="22"/>
      <c r="I270" s="35"/>
      <c r="J270" s="22"/>
      <c r="K270" s="22"/>
      <c r="L270" s="35"/>
      <c r="M270" s="22"/>
      <c r="N270" s="22"/>
      <c r="O270" s="2"/>
      <c r="P270" s="37">
        <f t="shared" si="33"/>
        <v>0</v>
      </c>
      <c r="Q270" s="31">
        <f t="shared" si="34"/>
        <v>0</v>
      </c>
      <c r="R270" s="25">
        <f t="shared" si="35"/>
        <v>0</v>
      </c>
      <c r="S270" s="28">
        <f>IF(A270&gt;0,SUMPRODUCT((PLanning!$T$3:$T$367=A270)*(PLanning!$R$3:$R$367)))</f>
        <v>0</v>
      </c>
      <c r="T270">
        <f t="shared" si="31"/>
        <v>39</v>
      </c>
    </row>
    <row r="271" spans="1:20" x14ac:dyDescent="0.3">
      <c r="A271" s="57" t="str">
        <f t="shared" si="36"/>
        <v/>
      </c>
      <c r="B271" s="18">
        <f t="shared" si="30"/>
        <v>44464</v>
      </c>
      <c r="C271" s="19">
        <f t="shared" si="32"/>
        <v>44464</v>
      </c>
      <c r="D271" s="22"/>
      <c r="E271" s="22"/>
      <c r="F271" s="35"/>
      <c r="G271" s="22"/>
      <c r="H271" s="22"/>
      <c r="I271" s="35"/>
      <c r="J271" s="22"/>
      <c r="K271" s="22"/>
      <c r="L271" s="35"/>
      <c r="M271" s="22"/>
      <c r="N271" s="22"/>
      <c r="O271" s="2"/>
      <c r="P271" s="37">
        <f t="shared" si="33"/>
        <v>0</v>
      </c>
      <c r="Q271" s="31">
        <f t="shared" si="34"/>
        <v>0</v>
      </c>
      <c r="R271" s="25">
        <f t="shared" si="35"/>
        <v>0</v>
      </c>
      <c r="S271" s="28">
        <f>IF(A271&gt;0,SUMPRODUCT((PLanning!$T$3:$T$367=A271)*(PLanning!$R$3:$R$367)))</f>
        <v>0</v>
      </c>
      <c r="T271">
        <f t="shared" si="31"/>
        <v>39</v>
      </c>
    </row>
    <row r="272" spans="1:20" x14ac:dyDescent="0.3">
      <c r="A272" s="57" t="str">
        <f t="shared" si="36"/>
        <v/>
      </c>
      <c r="B272" s="18">
        <f t="shared" si="30"/>
        <v>44465</v>
      </c>
      <c r="C272" s="19">
        <f t="shared" si="32"/>
        <v>44465</v>
      </c>
      <c r="D272" s="22"/>
      <c r="E272" s="22"/>
      <c r="F272" s="35"/>
      <c r="G272" s="22"/>
      <c r="H272" s="22"/>
      <c r="I272" s="35"/>
      <c r="J272" s="22"/>
      <c r="K272" s="22"/>
      <c r="L272" s="35"/>
      <c r="M272" s="22"/>
      <c r="N272" s="22"/>
      <c r="O272" s="2"/>
      <c r="P272" s="37">
        <f t="shared" si="33"/>
        <v>0</v>
      </c>
      <c r="Q272" s="31">
        <f t="shared" si="34"/>
        <v>0</v>
      </c>
      <c r="R272" s="25">
        <f t="shared" si="35"/>
        <v>0</v>
      </c>
      <c r="S272" s="28">
        <f>IF(A272&gt;0,SUMPRODUCT((PLanning!$T$3:$T$367=A272)*(PLanning!$R$3:$R$367)))</f>
        <v>0</v>
      </c>
      <c r="T272">
        <f t="shared" si="31"/>
        <v>39</v>
      </c>
    </row>
    <row r="273" spans="1:20" x14ac:dyDescent="0.3">
      <c r="A273" s="57" t="str">
        <f t="shared" si="36"/>
        <v/>
      </c>
      <c r="B273" s="18">
        <f t="shared" si="30"/>
        <v>44466</v>
      </c>
      <c r="C273" s="19">
        <f t="shared" si="32"/>
        <v>44466</v>
      </c>
      <c r="D273" s="22"/>
      <c r="E273" s="22"/>
      <c r="F273" s="35"/>
      <c r="G273" s="22"/>
      <c r="H273" s="22"/>
      <c r="I273" s="35"/>
      <c r="J273" s="22"/>
      <c r="K273" s="22"/>
      <c r="L273" s="35"/>
      <c r="M273" s="22"/>
      <c r="N273" s="22"/>
      <c r="O273" s="2"/>
      <c r="P273" s="37">
        <f t="shared" si="33"/>
        <v>0</v>
      </c>
      <c r="Q273" s="31">
        <f t="shared" si="34"/>
        <v>0</v>
      </c>
      <c r="R273" s="25">
        <f t="shared" si="35"/>
        <v>0</v>
      </c>
      <c r="S273" s="28">
        <f>IF(A273&gt;0,SUMPRODUCT((PLanning!$T$3:$T$367=A273)*(PLanning!$R$3:$R$367)))</f>
        <v>0</v>
      </c>
      <c r="T273">
        <f t="shared" si="31"/>
        <v>39</v>
      </c>
    </row>
    <row r="274" spans="1:20" x14ac:dyDescent="0.3">
      <c r="A274" s="57">
        <f t="shared" si="36"/>
        <v>40</v>
      </c>
      <c r="B274" s="18">
        <f t="shared" si="30"/>
        <v>44467</v>
      </c>
      <c r="C274" s="19">
        <f t="shared" si="32"/>
        <v>44467</v>
      </c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7">
        <f t="shared" si="33"/>
        <v>0</v>
      </c>
      <c r="Q274" s="31">
        <f t="shared" si="34"/>
        <v>0</v>
      </c>
      <c r="R274" s="25">
        <f t="shared" si="35"/>
        <v>0</v>
      </c>
      <c r="S274" s="28">
        <f>IF(A274&gt;0,SUMPRODUCT((PLanning!$T$3:$T$367=A274)*(PLanning!$R$3:$R$367)))</f>
        <v>0</v>
      </c>
      <c r="T274">
        <f t="shared" si="31"/>
        <v>40</v>
      </c>
    </row>
    <row r="275" spans="1:20" x14ac:dyDescent="0.3">
      <c r="A275" s="57" t="str">
        <f t="shared" si="36"/>
        <v/>
      </c>
      <c r="B275" s="18">
        <f t="shared" si="30"/>
        <v>44468</v>
      </c>
      <c r="C275" s="19">
        <f t="shared" si="32"/>
        <v>44468</v>
      </c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7">
        <f t="shared" si="33"/>
        <v>0</v>
      </c>
      <c r="Q275" s="31">
        <f t="shared" si="34"/>
        <v>0</v>
      </c>
      <c r="R275" s="25">
        <f t="shared" si="35"/>
        <v>0</v>
      </c>
      <c r="S275" s="28">
        <f>IF(A275&gt;0,SUMPRODUCT((PLanning!$T$3:$T$367=A275)*(PLanning!$R$3:$R$367)))</f>
        <v>0</v>
      </c>
      <c r="T275">
        <f t="shared" si="31"/>
        <v>40</v>
      </c>
    </row>
    <row r="276" spans="1:20" x14ac:dyDescent="0.3">
      <c r="A276" s="57" t="str">
        <f t="shared" si="36"/>
        <v/>
      </c>
      <c r="B276" s="18">
        <f t="shared" si="30"/>
        <v>44469</v>
      </c>
      <c r="C276" s="19">
        <f t="shared" si="32"/>
        <v>44469</v>
      </c>
      <c r="D276" s="22"/>
      <c r="E276" s="22"/>
      <c r="F276" s="35"/>
      <c r="G276" s="22"/>
      <c r="H276" s="22"/>
      <c r="I276" s="35"/>
      <c r="J276" s="22"/>
      <c r="K276" s="22"/>
      <c r="L276" s="35"/>
      <c r="M276" s="22"/>
      <c r="N276" s="22"/>
      <c r="O276" s="2"/>
      <c r="P276" s="37">
        <f t="shared" si="33"/>
        <v>0</v>
      </c>
      <c r="Q276" s="31">
        <f t="shared" si="34"/>
        <v>0</v>
      </c>
      <c r="R276" s="25">
        <f t="shared" si="35"/>
        <v>0</v>
      </c>
      <c r="S276" s="28">
        <f>IF(A276&gt;0,SUMPRODUCT((PLanning!$T$3:$T$367=A276)*(PLanning!$R$3:$R$367)))</f>
        <v>0</v>
      </c>
      <c r="T276">
        <f t="shared" si="31"/>
        <v>40</v>
      </c>
    </row>
    <row r="277" spans="1:20" x14ac:dyDescent="0.3">
      <c r="A277" s="57" t="str">
        <f t="shared" si="36"/>
        <v/>
      </c>
      <c r="B277" s="18">
        <f t="shared" si="30"/>
        <v>44470</v>
      </c>
      <c r="C277" s="19">
        <f t="shared" si="32"/>
        <v>44470</v>
      </c>
      <c r="D277" s="22"/>
      <c r="E277" s="22"/>
      <c r="F277" s="35"/>
      <c r="G277" s="22"/>
      <c r="H277" s="22"/>
      <c r="I277" s="35"/>
      <c r="J277" s="22"/>
      <c r="K277" s="22"/>
      <c r="L277" s="35"/>
      <c r="M277" s="22"/>
      <c r="N277" s="22"/>
      <c r="O277" s="2"/>
      <c r="P277" s="37">
        <f t="shared" si="33"/>
        <v>0</v>
      </c>
      <c r="Q277" s="31">
        <f t="shared" si="34"/>
        <v>0</v>
      </c>
      <c r="R277" s="25">
        <f t="shared" si="35"/>
        <v>0</v>
      </c>
      <c r="S277" s="28">
        <f>IF(A277&gt;0,SUMPRODUCT((PLanning!$T$3:$T$367=A277)*(PLanning!$R$3:$R$367)))</f>
        <v>0</v>
      </c>
      <c r="T277">
        <f t="shared" si="31"/>
        <v>40</v>
      </c>
    </row>
    <row r="278" spans="1:20" x14ac:dyDescent="0.3">
      <c r="A278" s="57" t="str">
        <f t="shared" si="36"/>
        <v/>
      </c>
      <c r="B278" s="18">
        <f t="shared" si="30"/>
        <v>44471</v>
      </c>
      <c r="C278" s="19">
        <f t="shared" si="32"/>
        <v>44471</v>
      </c>
      <c r="D278" s="22"/>
      <c r="E278" s="22"/>
      <c r="F278" s="35"/>
      <c r="G278" s="22"/>
      <c r="H278" s="22"/>
      <c r="I278" s="35"/>
      <c r="J278" s="22"/>
      <c r="K278" s="22"/>
      <c r="L278" s="35"/>
      <c r="M278" s="22"/>
      <c r="N278" s="22"/>
      <c r="O278" s="2"/>
      <c r="P278" s="37">
        <f t="shared" si="33"/>
        <v>0</v>
      </c>
      <c r="Q278" s="31">
        <f t="shared" si="34"/>
        <v>0</v>
      </c>
      <c r="R278" s="25">
        <f t="shared" si="35"/>
        <v>0</v>
      </c>
      <c r="S278" s="28">
        <f>IF(A278&gt;0,SUMPRODUCT((PLanning!$T$3:$T$367=A278)*(PLanning!$R$3:$R$367)))</f>
        <v>0</v>
      </c>
      <c r="T278">
        <f t="shared" si="31"/>
        <v>40</v>
      </c>
    </row>
    <row r="279" spans="1:20" x14ac:dyDescent="0.3">
      <c r="A279" s="57" t="str">
        <f t="shared" si="36"/>
        <v/>
      </c>
      <c r="B279" s="18">
        <f t="shared" si="30"/>
        <v>44472</v>
      </c>
      <c r="C279" s="19">
        <f t="shared" si="32"/>
        <v>44472</v>
      </c>
      <c r="D279" s="22"/>
      <c r="E279" s="22"/>
      <c r="F279" s="35"/>
      <c r="G279" s="22"/>
      <c r="H279" s="22"/>
      <c r="I279" s="35"/>
      <c r="J279" s="22"/>
      <c r="K279" s="22"/>
      <c r="L279" s="35"/>
      <c r="M279" s="22"/>
      <c r="N279" s="22"/>
      <c r="O279" s="2"/>
      <c r="P279" s="37">
        <f t="shared" si="33"/>
        <v>0</v>
      </c>
      <c r="Q279" s="31">
        <f t="shared" si="34"/>
        <v>0</v>
      </c>
      <c r="R279" s="25">
        <f t="shared" si="35"/>
        <v>0</v>
      </c>
      <c r="S279" s="28">
        <f>IF(A279&gt;0,SUMPRODUCT((PLanning!$T$3:$T$367=A279)*(PLanning!$R$3:$R$367)))</f>
        <v>0</v>
      </c>
      <c r="T279">
        <f t="shared" si="31"/>
        <v>40</v>
      </c>
    </row>
    <row r="280" spans="1:20" x14ac:dyDescent="0.3">
      <c r="A280" s="57" t="str">
        <f t="shared" si="36"/>
        <v/>
      </c>
      <c r="B280" s="18">
        <f t="shared" si="30"/>
        <v>44473</v>
      </c>
      <c r="C280" s="19">
        <f t="shared" si="32"/>
        <v>44473</v>
      </c>
      <c r="D280" s="22"/>
      <c r="E280" s="22"/>
      <c r="F280" s="35"/>
      <c r="G280" s="22"/>
      <c r="H280" s="22"/>
      <c r="I280" s="35"/>
      <c r="J280" s="22"/>
      <c r="K280" s="22"/>
      <c r="L280" s="35"/>
      <c r="M280" s="22"/>
      <c r="N280" s="22"/>
      <c r="O280" s="2"/>
      <c r="P280" s="37">
        <f t="shared" si="33"/>
        <v>0</v>
      </c>
      <c r="Q280" s="31">
        <f t="shared" si="34"/>
        <v>0</v>
      </c>
      <c r="R280" s="25">
        <f t="shared" si="35"/>
        <v>0</v>
      </c>
      <c r="S280" s="28">
        <f>IF(A280&gt;0,SUMPRODUCT((PLanning!$T$3:$T$367=A280)*(PLanning!$R$3:$R$367)))</f>
        <v>0</v>
      </c>
      <c r="T280">
        <f t="shared" si="31"/>
        <v>40</v>
      </c>
    </row>
    <row r="281" spans="1:20" x14ac:dyDescent="0.3">
      <c r="A281" s="57">
        <f t="shared" si="36"/>
        <v>41</v>
      </c>
      <c r="B281" s="18">
        <f t="shared" ref="B281:B344" si="37">B280+1</f>
        <v>44474</v>
      </c>
      <c r="C281" s="19">
        <f t="shared" si="32"/>
        <v>44474</v>
      </c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7">
        <f t="shared" si="33"/>
        <v>0</v>
      </c>
      <c r="Q281" s="31">
        <f t="shared" si="34"/>
        <v>0</v>
      </c>
      <c r="R281" s="25">
        <f t="shared" si="35"/>
        <v>0</v>
      </c>
      <c r="S281" s="28">
        <f>IF(A281&gt;0,SUMPRODUCT((PLanning!$T$3:$T$367=A281)*(PLanning!$R$3:$R$367)))</f>
        <v>0</v>
      </c>
      <c r="T281">
        <f t="shared" si="31"/>
        <v>41</v>
      </c>
    </row>
    <row r="282" spans="1:20" x14ac:dyDescent="0.3">
      <c r="A282" s="57" t="str">
        <f t="shared" si="36"/>
        <v/>
      </c>
      <c r="B282" s="18">
        <f t="shared" si="37"/>
        <v>44475</v>
      </c>
      <c r="C282" s="19">
        <f t="shared" si="32"/>
        <v>44475</v>
      </c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7">
        <f t="shared" si="33"/>
        <v>0</v>
      </c>
      <c r="Q282" s="31">
        <f t="shared" si="34"/>
        <v>0</v>
      </c>
      <c r="R282" s="25">
        <f t="shared" si="35"/>
        <v>0</v>
      </c>
      <c r="S282" s="28">
        <f>IF(A282&gt;0,SUMPRODUCT((PLanning!$T$3:$T$367=A282)*(PLanning!$R$3:$R$367)))</f>
        <v>0</v>
      </c>
      <c r="T282">
        <f t="shared" si="31"/>
        <v>41</v>
      </c>
    </row>
    <row r="283" spans="1:20" x14ac:dyDescent="0.3">
      <c r="A283" s="57" t="str">
        <f t="shared" si="36"/>
        <v/>
      </c>
      <c r="B283" s="18">
        <f t="shared" si="37"/>
        <v>44476</v>
      </c>
      <c r="C283" s="19">
        <f t="shared" si="32"/>
        <v>44476</v>
      </c>
      <c r="D283" s="22"/>
      <c r="E283" s="22"/>
      <c r="F283" s="35"/>
      <c r="G283" s="22"/>
      <c r="H283" s="22"/>
      <c r="I283" s="35"/>
      <c r="J283" s="22"/>
      <c r="K283" s="22"/>
      <c r="L283" s="35"/>
      <c r="M283" s="22"/>
      <c r="N283" s="22"/>
      <c r="O283" s="2"/>
      <c r="P283" s="37">
        <f t="shared" si="33"/>
        <v>0</v>
      </c>
      <c r="Q283" s="31">
        <f t="shared" si="34"/>
        <v>0</v>
      </c>
      <c r="R283" s="25">
        <f t="shared" si="35"/>
        <v>0</v>
      </c>
      <c r="S283" s="28">
        <f>IF(A283&gt;0,SUMPRODUCT((PLanning!$T$3:$T$367=A283)*(PLanning!$R$3:$R$367)))</f>
        <v>0</v>
      </c>
      <c r="T283">
        <f t="shared" si="31"/>
        <v>41</v>
      </c>
    </row>
    <row r="284" spans="1:20" x14ac:dyDescent="0.3">
      <c r="A284" s="57" t="str">
        <f t="shared" si="36"/>
        <v/>
      </c>
      <c r="B284" s="18">
        <f t="shared" si="37"/>
        <v>44477</v>
      </c>
      <c r="C284" s="19">
        <f t="shared" si="32"/>
        <v>44477</v>
      </c>
      <c r="D284" s="22"/>
      <c r="E284" s="22"/>
      <c r="F284" s="35"/>
      <c r="G284" s="22"/>
      <c r="H284" s="22"/>
      <c r="I284" s="35"/>
      <c r="J284" s="22"/>
      <c r="K284" s="22"/>
      <c r="L284" s="35"/>
      <c r="M284" s="22"/>
      <c r="N284" s="22"/>
      <c r="O284" s="2"/>
      <c r="P284" s="37">
        <f t="shared" si="33"/>
        <v>0</v>
      </c>
      <c r="Q284" s="31">
        <f t="shared" si="34"/>
        <v>0</v>
      </c>
      <c r="R284" s="25">
        <f t="shared" si="35"/>
        <v>0</v>
      </c>
      <c r="S284" s="28">
        <f>IF(A284&gt;0,SUMPRODUCT((PLanning!$T$3:$T$367=A284)*(PLanning!$R$3:$R$367)))</f>
        <v>0</v>
      </c>
      <c r="T284">
        <f t="shared" si="31"/>
        <v>41</v>
      </c>
    </row>
    <row r="285" spans="1:20" x14ac:dyDescent="0.3">
      <c r="A285" s="57" t="str">
        <f t="shared" si="36"/>
        <v/>
      </c>
      <c r="B285" s="18">
        <f t="shared" si="37"/>
        <v>44478</v>
      </c>
      <c r="C285" s="19">
        <f t="shared" si="32"/>
        <v>44478</v>
      </c>
      <c r="D285" s="22"/>
      <c r="E285" s="22"/>
      <c r="F285" s="35"/>
      <c r="G285" s="22"/>
      <c r="H285" s="22"/>
      <c r="I285" s="35"/>
      <c r="J285" s="22"/>
      <c r="K285" s="22"/>
      <c r="L285" s="35"/>
      <c r="M285" s="22"/>
      <c r="N285" s="22"/>
      <c r="O285" s="2"/>
      <c r="P285" s="37">
        <f t="shared" si="33"/>
        <v>0</v>
      </c>
      <c r="Q285" s="31">
        <f t="shared" si="34"/>
        <v>0</v>
      </c>
      <c r="R285" s="25">
        <f t="shared" si="35"/>
        <v>0</v>
      </c>
      <c r="S285" s="28">
        <f>IF(A285&gt;0,SUMPRODUCT((PLanning!$T$3:$T$367=A285)*(PLanning!$R$3:$R$367)))</f>
        <v>0</v>
      </c>
      <c r="T285">
        <f t="shared" si="31"/>
        <v>41</v>
      </c>
    </row>
    <row r="286" spans="1:20" x14ac:dyDescent="0.3">
      <c r="A286" s="57" t="str">
        <f t="shared" si="36"/>
        <v/>
      </c>
      <c r="B286" s="18">
        <f t="shared" si="37"/>
        <v>44479</v>
      </c>
      <c r="C286" s="19">
        <f t="shared" si="32"/>
        <v>44479</v>
      </c>
      <c r="D286" s="22"/>
      <c r="E286" s="22"/>
      <c r="F286" s="35"/>
      <c r="G286" s="22"/>
      <c r="H286" s="22"/>
      <c r="I286" s="35"/>
      <c r="J286" s="22"/>
      <c r="K286" s="22"/>
      <c r="L286" s="35"/>
      <c r="M286" s="22"/>
      <c r="N286" s="22"/>
      <c r="O286" s="2"/>
      <c r="P286" s="37">
        <f t="shared" si="33"/>
        <v>0</v>
      </c>
      <c r="Q286" s="31">
        <f t="shared" si="34"/>
        <v>0</v>
      </c>
      <c r="R286" s="25">
        <f t="shared" si="35"/>
        <v>0</v>
      </c>
      <c r="S286" s="28">
        <f>IF(A286&gt;0,SUMPRODUCT((PLanning!$T$3:$T$367=A286)*(PLanning!$R$3:$R$367)))</f>
        <v>0</v>
      </c>
      <c r="T286">
        <f t="shared" si="31"/>
        <v>41</v>
      </c>
    </row>
    <row r="287" spans="1:20" x14ac:dyDescent="0.3">
      <c r="A287" s="57" t="str">
        <f t="shared" si="36"/>
        <v/>
      </c>
      <c r="B287" s="18">
        <f t="shared" si="37"/>
        <v>44480</v>
      </c>
      <c r="C287" s="19">
        <f t="shared" si="32"/>
        <v>44480</v>
      </c>
      <c r="D287" s="22"/>
      <c r="E287" s="22"/>
      <c r="F287" s="35"/>
      <c r="G287" s="22"/>
      <c r="H287" s="22"/>
      <c r="I287" s="35"/>
      <c r="J287" s="22"/>
      <c r="K287" s="22"/>
      <c r="L287" s="35"/>
      <c r="M287" s="22"/>
      <c r="N287" s="22"/>
      <c r="O287" s="2"/>
      <c r="P287" s="37">
        <f t="shared" si="33"/>
        <v>0</v>
      </c>
      <c r="Q287" s="31">
        <f t="shared" si="34"/>
        <v>0</v>
      </c>
      <c r="R287" s="25">
        <f t="shared" si="35"/>
        <v>0</v>
      </c>
      <c r="S287" s="28">
        <f>IF(A287&gt;0,SUMPRODUCT((PLanning!$T$3:$T$367=A287)*(PLanning!$R$3:$R$367)))</f>
        <v>0</v>
      </c>
      <c r="T287">
        <f t="shared" si="31"/>
        <v>41</v>
      </c>
    </row>
    <row r="288" spans="1:20" x14ac:dyDescent="0.3">
      <c r="A288" s="57">
        <f t="shared" si="36"/>
        <v>42</v>
      </c>
      <c r="B288" s="18">
        <f t="shared" si="37"/>
        <v>44481</v>
      </c>
      <c r="C288" s="19">
        <f t="shared" si="32"/>
        <v>44481</v>
      </c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7">
        <f t="shared" si="33"/>
        <v>0</v>
      </c>
      <c r="Q288" s="31">
        <f t="shared" si="34"/>
        <v>0</v>
      </c>
      <c r="R288" s="25">
        <f t="shared" si="35"/>
        <v>0</v>
      </c>
      <c r="S288" s="28">
        <f>IF(A288&gt;0,SUMPRODUCT((PLanning!$T$3:$T$367=A288)*(PLanning!$R$3:$R$367)))</f>
        <v>0</v>
      </c>
      <c r="T288">
        <f t="shared" si="31"/>
        <v>42</v>
      </c>
    </row>
    <row r="289" spans="1:20" x14ac:dyDescent="0.3">
      <c r="A289" s="57" t="str">
        <f t="shared" si="36"/>
        <v/>
      </c>
      <c r="B289" s="18">
        <f t="shared" si="37"/>
        <v>44482</v>
      </c>
      <c r="C289" s="19">
        <f t="shared" si="32"/>
        <v>44482</v>
      </c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7">
        <f t="shared" si="33"/>
        <v>0</v>
      </c>
      <c r="Q289" s="31">
        <f t="shared" si="34"/>
        <v>0</v>
      </c>
      <c r="R289" s="25">
        <f t="shared" si="35"/>
        <v>0</v>
      </c>
      <c r="S289" s="28">
        <f>IF(A289&gt;0,SUMPRODUCT((PLanning!$T$3:$T$367=A289)*(PLanning!$R$3:$R$367)))</f>
        <v>0</v>
      </c>
      <c r="T289">
        <f t="shared" si="31"/>
        <v>42</v>
      </c>
    </row>
    <row r="290" spans="1:20" x14ac:dyDescent="0.3">
      <c r="A290" s="57" t="str">
        <f t="shared" si="36"/>
        <v/>
      </c>
      <c r="B290" s="18">
        <f t="shared" si="37"/>
        <v>44483</v>
      </c>
      <c r="C290" s="19">
        <f t="shared" si="32"/>
        <v>44483</v>
      </c>
      <c r="D290" s="22"/>
      <c r="E290" s="22"/>
      <c r="F290" s="35"/>
      <c r="G290" s="22"/>
      <c r="H290" s="22"/>
      <c r="I290" s="35"/>
      <c r="J290" s="22"/>
      <c r="K290" s="22"/>
      <c r="L290" s="35"/>
      <c r="M290" s="22"/>
      <c r="N290" s="22"/>
      <c r="O290" s="2"/>
      <c r="P290" s="37">
        <f t="shared" si="33"/>
        <v>0</v>
      </c>
      <c r="Q290" s="31">
        <f t="shared" si="34"/>
        <v>0</v>
      </c>
      <c r="R290" s="25">
        <f t="shared" si="35"/>
        <v>0</v>
      </c>
      <c r="S290" s="28">
        <f>IF(A290&gt;0,SUMPRODUCT((PLanning!$T$3:$T$367=A290)*(PLanning!$R$3:$R$367)))</f>
        <v>0</v>
      </c>
      <c r="T290">
        <f t="shared" si="31"/>
        <v>42</v>
      </c>
    </row>
    <row r="291" spans="1:20" x14ac:dyDescent="0.3">
      <c r="A291" s="57" t="str">
        <f t="shared" si="36"/>
        <v/>
      </c>
      <c r="B291" s="18">
        <f t="shared" si="37"/>
        <v>44484</v>
      </c>
      <c r="C291" s="19">
        <f t="shared" si="32"/>
        <v>44484</v>
      </c>
      <c r="D291" s="22"/>
      <c r="E291" s="22"/>
      <c r="F291" s="35"/>
      <c r="G291" s="22"/>
      <c r="H291" s="22"/>
      <c r="I291" s="35"/>
      <c r="J291" s="22"/>
      <c r="K291" s="22"/>
      <c r="L291" s="35"/>
      <c r="M291" s="22"/>
      <c r="N291" s="22"/>
      <c r="O291" s="2"/>
      <c r="P291" s="37">
        <f t="shared" si="33"/>
        <v>0</v>
      </c>
      <c r="Q291" s="31">
        <f t="shared" si="34"/>
        <v>0</v>
      </c>
      <c r="R291" s="25">
        <f t="shared" si="35"/>
        <v>0</v>
      </c>
      <c r="S291" s="28">
        <f>IF(A291&gt;0,SUMPRODUCT((PLanning!$T$3:$T$367=A291)*(PLanning!$R$3:$R$367)))</f>
        <v>0</v>
      </c>
      <c r="T291">
        <f t="shared" si="31"/>
        <v>42</v>
      </c>
    </row>
    <row r="292" spans="1:20" x14ac:dyDescent="0.3">
      <c r="A292" s="57" t="str">
        <f t="shared" si="36"/>
        <v/>
      </c>
      <c r="B292" s="18">
        <f t="shared" si="37"/>
        <v>44485</v>
      </c>
      <c r="C292" s="19">
        <f t="shared" si="32"/>
        <v>44485</v>
      </c>
      <c r="D292" s="22"/>
      <c r="E292" s="22"/>
      <c r="F292" s="35"/>
      <c r="G292" s="22"/>
      <c r="H292" s="22"/>
      <c r="I292" s="35"/>
      <c r="J292" s="22"/>
      <c r="K292" s="22"/>
      <c r="L292" s="35"/>
      <c r="M292" s="22"/>
      <c r="N292" s="22"/>
      <c r="O292" s="2"/>
      <c r="P292" s="37">
        <f t="shared" si="33"/>
        <v>0</v>
      </c>
      <c r="Q292" s="31">
        <f t="shared" si="34"/>
        <v>0</v>
      </c>
      <c r="R292" s="25">
        <f t="shared" si="35"/>
        <v>0</v>
      </c>
      <c r="S292" s="28">
        <f>IF(A292&gt;0,SUMPRODUCT((PLanning!$T$3:$T$367=A292)*(PLanning!$R$3:$R$367)))</f>
        <v>0</v>
      </c>
      <c r="T292">
        <f t="shared" si="31"/>
        <v>42</v>
      </c>
    </row>
    <row r="293" spans="1:20" x14ac:dyDescent="0.3">
      <c r="A293" s="57" t="str">
        <f t="shared" si="36"/>
        <v/>
      </c>
      <c r="B293" s="18">
        <f t="shared" si="37"/>
        <v>44486</v>
      </c>
      <c r="C293" s="19">
        <f t="shared" si="32"/>
        <v>44486</v>
      </c>
      <c r="D293" s="22"/>
      <c r="E293" s="22"/>
      <c r="F293" s="35"/>
      <c r="G293" s="22"/>
      <c r="H293" s="22"/>
      <c r="I293" s="35"/>
      <c r="J293" s="22"/>
      <c r="K293" s="22"/>
      <c r="L293" s="35"/>
      <c r="M293" s="22"/>
      <c r="N293" s="22"/>
      <c r="O293" s="2"/>
      <c r="P293" s="37">
        <f t="shared" si="33"/>
        <v>0</v>
      </c>
      <c r="Q293" s="31">
        <f t="shared" si="34"/>
        <v>0</v>
      </c>
      <c r="R293" s="25">
        <f t="shared" si="35"/>
        <v>0</v>
      </c>
      <c r="S293" s="28">
        <f>IF(A293&gt;0,SUMPRODUCT((PLanning!$T$3:$T$367=A293)*(PLanning!$R$3:$R$367)))</f>
        <v>0</v>
      </c>
      <c r="T293">
        <f t="shared" si="31"/>
        <v>42</v>
      </c>
    </row>
    <row r="294" spans="1:20" x14ac:dyDescent="0.3">
      <c r="A294" s="57" t="str">
        <f t="shared" si="36"/>
        <v/>
      </c>
      <c r="B294" s="18">
        <f t="shared" si="37"/>
        <v>44487</v>
      </c>
      <c r="C294" s="19">
        <f t="shared" si="32"/>
        <v>44487</v>
      </c>
      <c r="D294" s="22"/>
      <c r="E294" s="22"/>
      <c r="F294" s="35"/>
      <c r="G294" s="22"/>
      <c r="H294" s="22"/>
      <c r="I294" s="35"/>
      <c r="J294" s="22"/>
      <c r="K294" s="22"/>
      <c r="L294" s="35"/>
      <c r="M294" s="22"/>
      <c r="N294" s="22"/>
      <c r="O294" s="2"/>
      <c r="P294" s="37">
        <f t="shared" si="33"/>
        <v>0</v>
      </c>
      <c r="Q294" s="31">
        <f t="shared" si="34"/>
        <v>0</v>
      </c>
      <c r="R294" s="25">
        <f t="shared" si="35"/>
        <v>0</v>
      </c>
      <c r="S294" s="28">
        <f>IF(A294&gt;0,SUMPRODUCT((PLanning!$T$3:$T$367=A294)*(PLanning!$R$3:$R$367)))</f>
        <v>0</v>
      </c>
      <c r="T294">
        <f t="shared" si="31"/>
        <v>42</v>
      </c>
    </row>
    <row r="295" spans="1:20" x14ac:dyDescent="0.3">
      <c r="A295" s="57">
        <f t="shared" si="36"/>
        <v>43</v>
      </c>
      <c r="B295" s="18">
        <f t="shared" si="37"/>
        <v>44488</v>
      </c>
      <c r="C295" s="19">
        <f t="shared" si="32"/>
        <v>44488</v>
      </c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7">
        <f t="shared" si="33"/>
        <v>0</v>
      </c>
      <c r="Q295" s="31">
        <f t="shared" si="34"/>
        <v>0</v>
      </c>
      <c r="R295" s="25">
        <f t="shared" si="35"/>
        <v>0</v>
      </c>
      <c r="S295" s="28">
        <f>IF(A295&gt;0,SUMPRODUCT((PLanning!$T$3:$T$367=A295)*(PLanning!$R$3:$R$367)))</f>
        <v>0</v>
      </c>
      <c r="T295">
        <f t="shared" si="31"/>
        <v>43</v>
      </c>
    </row>
    <row r="296" spans="1:20" x14ac:dyDescent="0.3">
      <c r="A296" s="57" t="str">
        <f t="shared" si="36"/>
        <v/>
      </c>
      <c r="B296" s="18">
        <f t="shared" si="37"/>
        <v>44489</v>
      </c>
      <c r="C296" s="19">
        <f t="shared" si="32"/>
        <v>44489</v>
      </c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7">
        <f t="shared" si="33"/>
        <v>0</v>
      </c>
      <c r="Q296" s="31">
        <f t="shared" si="34"/>
        <v>0</v>
      </c>
      <c r="R296" s="25">
        <f t="shared" si="35"/>
        <v>0</v>
      </c>
      <c r="S296" s="28">
        <f>IF(A296&gt;0,SUMPRODUCT((PLanning!$T$3:$T$367=A296)*(PLanning!$R$3:$R$367)))</f>
        <v>0</v>
      </c>
      <c r="T296">
        <f t="shared" si="31"/>
        <v>43</v>
      </c>
    </row>
    <row r="297" spans="1:20" x14ac:dyDescent="0.3">
      <c r="A297" s="57" t="str">
        <f t="shared" si="36"/>
        <v/>
      </c>
      <c r="B297" s="18">
        <f t="shared" si="37"/>
        <v>44490</v>
      </c>
      <c r="C297" s="19">
        <f t="shared" si="32"/>
        <v>44490</v>
      </c>
      <c r="D297" s="22"/>
      <c r="E297" s="22"/>
      <c r="F297" s="35"/>
      <c r="G297" s="22"/>
      <c r="H297" s="22"/>
      <c r="I297" s="35"/>
      <c r="J297" s="22"/>
      <c r="K297" s="22"/>
      <c r="L297" s="35"/>
      <c r="M297" s="22"/>
      <c r="N297" s="22"/>
      <c r="O297" s="2"/>
      <c r="P297" s="37">
        <f>(E297-D297)+(H297-G297)</f>
        <v>0</v>
      </c>
      <c r="Q297" s="31">
        <f t="shared" si="34"/>
        <v>0</v>
      </c>
      <c r="R297" s="25">
        <f t="shared" si="35"/>
        <v>0</v>
      </c>
      <c r="S297" s="28">
        <f>IF(A297&gt;0,SUMPRODUCT((PLanning!$T$3:$T$367=A297)*(PLanning!$R$3:$R$367)))</f>
        <v>0</v>
      </c>
      <c r="T297">
        <f t="shared" si="31"/>
        <v>43</v>
      </c>
    </row>
    <row r="298" spans="1:20" x14ac:dyDescent="0.3">
      <c r="A298" s="57" t="str">
        <f t="shared" si="36"/>
        <v/>
      </c>
      <c r="B298" s="18">
        <f t="shared" si="37"/>
        <v>44491</v>
      </c>
      <c r="C298" s="19">
        <f t="shared" si="32"/>
        <v>44491</v>
      </c>
      <c r="D298" s="22"/>
      <c r="E298" s="22"/>
      <c r="F298" s="35"/>
      <c r="G298" s="22"/>
      <c r="H298" s="22"/>
      <c r="I298" s="35"/>
      <c r="J298" s="22"/>
      <c r="K298" s="22"/>
      <c r="L298" s="35"/>
      <c r="M298" s="22"/>
      <c r="N298" s="22"/>
      <c r="O298" s="2"/>
      <c r="P298" s="37">
        <f>(E298-D298)+(H298-G298)</f>
        <v>0</v>
      </c>
      <c r="Q298" s="31">
        <f t="shared" si="34"/>
        <v>0</v>
      </c>
      <c r="R298" s="25">
        <f t="shared" si="35"/>
        <v>0</v>
      </c>
      <c r="S298" s="28">
        <f>IF(A298&gt;0,SUMPRODUCT((PLanning!$T$3:$T$367=A298)*(PLanning!$R$3:$R$367)))</f>
        <v>0</v>
      </c>
      <c r="T298">
        <f t="shared" si="31"/>
        <v>43</v>
      </c>
    </row>
    <row r="299" spans="1:20" x14ac:dyDescent="0.3">
      <c r="A299" s="57" t="str">
        <f t="shared" si="36"/>
        <v/>
      </c>
      <c r="B299" s="18">
        <f t="shared" si="37"/>
        <v>44492</v>
      </c>
      <c r="C299" s="19">
        <f t="shared" si="32"/>
        <v>44492</v>
      </c>
      <c r="D299" s="22"/>
      <c r="E299" s="22"/>
      <c r="F299" s="35"/>
      <c r="G299" s="22"/>
      <c r="H299" s="22"/>
      <c r="I299" s="35"/>
      <c r="J299" s="22"/>
      <c r="K299" s="22"/>
      <c r="L299" s="35"/>
      <c r="M299" s="22"/>
      <c r="N299" s="22"/>
      <c r="O299" s="2"/>
      <c r="P299" s="37">
        <f>(E299-D299)+(H299-G299)</f>
        <v>0</v>
      </c>
      <c r="Q299" s="31">
        <f t="shared" si="34"/>
        <v>0</v>
      </c>
      <c r="R299" s="25">
        <f t="shared" si="35"/>
        <v>0</v>
      </c>
      <c r="S299" s="28">
        <f>IF(A299&gt;0,SUMPRODUCT((PLanning!$T$3:$T$367=A299)*(PLanning!$R$3:$R$367)))</f>
        <v>0</v>
      </c>
      <c r="T299">
        <f t="shared" si="31"/>
        <v>43</v>
      </c>
    </row>
    <row r="300" spans="1:20" x14ac:dyDescent="0.3">
      <c r="A300" s="57" t="str">
        <f t="shared" si="36"/>
        <v/>
      </c>
      <c r="B300" s="18">
        <f t="shared" si="37"/>
        <v>44493</v>
      </c>
      <c r="C300" s="19">
        <f t="shared" si="32"/>
        <v>44493</v>
      </c>
      <c r="D300" s="22"/>
      <c r="E300" s="22"/>
      <c r="F300" s="35"/>
      <c r="G300" s="22"/>
      <c r="H300" s="22"/>
      <c r="I300" s="35"/>
      <c r="J300" s="22"/>
      <c r="K300" s="22"/>
      <c r="L300" s="35"/>
      <c r="M300" s="22"/>
      <c r="N300" s="22"/>
      <c r="O300" s="2"/>
      <c r="P300" s="37">
        <f>(E300-D300)+(H300-G300)</f>
        <v>0</v>
      </c>
      <c r="Q300" s="31">
        <f t="shared" si="34"/>
        <v>0</v>
      </c>
      <c r="R300" s="25">
        <f t="shared" si="35"/>
        <v>0</v>
      </c>
      <c r="S300" s="28">
        <f>IF(A300&gt;0,SUMPRODUCT((PLanning!$T$3:$T$367=A300)*(PLanning!$R$3:$R$367)))</f>
        <v>0</v>
      </c>
      <c r="T300">
        <f t="shared" si="31"/>
        <v>43</v>
      </c>
    </row>
    <row r="301" spans="1:20" x14ac:dyDescent="0.3">
      <c r="A301" s="57" t="str">
        <f t="shared" si="36"/>
        <v/>
      </c>
      <c r="B301" s="18">
        <f t="shared" si="37"/>
        <v>44494</v>
      </c>
      <c r="C301" s="19">
        <f t="shared" si="32"/>
        <v>44494</v>
      </c>
      <c r="D301" s="22"/>
      <c r="E301" s="22"/>
      <c r="F301" s="35"/>
      <c r="G301" s="22"/>
      <c r="H301" s="22"/>
      <c r="I301" s="35"/>
      <c r="J301" s="22"/>
      <c r="K301" s="22"/>
      <c r="L301" s="35"/>
      <c r="M301" s="22"/>
      <c r="N301" s="22"/>
      <c r="O301" s="2"/>
      <c r="P301" s="37">
        <f>(E301-D301)+(H301-G301)</f>
        <v>0</v>
      </c>
      <c r="Q301" s="31">
        <f t="shared" si="34"/>
        <v>0</v>
      </c>
      <c r="R301" s="25">
        <f t="shared" si="35"/>
        <v>0</v>
      </c>
      <c r="S301" s="28">
        <f>IF(A301&gt;0,SUMPRODUCT((PLanning!$T$3:$T$367=A301)*(PLanning!$R$3:$R$367)))</f>
        <v>0</v>
      </c>
      <c r="T301">
        <f t="shared" si="31"/>
        <v>43</v>
      </c>
    </row>
    <row r="302" spans="1:20" x14ac:dyDescent="0.3">
      <c r="A302" s="57">
        <f t="shared" si="36"/>
        <v>44</v>
      </c>
      <c r="B302" s="18">
        <f t="shared" si="37"/>
        <v>44495</v>
      </c>
      <c r="C302" s="19">
        <f t="shared" si="32"/>
        <v>44495</v>
      </c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7">
        <f t="shared" si="33"/>
        <v>0</v>
      </c>
      <c r="Q302" s="31">
        <f t="shared" si="34"/>
        <v>0</v>
      </c>
      <c r="R302" s="25">
        <f t="shared" si="35"/>
        <v>0</v>
      </c>
      <c r="S302" s="28">
        <f>IF(A302&gt;0,SUMPRODUCT((PLanning!$T$3:$T$367=A302)*(PLanning!$R$3:$R$367)))</f>
        <v>0</v>
      </c>
      <c r="T302">
        <f t="shared" si="31"/>
        <v>44</v>
      </c>
    </row>
    <row r="303" spans="1:20" x14ac:dyDescent="0.3">
      <c r="A303" s="57" t="str">
        <f t="shared" si="36"/>
        <v/>
      </c>
      <c r="B303" s="18">
        <f t="shared" si="37"/>
        <v>44496</v>
      </c>
      <c r="C303" s="19">
        <f t="shared" si="32"/>
        <v>44496</v>
      </c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7">
        <f t="shared" si="33"/>
        <v>0</v>
      </c>
      <c r="Q303" s="31">
        <f t="shared" si="34"/>
        <v>0</v>
      </c>
      <c r="R303" s="25">
        <f t="shared" si="35"/>
        <v>0</v>
      </c>
      <c r="S303" s="28">
        <f>IF(A303&gt;0,SUMPRODUCT((PLanning!$T$3:$T$367=A303)*(PLanning!$R$3:$R$367)))</f>
        <v>0</v>
      </c>
      <c r="T303">
        <f t="shared" si="31"/>
        <v>44</v>
      </c>
    </row>
    <row r="304" spans="1:20" x14ac:dyDescent="0.3">
      <c r="A304" s="57" t="str">
        <f t="shared" si="36"/>
        <v/>
      </c>
      <c r="B304" s="18">
        <f t="shared" si="37"/>
        <v>44497</v>
      </c>
      <c r="C304" s="19">
        <f t="shared" si="32"/>
        <v>44497</v>
      </c>
      <c r="D304" s="22"/>
      <c r="E304" s="22"/>
      <c r="F304" s="35"/>
      <c r="G304" s="22"/>
      <c r="H304" s="22"/>
      <c r="I304" s="35"/>
      <c r="J304" s="22"/>
      <c r="K304" s="22"/>
      <c r="L304" s="35"/>
      <c r="M304" s="22"/>
      <c r="N304" s="22"/>
      <c r="O304" s="2"/>
      <c r="P304" s="37">
        <f>(E304-D304)+(H304-G304)</f>
        <v>0</v>
      </c>
      <c r="Q304" s="31">
        <f t="shared" si="34"/>
        <v>0</v>
      </c>
      <c r="R304" s="25">
        <f t="shared" si="35"/>
        <v>0</v>
      </c>
      <c r="S304" s="28">
        <f>IF(A304&gt;0,SUMPRODUCT((PLanning!$T$3:$T$367=A304)*(PLanning!$R$3:$R$367)))</f>
        <v>0</v>
      </c>
      <c r="T304">
        <f t="shared" si="31"/>
        <v>44</v>
      </c>
    </row>
    <row r="305" spans="1:20" x14ac:dyDescent="0.3">
      <c r="A305" s="57" t="str">
        <f t="shared" si="36"/>
        <v/>
      </c>
      <c r="B305" s="18">
        <f t="shared" si="37"/>
        <v>44498</v>
      </c>
      <c r="C305" s="19">
        <f t="shared" si="32"/>
        <v>44498</v>
      </c>
      <c r="D305" s="22"/>
      <c r="E305" s="22"/>
      <c r="F305" s="35"/>
      <c r="G305" s="22"/>
      <c r="H305" s="22"/>
      <c r="I305" s="35"/>
      <c r="J305" s="22"/>
      <c r="K305" s="22"/>
      <c r="L305" s="35"/>
      <c r="M305" s="22"/>
      <c r="N305" s="22"/>
      <c r="O305" s="2"/>
      <c r="P305" s="37">
        <f>(E305-D305)+(H305-G305)</f>
        <v>0</v>
      </c>
      <c r="Q305" s="31">
        <f t="shared" si="34"/>
        <v>0</v>
      </c>
      <c r="R305" s="25">
        <f t="shared" si="35"/>
        <v>0</v>
      </c>
      <c r="S305" s="28">
        <f>IF(A305&gt;0,SUMPRODUCT((PLanning!$T$3:$T$367=A305)*(PLanning!$R$3:$R$367)))</f>
        <v>0</v>
      </c>
      <c r="T305">
        <f t="shared" si="31"/>
        <v>44</v>
      </c>
    </row>
    <row r="306" spans="1:20" x14ac:dyDescent="0.3">
      <c r="A306" s="57" t="str">
        <f t="shared" si="36"/>
        <v/>
      </c>
      <c r="B306" s="18">
        <f t="shared" si="37"/>
        <v>44499</v>
      </c>
      <c r="C306" s="19">
        <f t="shared" si="32"/>
        <v>44499</v>
      </c>
      <c r="D306" s="22"/>
      <c r="E306" s="22"/>
      <c r="F306" s="35"/>
      <c r="G306" s="22"/>
      <c r="H306" s="22"/>
      <c r="I306" s="35"/>
      <c r="J306" s="22"/>
      <c r="K306" s="22"/>
      <c r="L306" s="35"/>
      <c r="M306" s="22"/>
      <c r="N306" s="22"/>
      <c r="O306" s="2"/>
      <c r="P306" s="37">
        <f>(E306-D306)+(H306-G306)</f>
        <v>0</v>
      </c>
      <c r="Q306" s="31">
        <f t="shared" si="34"/>
        <v>0</v>
      </c>
      <c r="R306" s="25">
        <f t="shared" si="35"/>
        <v>0</v>
      </c>
      <c r="S306" s="28">
        <f>IF(A306&gt;0,SUMPRODUCT((PLanning!$T$3:$T$367=A306)*(PLanning!$R$3:$R$367)))</f>
        <v>0</v>
      </c>
      <c r="T306">
        <f t="shared" si="31"/>
        <v>44</v>
      </c>
    </row>
    <row r="307" spans="1:20" x14ac:dyDescent="0.3">
      <c r="A307" s="57" t="str">
        <f t="shared" si="36"/>
        <v/>
      </c>
      <c r="B307" s="18">
        <f t="shared" si="37"/>
        <v>44500</v>
      </c>
      <c r="C307" s="19">
        <f t="shared" si="32"/>
        <v>44500</v>
      </c>
      <c r="D307" s="22"/>
      <c r="E307" s="22"/>
      <c r="F307" s="35"/>
      <c r="G307" s="22"/>
      <c r="H307" s="22"/>
      <c r="I307" s="35"/>
      <c r="J307" s="22"/>
      <c r="K307" s="22"/>
      <c r="L307" s="35"/>
      <c r="M307" s="22"/>
      <c r="N307" s="22"/>
      <c r="O307" s="2"/>
      <c r="P307" s="37">
        <f>(E307-D307)+(H307-G307)</f>
        <v>0</v>
      </c>
      <c r="Q307" s="31">
        <f t="shared" si="34"/>
        <v>0</v>
      </c>
      <c r="R307" s="25">
        <f t="shared" si="35"/>
        <v>0</v>
      </c>
      <c r="S307" s="28">
        <f>IF(A307&gt;0,SUMPRODUCT((PLanning!$T$3:$T$367=A307)*(PLanning!$R$3:$R$367)))</f>
        <v>0</v>
      </c>
      <c r="T307">
        <f t="shared" si="31"/>
        <v>44</v>
      </c>
    </row>
    <row r="308" spans="1:20" x14ac:dyDescent="0.3">
      <c r="A308" s="57" t="str">
        <f t="shared" si="36"/>
        <v/>
      </c>
      <c r="B308" s="18">
        <f t="shared" si="37"/>
        <v>44501</v>
      </c>
      <c r="C308" s="19">
        <f t="shared" si="32"/>
        <v>44501</v>
      </c>
      <c r="D308" s="22"/>
      <c r="E308" s="22"/>
      <c r="F308" s="35"/>
      <c r="G308" s="22"/>
      <c r="H308" s="22"/>
      <c r="I308" s="35"/>
      <c r="J308" s="22"/>
      <c r="K308" s="22"/>
      <c r="L308" s="35"/>
      <c r="M308" s="22"/>
      <c r="N308" s="22"/>
      <c r="O308" s="2"/>
      <c r="P308" s="37">
        <f>(E308-D308)+(H308-G308)</f>
        <v>0</v>
      </c>
      <c r="Q308" s="31">
        <f t="shared" si="34"/>
        <v>0</v>
      </c>
      <c r="R308" s="25">
        <f t="shared" si="35"/>
        <v>0</v>
      </c>
      <c r="S308" s="28">
        <f>IF(A308&gt;0,SUMPRODUCT((PLanning!$T$3:$T$367=A308)*(PLanning!$R$3:$R$367)))</f>
        <v>0</v>
      </c>
      <c r="T308">
        <f t="shared" si="31"/>
        <v>44</v>
      </c>
    </row>
    <row r="309" spans="1:20" x14ac:dyDescent="0.3">
      <c r="A309" s="57">
        <f t="shared" si="36"/>
        <v>45</v>
      </c>
      <c r="B309" s="18">
        <f t="shared" si="37"/>
        <v>44502</v>
      </c>
      <c r="C309" s="19">
        <f t="shared" si="32"/>
        <v>44502</v>
      </c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7">
        <f t="shared" si="33"/>
        <v>0</v>
      </c>
      <c r="Q309" s="31">
        <f t="shared" si="34"/>
        <v>0</v>
      </c>
      <c r="R309" s="25">
        <f t="shared" si="35"/>
        <v>0</v>
      </c>
      <c r="S309" s="28">
        <f>IF(A309&gt;0,SUMPRODUCT((PLanning!$T$3:$T$367=A309)*(PLanning!$R$3:$R$367)))</f>
        <v>0</v>
      </c>
      <c r="T309">
        <f t="shared" si="31"/>
        <v>45</v>
      </c>
    </row>
    <row r="310" spans="1:20" x14ac:dyDescent="0.3">
      <c r="A310" s="57" t="str">
        <f t="shared" si="36"/>
        <v/>
      </c>
      <c r="B310" s="18">
        <f t="shared" si="37"/>
        <v>44503</v>
      </c>
      <c r="C310" s="19">
        <f t="shared" si="32"/>
        <v>44503</v>
      </c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7">
        <f t="shared" si="33"/>
        <v>0</v>
      </c>
      <c r="Q310" s="31">
        <f t="shared" si="34"/>
        <v>0</v>
      </c>
      <c r="R310" s="25">
        <f t="shared" si="35"/>
        <v>0</v>
      </c>
      <c r="S310" s="28">
        <f>IF(A310&gt;0,SUMPRODUCT((PLanning!$T$3:$T$367=A310)*(PLanning!$R$3:$R$367)))</f>
        <v>0</v>
      </c>
      <c r="T310">
        <f t="shared" si="31"/>
        <v>45</v>
      </c>
    </row>
    <row r="311" spans="1:20" x14ac:dyDescent="0.3">
      <c r="A311" s="57" t="str">
        <f t="shared" si="36"/>
        <v/>
      </c>
      <c r="B311" s="18">
        <f t="shared" si="37"/>
        <v>44504</v>
      </c>
      <c r="C311" s="19">
        <f t="shared" si="32"/>
        <v>44504</v>
      </c>
      <c r="D311" s="22"/>
      <c r="E311" s="22"/>
      <c r="F311" s="35"/>
      <c r="G311" s="22"/>
      <c r="H311" s="22"/>
      <c r="I311" s="35"/>
      <c r="J311" s="22"/>
      <c r="K311" s="22"/>
      <c r="L311" s="35"/>
      <c r="M311" s="22"/>
      <c r="N311" s="22"/>
      <c r="O311" s="2"/>
      <c r="P311" s="37">
        <f t="shared" si="33"/>
        <v>0</v>
      </c>
      <c r="Q311" s="31">
        <f t="shared" si="34"/>
        <v>0</v>
      </c>
      <c r="R311" s="25">
        <f t="shared" si="35"/>
        <v>0</v>
      </c>
      <c r="S311" s="28">
        <f>IF(A311&gt;0,SUMPRODUCT((PLanning!$T$3:$T$367=A311)*(PLanning!$R$3:$R$367)))</f>
        <v>0</v>
      </c>
      <c r="T311">
        <f t="shared" si="31"/>
        <v>45</v>
      </c>
    </row>
    <row r="312" spans="1:20" x14ac:dyDescent="0.3">
      <c r="A312" s="57" t="str">
        <f t="shared" si="36"/>
        <v/>
      </c>
      <c r="B312" s="18">
        <f t="shared" si="37"/>
        <v>44505</v>
      </c>
      <c r="C312" s="19">
        <f t="shared" si="32"/>
        <v>44505</v>
      </c>
      <c r="D312" s="22"/>
      <c r="E312" s="22"/>
      <c r="F312" s="35"/>
      <c r="G312" s="22"/>
      <c r="H312" s="22"/>
      <c r="I312" s="35"/>
      <c r="J312" s="22"/>
      <c r="K312" s="22"/>
      <c r="L312" s="35"/>
      <c r="M312" s="22"/>
      <c r="N312" s="22"/>
      <c r="O312" s="2"/>
      <c r="P312" s="37">
        <f t="shared" si="33"/>
        <v>0</v>
      </c>
      <c r="Q312" s="31">
        <f t="shared" si="34"/>
        <v>0</v>
      </c>
      <c r="R312" s="25">
        <f t="shared" si="35"/>
        <v>0</v>
      </c>
      <c r="S312" s="28">
        <f>IF(A312&gt;0,SUMPRODUCT((PLanning!$T$3:$T$367=A312)*(PLanning!$R$3:$R$367)))</f>
        <v>0</v>
      </c>
      <c r="T312">
        <f t="shared" si="31"/>
        <v>45</v>
      </c>
    </row>
    <row r="313" spans="1:20" x14ac:dyDescent="0.3">
      <c r="A313" s="57" t="str">
        <f t="shared" si="36"/>
        <v/>
      </c>
      <c r="B313" s="18">
        <f t="shared" si="37"/>
        <v>44506</v>
      </c>
      <c r="C313" s="19">
        <f t="shared" si="32"/>
        <v>44506</v>
      </c>
      <c r="D313" s="22"/>
      <c r="E313" s="22"/>
      <c r="F313" s="35"/>
      <c r="G313" s="22"/>
      <c r="H313" s="22"/>
      <c r="I313" s="35"/>
      <c r="J313" s="22"/>
      <c r="K313" s="22"/>
      <c r="L313" s="35"/>
      <c r="M313" s="22"/>
      <c r="N313" s="22"/>
      <c r="O313" s="2"/>
      <c r="P313" s="37">
        <f t="shared" si="33"/>
        <v>0</v>
      </c>
      <c r="Q313" s="31">
        <f t="shared" si="34"/>
        <v>0</v>
      </c>
      <c r="R313" s="25">
        <f t="shared" si="35"/>
        <v>0</v>
      </c>
      <c r="S313" s="28">
        <f>IF(A313&gt;0,SUMPRODUCT((PLanning!$T$3:$T$367=A313)*(PLanning!$R$3:$R$367)))</f>
        <v>0</v>
      </c>
      <c r="T313">
        <f t="shared" si="31"/>
        <v>45</v>
      </c>
    </row>
    <row r="314" spans="1:20" x14ac:dyDescent="0.3">
      <c r="A314" s="57" t="str">
        <f t="shared" si="36"/>
        <v/>
      </c>
      <c r="B314" s="18">
        <f t="shared" si="37"/>
        <v>44507</v>
      </c>
      <c r="C314" s="19">
        <f t="shared" si="32"/>
        <v>44507</v>
      </c>
      <c r="D314" s="22"/>
      <c r="E314" s="22"/>
      <c r="F314" s="35"/>
      <c r="G314" s="22"/>
      <c r="H314" s="22"/>
      <c r="I314" s="35"/>
      <c r="J314" s="22"/>
      <c r="K314" s="22"/>
      <c r="L314" s="35"/>
      <c r="M314" s="22"/>
      <c r="N314" s="22"/>
      <c r="O314" s="2"/>
      <c r="P314" s="37">
        <f t="shared" si="33"/>
        <v>0</v>
      </c>
      <c r="Q314" s="31">
        <f t="shared" si="34"/>
        <v>0</v>
      </c>
      <c r="R314" s="25">
        <f t="shared" si="35"/>
        <v>0</v>
      </c>
      <c r="S314" s="28">
        <f>IF(A314&gt;0,SUMPRODUCT((PLanning!$T$3:$T$367=A314)*(PLanning!$R$3:$R$367)))</f>
        <v>0</v>
      </c>
      <c r="T314">
        <f t="shared" si="31"/>
        <v>45</v>
      </c>
    </row>
    <row r="315" spans="1:20" x14ac:dyDescent="0.3">
      <c r="A315" s="57" t="str">
        <f t="shared" si="36"/>
        <v/>
      </c>
      <c r="B315" s="18">
        <f t="shared" si="37"/>
        <v>44508</v>
      </c>
      <c r="C315" s="19">
        <f t="shared" si="32"/>
        <v>44508</v>
      </c>
      <c r="D315" s="22"/>
      <c r="E315" s="22"/>
      <c r="F315" s="35"/>
      <c r="G315" s="22"/>
      <c r="H315" s="22"/>
      <c r="I315" s="35"/>
      <c r="J315" s="22"/>
      <c r="K315" s="22"/>
      <c r="L315" s="35"/>
      <c r="M315" s="22"/>
      <c r="N315" s="22"/>
      <c r="O315" s="2"/>
      <c r="P315" s="37">
        <f t="shared" si="33"/>
        <v>0</v>
      </c>
      <c r="Q315" s="31">
        <f t="shared" si="34"/>
        <v>0</v>
      </c>
      <c r="R315" s="25">
        <f t="shared" si="35"/>
        <v>0</v>
      </c>
      <c r="S315" s="28">
        <f>IF(A315&gt;0,SUMPRODUCT((PLanning!$T$3:$T$367=A315)*(PLanning!$R$3:$R$367)))</f>
        <v>0</v>
      </c>
      <c r="T315">
        <f t="shared" si="31"/>
        <v>45</v>
      </c>
    </row>
    <row r="316" spans="1:20" x14ac:dyDescent="0.3">
      <c r="A316" s="57">
        <f t="shared" si="36"/>
        <v>46</v>
      </c>
      <c r="B316" s="18">
        <f t="shared" si="37"/>
        <v>44509</v>
      </c>
      <c r="C316" s="19">
        <f t="shared" si="32"/>
        <v>44509</v>
      </c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7">
        <f t="shared" si="33"/>
        <v>0</v>
      </c>
      <c r="Q316" s="31">
        <f t="shared" si="34"/>
        <v>0</v>
      </c>
      <c r="R316" s="25">
        <f t="shared" si="35"/>
        <v>0</v>
      </c>
      <c r="S316" s="28">
        <f>IF(A316&gt;0,SUMPRODUCT((PLanning!$T$3:$T$367=A316)*(PLanning!$R$3:$R$367)))</f>
        <v>0</v>
      </c>
      <c r="T316">
        <f t="shared" si="31"/>
        <v>46</v>
      </c>
    </row>
    <row r="317" spans="1:20" x14ac:dyDescent="0.3">
      <c r="A317" s="57" t="str">
        <f t="shared" si="36"/>
        <v/>
      </c>
      <c r="B317" s="18">
        <f t="shared" si="37"/>
        <v>44510</v>
      </c>
      <c r="C317" s="19">
        <f t="shared" si="32"/>
        <v>44510</v>
      </c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7">
        <f t="shared" si="33"/>
        <v>0</v>
      </c>
      <c r="Q317" s="31">
        <f t="shared" si="34"/>
        <v>0</v>
      </c>
      <c r="R317" s="25">
        <f t="shared" si="35"/>
        <v>0</v>
      </c>
      <c r="S317" s="28">
        <f>IF(A317&gt;0,SUMPRODUCT((PLanning!$T$3:$T$367=A317)*(PLanning!$R$3:$R$367)))</f>
        <v>0</v>
      </c>
      <c r="T317">
        <f t="shared" si="31"/>
        <v>46</v>
      </c>
    </row>
    <row r="318" spans="1:20" x14ac:dyDescent="0.3">
      <c r="A318" s="57" t="str">
        <f t="shared" si="36"/>
        <v/>
      </c>
      <c r="B318" s="18">
        <f t="shared" si="37"/>
        <v>44511</v>
      </c>
      <c r="C318" s="19">
        <f t="shared" si="32"/>
        <v>44511</v>
      </c>
      <c r="D318" s="22"/>
      <c r="E318" s="22"/>
      <c r="F318" s="35"/>
      <c r="G318" s="22"/>
      <c r="H318" s="22"/>
      <c r="I318" s="35"/>
      <c r="J318" s="22"/>
      <c r="K318" s="22"/>
      <c r="L318" s="35"/>
      <c r="M318" s="22"/>
      <c r="N318" s="22"/>
      <c r="O318" s="2"/>
      <c r="P318" s="37">
        <f t="shared" si="33"/>
        <v>0</v>
      </c>
      <c r="Q318" s="31">
        <f t="shared" si="34"/>
        <v>0</v>
      </c>
      <c r="R318" s="25">
        <f t="shared" si="35"/>
        <v>0</v>
      </c>
      <c r="S318" s="28">
        <f>IF(A318&gt;0,SUMPRODUCT((PLanning!$T$3:$T$367=A318)*(PLanning!$R$3:$R$367)))</f>
        <v>0</v>
      </c>
      <c r="T318">
        <f t="shared" si="31"/>
        <v>46</v>
      </c>
    </row>
    <row r="319" spans="1:20" x14ac:dyDescent="0.3">
      <c r="A319" s="57" t="str">
        <f t="shared" si="36"/>
        <v/>
      </c>
      <c r="B319" s="18">
        <f t="shared" si="37"/>
        <v>44512</v>
      </c>
      <c r="C319" s="19">
        <f t="shared" si="32"/>
        <v>44512</v>
      </c>
      <c r="D319" s="22"/>
      <c r="E319" s="22"/>
      <c r="F319" s="35"/>
      <c r="G319" s="22"/>
      <c r="H319" s="22"/>
      <c r="I319" s="35"/>
      <c r="J319" s="22"/>
      <c r="K319" s="22"/>
      <c r="L319" s="35"/>
      <c r="M319" s="22"/>
      <c r="N319" s="22"/>
      <c r="O319" s="2"/>
      <c r="P319" s="37">
        <f t="shared" si="33"/>
        <v>0</v>
      </c>
      <c r="Q319" s="31">
        <f t="shared" si="34"/>
        <v>0</v>
      </c>
      <c r="R319" s="25">
        <f t="shared" si="35"/>
        <v>0</v>
      </c>
      <c r="S319" s="28">
        <f>IF(A319&gt;0,SUMPRODUCT((PLanning!$T$3:$T$367=A319)*(PLanning!$R$3:$R$367)))</f>
        <v>0</v>
      </c>
      <c r="T319">
        <f t="shared" si="31"/>
        <v>46</v>
      </c>
    </row>
    <row r="320" spans="1:20" x14ac:dyDescent="0.3">
      <c r="A320" s="57" t="str">
        <f t="shared" si="36"/>
        <v/>
      </c>
      <c r="B320" s="18">
        <f t="shared" si="37"/>
        <v>44513</v>
      </c>
      <c r="C320" s="19">
        <f t="shared" si="32"/>
        <v>44513</v>
      </c>
      <c r="D320" s="22"/>
      <c r="E320" s="22"/>
      <c r="F320" s="35"/>
      <c r="G320" s="22"/>
      <c r="H320" s="22"/>
      <c r="I320" s="35"/>
      <c r="J320" s="22"/>
      <c r="K320" s="22"/>
      <c r="L320" s="35"/>
      <c r="M320" s="22"/>
      <c r="N320" s="22"/>
      <c r="O320" s="2"/>
      <c r="P320" s="37">
        <f t="shared" si="33"/>
        <v>0</v>
      </c>
      <c r="Q320" s="31">
        <f t="shared" si="34"/>
        <v>0</v>
      </c>
      <c r="R320" s="25">
        <f t="shared" si="35"/>
        <v>0</v>
      </c>
      <c r="S320" s="28">
        <f>IF(A320&gt;0,SUMPRODUCT((PLanning!$T$3:$T$367=A320)*(PLanning!$R$3:$R$367)))</f>
        <v>0</v>
      </c>
      <c r="T320">
        <f t="shared" si="31"/>
        <v>46</v>
      </c>
    </row>
    <row r="321" spans="1:20" x14ac:dyDescent="0.3">
      <c r="A321" s="57" t="str">
        <f t="shared" si="36"/>
        <v/>
      </c>
      <c r="B321" s="18">
        <f t="shared" si="37"/>
        <v>44514</v>
      </c>
      <c r="C321" s="19">
        <f t="shared" si="32"/>
        <v>44514</v>
      </c>
      <c r="D321" s="22"/>
      <c r="E321" s="22"/>
      <c r="F321" s="35"/>
      <c r="G321" s="22"/>
      <c r="H321" s="22"/>
      <c r="I321" s="35"/>
      <c r="J321" s="22"/>
      <c r="K321" s="22"/>
      <c r="L321" s="35"/>
      <c r="M321" s="22"/>
      <c r="N321" s="22"/>
      <c r="O321" s="2"/>
      <c r="P321" s="37">
        <f t="shared" si="33"/>
        <v>0</v>
      </c>
      <c r="Q321" s="31">
        <f t="shared" si="34"/>
        <v>0</v>
      </c>
      <c r="R321" s="25">
        <f t="shared" si="35"/>
        <v>0</v>
      </c>
      <c r="S321" s="28">
        <f>IF(A321&gt;0,SUMPRODUCT((PLanning!$T$3:$T$367=A321)*(PLanning!$R$3:$R$367)))</f>
        <v>0</v>
      </c>
      <c r="T321">
        <f t="shared" si="31"/>
        <v>46</v>
      </c>
    </row>
    <row r="322" spans="1:20" x14ac:dyDescent="0.3">
      <c r="A322" s="57" t="str">
        <f t="shared" si="36"/>
        <v/>
      </c>
      <c r="B322" s="18">
        <f t="shared" si="37"/>
        <v>44515</v>
      </c>
      <c r="C322" s="19">
        <f t="shared" si="32"/>
        <v>44515</v>
      </c>
      <c r="D322" s="22"/>
      <c r="E322" s="22"/>
      <c r="F322" s="35"/>
      <c r="G322" s="22"/>
      <c r="H322" s="22"/>
      <c r="I322" s="35"/>
      <c r="J322" s="22"/>
      <c r="K322" s="22"/>
      <c r="L322" s="35"/>
      <c r="M322" s="22"/>
      <c r="N322" s="22"/>
      <c r="O322" s="2"/>
      <c r="P322" s="37">
        <f t="shared" si="33"/>
        <v>0</v>
      </c>
      <c r="Q322" s="31">
        <f t="shared" si="34"/>
        <v>0</v>
      </c>
      <c r="R322" s="25">
        <f t="shared" si="35"/>
        <v>0</v>
      </c>
      <c r="S322" s="28">
        <f>IF(A322&gt;0,SUMPRODUCT((PLanning!$T$3:$T$367=A322)*(PLanning!$R$3:$R$367)))</f>
        <v>0</v>
      </c>
      <c r="T322">
        <f t="shared" si="31"/>
        <v>46</v>
      </c>
    </row>
    <row r="323" spans="1:20" x14ac:dyDescent="0.3">
      <c r="A323" s="57">
        <f t="shared" si="36"/>
        <v>47</v>
      </c>
      <c r="B323" s="18">
        <f t="shared" si="37"/>
        <v>44516</v>
      </c>
      <c r="C323" s="19">
        <f t="shared" si="32"/>
        <v>44516</v>
      </c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7">
        <f t="shared" si="33"/>
        <v>0</v>
      </c>
      <c r="Q323" s="31">
        <f t="shared" si="34"/>
        <v>0</v>
      </c>
      <c r="R323" s="25">
        <f t="shared" si="35"/>
        <v>0</v>
      </c>
      <c r="S323" s="28">
        <f>IF(A323&gt;0,SUMPRODUCT((PLanning!$T$3:$T$367=A323)*(PLanning!$R$3:$R$367)))</f>
        <v>0</v>
      </c>
      <c r="T323">
        <f t="shared" ref="T323:T367" si="38">_xlfn.ISOWEEKNUM(B323)</f>
        <v>47</v>
      </c>
    </row>
    <row r="324" spans="1:20" x14ac:dyDescent="0.3">
      <c r="A324" s="57" t="str">
        <f t="shared" si="36"/>
        <v/>
      </c>
      <c r="B324" s="18">
        <f t="shared" si="37"/>
        <v>44517</v>
      </c>
      <c r="C324" s="19">
        <f t="shared" ref="C324:C367" si="39">B324</f>
        <v>44517</v>
      </c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7">
        <f t="shared" ref="P324:P367" si="40">(E324-D324)+(H324-G324)</f>
        <v>0</v>
      </c>
      <c r="Q324" s="31">
        <f t="shared" ref="Q324:Q367" si="41">(K324-J324)+(N324-M324)</f>
        <v>0</v>
      </c>
      <c r="R324" s="25">
        <f t="shared" ref="R324:R367" si="42">Q324+P324</f>
        <v>0</v>
      </c>
      <c r="S324" s="28">
        <f>IF(A324&gt;0,SUMPRODUCT((PLanning!$T$3:$T$367=A324)*(PLanning!$R$3:$R$367)))</f>
        <v>0</v>
      </c>
      <c r="T324">
        <f t="shared" si="38"/>
        <v>47</v>
      </c>
    </row>
    <row r="325" spans="1:20" x14ac:dyDescent="0.3">
      <c r="A325" s="57" t="str">
        <f t="shared" ref="A325:A367" si="43">IF(WEEKDAY(B325,2)=1,_xlfn.ISOWEEKNUM(B325),"")</f>
        <v/>
      </c>
      <c r="B325" s="18">
        <f t="shared" si="37"/>
        <v>44518</v>
      </c>
      <c r="C325" s="19">
        <f t="shared" si="39"/>
        <v>44518</v>
      </c>
      <c r="D325" s="22"/>
      <c r="E325" s="22"/>
      <c r="F325" s="35"/>
      <c r="G325" s="22"/>
      <c r="H325" s="22"/>
      <c r="I325" s="35"/>
      <c r="J325" s="22"/>
      <c r="K325" s="22"/>
      <c r="L325" s="35"/>
      <c r="M325" s="22"/>
      <c r="N325" s="22"/>
      <c r="O325" s="2"/>
      <c r="P325" s="37">
        <f t="shared" si="40"/>
        <v>0</v>
      </c>
      <c r="Q325" s="31">
        <f t="shared" si="41"/>
        <v>0</v>
      </c>
      <c r="R325" s="25">
        <f t="shared" si="42"/>
        <v>0</v>
      </c>
      <c r="S325" s="28">
        <f>IF(A325&gt;0,SUMPRODUCT((PLanning!$T$3:$T$367=A325)*(PLanning!$R$3:$R$367)))</f>
        <v>0</v>
      </c>
      <c r="T325">
        <f t="shared" si="38"/>
        <v>47</v>
      </c>
    </row>
    <row r="326" spans="1:20" x14ac:dyDescent="0.3">
      <c r="A326" s="57" t="str">
        <f t="shared" si="43"/>
        <v/>
      </c>
      <c r="B326" s="18">
        <f t="shared" si="37"/>
        <v>44519</v>
      </c>
      <c r="C326" s="19">
        <f t="shared" si="39"/>
        <v>44519</v>
      </c>
      <c r="D326" s="22"/>
      <c r="E326" s="22"/>
      <c r="F326" s="35"/>
      <c r="G326" s="22"/>
      <c r="H326" s="22"/>
      <c r="I326" s="35"/>
      <c r="J326" s="22"/>
      <c r="K326" s="22"/>
      <c r="L326" s="35"/>
      <c r="M326" s="22"/>
      <c r="N326" s="22"/>
      <c r="O326" s="2"/>
      <c r="P326" s="37">
        <f t="shared" si="40"/>
        <v>0</v>
      </c>
      <c r="Q326" s="31">
        <f t="shared" si="41"/>
        <v>0</v>
      </c>
      <c r="R326" s="25">
        <f t="shared" si="42"/>
        <v>0</v>
      </c>
      <c r="S326" s="28">
        <f>IF(A326&gt;0,SUMPRODUCT((PLanning!$T$3:$T$367=A326)*(PLanning!$R$3:$R$367)))</f>
        <v>0</v>
      </c>
      <c r="T326">
        <f t="shared" si="38"/>
        <v>47</v>
      </c>
    </row>
    <row r="327" spans="1:20" x14ac:dyDescent="0.3">
      <c r="A327" s="57" t="str">
        <f t="shared" si="43"/>
        <v/>
      </c>
      <c r="B327" s="18">
        <f t="shared" si="37"/>
        <v>44520</v>
      </c>
      <c r="C327" s="19">
        <f t="shared" si="39"/>
        <v>44520</v>
      </c>
      <c r="D327" s="22"/>
      <c r="E327" s="22"/>
      <c r="F327" s="35"/>
      <c r="G327" s="22"/>
      <c r="H327" s="22"/>
      <c r="I327" s="35"/>
      <c r="J327" s="22"/>
      <c r="K327" s="22"/>
      <c r="L327" s="35"/>
      <c r="M327" s="22"/>
      <c r="N327" s="22"/>
      <c r="O327" s="2"/>
      <c r="P327" s="37">
        <f t="shared" si="40"/>
        <v>0</v>
      </c>
      <c r="Q327" s="31">
        <f t="shared" si="41"/>
        <v>0</v>
      </c>
      <c r="R327" s="25">
        <f t="shared" si="42"/>
        <v>0</v>
      </c>
      <c r="S327" s="28">
        <f>IF(A327&gt;0,SUMPRODUCT((PLanning!$T$3:$T$367=A327)*(PLanning!$R$3:$R$367)))</f>
        <v>0</v>
      </c>
      <c r="T327">
        <f t="shared" si="38"/>
        <v>47</v>
      </c>
    </row>
    <row r="328" spans="1:20" x14ac:dyDescent="0.3">
      <c r="A328" s="57" t="str">
        <f t="shared" si="43"/>
        <v/>
      </c>
      <c r="B328" s="18">
        <f t="shared" si="37"/>
        <v>44521</v>
      </c>
      <c r="C328" s="19">
        <f t="shared" si="39"/>
        <v>44521</v>
      </c>
      <c r="D328" s="22"/>
      <c r="E328" s="22"/>
      <c r="F328" s="35"/>
      <c r="G328" s="22"/>
      <c r="H328" s="22"/>
      <c r="I328" s="35"/>
      <c r="J328" s="22"/>
      <c r="K328" s="22"/>
      <c r="L328" s="35"/>
      <c r="M328" s="22"/>
      <c r="N328" s="22"/>
      <c r="O328" s="2"/>
      <c r="P328" s="37">
        <f t="shared" si="40"/>
        <v>0</v>
      </c>
      <c r="Q328" s="31">
        <f t="shared" si="41"/>
        <v>0</v>
      </c>
      <c r="R328" s="25">
        <f t="shared" si="42"/>
        <v>0</v>
      </c>
      <c r="S328" s="28">
        <f>IF(A328&gt;0,SUMPRODUCT((PLanning!$T$3:$T$367=A328)*(PLanning!$R$3:$R$367)))</f>
        <v>0</v>
      </c>
      <c r="T328">
        <f t="shared" si="38"/>
        <v>47</v>
      </c>
    </row>
    <row r="329" spans="1:20" x14ac:dyDescent="0.3">
      <c r="A329" s="57" t="str">
        <f t="shared" si="43"/>
        <v/>
      </c>
      <c r="B329" s="18">
        <f t="shared" si="37"/>
        <v>44522</v>
      </c>
      <c r="C329" s="19">
        <f t="shared" si="39"/>
        <v>44522</v>
      </c>
      <c r="D329" s="22"/>
      <c r="E329" s="22"/>
      <c r="F329" s="35"/>
      <c r="G329" s="22"/>
      <c r="H329" s="22"/>
      <c r="I329" s="35"/>
      <c r="J329" s="22"/>
      <c r="K329" s="22"/>
      <c r="L329" s="35"/>
      <c r="M329" s="22"/>
      <c r="N329" s="22"/>
      <c r="O329" s="2"/>
      <c r="P329" s="37">
        <f t="shared" si="40"/>
        <v>0</v>
      </c>
      <c r="Q329" s="31">
        <f t="shared" si="41"/>
        <v>0</v>
      </c>
      <c r="R329" s="25">
        <f t="shared" si="42"/>
        <v>0</v>
      </c>
      <c r="S329" s="28">
        <f>IF(A329&gt;0,SUMPRODUCT((PLanning!$T$3:$T$367=A329)*(PLanning!$R$3:$R$367)))</f>
        <v>0</v>
      </c>
      <c r="T329">
        <f t="shared" si="38"/>
        <v>47</v>
      </c>
    </row>
    <row r="330" spans="1:20" x14ac:dyDescent="0.3">
      <c r="A330" s="57">
        <f t="shared" si="43"/>
        <v>48</v>
      </c>
      <c r="B330" s="18">
        <f t="shared" si="37"/>
        <v>44523</v>
      </c>
      <c r="C330" s="19">
        <f t="shared" si="39"/>
        <v>44523</v>
      </c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7">
        <f t="shared" si="40"/>
        <v>0</v>
      </c>
      <c r="Q330" s="31">
        <f t="shared" si="41"/>
        <v>0</v>
      </c>
      <c r="R330" s="25">
        <f t="shared" si="42"/>
        <v>0</v>
      </c>
      <c r="S330" s="28">
        <f>IF(A330&gt;0,SUMPRODUCT((PLanning!$T$3:$T$367=A330)*(PLanning!$R$3:$R$367)))</f>
        <v>0</v>
      </c>
      <c r="T330">
        <f t="shared" si="38"/>
        <v>48</v>
      </c>
    </row>
    <row r="331" spans="1:20" x14ac:dyDescent="0.3">
      <c r="A331" s="57" t="str">
        <f t="shared" si="43"/>
        <v/>
      </c>
      <c r="B331" s="18">
        <f t="shared" si="37"/>
        <v>44524</v>
      </c>
      <c r="C331" s="19">
        <f t="shared" si="39"/>
        <v>44524</v>
      </c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7">
        <f t="shared" si="40"/>
        <v>0</v>
      </c>
      <c r="Q331" s="31">
        <f t="shared" si="41"/>
        <v>0</v>
      </c>
      <c r="R331" s="25">
        <f t="shared" si="42"/>
        <v>0</v>
      </c>
      <c r="S331" s="28">
        <f>IF(A331&gt;0,SUMPRODUCT((PLanning!$T$3:$T$367=A331)*(PLanning!$R$3:$R$367)))</f>
        <v>0</v>
      </c>
      <c r="T331">
        <f t="shared" si="38"/>
        <v>48</v>
      </c>
    </row>
    <row r="332" spans="1:20" x14ac:dyDescent="0.3">
      <c r="A332" s="57" t="str">
        <f t="shared" si="43"/>
        <v/>
      </c>
      <c r="B332" s="18">
        <f t="shared" si="37"/>
        <v>44525</v>
      </c>
      <c r="C332" s="19">
        <f t="shared" si="39"/>
        <v>44525</v>
      </c>
      <c r="D332" s="22"/>
      <c r="E332" s="22"/>
      <c r="F332" s="35"/>
      <c r="G332" s="22"/>
      <c r="H332" s="22"/>
      <c r="I332" s="35"/>
      <c r="J332" s="22"/>
      <c r="K332" s="22"/>
      <c r="L332" s="35"/>
      <c r="M332" s="22"/>
      <c r="N332" s="22"/>
      <c r="O332" s="2"/>
      <c r="P332" s="37">
        <f t="shared" si="40"/>
        <v>0</v>
      </c>
      <c r="Q332" s="31">
        <f t="shared" si="41"/>
        <v>0</v>
      </c>
      <c r="R332" s="25">
        <f t="shared" si="42"/>
        <v>0</v>
      </c>
      <c r="S332" s="28">
        <f>IF(A332&gt;0,SUMPRODUCT((PLanning!$T$3:$T$367=A332)*(PLanning!$R$3:$R$367)))</f>
        <v>0</v>
      </c>
      <c r="T332">
        <f t="shared" si="38"/>
        <v>48</v>
      </c>
    </row>
    <row r="333" spans="1:20" x14ac:dyDescent="0.3">
      <c r="A333" s="57" t="str">
        <f t="shared" si="43"/>
        <v/>
      </c>
      <c r="B333" s="18">
        <f t="shared" si="37"/>
        <v>44526</v>
      </c>
      <c r="C333" s="19">
        <f t="shared" si="39"/>
        <v>44526</v>
      </c>
      <c r="D333" s="22"/>
      <c r="E333" s="22"/>
      <c r="F333" s="35"/>
      <c r="G333" s="22"/>
      <c r="H333" s="22"/>
      <c r="I333" s="35"/>
      <c r="J333" s="22"/>
      <c r="K333" s="22"/>
      <c r="L333" s="35"/>
      <c r="M333" s="22"/>
      <c r="N333" s="22"/>
      <c r="O333" s="2"/>
      <c r="P333" s="37">
        <f t="shared" si="40"/>
        <v>0</v>
      </c>
      <c r="Q333" s="31">
        <f t="shared" si="41"/>
        <v>0</v>
      </c>
      <c r="R333" s="25">
        <f t="shared" si="42"/>
        <v>0</v>
      </c>
      <c r="S333" s="28">
        <f>IF(A333&gt;0,SUMPRODUCT((PLanning!$T$3:$T$367=A333)*(PLanning!$R$3:$R$367)))</f>
        <v>0</v>
      </c>
      <c r="T333">
        <f t="shared" si="38"/>
        <v>48</v>
      </c>
    </row>
    <row r="334" spans="1:20" x14ac:dyDescent="0.3">
      <c r="A334" s="57" t="str">
        <f t="shared" si="43"/>
        <v/>
      </c>
      <c r="B334" s="18">
        <f t="shared" si="37"/>
        <v>44527</v>
      </c>
      <c r="C334" s="19">
        <f t="shared" si="39"/>
        <v>44527</v>
      </c>
      <c r="D334" s="22"/>
      <c r="E334" s="22"/>
      <c r="F334" s="35"/>
      <c r="G334" s="22"/>
      <c r="H334" s="22"/>
      <c r="I334" s="35"/>
      <c r="J334" s="22"/>
      <c r="K334" s="22"/>
      <c r="L334" s="35"/>
      <c r="M334" s="22"/>
      <c r="N334" s="22"/>
      <c r="O334" s="2"/>
      <c r="P334" s="37">
        <f t="shared" si="40"/>
        <v>0</v>
      </c>
      <c r="Q334" s="31">
        <f t="shared" si="41"/>
        <v>0</v>
      </c>
      <c r="R334" s="25">
        <f t="shared" si="42"/>
        <v>0</v>
      </c>
      <c r="S334" s="28">
        <f>IF(A334&gt;0,SUMPRODUCT((PLanning!$T$3:$T$367=A334)*(PLanning!$R$3:$R$367)))</f>
        <v>0</v>
      </c>
      <c r="T334">
        <f t="shared" si="38"/>
        <v>48</v>
      </c>
    </row>
    <row r="335" spans="1:20" x14ac:dyDescent="0.3">
      <c r="A335" s="57" t="str">
        <f t="shared" si="43"/>
        <v/>
      </c>
      <c r="B335" s="18">
        <f t="shared" si="37"/>
        <v>44528</v>
      </c>
      <c r="C335" s="19">
        <f t="shared" si="39"/>
        <v>44528</v>
      </c>
      <c r="D335" s="22"/>
      <c r="E335" s="22"/>
      <c r="F335" s="35"/>
      <c r="G335" s="22"/>
      <c r="H335" s="22"/>
      <c r="I335" s="35"/>
      <c r="J335" s="22"/>
      <c r="K335" s="22"/>
      <c r="L335" s="35"/>
      <c r="M335" s="22"/>
      <c r="N335" s="22"/>
      <c r="O335" s="2"/>
      <c r="P335" s="37">
        <f t="shared" si="40"/>
        <v>0</v>
      </c>
      <c r="Q335" s="31">
        <f t="shared" si="41"/>
        <v>0</v>
      </c>
      <c r="R335" s="25">
        <f t="shared" si="42"/>
        <v>0</v>
      </c>
      <c r="S335" s="28">
        <f>IF(A335&gt;0,SUMPRODUCT((PLanning!$T$3:$T$367=A335)*(PLanning!$R$3:$R$367)))</f>
        <v>0</v>
      </c>
      <c r="T335">
        <f t="shared" si="38"/>
        <v>48</v>
      </c>
    </row>
    <row r="336" spans="1:20" x14ac:dyDescent="0.3">
      <c r="A336" s="57" t="str">
        <f t="shared" si="43"/>
        <v/>
      </c>
      <c r="B336" s="18">
        <f t="shared" si="37"/>
        <v>44529</v>
      </c>
      <c r="C336" s="19">
        <f t="shared" si="39"/>
        <v>44529</v>
      </c>
      <c r="D336" s="22"/>
      <c r="E336" s="22"/>
      <c r="F336" s="35"/>
      <c r="G336" s="22"/>
      <c r="H336" s="22"/>
      <c r="I336" s="35"/>
      <c r="J336" s="22"/>
      <c r="K336" s="22"/>
      <c r="L336" s="35"/>
      <c r="M336" s="22"/>
      <c r="N336" s="22"/>
      <c r="O336" s="2"/>
      <c r="P336" s="37">
        <f t="shared" si="40"/>
        <v>0</v>
      </c>
      <c r="Q336" s="31">
        <f t="shared" si="41"/>
        <v>0</v>
      </c>
      <c r="R336" s="25">
        <f t="shared" si="42"/>
        <v>0</v>
      </c>
      <c r="S336" s="28">
        <f>IF(A336&gt;0,SUMPRODUCT((PLanning!$T$3:$T$367=A336)*(PLanning!$R$3:$R$367)))</f>
        <v>0</v>
      </c>
      <c r="T336">
        <f t="shared" si="38"/>
        <v>48</v>
      </c>
    </row>
    <row r="337" spans="1:20" x14ac:dyDescent="0.3">
      <c r="A337" s="57">
        <f t="shared" si="43"/>
        <v>49</v>
      </c>
      <c r="B337" s="18">
        <f t="shared" si="37"/>
        <v>44530</v>
      </c>
      <c r="C337" s="19">
        <f t="shared" si="39"/>
        <v>44530</v>
      </c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7">
        <f t="shared" si="40"/>
        <v>0</v>
      </c>
      <c r="Q337" s="31">
        <f t="shared" si="41"/>
        <v>0</v>
      </c>
      <c r="R337" s="25">
        <f t="shared" si="42"/>
        <v>0</v>
      </c>
      <c r="S337" s="28">
        <f>IF(A337&gt;0,SUMPRODUCT((PLanning!$T$3:$T$367=A337)*(PLanning!$R$3:$R$367)))</f>
        <v>0</v>
      </c>
      <c r="T337">
        <f t="shared" si="38"/>
        <v>49</v>
      </c>
    </row>
    <row r="338" spans="1:20" x14ac:dyDescent="0.3">
      <c r="A338" s="57" t="str">
        <f t="shared" si="43"/>
        <v/>
      </c>
      <c r="B338" s="18">
        <f t="shared" si="37"/>
        <v>44531</v>
      </c>
      <c r="C338" s="19">
        <f t="shared" si="39"/>
        <v>44531</v>
      </c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7">
        <f t="shared" si="40"/>
        <v>0</v>
      </c>
      <c r="Q338" s="31">
        <f t="shared" si="41"/>
        <v>0</v>
      </c>
      <c r="R338" s="25">
        <f t="shared" si="42"/>
        <v>0</v>
      </c>
      <c r="S338" s="28">
        <f>IF(A338&gt;0,SUMPRODUCT((PLanning!$T$3:$T$367=A338)*(PLanning!$R$3:$R$367)))</f>
        <v>0</v>
      </c>
      <c r="T338">
        <f t="shared" si="38"/>
        <v>49</v>
      </c>
    </row>
    <row r="339" spans="1:20" x14ac:dyDescent="0.3">
      <c r="A339" s="57" t="str">
        <f t="shared" si="43"/>
        <v/>
      </c>
      <c r="B339" s="18">
        <f t="shared" si="37"/>
        <v>44532</v>
      </c>
      <c r="C339" s="19">
        <f t="shared" si="39"/>
        <v>44532</v>
      </c>
      <c r="D339" s="22"/>
      <c r="E339" s="22"/>
      <c r="F339" s="35"/>
      <c r="G339" s="22"/>
      <c r="H339" s="22"/>
      <c r="I339" s="35"/>
      <c r="J339" s="22"/>
      <c r="K339" s="22"/>
      <c r="L339" s="35"/>
      <c r="M339" s="22"/>
      <c r="N339" s="22"/>
      <c r="O339" s="2"/>
      <c r="P339" s="37">
        <f t="shared" si="40"/>
        <v>0</v>
      </c>
      <c r="Q339" s="31">
        <f t="shared" si="41"/>
        <v>0</v>
      </c>
      <c r="R339" s="25">
        <f t="shared" si="42"/>
        <v>0</v>
      </c>
      <c r="S339" s="28">
        <f>IF(A339&gt;0,SUMPRODUCT((PLanning!$T$3:$T$367=A339)*(PLanning!$R$3:$R$367)))</f>
        <v>0</v>
      </c>
      <c r="T339">
        <f t="shared" si="38"/>
        <v>49</v>
      </c>
    </row>
    <row r="340" spans="1:20" x14ac:dyDescent="0.3">
      <c r="A340" s="57" t="str">
        <f t="shared" si="43"/>
        <v/>
      </c>
      <c r="B340" s="18">
        <f t="shared" si="37"/>
        <v>44533</v>
      </c>
      <c r="C340" s="19">
        <f t="shared" si="39"/>
        <v>44533</v>
      </c>
      <c r="D340" s="22"/>
      <c r="E340" s="22"/>
      <c r="F340" s="35"/>
      <c r="G340" s="22"/>
      <c r="H340" s="22"/>
      <c r="I340" s="35"/>
      <c r="J340" s="22"/>
      <c r="K340" s="22"/>
      <c r="L340" s="35"/>
      <c r="M340" s="22"/>
      <c r="N340" s="22"/>
      <c r="O340" s="2"/>
      <c r="P340" s="37">
        <f t="shared" si="40"/>
        <v>0</v>
      </c>
      <c r="Q340" s="31">
        <f t="shared" si="41"/>
        <v>0</v>
      </c>
      <c r="R340" s="25">
        <f t="shared" si="42"/>
        <v>0</v>
      </c>
      <c r="S340" s="28">
        <f>IF(A340&gt;0,SUMPRODUCT((PLanning!$T$3:$T$367=A340)*(PLanning!$R$3:$R$367)))</f>
        <v>0</v>
      </c>
      <c r="T340">
        <f t="shared" si="38"/>
        <v>49</v>
      </c>
    </row>
    <row r="341" spans="1:20" x14ac:dyDescent="0.3">
      <c r="A341" s="57" t="str">
        <f t="shared" si="43"/>
        <v/>
      </c>
      <c r="B341" s="18">
        <f t="shared" si="37"/>
        <v>44534</v>
      </c>
      <c r="C341" s="19">
        <f t="shared" si="39"/>
        <v>44534</v>
      </c>
      <c r="D341" s="22"/>
      <c r="E341" s="22"/>
      <c r="F341" s="35"/>
      <c r="G341" s="22"/>
      <c r="H341" s="22"/>
      <c r="I341" s="35"/>
      <c r="J341" s="22"/>
      <c r="K341" s="22"/>
      <c r="L341" s="35"/>
      <c r="M341" s="22"/>
      <c r="N341" s="22"/>
      <c r="O341" s="2"/>
      <c r="P341" s="37">
        <f t="shared" si="40"/>
        <v>0</v>
      </c>
      <c r="Q341" s="31">
        <f t="shared" si="41"/>
        <v>0</v>
      </c>
      <c r="R341" s="25">
        <f t="shared" si="42"/>
        <v>0</v>
      </c>
      <c r="S341" s="28">
        <f>IF(A341&gt;0,SUMPRODUCT((PLanning!$T$3:$T$367=A341)*(PLanning!$R$3:$R$367)))</f>
        <v>0</v>
      </c>
      <c r="T341">
        <f t="shared" si="38"/>
        <v>49</v>
      </c>
    </row>
    <row r="342" spans="1:20" x14ac:dyDescent="0.3">
      <c r="A342" s="57" t="str">
        <f t="shared" si="43"/>
        <v/>
      </c>
      <c r="B342" s="18">
        <f t="shared" si="37"/>
        <v>44535</v>
      </c>
      <c r="C342" s="19">
        <f t="shared" si="39"/>
        <v>44535</v>
      </c>
      <c r="D342" s="22"/>
      <c r="E342" s="22"/>
      <c r="F342" s="35"/>
      <c r="G342" s="22"/>
      <c r="H342" s="22"/>
      <c r="I342" s="35"/>
      <c r="J342" s="22"/>
      <c r="K342" s="22"/>
      <c r="L342" s="35"/>
      <c r="M342" s="22"/>
      <c r="N342" s="22"/>
      <c r="O342" s="2"/>
      <c r="P342" s="37">
        <f t="shared" si="40"/>
        <v>0</v>
      </c>
      <c r="Q342" s="31">
        <f t="shared" si="41"/>
        <v>0</v>
      </c>
      <c r="R342" s="25">
        <f t="shared" si="42"/>
        <v>0</v>
      </c>
      <c r="S342" s="28">
        <f>IF(A342&gt;0,SUMPRODUCT((PLanning!$T$3:$T$367=A342)*(PLanning!$R$3:$R$367)))</f>
        <v>0</v>
      </c>
      <c r="T342">
        <f t="shared" si="38"/>
        <v>49</v>
      </c>
    </row>
    <row r="343" spans="1:20" x14ac:dyDescent="0.3">
      <c r="A343" s="57" t="str">
        <f t="shared" si="43"/>
        <v/>
      </c>
      <c r="B343" s="18">
        <f t="shared" si="37"/>
        <v>44536</v>
      </c>
      <c r="C343" s="19">
        <f t="shared" si="39"/>
        <v>44536</v>
      </c>
      <c r="D343" s="22"/>
      <c r="E343" s="22"/>
      <c r="F343" s="35"/>
      <c r="G343" s="22"/>
      <c r="H343" s="22"/>
      <c r="I343" s="35"/>
      <c r="J343" s="22"/>
      <c r="K343" s="22"/>
      <c r="L343" s="35"/>
      <c r="M343" s="22"/>
      <c r="N343" s="22"/>
      <c r="O343" s="2"/>
      <c r="P343" s="37">
        <f t="shared" si="40"/>
        <v>0</v>
      </c>
      <c r="Q343" s="31">
        <f t="shared" si="41"/>
        <v>0</v>
      </c>
      <c r="R343" s="25">
        <f t="shared" si="42"/>
        <v>0</v>
      </c>
      <c r="S343" s="28">
        <f>IF(A343&gt;0,SUMPRODUCT((PLanning!$T$3:$T$367=A343)*(PLanning!$R$3:$R$367)))</f>
        <v>0</v>
      </c>
      <c r="T343">
        <f t="shared" si="38"/>
        <v>49</v>
      </c>
    </row>
    <row r="344" spans="1:20" x14ac:dyDescent="0.3">
      <c r="A344" s="57">
        <f t="shared" si="43"/>
        <v>50</v>
      </c>
      <c r="B344" s="18">
        <f t="shared" si="37"/>
        <v>44537</v>
      </c>
      <c r="C344" s="19">
        <f t="shared" si="39"/>
        <v>44537</v>
      </c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7">
        <f t="shared" si="40"/>
        <v>0</v>
      </c>
      <c r="Q344" s="31">
        <f t="shared" si="41"/>
        <v>0</v>
      </c>
      <c r="R344" s="25">
        <f t="shared" si="42"/>
        <v>0</v>
      </c>
      <c r="S344" s="28">
        <f>IF(A344&gt;0,SUMPRODUCT((PLanning!$T$3:$T$367=A344)*(PLanning!$R$3:$R$367)))</f>
        <v>0</v>
      </c>
      <c r="T344">
        <f t="shared" si="38"/>
        <v>50</v>
      </c>
    </row>
    <row r="345" spans="1:20" x14ac:dyDescent="0.3">
      <c r="A345" s="57" t="str">
        <f t="shared" si="43"/>
        <v/>
      </c>
      <c r="B345" s="18">
        <f t="shared" ref="B345:B368" si="44">B344+1</f>
        <v>44538</v>
      </c>
      <c r="C345" s="19">
        <f t="shared" si="39"/>
        <v>44538</v>
      </c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7">
        <f t="shared" si="40"/>
        <v>0</v>
      </c>
      <c r="Q345" s="31">
        <f t="shared" si="41"/>
        <v>0</v>
      </c>
      <c r="R345" s="25">
        <f t="shared" si="42"/>
        <v>0</v>
      </c>
      <c r="S345" s="28">
        <f>IF(A345&gt;0,SUMPRODUCT((PLanning!$T$3:$T$367=A345)*(PLanning!$R$3:$R$367)))</f>
        <v>0</v>
      </c>
      <c r="T345">
        <f t="shared" si="38"/>
        <v>50</v>
      </c>
    </row>
    <row r="346" spans="1:20" x14ac:dyDescent="0.3">
      <c r="A346" s="57" t="str">
        <f t="shared" si="43"/>
        <v/>
      </c>
      <c r="B346" s="18">
        <f t="shared" si="44"/>
        <v>44539</v>
      </c>
      <c r="C346" s="19">
        <f t="shared" si="39"/>
        <v>44539</v>
      </c>
      <c r="D346" s="22"/>
      <c r="E346" s="22"/>
      <c r="F346" s="35"/>
      <c r="G346" s="22"/>
      <c r="H346" s="22"/>
      <c r="I346" s="35"/>
      <c r="J346" s="22"/>
      <c r="K346" s="22"/>
      <c r="L346" s="35"/>
      <c r="M346" s="22"/>
      <c r="N346" s="22"/>
      <c r="O346" s="2"/>
      <c r="P346" s="37">
        <f t="shared" si="40"/>
        <v>0</v>
      </c>
      <c r="Q346" s="31">
        <f t="shared" si="41"/>
        <v>0</v>
      </c>
      <c r="R346" s="25">
        <f t="shared" si="42"/>
        <v>0</v>
      </c>
      <c r="S346" s="28">
        <f>IF(A346&gt;0,SUMPRODUCT((PLanning!$T$3:$T$367=A346)*(PLanning!$R$3:$R$367)))</f>
        <v>0</v>
      </c>
      <c r="T346">
        <f t="shared" si="38"/>
        <v>50</v>
      </c>
    </row>
    <row r="347" spans="1:20" x14ac:dyDescent="0.3">
      <c r="A347" s="57" t="str">
        <f t="shared" si="43"/>
        <v/>
      </c>
      <c r="B347" s="18">
        <f t="shared" si="44"/>
        <v>44540</v>
      </c>
      <c r="C347" s="19">
        <f t="shared" si="39"/>
        <v>44540</v>
      </c>
      <c r="D347" s="22"/>
      <c r="E347" s="22"/>
      <c r="F347" s="35"/>
      <c r="G347" s="22"/>
      <c r="H347" s="22"/>
      <c r="I347" s="35"/>
      <c r="J347" s="22"/>
      <c r="K347" s="22"/>
      <c r="L347" s="35"/>
      <c r="M347" s="22"/>
      <c r="N347" s="22"/>
      <c r="O347" s="2"/>
      <c r="P347" s="37">
        <f t="shared" si="40"/>
        <v>0</v>
      </c>
      <c r="Q347" s="31">
        <f t="shared" si="41"/>
        <v>0</v>
      </c>
      <c r="R347" s="25">
        <f t="shared" si="42"/>
        <v>0</v>
      </c>
      <c r="S347" s="28">
        <f>IF(A347&gt;0,SUMPRODUCT((PLanning!$T$3:$T$367=A347)*(PLanning!$R$3:$R$367)))</f>
        <v>0</v>
      </c>
      <c r="T347">
        <f t="shared" si="38"/>
        <v>50</v>
      </c>
    </row>
    <row r="348" spans="1:20" x14ac:dyDescent="0.3">
      <c r="A348" s="57" t="str">
        <f t="shared" si="43"/>
        <v/>
      </c>
      <c r="B348" s="18">
        <f t="shared" si="44"/>
        <v>44541</v>
      </c>
      <c r="C348" s="19">
        <f t="shared" si="39"/>
        <v>44541</v>
      </c>
      <c r="D348" s="22"/>
      <c r="E348" s="22"/>
      <c r="F348" s="35"/>
      <c r="G348" s="22"/>
      <c r="H348" s="22"/>
      <c r="I348" s="35"/>
      <c r="J348" s="22"/>
      <c r="K348" s="22"/>
      <c r="L348" s="35"/>
      <c r="M348" s="22"/>
      <c r="N348" s="22"/>
      <c r="O348" s="2"/>
      <c r="P348" s="37">
        <f t="shared" si="40"/>
        <v>0</v>
      </c>
      <c r="Q348" s="31">
        <f t="shared" si="41"/>
        <v>0</v>
      </c>
      <c r="R348" s="25">
        <f t="shared" si="42"/>
        <v>0</v>
      </c>
      <c r="S348" s="28">
        <f>IF(A348&gt;0,SUMPRODUCT((PLanning!$T$3:$T$367=A348)*(PLanning!$R$3:$R$367)))</f>
        <v>0</v>
      </c>
      <c r="T348">
        <f t="shared" si="38"/>
        <v>50</v>
      </c>
    </row>
    <row r="349" spans="1:20" x14ac:dyDescent="0.3">
      <c r="A349" s="57" t="str">
        <f t="shared" si="43"/>
        <v/>
      </c>
      <c r="B349" s="18">
        <f t="shared" si="44"/>
        <v>44542</v>
      </c>
      <c r="C349" s="19">
        <f t="shared" si="39"/>
        <v>44542</v>
      </c>
      <c r="D349" s="22"/>
      <c r="E349" s="22"/>
      <c r="F349" s="35"/>
      <c r="G349" s="22"/>
      <c r="H349" s="22"/>
      <c r="I349" s="35"/>
      <c r="J349" s="22"/>
      <c r="K349" s="22"/>
      <c r="L349" s="35"/>
      <c r="M349" s="22"/>
      <c r="N349" s="22"/>
      <c r="O349" s="2"/>
      <c r="P349" s="37">
        <f t="shared" si="40"/>
        <v>0</v>
      </c>
      <c r="Q349" s="31">
        <f t="shared" si="41"/>
        <v>0</v>
      </c>
      <c r="R349" s="25">
        <f t="shared" si="42"/>
        <v>0</v>
      </c>
      <c r="S349" s="28">
        <f>IF(A349&gt;0,SUMPRODUCT((PLanning!$T$3:$T$367=A349)*(PLanning!$R$3:$R$367)))</f>
        <v>0</v>
      </c>
      <c r="T349">
        <f t="shared" si="38"/>
        <v>50</v>
      </c>
    </row>
    <row r="350" spans="1:20" x14ac:dyDescent="0.3">
      <c r="A350" s="57" t="str">
        <f t="shared" si="43"/>
        <v/>
      </c>
      <c r="B350" s="18">
        <f t="shared" si="44"/>
        <v>44543</v>
      </c>
      <c r="C350" s="19">
        <f t="shared" si="39"/>
        <v>44543</v>
      </c>
      <c r="D350" s="22"/>
      <c r="E350" s="22"/>
      <c r="F350" s="35"/>
      <c r="G350" s="22"/>
      <c r="H350" s="22"/>
      <c r="I350" s="35"/>
      <c r="J350" s="22"/>
      <c r="K350" s="22"/>
      <c r="L350" s="35"/>
      <c r="M350" s="22"/>
      <c r="N350" s="22"/>
      <c r="O350" s="2"/>
      <c r="P350" s="37">
        <f t="shared" si="40"/>
        <v>0</v>
      </c>
      <c r="Q350" s="31">
        <f t="shared" si="41"/>
        <v>0</v>
      </c>
      <c r="R350" s="25">
        <f t="shared" si="42"/>
        <v>0</v>
      </c>
      <c r="S350" s="28">
        <f>IF(A350&gt;0,SUMPRODUCT((PLanning!$T$3:$T$367=A350)*(PLanning!$R$3:$R$367)))</f>
        <v>0</v>
      </c>
      <c r="T350">
        <f t="shared" si="38"/>
        <v>50</v>
      </c>
    </row>
    <row r="351" spans="1:20" x14ac:dyDescent="0.3">
      <c r="A351" s="57">
        <f t="shared" si="43"/>
        <v>51</v>
      </c>
      <c r="B351" s="18">
        <f t="shared" si="44"/>
        <v>44544</v>
      </c>
      <c r="C351" s="19">
        <f t="shared" si="39"/>
        <v>44544</v>
      </c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7">
        <f t="shared" si="40"/>
        <v>0</v>
      </c>
      <c r="Q351" s="31">
        <f t="shared" si="41"/>
        <v>0</v>
      </c>
      <c r="R351" s="25">
        <f t="shared" si="42"/>
        <v>0</v>
      </c>
      <c r="S351" s="28">
        <f>IF(A351&gt;0,SUMPRODUCT((PLanning!$T$3:$T$367=A351)*(PLanning!$R$3:$R$367)))</f>
        <v>0</v>
      </c>
      <c r="T351">
        <f t="shared" si="38"/>
        <v>51</v>
      </c>
    </row>
    <row r="352" spans="1:20" x14ac:dyDescent="0.3">
      <c r="A352" s="57" t="str">
        <f t="shared" si="43"/>
        <v/>
      </c>
      <c r="B352" s="18">
        <f t="shared" si="44"/>
        <v>44545</v>
      </c>
      <c r="C352" s="19">
        <f t="shared" si="39"/>
        <v>44545</v>
      </c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7">
        <f t="shared" si="40"/>
        <v>0</v>
      </c>
      <c r="Q352" s="31">
        <f t="shared" si="41"/>
        <v>0</v>
      </c>
      <c r="R352" s="25">
        <f t="shared" si="42"/>
        <v>0</v>
      </c>
      <c r="S352" s="28">
        <f>IF(A352&gt;0,SUMPRODUCT((PLanning!$T$3:$T$367=A352)*(PLanning!$R$3:$R$367)))</f>
        <v>0</v>
      </c>
      <c r="T352">
        <f t="shared" si="38"/>
        <v>51</v>
      </c>
    </row>
    <row r="353" spans="1:20" x14ac:dyDescent="0.3">
      <c r="A353" s="57" t="str">
        <f t="shared" si="43"/>
        <v/>
      </c>
      <c r="B353" s="18">
        <f t="shared" si="44"/>
        <v>44546</v>
      </c>
      <c r="C353" s="19">
        <f t="shared" si="39"/>
        <v>44546</v>
      </c>
      <c r="D353" s="22"/>
      <c r="E353" s="22"/>
      <c r="F353" s="35"/>
      <c r="G353" s="22"/>
      <c r="H353" s="22"/>
      <c r="I353" s="35"/>
      <c r="J353" s="22"/>
      <c r="K353" s="22"/>
      <c r="L353" s="35"/>
      <c r="M353" s="22"/>
      <c r="N353" s="22"/>
      <c r="O353" s="2"/>
      <c r="P353" s="37">
        <f t="shared" si="40"/>
        <v>0</v>
      </c>
      <c r="Q353" s="31">
        <f t="shared" si="41"/>
        <v>0</v>
      </c>
      <c r="R353" s="25">
        <f t="shared" si="42"/>
        <v>0</v>
      </c>
      <c r="S353" s="28">
        <f>IF(A353&gt;0,SUMPRODUCT((PLanning!$T$3:$T$367=A353)*(PLanning!$R$3:$R$367)))</f>
        <v>0</v>
      </c>
      <c r="T353">
        <f t="shared" si="38"/>
        <v>51</v>
      </c>
    </row>
    <row r="354" spans="1:20" x14ac:dyDescent="0.3">
      <c r="A354" s="57" t="str">
        <f t="shared" si="43"/>
        <v/>
      </c>
      <c r="B354" s="18">
        <f t="shared" si="44"/>
        <v>44547</v>
      </c>
      <c r="C354" s="19">
        <f t="shared" si="39"/>
        <v>44547</v>
      </c>
      <c r="D354" s="22"/>
      <c r="E354" s="22"/>
      <c r="F354" s="35"/>
      <c r="G354" s="22"/>
      <c r="H354" s="22"/>
      <c r="I354" s="35"/>
      <c r="J354" s="22"/>
      <c r="K354" s="22"/>
      <c r="L354" s="35"/>
      <c r="M354" s="22"/>
      <c r="N354" s="22"/>
      <c r="O354" s="2"/>
      <c r="P354" s="37">
        <f t="shared" si="40"/>
        <v>0</v>
      </c>
      <c r="Q354" s="31">
        <f t="shared" si="41"/>
        <v>0</v>
      </c>
      <c r="R354" s="25">
        <f t="shared" si="42"/>
        <v>0</v>
      </c>
      <c r="S354" s="28">
        <f>IF(A354&gt;0,SUMPRODUCT((PLanning!$T$3:$T$367=A354)*(PLanning!$R$3:$R$367)))</f>
        <v>0</v>
      </c>
      <c r="T354">
        <f t="shared" si="38"/>
        <v>51</v>
      </c>
    </row>
    <row r="355" spans="1:20" x14ac:dyDescent="0.3">
      <c r="A355" s="57" t="str">
        <f t="shared" si="43"/>
        <v/>
      </c>
      <c r="B355" s="18">
        <f t="shared" si="44"/>
        <v>44548</v>
      </c>
      <c r="C355" s="19">
        <f t="shared" si="39"/>
        <v>44548</v>
      </c>
      <c r="D355" s="22"/>
      <c r="E355" s="22"/>
      <c r="F355" s="35"/>
      <c r="G355" s="22"/>
      <c r="H355" s="22"/>
      <c r="I355" s="35"/>
      <c r="J355" s="22"/>
      <c r="K355" s="22"/>
      <c r="L355" s="35"/>
      <c r="M355" s="22"/>
      <c r="N355" s="22"/>
      <c r="O355" s="2"/>
      <c r="P355" s="37">
        <f t="shared" si="40"/>
        <v>0</v>
      </c>
      <c r="Q355" s="31">
        <f t="shared" si="41"/>
        <v>0</v>
      </c>
      <c r="R355" s="25">
        <f t="shared" si="42"/>
        <v>0</v>
      </c>
      <c r="S355" s="28">
        <f>IF(A355&gt;0,SUMPRODUCT((PLanning!$T$3:$T$367=A355)*(PLanning!$R$3:$R$367)))</f>
        <v>0</v>
      </c>
      <c r="T355">
        <f t="shared" si="38"/>
        <v>51</v>
      </c>
    </row>
    <row r="356" spans="1:20" x14ac:dyDescent="0.3">
      <c r="A356" s="57" t="str">
        <f t="shared" si="43"/>
        <v/>
      </c>
      <c r="B356" s="18">
        <f t="shared" si="44"/>
        <v>44549</v>
      </c>
      <c r="C356" s="19">
        <f t="shared" si="39"/>
        <v>44549</v>
      </c>
      <c r="D356" s="22"/>
      <c r="E356" s="22"/>
      <c r="F356" s="35"/>
      <c r="G356" s="22"/>
      <c r="H356" s="22"/>
      <c r="I356" s="35"/>
      <c r="J356" s="22"/>
      <c r="K356" s="22"/>
      <c r="L356" s="35"/>
      <c r="M356" s="22"/>
      <c r="N356" s="22"/>
      <c r="O356" s="2"/>
      <c r="P356" s="37">
        <f t="shared" si="40"/>
        <v>0</v>
      </c>
      <c r="Q356" s="31">
        <f t="shared" si="41"/>
        <v>0</v>
      </c>
      <c r="R356" s="25">
        <f t="shared" si="42"/>
        <v>0</v>
      </c>
      <c r="S356" s="28">
        <f>IF(A356&gt;0,SUMPRODUCT((PLanning!$T$3:$T$367=A356)*(PLanning!$R$3:$R$367)))</f>
        <v>0</v>
      </c>
      <c r="T356">
        <f t="shared" si="38"/>
        <v>51</v>
      </c>
    </row>
    <row r="357" spans="1:20" x14ac:dyDescent="0.3">
      <c r="A357" s="57" t="str">
        <f t="shared" si="43"/>
        <v/>
      </c>
      <c r="B357" s="18">
        <f t="shared" si="44"/>
        <v>44550</v>
      </c>
      <c r="C357" s="19">
        <f t="shared" si="39"/>
        <v>44550</v>
      </c>
      <c r="D357" s="22"/>
      <c r="E357" s="22"/>
      <c r="F357" s="35"/>
      <c r="G357" s="22"/>
      <c r="H357" s="22"/>
      <c r="I357" s="35"/>
      <c r="J357" s="22"/>
      <c r="K357" s="22"/>
      <c r="L357" s="35"/>
      <c r="M357" s="22"/>
      <c r="N357" s="22"/>
      <c r="O357" s="2"/>
      <c r="P357" s="37">
        <f t="shared" si="40"/>
        <v>0</v>
      </c>
      <c r="Q357" s="31">
        <f t="shared" si="41"/>
        <v>0</v>
      </c>
      <c r="R357" s="25">
        <f t="shared" si="42"/>
        <v>0</v>
      </c>
      <c r="S357" s="28">
        <f>IF(A357&gt;0,SUMPRODUCT((PLanning!$T$3:$T$367=A357)*(PLanning!$R$3:$R$367)))</f>
        <v>0</v>
      </c>
      <c r="T357">
        <f t="shared" si="38"/>
        <v>51</v>
      </c>
    </row>
    <row r="358" spans="1:20" x14ac:dyDescent="0.3">
      <c r="A358" s="57">
        <f t="shared" si="43"/>
        <v>52</v>
      </c>
      <c r="B358" s="18">
        <f t="shared" si="44"/>
        <v>44551</v>
      </c>
      <c r="C358" s="19">
        <f t="shared" si="39"/>
        <v>44551</v>
      </c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7">
        <f t="shared" si="40"/>
        <v>0</v>
      </c>
      <c r="Q358" s="31">
        <f t="shared" si="41"/>
        <v>0</v>
      </c>
      <c r="R358" s="25">
        <f t="shared" si="42"/>
        <v>0</v>
      </c>
      <c r="S358" s="28">
        <f>IF(A358&gt;0,SUMPRODUCT((PLanning!$T$3:$T$367=A358)*(PLanning!$R$3:$R$367)))</f>
        <v>0</v>
      </c>
      <c r="T358">
        <f t="shared" si="38"/>
        <v>52</v>
      </c>
    </row>
    <row r="359" spans="1:20" x14ac:dyDescent="0.3">
      <c r="A359" s="57" t="str">
        <f t="shared" si="43"/>
        <v/>
      </c>
      <c r="B359" s="18">
        <f t="shared" si="44"/>
        <v>44552</v>
      </c>
      <c r="C359" s="19">
        <f t="shared" si="39"/>
        <v>44552</v>
      </c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7">
        <f t="shared" si="40"/>
        <v>0</v>
      </c>
      <c r="Q359" s="31">
        <f t="shared" si="41"/>
        <v>0</v>
      </c>
      <c r="R359" s="25">
        <f t="shared" si="42"/>
        <v>0</v>
      </c>
      <c r="S359" s="28">
        <f>IF(A359&gt;0,SUMPRODUCT((PLanning!$T$3:$T$367=A359)*(PLanning!$R$3:$R$367)))</f>
        <v>0</v>
      </c>
      <c r="T359">
        <f t="shared" si="38"/>
        <v>52</v>
      </c>
    </row>
    <row r="360" spans="1:20" x14ac:dyDescent="0.3">
      <c r="A360" s="57" t="str">
        <f t="shared" si="43"/>
        <v/>
      </c>
      <c r="B360" s="18">
        <f t="shared" si="44"/>
        <v>44553</v>
      </c>
      <c r="C360" s="19">
        <f t="shared" si="39"/>
        <v>44553</v>
      </c>
      <c r="D360" s="22"/>
      <c r="E360" s="22"/>
      <c r="F360" s="35"/>
      <c r="G360" s="22"/>
      <c r="H360" s="22"/>
      <c r="I360" s="35"/>
      <c r="J360" s="22"/>
      <c r="K360" s="22"/>
      <c r="L360" s="35"/>
      <c r="M360" s="22"/>
      <c r="N360" s="22"/>
      <c r="O360" s="2"/>
      <c r="P360" s="37">
        <f t="shared" si="40"/>
        <v>0</v>
      </c>
      <c r="Q360" s="31">
        <f t="shared" si="41"/>
        <v>0</v>
      </c>
      <c r="R360" s="25">
        <f t="shared" si="42"/>
        <v>0</v>
      </c>
      <c r="S360" s="28">
        <f>IF(A360&gt;0,SUMPRODUCT((PLanning!$T$3:$T$367=A360)*(PLanning!$R$3:$R$367)))</f>
        <v>0</v>
      </c>
      <c r="T360">
        <f t="shared" si="38"/>
        <v>52</v>
      </c>
    </row>
    <row r="361" spans="1:20" x14ac:dyDescent="0.3">
      <c r="A361" s="57" t="str">
        <f t="shared" si="43"/>
        <v/>
      </c>
      <c r="B361" s="18">
        <f t="shared" si="44"/>
        <v>44554</v>
      </c>
      <c r="C361" s="19">
        <f t="shared" si="39"/>
        <v>44554</v>
      </c>
      <c r="D361" s="22"/>
      <c r="E361" s="22"/>
      <c r="F361" s="35"/>
      <c r="G361" s="22"/>
      <c r="H361" s="22"/>
      <c r="I361" s="35"/>
      <c r="J361" s="22"/>
      <c r="K361" s="22"/>
      <c r="L361" s="35"/>
      <c r="M361" s="22"/>
      <c r="N361" s="22"/>
      <c r="O361" s="2"/>
      <c r="P361" s="37">
        <f t="shared" si="40"/>
        <v>0</v>
      </c>
      <c r="Q361" s="31">
        <f t="shared" si="41"/>
        <v>0</v>
      </c>
      <c r="R361" s="25">
        <f t="shared" si="42"/>
        <v>0</v>
      </c>
      <c r="S361" s="28">
        <f>IF(A361&gt;0,SUMPRODUCT((PLanning!$T$3:$T$367=A361)*(PLanning!$R$3:$R$367)))</f>
        <v>0</v>
      </c>
      <c r="T361">
        <f t="shared" si="38"/>
        <v>52</v>
      </c>
    </row>
    <row r="362" spans="1:20" x14ac:dyDescent="0.3">
      <c r="A362" s="57" t="str">
        <f t="shared" si="43"/>
        <v/>
      </c>
      <c r="B362" s="18">
        <f t="shared" si="44"/>
        <v>44555</v>
      </c>
      <c r="C362" s="19">
        <f t="shared" si="39"/>
        <v>44555</v>
      </c>
      <c r="D362" s="22"/>
      <c r="E362" s="22"/>
      <c r="F362" s="35"/>
      <c r="G362" s="22"/>
      <c r="H362" s="22"/>
      <c r="I362" s="1"/>
      <c r="J362" s="22"/>
      <c r="K362" s="22"/>
      <c r="L362" s="35"/>
      <c r="M362" s="22"/>
      <c r="N362" s="22"/>
      <c r="O362" s="2"/>
      <c r="P362" s="37">
        <f t="shared" si="40"/>
        <v>0</v>
      </c>
      <c r="Q362" s="31">
        <f t="shared" si="41"/>
        <v>0</v>
      </c>
      <c r="R362" s="25">
        <f t="shared" si="42"/>
        <v>0</v>
      </c>
      <c r="S362" s="28">
        <f>IF(A362&gt;0,SUMPRODUCT((PLanning!$T$3:$T$367=A362)*(PLanning!$R$3:$R$367)))</f>
        <v>0</v>
      </c>
      <c r="T362">
        <f t="shared" si="38"/>
        <v>52</v>
      </c>
    </row>
    <row r="363" spans="1:20" x14ac:dyDescent="0.3">
      <c r="A363" s="57" t="str">
        <f t="shared" si="43"/>
        <v/>
      </c>
      <c r="B363" s="18">
        <f t="shared" si="44"/>
        <v>44556</v>
      </c>
      <c r="C363" s="19">
        <f t="shared" si="39"/>
        <v>44556</v>
      </c>
      <c r="D363" s="22"/>
      <c r="E363" s="22"/>
      <c r="F363" s="35"/>
      <c r="G363" s="22"/>
      <c r="H363" s="22"/>
      <c r="I363" s="35"/>
      <c r="J363" s="22"/>
      <c r="K363" s="22"/>
      <c r="L363" s="35"/>
      <c r="M363" s="22"/>
      <c r="N363" s="22"/>
      <c r="O363" s="2"/>
      <c r="P363" s="37">
        <f t="shared" si="40"/>
        <v>0</v>
      </c>
      <c r="Q363" s="31">
        <f t="shared" si="41"/>
        <v>0</v>
      </c>
      <c r="R363" s="25">
        <f t="shared" si="42"/>
        <v>0</v>
      </c>
      <c r="S363" s="28">
        <f>IF(A363&gt;0,SUMPRODUCT((PLanning!$T$3:$T$367=A363)*(PLanning!$R$3:$R$367)))</f>
        <v>0</v>
      </c>
      <c r="T363">
        <f t="shared" si="38"/>
        <v>52</v>
      </c>
    </row>
    <row r="364" spans="1:20" x14ac:dyDescent="0.3">
      <c r="A364" s="57" t="str">
        <f t="shared" si="43"/>
        <v/>
      </c>
      <c r="B364" s="18">
        <f t="shared" si="44"/>
        <v>44557</v>
      </c>
      <c r="C364" s="19">
        <f t="shared" si="39"/>
        <v>44557</v>
      </c>
      <c r="D364" s="22"/>
      <c r="E364" s="22"/>
      <c r="F364" s="35"/>
      <c r="G364" s="22"/>
      <c r="H364" s="22"/>
      <c r="I364" s="35"/>
      <c r="J364" s="22"/>
      <c r="K364" s="22"/>
      <c r="L364" s="35"/>
      <c r="M364" s="22"/>
      <c r="N364" s="22"/>
      <c r="O364" s="2"/>
      <c r="P364" s="37">
        <f t="shared" si="40"/>
        <v>0</v>
      </c>
      <c r="Q364" s="31">
        <f t="shared" si="41"/>
        <v>0</v>
      </c>
      <c r="R364" s="25">
        <f t="shared" si="42"/>
        <v>0</v>
      </c>
      <c r="S364" s="28">
        <f>IF(A364&gt;0,SUMPRODUCT((PLanning!$T$3:$T$367=A364)*(PLanning!$R$3:$R$367)))</f>
        <v>0</v>
      </c>
      <c r="T364">
        <f t="shared" si="38"/>
        <v>52</v>
      </c>
    </row>
    <row r="365" spans="1:20" x14ac:dyDescent="0.3">
      <c r="A365" s="57">
        <f t="shared" si="43"/>
        <v>1</v>
      </c>
      <c r="B365" s="18">
        <f t="shared" si="44"/>
        <v>44558</v>
      </c>
      <c r="C365" s="19">
        <f t="shared" si="39"/>
        <v>44558</v>
      </c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7">
        <f t="shared" si="40"/>
        <v>0</v>
      </c>
      <c r="Q365" s="31">
        <f t="shared" si="41"/>
        <v>0</v>
      </c>
      <c r="R365" s="25">
        <f t="shared" si="42"/>
        <v>0</v>
      </c>
      <c r="S365" s="28">
        <f>IF(A365&gt;0,SUMPRODUCT((PLanning!$T$3:$T$367=A365)*(PLanning!$R$3:$R$367)))</f>
        <v>0</v>
      </c>
      <c r="T365">
        <f t="shared" si="38"/>
        <v>1</v>
      </c>
    </row>
    <row r="366" spans="1:20" x14ac:dyDescent="0.3">
      <c r="A366" s="57" t="str">
        <f t="shared" si="43"/>
        <v/>
      </c>
      <c r="B366" s="18">
        <f t="shared" si="44"/>
        <v>44559</v>
      </c>
      <c r="C366" s="19">
        <f t="shared" si="39"/>
        <v>44559</v>
      </c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7">
        <f t="shared" si="40"/>
        <v>0</v>
      </c>
      <c r="Q366" s="31">
        <f t="shared" si="41"/>
        <v>0</v>
      </c>
      <c r="R366" s="25">
        <f t="shared" si="42"/>
        <v>0</v>
      </c>
      <c r="S366" s="28">
        <f>IF(A366&gt;0,SUMPRODUCT((PLanning!$T$3:$T$367=A366)*(PLanning!$R$3:$R$367)))</f>
        <v>0</v>
      </c>
      <c r="T366">
        <f t="shared" si="38"/>
        <v>1</v>
      </c>
    </row>
    <row r="367" spans="1:20" x14ac:dyDescent="0.3">
      <c r="A367" s="57" t="str">
        <f t="shared" si="43"/>
        <v/>
      </c>
      <c r="B367" s="18">
        <f t="shared" si="44"/>
        <v>44560</v>
      </c>
      <c r="C367" s="19">
        <f t="shared" si="39"/>
        <v>44560</v>
      </c>
      <c r="D367" s="22"/>
      <c r="E367" s="22"/>
      <c r="F367" s="35"/>
      <c r="G367" s="22"/>
      <c r="H367" s="22"/>
      <c r="I367" s="35"/>
      <c r="J367" s="22"/>
      <c r="K367" s="22"/>
      <c r="L367" s="35"/>
      <c r="M367" s="22"/>
      <c r="N367" s="22"/>
      <c r="O367" s="38"/>
      <c r="P367" s="37">
        <f t="shared" si="40"/>
        <v>0</v>
      </c>
      <c r="Q367" s="31">
        <f t="shared" si="41"/>
        <v>0</v>
      </c>
      <c r="R367" s="25">
        <f t="shared" si="42"/>
        <v>0</v>
      </c>
      <c r="S367" s="108">
        <f>SUM(R367:R368)</f>
        <v>0</v>
      </c>
      <c r="T367">
        <f t="shared" si="38"/>
        <v>1</v>
      </c>
    </row>
    <row r="368" spans="1:20" x14ac:dyDescent="0.3">
      <c r="A368" s="57" t="str">
        <f t="shared" ref="A368" si="45">IF(WEEKDAY(B368,2)=1,_xlfn.ISOWEEKNUM(B368),"")</f>
        <v/>
      </c>
      <c r="B368" s="18">
        <f t="shared" si="44"/>
        <v>44561</v>
      </c>
      <c r="C368" s="19">
        <f t="shared" ref="C368" si="46">B368</f>
        <v>44561</v>
      </c>
      <c r="D368" s="22"/>
      <c r="E368" s="22"/>
      <c r="F368" s="35"/>
      <c r="G368" s="22"/>
      <c r="H368" s="22"/>
      <c r="I368" s="35"/>
      <c r="J368" s="22"/>
      <c r="K368" s="22"/>
      <c r="L368" s="35"/>
      <c r="M368" s="22"/>
      <c r="N368" s="22"/>
      <c r="O368" s="38"/>
      <c r="P368" s="37">
        <f t="shared" ref="P368" si="47">(E368-D368)+(H368-G368)</f>
        <v>0</v>
      </c>
      <c r="Q368" s="31">
        <f t="shared" ref="Q368" si="48">(K368-J368)+(N368-M368)</f>
        <v>0</v>
      </c>
      <c r="R368" s="25">
        <f t="shared" ref="R368" si="49">Q368+P368</f>
        <v>0</v>
      </c>
      <c r="S368" s="108"/>
    </row>
    <row r="691" spans="4:15" x14ac:dyDescent="0.3">
      <c r="D691" s="22">
        <v>0.35416666666666669</v>
      </c>
      <c r="E691" s="22">
        <v>0.47916666666666669</v>
      </c>
      <c r="F691" s="52" t="s">
        <v>21</v>
      </c>
      <c r="G691" s="22">
        <v>0.5</v>
      </c>
      <c r="H691" s="22">
        <v>0.5625</v>
      </c>
      <c r="I691" s="53" t="s">
        <v>19</v>
      </c>
      <c r="J691" s="22">
        <v>0.5625</v>
      </c>
      <c r="K691" s="22">
        <v>0.72916666666666663</v>
      </c>
      <c r="L691" s="52" t="s">
        <v>21</v>
      </c>
      <c r="M691" s="22"/>
      <c r="N691" s="22"/>
      <c r="O691" s="2"/>
    </row>
    <row r="692" spans="4:15" x14ac:dyDescent="0.3">
      <c r="D692" s="22">
        <v>0.36458333333333331</v>
      </c>
      <c r="E692" s="22">
        <v>0.47916666666666669</v>
      </c>
      <c r="F692" s="52" t="s">
        <v>21</v>
      </c>
      <c r="G692" s="22">
        <v>0.51041666666666663</v>
      </c>
      <c r="H692" s="22">
        <v>0.54166666666666663</v>
      </c>
      <c r="I692" s="53" t="s">
        <v>19</v>
      </c>
      <c r="J692" s="22">
        <v>0.55208333333333337</v>
      </c>
      <c r="K692" s="22">
        <v>0.70833333333333337</v>
      </c>
      <c r="L692" s="52" t="s">
        <v>21</v>
      </c>
      <c r="M692" s="22"/>
      <c r="N692" s="22"/>
      <c r="O692" s="2"/>
    </row>
    <row r="693" spans="4:15" x14ac:dyDescent="0.3">
      <c r="D693" s="22"/>
      <c r="E693" s="22"/>
      <c r="F693" s="54" t="s">
        <v>20</v>
      </c>
      <c r="G693" s="22"/>
      <c r="H693" s="22"/>
      <c r="I693" s="1"/>
      <c r="J693" s="22"/>
      <c r="K693" s="22"/>
      <c r="L693" s="54" t="s">
        <v>20</v>
      </c>
      <c r="M693" s="22"/>
      <c r="N693" s="22"/>
      <c r="O693" s="2"/>
    </row>
    <row r="694" spans="4:15" x14ac:dyDescent="0.3">
      <c r="D694" s="22">
        <v>0.35416666666666669</v>
      </c>
      <c r="E694" s="22">
        <v>0.48958333333333331</v>
      </c>
      <c r="F694" s="52" t="s">
        <v>21</v>
      </c>
      <c r="G694" s="22">
        <v>0.5</v>
      </c>
      <c r="H694" s="22">
        <v>0.5625</v>
      </c>
      <c r="I694" s="53" t="s">
        <v>19</v>
      </c>
      <c r="J694" s="22">
        <v>0.5625</v>
      </c>
      <c r="K694" s="22">
        <v>0.72916666666666663</v>
      </c>
      <c r="L694" s="52" t="s">
        <v>21</v>
      </c>
      <c r="M694" s="22"/>
      <c r="N694" s="22"/>
      <c r="O694" s="2"/>
    </row>
    <row r="695" spans="4:15" x14ac:dyDescent="0.3">
      <c r="D695" s="22">
        <v>0.35416666666666669</v>
      </c>
      <c r="E695" s="22">
        <v>0.47916666666666669</v>
      </c>
      <c r="F695" s="52" t="s">
        <v>21</v>
      </c>
      <c r="G695" s="22">
        <v>0.5</v>
      </c>
      <c r="H695" s="22">
        <v>0.5625</v>
      </c>
      <c r="I695" s="53" t="s">
        <v>19</v>
      </c>
      <c r="J695" s="22">
        <v>0.5625</v>
      </c>
      <c r="K695" s="22">
        <v>0.70833333333333337</v>
      </c>
      <c r="L695" s="52" t="s">
        <v>21</v>
      </c>
      <c r="M695" s="22"/>
      <c r="N695" s="22"/>
      <c r="O695" s="2"/>
    </row>
  </sheetData>
  <mergeCells count="1">
    <mergeCell ref="S367:S368"/>
  </mergeCells>
  <conditionalFormatting sqref="S3:S367">
    <cfRule type="expression" dxfId="796" priority="11547">
      <formula>S3&gt;0</formula>
    </cfRule>
  </conditionalFormatting>
  <conditionalFormatting sqref="D23:O23 D44:O44 D9:O9 D15:O15 D29:O30 D36:O37 D50:O51 D57:O58 D78:O79 D85:O86 D92:O93 D99:O100 D106:O107 D113:O114 D134:O135 D141:O142 D148:O149 D155:O156 D162:O163 D169:O170 D176:O177 D183:O184 D246:O247 D253:O254 D260:O261 D267:O268 D274:O275 D281:O282 D288:O289 D295:O296 D316:O317 D323:O324 D330:O331 D337:O338 D344:O345 D351:O352 D64:O65 D71:O72 D120:O121 D127:O128 D190:O191 D204:O205 D211:O212 D302:O303 D309:O310 D358:O359 D218:O219 D239:O240 D197:O198 D365:O366 O367:O368 D225:O226 L220:O224 D232:O233 L227:O231">
    <cfRule type="expression" dxfId="795" priority="11327">
      <formula>COUNTIF(feries,$B9)&gt;0</formula>
    </cfRule>
    <cfRule type="expression" dxfId="794" priority="11328">
      <formula>WEEKDAY($B9,2)&gt;5</formula>
    </cfRule>
    <cfRule type="expression" dxfId="793" priority="11329">
      <formula>IF($F$1="Zone_C",COUNTIF(Zone_C,$B9)&gt;0)</formula>
    </cfRule>
    <cfRule type="expression" dxfId="792" priority="11330">
      <formula>IF($F$1="Zone_B",COUNTIF(Zone_B,$B9)&gt;0)</formula>
    </cfRule>
    <cfRule type="expression" dxfId="791" priority="11331">
      <formula>IF($F$1="Zone_A",COUNTIF(Zone_A,$B9)&gt;0)</formula>
    </cfRule>
  </conditionalFormatting>
  <conditionalFormatting sqref="B23:O23 B44:O44 B9:O9 B3:C8 B15:O15 B10:C14 B29:O30 B24:C28 B36:O37 B31:C35 B38:C43 B50:O51 B45:C49 B57:O58 B52:C56 B78:O79 B73:C77 B85:O86 B80:C84 B92:O93 B87:C91 B99:O100 B94:C98 B106:O107 B101:C105 B113:O114 B108:C112 B134:O135 B129:C133 B141:O142 B136:C140 B148:O149 B143:C147 B155:O156 B150:C154 B162:O163 B157:C161 B169:O170 B164:C168 B176:O177 B171:C175 B183:O184 B178:C182 B246:O247 B241:C245 B253:O254 B248:C252 B260:O261 B255:C259 B267:O268 B262:C266 B274:O275 B269:C273 B281:O282 B276:C280 B288:O289 B283:C287 B295:O296 B290:C294 B316:O317 B311:C315 B323:O324 B318:C322 B330:O331 B325:C329 B337:O338 B332:C336 B344:O345 B339:C343 B351:O352 B346:C350 B64:O65 B59:C63 B71:O72 B66:C70 B120:O121 B115:C119 B127:O128 B122:C126 B190:O191 B185:C189 B192:C196 B204:O205 B199:C203 B211:O212 B206:C210 B302:O303 B297:C301 B309:O310 B304:C308 B360:C364 B358:O359 B353:C357 B218:O219 B213:C217 B239:O240 B234:C238 B197:O198 B365:O366 B367:C368 O367:O368 B225:O226 B220:C224 L220:O224 B232:O233 B227:C231 L227:O231 B16:C22">
    <cfRule type="cellIs" dxfId="790" priority="11544" operator="equal">
      <formula>"Restaurant scolaire"</formula>
    </cfRule>
    <cfRule type="cellIs" dxfId="789" priority="11545" operator="equal">
      <formula>"ALSH"</formula>
    </cfRule>
    <cfRule type="cellIs" dxfId="788" priority="11546" operator="equal">
      <formula>"Administratif"</formula>
    </cfRule>
  </conditionalFormatting>
  <conditionalFormatting sqref="D22:O22">
    <cfRule type="expression" dxfId="787" priority="11298">
      <formula>COUNTIF(feries,$B22)&gt;0</formula>
    </cfRule>
    <cfRule type="expression" dxfId="786" priority="11299">
      <formula>WEEKDAY($B22,2)&gt;5</formula>
    </cfRule>
    <cfRule type="expression" dxfId="785" priority="11300">
      <formula>IF($F$1="Zone_C",COUNTIF(Zone_C,$B22)&gt;0)</formula>
    </cfRule>
    <cfRule type="expression" dxfId="784" priority="11301">
      <formula>IF($F$1="Zone_B",COUNTIF(Zone_B,$B22)&gt;0)</formula>
    </cfRule>
    <cfRule type="expression" dxfId="783" priority="11302">
      <formula>IF($F$1="Zone_A",COUNTIF(Zone_A,$B22)&gt;0)</formula>
    </cfRule>
  </conditionalFormatting>
  <conditionalFormatting sqref="D43:O43">
    <cfRule type="expression" dxfId="782" priority="11293">
      <formula>COUNTIF(feries,$B43)&gt;0</formula>
    </cfRule>
    <cfRule type="expression" dxfId="781" priority="11294">
      <formula>WEEKDAY($B43,2)&gt;5</formula>
    </cfRule>
    <cfRule type="expression" dxfId="780" priority="11295">
      <formula>IF($F$1="Zone_C",COUNTIF(Zone_C,$B43)&gt;0)</formula>
    </cfRule>
    <cfRule type="expression" dxfId="779" priority="11296">
      <formula>IF($F$1="Zone_B",COUNTIF(Zone_B,$B43)&gt;0)</formula>
    </cfRule>
    <cfRule type="expression" dxfId="778" priority="11297">
      <formula>IF($F$1="Zone_A",COUNTIF(Zone_A,$B43)&gt;0)</formula>
    </cfRule>
  </conditionalFormatting>
  <conditionalFormatting sqref="G8:O8">
    <cfRule type="expression" dxfId="777" priority="11288">
      <formula>COUNTIF(feries,$B8)&gt;0</formula>
    </cfRule>
    <cfRule type="expression" dxfId="776" priority="11289">
      <formula>WEEKDAY($B8,2)&gt;5</formula>
    </cfRule>
    <cfRule type="expression" dxfId="775" priority="11290">
      <formula>IF($F$1="Zone_C",COUNTIF(Zone_C,$B8)&gt;0)</formula>
    </cfRule>
    <cfRule type="expression" dxfId="774" priority="11291">
      <formula>IF($F$1="Zone_B",COUNTIF(Zone_B,$B8)&gt;0)</formula>
    </cfRule>
    <cfRule type="expression" dxfId="773" priority="11292">
      <formula>IF($F$1="Zone_A",COUNTIF(Zone_A,$B8)&gt;0)</formula>
    </cfRule>
  </conditionalFormatting>
  <conditionalFormatting sqref="O234:O238">
    <cfRule type="expression" dxfId="772" priority="10232">
      <formula>COUNTIF(feries,$B234)&gt;0</formula>
    </cfRule>
    <cfRule type="expression" dxfId="771" priority="10233">
      <formula>WEEKDAY($B234,2)&gt;5</formula>
    </cfRule>
    <cfRule type="expression" dxfId="770" priority="10234">
      <formula>IF($F$1="Zone_C",COUNTIF(Zone_C,$B234)&gt;0)</formula>
    </cfRule>
    <cfRule type="expression" dxfId="769" priority="10235">
      <formula>IF($F$1="Zone_B",COUNTIF(Zone_B,$B234)&gt;0)</formula>
    </cfRule>
    <cfRule type="expression" dxfId="768" priority="10236">
      <formula>IF($F$1="Zone_A",COUNTIF(Zone_A,$B234)&gt;0)</formula>
    </cfRule>
  </conditionalFormatting>
  <conditionalFormatting sqref="O192:O196">
    <cfRule type="expression" dxfId="767" priority="4038">
      <formula>COUNTIF(feries,$B192)&gt;0</formula>
    </cfRule>
    <cfRule type="expression" dxfId="766" priority="4039">
      <formula>WEEKDAY($B192,2)&gt;5</formula>
    </cfRule>
    <cfRule type="expression" dxfId="765" priority="4040">
      <formula>IF($F$1="Zone_C",COUNTIF(Zone_C,$B192)&gt;0)</formula>
    </cfRule>
    <cfRule type="expression" dxfId="764" priority="4041">
      <formula>IF($F$1="Zone_B",COUNTIF(Zone_B,$B192)&gt;0)</formula>
    </cfRule>
    <cfRule type="expression" dxfId="763" priority="4042">
      <formula>IF($F$1="Zone_A",COUNTIF(Zone_A,$B192)&gt;0)</formula>
    </cfRule>
  </conditionalFormatting>
  <conditionalFormatting sqref="O199:O203">
    <cfRule type="expression" dxfId="762" priority="4032">
      <formula>COUNTIF(feries,$B199)&gt;0</formula>
    </cfRule>
    <cfRule type="expression" dxfId="761" priority="4033">
      <formula>WEEKDAY($B199,2)&gt;5</formula>
    </cfRule>
    <cfRule type="expression" dxfId="760" priority="4034">
      <formula>IF($F$1="Zone_C",COUNTIF(Zone_C,$B199)&gt;0)</formula>
    </cfRule>
    <cfRule type="expression" dxfId="759" priority="4035">
      <formula>IF($F$1="Zone_B",COUNTIF(Zone_B,$B199)&gt;0)</formula>
    </cfRule>
    <cfRule type="expression" dxfId="758" priority="4036">
      <formula>IF($F$1="Zone_A",COUNTIF(Zone_A,$B199)&gt;0)</formula>
    </cfRule>
  </conditionalFormatting>
  <conditionalFormatting sqref="O206:O210">
    <cfRule type="expression" dxfId="757" priority="4026">
      <formula>COUNTIF(feries,$B206)&gt;0</formula>
    </cfRule>
    <cfRule type="expression" dxfId="756" priority="4027">
      <formula>WEEKDAY($B206,2)&gt;5</formula>
    </cfRule>
    <cfRule type="expression" dxfId="755" priority="4028">
      <formula>IF($F$1="Zone_C",COUNTIF(Zone_C,$B206)&gt;0)</formula>
    </cfRule>
    <cfRule type="expression" dxfId="754" priority="4029">
      <formula>IF($F$1="Zone_B",COUNTIF(Zone_B,$B206)&gt;0)</formula>
    </cfRule>
    <cfRule type="expression" dxfId="753" priority="4030">
      <formula>IF($F$1="Zone_A",COUNTIF(Zone_A,$B206)&gt;0)</formula>
    </cfRule>
  </conditionalFormatting>
  <conditionalFormatting sqref="O213:O217">
    <cfRule type="expression" dxfId="752" priority="4020">
      <formula>COUNTIF(feries,$B213)&gt;0</formula>
    </cfRule>
    <cfRule type="expression" dxfId="751" priority="4021">
      <formula>WEEKDAY($B213,2)&gt;5</formula>
    </cfRule>
    <cfRule type="expression" dxfId="750" priority="4022">
      <formula>IF($F$1="Zone_C",COUNTIF(Zone_C,$B213)&gt;0)</formula>
    </cfRule>
    <cfRule type="expression" dxfId="749" priority="4023">
      <formula>IF($F$1="Zone_B",COUNTIF(Zone_B,$B213)&gt;0)</formula>
    </cfRule>
    <cfRule type="expression" dxfId="748" priority="4024">
      <formula>IF($F$1="Zone_A",COUNTIF(Zone_A,$B213)&gt;0)</formula>
    </cfRule>
  </conditionalFormatting>
  <conditionalFormatting sqref="O241:O245">
    <cfRule type="expression" dxfId="747" priority="4014">
      <formula>COUNTIF(feries,$B241)&gt;0</formula>
    </cfRule>
    <cfRule type="expression" dxfId="746" priority="4015">
      <formula>WEEKDAY($B241,2)&gt;5</formula>
    </cfRule>
    <cfRule type="expression" dxfId="745" priority="4016">
      <formula>IF($F$1="Zone_C",COUNTIF(Zone_C,$B241)&gt;0)</formula>
    </cfRule>
    <cfRule type="expression" dxfId="744" priority="4017">
      <formula>IF($F$1="Zone_B",COUNTIF(Zone_B,$B241)&gt;0)</formula>
    </cfRule>
    <cfRule type="expression" dxfId="743" priority="4018">
      <formula>IF($F$1="Zone_A",COUNTIF(Zone_A,$B241)&gt;0)</formula>
    </cfRule>
  </conditionalFormatting>
  <conditionalFormatting sqref="O297:O301">
    <cfRule type="expression" dxfId="742" priority="4008">
      <formula>COUNTIF(feries,$B297)&gt;0</formula>
    </cfRule>
    <cfRule type="expression" dxfId="741" priority="4009">
      <formula>WEEKDAY($B297,2)&gt;5</formula>
    </cfRule>
    <cfRule type="expression" dxfId="740" priority="4010">
      <formula>IF($F$1="Zone_C",COUNTIF(Zone_C,$B297)&gt;0)</formula>
    </cfRule>
    <cfRule type="expression" dxfId="739" priority="4011">
      <formula>IF($F$1="Zone_B",COUNTIF(Zone_B,$B297)&gt;0)</formula>
    </cfRule>
    <cfRule type="expression" dxfId="738" priority="4012">
      <formula>IF($F$1="Zone_A",COUNTIF(Zone_A,$B297)&gt;0)</formula>
    </cfRule>
  </conditionalFormatting>
  <conditionalFormatting sqref="D3:O3 G4:O7">
    <cfRule type="expression" dxfId="737" priority="2344">
      <formula>COUNTIF(feries,$B3)&gt;0</formula>
    </cfRule>
    <cfRule type="expression" dxfId="736" priority="2345">
      <formula>WEEKDAY($B3,2)&gt;5</formula>
    </cfRule>
    <cfRule type="expression" dxfId="735" priority="2346">
      <formula>IF($F$1="Zone_C",COUNTIF(Zone_C,$B3)&gt;0)</formula>
    </cfRule>
    <cfRule type="expression" dxfId="734" priority="2347">
      <formula>IF($F$1="Zone_B",COUNTIF(Zone_B,$B3)&gt;0)</formula>
    </cfRule>
    <cfRule type="expression" dxfId="733" priority="2348">
      <formula>IF($F$1="Zone_A",COUNTIF(Zone_A,$B3)&gt;0)</formula>
    </cfRule>
  </conditionalFormatting>
  <conditionalFormatting sqref="O59:O63">
    <cfRule type="expression" dxfId="732" priority="2338">
      <formula>COUNTIF(feries,$B59)&gt;0</formula>
    </cfRule>
    <cfRule type="expression" dxfId="731" priority="2339">
      <formula>WEEKDAY($B59,2)&gt;5</formula>
    </cfRule>
    <cfRule type="expression" dxfId="730" priority="2340">
      <formula>IF($F$1="Zone_C",COUNTIF(Zone_C,$B59)&gt;0)</formula>
    </cfRule>
    <cfRule type="expression" dxfId="729" priority="2341">
      <formula>IF($F$1="Zone_B",COUNTIF(Zone_B,$B59)&gt;0)</formula>
    </cfRule>
    <cfRule type="expression" dxfId="728" priority="2342">
      <formula>IF($F$1="Zone_A",COUNTIF(Zone_A,$B59)&gt;0)</formula>
    </cfRule>
  </conditionalFormatting>
  <conditionalFormatting sqref="F367:I368">
    <cfRule type="expression" dxfId="727" priority="2327">
      <formula>COUNTIF(feries,$B367)&gt;0</formula>
    </cfRule>
    <cfRule type="expression" dxfId="726" priority="2328">
      <formula>WEEKDAY($B367,2)&gt;5</formula>
    </cfRule>
    <cfRule type="expression" dxfId="725" priority="2329">
      <formula>IF($F$1="Zone_C",COUNTIF(Zone_C,$B367)&gt;0)</formula>
    </cfRule>
    <cfRule type="expression" dxfId="724" priority="2330">
      <formula>IF($F$1="Zone_B",COUNTIF(Zone_B,$B367)&gt;0)</formula>
    </cfRule>
    <cfRule type="expression" dxfId="723" priority="2331">
      <formula>IF($F$1="Zone_A",COUNTIF(Zone_A,$B367)&gt;0)</formula>
    </cfRule>
  </conditionalFormatting>
  <conditionalFormatting sqref="J367:N368">
    <cfRule type="expression" dxfId="722" priority="2322">
      <formula>COUNTIF(feries,$B367)&gt;0</formula>
    </cfRule>
    <cfRule type="expression" dxfId="721" priority="2323">
      <formula>WEEKDAY($B367,2)&gt;5</formula>
    </cfRule>
    <cfRule type="expression" dxfId="720" priority="2324">
      <formula>IF($F$1="Zone_C",COUNTIF(Zone_C,$B367)&gt;0)</formula>
    </cfRule>
    <cfRule type="expression" dxfId="719" priority="2325">
      <formula>IF($F$1="Zone_B",COUNTIF(Zone_B,$B367)&gt;0)</formula>
    </cfRule>
    <cfRule type="expression" dxfId="718" priority="2326">
      <formula>IF($F$1="Zone_A",COUNTIF(Zone_A,$B367)&gt;0)</formula>
    </cfRule>
  </conditionalFormatting>
  <conditionalFormatting sqref="G220:K224">
    <cfRule type="expression" dxfId="717" priority="2316">
      <formula>COUNTIF(feries,$B220)&gt;0</formula>
    </cfRule>
    <cfRule type="expression" dxfId="716" priority="2317">
      <formula>WEEKDAY($B220,2)&gt;5</formula>
    </cfRule>
    <cfRule type="expression" dxfId="715" priority="2318">
      <formula>IF($F$1="Zone_C",COUNTIF(Zone_C,$B220)&gt;0)</formula>
    </cfRule>
    <cfRule type="expression" dxfId="714" priority="2319">
      <formula>IF($F$1="Zone_B",COUNTIF(Zone_B,$B220)&gt;0)</formula>
    </cfRule>
    <cfRule type="expression" dxfId="713" priority="2320">
      <formula>IF($F$1="Zone_A",COUNTIF(Zone_A,$B220)&gt;0)</formula>
    </cfRule>
  </conditionalFormatting>
  <conditionalFormatting sqref="F220:F224">
    <cfRule type="expression" dxfId="712" priority="2310">
      <formula>COUNTIF(feries,$B220)&gt;0</formula>
    </cfRule>
    <cfRule type="expression" dxfId="711" priority="2311">
      <formula>WEEKDAY($B220,2)&gt;5</formula>
    </cfRule>
    <cfRule type="expression" dxfId="710" priority="2312">
      <formula>IF($F$1="Zone_C",COUNTIF(Zone_C,$B220)&gt;0)</formula>
    </cfRule>
    <cfRule type="expression" dxfId="709" priority="2313">
      <formula>IF($F$1="Zone_B",COUNTIF(Zone_B,$B220)&gt;0)</formula>
    </cfRule>
    <cfRule type="expression" dxfId="708" priority="2314">
      <formula>IF($F$1="Zone_A",COUNTIF(Zone_A,$B220)&gt;0)</formula>
    </cfRule>
  </conditionalFormatting>
  <conditionalFormatting sqref="G227:K231">
    <cfRule type="expression" dxfId="707" priority="2304">
      <formula>COUNTIF(feries,$B227)&gt;0</formula>
    </cfRule>
    <cfRule type="expression" dxfId="706" priority="2305">
      <formula>WEEKDAY($B227,2)&gt;5</formula>
    </cfRule>
    <cfRule type="expression" dxfId="705" priority="2306">
      <formula>IF($F$1="Zone_C",COUNTIF(Zone_C,$B227)&gt;0)</formula>
    </cfRule>
    <cfRule type="expression" dxfId="704" priority="2307">
      <formula>IF($F$1="Zone_B",COUNTIF(Zone_B,$B227)&gt;0)</formula>
    </cfRule>
    <cfRule type="expression" dxfId="703" priority="2308">
      <formula>IF($F$1="Zone_A",COUNTIF(Zone_A,$B227)&gt;0)</formula>
    </cfRule>
  </conditionalFormatting>
  <conditionalFormatting sqref="F227:F231">
    <cfRule type="expression" dxfId="702" priority="2298">
      <formula>COUNTIF(feries,$B227)&gt;0</formula>
    </cfRule>
    <cfRule type="expression" dxfId="701" priority="2299">
      <formula>WEEKDAY($B227,2)&gt;5</formula>
    </cfRule>
    <cfRule type="expression" dxfId="700" priority="2300">
      <formula>IF($F$1="Zone_C",COUNTIF(Zone_C,$B227)&gt;0)</formula>
    </cfRule>
    <cfRule type="expression" dxfId="699" priority="2301">
      <formula>IF($F$1="Zone_B",COUNTIF(Zone_B,$B227)&gt;0)</formula>
    </cfRule>
    <cfRule type="expression" dxfId="698" priority="2302">
      <formula>IF($F$1="Zone_A",COUNTIF(Zone_A,$B227)&gt;0)</formula>
    </cfRule>
  </conditionalFormatting>
  <conditionalFormatting sqref="F234:I238">
    <cfRule type="expression" dxfId="697" priority="2281">
      <formula>COUNTIF(feries,$B234)&gt;0</formula>
    </cfRule>
    <cfRule type="expression" dxfId="696" priority="2282">
      <formula>WEEKDAY($B234,2)&gt;5</formula>
    </cfRule>
    <cfRule type="expression" dxfId="695" priority="2283">
      <formula>IF($F$1="Zone_C",COUNTIF(Zone_C,$B234)&gt;0)</formula>
    </cfRule>
    <cfRule type="expression" dxfId="694" priority="2284">
      <formula>IF($F$1="Zone_B",COUNTIF(Zone_B,$B234)&gt;0)</formula>
    </cfRule>
    <cfRule type="expression" dxfId="693" priority="2285">
      <formula>IF($F$1="Zone_A",COUNTIF(Zone_A,$B234)&gt;0)</formula>
    </cfRule>
  </conditionalFormatting>
  <conditionalFormatting sqref="J234:N238">
    <cfRule type="expression" dxfId="692" priority="2276">
      <formula>COUNTIF(feries,$B234)&gt;0</formula>
    </cfRule>
    <cfRule type="expression" dxfId="691" priority="2277">
      <formula>WEEKDAY($B234,2)&gt;5</formula>
    </cfRule>
    <cfRule type="expression" dxfId="690" priority="2278">
      <formula>IF($F$1="Zone_C",COUNTIF(Zone_C,$B234)&gt;0)</formula>
    </cfRule>
    <cfRule type="expression" dxfId="689" priority="2279">
      <formula>IF($F$1="Zone_B",COUNTIF(Zone_B,$B234)&gt;0)</formula>
    </cfRule>
    <cfRule type="expression" dxfId="688" priority="2280">
      <formula>IF($F$1="Zone_A",COUNTIF(Zone_A,$B234)&gt;0)</formula>
    </cfRule>
  </conditionalFormatting>
  <conditionalFormatting sqref="O66:O70">
    <cfRule type="expression" dxfId="687" priority="1520">
      <formula>COUNTIF(feries,$B66)&gt;0</formula>
    </cfRule>
    <cfRule type="expression" dxfId="686" priority="1521">
      <formula>WEEKDAY($B66,2)&gt;5</formula>
    </cfRule>
    <cfRule type="expression" dxfId="685" priority="1522">
      <formula>IF($F$1="Zone_C",COUNTIF(Zone_C,$B66)&gt;0)</formula>
    </cfRule>
    <cfRule type="expression" dxfId="684" priority="1523">
      <formula>IF($F$1="Zone_B",COUNTIF(Zone_B,$B66)&gt;0)</formula>
    </cfRule>
    <cfRule type="expression" dxfId="683" priority="1524">
      <formula>IF($F$1="Zone_A",COUNTIF(Zone_A,$B66)&gt;0)</formula>
    </cfRule>
  </conditionalFormatting>
  <conditionalFormatting sqref="F66:I70">
    <cfRule type="expression" dxfId="682" priority="1515">
      <formula>COUNTIF(feries,$B66)&gt;0</formula>
    </cfRule>
    <cfRule type="expression" dxfId="681" priority="1516">
      <formula>WEEKDAY($B66,2)&gt;5</formula>
    </cfRule>
    <cfRule type="expression" dxfId="680" priority="1517">
      <formula>IF($F$1="Zone_C",COUNTIF(Zone_C,$B66)&gt;0)</formula>
    </cfRule>
    <cfRule type="expression" dxfId="679" priority="1518">
      <formula>IF($F$1="Zone_B",COUNTIF(Zone_B,$B66)&gt;0)</formula>
    </cfRule>
    <cfRule type="expression" dxfId="678" priority="1519">
      <formula>IF($F$1="Zone_A",COUNTIF(Zone_A,$B66)&gt;0)</formula>
    </cfRule>
  </conditionalFormatting>
  <conditionalFormatting sqref="J66:N70">
    <cfRule type="expression" dxfId="677" priority="1510">
      <formula>COUNTIF(feries,$B66)&gt;0</formula>
    </cfRule>
    <cfRule type="expression" dxfId="676" priority="1511">
      <formula>WEEKDAY($B66,2)&gt;5</formula>
    </cfRule>
    <cfRule type="expression" dxfId="675" priority="1512">
      <formula>IF($F$1="Zone_C",COUNTIF(Zone_C,$B66)&gt;0)</formula>
    </cfRule>
    <cfRule type="expression" dxfId="674" priority="1513">
      <formula>IF($F$1="Zone_B",COUNTIF(Zone_B,$B66)&gt;0)</formula>
    </cfRule>
    <cfRule type="expression" dxfId="673" priority="1514">
      <formula>IF($F$1="Zone_A",COUNTIF(Zone_A,$B66)&gt;0)</formula>
    </cfRule>
  </conditionalFormatting>
  <conditionalFormatting sqref="O122:O126">
    <cfRule type="expression" dxfId="672" priority="1504">
      <formula>COUNTIF(feries,$B122)&gt;0</formula>
    </cfRule>
    <cfRule type="expression" dxfId="671" priority="1505">
      <formula>WEEKDAY($B122,2)&gt;5</formula>
    </cfRule>
    <cfRule type="expression" dxfId="670" priority="1506">
      <formula>IF($F$1="Zone_C",COUNTIF(Zone_C,$B122)&gt;0)</formula>
    </cfRule>
    <cfRule type="expression" dxfId="669" priority="1507">
      <formula>IF($F$1="Zone_B",COUNTIF(Zone_B,$B122)&gt;0)</formula>
    </cfRule>
    <cfRule type="expression" dxfId="668" priority="1508">
      <formula>IF($F$1="Zone_A",COUNTIF(Zone_A,$B122)&gt;0)</formula>
    </cfRule>
  </conditionalFormatting>
  <conditionalFormatting sqref="D122:I126">
    <cfRule type="expression" dxfId="667" priority="1499">
      <formula>COUNTIF(feries,$B122)&gt;0</formula>
    </cfRule>
    <cfRule type="expression" dxfId="666" priority="1500">
      <formula>WEEKDAY($B122,2)&gt;5</formula>
    </cfRule>
    <cfRule type="expression" dxfId="665" priority="1501">
      <formula>IF($F$1="Zone_C",COUNTIF(Zone_C,$B122)&gt;0)</formula>
    </cfRule>
    <cfRule type="expression" dxfId="664" priority="1502">
      <formula>IF($F$1="Zone_B",COUNTIF(Zone_B,$B122)&gt;0)</formula>
    </cfRule>
    <cfRule type="expression" dxfId="663" priority="1503">
      <formula>IF($F$1="Zone_A",COUNTIF(Zone_A,$B122)&gt;0)</formula>
    </cfRule>
  </conditionalFormatting>
  <conditionalFormatting sqref="J122:N126">
    <cfRule type="expression" dxfId="662" priority="1494">
      <formula>COUNTIF(feries,$B122)&gt;0</formula>
    </cfRule>
    <cfRule type="expression" dxfId="661" priority="1495">
      <formula>WEEKDAY($B122,2)&gt;5</formula>
    </cfRule>
    <cfRule type="expression" dxfId="660" priority="1496">
      <formula>IF($F$1="Zone_C",COUNTIF(Zone_C,$B122)&gt;0)</formula>
    </cfRule>
    <cfRule type="expression" dxfId="659" priority="1497">
      <formula>IF($F$1="Zone_B",COUNTIF(Zone_B,$B122)&gt;0)</formula>
    </cfRule>
    <cfRule type="expression" dxfId="658" priority="1498">
      <formula>IF($F$1="Zone_A",COUNTIF(Zone_A,$B122)&gt;0)</formula>
    </cfRule>
  </conditionalFormatting>
  <conditionalFormatting sqref="F115:O119">
    <cfRule type="expression" dxfId="657" priority="1472">
      <formula>COUNTIF(feries,$B115)&gt;0</formula>
    </cfRule>
    <cfRule type="expression" dxfId="656" priority="1473">
      <formula>WEEKDAY($B115,2)&gt;5</formula>
    </cfRule>
    <cfRule type="expression" dxfId="655" priority="1474">
      <formula>IF($F$1="Zone_C",COUNTIF(Zone_C,$B115)&gt;0)</formula>
    </cfRule>
    <cfRule type="expression" dxfId="654" priority="1475">
      <formula>IF($F$1="Zone_B",COUNTIF(Zone_B,$B115)&gt;0)</formula>
    </cfRule>
    <cfRule type="expression" dxfId="653" priority="1476">
      <formula>IF($F$1="Zone_A",COUNTIF(Zone_A,$B115)&gt;0)</formula>
    </cfRule>
  </conditionalFormatting>
  <conditionalFormatting sqref="D360:O364">
    <cfRule type="expression" dxfId="652" priority="1466">
      <formula>COUNTIF(feries,$B360)&gt;0</formula>
    </cfRule>
    <cfRule type="expression" dxfId="651" priority="1467">
      <formula>WEEKDAY($B360,2)&gt;5</formula>
    </cfRule>
    <cfRule type="expression" dxfId="650" priority="1468">
      <formula>IF($F$1="Zone_C",COUNTIF(Zone_C,$B360)&gt;0)</formula>
    </cfRule>
    <cfRule type="expression" dxfId="649" priority="1469">
      <formula>IF($F$1="Zone_B",COUNTIF(Zone_B,$B360)&gt;0)</formula>
    </cfRule>
    <cfRule type="expression" dxfId="648" priority="1470">
      <formula>IF($F$1="Zone_A",COUNTIF(Zone_A,$B360)&gt;0)</formula>
    </cfRule>
  </conditionalFormatting>
  <conditionalFormatting sqref="D227:E231">
    <cfRule type="expression" dxfId="647" priority="1448">
      <formula>COUNTIF(feries,$B227)&gt;0</formula>
    </cfRule>
    <cfRule type="expression" dxfId="646" priority="1449">
      <formula>WEEKDAY($B227,2)&gt;5</formula>
    </cfRule>
    <cfRule type="expression" dxfId="645" priority="1450">
      <formula>IF($F$1="Zone_C",COUNTIF(Zone_C,$B227)&gt;0)</formula>
    </cfRule>
    <cfRule type="expression" dxfId="644" priority="1451">
      <formula>IF($F$1="Zone_B",COUNTIF(Zone_B,$B227)&gt;0)</formula>
    </cfRule>
    <cfRule type="expression" dxfId="643" priority="1452">
      <formula>IF($F$1="Zone_A",COUNTIF(Zone_A,$B227)&gt;0)</formula>
    </cfRule>
  </conditionalFormatting>
  <conditionalFormatting sqref="D234:E238">
    <cfRule type="expression" dxfId="642" priority="1442">
      <formula>COUNTIF(feries,$B234)&gt;0</formula>
    </cfRule>
    <cfRule type="expression" dxfId="641" priority="1443">
      <formula>WEEKDAY($B234,2)&gt;5</formula>
    </cfRule>
    <cfRule type="expression" dxfId="640" priority="1444">
      <formula>IF($F$1="Zone_C",COUNTIF(Zone_C,$B234)&gt;0)</formula>
    </cfRule>
    <cfRule type="expression" dxfId="639" priority="1445">
      <formula>IF($F$1="Zone_B",COUNTIF(Zone_B,$B234)&gt;0)</formula>
    </cfRule>
    <cfRule type="expression" dxfId="638" priority="1446">
      <formula>IF($F$1="Zone_A",COUNTIF(Zone_A,$B234)&gt;0)</formula>
    </cfRule>
  </conditionalFormatting>
  <conditionalFormatting sqref="F192:I196">
    <cfRule type="expression" dxfId="637" priority="711">
      <formula>COUNTIF(feries,$B192)&gt;0</formula>
    </cfRule>
    <cfRule type="expression" dxfId="636" priority="712">
      <formula>WEEKDAY($B192,2)&gt;5</formula>
    </cfRule>
    <cfRule type="expression" dxfId="635" priority="713">
      <formula>IF($F$1="Zone_C",COUNTIF(Zone_C,$B192)&gt;0)</formula>
    </cfRule>
    <cfRule type="expression" dxfId="634" priority="714">
      <formula>IF($F$1="Zone_B",COUNTIF(Zone_B,$B192)&gt;0)</formula>
    </cfRule>
    <cfRule type="expression" dxfId="633" priority="715">
      <formula>IF($F$1="Zone_A",COUNTIF(Zone_A,$B192)&gt;0)</formula>
    </cfRule>
  </conditionalFormatting>
  <conditionalFormatting sqref="J192:N196">
    <cfRule type="expression" dxfId="632" priority="706">
      <formula>COUNTIF(feries,$B192)&gt;0</formula>
    </cfRule>
    <cfRule type="expression" dxfId="631" priority="707">
      <formula>WEEKDAY($B192,2)&gt;5</formula>
    </cfRule>
    <cfRule type="expression" dxfId="630" priority="708">
      <formula>IF($F$1="Zone_C",COUNTIF(Zone_C,$B192)&gt;0)</formula>
    </cfRule>
    <cfRule type="expression" dxfId="629" priority="709">
      <formula>IF($F$1="Zone_B",COUNTIF(Zone_B,$B192)&gt;0)</formula>
    </cfRule>
    <cfRule type="expression" dxfId="628" priority="710">
      <formula>IF($F$1="Zone_A",COUNTIF(Zone_A,$B192)&gt;0)</formula>
    </cfRule>
  </conditionalFormatting>
  <conditionalFormatting sqref="F199:I203">
    <cfRule type="expression" dxfId="627" priority="701">
      <formula>COUNTIF(feries,$B199)&gt;0</formula>
    </cfRule>
    <cfRule type="expression" dxfId="626" priority="702">
      <formula>WEEKDAY($B199,2)&gt;5</formula>
    </cfRule>
    <cfRule type="expression" dxfId="625" priority="703">
      <formula>IF($F$1="Zone_C",COUNTIF(Zone_C,$B199)&gt;0)</formula>
    </cfRule>
    <cfRule type="expression" dxfId="624" priority="704">
      <formula>IF($F$1="Zone_B",COUNTIF(Zone_B,$B199)&gt;0)</formula>
    </cfRule>
    <cfRule type="expression" dxfId="623" priority="705">
      <formula>IF($F$1="Zone_A",COUNTIF(Zone_A,$B199)&gt;0)</formula>
    </cfRule>
  </conditionalFormatting>
  <conditionalFormatting sqref="J199:N203">
    <cfRule type="expression" dxfId="622" priority="696">
      <formula>COUNTIF(feries,$B199)&gt;0</formula>
    </cfRule>
    <cfRule type="expression" dxfId="621" priority="697">
      <formula>WEEKDAY($B199,2)&gt;5</formula>
    </cfRule>
    <cfRule type="expression" dxfId="620" priority="698">
      <formula>IF($F$1="Zone_C",COUNTIF(Zone_C,$B199)&gt;0)</formula>
    </cfRule>
    <cfRule type="expression" dxfId="619" priority="699">
      <formula>IF($F$1="Zone_B",COUNTIF(Zone_B,$B199)&gt;0)</formula>
    </cfRule>
    <cfRule type="expression" dxfId="618" priority="700">
      <formula>IF($F$1="Zone_A",COUNTIF(Zone_A,$B199)&gt;0)</formula>
    </cfRule>
  </conditionalFormatting>
  <conditionalFormatting sqref="F206:I210">
    <cfRule type="expression" dxfId="617" priority="691">
      <formula>COUNTIF(feries,$B206)&gt;0</formula>
    </cfRule>
    <cfRule type="expression" dxfId="616" priority="692">
      <formula>WEEKDAY($B206,2)&gt;5</formula>
    </cfRule>
    <cfRule type="expression" dxfId="615" priority="693">
      <formula>IF($F$1="Zone_C",COUNTIF(Zone_C,$B206)&gt;0)</formula>
    </cfRule>
    <cfRule type="expression" dxfId="614" priority="694">
      <formula>IF($F$1="Zone_B",COUNTIF(Zone_B,$B206)&gt;0)</formula>
    </cfRule>
    <cfRule type="expression" dxfId="613" priority="695">
      <formula>IF($F$1="Zone_A",COUNTIF(Zone_A,$B206)&gt;0)</formula>
    </cfRule>
  </conditionalFormatting>
  <conditionalFormatting sqref="J206:N210">
    <cfRule type="expression" dxfId="612" priority="686">
      <formula>COUNTIF(feries,$B206)&gt;0</formula>
    </cfRule>
    <cfRule type="expression" dxfId="611" priority="687">
      <formula>WEEKDAY($B206,2)&gt;5</formula>
    </cfRule>
    <cfRule type="expression" dxfId="610" priority="688">
      <formula>IF($F$1="Zone_C",COUNTIF(Zone_C,$B206)&gt;0)</formula>
    </cfRule>
    <cfRule type="expression" dxfId="609" priority="689">
      <formula>IF($F$1="Zone_B",COUNTIF(Zone_B,$B206)&gt;0)</formula>
    </cfRule>
    <cfRule type="expression" dxfId="608" priority="690">
      <formula>IF($F$1="Zone_A",COUNTIF(Zone_A,$B206)&gt;0)</formula>
    </cfRule>
  </conditionalFormatting>
  <conditionalFormatting sqref="F213:I217">
    <cfRule type="expression" dxfId="607" priority="681">
      <formula>COUNTIF(feries,$B213)&gt;0</formula>
    </cfRule>
    <cfRule type="expression" dxfId="606" priority="682">
      <formula>WEEKDAY($B213,2)&gt;5</formula>
    </cfRule>
    <cfRule type="expression" dxfId="605" priority="683">
      <formula>IF($F$1="Zone_C",COUNTIF(Zone_C,$B213)&gt;0)</formula>
    </cfRule>
    <cfRule type="expression" dxfId="604" priority="684">
      <formula>IF($F$1="Zone_B",COUNTIF(Zone_B,$B213)&gt;0)</formula>
    </cfRule>
    <cfRule type="expression" dxfId="603" priority="685">
      <formula>IF($F$1="Zone_A",COUNTIF(Zone_A,$B213)&gt;0)</formula>
    </cfRule>
  </conditionalFormatting>
  <conditionalFormatting sqref="J213:N217">
    <cfRule type="expression" dxfId="602" priority="676">
      <formula>COUNTIF(feries,$B213)&gt;0</formula>
    </cfRule>
    <cfRule type="expression" dxfId="601" priority="677">
      <formula>WEEKDAY($B213,2)&gt;5</formula>
    </cfRule>
    <cfRule type="expression" dxfId="600" priority="678">
      <formula>IF($F$1="Zone_C",COUNTIF(Zone_C,$B213)&gt;0)</formula>
    </cfRule>
    <cfRule type="expression" dxfId="599" priority="679">
      <formula>IF($F$1="Zone_B",COUNTIF(Zone_B,$B213)&gt;0)</formula>
    </cfRule>
    <cfRule type="expression" dxfId="598" priority="680">
      <formula>IF($F$1="Zone_A",COUNTIF(Zone_A,$B213)&gt;0)</formula>
    </cfRule>
  </conditionalFormatting>
  <conditionalFormatting sqref="D241:I245">
    <cfRule type="expression" dxfId="597" priority="671">
      <formula>COUNTIF(feries,$B241)&gt;0</formula>
    </cfRule>
    <cfRule type="expression" dxfId="596" priority="672">
      <formula>WEEKDAY($B241,2)&gt;5</formula>
    </cfRule>
    <cfRule type="expression" dxfId="595" priority="673">
      <formula>IF($F$1="Zone_C",COUNTIF(Zone_C,$B241)&gt;0)</formula>
    </cfRule>
    <cfRule type="expression" dxfId="594" priority="674">
      <formula>IF($F$1="Zone_B",COUNTIF(Zone_B,$B241)&gt;0)</formula>
    </cfRule>
    <cfRule type="expression" dxfId="593" priority="675">
      <formula>IF($F$1="Zone_A",COUNTIF(Zone_A,$B241)&gt;0)</formula>
    </cfRule>
  </conditionalFormatting>
  <conditionalFormatting sqref="J241:N245">
    <cfRule type="expression" dxfId="592" priority="666">
      <formula>COUNTIF(feries,$B241)&gt;0</formula>
    </cfRule>
    <cfRule type="expression" dxfId="591" priority="667">
      <formula>WEEKDAY($B241,2)&gt;5</formula>
    </cfRule>
    <cfRule type="expression" dxfId="590" priority="668">
      <formula>IF($F$1="Zone_C",COUNTIF(Zone_C,$B241)&gt;0)</formula>
    </cfRule>
    <cfRule type="expression" dxfId="589" priority="669">
      <formula>IF($F$1="Zone_B",COUNTIF(Zone_B,$B241)&gt;0)</formula>
    </cfRule>
    <cfRule type="expression" dxfId="588" priority="670">
      <formula>IF($F$1="Zone_A",COUNTIF(Zone_A,$B241)&gt;0)</formula>
    </cfRule>
  </conditionalFormatting>
  <conditionalFormatting sqref="O10:O14">
    <cfRule type="expression" dxfId="587" priority="651">
      <formula>COUNTIF(feries,$B10)&gt;0</formula>
    </cfRule>
    <cfRule type="expression" dxfId="586" priority="652">
      <formula>WEEKDAY($B10,2)&gt;5</formula>
    </cfRule>
    <cfRule type="expression" dxfId="585" priority="653">
      <formula>IF($F$1="Zone_C",COUNTIF(Zone_C,$B10)&gt;0)</formula>
    </cfRule>
    <cfRule type="expression" dxfId="584" priority="654">
      <formula>IF($F$1="Zone_B",COUNTIF(Zone_B,$B10)&gt;0)</formula>
    </cfRule>
    <cfRule type="expression" dxfId="583" priority="655">
      <formula>IF($F$1="Zone_A",COUNTIF(Zone_A,$B10)&gt;0)</formula>
    </cfRule>
  </conditionalFormatting>
  <conditionalFormatting sqref="D10:N14">
    <cfRule type="expression" dxfId="582" priority="646">
      <formula>COUNTIF(feries,$B10)&gt;0</formula>
    </cfRule>
    <cfRule type="expression" dxfId="581" priority="647">
      <formula>WEEKDAY($B10,2)&gt;5</formula>
    </cfRule>
    <cfRule type="expression" dxfId="580" priority="648">
      <formula>IF($F$1="Zone_C",COUNTIF(Zone_C,$B10)&gt;0)</formula>
    </cfRule>
    <cfRule type="expression" dxfId="579" priority="649">
      <formula>IF($F$1="Zone_B",COUNTIF(Zone_B,$B10)&gt;0)</formula>
    </cfRule>
    <cfRule type="expression" dxfId="578" priority="650">
      <formula>IF($F$1="Zone_A",COUNTIF(Zone_A,$B10)&gt;0)</formula>
    </cfRule>
  </conditionalFormatting>
  <conditionalFormatting sqref="O21">
    <cfRule type="expression" dxfId="577" priority="641">
      <formula>COUNTIF(feries,$B21)&gt;0</formula>
    </cfRule>
    <cfRule type="expression" dxfId="576" priority="642">
      <formula>WEEKDAY($B21,2)&gt;5</formula>
    </cfRule>
    <cfRule type="expression" dxfId="575" priority="643">
      <formula>IF($F$1="Zone_C",COUNTIF(Zone_C,$B21)&gt;0)</formula>
    </cfRule>
    <cfRule type="expression" dxfId="574" priority="644">
      <formula>IF($F$1="Zone_B",COUNTIF(Zone_B,$B21)&gt;0)</formula>
    </cfRule>
    <cfRule type="expression" dxfId="573" priority="645">
      <formula>IF($F$1="Zone_A",COUNTIF(Zone_A,$B21)&gt;0)</formula>
    </cfRule>
  </conditionalFormatting>
  <conditionalFormatting sqref="D21:N21">
    <cfRule type="expression" dxfId="572" priority="636">
      <formula>COUNTIF(feries,$B21)&gt;0</formula>
    </cfRule>
    <cfRule type="expression" dxfId="571" priority="637">
      <formula>WEEKDAY($B21,2)&gt;5</formula>
    </cfRule>
    <cfRule type="expression" dxfId="570" priority="638">
      <formula>IF($F$1="Zone_C",COUNTIF(Zone_C,$B21)&gt;0)</formula>
    </cfRule>
    <cfRule type="expression" dxfId="569" priority="639">
      <formula>IF($F$1="Zone_B",COUNTIF(Zone_B,$B21)&gt;0)</formula>
    </cfRule>
    <cfRule type="expression" dxfId="568" priority="640">
      <formula>IF($F$1="Zone_A",COUNTIF(Zone_A,$B21)&gt;0)</formula>
    </cfRule>
  </conditionalFormatting>
  <conditionalFormatting sqref="O24:O28">
    <cfRule type="expression" dxfId="567" priority="631">
      <formula>COUNTIF(feries,$B24)&gt;0</formula>
    </cfRule>
    <cfRule type="expression" dxfId="566" priority="632">
      <formula>WEEKDAY($B24,2)&gt;5</formula>
    </cfRule>
    <cfRule type="expression" dxfId="565" priority="633">
      <formula>IF($F$1="Zone_C",COUNTIF(Zone_C,$B24)&gt;0)</formula>
    </cfRule>
    <cfRule type="expression" dxfId="564" priority="634">
      <formula>IF($F$1="Zone_B",COUNTIF(Zone_B,$B24)&gt;0)</formula>
    </cfRule>
    <cfRule type="expression" dxfId="563" priority="635">
      <formula>IF($F$1="Zone_A",COUNTIF(Zone_A,$B24)&gt;0)</formula>
    </cfRule>
  </conditionalFormatting>
  <conditionalFormatting sqref="D24:N28">
    <cfRule type="expression" dxfId="562" priority="626">
      <formula>COUNTIF(feries,$B24)&gt;0</formula>
    </cfRule>
    <cfRule type="expression" dxfId="561" priority="627">
      <formula>WEEKDAY($B24,2)&gt;5</formula>
    </cfRule>
    <cfRule type="expression" dxfId="560" priority="628">
      <formula>IF($F$1="Zone_C",COUNTIF(Zone_C,$B24)&gt;0)</formula>
    </cfRule>
    <cfRule type="expression" dxfId="559" priority="629">
      <formula>IF($F$1="Zone_B",COUNTIF(Zone_B,$B24)&gt;0)</formula>
    </cfRule>
    <cfRule type="expression" dxfId="558" priority="630">
      <formula>IF($F$1="Zone_A",COUNTIF(Zone_A,$B24)&gt;0)</formula>
    </cfRule>
  </conditionalFormatting>
  <conditionalFormatting sqref="O31:O35">
    <cfRule type="expression" dxfId="557" priority="621">
      <formula>COUNTIF(feries,$B31)&gt;0</formula>
    </cfRule>
    <cfRule type="expression" dxfId="556" priority="622">
      <formula>WEEKDAY($B31,2)&gt;5</formula>
    </cfRule>
    <cfRule type="expression" dxfId="555" priority="623">
      <formula>IF($F$1="Zone_C",COUNTIF(Zone_C,$B31)&gt;0)</formula>
    </cfRule>
    <cfRule type="expression" dxfId="554" priority="624">
      <formula>IF($F$1="Zone_B",COUNTIF(Zone_B,$B31)&gt;0)</formula>
    </cfRule>
    <cfRule type="expression" dxfId="553" priority="625">
      <formula>IF($F$1="Zone_A",COUNTIF(Zone_A,$B31)&gt;0)</formula>
    </cfRule>
  </conditionalFormatting>
  <conditionalFormatting sqref="D31:N35">
    <cfRule type="expression" dxfId="552" priority="616">
      <formula>COUNTIF(feries,$B31)&gt;0</formula>
    </cfRule>
    <cfRule type="expression" dxfId="551" priority="617">
      <formula>WEEKDAY($B31,2)&gt;5</formula>
    </cfRule>
    <cfRule type="expression" dxfId="550" priority="618">
      <formula>IF($F$1="Zone_C",COUNTIF(Zone_C,$B31)&gt;0)</formula>
    </cfRule>
    <cfRule type="expression" dxfId="549" priority="619">
      <formula>IF($F$1="Zone_B",COUNTIF(Zone_B,$B31)&gt;0)</formula>
    </cfRule>
    <cfRule type="expression" dxfId="548" priority="620">
      <formula>IF($F$1="Zone_A",COUNTIF(Zone_A,$B31)&gt;0)</formula>
    </cfRule>
  </conditionalFormatting>
  <conditionalFormatting sqref="O38:O42">
    <cfRule type="expression" dxfId="547" priority="611">
      <formula>COUNTIF(feries,$B38)&gt;0</formula>
    </cfRule>
    <cfRule type="expression" dxfId="546" priority="612">
      <formula>WEEKDAY($B38,2)&gt;5</formula>
    </cfRule>
    <cfRule type="expression" dxfId="545" priority="613">
      <formula>IF($F$1="Zone_C",COUNTIF(Zone_C,$B38)&gt;0)</formula>
    </cfRule>
    <cfRule type="expression" dxfId="544" priority="614">
      <formula>IF($F$1="Zone_B",COUNTIF(Zone_B,$B38)&gt;0)</formula>
    </cfRule>
    <cfRule type="expression" dxfId="543" priority="615">
      <formula>IF($F$1="Zone_A",COUNTIF(Zone_A,$B38)&gt;0)</formula>
    </cfRule>
  </conditionalFormatting>
  <conditionalFormatting sqref="D38:N42">
    <cfRule type="expression" dxfId="542" priority="606">
      <formula>COUNTIF(feries,$B38)&gt;0</formula>
    </cfRule>
    <cfRule type="expression" dxfId="541" priority="607">
      <formula>WEEKDAY($B38,2)&gt;5</formula>
    </cfRule>
    <cfRule type="expression" dxfId="540" priority="608">
      <formula>IF($F$1="Zone_C",COUNTIF(Zone_C,$B38)&gt;0)</formula>
    </cfRule>
    <cfRule type="expression" dxfId="539" priority="609">
      <formula>IF($F$1="Zone_B",COUNTIF(Zone_B,$B38)&gt;0)</formula>
    </cfRule>
    <cfRule type="expression" dxfId="538" priority="610">
      <formula>IF($F$1="Zone_A",COUNTIF(Zone_A,$B38)&gt;0)</formula>
    </cfRule>
  </conditionalFormatting>
  <conditionalFormatting sqref="O45:O49">
    <cfRule type="expression" dxfId="537" priority="601">
      <formula>COUNTIF(feries,$B45)&gt;0</formula>
    </cfRule>
    <cfRule type="expression" dxfId="536" priority="602">
      <formula>WEEKDAY($B45,2)&gt;5</formula>
    </cfRule>
    <cfRule type="expression" dxfId="535" priority="603">
      <formula>IF($F$1="Zone_C",COUNTIF(Zone_C,$B45)&gt;0)</formula>
    </cfRule>
    <cfRule type="expression" dxfId="534" priority="604">
      <formula>IF($F$1="Zone_B",COUNTIF(Zone_B,$B45)&gt;0)</formula>
    </cfRule>
    <cfRule type="expression" dxfId="533" priority="605">
      <formula>IF($F$1="Zone_A",COUNTIF(Zone_A,$B45)&gt;0)</formula>
    </cfRule>
  </conditionalFormatting>
  <conditionalFormatting sqref="D45:N49">
    <cfRule type="expression" dxfId="532" priority="596">
      <formula>COUNTIF(feries,$B45)&gt;0</formula>
    </cfRule>
    <cfRule type="expression" dxfId="531" priority="597">
      <formula>WEEKDAY($B45,2)&gt;5</formula>
    </cfRule>
    <cfRule type="expression" dxfId="530" priority="598">
      <formula>IF($F$1="Zone_C",COUNTIF(Zone_C,$B45)&gt;0)</formula>
    </cfRule>
    <cfRule type="expression" dxfId="529" priority="599">
      <formula>IF($F$1="Zone_B",COUNTIF(Zone_B,$B45)&gt;0)</formula>
    </cfRule>
    <cfRule type="expression" dxfId="528" priority="600">
      <formula>IF($F$1="Zone_A",COUNTIF(Zone_A,$B45)&gt;0)</formula>
    </cfRule>
  </conditionalFormatting>
  <conditionalFormatting sqref="O52:O56">
    <cfRule type="expression" dxfId="527" priority="591">
      <formula>COUNTIF(feries,$B52)&gt;0</formula>
    </cfRule>
    <cfRule type="expression" dxfId="526" priority="592">
      <formula>WEEKDAY($B52,2)&gt;5</formula>
    </cfRule>
    <cfRule type="expression" dxfId="525" priority="593">
      <formula>IF($F$1="Zone_C",COUNTIF(Zone_C,$B52)&gt;0)</formula>
    </cfRule>
    <cfRule type="expression" dxfId="524" priority="594">
      <formula>IF($F$1="Zone_B",COUNTIF(Zone_B,$B52)&gt;0)</formula>
    </cfRule>
    <cfRule type="expression" dxfId="523" priority="595">
      <formula>IF($F$1="Zone_A",COUNTIF(Zone_A,$B52)&gt;0)</formula>
    </cfRule>
  </conditionalFormatting>
  <conditionalFormatting sqref="D52:N56">
    <cfRule type="expression" dxfId="522" priority="586">
      <formula>COUNTIF(feries,$B52)&gt;0</formula>
    </cfRule>
    <cfRule type="expression" dxfId="521" priority="587">
      <formula>WEEKDAY($B52,2)&gt;5</formula>
    </cfRule>
    <cfRule type="expression" dxfId="520" priority="588">
      <formula>IF($F$1="Zone_C",COUNTIF(Zone_C,$B52)&gt;0)</formula>
    </cfRule>
    <cfRule type="expression" dxfId="519" priority="589">
      <formula>IF($F$1="Zone_B",COUNTIF(Zone_B,$B52)&gt;0)</formula>
    </cfRule>
    <cfRule type="expression" dxfId="518" priority="590">
      <formula>IF($F$1="Zone_A",COUNTIF(Zone_A,$B52)&gt;0)</formula>
    </cfRule>
  </conditionalFormatting>
  <conditionalFormatting sqref="O73:O77">
    <cfRule type="expression" dxfId="517" priority="581">
      <formula>COUNTIF(feries,$B73)&gt;0</formula>
    </cfRule>
    <cfRule type="expression" dxfId="516" priority="582">
      <formula>WEEKDAY($B73,2)&gt;5</formula>
    </cfRule>
    <cfRule type="expression" dxfId="515" priority="583">
      <formula>IF($F$1="Zone_C",COUNTIF(Zone_C,$B73)&gt;0)</formula>
    </cfRule>
    <cfRule type="expression" dxfId="514" priority="584">
      <formula>IF($F$1="Zone_B",COUNTIF(Zone_B,$B73)&gt;0)</formula>
    </cfRule>
    <cfRule type="expression" dxfId="513" priority="585">
      <formula>IF($F$1="Zone_A",COUNTIF(Zone_A,$B73)&gt;0)</formula>
    </cfRule>
  </conditionalFormatting>
  <conditionalFormatting sqref="D73:N77">
    <cfRule type="expression" dxfId="512" priority="576">
      <formula>COUNTIF(feries,$B73)&gt;0</formula>
    </cfRule>
    <cfRule type="expression" dxfId="511" priority="577">
      <formula>WEEKDAY($B73,2)&gt;5</formula>
    </cfRule>
    <cfRule type="expression" dxfId="510" priority="578">
      <formula>IF($F$1="Zone_C",COUNTIF(Zone_C,$B73)&gt;0)</formula>
    </cfRule>
    <cfRule type="expression" dxfId="509" priority="579">
      <formula>IF($F$1="Zone_B",COUNTIF(Zone_B,$B73)&gt;0)</formula>
    </cfRule>
    <cfRule type="expression" dxfId="508" priority="580">
      <formula>IF($F$1="Zone_A",COUNTIF(Zone_A,$B73)&gt;0)</formula>
    </cfRule>
  </conditionalFormatting>
  <conditionalFormatting sqref="O80:O84">
    <cfRule type="expression" dxfId="507" priority="571">
      <formula>COUNTIF(feries,$B80)&gt;0</formula>
    </cfRule>
    <cfRule type="expression" dxfId="506" priority="572">
      <formula>WEEKDAY($B80,2)&gt;5</formula>
    </cfRule>
    <cfRule type="expression" dxfId="505" priority="573">
      <formula>IF($F$1="Zone_C",COUNTIF(Zone_C,$B80)&gt;0)</formula>
    </cfRule>
    <cfRule type="expression" dxfId="504" priority="574">
      <formula>IF($F$1="Zone_B",COUNTIF(Zone_B,$B80)&gt;0)</formula>
    </cfRule>
    <cfRule type="expression" dxfId="503" priority="575">
      <formula>IF($F$1="Zone_A",COUNTIF(Zone_A,$B80)&gt;0)</formula>
    </cfRule>
  </conditionalFormatting>
  <conditionalFormatting sqref="D80:N84">
    <cfRule type="expression" dxfId="502" priority="566">
      <formula>COUNTIF(feries,$B80)&gt;0</formula>
    </cfRule>
    <cfRule type="expression" dxfId="501" priority="567">
      <formula>WEEKDAY($B80,2)&gt;5</formula>
    </cfRule>
    <cfRule type="expression" dxfId="500" priority="568">
      <formula>IF($F$1="Zone_C",COUNTIF(Zone_C,$B80)&gt;0)</formula>
    </cfRule>
    <cfRule type="expression" dxfId="499" priority="569">
      <formula>IF($F$1="Zone_B",COUNTIF(Zone_B,$B80)&gt;0)</formula>
    </cfRule>
    <cfRule type="expression" dxfId="498" priority="570">
      <formula>IF($F$1="Zone_A",COUNTIF(Zone_A,$B80)&gt;0)</formula>
    </cfRule>
  </conditionalFormatting>
  <conditionalFormatting sqref="O87:O91">
    <cfRule type="expression" dxfId="497" priority="561">
      <formula>COUNTIF(feries,$B87)&gt;0</formula>
    </cfRule>
    <cfRule type="expression" dxfId="496" priority="562">
      <formula>WEEKDAY($B87,2)&gt;5</formula>
    </cfRule>
    <cfRule type="expression" dxfId="495" priority="563">
      <formula>IF($F$1="Zone_C",COUNTIF(Zone_C,$B87)&gt;0)</formula>
    </cfRule>
    <cfRule type="expression" dxfId="494" priority="564">
      <formula>IF($F$1="Zone_B",COUNTIF(Zone_B,$B87)&gt;0)</formula>
    </cfRule>
    <cfRule type="expression" dxfId="493" priority="565">
      <formula>IF($F$1="Zone_A",COUNTIF(Zone_A,$B87)&gt;0)</formula>
    </cfRule>
  </conditionalFormatting>
  <conditionalFormatting sqref="D87:N91">
    <cfRule type="expression" dxfId="492" priority="556">
      <formula>COUNTIF(feries,$B87)&gt;0</formula>
    </cfRule>
    <cfRule type="expression" dxfId="491" priority="557">
      <formula>WEEKDAY($B87,2)&gt;5</formula>
    </cfRule>
    <cfRule type="expression" dxfId="490" priority="558">
      <formula>IF($F$1="Zone_C",COUNTIF(Zone_C,$B87)&gt;0)</formula>
    </cfRule>
    <cfRule type="expression" dxfId="489" priority="559">
      <formula>IF($F$1="Zone_B",COUNTIF(Zone_B,$B87)&gt;0)</formula>
    </cfRule>
    <cfRule type="expression" dxfId="488" priority="560">
      <formula>IF($F$1="Zone_A",COUNTIF(Zone_A,$B87)&gt;0)</formula>
    </cfRule>
  </conditionalFormatting>
  <conditionalFormatting sqref="O94:O98">
    <cfRule type="expression" dxfId="487" priority="551">
      <formula>COUNTIF(feries,$B94)&gt;0</formula>
    </cfRule>
    <cfRule type="expression" dxfId="486" priority="552">
      <formula>WEEKDAY($B94,2)&gt;5</formula>
    </cfRule>
    <cfRule type="expression" dxfId="485" priority="553">
      <formula>IF($F$1="Zone_C",COUNTIF(Zone_C,$B94)&gt;0)</formula>
    </cfRule>
    <cfRule type="expression" dxfId="484" priority="554">
      <formula>IF($F$1="Zone_B",COUNTIF(Zone_B,$B94)&gt;0)</formula>
    </cfRule>
    <cfRule type="expression" dxfId="483" priority="555">
      <formula>IF($F$1="Zone_A",COUNTIF(Zone_A,$B94)&gt;0)</formula>
    </cfRule>
  </conditionalFormatting>
  <conditionalFormatting sqref="D94:N98">
    <cfRule type="expression" dxfId="482" priority="546">
      <formula>COUNTIF(feries,$B94)&gt;0</formula>
    </cfRule>
    <cfRule type="expression" dxfId="481" priority="547">
      <formula>WEEKDAY($B94,2)&gt;5</formula>
    </cfRule>
    <cfRule type="expression" dxfId="480" priority="548">
      <formula>IF($F$1="Zone_C",COUNTIF(Zone_C,$B94)&gt;0)</formula>
    </cfRule>
    <cfRule type="expression" dxfId="479" priority="549">
      <formula>IF($F$1="Zone_B",COUNTIF(Zone_B,$B94)&gt;0)</formula>
    </cfRule>
    <cfRule type="expression" dxfId="478" priority="550">
      <formula>IF($F$1="Zone_A",COUNTIF(Zone_A,$B94)&gt;0)</formula>
    </cfRule>
  </conditionalFormatting>
  <conditionalFormatting sqref="O101:O105">
    <cfRule type="expression" dxfId="477" priority="541">
      <formula>COUNTIF(feries,$B101)&gt;0</formula>
    </cfRule>
    <cfRule type="expression" dxfId="476" priority="542">
      <formula>WEEKDAY($B101,2)&gt;5</formula>
    </cfRule>
    <cfRule type="expression" dxfId="475" priority="543">
      <formula>IF($F$1="Zone_C",COUNTIF(Zone_C,$B101)&gt;0)</formula>
    </cfRule>
    <cfRule type="expression" dxfId="474" priority="544">
      <formula>IF($F$1="Zone_B",COUNTIF(Zone_B,$B101)&gt;0)</formula>
    </cfRule>
    <cfRule type="expression" dxfId="473" priority="545">
      <formula>IF($F$1="Zone_A",COUNTIF(Zone_A,$B101)&gt;0)</formula>
    </cfRule>
  </conditionalFormatting>
  <conditionalFormatting sqref="D101:N105">
    <cfRule type="expression" dxfId="472" priority="536">
      <formula>COUNTIF(feries,$B101)&gt;0</formula>
    </cfRule>
    <cfRule type="expression" dxfId="471" priority="537">
      <formula>WEEKDAY($B101,2)&gt;5</formula>
    </cfRule>
    <cfRule type="expression" dxfId="470" priority="538">
      <formula>IF($F$1="Zone_C",COUNTIF(Zone_C,$B101)&gt;0)</formula>
    </cfRule>
    <cfRule type="expression" dxfId="469" priority="539">
      <formula>IF($F$1="Zone_B",COUNTIF(Zone_B,$B101)&gt;0)</formula>
    </cfRule>
    <cfRule type="expression" dxfId="468" priority="540">
      <formula>IF($F$1="Zone_A",COUNTIF(Zone_A,$B101)&gt;0)</formula>
    </cfRule>
  </conditionalFormatting>
  <conditionalFormatting sqref="O108:O112">
    <cfRule type="expression" dxfId="467" priority="531">
      <formula>COUNTIF(feries,$B108)&gt;0</formula>
    </cfRule>
    <cfRule type="expression" dxfId="466" priority="532">
      <formula>WEEKDAY($B108,2)&gt;5</formula>
    </cfRule>
    <cfRule type="expression" dxfId="465" priority="533">
      <formula>IF($F$1="Zone_C",COUNTIF(Zone_C,$B108)&gt;0)</formula>
    </cfRule>
    <cfRule type="expression" dxfId="464" priority="534">
      <formula>IF($F$1="Zone_B",COUNTIF(Zone_B,$B108)&gt;0)</formula>
    </cfRule>
    <cfRule type="expression" dxfId="463" priority="535">
      <formula>IF($F$1="Zone_A",COUNTIF(Zone_A,$B108)&gt;0)</formula>
    </cfRule>
  </conditionalFormatting>
  <conditionalFormatting sqref="D108:N112">
    <cfRule type="expression" dxfId="462" priority="526">
      <formula>COUNTIF(feries,$B108)&gt;0</formula>
    </cfRule>
    <cfRule type="expression" dxfId="461" priority="527">
      <formula>WEEKDAY($B108,2)&gt;5</formula>
    </cfRule>
    <cfRule type="expression" dxfId="460" priority="528">
      <formula>IF($F$1="Zone_C",COUNTIF(Zone_C,$B108)&gt;0)</formula>
    </cfRule>
    <cfRule type="expression" dxfId="459" priority="529">
      <formula>IF($F$1="Zone_B",COUNTIF(Zone_B,$B108)&gt;0)</formula>
    </cfRule>
    <cfRule type="expression" dxfId="458" priority="530">
      <formula>IF($F$1="Zone_A",COUNTIF(Zone_A,$B108)&gt;0)</formula>
    </cfRule>
  </conditionalFormatting>
  <conditionalFormatting sqref="O129:O133">
    <cfRule type="expression" dxfId="457" priority="521">
      <formula>COUNTIF(feries,$B129)&gt;0</formula>
    </cfRule>
    <cfRule type="expression" dxfId="456" priority="522">
      <formula>WEEKDAY($B129,2)&gt;5</formula>
    </cfRule>
    <cfRule type="expression" dxfId="455" priority="523">
      <formula>IF($F$1="Zone_C",COUNTIF(Zone_C,$B129)&gt;0)</formula>
    </cfRule>
    <cfRule type="expression" dxfId="454" priority="524">
      <formula>IF($F$1="Zone_B",COUNTIF(Zone_B,$B129)&gt;0)</formula>
    </cfRule>
    <cfRule type="expression" dxfId="453" priority="525">
      <formula>IF($F$1="Zone_A",COUNTIF(Zone_A,$B129)&gt;0)</formula>
    </cfRule>
  </conditionalFormatting>
  <conditionalFormatting sqref="D129:N133">
    <cfRule type="expression" dxfId="452" priority="516">
      <formula>COUNTIF(feries,$B129)&gt;0</formula>
    </cfRule>
    <cfRule type="expression" dxfId="451" priority="517">
      <formula>WEEKDAY($B129,2)&gt;5</formula>
    </cfRule>
    <cfRule type="expression" dxfId="450" priority="518">
      <formula>IF($F$1="Zone_C",COUNTIF(Zone_C,$B129)&gt;0)</formula>
    </cfRule>
    <cfRule type="expression" dxfId="449" priority="519">
      <formula>IF($F$1="Zone_B",COUNTIF(Zone_B,$B129)&gt;0)</formula>
    </cfRule>
    <cfRule type="expression" dxfId="448" priority="520">
      <formula>IF($F$1="Zone_A",COUNTIF(Zone_A,$B129)&gt;0)</formula>
    </cfRule>
  </conditionalFormatting>
  <conditionalFormatting sqref="O136:O140">
    <cfRule type="expression" dxfId="447" priority="511">
      <formula>COUNTIF(feries,$B136)&gt;0</formula>
    </cfRule>
    <cfRule type="expression" dxfId="446" priority="512">
      <formula>WEEKDAY($B136,2)&gt;5</formula>
    </cfRule>
    <cfRule type="expression" dxfId="445" priority="513">
      <formula>IF($F$1="Zone_C",COUNTIF(Zone_C,$B136)&gt;0)</formula>
    </cfRule>
    <cfRule type="expression" dxfId="444" priority="514">
      <formula>IF($F$1="Zone_B",COUNTIF(Zone_B,$B136)&gt;0)</formula>
    </cfRule>
    <cfRule type="expression" dxfId="443" priority="515">
      <formula>IF($F$1="Zone_A",COUNTIF(Zone_A,$B136)&gt;0)</formula>
    </cfRule>
  </conditionalFormatting>
  <conditionalFormatting sqref="D136:N140">
    <cfRule type="expression" dxfId="442" priority="506">
      <formula>COUNTIF(feries,$B136)&gt;0</formula>
    </cfRule>
    <cfRule type="expression" dxfId="441" priority="507">
      <formula>WEEKDAY($B136,2)&gt;5</formula>
    </cfRule>
    <cfRule type="expression" dxfId="440" priority="508">
      <formula>IF($F$1="Zone_C",COUNTIF(Zone_C,$B136)&gt;0)</formula>
    </cfRule>
    <cfRule type="expression" dxfId="439" priority="509">
      <formula>IF($F$1="Zone_B",COUNTIF(Zone_B,$B136)&gt;0)</formula>
    </cfRule>
    <cfRule type="expression" dxfId="438" priority="510">
      <formula>IF($F$1="Zone_A",COUNTIF(Zone_A,$B136)&gt;0)</formula>
    </cfRule>
  </conditionalFormatting>
  <conditionalFormatting sqref="O143:O147">
    <cfRule type="expression" dxfId="437" priority="501">
      <formula>COUNTIF(feries,$B143)&gt;0</formula>
    </cfRule>
    <cfRule type="expression" dxfId="436" priority="502">
      <formula>WEEKDAY($B143,2)&gt;5</formula>
    </cfRule>
    <cfRule type="expression" dxfId="435" priority="503">
      <formula>IF($F$1="Zone_C",COUNTIF(Zone_C,$B143)&gt;0)</formula>
    </cfRule>
    <cfRule type="expression" dxfId="434" priority="504">
      <formula>IF($F$1="Zone_B",COUNTIF(Zone_B,$B143)&gt;0)</formula>
    </cfRule>
    <cfRule type="expression" dxfId="433" priority="505">
      <formula>IF($F$1="Zone_A",COUNTIF(Zone_A,$B143)&gt;0)</formula>
    </cfRule>
  </conditionalFormatting>
  <conditionalFormatting sqref="D143:N147">
    <cfRule type="expression" dxfId="432" priority="496">
      <formula>COUNTIF(feries,$B143)&gt;0</formula>
    </cfRule>
    <cfRule type="expression" dxfId="431" priority="497">
      <formula>WEEKDAY($B143,2)&gt;5</formula>
    </cfRule>
    <cfRule type="expression" dxfId="430" priority="498">
      <formula>IF($F$1="Zone_C",COUNTIF(Zone_C,$B143)&gt;0)</formula>
    </cfRule>
    <cfRule type="expression" dxfId="429" priority="499">
      <formula>IF($F$1="Zone_B",COUNTIF(Zone_B,$B143)&gt;0)</formula>
    </cfRule>
    <cfRule type="expression" dxfId="428" priority="500">
      <formula>IF($F$1="Zone_A",COUNTIF(Zone_A,$B143)&gt;0)</formula>
    </cfRule>
  </conditionalFormatting>
  <conditionalFormatting sqref="O150:O154">
    <cfRule type="expression" dxfId="427" priority="491">
      <formula>COUNTIF(feries,$B150)&gt;0</formula>
    </cfRule>
    <cfRule type="expression" dxfId="426" priority="492">
      <formula>WEEKDAY($B150,2)&gt;5</formula>
    </cfRule>
    <cfRule type="expression" dxfId="425" priority="493">
      <formula>IF($F$1="Zone_C",COUNTIF(Zone_C,$B150)&gt;0)</formula>
    </cfRule>
    <cfRule type="expression" dxfId="424" priority="494">
      <formula>IF($F$1="Zone_B",COUNTIF(Zone_B,$B150)&gt;0)</formula>
    </cfRule>
    <cfRule type="expression" dxfId="423" priority="495">
      <formula>IF($F$1="Zone_A",COUNTIF(Zone_A,$B150)&gt;0)</formula>
    </cfRule>
  </conditionalFormatting>
  <conditionalFormatting sqref="D150:N154">
    <cfRule type="expression" dxfId="422" priority="486">
      <formula>COUNTIF(feries,$B150)&gt;0</formula>
    </cfRule>
    <cfRule type="expression" dxfId="421" priority="487">
      <formula>WEEKDAY($B150,2)&gt;5</formula>
    </cfRule>
    <cfRule type="expression" dxfId="420" priority="488">
      <formula>IF($F$1="Zone_C",COUNTIF(Zone_C,$B150)&gt;0)</formula>
    </cfRule>
    <cfRule type="expression" dxfId="419" priority="489">
      <formula>IF($F$1="Zone_B",COUNTIF(Zone_B,$B150)&gt;0)</formula>
    </cfRule>
    <cfRule type="expression" dxfId="418" priority="490">
      <formula>IF($F$1="Zone_A",COUNTIF(Zone_A,$B150)&gt;0)</formula>
    </cfRule>
  </conditionalFormatting>
  <conditionalFormatting sqref="O157:O161">
    <cfRule type="expression" dxfId="417" priority="481">
      <formula>COUNTIF(feries,$B157)&gt;0</formula>
    </cfRule>
    <cfRule type="expression" dxfId="416" priority="482">
      <formula>WEEKDAY($B157,2)&gt;5</formula>
    </cfRule>
    <cfRule type="expression" dxfId="415" priority="483">
      <formula>IF($F$1="Zone_C",COUNTIF(Zone_C,$B157)&gt;0)</formula>
    </cfRule>
    <cfRule type="expression" dxfId="414" priority="484">
      <formula>IF($F$1="Zone_B",COUNTIF(Zone_B,$B157)&gt;0)</formula>
    </cfRule>
    <cfRule type="expression" dxfId="413" priority="485">
      <formula>IF($F$1="Zone_A",COUNTIF(Zone_A,$B157)&gt;0)</formula>
    </cfRule>
  </conditionalFormatting>
  <conditionalFormatting sqref="D157:N161">
    <cfRule type="expression" dxfId="412" priority="476">
      <formula>COUNTIF(feries,$B157)&gt;0</formula>
    </cfRule>
    <cfRule type="expression" dxfId="411" priority="477">
      <formula>WEEKDAY($B157,2)&gt;5</formula>
    </cfRule>
    <cfRule type="expression" dxfId="410" priority="478">
      <formula>IF($F$1="Zone_C",COUNTIF(Zone_C,$B157)&gt;0)</formula>
    </cfRule>
    <cfRule type="expression" dxfId="409" priority="479">
      <formula>IF($F$1="Zone_B",COUNTIF(Zone_B,$B157)&gt;0)</formula>
    </cfRule>
    <cfRule type="expression" dxfId="408" priority="480">
      <formula>IF($F$1="Zone_A",COUNTIF(Zone_A,$B157)&gt;0)</formula>
    </cfRule>
  </conditionalFormatting>
  <conditionalFormatting sqref="O164:O168">
    <cfRule type="expression" dxfId="407" priority="471">
      <formula>COUNTIF(feries,$B164)&gt;0</formula>
    </cfRule>
    <cfRule type="expression" dxfId="406" priority="472">
      <formula>WEEKDAY($B164,2)&gt;5</formula>
    </cfRule>
    <cfRule type="expression" dxfId="405" priority="473">
      <formula>IF($F$1="Zone_C",COUNTIF(Zone_C,$B164)&gt;0)</formula>
    </cfRule>
    <cfRule type="expression" dxfId="404" priority="474">
      <formula>IF($F$1="Zone_B",COUNTIF(Zone_B,$B164)&gt;0)</formula>
    </cfRule>
    <cfRule type="expression" dxfId="403" priority="475">
      <formula>IF($F$1="Zone_A",COUNTIF(Zone_A,$B164)&gt;0)</formula>
    </cfRule>
  </conditionalFormatting>
  <conditionalFormatting sqref="D164:N168">
    <cfRule type="expression" dxfId="402" priority="466">
      <formula>COUNTIF(feries,$B164)&gt;0</formula>
    </cfRule>
    <cfRule type="expression" dxfId="401" priority="467">
      <formula>WEEKDAY($B164,2)&gt;5</formula>
    </cfRule>
    <cfRule type="expression" dxfId="400" priority="468">
      <formula>IF($F$1="Zone_C",COUNTIF(Zone_C,$B164)&gt;0)</formula>
    </cfRule>
    <cfRule type="expression" dxfId="399" priority="469">
      <formula>IF($F$1="Zone_B",COUNTIF(Zone_B,$B164)&gt;0)</formula>
    </cfRule>
    <cfRule type="expression" dxfId="398" priority="470">
      <formula>IF($F$1="Zone_A",COUNTIF(Zone_A,$B164)&gt;0)</formula>
    </cfRule>
  </conditionalFormatting>
  <conditionalFormatting sqref="O171:O175">
    <cfRule type="expression" dxfId="397" priority="461">
      <formula>COUNTIF(feries,$B171)&gt;0</formula>
    </cfRule>
    <cfRule type="expression" dxfId="396" priority="462">
      <formula>WEEKDAY($B171,2)&gt;5</formula>
    </cfRule>
    <cfRule type="expression" dxfId="395" priority="463">
      <formula>IF($F$1="Zone_C",COUNTIF(Zone_C,$B171)&gt;0)</formula>
    </cfRule>
    <cfRule type="expression" dxfId="394" priority="464">
      <formula>IF($F$1="Zone_B",COUNTIF(Zone_B,$B171)&gt;0)</formula>
    </cfRule>
    <cfRule type="expression" dxfId="393" priority="465">
      <formula>IF($F$1="Zone_A",COUNTIF(Zone_A,$B171)&gt;0)</formula>
    </cfRule>
  </conditionalFormatting>
  <conditionalFormatting sqref="D171:N175">
    <cfRule type="expression" dxfId="392" priority="456">
      <formula>COUNTIF(feries,$B171)&gt;0</formula>
    </cfRule>
    <cfRule type="expression" dxfId="391" priority="457">
      <formula>WEEKDAY($B171,2)&gt;5</formula>
    </cfRule>
    <cfRule type="expression" dxfId="390" priority="458">
      <formula>IF($F$1="Zone_C",COUNTIF(Zone_C,$B171)&gt;0)</formula>
    </cfRule>
    <cfRule type="expression" dxfId="389" priority="459">
      <formula>IF($F$1="Zone_B",COUNTIF(Zone_B,$B171)&gt;0)</formula>
    </cfRule>
    <cfRule type="expression" dxfId="388" priority="460">
      <formula>IF($F$1="Zone_A",COUNTIF(Zone_A,$B171)&gt;0)</formula>
    </cfRule>
  </conditionalFormatting>
  <conditionalFormatting sqref="O178:O182">
    <cfRule type="expression" dxfId="387" priority="451">
      <formula>COUNTIF(feries,$B178)&gt;0</formula>
    </cfRule>
    <cfRule type="expression" dxfId="386" priority="452">
      <formula>WEEKDAY($B178,2)&gt;5</formula>
    </cfRule>
    <cfRule type="expression" dxfId="385" priority="453">
      <formula>IF($F$1="Zone_C",COUNTIF(Zone_C,$B178)&gt;0)</formula>
    </cfRule>
    <cfRule type="expression" dxfId="384" priority="454">
      <formula>IF($F$1="Zone_B",COUNTIF(Zone_B,$B178)&gt;0)</formula>
    </cfRule>
    <cfRule type="expression" dxfId="383" priority="455">
      <formula>IF($F$1="Zone_A",COUNTIF(Zone_A,$B178)&gt;0)</formula>
    </cfRule>
  </conditionalFormatting>
  <conditionalFormatting sqref="D178:N182">
    <cfRule type="expression" dxfId="382" priority="446">
      <formula>COUNTIF(feries,$B178)&gt;0</formula>
    </cfRule>
    <cfRule type="expression" dxfId="381" priority="447">
      <formula>WEEKDAY($B178,2)&gt;5</formula>
    </cfRule>
    <cfRule type="expression" dxfId="380" priority="448">
      <formula>IF($F$1="Zone_C",COUNTIF(Zone_C,$B178)&gt;0)</formula>
    </cfRule>
    <cfRule type="expression" dxfId="379" priority="449">
      <formula>IF($F$1="Zone_B",COUNTIF(Zone_B,$B178)&gt;0)</formula>
    </cfRule>
    <cfRule type="expression" dxfId="378" priority="450">
      <formula>IF($F$1="Zone_A",COUNTIF(Zone_A,$B178)&gt;0)</formula>
    </cfRule>
  </conditionalFormatting>
  <conditionalFormatting sqref="O185:O189">
    <cfRule type="expression" dxfId="377" priority="441">
      <formula>COUNTIF(feries,$B185)&gt;0</formula>
    </cfRule>
    <cfRule type="expression" dxfId="376" priority="442">
      <formula>WEEKDAY($B185,2)&gt;5</formula>
    </cfRule>
    <cfRule type="expression" dxfId="375" priority="443">
      <formula>IF($F$1="Zone_C",COUNTIF(Zone_C,$B185)&gt;0)</formula>
    </cfRule>
    <cfRule type="expression" dxfId="374" priority="444">
      <formula>IF($F$1="Zone_B",COUNTIF(Zone_B,$B185)&gt;0)</formula>
    </cfRule>
    <cfRule type="expression" dxfId="373" priority="445">
      <formula>IF($F$1="Zone_A",COUNTIF(Zone_A,$B185)&gt;0)</formula>
    </cfRule>
  </conditionalFormatting>
  <conditionalFormatting sqref="D185:N189">
    <cfRule type="expression" dxfId="372" priority="436">
      <formula>COUNTIF(feries,$B185)&gt;0</formula>
    </cfRule>
    <cfRule type="expression" dxfId="371" priority="437">
      <formula>WEEKDAY($B185,2)&gt;5</formula>
    </cfRule>
    <cfRule type="expression" dxfId="370" priority="438">
      <formula>IF($F$1="Zone_C",COUNTIF(Zone_C,$B185)&gt;0)</formula>
    </cfRule>
    <cfRule type="expression" dxfId="369" priority="439">
      <formula>IF($F$1="Zone_B",COUNTIF(Zone_B,$B185)&gt;0)</formula>
    </cfRule>
    <cfRule type="expression" dxfId="368" priority="440">
      <formula>IF($F$1="Zone_A",COUNTIF(Zone_A,$B185)&gt;0)</formula>
    </cfRule>
  </conditionalFormatting>
  <conditionalFormatting sqref="D59:I63">
    <cfRule type="expression" dxfId="367" priority="291">
      <formula>COUNTIF(feries,$B59)&gt;0</formula>
    </cfRule>
    <cfRule type="expression" dxfId="366" priority="292">
      <formula>WEEKDAY($B59,2)&gt;5</formula>
    </cfRule>
    <cfRule type="expression" dxfId="365" priority="293">
      <formula>IF($F$1="Zone_C",COUNTIF(Zone_C,$B59)&gt;0)</formula>
    </cfRule>
    <cfRule type="expression" dxfId="364" priority="294">
      <formula>IF($F$1="Zone_B",COUNTIF(Zone_B,$B59)&gt;0)</formula>
    </cfRule>
    <cfRule type="expression" dxfId="363" priority="295">
      <formula>IF($F$1="Zone_A",COUNTIF(Zone_A,$B59)&gt;0)</formula>
    </cfRule>
  </conditionalFormatting>
  <conditionalFormatting sqref="J59:N63">
    <cfRule type="expression" dxfId="362" priority="286">
      <formula>COUNTIF(feries,$B59)&gt;0</formula>
    </cfRule>
    <cfRule type="expression" dxfId="361" priority="287">
      <formula>WEEKDAY($B59,2)&gt;5</formula>
    </cfRule>
    <cfRule type="expression" dxfId="360" priority="288">
      <formula>IF($F$1="Zone_C",COUNTIF(Zone_C,$B59)&gt;0)</formula>
    </cfRule>
    <cfRule type="expression" dxfId="359" priority="289">
      <formula>IF($F$1="Zone_B",COUNTIF(Zone_B,$B59)&gt;0)</formula>
    </cfRule>
    <cfRule type="expression" dxfId="358" priority="290">
      <formula>IF($F$1="Zone_A",COUNTIF(Zone_A,$B59)&gt;0)</formula>
    </cfRule>
  </conditionalFormatting>
  <conditionalFormatting sqref="D297:I301">
    <cfRule type="expression" dxfId="357" priority="281">
      <formula>COUNTIF(feries,$B297)&gt;0</formula>
    </cfRule>
    <cfRule type="expression" dxfId="356" priority="282">
      <formula>WEEKDAY($B297,2)&gt;5</formula>
    </cfRule>
    <cfRule type="expression" dxfId="355" priority="283">
      <formula>IF($F$1="Zone_C",COUNTIF(Zone_C,$B297)&gt;0)</formula>
    </cfRule>
    <cfRule type="expression" dxfId="354" priority="284">
      <formula>IF($F$1="Zone_B",COUNTIF(Zone_B,$B297)&gt;0)</formula>
    </cfRule>
    <cfRule type="expression" dxfId="353" priority="285">
      <formula>IF($F$1="Zone_A",COUNTIF(Zone_A,$B297)&gt;0)</formula>
    </cfRule>
  </conditionalFormatting>
  <conditionalFormatting sqref="J297:N301">
    <cfRule type="expression" dxfId="352" priority="276">
      <formula>COUNTIF(feries,$B297)&gt;0</formula>
    </cfRule>
    <cfRule type="expression" dxfId="351" priority="277">
      <formula>WEEKDAY($B297,2)&gt;5</formula>
    </cfRule>
    <cfRule type="expression" dxfId="350" priority="278">
      <formula>IF($F$1="Zone_C",COUNTIF(Zone_C,$B297)&gt;0)</formula>
    </cfRule>
    <cfRule type="expression" dxfId="349" priority="279">
      <formula>IF($F$1="Zone_B",COUNTIF(Zone_B,$B297)&gt;0)</formula>
    </cfRule>
    <cfRule type="expression" dxfId="348" priority="280">
      <formula>IF($F$1="Zone_A",COUNTIF(Zone_A,$B297)&gt;0)</formula>
    </cfRule>
  </conditionalFormatting>
  <conditionalFormatting sqref="D4:F8">
    <cfRule type="expression" dxfId="347" priority="270">
      <formula>COUNTIF(feries,$B4)&gt;0</formula>
    </cfRule>
    <cfRule type="expression" dxfId="346" priority="271">
      <formula>WEEKDAY($B4,2)&gt;5</formula>
    </cfRule>
    <cfRule type="expression" dxfId="345" priority="272">
      <formula>IF($F$1="Zone_C",COUNTIF(Zone_C,$B4)&gt;0)</formula>
    </cfRule>
    <cfRule type="expression" dxfId="344" priority="273">
      <formula>IF($F$1="Zone_B",COUNTIF(Zone_B,$B4)&gt;0)</formula>
    </cfRule>
    <cfRule type="expression" dxfId="343" priority="274">
      <formula>IF($F$1="Zone_A",COUNTIF(Zone_A,$B4)&gt;0)</formula>
    </cfRule>
  </conditionalFormatting>
  <conditionalFormatting sqref="D66:E70">
    <cfRule type="expression" dxfId="342" priority="264">
      <formula>COUNTIF(feries,$B66)&gt;0</formula>
    </cfRule>
    <cfRule type="expression" dxfId="341" priority="265">
      <formula>WEEKDAY($B66,2)&gt;5</formula>
    </cfRule>
    <cfRule type="expression" dxfId="340" priority="266">
      <formula>IF($F$1="Zone_C",COUNTIF(Zone_C,$B66)&gt;0)</formula>
    </cfRule>
    <cfRule type="expression" dxfId="339" priority="267">
      <formula>IF($F$1="Zone_B",COUNTIF(Zone_B,$B66)&gt;0)</formula>
    </cfRule>
    <cfRule type="expression" dxfId="338" priority="268">
      <formula>IF($F$1="Zone_A",COUNTIF(Zone_A,$B66)&gt;0)</formula>
    </cfRule>
  </conditionalFormatting>
  <conditionalFormatting sqref="D115:E119">
    <cfRule type="expression" dxfId="337" priority="258">
      <formula>COUNTIF(feries,$B115)&gt;0</formula>
    </cfRule>
    <cfRule type="expression" dxfId="336" priority="259">
      <formula>WEEKDAY($B115,2)&gt;5</formula>
    </cfRule>
    <cfRule type="expression" dxfId="335" priority="260">
      <formula>IF($F$1="Zone_C",COUNTIF(Zone_C,$B115)&gt;0)</formula>
    </cfRule>
    <cfRule type="expression" dxfId="334" priority="261">
      <formula>IF($F$1="Zone_B",COUNTIF(Zone_B,$B115)&gt;0)</formula>
    </cfRule>
    <cfRule type="expression" dxfId="333" priority="262">
      <formula>IF($F$1="Zone_A",COUNTIF(Zone_A,$B115)&gt;0)</formula>
    </cfRule>
  </conditionalFormatting>
  <conditionalFormatting sqref="D192:E196">
    <cfRule type="expression" dxfId="332" priority="252">
      <formula>COUNTIF(feries,$B192)&gt;0</formula>
    </cfRule>
    <cfRule type="expression" dxfId="331" priority="253">
      <formula>WEEKDAY($B192,2)&gt;5</formula>
    </cfRule>
    <cfRule type="expression" dxfId="330" priority="254">
      <formula>IF($F$1="Zone_C",COUNTIF(Zone_C,$B192)&gt;0)</formula>
    </cfRule>
    <cfRule type="expression" dxfId="329" priority="255">
      <formula>IF($F$1="Zone_B",COUNTIF(Zone_B,$B192)&gt;0)</formula>
    </cfRule>
    <cfRule type="expression" dxfId="328" priority="256">
      <formula>IF($F$1="Zone_A",COUNTIF(Zone_A,$B192)&gt;0)</formula>
    </cfRule>
  </conditionalFormatting>
  <conditionalFormatting sqref="D199:E203">
    <cfRule type="expression" dxfId="327" priority="246">
      <formula>COUNTIF(feries,$B199)&gt;0</formula>
    </cfRule>
    <cfRule type="expression" dxfId="326" priority="247">
      <formula>WEEKDAY($B199,2)&gt;5</formula>
    </cfRule>
    <cfRule type="expression" dxfId="325" priority="248">
      <formula>IF($F$1="Zone_C",COUNTIF(Zone_C,$B199)&gt;0)</formula>
    </cfRule>
    <cfRule type="expression" dxfId="324" priority="249">
      <formula>IF($F$1="Zone_B",COUNTIF(Zone_B,$B199)&gt;0)</formula>
    </cfRule>
    <cfRule type="expression" dxfId="323" priority="250">
      <formula>IF($F$1="Zone_A",COUNTIF(Zone_A,$B199)&gt;0)</formula>
    </cfRule>
  </conditionalFormatting>
  <conditionalFormatting sqref="D206:E210">
    <cfRule type="expression" dxfId="322" priority="240">
      <formula>COUNTIF(feries,$B206)&gt;0</formula>
    </cfRule>
    <cfRule type="expression" dxfId="321" priority="241">
      <formula>WEEKDAY($B206,2)&gt;5</formula>
    </cfRule>
    <cfRule type="expression" dxfId="320" priority="242">
      <formula>IF($F$1="Zone_C",COUNTIF(Zone_C,$B206)&gt;0)</formula>
    </cfRule>
    <cfRule type="expression" dxfId="319" priority="243">
      <formula>IF($F$1="Zone_B",COUNTIF(Zone_B,$B206)&gt;0)</formula>
    </cfRule>
    <cfRule type="expression" dxfId="318" priority="244">
      <formula>IF($F$1="Zone_A",COUNTIF(Zone_A,$B206)&gt;0)</formula>
    </cfRule>
  </conditionalFormatting>
  <conditionalFormatting sqref="D213:E217">
    <cfRule type="expression" dxfId="317" priority="234">
      <formula>COUNTIF(feries,$B213)&gt;0</formula>
    </cfRule>
    <cfRule type="expression" dxfId="316" priority="235">
      <formula>WEEKDAY($B213,2)&gt;5</formula>
    </cfRule>
    <cfRule type="expression" dxfId="315" priority="236">
      <formula>IF($F$1="Zone_C",COUNTIF(Zone_C,$B213)&gt;0)</formula>
    </cfRule>
    <cfRule type="expression" dxfId="314" priority="237">
      <formula>IF($F$1="Zone_B",COUNTIF(Zone_B,$B213)&gt;0)</formula>
    </cfRule>
    <cfRule type="expression" dxfId="313" priority="238">
      <formula>IF($F$1="Zone_A",COUNTIF(Zone_A,$B213)&gt;0)</formula>
    </cfRule>
  </conditionalFormatting>
  <conditionalFormatting sqref="D220:E224">
    <cfRule type="expression" dxfId="312" priority="228">
      <formula>COUNTIF(feries,$B220)&gt;0</formula>
    </cfRule>
    <cfRule type="expression" dxfId="311" priority="229">
      <formula>WEEKDAY($B220,2)&gt;5</formula>
    </cfRule>
    <cfRule type="expression" dxfId="310" priority="230">
      <formula>IF($F$1="Zone_C",COUNTIF(Zone_C,$B220)&gt;0)</formula>
    </cfRule>
    <cfRule type="expression" dxfId="309" priority="231">
      <formula>IF($F$1="Zone_B",COUNTIF(Zone_B,$B220)&gt;0)</formula>
    </cfRule>
    <cfRule type="expression" dxfId="308" priority="232">
      <formula>IF($F$1="Zone_A",COUNTIF(Zone_A,$B220)&gt;0)</formula>
    </cfRule>
  </conditionalFormatting>
  <conditionalFormatting sqref="O248:O252">
    <cfRule type="expression" dxfId="307" priority="217">
      <formula>COUNTIF(feries,$B248)&gt;0</formula>
    </cfRule>
    <cfRule type="expression" dxfId="306" priority="218">
      <formula>WEEKDAY($B248,2)&gt;5</formula>
    </cfRule>
    <cfRule type="expression" dxfId="305" priority="219">
      <formula>IF($F$1="Zone_C",COUNTIF(Zone_C,$B248)&gt;0)</formula>
    </cfRule>
    <cfRule type="expression" dxfId="304" priority="220">
      <formula>IF($F$1="Zone_B",COUNTIF(Zone_B,$B248)&gt;0)</formula>
    </cfRule>
    <cfRule type="expression" dxfId="303" priority="221">
      <formula>IF($F$1="Zone_A",COUNTIF(Zone_A,$B248)&gt;0)</formula>
    </cfRule>
  </conditionalFormatting>
  <conditionalFormatting sqref="D248:N252">
    <cfRule type="expression" dxfId="302" priority="212">
      <formula>COUNTIF(feries,$B248)&gt;0</formula>
    </cfRule>
    <cfRule type="expression" dxfId="301" priority="213">
      <formula>WEEKDAY($B248,2)&gt;5</formula>
    </cfRule>
    <cfRule type="expression" dxfId="300" priority="214">
      <formula>IF($F$1="Zone_C",COUNTIF(Zone_C,$B248)&gt;0)</formula>
    </cfRule>
    <cfRule type="expression" dxfId="299" priority="215">
      <formula>IF($F$1="Zone_B",COUNTIF(Zone_B,$B248)&gt;0)</formula>
    </cfRule>
    <cfRule type="expression" dxfId="298" priority="216">
      <formula>IF($F$1="Zone_A",COUNTIF(Zone_A,$B248)&gt;0)</formula>
    </cfRule>
  </conditionalFormatting>
  <conditionalFormatting sqref="O255:O259">
    <cfRule type="expression" dxfId="297" priority="207">
      <formula>COUNTIF(feries,$B255)&gt;0</formula>
    </cfRule>
    <cfRule type="expression" dxfId="296" priority="208">
      <formula>WEEKDAY($B255,2)&gt;5</formula>
    </cfRule>
    <cfRule type="expression" dxfId="295" priority="209">
      <formula>IF($F$1="Zone_C",COUNTIF(Zone_C,$B255)&gt;0)</formula>
    </cfRule>
    <cfRule type="expression" dxfId="294" priority="210">
      <formula>IF($F$1="Zone_B",COUNTIF(Zone_B,$B255)&gt;0)</formula>
    </cfRule>
    <cfRule type="expression" dxfId="293" priority="211">
      <formula>IF($F$1="Zone_A",COUNTIF(Zone_A,$B255)&gt;0)</formula>
    </cfRule>
  </conditionalFormatting>
  <conditionalFormatting sqref="D255:N259">
    <cfRule type="expression" dxfId="292" priority="202">
      <formula>COUNTIF(feries,$B255)&gt;0</formula>
    </cfRule>
    <cfRule type="expression" dxfId="291" priority="203">
      <formula>WEEKDAY($B255,2)&gt;5</formula>
    </cfRule>
    <cfRule type="expression" dxfId="290" priority="204">
      <formula>IF($F$1="Zone_C",COUNTIF(Zone_C,$B255)&gt;0)</formula>
    </cfRule>
    <cfRule type="expression" dxfId="289" priority="205">
      <formula>IF($F$1="Zone_B",COUNTIF(Zone_B,$B255)&gt;0)</formula>
    </cfRule>
    <cfRule type="expression" dxfId="288" priority="206">
      <formula>IF($F$1="Zone_A",COUNTIF(Zone_A,$B255)&gt;0)</formula>
    </cfRule>
  </conditionalFormatting>
  <conditionalFormatting sqref="O262:O266">
    <cfRule type="expression" dxfId="287" priority="197">
      <formula>COUNTIF(feries,$B262)&gt;0</formula>
    </cfRule>
    <cfRule type="expression" dxfId="286" priority="198">
      <formula>WEEKDAY($B262,2)&gt;5</formula>
    </cfRule>
    <cfRule type="expression" dxfId="285" priority="199">
      <formula>IF($F$1="Zone_C",COUNTIF(Zone_C,$B262)&gt;0)</formula>
    </cfRule>
    <cfRule type="expression" dxfId="284" priority="200">
      <formula>IF($F$1="Zone_B",COUNTIF(Zone_B,$B262)&gt;0)</formula>
    </cfRule>
    <cfRule type="expression" dxfId="283" priority="201">
      <formula>IF($F$1="Zone_A",COUNTIF(Zone_A,$B262)&gt;0)</formula>
    </cfRule>
  </conditionalFormatting>
  <conditionalFormatting sqref="D262:N263 D265:N266 E264:N264">
    <cfRule type="expression" dxfId="282" priority="192">
      <formula>COUNTIF(feries,$B262)&gt;0</formula>
    </cfRule>
    <cfRule type="expression" dxfId="281" priority="193">
      <formula>WEEKDAY($B262,2)&gt;5</formula>
    </cfRule>
    <cfRule type="expression" dxfId="280" priority="194">
      <formula>IF($F$1="Zone_C",COUNTIF(Zone_C,$B262)&gt;0)</formula>
    </cfRule>
    <cfRule type="expression" dxfId="279" priority="195">
      <formula>IF($F$1="Zone_B",COUNTIF(Zone_B,$B262)&gt;0)</formula>
    </cfRule>
    <cfRule type="expression" dxfId="278" priority="196">
      <formula>IF($F$1="Zone_A",COUNTIF(Zone_A,$B262)&gt;0)</formula>
    </cfRule>
  </conditionalFormatting>
  <conditionalFormatting sqref="O269:O273">
    <cfRule type="expression" dxfId="277" priority="187">
      <formula>COUNTIF(feries,$B269)&gt;0</formula>
    </cfRule>
    <cfRule type="expression" dxfId="276" priority="188">
      <formula>WEEKDAY($B269,2)&gt;5</formula>
    </cfRule>
    <cfRule type="expression" dxfId="275" priority="189">
      <formula>IF($F$1="Zone_C",COUNTIF(Zone_C,$B269)&gt;0)</formula>
    </cfRule>
    <cfRule type="expression" dxfId="274" priority="190">
      <formula>IF($F$1="Zone_B",COUNTIF(Zone_B,$B269)&gt;0)</formula>
    </cfRule>
    <cfRule type="expression" dxfId="273" priority="191">
      <formula>IF($F$1="Zone_A",COUNTIF(Zone_A,$B269)&gt;0)</formula>
    </cfRule>
  </conditionalFormatting>
  <conditionalFormatting sqref="D269:N270 D272:N273 E271:N271">
    <cfRule type="expression" dxfId="272" priority="182">
      <formula>COUNTIF(feries,$B269)&gt;0</formula>
    </cfRule>
    <cfRule type="expression" dxfId="271" priority="183">
      <formula>WEEKDAY($B269,2)&gt;5</formula>
    </cfRule>
    <cfRule type="expression" dxfId="270" priority="184">
      <formula>IF($F$1="Zone_C",COUNTIF(Zone_C,$B269)&gt;0)</formula>
    </cfRule>
    <cfRule type="expression" dxfId="269" priority="185">
      <formula>IF($F$1="Zone_B",COUNTIF(Zone_B,$B269)&gt;0)</formula>
    </cfRule>
    <cfRule type="expression" dxfId="268" priority="186">
      <formula>IF($F$1="Zone_A",COUNTIF(Zone_A,$B269)&gt;0)</formula>
    </cfRule>
  </conditionalFormatting>
  <conditionalFormatting sqref="O276:O280">
    <cfRule type="expression" dxfId="267" priority="177">
      <formula>COUNTIF(feries,$B276)&gt;0</formula>
    </cfRule>
    <cfRule type="expression" dxfId="266" priority="178">
      <formula>WEEKDAY($B276,2)&gt;5</formula>
    </cfRule>
    <cfRule type="expression" dxfId="265" priority="179">
      <formula>IF($F$1="Zone_C",COUNTIF(Zone_C,$B276)&gt;0)</formula>
    </cfRule>
    <cfRule type="expression" dxfId="264" priority="180">
      <formula>IF($F$1="Zone_B",COUNTIF(Zone_B,$B276)&gt;0)</formula>
    </cfRule>
    <cfRule type="expression" dxfId="263" priority="181">
      <formula>IF($F$1="Zone_A",COUNTIF(Zone_A,$B276)&gt;0)</formula>
    </cfRule>
  </conditionalFormatting>
  <conditionalFormatting sqref="D276:N277 D279:N280 E278:N278">
    <cfRule type="expression" dxfId="262" priority="172">
      <formula>COUNTIF(feries,$B276)&gt;0</formula>
    </cfRule>
    <cfRule type="expression" dxfId="261" priority="173">
      <formula>WEEKDAY($B276,2)&gt;5</formula>
    </cfRule>
    <cfRule type="expression" dxfId="260" priority="174">
      <formula>IF($F$1="Zone_C",COUNTIF(Zone_C,$B276)&gt;0)</formula>
    </cfRule>
    <cfRule type="expression" dxfId="259" priority="175">
      <formula>IF($F$1="Zone_B",COUNTIF(Zone_B,$B276)&gt;0)</formula>
    </cfRule>
    <cfRule type="expression" dxfId="258" priority="176">
      <formula>IF($F$1="Zone_A",COUNTIF(Zone_A,$B276)&gt;0)</formula>
    </cfRule>
  </conditionalFormatting>
  <conditionalFormatting sqref="O283:O287">
    <cfRule type="expression" dxfId="257" priority="167">
      <formula>COUNTIF(feries,$B283)&gt;0</formula>
    </cfRule>
    <cfRule type="expression" dxfId="256" priority="168">
      <formula>WEEKDAY($B283,2)&gt;5</formula>
    </cfRule>
    <cfRule type="expression" dxfId="255" priority="169">
      <formula>IF($F$1="Zone_C",COUNTIF(Zone_C,$B283)&gt;0)</formula>
    </cfRule>
    <cfRule type="expression" dxfId="254" priority="170">
      <formula>IF($F$1="Zone_B",COUNTIF(Zone_B,$B283)&gt;0)</formula>
    </cfRule>
    <cfRule type="expression" dxfId="253" priority="171">
      <formula>IF($F$1="Zone_A",COUNTIF(Zone_A,$B283)&gt;0)</formula>
    </cfRule>
  </conditionalFormatting>
  <conditionalFormatting sqref="D283:N284 D286:N287 E285:N285">
    <cfRule type="expression" dxfId="252" priority="162">
      <formula>COUNTIF(feries,$B283)&gt;0</formula>
    </cfRule>
    <cfRule type="expression" dxfId="251" priority="163">
      <formula>WEEKDAY($B283,2)&gt;5</formula>
    </cfRule>
    <cfRule type="expression" dxfId="250" priority="164">
      <formula>IF($F$1="Zone_C",COUNTIF(Zone_C,$B283)&gt;0)</formula>
    </cfRule>
    <cfRule type="expression" dxfId="249" priority="165">
      <formula>IF($F$1="Zone_B",COUNTIF(Zone_B,$B283)&gt;0)</formula>
    </cfRule>
    <cfRule type="expression" dxfId="248" priority="166">
      <formula>IF($F$1="Zone_A",COUNTIF(Zone_A,$B283)&gt;0)</formula>
    </cfRule>
  </conditionalFormatting>
  <conditionalFormatting sqref="O290:O294">
    <cfRule type="expression" dxfId="247" priority="157">
      <formula>COUNTIF(feries,$B290)&gt;0</formula>
    </cfRule>
    <cfRule type="expression" dxfId="246" priority="158">
      <formula>WEEKDAY($B290,2)&gt;5</formula>
    </cfRule>
    <cfRule type="expression" dxfId="245" priority="159">
      <formula>IF($F$1="Zone_C",COUNTIF(Zone_C,$B290)&gt;0)</formula>
    </cfRule>
    <cfRule type="expression" dxfId="244" priority="160">
      <formula>IF($F$1="Zone_B",COUNTIF(Zone_B,$B290)&gt;0)</formula>
    </cfRule>
    <cfRule type="expression" dxfId="243" priority="161">
      <formula>IF($F$1="Zone_A",COUNTIF(Zone_A,$B290)&gt;0)</formula>
    </cfRule>
  </conditionalFormatting>
  <conditionalFormatting sqref="D290:N291 D293:N294 E292:N292">
    <cfRule type="expression" dxfId="242" priority="152">
      <formula>COUNTIF(feries,$B290)&gt;0</formula>
    </cfRule>
    <cfRule type="expression" dxfId="241" priority="153">
      <formula>WEEKDAY($B290,2)&gt;5</formula>
    </cfRule>
    <cfRule type="expression" dxfId="240" priority="154">
      <formula>IF($F$1="Zone_C",COUNTIF(Zone_C,$B290)&gt;0)</formula>
    </cfRule>
    <cfRule type="expression" dxfId="239" priority="155">
      <formula>IF($F$1="Zone_B",COUNTIF(Zone_B,$B290)&gt;0)</formula>
    </cfRule>
    <cfRule type="expression" dxfId="238" priority="156">
      <formula>IF($F$1="Zone_A",COUNTIF(Zone_A,$B290)&gt;0)</formula>
    </cfRule>
  </conditionalFormatting>
  <conditionalFormatting sqref="O311:O315">
    <cfRule type="expression" dxfId="237" priority="147">
      <formula>COUNTIF(feries,$B311)&gt;0</formula>
    </cfRule>
    <cfRule type="expression" dxfId="236" priority="148">
      <formula>WEEKDAY($B311,2)&gt;5</formula>
    </cfRule>
    <cfRule type="expression" dxfId="235" priority="149">
      <formula>IF($F$1="Zone_C",COUNTIF(Zone_C,$B311)&gt;0)</formula>
    </cfRule>
    <cfRule type="expression" dxfId="234" priority="150">
      <formula>IF($F$1="Zone_B",COUNTIF(Zone_B,$B311)&gt;0)</formula>
    </cfRule>
    <cfRule type="expression" dxfId="233" priority="151">
      <formula>IF($F$1="Zone_A",COUNTIF(Zone_A,$B311)&gt;0)</formula>
    </cfRule>
  </conditionalFormatting>
  <conditionalFormatting sqref="D311:N315">
    <cfRule type="expression" dxfId="232" priority="142">
      <formula>COUNTIF(feries,$B311)&gt;0</formula>
    </cfRule>
    <cfRule type="expression" dxfId="231" priority="143">
      <formula>WEEKDAY($B311,2)&gt;5</formula>
    </cfRule>
    <cfRule type="expression" dxfId="230" priority="144">
      <formula>IF($F$1="Zone_C",COUNTIF(Zone_C,$B311)&gt;0)</formula>
    </cfRule>
    <cfRule type="expression" dxfId="229" priority="145">
      <formula>IF($F$1="Zone_B",COUNTIF(Zone_B,$B311)&gt;0)</formula>
    </cfRule>
    <cfRule type="expression" dxfId="228" priority="146">
      <formula>IF($F$1="Zone_A",COUNTIF(Zone_A,$B311)&gt;0)</formula>
    </cfRule>
  </conditionalFormatting>
  <conditionalFormatting sqref="O318:O322">
    <cfRule type="expression" dxfId="227" priority="137">
      <formula>COUNTIF(feries,$B318)&gt;0</formula>
    </cfRule>
    <cfRule type="expression" dxfId="226" priority="138">
      <formula>WEEKDAY($B318,2)&gt;5</formula>
    </cfRule>
    <cfRule type="expression" dxfId="225" priority="139">
      <formula>IF($F$1="Zone_C",COUNTIF(Zone_C,$B318)&gt;0)</formula>
    </cfRule>
    <cfRule type="expression" dxfId="224" priority="140">
      <formula>IF($F$1="Zone_B",COUNTIF(Zone_B,$B318)&gt;0)</formula>
    </cfRule>
    <cfRule type="expression" dxfId="223" priority="141">
      <formula>IF($F$1="Zone_A",COUNTIF(Zone_A,$B318)&gt;0)</formula>
    </cfRule>
  </conditionalFormatting>
  <conditionalFormatting sqref="D318:N322">
    <cfRule type="expression" dxfId="222" priority="132">
      <formula>COUNTIF(feries,$B318)&gt;0</formula>
    </cfRule>
    <cfRule type="expression" dxfId="221" priority="133">
      <formula>WEEKDAY($B318,2)&gt;5</formula>
    </cfRule>
    <cfRule type="expression" dxfId="220" priority="134">
      <formula>IF($F$1="Zone_C",COUNTIF(Zone_C,$B318)&gt;0)</formula>
    </cfRule>
    <cfRule type="expression" dxfId="219" priority="135">
      <formula>IF($F$1="Zone_B",COUNTIF(Zone_B,$B318)&gt;0)</formula>
    </cfRule>
    <cfRule type="expression" dxfId="218" priority="136">
      <formula>IF($F$1="Zone_A",COUNTIF(Zone_A,$B318)&gt;0)</formula>
    </cfRule>
  </conditionalFormatting>
  <conditionalFormatting sqref="O325:O329">
    <cfRule type="expression" dxfId="217" priority="127">
      <formula>COUNTIF(feries,$B325)&gt;0</formula>
    </cfRule>
    <cfRule type="expression" dxfId="216" priority="128">
      <formula>WEEKDAY($B325,2)&gt;5</formula>
    </cfRule>
    <cfRule type="expression" dxfId="215" priority="129">
      <formula>IF($F$1="Zone_C",COUNTIF(Zone_C,$B325)&gt;0)</formula>
    </cfRule>
    <cfRule type="expression" dxfId="214" priority="130">
      <formula>IF($F$1="Zone_B",COUNTIF(Zone_B,$B325)&gt;0)</formula>
    </cfRule>
    <cfRule type="expression" dxfId="213" priority="131">
      <formula>IF($F$1="Zone_A",COUNTIF(Zone_A,$B325)&gt;0)</formula>
    </cfRule>
  </conditionalFormatting>
  <conditionalFormatting sqref="D325:N326 D328:N329 E327:N327">
    <cfRule type="expression" dxfId="212" priority="122">
      <formula>COUNTIF(feries,$B325)&gt;0</formula>
    </cfRule>
    <cfRule type="expression" dxfId="211" priority="123">
      <formula>WEEKDAY($B325,2)&gt;5</formula>
    </cfRule>
    <cfRule type="expression" dxfId="210" priority="124">
      <formula>IF($F$1="Zone_C",COUNTIF(Zone_C,$B325)&gt;0)</formula>
    </cfRule>
    <cfRule type="expression" dxfId="209" priority="125">
      <formula>IF($F$1="Zone_B",COUNTIF(Zone_B,$B325)&gt;0)</formula>
    </cfRule>
    <cfRule type="expression" dxfId="208" priority="126">
      <formula>IF($F$1="Zone_A",COUNTIF(Zone_A,$B325)&gt;0)</formula>
    </cfRule>
  </conditionalFormatting>
  <conditionalFormatting sqref="O332:O336">
    <cfRule type="expression" dxfId="207" priority="117">
      <formula>COUNTIF(feries,$B332)&gt;0</formula>
    </cfRule>
    <cfRule type="expression" dxfId="206" priority="118">
      <formula>WEEKDAY($B332,2)&gt;5</formula>
    </cfRule>
    <cfRule type="expression" dxfId="205" priority="119">
      <formula>IF($F$1="Zone_C",COUNTIF(Zone_C,$B332)&gt;0)</formula>
    </cfRule>
    <cfRule type="expression" dxfId="204" priority="120">
      <formula>IF($F$1="Zone_B",COUNTIF(Zone_B,$B332)&gt;0)</formula>
    </cfRule>
    <cfRule type="expression" dxfId="203" priority="121">
      <formula>IF($F$1="Zone_A",COUNTIF(Zone_A,$B332)&gt;0)</formula>
    </cfRule>
  </conditionalFormatting>
  <conditionalFormatting sqref="D332:N333 D335:N336 E334:N334">
    <cfRule type="expression" dxfId="202" priority="112">
      <formula>COUNTIF(feries,$B332)&gt;0</formula>
    </cfRule>
    <cfRule type="expression" dxfId="201" priority="113">
      <formula>WEEKDAY($B332,2)&gt;5</formula>
    </cfRule>
    <cfRule type="expression" dxfId="200" priority="114">
      <formula>IF($F$1="Zone_C",COUNTIF(Zone_C,$B332)&gt;0)</formula>
    </cfRule>
    <cfRule type="expression" dxfId="199" priority="115">
      <formula>IF($F$1="Zone_B",COUNTIF(Zone_B,$B332)&gt;0)</formula>
    </cfRule>
    <cfRule type="expression" dxfId="198" priority="116">
      <formula>IF($F$1="Zone_A",COUNTIF(Zone_A,$B332)&gt;0)</formula>
    </cfRule>
  </conditionalFormatting>
  <conditionalFormatting sqref="O339:O343">
    <cfRule type="expression" dxfId="197" priority="107">
      <formula>COUNTIF(feries,$B339)&gt;0</formula>
    </cfRule>
    <cfRule type="expression" dxfId="196" priority="108">
      <formula>WEEKDAY($B339,2)&gt;5</formula>
    </cfRule>
    <cfRule type="expression" dxfId="195" priority="109">
      <formula>IF($F$1="Zone_C",COUNTIF(Zone_C,$B339)&gt;0)</formula>
    </cfRule>
    <cfRule type="expression" dxfId="194" priority="110">
      <formula>IF($F$1="Zone_B",COUNTIF(Zone_B,$B339)&gt;0)</formula>
    </cfRule>
    <cfRule type="expression" dxfId="193" priority="111">
      <formula>IF($F$1="Zone_A",COUNTIF(Zone_A,$B339)&gt;0)</formula>
    </cfRule>
  </conditionalFormatting>
  <conditionalFormatting sqref="D339:N340 D342:N343 E341:N341">
    <cfRule type="expression" dxfId="192" priority="102">
      <formula>COUNTIF(feries,$B339)&gt;0</formula>
    </cfRule>
    <cfRule type="expression" dxfId="191" priority="103">
      <formula>WEEKDAY($B339,2)&gt;5</formula>
    </cfRule>
    <cfRule type="expression" dxfId="190" priority="104">
      <formula>IF($F$1="Zone_C",COUNTIF(Zone_C,$B339)&gt;0)</formula>
    </cfRule>
    <cfRule type="expression" dxfId="189" priority="105">
      <formula>IF($F$1="Zone_B",COUNTIF(Zone_B,$B339)&gt;0)</formula>
    </cfRule>
    <cfRule type="expression" dxfId="188" priority="106">
      <formula>IF($F$1="Zone_A",COUNTIF(Zone_A,$B339)&gt;0)</formula>
    </cfRule>
  </conditionalFormatting>
  <conditionalFormatting sqref="O346:O350">
    <cfRule type="expression" dxfId="187" priority="97">
      <formula>COUNTIF(feries,$B346)&gt;0</formula>
    </cfRule>
    <cfRule type="expression" dxfId="186" priority="98">
      <formula>WEEKDAY($B346,2)&gt;5</formula>
    </cfRule>
    <cfRule type="expression" dxfId="185" priority="99">
      <formula>IF($F$1="Zone_C",COUNTIF(Zone_C,$B346)&gt;0)</formula>
    </cfRule>
    <cfRule type="expression" dxfId="184" priority="100">
      <formula>IF($F$1="Zone_B",COUNTIF(Zone_B,$B346)&gt;0)</formula>
    </cfRule>
    <cfRule type="expression" dxfId="183" priority="101">
      <formula>IF($F$1="Zone_A",COUNTIF(Zone_A,$B346)&gt;0)</formula>
    </cfRule>
  </conditionalFormatting>
  <conditionalFormatting sqref="D346:N347 D349:N350 E348:N348">
    <cfRule type="expression" dxfId="182" priority="92">
      <formula>COUNTIF(feries,$B346)&gt;0</formula>
    </cfRule>
    <cfRule type="expression" dxfId="181" priority="93">
      <formula>WEEKDAY($B346,2)&gt;5</formula>
    </cfRule>
    <cfRule type="expression" dxfId="180" priority="94">
      <formula>IF($F$1="Zone_C",COUNTIF(Zone_C,$B346)&gt;0)</formula>
    </cfRule>
    <cfRule type="expression" dxfId="179" priority="95">
      <formula>IF($F$1="Zone_B",COUNTIF(Zone_B,$B346)&gt;0)</formula>
    </cfRule>
    <cfRule type="expression" dxfId="178" priority="96">
      <formula>IF($F$1="Zone_A",COUNTIF(Zone_A,$B346)&gt;0)</formula>
    </cfRule>
  </conditionalFormatting>
  <conditionalFormatting sqref="O353:O357">
    <cfRule type="expression" dxfId="177" priority="87">
      <formula>COUNTIF(feries,$B353)&gt;0</formula>
    </cfRule>
    <cfRule type="expression" dxfId="176" priority="88">
      <formula>WEEKDAY($B353,2)&gt;5</formula>
    </cfRule>
    <cfRule type="expression" dxfId="175" priority="89">
      <formula>IF($F$1="Zone_C",COUNTIF(Zone_C,$B353)&gt;0)</formula>
    </cfRule>
    <cfRule type="expression" dxfId="174" priority="90">
      <formula>IF($F$1="Zone_B",COUNTIF(Zone_B,$B353)&gt;0)</formula>
    </cfRule>
    <cfRule type="expression" dxfId="173" priority="91">
      <formula>IF($F$1="Zone_A",COUNTIF(Zone_A,$B353)&gt;0)</formula>
    </cfRule>
  </conditionalFormatting>
  <conditionalFormatting sqref="D353:N354 D356:N357 E355:N355">
    <cfRule type="expression" dxfId="172" priority="82">
      <formula>COUNTIF(feries,$B353)&gt;0</formula>
    </cfRule>
    <cfRule type="expression" dxfId="171" priority="83">
      <formula>WEEKDAY($B353,2)&gt;5</formula>
    </cfRule>
    <cfRule type="expression" dxfId="170" priority="84">
      <formula>IF($F$1="Zone_C",COUNTIF(Zone_C,$B353)&gt;0)</formula>
    </cfRule>
    <cfRule type="expression" dxfId="169" priority="85">
      <formula>IF($F$1="Zone_B",COUNTIF(Zone_B,$B353)&gt;0)</formula>
    </cfRule>
    <cfRule type="expression" dxfId="168" priority="86">
      <formula>IF($F$1="Zone_A",COUNTIF(Zone_A,$B353)&gt;0)</formula>
    </cfRule>
  </conditionalFormatting>
  <conditionalFormatting sqref="O304:O308">
    <cfRule type="expression" dxfId="167" priority="76">
      <formula>COUNTIF(feries,$B304)&gt;0</formula>
    </cfRule>
    <cfRule type="expression" dxfId="166" priority="77">
      <formula>WEEKDAY($B304,2)&gt;5</formula>
    </cfRule>
    <cfRule type="expression" dxfId="165" priority="78">
      <formula>IF($F$1="Zone_C",COUNTIF(Zone_C,$B304)&gt;0)</formula>
    </cfRule>
    <cfRule type="expression" dxfId="164" priority="79">
      <formula>IF($F$1="Zone_B",COUNTIF(Zone_B,$B304)&gt;0)</formula>
    </cfRule>
    <cfRule type="expression" dxfId="163" priority="80">
      <formula>IF($F$1="Zone_A",COUNTIF(Zone_A,$B304)&gt;0)</formula>
    </cfRule>
  </conditionalFormatting>
  <conditionalFormatting sqref="D304:I308">
    <cfRule type="expression" dxfId="162" priority="71">
      <formula>COUNTIF(feries,$B304)&gt;0</formula>
    </cfRule>
    <cfRule type="expression" dxfId="161" priority="72">
      <formula>WEEKDAY($B304,2)&gt;5</formula>
    </cfRule>
    <cfRule type="expression" dxfId="160" priority="73">
      <formula>IF($F$1="Zone_C",COUNTIF(Zone_C,$B304)&gt;0)</formula>
    </cfRule>
    <cfRule type="expression" dxfId="159" priority="74">
      <formula>IF($F$1="Zone_B",COUNTIF(Zone_B,$B304)&gt;0)</formula>
    </cfRule>
    <cfRule type="expression" dxfId="158" priority="75">
      <formula>IF($F$1="Zone_A",COUNTIF(Zone_A,$B304)&gt;0)</formula>
    </cfRule>
  </conditionalFormatting>
  <conditionalFormatting sqref="J304:N308">
    <cfRule type="expression" dxfId="157" priority="66">
      <formula>COUNTIF(feries,$B304)&gt;0</formula>
    </cfRule>
    <cfRule type="expression" dxfId="156" priority="67">
      <formula>WEEKDAY($B304,2)&gt;5</formula>
    </cfRule>
    <cfRule type="expression" dxfId="155" priority="68">
      <formula>IF($F$1="Zone_C",COUNTIF(Zone_C,$B304)&gt;0)</formula>
    </cfRule>
    <cfRule type="expression" dxfId="154" priority="69">
      <formula>IF($F$1="Zone_B",COUNTIF(Zone_B,$B304)&gt;0)</formula>
    </cfRule>
    <cfRule type="expression" dxfId="153" priority="70">
      <formula>IF($F$1="Zone_A",COUNTIF(Zone_A,$B304)&gt;0)</formula>
    </cfRule>
  </conditionalFormatting>
  <conditionalFormatting sqref="D367:E368">
    <cfRule type="expression" dxfId="152" priority="61">
      <formula>COUNTIF(feries,$B367)&gt;0</formula>
    </cfRule>
    <cfRule type="expression" dxfId="151" priority="62">
      <formula>WEEKDAY($B367,2)&gt;5</formula>
    </cfRule>
    <cfRule type="expression" dxfId="150" priority="63">
      <formula>IF($F$1="Zone_C",COUNTIF(Zone_C,$B367)&gt;0)</formula>
    </cfRule>
    <cfRule type="expression" dxfId="149" priority="64">
      <formula>IF($F$1="Zone_B",COUNTIF(Zone_B,$B367)&gt;0)</formula>
    </cfRule>
    <cfRule type="expression" dxfId="148" priority="65">
      <formula>IF($F$1="Zone_A",COUNTIF(Zone_A,$B367)&gt;0)</formula>
    </cfRule>
  </conditionalFormatting>
  <conditionalFormatting sqref="D264">
    <cfRule type="expression" dxfId="147" priority="56">
      <formula>COUNTIF(feries,$B264)&gt;0</formula>
    </cfRule>
    <cfRule type="expression" dxfId="146" priority="57">
      <formula>WEEKDAY($B264,2)&gt;5</formula>
    </cfRule>
    <cfRule type="expression" dxfId="145" priority="58">
      <formula>IF($F$1="Zone_C",COUNTIF(Zone_C,$B264)&gt;0)</formula>
    </cfRule>
    <cfRule type="expression" dxfId="144" priority="59">
      <formula>IF($F$1="Zone_B",COUNTIF(Zone_B,$B264)&gt;0)</formula>
    </cfRule>
    <cfRule type="expression" dxfId="143" priority="60">
      <formula>IF($F$1="Zone_A",COUNTIF(Zone_A,$B264)&gt;0)</formula>
    </cfRule>
  </conditionalFormatting>
  <conditionalFormatting sqref="D271">
    <cfRule type="expression" dxfId="142" priority="51">
      <formula>COUNTIF(feries,$B271)&gt;0</formula>
    </cfRule>
    <cfRule type="expression" dxfId="141" priority="52">
      <formula>WEEKDAY($B271,2)&gt;5</formula>
    </cfRule>
    <cfRule type="expression" dxfId="140" priority="53">
      <formula>IF($F$1="Zone_C",COUNTIF(Zone_C,$B271)&gt;0)</formula>
    </cfRule>
    <cfRule type="expression" dxfId="139" priority="54">
      <formula>IF($F$1="Zone_B",COUNTIF(Zone_B,$B271)&gt;0)</formula>
    </cfRule>
    <cfRule type="expression" dxfId="138" priority="55">
      <formula>IF($F$1="Zone_A",COUNTIF(Zone_A,$B271)&gt;0)</formula>
    </cfRule>
  </conditionalFormatting>
  <conditionalFormatting sqref="D278">
    <cfRule type="expression" dxfId="137" priority="46">
      <formula>COUNTIF(feries,$B278)&gt;0</formula>
    </cfRule>
    <cfRule type="expression" dxfId="136" priority="47">
      <formula>WEEKDAY($B278,2)&gt;5</formula>
    </cfRule>
    <cfRule type="expression" dxfId="135" priority="48">
      <formula>IF($F$1="Zone_C",COUNTIF(Zone_C,$B278)&gt;0)</formula>
    </cfRule>
    <cfRule type="expression" dxfId="134" priority="49">
      <formula>IF($F$1="Zone_B",COUNTIF(Zone_B,$B278)&gt;0)</formula>
    </cfRule>
    <cfRule type="expression" dxfId="133" priority="50">
      <formula>IF($F$1="Zone_A",COUNTIF(Zone_A,$B278)&gt;0)</formula>
    </cfRule>
  </conditionalFormatting>
  <conditionalFormatting sqref="D285">
    <cfRule type="expression" dxfId="132" priority="41">
      <formula>COUNTIF(feries,$B285)&gt;0</formula>
    </cfRule>
    <cfRule type="expression" dxfId="131" priority="42">
      <formula>WEEKDAY($B285,2)&gt;5</formula>
    </cfRule>
    <cfRule type="expression" dxfId="130" priority="43">
      <formula>IF($F$1="Zone_C",COUNTIF(Zone_C,$B285)&gt;0)</formula>
    </cfRule>
    <cfRule type="expression" dxfId="129" priority="44">
      <formula>IF($F$1="Zone_B",COUNTIF(Zone_B,$B285)&gt;0)</formula>
    </cfRule>
    <cfRule type="expression" dxfId="128" priority="45">
      <formula>IF($F$1="Zone_A",COUNTIF(Zone_A,$B285)&gt;0)</formula>
    </cfRule>
  </conditionalFormatting>
  <conditionalFormatting sqref="D292">
    <cfRule type="expression" dxfId="127" priority="36">
      <formula>COUNTIF(feries,$B292)&gt;0</formula>
    </cfRule>
    <cfRule type="expression" dxfId="126" priority="37">
      <formula>WEEKDAY($B292,2)&gt;5</formula>
    </cfRule>
    <cfRule type="expression" dxfId="125" priority="38">
      <formula>IF($F$1="Zone_C",COUNTIF(Zone_C,$B292)&gt;0)</formula>
    </cfRule>
    <cfRule type="expression" dxfId="124" priority="39">
      <formula>IF($F$1="Zone_B",COUNTIF(Zone_B,$B292)&gt;0)</formula>
    </cfRule>
    <cfRule type="expression" dxfId="123" priority="40">
      <formula>IF($F$1="Zone_A",COUNTIF(Zone_A,$B292)&gt;0)</formula>
    </cfRule>
  </conditionalFormatting>
  <conditionalFormatting sqref="D327">
    <cfRule type="expression" dxfId="122" priority="31">
      <formula>COUNTIF(feries,$B327)&gt;0</formula>
    </cfRule>
    <cfRule type="expression" dxfId="121" priority="32">
      <formula>WEEKDAY($B327,2)&gt;5</formula>
    </cfRule>
    <cfRule type="expression" dxfId="120" priority="33">
      <formula>IF($F$1="Zone_C",COUNTIF(Zone_C,$B327)&gt;0)</formula>
    </cfRule>
    <cfRule type="expression" dxfId="119" priority="34">
      <formula>IF($F$1="Zone_B",COUNTIF(Zone_B,$B327)&gt;0)</formula>
    </cfRule>
    <cfRule type="expression" dxfId="118" priority="35">
      <formula>IF($F$1="Zone_A",COUNTIF(Zone_A,$B327)&gt;0)</formula>
    </cfRule>
  </conditionalFormatting>
  <conditionalFormatting sqref="D334">
    <cfRule type="expression" dxfId="117" priority="26">
      <formula>COUNTIF(feries,$B334)&gt;0</formula>
    </cfRule>
    <cfRule type="expression" dxfId="116" priority="27">
      <formula>WEEKDAY($B334,2)&gt;5</formula>
    </cfRule>
    <cfRule type="expression" dxfId="115" priority="28">
      <formula>IF($F$1="Zone_C",COUNTIF(Zone_C,$B334)&gt;0)</formula>
    </cfRule>
    <cfRule type="expression" dxfId="114" priority="29">
      <formula>IF($F$1="Zone_B",COUNTIF(Zone_B,$B334)&gt;0)</formula>
    </cfRule>
    <cfRule type="expression" dxfId="113" priority="30">
      <formula>IF($F$1="Zone_A",COUNTIF(Zone_A,$B334)&gt;0)</formula>
    </cfRule>
  </conditionalFormatting>
  <conditionalFormatting sqref="D341">
    <cfRule type="expression" dxfId="112" priority="21">
      <formula>COUNTIF(feries,$B341)&gt;0</formula>
    </cfRule>
    <cfRule type="expression" dxfId="111" priority="22">
      <formula>WEEKDAY($B341,2)&gt;5</formula>
    </cfRule>
    <cfRule type="expression" dxfId="110" priority="23">
      <formula>IF($F$1="Zone_C",COUNTIF(Zone_C,$B341)&gt;0)</formula>
    </cfRule>
    <cfRule type="expression" dxfId="109" priority="24">
      <formula>IF($F$1="Zone_B",COUNTIF(Zone_B,$B341)&gt;0)</formula>
    </cfRule>
    <cfRule type="expression" dxfId="108" priority="25">
      <formula>IF($F$1="Zone_A",COUNTIF(Zone_A,$B341)&gt;0)</formula>
    </cfRule>
  </conditionalFormatting>
  <conditionalFormatting sqref="D348">
    <cfRule type="expression" dxfId="107" priority="16">
      <formula>COUNTIF(feries,$B348)&gt;0</formula>
    </cfRule>
    <cfRule type="expression" dxfId="106" priority="17">
      <formula>WEEKDAY($B348,2)&gt;5</formula>
    </cfRule>
    <cfRule type="expression" dxfId="105" priority="18">
      <formula>IF($F$1="Zone_C",COUNTIF(Zone_C,$B348)&gt;0)</formula>
    </cfRule>
    <cfRule type="expression" dxfId="104" priority="19">
      <formula>IF($F$1="Zone_B",COUNTIF(Zone_B,$B348)&gt;0)</formula>
    </cfRule>
    <cfRule type="expression" dxfId="103" priority="20">
      <formula>IF($F$1="Zone_A",COUNTIF(Zone_A,$B348)&gt;0)</formula>
    </cfRule>
  </conditionalFormatting>
  <conditionalFormatting sqref="D355">
    <cfRule type="expression" dxfId="102" priority="11">
      <formula>COUNTIF(feries,$B355)&gt;0</formula>
    </cfRule>
    <cfRule type="expression" dxfId="101" priority="12">
      <formula>WEEKDAY($B355,2)&gt;5</formula>
    </cfRule>
    <cfRule type="expression" dxfId="100" priority="13">
      <formula>IF($F$1="Zone_C",COUNTIF(Zone_C,$B355)&gt;0)</formula>
    </cfRule>
    <cfRule type="expression" dxfId="99" priority="14">
      <formula>IF($F$1="Zone_B",COUNTIF(Zone_B,$B355)&gt;0)</formula>
    </cfRule>
    <cfRule type="expression" dxfId="98" priority="15">
      <formula>IF($F$1="Zone_A",COUNTIF(Zone_A,$B355)&gt;0)</formula>
    </cfRule>
  </conditionalFormatting>
  <conditionalFormatting sqref="O16:O20">
    <cfRule type="expression" dxfId="68" priority="6">
      <formula>COUNTIF(feries,$B16)&gt;0</formula>
    </cfRule>
    <cfRule type="expression" dxfId="67" priority="7">
      <formula>WEEKDAY($B16,2)&gt;5</formula>
    </cfRule>
    <cfRule type="expression" dxfId="66" priority="8">
      <formula>IF($F$1="Zone_C",COUNTIF(Zone_C,$B16)&gt;0)</formula>
    </cfRule>
    <cfRule type="expression" dxfId="65" priority="9">
      <formula>IF($F$1="Zone_B",COUNTIF(Zone_B,$B16)&gt;0)</formula>
    </cfRule>
    <cfRule type="expression" dxfId="64" priority="10">
      <formula>IF($F$1="Zone_A",COUNTIF(Zone_A,$B16)&gt;0)</formula>
    </cfRule>
  </conditionalFormatting>
  <conditionalFormatting sqref="D16:N20">
    <cfRule type="expression" dxfId="63" priority="1">
      <formula>COUNTIF(feries,$B16)&gt;0</formula>
    </cfRule>
    <cfRule type="expression" dxfId="62" priority="2">
      <formula>WEEKDAY($B16,2)&gt;5</formula>
    </cfRule>
    <cfRule type="expression" dxfId="61" priority="3">
      <formula>IF($F$1="Zone_C",COUNTIF(Zone_C,$B16)&gt;0)</formula>
    </cfRule>
    <cfRule type="expression" dxfId="60" priority="4">
      <formula>IF($F$1="Zone_B",COUNTIF(Zone_B,$B16)&gt;0)</formula>
    </cfRule>
    <cfRule type="expression" dxfId="59" priority="5">
      <formula>IF($F$1="Zone_A",COUNTIF(Zone_A,$B16)&gt;0)</formula>
    </cfRule>
  </conditionalFormatting>
  <dataValidations count="3">
    <dataValidation type="list" allowBlank="1" showInputMessage="1" showErrorMessage="1" sqref="O367:O368 O211:O212 L211:L212 O351:O352 I351:I352 L50:L51 L204:L205 I50:I51 O50:O51 F351:F352 L337:L338 O204:O205 I204:I205 L218:L233 L274:L275 O57:O58 I57:I58 L57:L58 F57:F58 F64:F65 O64:O65 I64:I65 L64:L65 F337:F338 I337:I338 L302:L303 F288:F289 I78:I79 L78:L79 F78:F79 O78:O79 F274:F275 I274:I275 L253:L254 O337:O338 I288:I289 O288:O289 L288:L289 O274:O275 F302:F303 I302:I303 O302:O303 O239:O240 O253:O254 I253:I254 F253:F254 F50:F51 L106:L107 F106:F107 I106:I107 O106:O107 F127:F128 I127:I128 O127:O128 L351:L352 I134:I135 O134:O135 L134:L135 F134:F135 F141:F142 I141:I142 O141:O142 L141:L142 L148:L149 F148:F149 I148:I149 O148:O149 O155:O156 L155:L156 F155:F156 I155:I156 I162:I163 O162:O163 L162:L163 F162:F163 F169:F170 I169:I170 O169:O170 L169:L170 L176:L177 F176:F177 I176:I177 O176:O177 L239:L240 F239:F240 F204:F205 L127:L128 I246:I247 O246:O247 L246:L247 F246:F247 F267:F268 L267:L268 O267:O268 I267:I268 O316:O317 I316:I317 F316:F317 L316:L317 L323:L324 O323:O324 I323:I324 F323:F324 F330:F331 L330:L331 O330:O331 I330:I331 I113:I114 F113:F114 L113:L114 O113:O114 O120:O121 I120:I121 F120:F121 L120:L121 I183:I184 F183:F184 L183:L184 O183:O184 O190:O191 I190:I191 F190:F191 L190:L191 L197:L198 O197:O198 I197:I198 F197:F198 F211:F212 F232:F233 O218:O233 I211:I212 I239:I240 I218:I219 F218:F219 F225:F226 I225:I226 I232:I233" xr:uid="{324EE415-1F6D-4491-A541-7C6677EA416F}">
      <formula1>"mission"</formula1>
    </dataValidation>
    <dataValidation type="time" allowBlank="1" showInputMessage="1" showErrorMessage="1" sqref="D691:E695 D3:E368" xr:uid="{13380514-9B04-4C46-B0E1-8E900415814B}">
      <formula1>0.291666666666667</formula1>
      <formula2>0.833333333333333</formula2>
    </dataValidation>
    <dataValidation type="list" allowBlank="1" showInputMessage="1" showErrorMessage="1" sqref="L304:L315 O66:O77 F66:F77 L66:L77 O339:O350 L276:L287 I276:I287 O276:O287 L290:L301 L234:L238 O290:O301 I304:I315 F339:F350 O108:O112 L691:L695 L255:L266 I255:I266 O255:O266 I691:I695 O691:O695 F691:F695 I339:I350 O325:O329 I108:I112 I220:I224 I325:I329 L108:L112 O304:O315 F227:F231 O234:O238 I227:I231 O150:O154 I206:I210 O213:O217 I199:I203 F199:F203 F206:F210 O122:O126 O59:O63 L325:L329 O206:O210 I192:I196 L199:L203 O192:O196 I353:I368 O318:O322 I234:I238 F192:F196 O185:O189 F59:F63 I150:I154 I59:I63 F52:F56 F80:F105 O199:O203 I318:I322 L192:L196 L150:L154 F150:F154 O136:O140 L80:L105 O143:O147 O129:O133 I129:I133 F108:F112 I66:I77 I143:I147 I80:I105 O80:O105 I136:I140 O157:O161 F234:F238 O241:O245 L206:L210 L136:L140 L129:L133 F129:F133 I290:I301 L115:L119 L143:L147 F143:F147 O164:O168 O171:O175 F136:F140 I157:I161 I164:I168 L164:L168 L157:L161 F157:F161 L318:L322 I171:I175 I241:I245 I185:I189 O248:O252 F241:F245 L171:L175 F171:F175 F248:F252 I213:I217 F164:F168 I122:I126 L122:L126 I248:I252 O353:O366 F220:F224 F213:F217 L213:L217 L59:L63 L185:L189 F269:F273 O269:O273 L241:L245 F185:F189 F122:F126 F353:F368 L248:L252 F255:F266 F290:F301 L339:L350 I115:I119 O115:O119 F115:F119 F332:F336 F325:F329 F318:F322 O178:O182 I269:I273 L269:L273 L353:L368 F276:F287 F304:F315 I178:I182 L178:L182 F178:F182 O52:O56 I52:I56 L52:L56 O332:O336 I332:I336 L332:L336 I3:I49 L3:L49 F3:F49 O3:O49" xr:uid="{AC59CFD9-8F10-4C17-BA23-655152CC628F}">
      <formula1>mission</formula1>
    </dataValidation>
  </dataValidations>
  <pageMargins left="0.7" right="0.7" top="0.75" bottom="0.75" header="0.3" footer="0.3"/>
  <pageSetup paperSize="9" scale="10" fitToWidth="0" orientation="portrait" horizontalDpi="360" verticalDpi="36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332" operator="containsText" id="{A6DAF661-6816-4EA7-93BB-B08A837F8F48}">
            <xm:f>NOT(ISERROR(SEARCH(#REF!,D9)))</xm:f>
            <xm:f>#REF!</xm:f>
            <x14:dxf>
              <fill>
                <patternFill>
                  <bgColor theme="7"/>
                </patternFill>
              </fill>
            </x14:dxf>
          </x14:cfRule>
          <xm:sqref>D23:O23 D44:O44 D9:O9 D15:O15 D29:O30 D36:O37 D50:O51 D57:O58 D78:O79 D85:O86 D92:O93 D99:O100 D106:O107 D113:O114 D134:O135 D141:O142 D148:O149 D155:O156 D162:O163 D169:O170 D176:O177 D183:O184 D246:O247 D253:O254 D260:O261 D267:O268 D274:O275 D281:O282 D288:O289 D295:O296 D316:O317 D323:O324 D330:O331 D337:O338 D344:O345 D351:O352 D64:O65 D71:O72 D120:O121 D127:O128 D190:O191 D204:O205 D211:O212 D302:O303 D309:O310 D358:O359 D218:O219 D239:O240 D197:O198 D365:O366 O367:O368 D225:O226 L220:O224 D232:O233 L227:O231</xm:sqref>
        </x14:conditionalFormatting>
        <x14:conditionalFormatting xmlns:xm="http://schemas.microsoft.com/office/excel/2006/main">
          <x14:cfRule type="containsText" priority="10237" operator="containsText" id="{20AEAF09-DC08-436B-B453-0F5BF9231A76}">
            <xm:f>NOT(ISERROR(SEARCH(#REF!,O237)))</xm:f>
            <xm:f>#REF!</xm:f>
            <x14:dxf>
              <fill>
                <patternFill>
                  <bgColor theme="7"/>
                </patternFill>
              </fill>
            </x14:dxf>
          </x14:cfRule>
          <xm:sqref>O237:O238</xm:sqref>
        </x14:conditionalFormatting>
        <x14:conditionalFormatting xmlns:xm="http://schemas.microsoft.com/office/excel/2006/main">
          <x14:cfRule type="containsText" priority="4043" operator="containsText" id="{A0B0E880-D325-4C9B-AF22-7324482792F4}">
            <xm:f>NOT(ISERROR(SEARCH(#REF!,O195)))</xm:f>
            <xm:f>#REF!</xm:f>
            <x14:dxf>
              <fill>
                <patternFill>
                  <bgColor theme="7"/>
                </patternFill>
              </fill>
            </x14:dxf>
          </x14:cfRule>
          <xm:sqref>O195:O196</xm:sqref>
        </x14:conditionalFormatting>
        <x14:conditionalFormatting xmlns:xm="http://schemas.microsoft.com/office/excel/2006/main">
          <x14:cfRule type="containsText" priority="4037" operator="containsText" id="{60A5EFDF-D02F-4850-A05C-69A1D5566F41}">
            <xm:f>NOT(ISERROR(SEARCH(#REF!,O202)))</xm:f>
            <xm:f>#REF!</xm:f>
            <x14:dxf>
              <fill>
                <patternFill>
                  <bgColor theme="7"/>
                </patternFill>
              </fill>
            </x14:dxf>
          </x14:cfRule>
          <xm:sqref>O202:O203</xm:sqref>
        </x14:conditionalFormatting>
        <x14:conditionalFormatting xmlns:xm="http://schemas.microsoft.com/office/excel/2006/main">
          <x14:cfRule type="containsText" priority="4031" operator="containsText" id="{E0F00259-B7C7-4B6B-83AF-8EAEA066579D}">
            <xm:f>NOT(ISERROR(SEARCH(#REF!,O209)))</xm:f>
            <xm:f>#REF!</xm:f>
            <x14:dxf>
              <fill>
                <patternFill>
                  <bgColor theme="7"/>
                </patternFill>
              </fill>
            </x14:dxf>
          </x14:cfRule>
          <xm:sqref>O209:O210</xm:sqref>
        </x14:conditionalFormatting>
        <x14:conditionalFormatting xmlns:xm="http://schemas.microsoft.com/office/excel/2006/main">
          <x14:cfRule type="containsText" priority="4025" operator="containsText" id="{A69CE9D4-7ED2-4636-B2BF-CC65A1D0467C}">
            <xm:f>NOT(ISERROR(SEARCH(#REF!,O216)))</xm:f>
            <xm:f>#REF!</xm:f>
            <x14:dxf>
              <fill>
                <patternFill>
                  <bgColor theme="7"/>
                </patternFill>
              </fill>
            </x14:dxf>
          </x14:cfRule>
          <xm:sqref>O216:O217</xm:sqref>
        </x14:conditionalFormatting>
        <x14:conditionalFormatting xmlns:xm="http://schemas.microsoft.com/office/excel/2006/main">
          <x14:cfRule type="containsText" priority="4019" operator="containsText" id="{FDD3938E-C57C-4D33-95F1-F0560328E672}">
            <xm:f>NOT(ISERROR(SEARCH(#REF!,O244)))</xm:f>
            <xm:f>#REF!</xm:f>
            <x14:dxf>
              <fill>
                <patternFill>
                  <bgColor theme="7"/>
                </patternFill>
              </fill>
            </x14:dxf>
          </x14:cfRule>
          <xm:sqref>O244:O245</xm:sqref>
        </x14:conditionalFormatting>
        <x14:conditionalFormatting xmlns:xm="http://schemas.microsoft.com/office/excel/2006/main">
          <x14:cfRule type="containsText" priority="4013" operator="containsText" id="{2F00F79B-0911-4233-BAF9-9D92760EE114}">
            <xm:f>NOT(ISERROR(SEARCH(#REF!,O300)))</xm:f>
            <xm:f>#REF!</xm:f>
            <x14:dxf>
              <fill>
                <patternFill>
                  <bgColor theme="7"/>
                </patternFill>
              </fill>
            </x14:dxf>
          </x14:cfRule>
          <xm:sqref>O300:O301</xm:sqref>
        </x14:conditionalFormatting>
        <x14:conditionalFormatting xmlns:xm="http://schemas.microsoft.com/office/excel/2006/main">
          <x14:cfRule type="containsText" priority="2349" operator="containsText" id="{DC865B18-93FC-425C-9810-80BA9937DCCD}">
            <xm:f>NOT(ISERROR(SEARCH(#REF!,G6)))</xm:f>
            <xm:f>#REF!</xm:f>
            <x14:dxf>
              <fill>
                <patternFill>
                  <bgColor theme="7"/>
                </patternFill>
              </fill>
            </x14:dxf>
          </x14:cfRule>
          <xm:sqref>G6:O7</xm:sqref>
        </x14:conditionalFormatting>
        <x14:conditionalFormatting xmlns:xm="http://schemas.microsoft.com/office/excel/2006/main">
          <x14:cfRule type="containsText" priority="2343" operator="containsText" id="{18A8046C-48F3-4BD2-B83B-F855C2B070AA}">
            <xm:f>NOT(ISERROR(SEARCH(#REF!,O62)))</xm:f>
            <xm:f>#REF!</xm:f>
            <x14:dxf>
              <fill>
                <patternFill>
                  <bgColor theme="7"/>
                </patternFill>
              </fill>
            </x14:dxf>
          </x14:cfRule>
          <xm:sqref>O62:O63</xm:sqref>
        </x14:conditionalFormatting>
        <x14:conditionalFormatting xmlns:xm="http://schemas.microsoft.com/office/excel/2006/main">
          <x14:cfRule type="containsText" priority="2321" operator="containsText" id="{BA9AC0D9-C1F8-437D-8361-729018DBA5B2}">
            <xm:f>NOT(ISERROR(SEARCH(#REF!,G223)))</xm:f>
            <xm:f>#REF!</xm:f>
            <x14:dxf>
              <fill>
                <patternFill>
                  <bgColor theme="7"/>
                </patternFill>
              </fill>
            </x14:dxf>
          </x14:cfRule>
          <xm:sqref>G223:K224</xm:sqref>
        </x14:conditionalFormatting>
        <x14:conditionalFormatting xmlns:xm="http://schemas.microsoft.com/office/excel/2006/main">
          <x14:cfRule type="containsText" priority="2315" operator="containsText" id="{613CC429-CA85-4D17-9491-528B200CFA91}">
            <xm:f>NOT(ISERROR(SEARCH(#REF!,F223)))</xm:f>
            <xm:f>#REF!</xm:f>
            <x14:dxf>
              <fill>
                <patternFill>
                  <bgColor theme="7"/>
                </patternFill>
              </fill>
            </x14:dxf>
          </x14:cfRule>
          <xm:sqref>F223:F224</xm:sqref>
        </x14:conditionalFormatting>
        <x14:conditionalFormatting xmlns:xm="http://schemas.microsoft.com/office/excel/2006/main">
          <x14:cfRule type="containsText" priority="2309" operator="containsText" id="{4BADB6B7-A457-43B2-9397-3473862A97B4}">
            <xm:f>NOT(ISERROR(SEARCH(#REF!,G230)))</xm:f>
            <xm:f>#REF!</xm:f>
            <x14:dxf>
              <fill>
                <patternFill>
                  <bgColor theme="7"/>
                </patternFill>
              </fill>
            </x14:dxf>
          </x14:cfRule>
          <xm:sqref>G230:K231</xm:sqref>
        </x14:conditionalFormatting>
        <x14:conditionalFormatting xmlns:xm="http://schemas.microsoft.com/office/excel/2006/main">
          <x14:cfRule type="containsText" priority="2303" operator="containsText" id="{1293F95A-BA3E-4A47-8C6D-A04DB4E78738}">
            <xm:f>NOT(ISERROR(SEARCH(#REF!,F230)))</xm:f>
            <xm:f>#REF!</xm:f>
            <x14:dxf>
              <fill>
                <patternFill>
                  <bgColor theme="7"/>
                </patternFill>
              </fill>
            </x14:dxf>
          </x14:cfRule>
          <xm:sqref>F230:F231</xm:sqref>
        </x14:conditionalFormatting>
        <x14:conditionalFormatting xmlns:xm="http://schemas.microsoft.com/office/excel/2006/main">
          <x14:cfRule type="containsText" priority="1525" operator="containsText" id="{9E0AA891-A4C4-416B-8432-09270E7D9CBE}">
            <xm:f>NOT(ISERROR(SEARCH(#REF!,O69)))</xm:f>
            <xm:f>#REF!</xm:f>
            <x14:dxf>
              <fill>
                <patternFill>
                  <bgColor theme="7"/>
                </patternFill>
              </fill>
            </x14:dxf>
          </x14:cfRule>
          <xm:sqref>O69:O70</xm:sqref>
        </x14:conditionalFormatting>
        <x14:conditionalFormatting xmlns:xm="http://schemas.microsoft.com/office/excel/2006/main">
          <x14:cfRule type="containsText" priority="1509" operator="containsText" id="{C817CA09-4BCD-4F22-BA90-64DA7FEA8882}">
            <xm:f>NOT(ISERROR(SEARCH(#REF!,O125)))</xm:f>
            <xm:f>#REF!</xm:f>
            <x14:dxf>
              <fill>
                <patternFill>
                  <bgColor theme="7"/>
                </patternFill>
              </fill>
            </x14:dxf>
          </x14:cfRule>
          <xm:sqref>O125:O126</xm:sqref>
        </x14:conditionalFormatting>
        <x14:conditionalFormatting xmlns:xm="http://schemas.microsoft.com/office/excel/2006/main">
          <x14:cfRule type="containsText" priority="1477" operator="containsText" id="{6D49EA6E-B5FF-4937-99B3-52DC09B0246E}">
            <xm:f>NOT(ISERROR(SEARCH(#REF!,F118)))</xm:f>
            <xm:f>#REF!</xm:f>
            <x14:dxf>
              <fill>
                <patternFill>
                  <bgColor theme="7"/>
                </patternFill>
              </fill>
            </x14:dxf>
          </x14:cfRule>
          <xm:sqref>F118:O119</xm:sqref>
        </x14:conditionalFormatting>
        <x14:conditionalFormatting xmlns:xm="http://schemas.microsoft.com/office/excel/2006/main">
          <x14:cfRule type="containsText" priority="1471" operator="containsText" id="{B35F448B-B178-412E-BAB8-B7EA2DE71CD5}">
            <xm:f>NOT(ISERROR(SEARCH(#REF!,D363)))</xm:f>
            <xm:f>#REF!</xm:f>
            <x14:dxf>
              <fill>
                <patternFill>
                  <bgColor theme="7"/>
                </patternFill>
              </fill>
            </x14:dxf>
          </x14:cfRule>
          <xm:sqref>D363:O364</xm:sqref>
        </x14:conditionalFormatting>
        <x14:conditionalFormatting xmlns:xm="http://schemas.microsoft.com/office/excel/2006/main">
          <x14:cfRule type="containsText" priority="1453" operator="containsText" id="{06BB809A-D207-4B5C-8AA5-7D259971499D}">
            <xm:f>NOT(ISERROR(SEARCH(#REF!,D230)))</xm:f>
            <xm:f>#REF!</xm:f>
            <x14:dxf>
              <fill>
                <patternFill>
                  <bgColor theme="7"/>
                </patternFill>
              </fill>
            </x14:dxf>
          </x14:cfRule>
          <xm:sqref>D230:E231</xm:sqref>
        </x14:conditionalFormatting>
        <x14:conditionalFormatting xmlns:xm="http://schemas.microsoft.com/office/excel/2006/main">
          <x14:cfRule type="containsText" priority="1447" operator="containsText" id="{EA3CA5AB-F57B-4D16-BB6D-7C5E36D80ECD}">
            <xm:f>NOT(ISERROR(SEARCH(#REF!,D237)))</xm:f>
            <xm:f>#REF!</xm:f>
            <x14:dxf>
              <fill>
                <patternFill>
                  <bgColor theme="7"/>
                </patternFill>
              </fill>
            </x14:dxf>
          </x14:cfRule>
          <xm:sqref>D237:E238</xm:sqref>
        </x14:conditionalFormatting>
        <x14:conditionalFormatting xmlns:xm="http://schemas.microsoft.com/office/excel/2006/main">
          <x14:cfRule type="containsText" priority="275" operator="containsText" id="{4641A454-C300-491F-85D5-28A6074A4CB8}">
            <xm:f>NOT(ISERROR(SEARCH(#REF!,D7)))</xm:f>
            <xm:f>#REF!</xm:f>
            <x14:dxf>
              <fill>
                <patternFill>
                  <bgColor theme="7"/>
                </patternFill>
              </fill>
            </x14:dxf>
          </x14:cfRule>
          <xm:sqref>D7:F8</xm:sqref>
        </x14:conditionalFormatting>
        <x14:conditionalFormatting xmlns:xm="http://schemas.microsoft.com/office/excel/2006/main">
          <x14:cfRule type="containsText" priority="269" operator="containsText" id="{56373A37-D120-4F07-B4B2-257DD8A13EEC}">
            <xm:f>NOT(ISERROR(SEARCH(#REF!,D69)))</xm:f>
            <xm:f>#REF!</xm:f>
            <x14:dxf>
              <fill>
                <patternFill>
                  <bgColor theme="7"/>
                </patternFill>
              </fill>
            </x14:dxf>
          </x14:cfRule>
          <xm:sqref>D69:E70</xm:sqref>
        </x14:conditionalFormatting>
        <x14:conditionalFormatting xmlns:xm="http://schemas.microsoft.com/office/excel/2006/main">
          <x14:cfRule type="containsText" priority="263" operator="containsText" id="{223F2A75-313D-47E3-BB48-3BA4D10C451C}">
            <xm:f>NOT(ISERROR(SEARCH(#REF!,D118)))</xm:f>
            <xm:f>#REF!</xm:f>
            <x14:dxf>
              <fill>
                <patternFill>
                  <bgColor theme="7"/>
                </patternFill>
              </fill>
            </x14:dxf>
          </x14:cfRule>
          <xm:sqref>D118:E119</xm:sqref>
        </x14:conditionalFormatting>
        <x14:conditionalFormatting xmlns:xm="http://schemas.microsoft.com/office/excel/2006/main">
          <x14:cfRule type="containsText" priority="257" operator="containsText" id="{25F70594-066B-4592-82D1-F7BFCE08AF48}">
            <xm:f>NOT(ISERROR(SEARCH(#REF!,D195)))</xm:f>
            <xm:f>#REF!</xm:f>
            <x14:dxf>
              <fill>
                <patternFill>
                  <bgColor theme="7"/>
                </patternFill>
              </fill>
            </x14:dxf>
          </x14:cfRule>
          <xm:sqref>D195:E196</xm:sqref>
        </x14:conditionalFormatting>
        <x14:conditionalFormatting xmlns:xm="http://schemas.microsoft.com/office/excel/2006/main">
          <x14:cfRule type="containsText" priority="251" operator="containsText" id="{DE28DE2C-A95E-454A-AE06-5BCE31E07597}">
            <xm:f>NOT(ISERROR(SEARCH(#REF!,D202)))</xm:f>
            <xm:f>#REF!</xm:f>
            <x14:dxf>
              <fill>
                <patternFill>
                  <bgColor theme="7"/>
                </patternFill>
              </fill>
            </x14:dxf>
          </x14:cfRule>
          <xm:sqref>D202:E203</xm:sqref>
        </x14:conditionalFormatting>
        <x14:conditionalFormatting xmlns:xm="http://schemas.microsoft.com/office/excel/2006/main">
          <x14:cfRule type="containsText" priority="245" operator="containsText" id="{173D27D9-F2C1-416F-AF60-A0B52EDBCB74}">
            <xm:f>NOT(ISERROR(SEARCH(#REF!,D209)))</xm:f>
            <xm:f>#REF!</xm:f>
            <x14:dxf>
              <fill>
                <patternFill>
                  <bgColor theme="7"/>
                </patternFill>
              </fill>
            </x14:dxf>
          </x14:cfRule>
          <xm:sqref>D209:E210</xm:sqref>
        </x14:conditionalFormatting>
        <x14:conditionalFormatting xmlns:xm="http://schemas.microsoft.com/office/excel/2006/main">
          <x14:cfRule type="containsText" priority="239" operator="containsText" id="{D6B3AF34-A975-437D-A834-BF5DFEA4FB28}">
            <xm:f>NOT(ISERROR(SEARCH(#REF!,D216)))</xm:f>
            <xm:f>#REF!</xm:f>
            <x14:dxf>
              <fill>
                <patternFill>
                  <bgColor theme="7"/>
                </patternFill>
              </fill>
            </x14:dxf>
          </x14:cfRule>
          <xm:sqref>D216:E217</xm:sqref>
        </x14:conditionalFormatting>
        <x14:conditionalFormatting xmlns:xm="http://schemas.microsoft.com/office/excel/2006/main">
          <x14:cfRule type="containsText" priority="233" operator="containsText" id="{EB1A5301-4CF0-4D0B-A603-09E7DF7004EF}">
            <xm:f>NOT(ISERROR(SEARCH(#REF!,D223)))</xm:f>
            <xm:f>#REF!</xm:f>
            <x14:dxf>
              <fill>
                <patternFill>
                  <bgColor theme="7"/>
                </patternFill>
              </fill>
            </x14:dxf>
          </x14:cfRule>
          <xm:sqref>D223:E224</xm:sqref>
        </x14:conditionalFormatting>
        <x14:conditionalFormatting xmlns:xm="http://schemas.microsoft.com/office/excel/2006/main">
          <x14:cfRule type="containsText" priority="81" operator="containsText" id="{F605BA2E-3485-4A31-A447-DEF41ED885F9}">
            <xm:f>NOT(ISERROR(SEARCH(#REF!,O307)))</xm:f>
            <xm:f>#REF!</xm:f>
            <x14:dxf>
              <fill>
                <patternFill>
                  <bgColor theme="7"/>
                </patternFill>
              </fill>
            </x14:dxf>
          </x14:cfRule>
          <xm:sqref>O307:O308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E4493-74DA-4D24-B4AF-8B2E6F3ADF45}">
  <sheetPr codeName="Feuil2"/>
  <dimension ref="A1:U49"/>
  <sheetViews>
    <sheetView workbookViewId="0">
      <selection activeCell="F19" sqref="F19"/>
    </sheetView>
  </sheetViews>
  <sheetFormatPr baseColWidth="10" defaultRowHeight="14.4" x14ac:dyDescent="0.3"/>
  <cols>
    <col min="7" max="7" width="19.33203125" bestFit="1" customWidth="1"/>
    <col min="18" max="18" width="25.44140625" bestFit="1" customWidth="1"/>
    <col min="20" max="20" width="23" customWidth="1"/>
  </cols>
  <sheetData>
    <row r="1" spans="1:21" x14ac:dyDescent="0.3">
      <c r="A1" s="132"/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T1" s="50" t="s">
        <v>42</v>
      </c>
    </row>
    <row r="2" spans="1:21" x14ac:dyDescent="0.3">
      <c r="T2" s="43" t="str">
        <f>T_mission[[#This Row],[Mission]]</f>
        <v>Extrascolaire</v>
      </c>
    </row>
    <row r="3" spans="1:21" x14ac:dyDescent="0.3">
      <c r="B3" s="109" t="s">
        <v>43</v>
      </c>
      <c r="C3" s="110"/>
      <c r="D3" s="110"/>
      <c r="E3" s="110"/>
      <c r="F3" s="110"/>
      <c r="G3" s="111" t="s">
        <v>52</v>
      </c>
      <c r="H3" s="111"/>
      <c r="I3" s="111"/>
      <c r="J3" s="111"/>
      <c r="K3" s="111"/>
      <c r="L3" s="111"/>
      <c r="M3" s="111"/>
      <c r="N3" s="39"/>
      <c r="O3" s="39"/>
      <c r="P3" s="51"/>
      <c r="Q3" s="38"/>
      <c r="T3" s="44" t="str">
        <f>T_mission[[#This Row],[Mission]]</f>
        <v>Périscolaire</v>
      </c>
    </row>
    <row r="4" spans="1:21" ht="28.95" customHeight="1" x14ac:dyDescent="0.3">
      <c r="B4" s="21" t="s">
        <v>1</v>
      </c>
      <c r="C4" s="21" t="s">
        <v>0</v>
      </c>
      <c r="D4" s="10" t="s">
        <v>25</v>
      </c>
      <c r="E4" s="21" t="s">
        <v>1</v>
      </c>
      <c r="F4" s="21" t="s">
        <v>0</v>
      </c>
      <c r="G4" s="10" t="s">
        <v>25</v>
      </c>
      <c r="H4" s="21" t="s">
        <v>1</v>
      </c>
      <c r="I4" s="21" t="s">
        <v>0</v>
      </c>
      <c r="J4" s="10" t="s">
        <v>25</v>
      </c>
      <c r="K4" s="21" t="s">
        <v>1</v>
      </c>
      <c r="L4" s="21" t="s">
        <v>0</v>
      </c>
      <c r="M4" s="10" t="s">
        <v>25</v>
      </c>
      <c r="N4" s="36" t="s">
        <v>24</v>
      </c>
      <c r="O4" s="30" t="s">
        <v>26</v>
      </c>
      <c r="P4" s="11" t="s">
        <v>8</v>
      </c>
      <c r="Q4" s="11" t="s">
        <v>27</v>
      </c>
      <c r="T4" s="45" t="str">
        <f>T_mission[[#This Row],[Mission]]</f>
        <v>Restauration</v>
      </c>
      <c r="U4" t="s">
        <v>50</v>
      </c>
    </row>
    <row r="5" spans="1:21" x14ac:dyDescent="0.3">
      <c r="A5" s="38" t="s">
        <v>44</v>
      </c>
      <c r="B5" s="22">
        <v>0.33333333333333331</v>
      </c>
      <c r="C5" s="22">
        <v>0.375</v>
      </c>
      <c r="D5" s="35" t="s">
        <v>71</v>
      </c>
      <c r="E5" s="22">
        <v>0.375</v>
      </c>
      <c r="F5" s="22">
        <v>0.41666666666666669</v>
      </c>
      <c r="G5" s="35" t="s">
        <v>98</v>
      </c>
      <c r="H5" s="22">
        <v>0.48958333333333331</v>
      </c>
      <c r="I5" s="22">
        <v>0.5625</v>
      </c>
      <c r="J5" s="35" t="s">
        <v>72</v>
      </c>
      <c r="K5" s="22"/>
      <c r="L5" s="22"/>
      <c r="M5" s="2"/>
      <c r="N5" s="37">
        <f t="shared" ref="N5:N9" si="0">(C5-B5)+(F5-E5)</f>
        <v>8.333333333333337E-2</v>
      </c>
      <c r="O5" s="31">
        <f t="shared" ref="O5:O9" si="1">(I5-H5)+(L5-K5)</f>
        <v>7.2916666666666685E-2</v>
      </c>
      <c r="P5" s="25">
        <f t="shared" ref="P5:P9" si="2">O5+N5</f>
        <v>0.15625000000000006</v>
      </c>
      <c r="Q5" s="28">
        <f>SUM(P5:P9)</f>
        <v>0.15625000000000006</v>
      </c>
      <c r="T5" s="46" t="str">
        <f>T_mission[[#This Row],[Mission]]</f>
        <v>Mercredi</v>
      </c>
      <c r="U5" t="s">
        <v>49</v>
      </c>
    </row>
    <row r="6" spans="1:21" x14ac:dyDescent="0.3">
      <c r="A6" s="38" t="s">
        <v>45</v>
      </c>
      <c r="B6" s="22"/>
      <c r="C6" s="22"/>
      <c r="D6" s="35"/>
      <c r="E6" s="22"/>
      <c r="F6" s="22"/>
      <c r="G6" s="35"/>
      <c r="H6" s="22"/>
      <c r="I6" s="22"/>
      <c r="J6" s="35"/>
      <c r="K6" s="22"/>
      <c r="L6" s="22"/>
      <c r="M6" s="2"/>
      <c r="N6" s="37">
        <f t="shared" si="0"/>
        <v>0</v>
      </c>
      <c r="O6" s="31">
        <f t="shared" si="1"/>
        <v>0</v>
      </c>
      <c r="P6" s="25">
        <f t="shared" si="2"/>
        <v>0</v>
      </c>
      <c r="Q6" s="28"/>
      <c r="T6" s="47" t="str">
        <f>T_mission[[#This Row],[Mission]]</f>
        <v>Camps</v>
      </c>
      <c r="U6" t="s">
        <v>51</v>
      </c>
    </row>
    <row r="7" spans="1:21" x14ac:dyDescent="0.3">
      <c r="A7" s="38" t="s">
        <v>46</v>
      </c>
      <c r="B7" s="22"/>
      <c r="C7" s="22"/>
      <c r="D7" s="35"/>
      <c r="E7" s="22"/>
      <c r="F7" s="22"/>
      <c r="G7" s="35"/>
      <c r="H7" s="22"/>
      <c r="I7" s="22"/>
      <c r="J7" s="35"/>
      <c r="K7" s="22"/>
      <c r="L7" s="22"/>
      <c r="M7" s="2"/>
      <c r="N7" s="37">
        <f t="shared" si="0"/>
        <v>0</v>
      </c>
      <c r="O7" s="31">
        <f t="shared" si="1"/>
        <v>0</v>
      </c>
      <c r="P7" s="25">
        <f t="shared" si="2"/>
        <v>0</v>
      </c>
      <c r="Q7" s="28"/>
      <c r="T7" s="48" t="str">
        <f>T_mission[[#This Row],[Mission]]</f>
        <v>Ados</v>
      </c>
    </row>
    <row r="8" spans="1:21" x14ac:dyDescent="0.3">
      <c r="A8" s="38" t="s">
        <v>47</v>
      </c>
      <c r="B8" s="22"/>
      <c r="C8" s="22"/>
      <c r="D8" s="35"/>
      <c r="E8" s="22"/>
      <c r="F8" s="22"/>
      <c r="G8" s="35"/>
      <c r="H8" s="22"/>
      <c r="I8" s="22"/>
      <c r="J8" s="35"/>
      <c r="K8" s="22"/>
      <c r="L8" s="22"/>
      <c r="M8" s="2"/>
      <c r="N8" s="37">
        <f t="shared" si="0"/>
        <v>0</v>
      </c>
      <c r="O8" s="31">
        <f t="shared" si="1"/>
        <v>0</v>
      </c>
      <c r="P8" s="25">
        <f t="shared" si="2"/>
        <v>0</v>
      </c>
      <c r="Q8" s="28"/>
      <c r="T8" s="49" t="str">
        <f>T_mission[[#This Row],[Mission]]</f>
        <v>Chantier jeunes</v>
      </c>
    </row>
    <row r="9" spans="1:21" x14ac:dyDescent="0.3">
      <c r="A9" s="38" t="s">
        <v>48</v>
      </c>
      <c r="B9" s="22"/>
      <c r="C9" s="22"/>
      <c r="D9" s="35"/>
      <c r="E9" s="22"/>
      <c r="F9" s="22"/>
      <c r="G9" s="35"/>
      <c r="H9" s="22"/>
      <c r="I9" s="22"/>
      <c r="J9" s="35"/>
      <c r="K9" s="22"/>
      <c r="L9" s="22"/>
      <c r="M9" s="2"/>
      <c r="N9" s="37">
        <f t="shared" si="0"/>
        <v>0</v>
      </c>
      <c r="O9" s="31">
        <f t="shared" si="1"/>
        <v>0</v>
      </c>
      <c r="P9" s="25">
        <f t="shared" si="2"/>
        <v>0</v>
      </c>
      <c r="Q9" s="29"/>
      <c r="T9" s="62" t="str">
        <f>T_mission[[#This Row],[Mission]]</f>
        <v>Préparation d'activités</v>
      </c>
    </row>
    <row r="10" spans="1:21" x14ac:dyDescent="0.3">
      <c r="A10" s="58"/>
    </row>
    <row r="12" spans="1:21" ht="28.8" x14ac:dyDescent="0.3">
      <c r="B12" s="21" t="s">
        <v>1</v>
      </c>
      <c r="C12" s="21" t="s">
        <v>0</v>
      </c>
      <c r="D12" s="10" t="s">
        <v>25</v>
      </c>
      <c r="E12" s="21" t="s">
        <v>1</v>
      </c>
      <c r="F12" s="21" t="s">
        <v>0</v>
      </c>
      <c r="G12" s="10" t="s">
        <v>25</v>
      </c>
      <c r="H12" s="21" t="s">
        <v>1</v>
      </c>
      <c r="I12" s="21" t="s">
        <v>0</v>
      </c>
      <c r="J12" s="10" t="s">
        <v>25</v>
      </c>
      <c r="K12" s="21" t="s">
        <v>1</v>
      </c>
      <c r="L12" s="21" t="s">
        <v>0</v>
      </c>
      <c r="M12" s="10" t="s">
        <v>25</v>
      </c>
      <c r="N12" s="36" t="s">
        <v>24</v>
      </c>
      <c r="O12" s="30" t="s">
        <v>26</v>
      </c>
      <c r="P12" s="11" t="s">
        <v>8</v>
      </c>
      <c r="Q12" s="11" t="s">
        <v>27</v>
      </c>
    </row>
    <row r="13" spans="1:21" x14ac:dyDescent="0.3">
      <c r="A13" s="38" t="s">
        <v>44</v>
      </c>
      <c r="B13" s="22"/>
      <c r="C13" s="22"/>
      <c r="D13" s="35"/>
      <c r="E13" s="22"/>
      <c r="F13" s="22"/>
      <c r="G13" s="35"/>
      <c r="H13" s="22"/>
      <c r="I13" s="22"/>
      <c r="J13" s="35"/>
      <c r="K13" s="22"/>
      <c r="L13" s="22"/>
      <c r="M13" s="2"/>
      <c r="N13" s="37">
        <f t="shared" ref="N13:N17" si="3">(C13-B13)+(F13-E13)</f>
        <v>0</v>
      </c>
      <c r="O13" s="31">
        <f t="shared" ref="O13:O17" si="4">(I13-H13)+(L13-K13)</f>
        <v>0</v>
      </c>
      <c r="P13" s="25">
        <f t="shared" ref="P13:P17" si="5">O13+N13</f>
        <v>0</v>
      </c>
      <c r="Q13" s="28">
        <f>SUM(P13:P17)</f>
        <v>0</v>
      </c>
    </row>
    <row r="14" spans="1:21" x14ac:dyDescent="0.3">
      <c r="A14" s="38" t="s">
        <v>45</v>
      </c>
      <c r="B14" s="22"/>
      <c r="C14" s="22"/>
      <c r="D14" s="35"/>
      <c r="E14" s="22"/>
      <c r="F14" s="22"/>
      <c r="G14" s="35"/>
      <c r="H14" s="22"/>
      <c r="I14" s="22"/>
      <c r="J14" s="35"/>
      <c r="K14" s="22"/>
      <c r="L14" s="22"/>
      <c r="M14" s="2"/>
      <c r="N14" s="37">
        <f t="shared" si="3"/>
        <v>0</v>
      </c>
      <c r="O14" s="31">
        <f t="shared" si="4"/>
        <v>0</v>
      </c>
      <c r="P14" s="25">
        <f t="shared" si="5"/>
        <v>0</v>
      </c>
      <c r="Q14" s="28"/>
    </row>
    <row r="15" spans="1:21" x14ac:dyDescent="0.3">
      <c r="A15" s="38" t="s">
        <v>46</v>
      </c>
      <c r="B15" s="22"/>
      <c r="C15" s="22"/>
      <c r="D15" s="35"/>
      <c r="E15" s="22"/>
      <c r="F15" s="22"/>
      <c r="G15" s="35"/>
      <c r="H15" s="22"/>
      <c r="I15" s="22"/>
      <c r="J15" s="35"/>
      <c r="K15" s="22"/>
      <c r="L15" s="22"/>
      <c r="M15" s="2"/>
      <c r="N15" s="37">
        <f t="shared" si="3"/>
        <v>0</v>
      </c>
      <c r="O15" s="31">
        <f t="shared" si="4"/>
        <v>0</v>
      </c>
      <c r="P15" s="25">
        <f t="shared" si="5"/>
        <v>0</v>
      </c>
      <c r="Q15" s="28"/>
    </row>
    <row r="16" spans="1:21" x14ac:dyDescent="0.3">
      <c r="A16" s="38" t="s">
        <v>47</v>
      </c>
      <c r="B16" s="22"/>
      <c r="C16" s="22"/>
      <c r="D16" s="35"/>
      <c r="E16" s="22"/>
      <c r="F16" s="22"/>
      <c r="G16" s="35"/>
      <c r="H16" s="22"/>
      <c r="I16" s="22"/>
      <c r="J16" s="35"/>
      <c r="K16" s="22"/>
      <c r="L16" s="22"/>
      <c r="M16" s="2"/>
      <c r="N16" s="37">
        <f t="shared" si="3"/>
        <v>0</v>
      </c>
      <c r="O16" s="31">
        <f t="shared" si="4"/>
        <v>0</v>
      </c>
      <c r="P16" s="25">
        <f t="shared" si="5"/>
        <v>0</v>
      </c>
      <c r="Q16" s="28"/>
    </row>
    <row r="17" spans="1:17" x14ac:dyDescent="0.3">
      <c r="A17" s="38" t="s">
        <v>48</v>
      </c>
      <c r="B17" s="22"/>
      <c r="C17" s="22"/>
      <c r="D17" s="35"/>
      <c r="E17" s="22"/>
      <c r="F17" s="22"/>
      <c r="G17" s="35"/>
      <c r="H17" s="22"/>
      <c r="I17" s="22"/>
      <c r="J17" s="35"/>
      <c r="K17" s="22"/>
      <c r="L17" s="22"/>
      <c r="M17" s="2"/>
      <c r="N17" s="37">
        <f t="shared" si="3"/>
        <v>0</v>
      </c>
      <c r="O17" s="31">
        <f t="shared" si="4"/>
        <v>0</v>
      </c>
      <c r="P17" s="25">
        <f t="shared" si="5"/>
        <v>0</v>
      </c>
      <c r="Q17" s="29"/>
    </row>
    <row r="18" spans="1:17" x14ac:dyDescent="0.3">
      <c r="B18" s="59"/>
      <c r="C18" s="59"/>
      <c r="D18" s="6"/>
      <c r="E18" s="59"/>
      <c r="F18" s="59"/>
      <c r="G18" s="6"/>
      <c r="H18" s="59"/>
      <c r="I18" s="59"/>
      <c r="J18" s="6"/>
      <c r="K18" s="59"/>
      <c r="L18" s="59"/>
      <c r="M18" s="60"/>
      <c r="N18" s="36"/>
      <c r="O18" s="30"/>
      <c r="P18" s="9"/>
      <c r="Q18" s="26"/>
    </row>
    <row r="20" spans="1:17" ht="28.8" x14ac:dyDescent="0.3">
      <c r="B20" s="21" t="s">
        <v>1</v>
      </c>
      <c r="C20" s="21" t="s">
        <v>0</v>
      </c>
      <c r="D20" s="10" t="s">
        <v>25</v>
      </c>
      <c r="E20" s="21" t="s">
        <v>1</v>
      </c>
      <c r="F20" s="21" t="s">
        <v>0</v>
      </c>
      <c r="G20" s="10" t="s">
        <v>25</v>
      </c>
      <c r="H20" s="21" t="s">
        <v>1</v>
      </c>
      <c r="I20" s="21" t="s">
        <v>0</v>
      </c>
      <c r="J20" s="10" t="s">
        <v>25</v>
      </c>
      <c r="K20" s="21" t="s">
        <v>1</v>
      </c>
      <c r="L20" s="21" t="s">
        <v>0</v>
      </c>
      <c r="M20" s="10" t="s">
        <v>25</v>
      </c>
      <c r="N20" s="36" t="s">
        <v>24</v>
      </c>
      <c r="O20" s="30" t="s">
        <v>26</v>
      </c>
      <c r="P20" s="11" t="s">
        <v>8</v>
      </c>
      <c r="Q20" s="11" t="s">
        <v>27</v>
      </c>
    </row>
    <row r="21" spans="1:17" x14ac:dyDescent="0.3">
      <c r="A21" s="61" t="s">
        <v>44</v>
      </c>
      <c r="B21" s="22"/>
      <c r="C21" s="22"/>
      <c r="D21" s="35"/>
      <c r="E21" s="22"/>
      <c r="F21" s="22"/>
      <c r="G21" s="35"/>
      <c r="H21" s="22"/>
      <c r="I21" s="22"/>
      <c r="J21" s="35"/>
      <c r="K21" s="22"/>
      <c r="L21" s="22"/>
      <c r="M21" s="2"/>
      <c r="N21" s="37">
        <f t="shared" ref="N21:N25" si="6">(C21-B21)+(F21-E21)</f>
        <v>0</v>
      </c>
      <c r="O21" s="31">
        <f t="shared" ref="O21:O25" si="7">(I21-H21)+(L21-K21)</f>
        <v>0</v>
      </c>
      <c r="P21" s="25">
        <f t="shared" ref="P21:P25" si="8">O21+N21</f>
        <v>0</v>
      </c>
      <c r="Q21" s="28">
        <f>SUM(P21:P25)</f>
        <v>0</v>
      </c>
    </row>
    <row r="22" spans="1:17" x14ac:dyDescent="0.3">
      <c r="A22" s="61" t="s">
        <v>45</v>
      </c>
      <c r="B22" s="22"/>
      <c r="C22" s="22"/>
      <c r="D22" s="35"/>
      <c r="E22" s="22"/>
      <c r="F22" s="22"/>
      <c r="G22" s="35"/>
      <c r="H22" s="22"/>
      <c r="I22" s="22"/>
      <c r="J22" s="35"/>
      <c r="K22" s="22"/>
      <c r="L22" s="22"/>
      <c r="M22" s="2"/>
      <c r="N22" s="37">
        <f t="shared" si="6"/>
        <v>0</v>
      </c>
      <c r="O22" s="31">
        <f t="shared" si="7"/>
        <v>0</v>
      </c>
      <c r="P22" s="25">
        <f t="shared" si="8"/>
        <v>0</v>
      </c>
      <c r="Q22" s="28"/>
    </row>
    <row r="23" spans="1:17" x14ac:dyDescent="0.3">
      <c r="A23" s="61" t="s">
        <v>46</v>
      </c>
      <c r="B23" s="22"/>
      <c r="C23" s="22"/>
      <c r="D23" s="35"/>
      <c r="E23" s="22"/>
      <c r="F23" s="22"/>
      <c r="G23" s="35"/>
      <c r="H23" s="22"/>
      <c r="I23" s="22"/>
      <c r="J23" s="35"/>
      <c r="K23" s="22"/>
      <c r="L23" s="22"/>
      <c r="M23" s="2"/>
      <c r="N23" s="37">
        <f t="shared" si="6"/>
        <v>0</v>
      </c>
      <c r="O23" s="31">
        <f t="shared" si="7"/>
        <v>0</v>
      </c>
      <c r="P23" s="25">
        <f t="shared" si="8"/>
        <v>0</v>
      </c>
      <c r="Q23" s="28"/>
    </row>
    <row r="24" spans="1:17" x14ac:dyDescent="0.3">
      <c r="A24" s="61" t="s">
        <v>47</v>
      </c>
      <c r="B24" s="22"/>
      <c r="C24" s="22"/>
      <c r="D24" s="35"/>
      <c r="E24" s="22"/>
      <c r="F24" s="22"/>
      <c r="G24" s="35"/>
      <c r="H24" s="22"/>
      <c r="I24" s="22"/>
      <c r="J24" s="35"/>
      <c r="K24" s="22"/>
      <c r="L24" s="22"/>
      <c r="M24" s="2"/>
      <c r="N24" s="37">
        <f t="shared" si="6"/>
        <v>0</v>
      </c>
      <c r="O24" s="31">
        <f t="shared" si="7"/>
        <v>0</v>
      </c>
      <c r="P24" s="25">
        <f t="shared" si="8"/>
        <v>0</v>
      </c>
      <c r="Q24" s="28"/>
    </row>
    <row r="25" spans="1:17" x14ac:dyDescent="0.3">
      <c r="A25" s="61" t="s">
        <v>48</v>
      </c>
      <c r="B25" s="22"/>
      <c r="C25" s="22"/>
      <c r="D25" s="35"/>
      <c r="E25" s="22"/>
      <c r="F25" s="22"/>
      <c r="G25" s="35"/>
      <c r="H25" s="22"/>
      <c r="I25" s="22"/>
      <c r="J25" s="35"/>
      <c r="K25" s="22"/>
      <c r="L25" s="22"/>
      <c r="M25" s="2"/>
      <c r="N25" s="37">
        <f t="shared" si="6"/>
        <v>0</v>
      </c>
      <c r="O25" s="31">
        <f t="shared" si="7"/>
        <v>0</v>
      </c>
      <c r="P25" s="25">
        <f t="shared" si="8"/>
        <v>0</v>
      </c>
      <c r="Q25" s="29"/>
    </row>
    <row r="26" spans="1:17" x14ac:dyDescent="0.3">
      <c r="B26" s="38"/>
      <c r="C26" s="38"/>
      <c r="D26" s="38"/>
      <c r="E26" s="38"/>
      <c r="F26" s="38"/>
      <c r="G26" s="38"/>
      <c r="H26" s="38"/>
      <c r="I26" s="38"/>
      <c r="J26" s="38"/>
      <c r="K26" s="38"/>
    </row>
    <row r="28" spans="1:17" ht="28.8" x14ac:dyDescent="0.3">
      <c r="B28" s="21" t="s">
        <v>1</v>
      </c>
      <c r="C28" s="21" t="s">
        <v>0</v>
      </c>
      <c r="D28" s="10" t="s">
        <v>25</v>
      </c>
      <c r="E28" s="21" t="s">
        <v>1</v>
      </c>
      <c r="F28" s="21" t="s">
        <v>0</v>
      </c>
      <c r="G28" s="10" t="s">
        <v>25</v>
      </c>
      <c r="H28" s="21" t="s">
        <v>1</v>
      </c>
      <c r="I28" s="21" t="s">
        <v>0</v>
      </c>
      <c r="J28" s="10" t="s">
        <v>25</v>
      </c>
      <c r="K28" s="21" t="s">
        <v>1</v>
      </c>
      <c r="L28" s="21" t="s">
        <v>0</v>
      </c>
      <c r="M28" s="10" t="s">
        <v>25</v>
      </c>
      <c r="N28" s="36" t="s">
        <v>24</v>
      </c>
      <c r="O28" s="30" t="s">
        <v>26</v>
      </c>
      <c r="P28" s="11" t="s">
        <v>8</v>
      </c>
      <c r="Q28" s="11" t="s">
        <v>27</v>
      </c>
    </row>
    <row r="29" spans="1:17" x14ac:dyDescent="0.3">
      <c r="A29" s="38" t="s">
        <v>44</v>
      </c>
      <c r="B29" s="22"/>
      <c r="C29" s="22"/>
      <c r="D29" s="35"/>
      <c r="E29" s="22"/>
      <c r="F29" s="22"/>
      <c r="G29" s="35"/>
      <c r="H29" s="22"/>
      <c r="I29" s="22"/>
      <c r="J29" s="35"/>
      <c r="K29" s="22"/>
      <c r="L29" s="22"/>
      <c r="M29" s="2"/>
      <c r="N29" s="37">
        <f t="shared" ref="N29:N33" si="9">(C29-B29)+(F29-E29)</f>
        <v>0</v>
      </c>
      <c r="O29" s="31">
        <f t="shared" ref="O29:O33" si="10">(I29-H29)+(L29-K29)</f>
        <v>0</v>
      </c>
      <c r="P29" s="25">
        <f t="shared" ref="P29:P33" si="11">O29+N29</f>
        <v>0</v>
      </c>
      <c r="Q29" s="28">
        <f>SUM(P29:P33)</f>
        <v>0</v>
      </c>
    </row>
    <row r="30" spans="1:17" x14ac:dyDescent="0.3">
      <c r="A30" s="38" t="s">
        <v>45</v>
      </c>
      <c r="B30" s="22"/>
      <c r="C30" s="22"/>
      <c r="D30" s="35"/>
      <c r="E30" s="22"/>
      <c r="F30" s="22"/>
      <c r="G30" s="35"/>
      <c r="H30" s="22"/>
      <c r="I30" s="22"/>
      <c r="J30" s="35"/>
      <c r="K30" s="22"/>
      <c r="L30" s="22"/>
      <c r="M30" s="2"/>
      <c r="N30" s="37">
        <f t="shared" si="9"/>
        <v>0</v>
      </c>
      <c r="O30" s="31">
        <f t="shared" si="10"/>
        <v>0</v>
      </c>
      <c r="P30" s="25">
        <f t="shared" si="11"/>
        <v>0</v>
      </c>
      <c r="Q30" s="28"/>
    </row>
    <row r="31" spans="1:17" x14ac:dyDescent="0.3">
      <c r="A31" s="38" t="s">
        <v>46</v>
      </c>
      <c r="B31" s="22"/>
      <c r="C31" s="22"/>
      <c r="D31" s="35"/>
      <c r="E31" s="22"/>
      <c r="F31" s="22"/>
      <c r="G31" s="1"/>
      <c r="H31" s="22"/>
      <c r="I31" s="22"/>
      <c r="J31" s="35"/>
      <c r="K31" s="22"/>
      <c r="L31" s="22"/>
      <c r="M31" s="2"/>
      <c r="N31" s="37">
        <f t="shared" si="9"/>
        <v>0</v>
      </c>
      <c r="O31" s="31">
        <f t="shared" si="10"/>
        <v>0</v>
      </c>
      <c r="P31" s="25">
        <f t="shared" si="11"/>
        <v>0</v>
      </c>
      <c r="Q31" s="28"/>
    </row>
    <row r="32" spans="1:17" x14ac:dyDescent="0.3">
      <c r="A32" s="38" t="s">
        <v>47</v>
      </c>
      <c r="B32" s="22"/>
      <c r="C32" s="22"/>
      <c r="D32" s="35"/>
      <c r="E32" s="22"/>
      <c r="F32" s="22"/>
      <c r="G32" s="35"/>
      <c r="H32" s="22"/>
      <c r="I32" s="22"/>
      <c r="J32" s="35"/>
      <c r="K32" s="22"/>
      <c r="L32" s="22"/>
      <c r="M32" s="2"/>
      <c r="N32" s="37">
        <f t="shared" si="9"/>
        <v>0</v>
      </c>
      <c r="O32" s="31">
        <f t="shared" si="10"/>
        <v>0</v>
      </c>
      <c r="P32" s="25">
        <f t="shared" si="11"/>
        <v>0</v>
      </c>
      <c r="Q32" s="28"/>
    </row>
    <row r="33" spans="1:17" x14ac:dyDescent="0.3">
      <c r="A33" s="38" t="s">
        <v>48</v>
      </c>
      <c r="B33" s="22"/>
      <c r="C33" s="22"/>
      <c r="D33" s="35"/>
      <c r="E33" s="22"/>
      <c r="F33" s="22"/>
      <c r="G33" s="35"/>
      <c r="H33" s="22"/>
      <c r="I33" s="22"/>
      <c r="J33" s="35"/>
      <c r="K33" s="22"/>
      <c r="L33" s="22"/>
      <c r="M33" s="2"/>
      <c r="N33" s="37">
        <f t="shared" si="9"/>
        <v>0</v>
      </c>
      <c r="O33" s="31">
        <f t="shared" si="10"/>
        <v>0</v>
      </c>
      <c r="P33" s="25">
        <f t="shared" si="11"/>
        <v>0</v>
      </c>
      <c r="Q33" s="29"/>
    </row>
    <row r="36" spans="1:17" ht="28.8" x14ac:dyDescent="0.3">
      <c r="B36" s="21" t="s">
        <v>1</v>
      </c>
      <c r="C36" s="21" t="s">
        <v>0</v>
      </c>
      <c r="D36" s="10" t="s">
        <v>25</v>
      </c>
      <c r="E36" s="21" t="s">
        <v>1</v>
      </c>
      <c r="F36" s="21" t="s">
        <v>0</v>
      </c>
      <c r="G36" s="10" t="s">
        <v>25</v>
      </c>
      <c r="H36" s="21" t="s">
        <v>1</v>
      </c>
      <c r="I36" s="21" t="s">
        <v>0</v>
      </c>
      <c r="J36" s="10" t="s">
        <v>25</v>
      </c>
      <c r="K36" s="21" t="s">
        <v>1</v>
      </c>
      <c r="L36" s="21" t="s">
        <v>0</v>
      </c>
      <c r="M36" s="10" t="s">
        <v>25</v>
      </c>
      <c r="N36" s="36" t="s">
        <v>24</v>
      </c>
      <c r="O36" s="30" t="s">
        <v>26</v>
      </c>
      <c r="P36" s="11" t="s">
        <v>8</v>
      </c>
      <c r="Q36" s="11" t="s">
        <v>27</v>
      </c>
    </row>
    <row r="37" spans="1:17" x14ac:dyDescent="0.3">
      <c r="A37" s="38" t="s">
        <v>44</v>
      </c>
      <c r="B37" s="22"/>
      <c r="C37" s="22"/>
      <c r="D37" s="35"/>
      <c r="E37" s="22"/>
      <c r="F37" s="22"/>
      <c r="G37" s="35"/>
      <c r="H37" s="22"/>
      <c r="I37" s="22"/>
      <c r="J37" s="35"/>
      <c r="K37" s="22"/>
      <c r="L37" s="22"/>
      <c r="M37" s="2"/>
      <c r="N37" s="37">
        <f t="shared" ref="N37:N41" si="12">(C37-B37)+(F37-E37)</f>
        <v>0</v>
      </c>
      <c r="O37" s="31">
        <f t="shared" ref="O37:O41" si="13">(I37-H37)+(L37-K37)</f>
        <v>0</v>
      </c>
      <c r="P37" s="25">
        <f t="shared" ref="P37:P41" si="14">O37+N37</f>
        <v>0</v>
      </c>
      <c r="Q37" s="28">
        <f>SUM(P37:P41)</f>
        <v>0</v>
      </c>
    </row>
    <row r="38" spans="1:17" x14ac:dyDescent="0.3">
      <c r="A38" s="38" t="s">
        <v>45</v>
      </c>
      <c r="B38" s="22"/>
      <c r="C38" s="22"/>
      <c r="D38" s="35"/>
      <c r="E38" s="22"/>
      <c r="F38" s="22"/>
      <c r="G38" s="35"/>
      <c r="H38" s="22"/>
      <c r="I38" s="22"/>
      <c r="J38" s="35"/>
      <c r="K38" s="22"/>
      <c r="L38" s="22"/>
      <c r="M38" s="2"/>
      <c r="N38" s="37">
        <f t="shared" si="12"/>
        <v>0</v>
      </c>
      <c r="O38" s="31">
        <f t="shared" si="13"/>
        <v>0</v>
      </c>
      <c r="P38" s="25">
        <f t="shared" si="14"/>
        <v>0</v>
      </c>
      <c r="Q38" s="28"/>
    </row>
    <row r="39" spans="1:17" x14ac:dyDescent="0.3">
      <c r="A39" s="38" t="s">
        <v>46</v>
      </c>
      <c r="B39" s="22"/>
      <c r="C39" s="22"/>
      <c r="D39" s="35"/>
      <c r="E39" s="22"/>
      <c r="F39" s="22"/>
      <c r="G39" s="1"/>
      <c r="H39" s="22"/>
      <c r="I39" s="22"/>
      <c r="J39" s="35"/>
      <c r="K39" s="22"/>
      <c r="L39" s="22"/>
      <c r="M39" s="2"/>
      <c r="N39" s="37">
        <f t="shared" si="12"/>
        <v>0</v>
      </c>
      <c r="O39" s="31">
        <f t="shared" si="13"/>
        <v>0</v>
      </c>
      <c r="P39" s="25">
        <f t="shared" si="14"/>
        <v>0</v>
      </c>
      <c r="Q39" s="28"/>
    </row>
    <row r="40" spans="1:17" x14ac:dyDescent="0.3">
      <c r="A40" s="38" t="s">
        <v>47</v>
      </c>
      <c r="B40" s="22"/>
      <c r="C40" s="22"/>
      <c r="D40" s="35"/>
      <c r="E40" s="22"/>
      <c r="F40" s="22"/>
      <c r="G40" s="35"/>
      <c r="H40" s="22"/>
      <c r="I40" s="22"/>
      <c r="J40" s="35"/>
      <c r="K40" s="22"/>
      <c r="L40" s="22"/>
      <c r="M40" s="2"/>
      <c r="N40" s="37">
        <f t="shared" si="12"/>
        <v>0</v>
      </c>
      <c r="O40" s="31">
        <f t="shared" si="13"/>
        <v>0</v>
      </c>
      <c r="P40" s="25">
        <f t="shared" si="14"/>
        <v>0</v>
      </c>
      <c r="Q40" s="28"/>
    </row>
    <row r="41" spans="1:17" x14ac:dyDescent="0.3">
      <c r="A41" s="38" t="s">
        <v>48</v>
      </c>
      <c r="B41" s="22"/>
      <c r="C41" s="22"/>
      <c r="D41" s="35"/>
      <c r="E41" s="22"/>
      <c r="F41" s="22"/>
      <c r="G41" s="35"/>
      <c r="H41" s="22"/>
      <c r="I41" s="22"/>
      <c r="J41" s="35"/>
      <c r="K41" s="22"/>
      <c r="L41" s="22"/>
      <c r="M41" s="2"/>
      <c r="N41" s="37">
        <f t="shared" si="12"/>
        <v>0</v>
      </c>
      <c r="O41" s="31">
        <f t="shared" si="13"/>
        <v>0</v>
      </c>
      <c r="P41" s="25">
        <f t="shared" si="14"/>
        <v>0</v>
      </c>
      <c r="Q41" s="29"/>
    </row>
    <row r="44" spans="1:17" ht="28.8" x14ac:dyDescent="0.3">
      <c r="B44" s="21" t="s">
        <v>1</v>
      </c>
      <c r="C44" s="21" t="s">
        <v>0</v>
      </c>
      <c r="D44" s="10" t="s">
        <v>25</v>
      </c>
      <c r="E44" s="21" t="s">
        <v>1</v>
      </c>
      <c r="F44" s="21" t="s">
        <v>0</v>
      </c>
      <c r="G44" s="10" t="s">
        <v>25</v>
      </c>
      <c r="H44" s="21" t="s">
        <v>1</v>
      </c>
      <c r="I44" s="21" t="s">
        <v>0</v>
      </c>
      <c r="J44" s="10" t="s">
        <v>25</v>
      </c>
      <c r="K44" s="21" t="s">
        <v>1</v>
      </c>
      <c r="L44" s="21" t="s">
        <v>0</v>
      </c>
      <c r="M44" s="10" t="s">
        <v>25</v>
      </c>
      <c r="N44" s="36" t="s">
        <v>24</v>
      </c>
      <c r="O44" s="30" t="s">
        <v>26</v>
      </c>
      <c r="P44" s="11" t="s">
        <v>8</v>
      </c>
      <c r="Q44" s="11" t="s">
        <v>27</v>
      </c>
    </row>
    <row r="45" spans="1:17" x14ac:dyDescent="0.3">
      <c r="A45" s="38" t="s">
        <v>44</v>
      </c>
      <c r="B45" s="22"/>
      <c r="C45" s="22"/>
      <c r="D45" s="35"/>
      <c r="E45" s="22"/>
      <c r="F45" s="22"/>
      <c r="G45" s="35"/>
      <c r="H45" s="22"/>
      <c r="I45" s="22"/>
      <c r="J45" s="35"/>
      <c r="K45" s="22"/>
      <c r="L45" s="22"/>
      <c r="M45" s="2"/>
      <c r="N45" s="37">
        <f t="shared" ref="N45:N49" si="15">(C45-B45)+(F45-E45)</f>
        <v>0</v>
      </c>
      <c r="O45" s="31">
        <f t="shared" ref="O45:O49" si="16">(I45-H45)+(L45-K45)</f>
        <v>0</v>
      </c>
      <c r="P45" s="25">
        <f t="shared" ref="P45:P49" si="17">O45+N45</f>
        <v>0</v>
      </c>
      <c r="Q45" s="28">
        <f>SUM(P45:P49)</f>
        <v>0</v>
      </c>
    </row>
    <row r="46" spans="1:17" x14ac:dyDescent="0.3">
      <c r="A46" s="38" t="s">
        <v>45</v>
      </c>
      <c r="B46" s="22"/>
      <c r="C46" s="22"/>
      <c r="D46" s="35"/>
      <c r="E46" s="22"/>
      <c r="F46" s="22"/>
      <c r="G46" s="35"/>
      <c r="H46" s="22"/>
      <c r="I46" s="22"/>
      <c r="J46" s="35"/>
      <c r="K46" s="22"/>
      <c r="L46" s="22"/>
      <c r="M46" s="2"/>
      <c r="N46" s="37">
        <f t="shared" si="15"/>
        <v>0</v>
      </c>
      <c r="O46" s="31">
        <f t="shared" si="16"/>
        <v>0</v>
      </c>
      <c r="P46" s="25">
        <f t="shared" si="17"/>
        <v>0</v>
      </c>
      <c r="Q46" s="28"/>
    </row>
    <row r="47" spans="1:17" x14ac:dyDescent="0.3">
      <c r="A47" s="38" t="s">
        <v>46</v>
      </c>
      <c r="B47" s="22"/>
      <c r="C47" s="22"/>
      <c r="D47" s="35"/>
      <c r="E47" s="22"/>
      <c r="F47" s="22"/>
      <c r="G47" s="1"/>
      <c r="H47" s="22"/>
      <c r="I47" s="22"/>
      <c r="J47" s="35"/>
      <c r="K47" s="22"/>
      <c r="L47" s="22"/>
      <c r="M47" s="2"/>
      <c r="N47" s="37">
        <f t="shared" si="15"/>
        <v>0</v>
      </c>
      <c r="O47" s="31">
        <f t="shared" si="16"/>
        <v>0</v>
      </c>
      <c r="P47" s="25">
        <f t="shared" si="17"/>
        <v>0</v>
      </c>
      <c r="Q47" s="28"/>
    </row>
    <row r="48" spans="1:17" x14ac:dyDescent="0.3">
      <c r="A48" s="38" t="s">
        <v>47</v>
      </c>
      <c r="B48" s="22"/>
      <c r="C48" s="22"/>
      <c r="D48" s="35"/>
      <c r="E48" s="22"/>
      <c r="F48" s="22"/>
      <c r="G48" s="35"/>
      <c r="H48" s="22"/>
      <c r="I48" s="22"/>
      <c r="J48" s="35"/>
      <c r="K48" s="22"/>
      <c r="L48" s="22"/>
      <c r="M48" s="2"/>
      <c r="N48" s="37">
        <f t="shared" si="15"/>
        <v>0</v>
      </c>
      <c r="O48" s="31">
        <f t="shared" si="16"/>
        <v>0</v>
      </c>
      <c r="P48" s="25">
        <f t="shared" si="17"/>
        <v>0</v>
      </c>
      <c r="Q48" s="28"/>
    </row>
    <row r="49" spans="1:17" x14ac:dyDescent="0.3">
      <c r="A49" s="38" t="s">
        <v>48</v>
      </c>
      <c r="B49" s="22"/>
      <c r="C49" s="22"/>
      <c r="D49" s="35"/>
      <c r="E49" s="22"/>
      <c r="F49" s="22"/>
      <c r="G49" s="35"/>
      <c r="H49" s="22"/>
      <c r="I49" s="22"/>
      <c r="J49" s="35"/>
      <c r="K49" s="22"/>
      <c r="L49" s="22"/>
      <c r="M49" s="2"/>
      <c r="N49" s="37">
        <f t="shared" si="15"/>
        <v>0</v>
      </c>
      <c r="O49" s="31">
        <f t="shared" si="16"/>
        <v>0</v>
      </c>
      <c r="P49" s="25">
        <f t="shared" si="17"/>
        <v>0</v>
      </c>
      <c r="Q49" s="29"/>
    </row>
  </sheetData>
  <mergeCells count="2">
    <mergeCell ref="B3:F3"/>
    <mergeCell ref="G3:M3"/>
  </mergeCells>
  <conditionalFormatting sqref="Q5:Q9">
    <cfRule type="expression" dxfId="58" priority="68">
      <formula>Q5&gt;0</formula>
    </cfRule>
  </conditionalFormatting>
  <conditionalFormatting sqref="M5:M9 B18:M18 M13:M17">
    <cfRule type="expression" dxfId="57" priority="63">
      <formula>COUNTIF(feries,$B5)&gt;0</formula>
    </cfRule>
    <cfRule type="expression" dxfId="56" priority="64">
      <formula>WEEKDAY($B5,2)&gt;5</formula>
    </cfRule>
    <cfRule type="expression" dxfId="55" priority="65">
      <formula>IF($F$1="Zone_C",COUNTIF(Zone_C,$B5)&gt;0)</formula>
    </cfRule>
    <cfRule type="expression" dxfId="54" priority="66">
      <formula>IF($F$1="Zone_B",COUNTIF(Zone_B,$B5)&gt;0)</formula>
    </cfRule>
    <cfRule type="expression" dxfId="53" priority="67">
      <formula>IF($F$1="Zone_A",COUNTIF(Zone_A,$B5)&gt;0)</formula>
    </cfRule>
  </conditionalFormatting>
  <conditionalFormatting sqref="Q13:Q18">
    <cfRule type="expression" dxfId="52" priority="56">
      <formula>Q13&gt;0</formula>
    </cfRule>
  </conditionalFormatting>
  <conditionalFormatting sqref="M21:M25">
    <cfRule type="expression" dxfId="51" priority="50">
      <formula>COUNTIF(feries,$B21)&gt;0</formula>
    </cfRule>
    <cfRule type="expression" dxfId="50" priority="51">
      <formula>WEEKDAY($B21,2)&gt;5</formula>
    </cfRule>
    <cfRule type="expression" dxfId="49" priority="52">
      <formula>IF($F$1="Zone_C",COUNTIF(Zone_C,$B21)&gt;0)</formula>
    </cfRule>
    <cfRule type="expression" dxfId="48" priority="53">
      <formula>IF($F$1="Zone_B",COUNTIF(Zone_B,$B21)&gt;0)</formula>
    </cfRule>
    <cfRule type="expression" dxfId="47" priority="54">
      <formula>IF($F$1="Zone_A",COUNTIF(Zone_A,$B21)&gt;0)</formula>
    </cfRule>
  </conditionalFormatting>
  <conditionalFormatting sqref="Q21:Q25">
    <cfRule type="expression" dxfId="46" priority="49">
      <formula>Q21&gt;0</formula>
    </cfRule>
  </conditionalFormatting>
  <conditionalFormatting sqref="B29:M33">
    <cfRule type="expression" dxfId="45" priority="43">
      <formula>COUNTIF(feries,$B29)&gt;0</formula>
    </cfRule>
    <cfRule type="expression" dxfId="44" priority="44">
      <formula>WEEKDAY($B29,2)&gt;5</formula>
    </cfRule>
    <cfRule type="expression" dxfId="43" priority="45">
      <formula>IF($F$1="Zone_C",COUNTIF(Zone_C,$B29)&gt;0)</formula>
    </cfRule>
    <cfRule type="expression" dxfId="42" priority="46">
      <formula>IF($F$1="Zone_B",COUNTIF(Zone_B,$B29)&gt;0)</formula>
    </cfRule>
    <cfRule type="expression" dxfId="41" priority="47">
      <formula>IF($F$1="Zone_A",COUNTIF(Zone_A,$B29)&gt;0)</formula>
    </cfRule>
  </conditionalFormatting>
  <conditionalFormatting sqref="Q29:Q33">
    <cfRule type="expression" dxfId="40" priority="42">
      <formula>Q29&gt;0</formula>
    </cfRule>
  </conditionalFormatting>
  <conditionalFormatting sqref="B37:M41">
    <cfRule type="expression" dxfId="39" priority="36">
      <formula>COUNTIF(feries,$B37)&gt;0</formula>
    </cfRule>
    <cfRule type="expression" dxfId="38" priority="37">
      <formula>WEEKDAY($B37,2)&gt;5</formula>
    </cfRule>
    <cfRule type="expression" dxfId="37" priority="38">
      <formula>IF($F$1="Zone_C",COUNTIF(Zone_C,$B37)&gt;0)</formula>
    </cfRule>
    <cfRule type="expression" dxfId="36" priority="39">
      <formula>IF($F$1="Zone_B",COUNTIF(Zone_B,$B37)&gt;0)</formula>
    </cfRule>
    <cfRule type="expression" dxfId="35" priority="40">
      <formula>IF($F$1="Zone_A",COUNTIF(Zone_A,$B37)&gt;0)</formula>
    </cfRule>
  </conditionalFormatting>
  <conditionalFormatting sqref="Q37:Q41">
    <cfRule type="expression" dxfId="34" priority="35">
      <formula>Q37&gt;0</formula>
    </cfRule>
  </conditionalFormatting>
  <conditionalFormatting sqref="B45:M49">
    <cfRule type="expression" dxfId="33" priority="29">
      <formula>COUNTIF(feries,$B45)&gt;0</formula>
    </cfRule>
    <cfRule type="expression" dxfId="32" priority="30">
      <formula>WEEKDAY($B45,2)&gt;5</formula>
    </cfRule>
    <cfRule type="expression" dxfId="31" priority="31">
      <formula>IF($F$1="Zone_C",COUNTIF(Zone_C,$B45)&gt;0)</formula>
    </cfRule>
    <cfRule type="expression" dxfId="30" priority="32">
      <formula>IF($F$1="Zone_B",COUNTIF(Zone_B,$B45)&gt;0)</formula>
    </cfRule>
    <cfRule type="expression" dxfId="29" priority="33">
      <formula>IF($F$1="Zone_A",COUNTIF(Zone_A,$B45)&gt;0)</formula>
    </cfRule>
  </conditionalFormatting>
  <conditionalFormatting sqref="Q45:Q49">
    <cfRule type="expression" dxfId="28" priority="28">
      <formula>Q45&gt;0</formula>
    </cfRule>
  </conditionalFormatting>
  <conditionalFormatting sqref="B5:L9">
    <cfRule type="expression" dxfId="27" priority="23">
      <formula>COUNTIF(feries,$B5)&gt;0</formula>
    </cfRule>
    <cfRule type="expression" dxfId="26" priority="24">
      <formula>WEEKDAY($B5,2)&gt;5</formula>
    </cfRule>
    <cfRule type="expression" dxfId="25" priority="25">
      <formula>IF($F$1="Zone_C",COUNTIF(Zone_C,$B5)&gt;0)</formula>
    </cfRule>
    <cfRule type="expression" dxfId="24" priority="26">
      <formula>IF($F$1="Zone_B",COUNTIF(Zone_B,$B5)&gt;0)</formula>
    </cfRule>
    <cfRule type="expression" dxfId="23" priority="27">
      <formula>IF($F$1="Zone_A",COUNTIF(Zone_A,$B5)&gt;0)</formula>
    </cfRule>
  </conditionalFormatting>
  <conditionalFormatting sqref="B13:L17">
    <cfRule type="expression" dxfId="22" priority="11">
      <formula>COUNTIF(feries,$B13)&gt;0</formula>
    </cfRule>
    <cfRule type="expression" dxfId="21" priority="12">
      <formula>WEEKDAY($B13,2)&gt;5</formula>
    </cfRule>
    <cfRule type="expression" dxfId="20" priority="13">
      <formula>IF($F$1="Zone_C",COUNTIF(Zone_C,$B13)&gt;0)</formula>
    </cfRule>
    <cfRule type="expression" dxfId="19" priority="14">
      <formula>IF($F$1="Zone_B",COUNTIF(Zone_B,$B13)&gt;0)</formula>
    </cfRule>
    <cfRule type="expression" dxfId="18" priority="15">
      <formula>IF($F$1="Zone_A",COUNTIF(Zone_A,$B13)&gt;0)</formula>
    </cfRule>
  </conditionalFormatting>
  <conditionalFormatting sqref="B21:G25">
    <cfRule type="expression" dxfId="17" priority="6">
      <formula>COUNTIF(feries,$B21)&gt;0</formula>
    </cfRule>
    <cfRule type="expression" dxfId="16" priority="7">
      <formula>WEEKDAY($B21,2)&gt;5</formula>
    </cfRule>
    <cfRule type="expression" dxfId="15" priority="8">
      <formula>IF($F$1="Zone_C",COUNTIF(Zone_C,$B21)&gt;0)</formula>
    </cfRule>
    <cfRule type="expression" dxfId="14" priority="9">
      <formula>IF($F$1="Zone_B",COUNTIF(Zone_B,$B21)&gt;0)</formula>
    </cfRule>
    <cfRule type="expression" dxfId="13" priority="10">
      <formula>IF($F$1="Zone_A",COUNTIF(Zone_A,$B21)&gt;0)</formula>
    </cfRule>
  </conditionalFormatting>
  <conditionalFormatting sqref="H21:L25">
    <cfRule type="expression" dxfId="12" priority="1">
      <formula>COUNTIF(feries,$B21)&gt;0</formula>
    </cfRule>
    <cfRule type="expression" dxfId="11" priority="2">
      <formula>WEEKDAY($B21,2)&gt;5</formula>
    </cfRule>
    <cfRule type="expression" dxfId="10" priority="3">
      <formula>IF($F$1="Zone_C",COUNTIF(Zone_C,$B21)&gt;0)</formula>
    </cfRule>
    <cfRule type="expression" dxfId="9" priority="4">
      <formula>IF($F$1="Zone_B",COUNTIF(Zone_B,$B21)&gt;0)</formula>
    </cfRule>
    <cfRule type="expression" dxfId="8" priority="5">
      <formula>IF($F$1="Zone_A",COUNTIF(Zone_A,$B21)&gt;0)</formula>
    </cfRule>
  </conditionalFormatting>
  <dataValidations count="2">
    <dataValidation type="time" allowBlank="1" showInputMessage="1" showErrorMessage="1" sqref="B45:C49 B21:C25 B13:C18 B29:C33 B37:C41 B5:C9" xr:uid="{C776B821-08C6-4DCE-86AF-DF235FAF9973}">
      <formula1>0.291666666666667</formula1>
      <formula2>0.833333333333333</formula2>
    </dataValidation>
    <dataValidation type="list" allowBlank="1" showInputMessage="1" showErrorMessage="1" sqref="M5:M9 M13:M18 D13:D18 J13:J18 D21:D25 J45:J49 M21:M25 G5:G9 G29:G33 M29:M33 D29:D33 J29:J33 G37:G41 M37:M41 D37:D41 J37:J41 G45:G49 M45:M49 D45:D49 J5:J9 G13:G18 G21:G25 J21:J25 D5:D9" xr:uid="{4E3501DC-AB2A-4A62-857A-4523C76AB535}">
      <formula1>mission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1" operator="containsText" id="{4AA1F122-B3A9-4002-87F8-448F7A55350A}">
            <xm:f>NOT(ISERROR(SEARCH(#REF!,A1)))</xm:f>
            <xm:f>#REF!</xm:f>
            <x14:dxf>
              <fill>
                <patternFill>
                  <bgColor theme="7"/>
                </patternFill>
              </fill>
            </x14:dxf>
          </x14:cfRule>
          <xm:sqref>A1:T2 R5:T8 A4:A9 T4 A3:B3 G3 R1:R10 N3:T3 A18:M18 N11:R11 R9:U9 A11:A17</xm:sqref>
        </x14:conditionalFormatting>
        <x14:conditionalFormatting xmlns:xm="http://schemas.microsoft.com/office/excel/2006/main">
          <x14:cfRule type="containsText" priority="57" operator="containsText" id="{A8E44286-3831-48EB-AE1F-6A0EBE8203A1}">
            <xm:f>NOT(ISERROR(SEARCH(#REF!,R14)))</xm:f>
            <xm:f>#REF!</xm:f>
            <x14:dxf>
              <fill>
                <patternFill>
                  <bgColor theme="7"/>
                </patternFill>
              </fill>
            </x14:dxf>
          </x14:cfRule>
          <xm:sqref>R14:R18 R21:R22</xm:sqref>
        </x14:conditionalFormatting>
        <x14:conditionalFormatting xmlns:xm="http://schemas.microsoft.com/office/excel/2006/main">
          <x14:cfRule type="containsText" priority="55" operator="containsText" id="{7BF2097A-86E4-4A58-8EFD-6634305046AE}">
            <xm:f>NOT(ISERROR(SEARCH(#REF!,A20)))</xm:f>
            <xm:f>#REF!</xm:f>
            <x14:dxf>
              <fill>
                <patternFill>
                  <bgColor theme="7"/>
                </patternFill>
              </fill>
            </x14:dxf>
          </x14:cfRule>
          <xm:sqref>A20:A25 M24:M25</xm:sqref>
        </x14:conditionalFormatting>
        <x14:conditionalFormatting xmlns:xm="http://schemas.microsoft.com/office/excel/2006/main">
          <x14:cfRule type="containsText" priority="48" operator="containsText" id="{AE9D2AAD-4E9B-4957-B4DA-F6A6B242C74F}">
            <xm:f>NOT(ISERROR(SEARCH(#REF!,A28)))</xm:f>
            <xm:f>#REF!</xm:f>
            <x14:dxf>
              <fill>
                <patternFill>
                  <bgColor theme="7"/>
                </patternFill>
              </fill>
            </x14:dxf>
          </x14:cfRule>
          <xm:sqref>A32:M33 A28:A31</xm:sqref>
        </x14:conditionalFormatting>
        <x14:conditionalFormatting xmlns:xm="http://schemas.microsoft.com/office/excel/2006/main">
          <x14:cfRule type="containsText" priority="41" operator="containsText" id="{3002666A-E41D-4E05-A1F9-AFB194880441}">
            <xm:f>NOT(ISERROR(SEARCH(#REF!,A36)))</xm:f>
            <xm:f>#REF!</xm:f>
            <x14:dxf>
              <fill>
                <patternFill>
                  <bgColor theme="7"/>
                </patternFill>
              </fill>
            </x14:dxf>
          </x14:cfRule>
          <xm:sqref>A40:M41 A36:A39</xm:sqref>
        </x14:conditionalFormatting>
        <x14:conditionalFormatting xmlns:xm="http://schemas.microsoft.com/office/excel/2006/main">
          <x14:cfRule type="containsText" priority="34" operator="containsText" id="{AEF4D64F-D32E-46DB-90F3-11EA512091D2}">
            <xm:f>NOT(ISERROR(SEARCH(#REF!,A44)))</xm:f>
            <xm:f>#REF!</xm:f>
            <x14:dxf>
              <fill>
                <patternFill>
                  <bgColor theme="7"/>
                </patternFill>
              </fill>
            </x14:dxf>
          </x14:cfRule>
          <xm:sqref>A48:M49 A44:A47</xm:sqref>
        </x14:conditionalFormatting>
        <x14:conditionalFormatting xmlns:xm="http://schemas.microsoft.com/office/excel/2006/main">
          <x14:cfRule type="containsText" priority="17" operator="containsText" id="{F0F30B68-D796-4ECB-BECA-6EB32A050CCB}">
            <xm:f>NOT(ISERROR(SEARCH(#REF!,R29)))</xm:f>
            <xm:f>#REF!</xm:f>
            <x14:dxf>
              <fill>
                <patternFill>
                  <bgColor theme="7"/>
                </patternFill>
              </fill>
            </x14:dxf>
          </x14:cfRule>
          <xm:sqref>R29:R31</xm:sqref>
        </x14:conditionalFormatting>
        <x14:conditionalFormatting xmlns:xm="http://schemas.microsoft.com/office/excel/2006/main">
          <x14:cfRule type="containsText" priority="16" operator="containsText" id="{2F7A8056-CA51-492D-920D-E434E5861305}">
            <xm:f>NOT(ISERROR(SEARCH(#REF!,R23)))</xm:f>
            <xm:f>#REF!</xm:f>
            <x14:dxf>
              <fill>
                <patternFill>
                  <bgColor theme="7"/>
                </patternFill>
              </fill>
            </x14:dxf>
          </x14:cfRule>
          <xm:sqref>R23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1B045-DF09-4058-8439-E445BDB31BEC}">
  <dimension ref="B2:G53"/>
  <sheetViews>
    <sheetView zoomScale="69" zoomScaleNormal="69" workbookViewId="0">
      <selection activeCell="H15" sqref="H15"/>
    </sheetView>
  </sheetViews>
  <sheetFormatPr baseColWidth="10" defaultRowHeight="14.4" x14ac:dyDescent="0.3"/>
  <sheetData>
    <row r="2" spans="2:7" ht="25.8" x14ac:dyDescent="0.5">
      <c r="B2" s="194" t="s">
        <v>88</v>
      </c>
      <c r="C2" s="194"/>
      <c r="D2" s="194"/>
      <c r="E2" s="194"/>
      <c r="F2" s="194"/>
      <c r="G2" s="194"/>
    </row>
    <row r="3" spans="2:7" x14ac:dyDescent="0.3">
      <c r="B3" s="60"/>
      <c r="C3" s="195" t="s">
        <v>14</v>
      </c>
      <c r="D3" s="195" t="s">
        <v>15</v>
      </c>
      <c r="E3" s="195" t="s">
        <v>16</v>
      </c>
      <c r="F3" s="195" t="s">
        <v>17</v>
      </c>
      <c r="G3" s="195" t="s">
        <v>18</v>
      </c>
    </row>
    <row r="4" spans="2:7" x14ac:dyDescent="0.3">
      <c r="B4" s="2">
        <v>0.29166666666666669</v>
      </c>
      <c r="C4" s="66"/>
      <c r="D4" s="2"/>
      <c r="E4" s="68"/>
      <c r="F4" s="196" t="s">
        <v>89</v>
      </c>
      <c r="G4" s="2"/>
    </row>
    <row r="5" spans="2:7" x14ac:dyDescent="0.3">
      <c r="B5" s="2">
        <v>0.30208333333333331</v>
      </c>
      <c r="C5" s="66"/>
      <c r="D5" s="2"/>
      <c r="E5" s="68"/>
      <c r="F5" s="197"/>
      <c r="G5" s="2"/>
    </row>
    <row r="6" spans="2:7" x14ac:dyDescent="0.3">
      <c r="B6" s="2">
        <v>0.3125</v>
      </c>
      <c r="C6" s="66"/>
      <c r="D6" s="2"/>
      <c r="E6" s="68"/>
      <c r="F6" s="197"/>
      <c r="G6" s="2"/>
    </row>
    <row r="7" spans="2:7" x14ac:dyDescent="0.3">
      <c r="B7" s="2">
        <v>0.32291666666666702</v>
      </c>
      <c r="C7" s="66"/>
      <c r="D7" s="2"/>
      <c r="E7" s="68"/>
      <c r="F7" s="197"/>
      <c r="G7" s="2"/>
    </row>
    <row r="8" spans="2:7" x14ac:dyDescent="0.3">
      <c r="B8" s="2">
        <v>0.33333333333333298</v>
      </c>
      <c r="C8" s="197" t="s">
        <v>90</v>
      </c>
      <c r="D8" s="2"/>
      <c r="E8" s="198" t="s">
        <v>91</v>
      </c>
      <c r="F8" s="197"/>
      <c r="G8" s="2"/>
    </row>
    <row r="9" spans="2:7" x14ac:dyDescent="0.3">
      <c r="B9" s="2">
        <v>0.34375</v>
      </c>
      <c r="C9" s="197"/>
      <c r="D9" s="2"/>
      <c r="E9" s="198"/>
      <c r="F9" s="197"/>
      <c r="G9" s="2"/>
    </row>
    <row r="10" spans="2:7" x14ac:dyDescent="0.3">
      <c r="B10" s="2">
        <v>0.35416666666666602</v>
      </c>
      <c r="C10" s="197"/>
      <c r="D10" s="2"/>
      <c r="E10" s="198"/>
      <c r="F10" s="197"/>
      <c r="G10" s="2"/>
    </row>
    <row r="11" spans="2:7" x14ac:dyDescent="0.3">
      <c r="B11" s="2">
        <v>0.36805555555555558</v>
      </c>
      <c r="C11" s="197"/>
      <c r="D11" s="2"/>
      <c r="E11" s="198"/>
      <c r="F11" s="197"/>
      <c r="G11" s="2"/>
    </row>
    <row r="12" spans="2:7" x14ac:dyDescent="0.3">
      <c r="B12" s="2">
        <v>0.375</v>
      </c>
      <c r="C12" s="199"/>
      <c r="D12" s="2"/>
      <c r="E12" s="198"/>
      <c r="F12" s="199"/>
      <c r="G12" s="2"/>
    </row>
    <row r="13" spans="2:7" x14ac:dyDescent="0.3">
      <c r="B13" s="2">
        <v>0.38541666666666602</v>
      </c>
      <c r="C13" s="200" t="s">
        <v>97</v>
      </c>
      <c r="D13" s="2"/>
      <c r="E13" s="198"/>
      <c r="F13" s="200" t="s">
        <v>92</v>
      </c>
      <c r="G13" s="2"/>
    </row>
    <row r="14" spans="2:7" x14ac:dyDescent="0.3">
      <c r="B14" s="2">
        <v>0.39583333333333298</v>
      </c>
      <c r="C14" s="201"/>
      <c r="D14" s="2"/>
      <c r="E14" s="198"/>
      <c r="F14" s="201"/>
      <c r="G14" s="2"/>
    </row>
    <row r="15" spans="2:7" x14ac:dyDescent="0.3">
      <c r="B15" s="2">
        <v>0.40625</v>
      </c>
      <c r="C15" s="201"/>
      <c r="D15" s="2"/>
      <c r="E15" s="198"/>
      <c r="F15" s="201"/>
      <c r="G15" s="2"/>
    </row>
    <row r="16" spans="2:7" x14ac:dyDescent="0.3">
      <c r="B16" s="2">
        <v>0.41666666666666702</v>
      </c>
      <c r="C16" s="201"/>
      <c r="D16" s="2"/>
      <c r="E16" s="198"/>
      <c r="F16" s="201"/>
      <c r="G16" s="2"/>
    </row>
    <row r="17" spans="2:7" x14ac:dyDescent="0.3">
      <c r="B17" s="2">
        <v>0.42708333333333298</v>
      </c>
      <c r="C17" s="201"/>
      <c r="D17" s="2"/>
      <c r="E17" s="198"/>
      <c r="F17" s="201"/>
      <c r="G17" s="2"/>
    </row>
    <row r="18" spans="2:7" x14ac:dyDescent="0.3">
      <c r="B18" s="2">
        <v>0.4375</v>
      </c>
      <c r="C18" s="201"/>
      <c r="D18" s="2"/>
      <c r="E18" s="198"/>
      <c r="F18" s="201"/>
      <c r="G18" s="2"/>
    </row>
    <row r="19" spans="2:7" x14ac:dyDescent="0.3">
      <c r="B19" s="2">
        <v>0.44444444444444442</v>
      </c>
      <c r="C19" s="201"/>
      <c r="D19" s="2"/>
      <c r="E19" s="198"/>
      <c r="F19" s="201"/>
      <c r="G19" s="2"/>
    </row>
    <row r="20" spans="2:7" x14ac:dyDescent="0.3">
      <c r="B20" s="2">
        <v>0.45833333333333298</v>
      </c>
      <c r="C20" s="202"/>
      <c r="D20" s="2"/>
      <c r="E20" s="198"/>
      <c r="F20" s="202"/>
      <c r="G20" s="2"/>
    </row>
    <row r="21" spans="2:7" x14ac:dyDescent="0.3">
      <c r="B21" s="203">
        <v>0.46875</v>
      </c>
      <c r="C21" s="66"/>
      <c r="D21" s="2"/>
      <c r="E21" s="198"/>
      <c r="F21" s="2"/>
      <c r="G21" s="2"/>
    </row>
    <row r="22" spans="2:7" x14ac:dyDescent="0.3">
      <c r="B22" s="203">
        <v>0.47916666666666602</v>
      </c>
      <c r="C22" s="66"/>
      <c r="D22" s="2"/>
      <c r="E22" s="198"/>
      <c r="F22" s="2"/>
      <c r="G22" s="2"/>
    </row>
    <row r="23" spans="2:7" x14ac:dyDescent="0.3">
      <c r="B23" s="2">
        <v>0.48958333333333298</v>
      </c>
      <c r="C23" s="123" t="s">
        <v>93</v>
      </c>
      <c r="D23" s="123" t="s">
        <v>93</v>
      </c>
      <c r="E23" s="198"/>
      <c r="F23" s="204" t="s">
        <v>93</v>
      </c>
      <c r="G23" s="123" t="s">
        <v>93</v>
      </c>
    </row>
    <row r="24" spans="2:7" x14ac:dyDescent="0.3">
      <c r="B24" s="2">
        <v>0.5</v>
      </c>
      <c r="C24" s="124"/>
      <c r="D24" s="124"/>
      <c r="E24" s="198"/>
      <c r="F24" s="204"/>
      <c r="G24" s="124"/>
    </row>
    <row r="25" spans="2:7" x14ac:dyDescent="0.3">
      <c r="B25" s="2">
        <v>0.51041666666666596</v>
      </c>
      <c r="C25" s="124"/>
      <c r="D25" s="124"/>
      <c r="E25" s="198"/>
      <c r="F25" s="204"/>
      <c r="G25" s="124"/>
    </row>
    <row r="26" spans="2:7" x14ac:dyDescent="0.3">
      <c r="B26" s="2">
        <v>0.52083333333333304</v>
      </c>
      <c r="C26" s="124"/>
      <c r="D26" s="124"/>
      <c r="E26" s="198"/>
      <c r="F26" s="204"/>
      <c r="G26" s="124"/>
    </row>
    <row r="27" spans="2:7" x14ac:dyDescent="0.3">
      <c r="B27" s="2">
        <v>0.531249999999999</v>
      </c>
      <c r="C27" s="124"/>
      <c r="D27" s="124"/>
      <c r="E27" s="198"/>
      <c r="F27" s="204"/>
      <c r="G27" s="124"/>
    </row>
    <row r="28" spans="2:7" x14ac:dyDescent="0.3">
      <c r="B28" s="2">
        <v>0.54166666666666596</v>
      </c>
      <c r="C28" s="124"/>
      <c r="D28" s="124"/>
      <c r="E28" s="198"/>
      <c r="F28" s="204"/>
      <c r="G28" s="124"/>
    </row>
    <row r="29" spans="2:7" x14ac:dyDescent="0.3">
      <c r="B29" s="2">
        <v>0.55208333333333304</v>
      </c>
      <c r="C29" s="124"/>
      <c r="D29" s="124"/>
      <c r="E29" s="198"/>
      <c r="F29" s="204"/>
      <c r="G29" s="124"/>
    </row>
    <row r="30" spans="2:7" x14ac:dyDescent="0.3">
      <c r="B30" s="2">
        <v>0.562499999999999</v>
      </c>
      <c r="C30" s="125"/>
      <c r="D30" s="125"/>
      <c r="E30" s="198"/>
      <c r="F30" s="204"/>
      <c r="G30" s="125"/>
    </row>
    <row r="31" spans="2:7" x14ac:dyDescent="0.3">
      <c r="B31" s="2">
        <v>0.57291666666666596</v>
      </c>
      <c r="C31" s="66"/>
      <c r="D31" s="67"/>
      <c r="E31" s="198"/>
      <c r="F31" s="66"/>
      <c r="G31" s="66"/>
    </row>
    <row r="32" spans="2:7" x14ac:dyDescent="0.3">
      <c r="B32" s="2">
        <v>0.58333333333333304</v>
      </c>
      <c r="C32" s="66"/>
      <c r="D32" s="200" t="s">
        <v>94</v>
      </c>
      <c r="E32" s="198"/>
      <c r="F32" s="66"/>
      <c r="G32" s="200" t="s">
        <v>94</v>
      </c>
    </row>
    <row r="33" spans="2:7" x14ac:dyDescent="0.3">
      <c r="B33" s="2">
        <v>0.593749999999999</v>
      </c>
      <c r="C33" s="66"/>
      <c r="D33" s="201"/>
      <c r="E33" s="198"/>
      <c r="F33" s="66"/>
      <c r="G33" s="201"/>
    </row>
    <row r="34" spans="2:7" x14ac:dyDescent="0.3">
      <c r="B34" s="2">
        <v>0.60416666666666596</v>
      </c>
      <c r="C34" s="66"/>
      <c r="D34" s="201"/>
      <c r="E34" s="198"/>
      <c r="F34" s="66"/>
      <c r="G34" s="201"/>
    </row>
    <row r="35" spans="2:7" x14ac:dyDescent="0.3">
      <c r="B35" s="2">
        <v>0.61458333333333304</v>
      </c>
      <c r="C35" s="66"/>
      <c r="D35" s="201"/>
      <c r="E35" s="198"/>
      <c r="F35" s="66"/>
      <c r="G35" s="201"/>
    </row>
    <row r="36" spans="2:7" x14ac:dyDescent="0.3">
      <c r="B36" s="2">
        <v>0.624999999999999</v>
      </c>
      <c r="C36" s="66"/>
      <c r="D36" s="201"/>
      <c r="E36" s="198"/>
      <c r="F36" s="66"/>
      <c r="G36" s="201"/>
    </row>
    <row r="37" spans="2:7" x14ac:dyDescent="0.3">
      <c r="B37" s="2">
        <v>0.63541666666666596</v>
      </c>
      <c r="C37" s="66"/>
      <c r="D37" s="201"/>
      <c r="E37" s="198"/>
      <c r="F37" s="66"/>
      <c r="G37" s="201"/>
    </row>
    <row r="38" spans="2:7" x14ac:dyDescent="0.3">
      <c r="B38" s="2">
        <v>0.64583333333333204</v>
      </c>
      <c r="C38" s="66"/>
      <c r="D38" s="201"/>
      <c r="E38" s="198"/>
      <c r="F38" s="66"/>
      <c r="G38" s="201"/>
    </row>
    <row r="39" spans="2:7" x14ac:dyDescent="0.3">
      <c r="B39" s="2">
        <v>0.656249999999999</v>
      </c>
      <c r="C39" s="66"/>
      <c r="D39" s="201"/>
      <c r="E39" s="198"/>
      <c r="F39" s="66"/>
      <c r="G39" s="201"/>
    </row>
    <row r="40" spans="2:7" x14ac:dyDescent="0.3">
      <c r="B40" s="2">
        <v>0.66666666666666596</v>
      </c>
      <c r="C40" s="66"/>
      <c r="D40" s="201"/>
      <c r="E40" s="198"/>
      <c r="F40" s="66"/>
      <c r="G40" s="201"/>
    </row>
    <row r="41" spans="2:7" x14ac:dyDescent="0.3">
      <c r="B41" s="2">
        <v>0.67708333333333204</v>
      </c>
      <c r="C41" s="66"/>
      <c r="D41" s="201"/>
      <c r="E41" s="198"/>
      <c r="F41" s="66"/>
      <c r="G41" s="201"/>
    </row>
    <row r="42" spans="2:7" x14ac:dyDescent="0.3">
      <c r="B42" s="2">
        <v>0.687499999999999</v>
      </c>
      <c r="C42" s="66"/>
      <c r="D42" s="202"/>
      <c r="E42" s="198"/>
      <c r="F42" s="66"/>
      <c r="G42" s="202"/>
    </row>
    <row r="43" spans="2:7" x14ac:dyDescent="0.3">
      <c r="B43" s="2">
        <v>0.69791666666666596</v>
      </c>
      <c r="C43" s="66"/>
      <c r="D43" s="205" t="s">
        <v>95</v>
      </c>
      <c r="E43" s="198"/>
      <c r="F43" s="66"/>
      <c r="G43" s="196" t="s">
        <v>96</v>
      </c>
    </row>
    <row r="44" spans="2:7" x14ac:dyDescent="0.3">
      <c r="B44" s="2">
        <v>0.70833333333333204</v>
      </c>
      <c r="C44" s="66"/>
      <c r="D44" s="206"/>
      <c r="E44" s="198"/>
      <c r="F44" s="66"/>
      <c r="G44" s="199"/>
    </row>
    <row r="45" spans="2:7" x14ac:dyDescent="0.3">
      <c r="B45" s="2">
        <v>0.718749999999999</v>
      </c>
      <c r="C45" s="66"/>
      <c r="D45" s="206"/>
      <c r="E45" s="198"/>
      <c r="F45" s="66"/>
      <c r="G45" s="66"/>
    </row>
    <row r="46" spans="2:7" x14ac:dyDescent="0.3">
      <c r="B46" s="2">
        <v>0.72916666666666496</v>
      </c>
      <c r="C46" s="66"/>
      <c r="D46" s="206"/>
      <c r="E46" s="207"/>
      <c r="F46" s="66"/>
      <c r="G46" s="66"/>
    </row>
    <row r="47" spans="2:7" x14ac:dyDescent="0.3">
      <c r="B47" s="2">
        <v>0.73958333333333204</v>
      </c>
      <c r="C47" s="66"/>
      <c r="D47" s="206"/>
      <c r="E47" s="68"/>
      <c r="F47" s="66"/>
      <c r="G47" s="66"/>
    </row>
    <row r="48" spans="2:7" x14ac:dyDescent="0.3">
      <c r="B48" s="2">
        <v>0.749999999999999</v>
      </c>
      <c r="C48" s="66"/>
      <c r="D48" s="206"/>
      <c r="E48" s="68"/>
      <c r="F48" s="66"/>
      <c r="G48" s="66"/>
    </row>
    <row r="49" spans="2:7" x14ac:dyDescent="0.3">
      <c r="B49" s="2">
        <v>0.76041666666666496</v>
      </c>
      <c r="C49" s="68"/>
      <c r="D49" s="206"/>
      <c r="E49" s="68"/>
      <c r="F49" s="66"/>
      <c r="G49" s="66"/>
    </row>
    <row r="50" spans="2:7" x14ac:dyDescent="0.3">
      <c r="B50" s="2">
        <v>0.77083333333333204</v>
      </c>
      <c r="C50" s="68"/>
      <c r="D50" s="206"/>
      <c r="E50" s="68"/>
      <c r="F50" s="66"/>
      <c r="G50" s="66"/>
    </row>
    <row r="51" spans="2:7" x14ac:dyDescent="0.3">
      <c r="B51" s="2">
        <v>0.781249999999999</v>
      </c>
      <c r="C51" s="68"/>
      <c r="D51" s="206"/>
      <c r="E51" s="68"/>
      <c r="F51" s="2"/>
      <c r="G51" s="66"/>
    </row>
    <row r="52" spans="2:7" x14ac:dyDescent="0.3">
      <c r="B52" s="2">
        <v>0.79166666666666496</v>
      </c>
      <c r="C52" s="68"/>
      <c r="D52" s="208"/>
      <c r="E52" s="68"/>
      <c r="F52" s="2"/>
      <c r="G52" s="66"/>
    </row>
    <row r="53" spans="2:7" x14ac:dyDescent="0.3">
      <c r="B53" s="2">
        <v>0.80208333333333204</v>
      </c>
      <c r="C53" s="2"/>
      <c r="D53" s="2"/>
      <c r="E53" s="2"/>
      <c r="F53" s="2"/>
      <c r="G53" s="2"/>
    </row>
  </sheetData>
  <mergeCells count="14">
    <mergeCell ref="D32:D42"/>
    <mergeCell ref="G32:G42"/>
    <mergeCell ref="D43:D52"/>
    <mergeCell ref="G43:G44"/>
    <mergeCell ref="B2:G2"/>
    <mergeCell ref="F4:F12"/>
    <mergeCell ref="C8:C12"/>
    <mergeCell ref="E8:E46"/>
    <mergeCell ref="C13:C20"/>
    <mergeCell ref="F13:F20"/>
    <mergeCell ref="C23:C30"/>
    <mergeCell ref="D23:D30"/>
    <mergeCell ref="F23:F30"/>
    <mergeCell ref="G23:G3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A96DD-4836-4DB4-A9EB-9F5B82EB2B8D}">
  <sheetPr>
    <pageSetUpPr fitToPage="1"/>
  </sheetPr>
  <dimension ref="A1:AX101"/>
  <sheetViews>
    <sheetView zoomScale="59" zoomScaleNormal="59" workbookViewId="0">
      <selection activeCell="G43" sqref="G43"/>
    </sheetView>
  </sheetViews>
  <sheetFormatPr baseColWidth="10" defaultRowHeight="14.4" x14ac:dyDescent="0.3"/>
  <cols>
    <col min="37" max="37" width="13.88671875" customWidth="1"/>
    <col min="38" max="38" width="13.6640625" customWidth="1"/>
    <col min="39" max="39" width="17.109375" bestFit="1" customWidth="1"/>
    <col min="40" max="40" width="17.21875" bestFit="1" customWidth="1"/>
  </cols>
  <sheetData>
    <row r="1" spans="1:38" x14ac:dyDescent="0.3">
      <c r="A1" s="119" t="e" vm="1">
        <v>#VALUE!</v>
      </c>
      <c r="B1" s="119"/>
      <c r="C1" s="119"/>
      <c r="V1" s="118"/>
      <c r="W1" s="118"/>
      <c r="X1" s="118"/>
      <c r="Y1" s="118"/>
      <c r="Z1" s="118"/>
      <c r="AA1" s="118"/>
      <c r="AB1" s="118"/>
      <c r="AC1" s="118"/>
      <c r="AD1" s="118"/>
      <c r="AE1" s="118"/>
      <c r="AF1" s="97"/>
    </row>
    <row r="2" spans="1:38" ht="25.8" x14ac:dyDescent="0.5">
      <c r="A2" s="119"/>
      <c r="B2" s="119"/>
      <c r="C2" s="119"/>
      <c r="D2" s="120" t="s">
        <v>69</v>
      </c>
      <c r="E2" s="120"/>
      <c r="F2" s="120"/>
      <c r="G2" s="120"/>
      <c r="H2" s="98"/>
    </row>
    <row r="3" spans="1:38" ht="14.4" customHeight="1" x14ac:dyDescent="0.3">
      <c r="A3" s="119"/>
      <c r="B3" s="119"/>
      <c r="C3" s="119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</row>
    <row r="4" spans="1:38" ht="21" x14ac:dyDescent="0.4">
      <c r="A4" s="119"/>
      <c r="B4" s="119"/>
      <c r="C4" s="119"/>
      <c r="D4" s="121" t="s">
        <v>68</v>
      </c>
      <c r="E4" s="121"/>
      <c r="F4" s="121"/>
      <c r="G4" s="121"/>
      <c r="H4" s="99"/>
      <c r="I4" s="117"/>
      <c r="J4" s="117"/>
      <c r="K4" s="117"/>
      <c r="L4" s="117"/>
      <c r="M4" s="117"/>
      <c r="N4" s="117"/>
      <c r="O4" s="117"/>
      <c r="V4" s="95"/>
      <c r="W4" s="95"/>
      <c r="X4" s="95"/>
      <c r="Y4" s="95"/>
      <c r="Z4" s="95"/>
      <c r="AA4" s="95"/>
      <c r="AB4" s="95"/>
      <c r="AC4" s="95"/>
      <c r="AD4" s="95"/>
      <c r="AE4" s="95"/>
      <c r="AF4" s="95"/>
    </row>
    <row r="5" spans="1:38" ht="14.4" customHeight="1" x14ac:dyDescent="0.3">
      <c r="A5" s="119"/>
      <c r="B5" s="119"/>
      <c r="C5" s="119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</row>
    <row r="6" spans="1:38" ht="14.4" customHeight="1" x14ac:dyDescent="0.3">
      <c r="A6" s="119"/>
      <c r="B6" s="119"/>
      <c r="C6" s="119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</row>
    <row r="7" spans="1:38" x14ac:dyDescent="0.3">
      <c r="A7" s="119"/>
      <c r="B7" s="119"/>
      <c r="C7" s="119"/>
      <c r="V7" s="69"/>
      <c r="W7" s="69"/>
      <c r="X7" s="69"/>
      <c r="Y7" s="69"/>
      <c r="Z7" s="69"/>
      <c r="AA7" s="69"/>
      <c r="AB7" s="69"/>
      <c r="AC7" s="69"/>
      <c r="AD7" s="69"/>
      <c r="AE7" s="69"/>
      <c r="AF7" s="69"/>
    </row>
    <row r="8" spans="1:38" x14ac:dyDescent="0.3">
      <c r="A8" s="119"/>
      <c r="B8" s="119"/>
      <c r="C8" s="119"/>
      <c r="V8" s="69"/>
      <c r="W8" s="69"/>
      <c r="X8" s="69"/>
      <c r="Y8" s="69"/>
      <c r="Z8" s="69"/>
      <c r="AA8" s="69"/>
      <c r="AB8" s="69"/>
      <c r="AC8" s="69"/>
      <c r="AD8" s="69"/>
      <c r="AE8" s="69"/>
      <c r="AF8" s="69"/>
    </row>
    <row r="9" spans="1:38" x14ac:dyDescent="0.3">
      <c r="A9" s="6"/>
      <c r="B9" s="6"/>
      <c r="C9" s="6"/>
      <c r="V9" s="69"/>
      <c r="W9" s="69"/>
      <c r="X9" s="69"/>
      <c r="Y9" s="69"/>
      <c r="Z9" s="69"/>
      <c r="AA9" s="69"/>
      <c r="AB9" s="69"/>
      <c r="AC9" s="69"/>
      <c r="AD9" s="69"/>
      <c r="AE9" s="69"/>
      <c r="AF9" s="69"/>
    </row>
    <row r="10" spans="1:38" ht="15" thickBot="1" x14ac:dyDescent="0.35">
      <c r="A10" s="6"/>
      <c r="B10" s="6"/>
      <c r="C10" s="6"/>
    </row>
    <row r="11" spans="1:38" ht="18.600000000000001" customHeight="1" thickBot="1" x14ac:dyDescent="0.35">
      <c r="B11" s="70">
        <v>2025</v>
      </c>
      <c r="C11" s="114" t="s">
        <v>55</v>
      </c>
      <c r="D11" s="115"/>
      <c r="E11" s="116"/>
      <c r="F11" s="114" t="s">
        <v>56</v>
      </c>
      <c r="G11" s="115"/>
      <c r="H11" s="116"/>
      <c r="I11" s="114" t="s">
        <v>57</v>
      </c>
      <c r="J11" s="115"/>
      <c r="K11" s="116"/>
      <c r="L11" s="114" t="s">
        <v>58</v>
      </c>
      <c r="M11" s="115"/>
      <c r="N11" s="116"/>
      <c r="O11" s="114" t="s">
        <v>59</v>
      </c>
      <c r="P11" s="115"/>
      <c r="Q11" s="116"/>
      <c r="R11" s="114" t="s">
        <v>60</v>
      </c>
      <c r="S11" s="115"/>
      <c r="T11" s="116"/>
      <c r="U11" s="114" t="s">
        <v>61</v>
      </c>
      <c r="V11" s="115"/>
      <c r="W11" s="116"/>
      <c r="X11" s="114" t="s">
        <v>62</v>
      </c>
      <c r="Y11" s="115"/>
      <c r="Z11" s="116"/>
      <c r="AA11" s="114" t="s">
        <v>63</v>
      </c>
      <c r="AB11" s="115"/>
      <c r="AC11" s="116"/>
      <c r="AD11" s="114" t="s">
        <v>64</v>
      </c>
      <c r="AE11" s="115"/>
      <c r="AF11" s="116"/>
      <c r="AG11" s="114" t="s">
        <v>65</v>
      </c>
      <c r="AH11" s="115"/>
      <c r="AI11" s="116"/>
      <c r="AJ11" s="114" t="s">
        <v>66</v>
      </c>
      <c r="AK11" s="115"/>
      <c r="AL11" s="116"/>
    </row>
    <row r="12" spans="1:38" ht="18.600000000000001" thickBot="1" x14ac:dyDescent="0.35">
      <c r="B12" s="71"/>
      <c r="C12" s="72" t="s">
        <v>80</v>
      </c>
      <c r="D12" s="73" t="s">
        <v>67</v>
      </c>
      <c r="E12" s="72" t="s">
        <v>79</v>
      </c>
      <c r="F12" s="72" t="s">
        <v>80</v>
      </c>
      <c r="G12" s="73" t="s">
        <v>67</v>
      </c>
      <c r="H12" s="72" t="s">
        <v>79</v>
      </c>
      <c r="I12" s="72" t="s">
        <v>80</v>
      </c>
      <c r="J12" s="73" t="s">
        <v>67</v>
      </c>
      <c r="K12" s="72" t="s">
        <v>79</v>
      </c>
      <c r="L12" s="72" t="s">
        <v>80</v>
      </c>
      <c r="M12" s="73" t="s">
        <v>67</v>
      </c>
      <c r="N12" s="72" t="s">
        <v>79</v>
      </c>
      <c r="O12" s="72" t="s">
        <v>80</v>
      </c>
      <c r="P12" s="73" t="s">
        <v>67</v>
      </c>
      <c r="Q12" s="72" t="s">
        <v>79</v>
      </c>
      <c r="R12" s="72" t="s">
        <v>80</v>
      </c>
      <c r="S12" s="73" t="s">
        <v>67</v>
      </c>
      <c r="T12" s="72" t="s">
        <v>79</v>
      </c>
      <c r="U12" s="72" t="s">
        <v>80</v>
      </c>
      <c r="V12" s="73" t="s">
        <v>67</v>
      </c>
      <c r="W12" s="72" t="s">
        <v>79</v>
      </c>
      <c r="X12" s="72" t="s">
        <v>80</v>
      </c>
      <c r="Y12" s="73" t="s">
        <v>67</v>
      </c>
      <c r="Z12" s="72" t="s">
        <v>79</v>
      </c>
      <c r="AA12" s="72" t="s">
        <v>80</v>
      </c>
      <c r="AB12" s="73" t="s">
        <v>67</v>
      </c>
      <c r="AC12" s="72" t="s">
        <v>79</v>
      </c>
      <c r="AD12" s="72" t="s">
        <v>80</v>
      </c>
      <c r="AE12" s="73" t="s">
        <v>67</v>
      </c>
      <c r="AF12" s="72" t="s">
        <v>79</v>
      </c>
      <c r="AG12" s="72" t="s">
        <v>80</v>
      </c>
      <c r="AH12" s="73" t="s">
        <v>67</v>
      </c>
      <c r="AI12" s="72" t="s">
        <v>79</v>
      </c>
      <c r="AJ12" s="72" t="s">
        <v>80</v>
      </c>
      <c r="AK12" s="73" t="s">
        <v>67</v>
      </c>
      <c r="AL12" s="73" t="s">
        <v>79</v>
      </c>
    </row>
    <row r="13" spans="1:38" ht="18" x14ac:dyDescent="0.3">
      <c r="B13" s="74">
        <v>1</v>
      </c>
      <c r="C13" s="184" t="s">
        <v>78</v>
      </c>
      <c r="D13" s="185">
        <v>0.29166666666666669</v>
      </c>
      <c r="E13" s="186"/>
      <c r="F13" s="79"/>
      <c r="G13" s="78"/>
      <c r="H13" s="78"/>
      <c r="I13" s="79"/>
      <c r="J13" s="78"/>
      <c r="K13" s="78"/>
      <c r="L13" s="77"/>
      <c r="M13" s="78"/>
      <c r="N13" s="78"/>
      <c r="O13" s="77"/>
      <c r="P13" s="78"/>
      <c r="Q13" s="78"/>
      <c r="R13" s="77"/>
      <c r="S13" s="78"/>
      <c r="T13" s="78"/>
      <c r="U13" s="77"/>
      <c r="V13" s="78"/>
      <c r="W13" s="78"/>
      <c r="X13" s="79"/>
      <c r="Y13" s="78"/>
      <c r="Z13" s="78"/>
      <c r="AA13" s="77"/>
      <c r="AB13" s="78"/>
      <c r="AC13" s="78"/>
      <c r="AD13" s="77"/>
      <c r="AE13" s="78"/>
      <c r="AF13" s="135"/>
      <c r="AG13" s="88"/>
      <c r="AH13" s="78"/>
      <c r="AI13" s="107"/>
      <c r="AJ13" s="149"/>
      <c r="AK13" s="135"/>
      <c r="AL13" s="145"/>
    </row>
    <row r="14" spans="1:38" ht="18" x14ac:dyDescent="0.3">
      <c r="B14" s="75">
        <v>2</v>
      </c>
      <c r="C14" s="184" t="s">
        <v>6</v>
      </c>
      <c r="D14" s="185">
        <v>8.3333333333333329E-2</v>
      </c>
      <c r="E14" s="187"/>
      <c r="F14" s="79"/>
      <c r="G14" s="78"/>
      <c r="H14" s="78"/>
      <c r="I14" s="79"/>
      <c r="J14" s="78"/>
      <c r="K14" s="78"/>
      <c r="L14" s="77"/>
      <c r="M14" s="78"/>
      <c r="N14" s="78"/>
      <c r="O14" s="79"/>
      <c r="P14" s="78"/>
      <c r="Q14" s="78"/>
      <c r="R14" s="77"/>
      <c r="S14" s="78"/>
      <c r="T14" s="78"/>
      <c r="U14" s="77"/>
      <c r="V14" s="78"/>
      <c r="W14" s="135"/>
      <c r="X14" s="88"/>
      <c r="Y14" s="78"/>
      <c r="Z14" s="78"/>
      <c r="AA14" s="77"/>
      <c r="AB14" s="78"/>
      <c r="AC14" s="78"/>
      <c r="AD14" s="77"/>
      <c r="AE14" s="78"/>
      <c r="AF14" s="78"/>
      <c r="AG14" s="77"/>
      <c r="AH14" s="78"/>
      <c r="AI14" s="107"/>
      <c r="AJ14" s="150"/>
      <c r="AK14" s="78"/>
      <c r="AL14" s="146"/>
    </row>
    <row r="15" spans="1:38" ht="18" x14ac:dyDescent="0.3">
      <c r="B15" s="75">
        <v>3</v>
      </c>
      <c r="C15" s="184" t="s">
        <v>2</v>
      </c>
      <c r="D15" s="185">
        <v>0.20833333333333334</v>
      </c>
      <c r="E15" s="186"/>
      <c r="F15" s="79"/>
      <c r="G15" s="78"/>
      <c r="H15" s="135"/>
      <c r="I15" s="80"/>
      <c r="J15" s="78"/>
      <c r="K15" s="78"/>
      <c r="L15" s="77"/>
      <c r="M15" s="78"/>
      <c r="N15" s="135"/>
      <c r="O15" s="88"/>
      <c r="P15" s="78"/>
      <c r="Q15" s="78"/>
      <c r="R15" s="77"/>
      <c r="S15" s="78"/>
      <c r="T15" s="78"/>
      <c r="U15" s="77"/>
      <c r="V15" s="78"/>
      <c r="W15" s="78"/>
      <c r="X15" s="77"/>
      <c r="Y15" s="78"/>
      <c r="Z15" s="78"/>
      <c r="AA15" s="77"/>
      <c r="AB15" s="78"/>
      <c r="AC15" s="78"/>
      <c r="AD15" s="79"/>
      <c r="AE15" s="78"/>
      <c r="AF15" s="78"/>
      <c r="AG15" s="77"/>
      <c r="AH15" s="78"/>
      <c r="AI15" s="107"/>
      <c r="AJ15" s="150"/>
      <c r="AK15" s="78"/>
      <c r="AL15" s="146"/>
    </row>
    <row r="16" spans="1:38" ht="18" x14ac:dyDescent="0.3">
      <c r="B16" s="75">
        <v>4</v>
      </c>
      <c r="C16" s="158" t="s">
        <v>4</v>
      </c>
      <c r="D16" s="159"/>
      <c r="E16" s="164"/>
      <c r="F16" s="80"/>
      <c r="G16" s="78"/>
      <c r="H16" s="78"/>
      <c r="I16" s="79"/>
      <c r="J16" s="78"/>
      <c r="K16" s="78"/>
      <c r="L16" s="79"/>
      <c r="M16" s="78"/>
      <c r="N16" s="78"/>
      <c r="O16" s="77"/>
      <c r="P16" s="78"/>
      <c r="Q16" s="78"/>
      <c r="R16" s="77"/>
      <c r="S16" s="78"/>
      <c r="T16" s="78"/>
      <c r="U16" s="79"/>
      <c r="V16" s="78"/>
      <c r="W16" s="78"/>
      <c r="X16" s="77"/>
      <c r="Y16" s="78"/>
      <c r="Z16" s="78"/>
      <c r="AA16" s="77"/>
      <c r="AB16" s="78"/>
      <c r="AC16" s="135"/>
      <c r="AD16" s="88"/>
      <c r="AE16" s="78"/>
      <c r="AF16" s="78"/>
      <c r="AG16" s="77"/>
      <c r="AH16" s="78"/>
      <c r="AI16" s="107"/>
      <c r="AJ16" s="150"/>
      <c r="AK16" s="78"/>
      <c r="AL16" s="146"/>
    </row>
    <row r="17" spans="2:50" ht="18" x14ac:dyDescent="0.3">
      <c r="B17" s="75">
        <v>5</v>
      </c>
      <c r="C17" s="160" t="s">
        <v>5</v>
      </c>
      <c r="D17" s="159"/>
      <c r="E17" s="164"/>
      <c r="F17" s="79"/>
      <c r="G17" s="78"/>
      <c r="H17" s="78"/>
      <c r="I17" s="79"/>
      <c r="J17" s="78"/>
      <c r="K17" s="135"/>
      <c r="L17" s="88"/>
      <c r="M17" s="78"/>
      <c r="N17" s="78"/>
      <c r="O17" s="77"/>
      <c r="P17" s="78"/>
      <c r="Q17" s="78"/>
      <c r="R17" s="77"/>
      <c r="S17" s="78"/>
      <c r="T17" s="135"/>
      <c r="U17" s="88"/>
      <c r="V17" s="78"/>
      <c r="W17" s="78"/>
      <c r="X17" s="77"/>
      <c r="Y17" s="92"/>
      <c r="Z17" s="92"/>
      <c r="AA17" s="79"/>
      <c r="AB17" s="78"/>
      <c r="AC17" s="78"/>
      <c r="AD17" s="77"/>
      <c r="AE17" s="78"/>
      <c r="AF17" s="78"/>
      <c r="AG17" s="77"/>
      <c r="AH17" s="78"/>
      <c r="AI17" s="107"/>
      <c r="AJ17" s="139"/>
      <c r="AK17" s="78"/>
      <c r="AL17" s="146"/>
    </row>
    <row r="18" spans="2:50" ht="18" x14ac:dyDescent="0.3">
      <c r="B18" s="75">
        <v>6</v>
      </c>
      <c r="C18" s="133" t="s">
        <v>3</v>
      </c>
      <c r="D18" s="90">
        <v>0.41666666666666669</v>
      </c>
      <c r="E18" s="161"/>
      <c r="F18" s="79"/>
      <c r="G18" s="78"/>
      <c r="H18" s="78"/>
      <c r="I18" s="79"/>
      <c r="J18" s="78"/>
      <c r="K18" s="78"/>
      <c r="L18" s="77"/>
      <c r="M18" s="78"/>
      <c r="N18" s="78"/>
      <c r="O18" s="77"/>
      <c r="P18" s="78"/>
      <c r="Q18" s="78"/>
      <c r="R18" s="79"/>
      <c r="S18" s="78"/>
      <c r="T18" s="78"/>
      <c r="U18" s="77"/>
      <c r="V18" s="78"/>
      <c r="W18" s="78"/>
      <c r="X18" s="77"/>
      <c r="Y18" s="92"/>
      <c r="Z18" s="137"/>
      <c r="AA18" s="88"/>
      <c r="AB18" s="78"/>
      <c r="AC18" s="78"/>
      <c r="AD18" s="77"/>
      <c r="AE18" s="78"/>
      <c r="AF18" s="78"/>
      <c r="AG18" s="77"/>
      <c r="AH18" s="78"/>
      <c r="AI18" s="140"/>
      <c r="AJ18" s="150"/>
      <c r="AK18" s="78"/>
      <c r="AL18" s="146"/>
    </row>
    <row r="19" spans="2:50" ht="18" x14ac:dyDescent="0.3">
      <c r="B19" s="75">
        <v>7</v>
      </c>
      <c r="C19" s="134" t="s">
        <v>9</v>
      </c>
      <c r="D19" s="91">
        <v>0.20833333333333334</v>
      </c>
      <c r="E19" s="162"/>
      <c r="F19" s="79"/>
      <c r="G19" s="78"/>
      <c r="H19" s="78"/>
      <c r="I19" s="79"/>
      <c r="J19" s="78"/>
      <c r="K19" s="78"/>
      <c r="L19" s="77"/>
      <c r="M19" s="78"/>
      <c r="N19" s="78"/>
      <c r="O19" s="77"/>
      <c r="P19" s="78"/>
      <c r="Q19" s="135"/>
      <c r="R19" s="88"/>
      <c r="S19" s="78"/>
      <c r="T19" s="78"/>
      <c r="U19" s="77"/>
      <c r="V19" s="78"/>
      <c r="W19" s="78"/>
      <c r="X19" s="77"/>
      <c r="Y19" s="92"/>
      <c r="Z19" s="92"/>
      <c r="AA19" s="77"/>
      <c r="AB19" s="78"/>
      <c r="AC19" s="78"/>
      <c r="AD19" s="77"/>
      <c r="AE19" s="78"/>
      <c r="AF19" s="78"/>
      <c r="AG19" s="79"/>
      <c r="AH19" s="78"/>
      <c r="AI19" s="107"/>
      <c r="AJ19" s="150"/>
      <c r="AK19" s="78"/>
      <c r="AL19" s="146"/>
    </row>
    <row r="20" spans="2:50" ht="18" x14ac:dyDescent="0.3">
      <c r="B20" s="75">
        <v>8</v>
      </c>
      <c r="C20" s="134" t="s">
        <v>78</v>
      </c>
      <c r="D20" s="91">
        <v>0.29166666666666669</v>
      </c>
      <c r="E20" s="162"/>
      <c r="F20" s="79"/>
      <c r="G20" s="78"/>
      <c r="H20" s="78"/>
      <c r="I20" s="79"/>
      <c r="J20" s="78"/>
      <c r="K20" s="78"/>
      <c r="L20" s="77"/>
      <c r="M20" s="78"/>
      <c r="N20" s="78"/>
      <c r="O20" s="77"/>
      <c r="P20" s="78"/>
      <c r="Q20" s="78"/>
      <c r="R20" s="77"/>
      <c r="S20" s="78"/>
      <c r="T20" s="78"/>
      <c r="U20" s="77"/>
      <c r="V20" s="78"/>
      <c r="W20" s="78"/>
      <c r="X20" s="79"/>
      <c r="Y20" s="92"/>
      <c r="Z20" s="92"/>
      <c r="AA20" s="77"/>
      <c r="AB20" s="78"/>
      <c r="AC20" s="78"/>
      <c r="AD20" s="77"/>
      <c r="AE20" s="78"/>
      <c r="AF20" s="135"/>
      <c r="AG20" s="88"/>
      <c r="AH20" s="78"/>
      <c r="AI20" s="107"/>
      <c r="AJ20" s="150"/>
      <c r="AK20" s="78"/>
      <c r="AL20" s="146"/>
    </row>
    <row r="21" spans="2:50" ht="18" x14ac:dyDescent="0.3">
      <c r="B21" s="75">
        <v>9</v>
      </c>
      <c r="C21" s="134" t="s">
        <v>6</v>
      </c>
      <c r="D21" s="91">
        <v>8.3333333333333329E-2</v>
      </c>
      <c r="E21" s="163"/>
      <c r="F21" s="79"/>
      <c r="G21" s="78"/>
      <c r="H21" s="78"/>
      <c r="I21" s="79"/>
      <c r="J21" s="78"/>
      <c r="K21" s="78"/>
      <c r="L21" s="77"/>
      <c r="M21" s="78"/>
      <c r="N21" s="78"/>
      <c r="O21" s="79"/>
      <c r="P21" s="78"/>
      <c r="Q21" s="78"/>
      <c r="R21" s="77"/>
      <c r="S21" s="78"/>
      <c r="T21" s="78"/>
      <c r="U21" s="77"/>
      <c r="V21" s="78"/>
      <c r="W21" s="135"/>
      <c r="X21" s="88"/>
      <c r="Y21" s="92"/>
      <c r="Z21" s="92"/>
      <c r="AA21" s="77"/>
      <c r="AB21" s="78"/>
      <c r="AC21" s="78"/>
      <c r="AD21" s="77"/>
      <c r="AE21" s="78"/>
      <c r="AF21" s="78"/>
      <c r="AG21" s="77"/>
      <c r="AH21" s="78"/>
      <c r="AI21" s="107"/>
      <c r="AJ21" s="150"/>
      <c r="AK21" s="78"/>
      <c r="AL21" s="146"/>
    </row>
    <row r="22" spans="2:50" ht="18" x14ac:dyDescent="0.3">
      <c r="B22" s="75">
        <v>10</v>
      </c>
      <c r="C22" s="134" t="s">
        <v>2</v>
      </c>
      <c r="D22" s="91">
        <v>0.20833333333333334</v>
      </c>
      <c r="E22" s="162"/>
      <c r="F22" s="79"/>
      <c r="G22" s="78"/>
      <c r="H22" s="135"/>
      <c r="I22" s="80"/>
      <c r="J22" s="78"/>
      <c r="K22" s="78"/>
      <c r="L22" s="77"/>
      <c r="M22" s="78"/>
      <c r="N22" s="135"/>
      <c r="O22" s="88"/>
      <c r="P22" s="92"/>
      <c r="Q22" s="92"/>
      <c r="R22" s="77"/>
      <c r="S22" s="78"/>
      <c r="T22" s="78"/>
      <c r="U22" s="77"/>
      <c r="V22" s="78"/>
      <c r="W22" s="78"/>
      <c r="X22" s="77"/>
      <c r="Y22" s="92"/>
      <c r="Z22" s="92"/>
      <c r="AA22" s="77"/>
      <c r="AB22" s="78"/>
      <c r="AC22" s="78"/>
      <c r="AD22" s="79"/>
      <c r="AE22" s="78"/>
      <c r="AF22" s="78"/>
      <c r="AG22" s="77"/>
      <c r="AH22" s="78"/>
      <c r="AI22" s="107"/>
      <c r="AJ22" s="150"/>
      <c r="AK22" s="78"/>
      <c r="AL22" s="146"/>
    </row>
    <row r="23" spans="2:50" ht="18" x14ac:dyDescent="0.3">
      <c r="B23" s="75">
        <v>11</v>
      </c>
      <c r="C23" s="158" t="s">
        <v>4</v>
      </c>
      <c r="D23" s="159"/>
      <c r="E23" s="164"/>
      <c r="F23" s="80"/>
      <c r="G23" s="78"/>
      <c r="H23" s="78"/>
      <c r="I23" s="79"/>
      <c r="J23" s="78"/>
      <c r="K23" s="78"/>
      <c r="L23" s="79"/>
      <c r="M23" s="78"/>
      <c r="N23" s="78"/>
      <c r="O23" s="77"/>
      <c r="P23" s="78"/>
      <c r="Q23" s="78"/>
      <c r="R23" s="77"/>
      <c r="S23" s="78"/>
      <c r="T23" s="78"/>
      <c r="U23" s="79"/>
      <c r="V23" s="78"/>
      <c r="W23" s="78"/>
      <c r="X23" s="77"/>
      <c r="Y23" s="92"/>
      <c r="Z23" s="92"/>
      <c r="AA23" s="77"/>
      <c r="AB23" s="78"/>
      <c r="AC23" s="135"/>
      <c r="AD23" s="88"/>
      <c r="AE23" s="78"/>
      <c r="AF23" s="78"/>
      <c r="AG23" s="77"/>
      <c r="AH23" s="78"/>
      <c r="AI23" s="107"/>
      <c r="AJ23" s="150"/>
      <c r="AK23" s="78"/>
      <c r="AL23" s="146"/>
    </row>
    <row r="24" spans="2:50" ht="18" x14ac:dyDescent="0.3">
      <c r="B24" s="75">
        <v>12</v>
      </c>
      <c r="C24" s="160" t="s">
        <v>5</v>
      </c>
      <c r="D24" s="159"/>
      <c r="E24" s="164"/>
      <c r="F24" s="79"/>
      <c r="G24" s="78"/>
      <c r="H24" s="78"/>
      <c r="I24" s="79"/>
      <c r="J24" s="78"/>
      <c r="K24" s="135"/>
      <c r="L24" s="88"/>
      <c r="M24" s="78"/>
      <c r="N24" s="78"/>
      <c r="O24" s="77"/>
      <c r="P24" s="78"/>
      <c r="Q24" s="78"/>
      <c r="R24" s="77"/>
      <c r="S24" s="78"/>
      <c r="T24" s="135"/>
      <c r="U24" s="88"/>
      <c r="V24" s="78"/>
      <c r="W24" s="78"/>
      <c r="X24" s="77"/>
      <c r="Y24" s="92"/>
      <c r="Z24" s="92"/>
      <c r="AA24" s="79"/>
      <c r="AB24" s="78"/>
      <c r="AC24" s="78"/>
      <c r="AD24" s="77"/>
      <c r="AE24" s="78"/>
      <c r="AF24" s="78"/>
      <c r="AG24" s="77"/>
      <c r="AH24" s="78"/>
      <c r="AI24" s="107"/>
      <c r="AJ24" s="139"/>
      <c r="AK24" s="78"/>
      <c r="AL24" s="146"/>
    </row>
    <row r="25" spans="2:50" ht="18" x14ac:dyDescent="0.3">
      <c r="B25" s="75">
        <v>13</v>
      </c>
      <c r="C25" s="176" t="s">
        <v>3</v>
      </c>
      <c r="D25" s="177"/>
      <c r="E25" s="178">
        <v>1</v>
      </c>
      <c r="F25" s="79"/>
      <c r="G25" s="78"/>
      <c r="H25" s="78"/>
      <c r="I25" s="79"/>
      <c r="J25" s="78"/>
      <c r="K25" s="78"/>
      <c r="L25" s="77"/>
      <c r="M25" s="78"/>
      <c r="N25" s="78"/>
      <c r="O25" s="77"/>
      <c r="P25" s="78"/>
      <c r="Q25" s="78"/>
      <c r="R25" s="79"/>
      <c r="S25" s="78"/>
      <c r="T25" s="78"/>
      <c r="U25" s="77"/>
      <c r="V25" s="78"/>
      <c r="W25" s="78"/>
      <c r="X25" s="77"/>
      <c r="Y25" s="92"/>
      <c r="Z25" s="137"/>
      <c r="AA25" s="88"/>
      <c r="AB25" s="78"/>
      <c r="AC25" s="78"/>
      <c r="AD25" s="77"/>
      <c r="AE25" s="78"/>
      <c r="AF25" s="78"/>
      <c r="AG25" s="77"/>
      <c r="AH25" s="78"/>
      <c r="AI25" s="140"/>
      <c r="AJ25" s="150"/>
      <c r="AK25" s="78"/>
      <c r="AL25" s="146"/>
    </row>
    <row r="26" spans="2:50" ht="18" x14ac:dyDescent="0.3">
      <c r="B26" s="75">
        <v>14</v>
      </c>
      <c r="C26" s="179" t="s">
        <v>9</v>
      </c>
      <c r="D26" s="180"/>
      <c r="E26" s="181">
        <v>1</v>
      </c>
      <c r="F26" s="79"/>
      <c r="G26" s="78"/>
      <c r="H26" s="78"/>
      <c r="I26" s="79"/>
      <c r="J26" s="78"/>
      <c r="K26" s="78"/>
      <c r="L26" s="77"/>
      <c r="M26" s="78"/>
      <c r="N26" s="78"/>
      <c r="O26" s="77"/>
      <c r="P26" s="78"/>
      <c r="Q26" s="135"/>
      <c r="R26" s="88"/>
      <c r="S26" s="78"/>
      <c r="T26" s="78"/>
      <c r="U26" s="77"/>
      <c r="V26" s="78"/>
      <c r="W26" s="78"/>
      <c r="X26" s="77"/>
      <c r="Y26" s="92"/>
      <c r="Z26" s="92"/>
      <c r="AA26" s="77"/>
      <c r="AB26" s="78"/>
      <c r="AC26" s="78"/>
      <c r="AD26" s="77"/>
      <c r="AE26" s="78"/>
      <c r="AF26" s="78"/>
      <c r="AG26" s="79"/>
      <c r="AH26" s="78"/>
      <c r="AI26" s="107"/>
      <c r="AJ26" s="150"/>
      <c r="AK26" s="78"/>
      <c r="AL26" s="146"/>
    </row>
    <row r="27" spans="2:50" ht="18" x14ac:dyDescent="0.3">
      <c r="B27" s="75">
        <v>15</v>
      </c>
      <c r="C27" s="179" t="s">
        <v>78</v>
      </c>
      <c r="D27" s="180"/>
      <c r="E27" s="181">
        <v>1</v>
      </c>
      <c r="F27" s="79"/>
      <c r="G27" s="78"/>
      <c r="H27" s="78"/>
      <c r="I27" s="79"/>
      <c r="J27" s="78"/>
      <c r="K27" s="78"/>
      <c r="L27" s="77"/>
      <c r="M27" s="78"/>
      <c r="N27" s="78"/>
      <c r="O27" s="77"/>
      <c r="P27" s="78"/>
      <c r="Q27" s="78"/>
      <c r="R27" s="77"/>
      <c r="S27" s="78"/>
      <c r="T27" s="78"/>
      <c r="U27" s="77"/>
      <c r="V27" s="78"/>
      <c r="W27" s="78"/>
      <c r="X27" s="79"/>
      <c r="Y27" s="92"/>
      <c r="Z27" s="92"/>
      <c r="AA27" s="77"/>
      <c r="AB27" s="78"/>
      <c r="AC27" s="78"/>
      <c r="AD27" s="77"/>
      <c r="AE27" s="78"/>
      <c r="AF27" s="135"/>
      <c r="AG27" s="88"/>
      <c r="AH27" s="78"/>
      <c r="AI27" s="107"/>
      <c r="AJ27" s="150"/>
      <c r="AK27" s="78"/>
      <c r="AL27" s="146"/>
    </row>
    <row r="28" spans="2:50" ht="18" x14ac:dyDescent="0.3">
      <c r="B28" s="75">
        <v>16</v>
      </c>
      <c r="C28" s="179" t="s">
        <v>6</v>
      </c>
      <c r="D28" s="180"/>
      <c r="E28" s="182">
        <v>0.5</v>
      </c>
      <c r="F28" s="79"/>
      <c r="G28" s="78"/>
      <c r="H28" s="78"/>
      <c r="I28" s="79"/>
      <c r="J28" s="78"/>
      <c r="K28" s="78"/>
      <c r="L28" s="77"/>
      <c r="M28" s="78"/>
      <c r="N28" s="78"/>
      <c r="O28" s="79"/>
      <c r="P28" s="78"/>
      <c r="Q28" s="78"/>
      <c r="R28" s="77"/>
      <c r="S28" s="78"/>
      <c r="T28" s="78"/>
      <c r="U28" s="77"/>
      <c r="V28" s="78"/>
      <c r="W28" s="135"/>
      <c r="X28" s="88"/>
      <c r="Y28" s="92"/>
      <c r="Z28" s="92"/>
      <c r="AA28" s="77"/>
      <c r="AB28" s="78"/>
      <c r="AC28" s="78"/>
      <c r="AD28" s="77"/>
      <c r="AE28" s="78"/>
      <c r="AF28" s="78"/>
      <c r="AG28" s="79"/>
      <c r="AH28" s="78"/>
      <c r="AI28" s="107"/>
      <c r="AJ28" s="150"/>
      <c r="AK28" s="78"/>
      <c r="AL28" s="146"/>
    </row>
    <row r="29" spans="2:50" ht="18" x14ac:dyDescent="0.3">
      <c r="B29" s="75">
        <v>17</v>
      </c>
      <c r="C29" s="179" t="s">
        <v>2</v>
      </c>
      <c r="D29" s="180"/>
      <c r="E29" s="181">
        <v>1</v>
      </c>
      <c r="F29" s="79"/>
      <c r="G29" s="78"/>
      <c r="H29" s="135"/>
      <c r="I29" s="80"/>
      <c r="J29" s="78"/>
      <c r="K29" s="78"/>
      <c r="L29" s="77"/>
      <c r="M29" s="78"/>
      <c r="N29" s="135"/>
      <c r="O29" s="88"/>
      <c r="P29" s="78"/>
      <c r="Q29" s="78"/>
      <c r="R29" s="77"/>
      <c r="S29" s="78"/>
      <c r="T29" s="78"/>
      <c r="U29" s="77"/>
      <c r="V29" s="78"/>
      <c r="W29" s="78"/>
      <c r="X29" s="77"/>
      <c r="Y29" s="92"/>
      <c r="Z29" s="92"/>
      <c r="AA29" s="77"/>
      <c r="AB29" s="78"/>
      <c r="AC29" s="103"/>
      <c r="AD29" s="174"/>
      <c r="AE29" s="103"/>
      <c r="AF29" s="138"/>
      <c r="AG29" s="80"/>
      <c r="AH29" s="78"/>
      <c r="AI29" s="107"/>
      <c r="AJ29" s="150"/>
      <c r="AK29" s="78"/>
      <c r="AL29" s="146"/>
    </row>
    <row r="30" spans="2:50" ht="18" x14ac:dyDescent="0.3">
      <c r="B30" s="75">
        <v>18</v>
      </c>
      <c r="C30" s="158" t="s">
        <v>4</v>
      </c>
      <c r="D30" s="159"/>
      <c r="E30" s="164"/>
      <c r="F30" s="80"/>
      <c r="G30" s="78"/>
      <c r="H30" s="78"/>
      <c r="I30" s="79"/>
      <c r="J30" s="78"/>
      <c r="K30" s="78"/>
      <c r="L30" s="79"/>
      <c r="M30" s="78"/>
      <c r="N30" s="78"/>
      <c r="O30" s="77"/>
      <c r="P30" s="78"/>
      <c r="Q30" s="78"/>
      <c r="R30" s="77"/>
      <c r="S30" s="78"/>
      <c r="T30" s="78"/>
      <c r="U30" s="79"/>
      <c r="V30" s="78"/>
      <c r="W30" s="78"/>
      <c r="X30" s="77"/>
      <c r="Y30" s="92"/>
      <c r="Z30" s="92"/>
      <c r="AA30" s="77"/>
      <c r="AB30" s="107"/>
      <c r="AC30" s="144"/>
      <c r="AD30" s="143"/>
      <c r="AE30" s="144"/>
      <c r="AF30" s="144"/>
      <c r="AG30" s="175"/>
      <c r="AH30" s="78"/>
      <c r="AI30" s="107"/>
      <c r="AJ30" s="150"/>
      <c r="AK30" s="78"/>
      <c r="AL30" s="146"/>
    </row>
    <row r="31" spans="2:50" ht="18" x14ac:dyDescent="0.35">
      <c r="B31" s="75">
        <v>19</v>
      </c>
      <c r="C31" s="160" t="s">
        <v>5</v>
      </c>
      <c r="D31" s="159"/>
      <c r="E31" s="164"/>
      <c r="F31" s="79"/>
      <c r="G31" s="78"/>
      <c r="H31" s="78"/>
      <c r="I31" s="79"/>
      <c r="J31" s="78"/>
      <c r="K31" s="135"/>
      <c r="L31" s="88"/>
      <c r="M31" s="78"/>
      <c r="N31" s="78"/>
      <c r="O31" s="77"/>
      <c r="P31" s="78"/>
      <c r="Q31" s="78"/>
      <c r="R31" s="77"/>
      <c r="S31" s="78"/>
      <c r="T31" s="135"/>
      <c r="U31" s="88"/>
      <c r="V31" s="78"/>
      <c r="W31" s="78"/>
      <c r="X31" s="77"/>
      <c r="Y31" s="92"/>
      <c r="Z31" s="92"/>
      <c r="AA31" s="79"/>
      <c r="AB31" s="107"/>
      <c r="AC31" s="144"/>
      <c r="AD31" s="143"/>
      <c r="AE31" s="144"/>
      <c r="AF31" s="144"/>
      <c r="AG31" s="175"/>
      <c r="AH31" s="78"/>
      <c r="AI31" s="107"/>
      <c r="AJ31" s="139"/>
      <c r="AK31" s="78"/>
      <c r="AL31" s="146"/>
      <c r="AQ31" s="84"/>
      <c r="AR31" s="84"/>
      <c r="AS31" s="84"/>
      <c r="AT31" s="84"/>
      <c r="AU31" s="84"/>
      <c r="AV31" s="84"/>
      <c r="AW31" s="84"/>
      <c r="AX31" s="84"/>
    </row>
    <row r="32" spans="2:50" ht="18" x14ac:dyDescent="0.35">
      <c r="B32" s="75">
        <v>20</v>
      </c>
      <c r="C32" s="133" t="s">
        <v>3</v>
      </c>
      <c r="D32" s="90">
        <v>0.41666666666666669</v>
      </c>
      <c r="E32" s="161"/>
      <c r="F32" s="79"/>
      <c r="G32" s="78"/>
      <c r="H32" s="78"/>
      <c r="I32" s="79"/>
      <c r="J32" s="78"/>
      <c r="K32" s="78"/>
      <c r="L32" s="77"/>
      <c r="M32" s="78"/>
      <c r="N32" s="78"/>
      <c r="O32" s="77"/>
      <c r="P32" s="78"/>
      <c r="Q32" s="78"/>
      <c r="R32" s="79"/>
      <c r="S32" s="78"/>
      <c r="T32" s="78"/>
      <c r="U32" s="77"/>
      <c r="V32" s="78"/>
      <c r="W32" s="78"/>
      <c r="X32" s="77"/>
      <c r="Y32" s="92"/>
      <c r="Z32" s="137"/>
      <c r="AA32" s="88"/>
      <c r="AB32" s="78"/>
      <c r="AC32" s="135"/>
      <c r="AD32" s="88"/>
      <c r="AE32" s="135"/>
      <c r="AF32" s="135"/>
      <c r="AG32" s="79"/>
      <c r="AH32" s="78"/>
      <c r="AI32" s="140"/>
      <c r="AJ32" s="150"/>
      <c r="AK32" s="78"/>
      <c r="AL32" s="146"/>
      <c r="AQ32" s="84"/>
      <c r="AR32" s="84"/>
      <c r="AS32" s="84"/>
      <c r="AT32" s="84"/>
      <c r="AU32" s="84"/>
      <c r="AV32" s="84"/>
      <c r="AW32" s="84"/>
      <c r="AX32" s="84"/>
    </row>
    <row r="33" spans="2:50" ht="18" x14ac:dyDescent="0.35">
      <c r="B33" s="75">
        <v>21</v>
      </c>
      <c r="C33" s="134" t="s">
        <v>9</v>
      </c>
      <c r="D33" s="91">
        <v>0.20833333333333334</v>
      </c>
      <c r="E33" s="162"/>
      <c r="F33" s="79"/>
      <c r="G33" s="78"/>
      <c r="H33" s="78"/>
      <c r="I33" s="79"/>
      <c r="J33" s="78"/>
      <c r="K33" s="78"/>
      <c r="L33" s="77"/>
      <c r="M33" s="78"/>
      <c r="N33" s="78"/>
      <c r="O33" s="77"/>
      <c r="P33" s="78"/>
      <c r="Q33" s="135"/>
      <c r="R33" s="88"/>
      <c r="S33" s="78"/>
      <c r="T33" s="78"/>
      <c r="U33" s="77"/>
      <c r="V33" s="78"/>
      <c r="W33" s="78"/>
      <c r="X33" s="77"/>
      <c r="Y33" s="92"/>
      <c r="Z33" s="92"/>
      <c r="AA33" s="77"/>
      <c r="AB33" s="78"/>
      <c r="AC33" s="78"/>
      <c r="AD33" s="77"/>
      <c r="AE33" s="78"/>
      <c r="AF33" s="78"/>
      <c r="AG33" s="79"/>
      <c r="AH33" s="78"/>
      <c r="AI33" s="107"/>
      <c r="AJ33" s="150"/>
      <c r="AK33" s="78"/>
      <c r="AL33" s="146"/>
      <c r="AQ33" s="89"/>
      <c r="AR33" s="89"/>
      <c r="AS33" s="89"/>
      <c r="AT33" s="89"/>
      <c r="AU33" s="89"/>
      <c r="AV33" s="89"/>
      <c r="AW33" s="89"/>
      <c r="AX33" s="84"/>
    </row>
    <row r="34" spans="2:50" ht="18" x14ac:dyDescent="0.35">
      <c r="B34" s="75">
        <v>22</v>
      </c>
      <c r="C34" s="134" t="s">
        <v>78</v>
      </c>
      <c r="D34" s="91">
        <v>0.29166666666666669</v>
      </c>
      <c r="E34" s="162"/>
      <c r="F34" s="79"/>
      <c r="G34" s="78"/>
      <c r="H34" s="78"/>
      <c r="I34" s="79"/>
      <c r="J34" s="78"/>
      <c r="K34" s="78"/>
      <c r="L34" s="77"/>
      <c r="M34" s="78"/>
      <c r="N34" s="78"/>
      <c r="O34" s="77"/>
      <c r="P34" s="78"/>
      <c r="Q34" s="78"/>
      <c r="R34" s="77"/>
      <c r="S34" s="78"/>
      <c r="T34" s="78"/>
      <c r="U34" s="77"/>
      <c r="V34" s="78"/>
      <c r="W34" s="78"/>
      <c r="X34" s="79"/>
      <c r="Y34" s="92"/>
      <c r="Z34" s="92"/>
      <c r="AA34" s="77"/>
      <c r="AB34" s="78"/>
      <c r="AC34" s="78"/>
      <c r="AD34" s="77"/>
      <c r="AE34" s="78"/>
      <c r="AF34" s="78"/>
      <c r="AG34" s="79"/>
      <c r="AH34" s="78"/>
      <c r="AI34" s="107"/>
      <c r="AJ34" s="150"/>
      <c r="AK34" s="78"/>
      <c r="AL34" s="146"/>
      <c r="AQ34" s="89"/>
      <c r="AR34" s="89"/>
      <c r="AS34" s="89"/>
      <c r="AT34" s="89"/>
      <c r="AU34" s="89"/>
      <c r="AV34" s="89"/>
      <c r="AW34" s="89"/>
      <c r="AX34" s="84"/>
    </row>
    <row r="35" spans="2:50" ht="18" x14ac:dyDescent="0.35">
      <c r="B35" s="75">
        <v>23</v>
      </c>
      <c r="C35" s="134" t="s">
        <v>6</v>
      </c>
      <c r="D35" s="91">
        <v>8.3333333333333329E-2</v>
      </c>
      <c r="E35" s="163"/>
      <c r="F35" s="79"/>
      <c r="G35" s="78"/>
      <c r="H35" s="78"/>
      <c r="I35" s="79"/>
      <c r="J35" s="78"/>
      <c r="K35" s="78"/>
      <c r="L35" s="77"/>
      <c r="M35" s="78"/>
      <c r="N35" s="78"/>
      <c r="O35" s="79"/>
      <c r="P35" s="78"/>
      <c r="Q35" s="78"/>
      <c r="R35" s="77"/>
      <c r="S35" s="78"/>
      <c r="T35" s="78"/>
      <c r="U35" s="77"/>
      <c r="V35" s="78"/>
      <c r="W35" s="135"/>
      <c r="X35" s="88"/>
      <c r="Y35" s="92"/>
      <c r="Z35" s="92"/>
      <c r="AA35" s="77"/>
      <c r="AB35" s="78"/>
      <c r="AC35" s="78"/>
      <c r="AD35" s="77"/>
      <c r="AE35" s="78"/>
      <c r="AF35" s="78"/>
      <c r="AG35" s="79"/>
      <c r="AH35" s="78"/>
      <c r="AI35" s="107"/>
      <c r="AJ35" s="139"/>
      <c r="AK35" s="92"/>
      <c r="AL35" s="147"/>
      <c r="AQ35" s="89"/>
      <c r="AR35" s="89"/>
      <c r="AS35" s="89"/>
      <c r="AT35" s="89"/>
      <c r="AU35" s="89"/>
      <c r="AV35" s="89"/>
      <c r="AW35" s="89"/>
      <c r="AX35" s="84"/>
    </row>
    <row r="36" spans="2:50" ht="18" x14ac:dyDescent="0.35">
      <c r="B36" s="75">
        <v>24</v>
      </c>
      <c r="C36" s="134" t="s">
        <v>2</v>
      </c>
      <c r="D36" s="91">
        <v>0.20833333333333334</v>
      </c>
      <c r="E36" s="162"/>
      <c r="F36" s="79"/>
      <c r="G36" s="78"/>
      <c r="H36" s="135"/>
      <c r="I36" s="80"/>
      <c r="J36" s="78"/>
      <c r="K36" s="78"/>
      <c r="L36" s="77"/>
      <c r="M36" s="78"/>
      <c r="N36" s="135"/>
      <c r="O36" s="88"/>
      <c r="P36" s="78"/>
      <c r="Q36" s="78"/>
      <c r="R36" s="77"/>
      <c r="S36" s="78"/>
      <c r="T36" s="78"/>
      <c r="U36" s="77"/>
      <c r="V36" s="78"/>
      <c r="W36" s="78"/>
      <c r="X36" s="77"/>
      <c r="Y36" s="92"/>
      <c r="Z36" s="92"/>
      <c r="AA36" s="77"/>
      <c r="AB36" s="78"/>
      <c r="AC36" s="78"/>
      <c r="AD36" s="79"/>
      <c r="AE36" s="78"/>
      <c r="AF36" s="135"/>
      <c r="AG36" s="80"/>
      <c r="AH36" s="78"/>
      <c r="AI36" s="107"/>
      <c r="AJ36" s="139"/>
      <c r="AK36" s="92"/>
      <c r="AL36" s="147"/>
      <c r="AQ36" s="89"/>
      <c r="AR36" s="89"/>
      <c r="AS36" s="89"/>
      <c r="AT36" s="89"/>
      <c r="AU36" s="89"/>
      <c r="AV36" s="89"/>
      <c r="AW36" s="89"/>
      <c r="AX36" s="84"/>
    </row>
    <row r="37" spans="2:50" ht="18" x14ac:dyDescent="0.3">
      <c r="B37" s="75">
        <v>25</v>
      </c>
      <c r="C37" s="158" t="s">
        <v>4</v>
      </c>
      <c r="D37" s="159"/>
      <c r="E37" s="164"/>
      <c r="F37" s="80"/>
      <c r="G37" s="78"/>
      <c r="H37" s="78"/>
      <c r="I37" s="79"/>
      <c r="J37" s="78"/>
      <c r="K37" s="78"/>
      <c r="L37" s="79"/>
      <c r="M37" s="78"/>
      <c r="N37" s="78"/>
      <c r="O37" s="77"/>
      <c r="P37" s="78"/>
      <c r="Q37" s="78"/>
      <c r="R37" s="77"/>
      <c r="S37" s="78"/>
      <c r="T37" s="78"/>
      <c r="U37" s="79"/>
      <c r="V37" s="78"/>
      <c r="W37" s="78"/>
      <c r="X37" s="77"/>
      <c r="Y37" s="92"/>
      <c r="Z37" s="92"/>
      <c r="AA37" s="77"/>
      <c r="AB37" s="78"/>
      <c r="AC37" s="135"/>
      <c r="AD37" s="88"/>
      <c r="AE37" s="78"/>
      <c r="AF37" s="78"/>
      <c r="AG37" s="79"/>
      <c r="AH37" s="78"/>
      <c r="AI37" s="107"/>
      <c r="AJ37" s="139"/>
      <c r="AK37" s="104"/>
      <c r="AL37" s="148"/>
    </row>
    <row r="38" spans="2:50" ht="18" x14ac:dyDescent="0.3">
      <c r="B38" s="75">
        <v>26</v>
      </c>
      <c r="C38" s="160" t="s">
        <v>5</v>
      </c>
      <c r="D38" s="159"/>
      <c r="E38" s="164"/>
      <c r="F38" s="79"/>
      <c r="G38" s="78"/>
      <c r="H38" s="78"/>
      <c r="I38" s="79"/>
      <c r="J38" s="78"/>
      <c r="K38" s="135"/>
      <c r="L38" s="88"/>
      <c r="M38" s="78"/>
      <c r="N38" s="78"/>
      <c r="O38" s="77"/>
      <c r="P38" s="78"/>
      <c r="Q38" s="78"/>
      <c r="R38" s="77"/>
      <c r="S38" s="78"/>
      <c r="T38" s="135"/>
      <c r="U38" s="88"/>
      <c r="V38" s="78"/>
      <c r="W38" s="78"/>
      <c r="X38" s="77"/>
      <c r="Y38" s="78"/>
      <c r="Z38" s="78"/>
      <c r="AA38" s="79"/>
      <c r="AB38" s="78"/>
      <c r="AC38" s="78"/>
      <c r="AD38" s="77"/>
      <c r="AE38" s="78"/>
      <c r="AF38" s="78"/>
      <c r="AG38" s="79"/>
      <c r="AH38" s="78"/>
      <c r="AI38" s="107"/>
      <c r="AJ38" s="139"/>
      <c r="AK38" s="92"/>
      <c r="AL38" s="147"/>
    </row>
    <row r="39" spans="2:50" ht="18" x14ac:dyDescent="0.3">
      <c r="B39" s="75">
        <v>27</v>
      </c>
      <c r="C39" s="133" t="s">
        <v>3</v>
      </c>
      <c r="D39" s="90">
        <v>0.41666666666666669</v>
      </c>
      <c r="E39" s="161"/>
      <c r="F39" s="79"/>
      <c r="G39" s="78"/>
      <c r="H39" s="78"/>
      <c r="I39" s="79"/>
      <c r="J39" s="78"/>
      <c r="K39" s="78"/>
      <c r="L39" s="77"/>
      <c r="M39" s="78"/>
      <c r="N39" s="78"/>
      <c r="O39" s="77"/>
      <c r="P39" s="78"/>
      <c r="Q39" s="78"/>
      <c r="R39" s="79"/>
      <c r="S39" s="78"/>
      <c r="T39" s="78"/>
      <c r="U39" s="77"/>
      <c r="V39" s="78"/>
      <c r="W39" s="78"/>
      <c r="X39" s="77"/>
      <c r="Y39" s="78"/>
      <c r="Z39" s="135"/>
      <c r="AA39" s="88"/>
      <c r="AB39" s="78"/>
      <c r="AC39" s="78"/>
      <c r="AD39" s="77"/>
      <c r="AE39" s="78"/>
      <c r="AF39" s="78"/>
      <c r="AG39" s="79"/>
      <c r="AH39" s="78"/>
      <c r="AI39" s="107"/>
      <c r="AJ39" s="139"/>
      <c r="AK39" s="92"/>
      <c r="AL39" s="147"/>
    </row>
    <row r="40" spans="2:50" ht="18" x14ac:dyDescent="0.3">
      <c r="B40" s="75">
        <v>28</v>
      </c>
      <c r="C40" s="134" t="s">
        <v>9</v>
      </c>
      <c r="D40" s="91">
        <v>0.20833333333333334</v>
      </c>
      <c r="E40" s="162"/>
      <c r="F40" s="79"/>
      <c r="G40" s="78"/>
      <c r="H40" s="78"/>
      <c r="I40" s="79"/>
      <c r="J40" s="78"/>
      <c r="K40" s="78"/>
      <c r="L40" s="77"/>
      <c r="M40" s="78"/>
      <c r="N40" s="78"/>
      <c r="O40" s="77"/>
      <c r="P40" s="78"/>
      <c r="Q40" s="135"/>
      <c r="R40" s="88"/>
      <c r="S40" s="78"/>
      <c r="T40" s="78"/>
      <c r="U40" s="77"/>
      <c r="V40" s="78"/>
      <c r="W40" s="78"/>
      <c r="X40" s="77"/>
      <c r="Y40" s="78"/>
      <c r="Z40" s="78"/>
      <c r="AA40" s="77"/>
      <c r="AB40" s="78"/>
      <c r="AC40" s="78"/>
      <c r="AD40" s="77"/>
      <c r="AE40" s="78"/>
      <c r="AF40" s="78"/>
      <c r="AG40" s="79"/>
      <c r="AH40" s="78"/>
      <c r="AI40" s="107"/>
      <c r="AJ40" s="139"/>
      <c r="AK40" s="78"/>
      <c r="AL40" s="146"/>
    </row>
    <row r="41" spans="2:50" ht="21" x14ac:dyDescent="0.4">
      <c r="B41" s="75">
        <v>29</v>
      </c>
      <c r="C41" s="134" t="s">
        <v>78</v>
      </c>
      <c r="D41" s="91">
        <v>0.29166666666666669</v>
      </c>
      <c r="E41" s="162"/>
      <c r="F41" s="79"/>
      <c r="G41" s="78"/>
      <c r="H41" s="78"/>
      <c r="I41" s="79"/>
      <c r="J41" s="78"/>
      <c r="K41" s="78"/>
      <c r="L41" s="77"/>
      <c r="M41" s="78"/>
      <c r="N41" s="78"/>
      <c r="O41" s="77"/>
      <c r="P41" s="78"/>
      <c r="Q41" s="78"/>
      <c r="R41" s="77"/>
      <c r="S41" s="78"/>
      <c r="T41" s="78"/>
      <c r="U41" s="93"/>
      <c r="V41" s="94"/>
      <c r="W41" s="94"/>
      <c r="X41" s="79"/>
      <c r="Y41" s="78"/>
      <c r="Z41" s="78"/>
      <c r="AA41" s="77"/>
      <c r="AB41" s="78"/>
      <c r="AC41" s="78"/>
      <c r="AD41" s="77"/>
      <c r="AE41" s="78"/>
      <c r="AF41" s="78"/>
      <c r="AG41" s="79"/>
      <c r="AH41" s="78"/>
      <c r="AI41" s="140"/>
      <c r="AJ41" s="139"/>
      <c r="AK41" s="78"/>
      <c r="AL41" s="146"/>
      <c r="AM41" s="85"/>
    </row>
    <row r="42" spans="2:50" ht="21.6" thickBot="1" x14ac:dyDescent="0.45">
      <c r="B42" s="75">
        <v>30</v>
      </c>
      <c r="C42" s="134" t="s">
        <v>6</v>
      </c>
      <c r="D42" s="91">
        <v>8.3333333333333329E-2</v>
      </c>
      <c r="E42" s="163"/>
      <c r="F42" s="79"/>
      <c r="G42" s="78"/>
      <c r="H42" s="78"/>
      <c r="I42" s="79"/>
      <c r="J42" s="78"/>
      <c r="K42" s="78"/>
      <c r="L42" s="77"/>
      <c r="M42" s="78"/>
      <c r="N42" s="78"/>
      <c r="O42" s="79"/>
      <c r="P42" s="78"/>
      <c r="Q42" s="78"/>
      <c r="R42" s="77"/>
      <c r="S42" s="78"/>
      <c r="T42" s="78"/>
      <c r="U42" s="93"/>
      <c r="V42" s="94"/>
      <c r="W42" s="136"/>
      <c r="X42" s="88"/>
      <c r="Y42" s="78"/>
      <c r="Z42" s="78"/>
      <c r="AA42" s="77"/>
      <c r="AB42" s="78"/>
      <c r="AC42" s="78"/>
      <c r="AD42" s="77"/>
      <c r="AE42" s="78"/>
      <c r="AF42" s="78"/>
      <c r="AG42" s="79"/>
      <c r="AH42" s="78"/>
      <c r="AI42" s="107"/>
      <c r="AJ42" s="139"/>
      <c r="AK42" s="78"/>
      <c r="AL42" s="146"/>
      <c r="AM42" s="85"/>
    </row>
    <row r="43" spans="2:50" ht="21.6" thickBot="1" x14ac:dyDescent="0.45">
      <c r="B43" s="76">
        <v>31</v>
      </c>
      <c r="C43" s="134" t="s">
        <v>2</v>
      </c>
      <c r="D43" s="91">
        <v>0.20833333333333334</v>
      </c>
      <c r="E43" s="162"/>
      <c r="F43" s="79"/>
      <c r="G43" s="78"/>
      <c r="H43" s="135"/>
      <c r="I43" s="80"/>
      <c r="J43" s="78"/>
      <c r="K43" s="78"/>
      <c r="L43" s="77"/>
      <c r="M43" s="78"/>
      <c r="N43" s="78"/>
      <c r="O43" s="77"/>
      <c r="P43" s="78"/>
      <c r="Q43" s="78"/>
      <c r="R43" s="77"/>
      <c r="S43" s="78"/>
      <c r="T43" s="78"/>
      <c r="U43" s="93"/>
      <c r="V43" s="94"/>
      <c r="W43" s="94"/>
      <c r="X43" s="77"/>
      <c r="Y43" s="78"/>
      <c r="Z43" s="78"/>
      <c r="AA43" s="79"/>
      <c r="AB43" s="78"/>
      <c r="AC43" s="103"/>
      <c r="AD43" s="105"/>
      <c r="AE43" s="106"/>
      <c r="AF43" s="138"/>
      <c r="AG43" s="80"/>
      <c r="AH43" s="78"/>
      <c r="AI43" s="151"/>
      <c r="AJ43" s="152"/>
      <c r="AK43" s="103"/>
      <c r="AL43" s="153"/>
      <c r="AM43" s="141" t="s">
        <v>81</v>
      </c>
      <c r="AN43" s="167" t="s">
        <v>82</v>
      </c>
    </row>
    <row r="44" spans="2:50" ht="21.6" thickBot="1" x14ac:dyDescent="0.45">
      <c r="B44" s="83" t="s">
        <v>54</v>
      </c>
      <c r="C44" s="82"/>
      <c r="D44" s="83">
        <f>SUM(D13:D43)</f>
        <v>4.208333333333333</v>
      </c>
      <c r="E44" s="165">
        <f>SUM(E25:E29)</f>
        <v>4.5</v>
      </c>
      <c r="F44" s="82"/>
      <c r="G44" s="83">
        <f>SUM(G13:G43)</f>
        <v>0</v>
      </c>
      <c r="H44" s="83"/>
      <c r="I44" s="82"/>
      <c r="J44" s="83">
        <f>SUM(J13:J43)</f>
        <v>0</v>
      </c>
      <c r="K44" s="83"/>
      <c r="L44" s="82"/>
      <c r="M44" s="83">
        <f>SUM(M13:M43)</f>
        <v>0</v>
      </c>
      <c r="N44" s="83"/>
      <c r="O44" s="82"/>
      <c r="P44" s="83">
        <f>SUM(P13:P13:P21,P23:P43)</f>
        <v>0</v>
      </c>
      <c r="Q44" s="83"/>
      <c r="R44" s="82"/>
      <c r="S44" s="83">
        <f>SUM(S13:S43)</f>
        <v>0</v>
      </c>
      <c r="T44" s="83"/>
      <c r="U44" s="82"/>
      <c r="V44" s="83">
        <f>SUM(V13:V43)</f>
        <v>0</v>
      </c>
      <c r="W44" s="83"/>
      <c r="X44" s="82"/>
      <c r="Y44" s="83">
        <f>SUM(Y13:Y16,Y38:Y43)</f>
        <v>0</v>
      </c>
      <c r="Z44" s="83"/>
      <c r="AA44" s="82"/>
      <c r="AB44" s="83">
        <f>SUM(AB13:AB43)</f>
        <v>0</v>
      </c>
      <c r="AC44" s="83"/>
      <c r="AD44" s="82"/>
      <c r="AE44" s="83">
        <f>SUM(AE13:AE43)</f>
        <v>0</v>
      </c>
      <c r="AF44" s="83"/>
      <c r="AG44" s="82"/>
      <c r="AH44" s="81">
        <f>SUM(AH13:AH43)</f>
        <v>0</v>
      </c>
      <c r="AI44" s="154"/>
      <c r="AJ44" s="155"/>
      <c r="AK44" s="156">
        <f>SUM(AK13:AK34,AK42:AK43)</f>
        <v>0</v>
      </c>
      <c r="AL44" s="157"/>
      <c r="AM44" s="142">
        <f>SUM(D44,G44,J44,M44,P44,S44,V44,Y44,AB44,AE44,AH44,AK44)</f>
        <v>4.208333333333333</v>
      </c>
      <c r="AN44" s="168">
        <f>SUM(E44,H44,K44,N44,Q44,T44,W44,Z44,AC44,AF44,AI44,AL44)</f>
        <v>4.5</v>
      </c>
    </row>
    <row r="45" spans="2:50" ht="21.6" thickBot="1" x14ac:dyDescent="0.4">
      <c r="B45" s="122"/>
      <c r="C45" s="122"/>
      <c r="D45" s="122"/>
      <c r="E45" s="122"/>
      <c r="F45" s="122"/>
      <c r="G45" s="122"/>
      <c r="H45" s="96"/>
      <c r="I45" s="96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173" t="s">
        <v>83</v>
      </c>
      <c r="AI45" s="173"/>
      <c r="AJ45" s="173"/>
      <c r="AK45" s="173"/>
      <c r="AL45" s="173"/>
      <c r="AM45" s="170">
        <v>66.958333333333329</v>
      </c>
      <c r="AN45" s="169"/>
    </row>
    <row r="46" spans="2:50" ht="21.6" customHeight="1" thickBot="1" x14ac:dyDescent="0.45">
      <c r="B46" s="84"/>
      <c r="C46" s="84"/>
      <c r="D46" s="84"/>
      <c r="E46" s="84"/>
      <c r="F46" s="84"/>
      <c r="G46" s="84"/>
      <c r="H46" s="84"/>
      <c r="I46" s="96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189"/>
      <c r="AC46" s="189"/>
      <c r="AD46" s="189"/>
      <c r="AE46" s="189"/>
      <c r="AF46" s="189"/>
      <c r="AG46" s="189"/>
      <c r="AH46" s="190" t="s">
        <v>84</v>
      </c>
      <c r="AI46" s="190"/>
      <c r="AJ46" s="190"/>
      <c r="AK46" s="190"/>
      <c r="AL46" s="190"/>
      <c r="AM46" s="86"/>
      <c r="AN46" s="167">
        <v>22.5</v>
      </c>
    </row>
    <row r="47" spans="2:50" ht="21.6" thickBot="1" x14ac:dyDescent="0.45">
      <c r="B47" s="84"/>
      <c r="C47" s="183"/>
      <c r="D47" s="84" t="s">
        <v>86</v>
      </c>
      <c r="E47" s="84"/>
      <c r="F47" s="84"/>
      <c r="G47" s="84"/>
      <c r="H47" s="84"/>
      <c r="I47" s="96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4"/>
      <c r="AA47" s="84"/>
      <c r="AB47" s="189"/>
      <c r="AC47" s="189"/>
      <c r="AD47" s="189"/>
      <c r="AE47" s="189"/>
      <c r="AF47" s="189"/>
      <c r="AG47" s="189"/>
      <c r="AH47" s="112" t="s">
        <v>85</v>
      </c>
      <c r="AI47" s="113"/>
      <c r="AJ47" s="113"/>
      <c r="AK47" s="113"/>
      <c r="AL47" s="171"/>
      <c r="AM47" s="87">
        <f>AM44-AM45</f>
        <v>-62.749999999999993</v>
      </c>
      <c r="AN47" s="172">
        <f>AN46-AN44</f>
        <v>18</v>
      </c>
    </row>
    <row r="48" spans="2:50" ht="21" x14ac:dyDescent="0.4">
      <c r="B48" s="84"/>
      <c r="C48" s="84"/>
      <c r="D48" s="84"/>
      <c r="E48" s="84"/>
      <c r="F48" s="84"/>
      <c r="G48" s="84"/>
      <c r="H48" s="84"/>
      <c r="I48" s="96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189"/>
      <c r="AC48" s="189"/>
      <c r="AD48" s="189"/>
      <c r="AE48" s="189"/>
      <c r="AF48" s="189"/>
      <c r="AG48" s="189"/>
      <c r="AH48" s="84"/>
      <c r="AI48" s="84"/>
      <c r="AJ48" s="84"/>
      <c r="AK48" s="84"/>
      <c r="AL48" s="84"/>
      <c r="AM48" s="166"/>
      <c r="AN48" s="166"/>
    </row>
    <row r="49" spans="2:39" ht="15" customHeight="1" x14ac:dyDescent="0.35">
      <c r="B49" s="84"/>
      <c r="C49" s="188"/>
      <c r="D49" s="84" t="s">
        <v>53</v>
      </c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189"/>
      <c r="AC49" s="189"/>
      <c r="AD49" s="189"/>
      <c r="AE49" s="189"/>
      <c r="AF49" s="189"/>
      <c r="AG49" s="189"/>
      <c r="AH49" s="84"/>
      <c r="AI49" s="84"/>
      <c r="AJ49" s="84"/>
      <c r="AK49" s="84"/>
      <c r="AL49" s="84"/>
      <c r="AM49" s="63"/>
    </row>
    <row r="50" spans="2:39" ht="18" x14ac:dyDescent="0.35"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189"/>
      <c r="AC50" s="189"/>
      <c r="AD50" s="189"/>
      <c r="AE50" s="189"/>
      <c r="AF50" s="189"/>
      <c r="AG50" s="189"/>
      <c r="AH50" s="89"/>
      <c r="AI50" s="89"/>
      <c r="AJ50" s="89"/>
      <c r="AK50" s="84"/>
      <c r="AL50" s="84"/>
    </row>
    <row r="51" spans="2:39" ht="18" x14ac:dyDescent="0.35">
      <c r="B51" s="84"/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9"/>
      <c r="AH51" s="89"/>
      <c r="AI51" s="89"/>
      <c r="AJ51" s="89"/>
      <c r="AK51" s="84"/>
      <c r="AL51" s="84"/>
    </row>
    <row r="52" spans="2:39" ht="18" x14ac:dyDescent="0.35">
      <c r="B52" s="84"/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9"/>
      <c r="AH52" s="89"/>
      <c r="AI52" s="89"/>
      <c r="AJ52" s="89"/>
      <c r="AK52" s="84"/>
      <c r="AL52" s="84"/>
    </row>
    <row r="53" spans="2:39" ht="18.75" customHeight="1" x14ac:dyDescent="0.35">
      <c r="B53" s="84"/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9"/>
      <c r="AH53" s="89"/>
      <c r="AI53" s="89"/>
      <c r="AJ53" s="89"/>
      <c r="AK53" s="84"/>
      <c r="AL53" s="84"/>
    </row>
    <row r="54" spans="2:39" ht="18" x14ac:dyDescent="0.35">
      <c r="B54" s="84"/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</row>
    <row r="55" spans="2:39" ht="18" x14ac:dyDescent="0.35">
      <c r="B55" s="84"/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</row>
    <row r="56" spans="2:39" ht="18" x14ac:dyDescent="0.35"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</row>
    <row r="57" spans="2:39" ht="18" x14ac:dyDescent="0.35">
      <c r="B57" s="84"/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</row>
    <row r="58" spans="2:39" ht="18" x14ac:dyDescent="0.35">
      <c r="B58" s="84"/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</row>
    <row r="59" spans="2:39" ht="18" x14ac:dyDescent="0.35">
      <c r="B59" s="84"/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</row>
    <row r="60" spans="2:39" ht="18" x14ac:dyDescent="0.35">
      <c r="B60" s="84"/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</row>
    <row r="61" spans="2:39" ht="18" x14ac:dyDescent="0.35">
      <c r="B61" s="84"/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</row>
    <row r="62" spans="2:39" ht="18" x14ac:dyDescent="0.35">
      <c r="B62" s="84"/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</row>
    <row r="63" spans="2:39" ht="14.4" customHeight="1" x14ac:dyDescent="0.35">
      <c r="B63" s="84"/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</row>
    <row r="64" spans="2:39" ht="14.4" customHeight="1" x14ac:dyDescent="0.35">
      <c r="B64" s="84"/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</row>
    <row r="65" spans="2:32" ht="14.4" customHeight="1" x14ac:dyDescent="0.35">
      <c r="B65" s="84"/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</row>
    <row r="66" spans="2:32" ht="14.4" customHeight="1" x14ac:dyDescent="0.35">
      <c r="B66" s="84"/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</row>
    <row r="67" spans="2:32" ht="14.4" customHeight="1" x14ac:dyDescent="0.35">
      <c r="B67" s="84"/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</row>
    <row r="68" spans="2:32" ht="14.4" customHeight="1" x14ac:dyDescent="0.35">
      <c r="B68" s="84"/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</row>
    <row r="69" spans="2:32" ht="14.4" customHeight="1" x14ac:dyDescent="0.35">
      <c r="B69" s="84"/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</row>
    <row r="70" spans="2:32" ht="14.4" customHeight="1" x14ac:dyDescent="0.35">
      <c r="B70" s="84"/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</row>
    <row r="71" spans="2:32" ht="14.4" customHeight="1" x14ac:dyDescent="0.35">
      <c r="B71" s="84"/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</row>
    <row r="72" spans="2:32" ht="14.4" customHeight="1" x14ac:dyDescent="0.35">
      <c r="B72" s="84"/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</row>
    <row r="73" spans="2:32" ht="14.4" customHeight="1" x14ac:dyDescent="0.35">
      <c r="B73" s="84"/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</row>
    <row r="74" spans="2:32" ht="14.4" customHeight="1" x14ac:dyDescent="0.35">
      <c r="B74" s="84"/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</row>
    <row r="75" spans="2:32" ht="14.4" customHeight="1" x14ac:dyDescent="0.35">
      <c r="B75" s="84"/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</row>
    <row r="76" spans="2:32" ht="14.4" customHeight="1" x14ac:dyDescent="0.35">
      <c r="B76" s="84"/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</row>
    <row r="77" spans="2:32" ht="14.4" customHeight="1" x14ac:dyDescent="0.35">
      <c r="B77" s="84"/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</row>
    <row r="78" spans="2:32" ht="14.4" customHeight="1" x14ac:dyDescent="0.35">
      <c r="B78" s="84"/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</row>
    <row r="79" spans="2:32" ht="14.4" customHeight="1" x14ac:dyDescent="0.35">
      <c r="B79" s="84"/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</row>
    <row r="80" spans="2:32" ht="14.4" customHeight="1" x14ac:dyDescent="0.35">
      <c r="B80" s="84"/>
      <c r="C80" s="84"/>
      <c r="D80" s="84"/>
      <c r="E80" s="84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</row>
    <row r="81" spans="2:32" ht="14.4" customHeight="1" x14ac:dyDescent="0.35">
      <c r="B81" s="84"/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</row>
    <row r="82" spans="2:32" ht="14.4" customHeight="1" x14ac:dyDescent="0.35">
      <c r="B82" s="84"/>
      <c r="C82" s="84"/>
      <c r="D82" s="84"/>
      <c r="E82" s="84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</row>
    <row r="83" spans="2:32" ht="14.4" customHeight="1" x14ac:dyDescent="0.35">
      <c r="B83" s="84"/>
      <c r="C83" s="84"/>
      <c r="D83" s="84"/>
      <c r="E83" s="8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</row>
    <row r="84" spans="2:32" ht="14.4" customHeight="1" x14ac:dyDescent="0.35">
      <c r="B84" s="84"/>
      <c r="C84" s="84"/>
      <c r="D84" s="84"/>
      <c r="E84" s="8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</row>
    <row r="85" spans="2:32" ht="14.4" customHeight="1" x14ac:dyDescent="0.35">
      <c r="B85" s="84"/>
      <c r="C85" s="84"/>
      <c r="D85" s="84"/>
      <c r="E85" s="84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</row>
    <row r="86" spans="2:32" ht="14.4" customHeight="1" x14ac:dyDescent="0.35">
      <c r="B86" s="84"/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</row>
    <row r="87" spans="2:32" ht="14.4" customHeight="1" x14ac:dyDescent="0.35">
      <c r="B87" s="84"/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</row>
    <row r="88" spans="2:32" ht="14.4" customHeight="1" x14ac:dyDescent="0.35">
      <c r="B88" s="84"/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</row>
    <row r="89" spans="2:32" ht="14.4" customHeight="1" x14ac:dyDescent="0.35">
      <c r="B89" s="84"/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</row>
    <row r="90" spans="2:32" ht="14.4" customHeight="1" x14ac:dyDescent="0.35">
      <c r="B90" s="84"/>
      <c r="C90" s="84"/>
      <c r="D90" s="84"/>
      <c r="E90" s="8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</row>
    <row r="91" spans="2:32" ht="14.4" customHeight="1" x14ac:dyDescent="0.35">
      <c r="B91" s="84"/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</row>
    <row r="92" spans="2:32" ht="14.4" customHeight="1" x14ac:dyDescent="0.35">
      <c r="B92" s="84"/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</row>
    <row r="93" spans="2:32" ht="14.4" customHeight="1" x14ac:dyDescent="0.35">
      <c r="B93" s="84"/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</row>
    <row r="94" spans="2:32" ht="14.4" customHeight="1" x14ac:dyDescent="0.35">
      <c r="B94" s="84"/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</row>
    <row r="95" spans="2:32" ht="14.4" customHeight="1" x14ac:dyDescent="0.35">
      <c r="B95" s="84"/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</row>
    <row r="96" spans="2:32" ht="14.4" customHeight="1" x14ac:dyDescent="0.35">
      <c r="B96" s="84"/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</row>
    <row r="97" spans="2:32" ht="14.4" customHeight="1" x14ac:dyDescent="0.35">
      <c r="B97" s="84"/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</row>
    <row r="98" spans="2:32" ht="14.4" customHeight="1" x14ac:dyDescent="0.35">
      <c r="B98" s="84"/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</row>
    <row r="99" spans="2:32" ht="14.4" customHeight="1" x14ac:dyDescent="0.35">
      <c r="B99" s="84"/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</row>
    <row r="100" spans="2:32" ht="14.4" customHeight="1" x14ac:dyDescent="0.35">
      <c r="B100" s="84"/>
      <c r="C100" s="84"/>
      <c r="D100" s="84"/>
      <c r="E100" s="84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</row>
    <row r="101" spans="2:32" ht="14.4" customHeight="1" x14ac:dyDescent="0.35">
      <c r="B101" s="84"/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</row>
  </sheetData>
  <mergeCells count="22">
    <mergeCell ref="B45:G45"/>
    <mergeCell ref="AD11:AF11"/>
    <mergeCell ref="AG11:AI11"/>
    <mergeCell ref="AJ11:AL11"/>
    <mergeCell ref="AA11:AC11"/>
    <mergeCell ref="X11:Z11"/>
    <mergeCell ref="U11:W11"/>
    <mergeCell ref="R11:T11"/>
    <mergeCell ref="O11:Q11"/>
    <mergeCell ref="L11:N11"/>
    <mergeCell ref="I11:K11"/>
    <mergeCell ref="F11:H11"/>
    <mergeCell ref="C11:E11"/>
    <mergeCell ref="AH45:AL45"/>
    <mergeCell ref="A1:C8"/>
    <mergeCell ref="D2:G2"/>
    <mergeCell ref="D4:G4"/>
    <mergeCell ref="AM48:AN48"/>
    <mergeCell ref="I4:O4"/>
    <mergeCell ref="V1:AE1"/>
    <mergeCell ref="AH47:AL47"/>
    <mergeCell ref="AH46:AL46"/>
  </mergeCells>
  <pageMargins left="0" right="0" top="0" bottom="0" header="0" footer="0"/>
  <pageSetup paperSize="9" scale="3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043E3-4AFA-42B5-9BEF-40FA73697971}">
  <sheetPr codeName="Feuil6"/>
  <dimension ref="A1:L704"/>
  <sheetViews>
    <sheetView workbookViewId="0">
      <selection activeCell="D16" sqref="D16"/>
    </sheetView>
  </sheetViews>
  <sheetFormatPr baseColWidth="10" defaultRowHeight="15" customHeight="1" x14ac:dyDescent="0.3"/>
  <cols>
    <col min="1" max="3" width="13.109375" customWidth="1"/>
    <col min="4" max="4" width="16.44140625" customWidth="1"/>
    <col min="5" max="5" width="20.33203125" customWidth="1"/>
    <col min="6" max="6" width="13.44140625" bestFit="1" customWidth="1"/>
    <col min="7" max="7" width="12.6640625" bestFit="1" customWidth="1"/>
    <col min="9" max="9" width="31.33203125" style="6" customWidth="1"/>
    <col min="10" max="10" width="11.5546875" customWidth="1"/>
    <col min="11" max="11" width="19.88671875" customWidth="1"/>
    <col min="12" max="12" width="14.44140625" customWidth="1"/>
  </cols>
  <sheetData>
    <row r="1" spans="1:12" ht="15" customHeight="1" x14ac:dyDescent="0.3">
      <c r="A1" s="14" t="s">
        <v>28</v>
      </c>
      <c r="B1" s="15" t="s">
        <v>29</v>
      </c>
      <c r="C1" s="16" t="s">
        <v>30</v>
      </c>
      <c r="D1" s="6"/>
      <c r="E1" s="126" t="s">
        <v>31</v>
      </c>
      <c r="F1" s="126"/>
      <c r="I1" s="6" t="s">
        <v>25</v>
      </c>
      <c r="J1" t="s">
        <v>41</v>
      </c>
      <c r="K1" s="33">
        <v>44201</v>
      </c>
      <c r="L1" s="3"/>
    </row>
    <row r="2" spans="1:12" ht="15" customHeight="1" x14ac:dyDescent="0.3">
      <c r="A2" s="3"/>
      <c r="B2" s="3"/>
      <c r="C2" s="3"/>
      <c r="E2" s="41" t="s">
        <v>32</v>
      </c>
      <c r="F2" s="42">
        <f>DATE(Var_an,1,1)</f>
        <v>44196</v>
      </c>
      <c r="I2" s="39" t="s">
        <v>70</v>
      </c>
      <c r="K2" s="32">
        <f>DATE(Var_an,1,1)+8-WEEKDAY(DATE(Var_an,1,1),2)</f>
        <v>44201</v>
      </c>
      <c r="L2" s="3"/>
    </row>
    <row r="3" spans="1:12" ht="15" customHeight="1" x14ac:dyDescent="0.3">
      <c r="A3" s="3"/>
      <c r="B3" s="3"/>
      <c r="C3" s="3"/>
      <c r="E3" s="41" t="s">
        <v>33</v>
      </c>
      <c r="F3" s="42">
        <f>ROUND(DATE(Var_an,4,MOD(234-11*MOD(Var_an,19),30))/7,)*7-6</f>
        <v>44304</v>
      </c>
      <c r="I3" s="39" t="s">
        <v>71</v>
      </c>
      <c r="L3" s="3"/>
    </row>
    <row r="4" spans="1:12" ht="15" customHeight="1" x14ac:dyDescent="0.3">
      <c r="A4" s="3"/>
      <c r="B4" s="3"/>
      <c r="C4" s="3"/>
      <c r="E4" s="41" t="s">
        <v>7</v>
      </c>
      <c r="F4" s="3">
        <v>44306</v>
      </c>
      <c r="G4" s="42">
        <f>SUM(F3+1)</f>
        <v>44305</v>
      </c>
      <c r="I4" s="39" t="s">
        <v>72</v>
      </c>
      <c r="L4" s="3"/>
    </row>
    <row r="5" spans="1:12" ht="15" customHeight="1" x14ac:dyDescent="0.3">
      <c r="A5" s="3"/>
      <c r="B5" s="3"/>
      <c r="C5" s="3"/>
      <c r="E5" s="41" t="s">
        <v>34</v>
      </c>
      <c r="F5" s="42">
        <f>DATE(Var_an,5,1)</f>
        <v>44316</v>
      </c>
      <c r="I5" s="39" t="s">
        <v>46</v>
      </c>
      <c r="L5" s="3"/>
    </row>
    <row r="6" spans="1:12" ht="15" customHeight="1" x14ac:dyDescent="0.3">
      <c r="A6" s="3"/>
      <c r="B6" s="3"/>
      <c r="C6" s="3"/>
      <c r="E6" s="41" t="s">
        <v>35</v>
      </c>
      <c r="F6" s="42">
        <f>DATE(Var_an,5,8)</f>
        <v>44323</v>
      </c>
      <c r="I6" s="40" t="s">
        <v>73</v>
      </c>
      <c r="L6" s="3"/>
    </row>
    <row r="7" spans="1:12" ht="15" customHeight="1" x14ac:dyDescent="0.3">
      <c r="A7" s="3"/>
      <c r="B7" s="3"/>
      <c r="C7" s="3"/>
      <c r="E7" s="41" t="s">
        <v>36</v>
      </c>
      <c r="F7" s="3">
        <v>44344</v>
      </c>
      <c r="G7" s="42">
        <f>F3+39</f>
        <v>44343</v>
      </c>
      <c r="I7" t="s">
        <v>74</v>
      </c>
      <c r="L7" s="3"/>
    </row>
    <row r="8" spans="1:12" ht="15" customHeight="1" x14ac:dyDescent="0.3">
      <c r="A8" s="3"/>
      <c r="B8" s="3"/>
      <c r="C8" s="3"/>
      <c r="E8" s="41" t="s">
        <v>37</v>
      </c>
      <c r="F8" s="42">
        <f>F3+49</f>
        <v>44353</v>
      </c>
      <c r="I8" t="s">
        <v>75</v>
      </c>
      <c r="L8" s="3"/>
    </row>
    <row r="9" spans="1:12" ht="15" customHeight="1" x14ac:dyDescent="0.3">
      <c r="A9" s="3"/>
      <c r="B9" s="3"/>
      <c r="C9" s="3"/>
      <c r="E9" s="41" t="s">
        <v>13</v>
      </c>
      <c r="F9" s="3">
        <v>44355</v>
      </c>
      <c r="G9" s="42">
        <f>F8+1</f>
        <v>44354</v>
      </c>
      <c r="I9" s="209" t="s">
        <v>98</v>
      </c>
      <c r="L9" s="3"/>
    </row>
    <row r="10" spans="1:12" ht="15" customHeight="1" x14ac:dyDescent="0.3">
      <c r="A10" s="3"/>
      <c r="B10" s="3"/>
      <c r="C10" s="3"/>
      <c r="E10" s="41" t="s">
        <v>38</v>
      </c>
      <c r="F10" s="42">
        <f>DATE(Var_an,7,14)</f>
        <v>44390</v>
      </c>
      <c r="L10" s="3"/>
    </row>
    <row r="11" spans="1:12" ht="15" customHeight="1" x14ac:dyDescent="0.3">
      <c r="A11" s="3"/>
      <c r="B11" s="3"/>
      <c r="C11" s="3"/>
      <c r="E11" s="41" t="s">
        <v>11</v>
      </c>
      <c r="F11" s="42">
        <f>DATE(Var_an,8,15)</f>
        <v>44422</v>
      </c>
      <c r="L11" s="3"/>
    </row>
    <row r="12" spans="1:12" ht="15" customHeight="1" x14ac:dyDescent="0.3">
      <c r="A12" s="3"/>
      <c r="B12" s="3"/>
      <c r="C12" s="3"/>
      <c r="E12" s="41" t="s">
        <v>10</v>
      </c>
      <c r="F12" s="42">
        <f>DATE(Var_an,11,1)</f>
        <v>44500</v>
      </c>
      <c r="L12" s="3"/>
    </row>
    <row r="13" spans="1:12" ht="15" customHeight="1" x14ac:dyDescent="0.3">
      <c r="A13" s="3"/>
      <c r="B13" s="3"/>
      <c r="C13" s="3"/>
      <c r="E13" s="41" t="s">
        <v>39</v>
      </c>
      <c r="F13" s="42">
        <f>DATE(Var_an,11,11)</f>
        <v>44510</v>
      </c>
      <c r="L13" s="3"/>
    </row>
    <row r="14" spans="1:12" ht="15" customHeight="1" x14ac:dyDescent="0.3">
      <c r="A14" s="3"/>
      <c r="B14" s="3"/>
      <c r="C14" s="3"/>
      <c r="E14" s="41" t="s">
        <v>12</v>
      </c>
      <c r="F14" s="42">
        <f>DATE(Var_an,12,25)</f>
        <v>44554</v>
      </c>
      <c r="L14" s="3"/>
    </row>
    <row r="15" spans="1:12" ht="15" customHeight="1" x14ac:dyDescent="0.3">
      <c r="A15" s="3"/>
      <c r="B15" s="3"/>
      <c r="C15" s="3"/>
      <c r="E15" s="41" t="s">
        <v>32</v>
      </c>
      <c r="F15" s="42">
        <f>DATE(Var_an+1,1,1)</f>
        <v>44561</v>
      </c>
      <c r="L15" s="3"/>
    </row>
    <row r="16" spans="1:12" ht="15" customHeight="1" x14ac:dyDescent="0.3">
      <c r="A16" s="3"/>
      <c r="B16" s="3"/>
      <c r="C16" s="3"/>
      <c r="E16" s="41" t="s">
        <v>33</v>
      </c>
      <c r="F16" s="42">
        <f>ROUND(DATE(Var_an+1,4,MOD(234-11*MOD(Var_an+1,19),30))/7,)*7-6</f>
        <v>44654</v>
      </c>
      <c r="L16" s="3"/>
    </row>
    <row r="17" spans="1:12" ht="15" customHeight="1" x14ac:dyDescent="0.3">
      <c r="A17" s="3"/>
      <c r="B17" s="3"/>
      <c r="C17" s="3"/>
      <c r="E17" s="41" t="s">
        <v>7</v>
      </c>
      <c r="F17" s="42">
        <f>SUM(F16+1)</f>
        <v>44655</v>
      </c>
      <c r="L17" s="3"/>
    </row>
    <row r="18" spans="1:12" ht="15" customHeight="1" x14ac:dyDescent="0.3">
      <c r="A18" s="3"/>
      <c r="B18" s="3"/>
      <c r="C18" s="3"/>
      <c r="E18" s="41" t="s">
        <v>34</v>
      </c>
      <c r="F18" s="42">
        <f>DATE(Var_an+1,5,1)</f>
        <v>44681</v>
      </c>
      <c r="L18" s="3"/>
    </row>
    <row r="19" spans="1:12" ht="15" customHeight="1" x14ac:dyDescent="0.3">
      <c r="A19" s="3"/>
      <c r="B19" s="3"/>
      <c r="C19" s="3"/>
      <c r="D19" s="17"/>
      <c r="E19" s="41" t="s">
        <v>35</v>
      </c>
      <c r="F19" s="42">
        <f>DATE(Var_an+1,5,8)</f>
        <v>44688</v>
      </c>
      <c r="L19" s="3"/>
    </row>
    <row r="20" spans="1:12" ht="15" customHeight="1" x14ac:dyDescent="0.3">
      <c r="A20" s="3"/>
      <c r="B20" s="3"/>
      <c r="C20" s="3"/>
      <c r="D20" s="17"/>
      <c r="E20" s="41" t="s">
        <v>36</v>
      </c>
      <c r="F20" s="42">
        <f>F16+39</f>
        <v>44693</v>
      </c>
      <c r="L20" s="3"/>
    </row>
    <row r="21" spans="1:12" ht="15" customHeight="1" x14ac:dyDescent="0.3">
      <c r="A21" s="3"/>
      <c r="B21" s="3"/>
      <c r="C21" s="3"/>
      <c r="D21" s="17"/>
      <c r="E21" s="41" t="s">
        <v>37</v>
      </c>
      <c r="F21" s="42">
        <f>F16+49</f>
        <v>44703</v>
      </c>
      <c r="L21" s="3"/>
    </row>
    <row r="22" spans="1:12" ht="15" customHeight="1" x14ac:dyDescent="0.3">
      <c r="A22" s="3"/>
      <c r="B22" s="3"/>
      <c r="C22" s="3"/>
      <c r="D22" s="17"/>
      <c r="E22" s="41" t="s">
        <v>13</v>
      </c>
      <c r="F22" s="42">
        <f>F21+1</f>
        <v>44704</v>
      </c>
      <c r="L22" s="3"/>
    </row>
    <row r="23" spans="1:12" ht="15" customHeight="1" x14ac:dyDescent="0.3">
      <c r="A23" s="3"/>
      <c r="B23" s="3"/>
      <c r="C23" s="3"/>
      <c r="D23" s="17"/>
      <c r="E23" s="41" t="s">
        <v>38</v>
      </c>
      <c r="F23" s="42">
        <f>DATE(Var_an+1,7,14)</f>
        <v>44755</v>
      </c>
      <c r="L23" s="3"/>
    </row>
    <row r="24" spans="1:12" ht="15" customHeight="1" x14ac:dyDescent="0.3">
      <c r="A24" s="3"/>
      <c r="B24" s="3"/>
      <c r="C24" s="3"/>
      <c r="E24" s="41" t="s">
        <v>11</v>
      </c>
      <c r="F24" s="42">
        <f>DATE(Var_an+1,8,15)</f>
        <v>44787</v>
      </c>
      <c r="L24" s="3"/>
    </row>
    <row r="25" spans="1:12" ht="15" customHeight="1" x14ac:dyDescent="0.3">
      <c r="A25" s="3"/>
      <c r="B25" s="3"/>
      <c r="C25" s="3"/>
      <c r="E25" s="41" t="s">
        <v>10</v>
      </c>
      <c r="F25" s="42">
        <f>DATE(Var_an+1,11,1)</f>
        <v>44865</v>
      </c>
      <c r="L25" s="3"/>
    </row>
    <row r="26" spans="1:12" ht="15" customHeight="1" x14ac:dyDescent="0.3">
      <c r="A26" s="3"/>
      <c r="B26" s="3"/>
      <c r="C26" s="3"/>
      <c r="E26" s="41" t="s">
        <v>39</v>
      </c>
      <c r="F26" s="42">
        <f>DATE(Var_an+1,11,11)</f>
        <v>44875</v>
      </c>
      <c r="L26" s="3"/>
    </row>
    <row r="27" spans="1:12" ht="15" customHeight="1" x14ac:dyDescent="0.3">
      <c r="A27" s="3"/>
      <c r="B27" s="3"/>
      <c r="C27" s="3"/>
      <c r="E27" s="41" t="s">
        <v>12</v>
      </c>
      <c r="F27" s="42">
        <f>DATE(Var_an+1,12,25)</f>
        <v>44919</v>
      </c>
      <c r="L27" s="3"/>
    </row>
    <row r="28" spans="1:12" ht="15" customHeight="1" x14ac:dyDescent="0.3">
      <c r="A28" s="3"/>
      <c r="B28" s="3"/>
      <c r="C28" s="3"/>
      <c r="L28" s="3"/>
    </row>
    <row r="29" spans="1:12" ht="15" customHeight="1" x14ac:dyDescent="0.3">
      <c r="A29" s="3"/>
      <c r="B29" s="3"/>
      <c r="C29" s="3"/>
      <c r="L29" s="3"/>
    </row>
    <row r="30" spans="1:12" ht="15" customHeight="1" x14ac:dyDescent="0.3">
      <c r="A30" s="3"/>
      <c r="B30" s="3"/>
      <c r="C30" s="3"/>
      <c r="L30" s="3"/>
    </row>
    <row r="31" spans="1:12" ht="15" customHeight="1" x14ac:dyDescent="0.3">
      <c r="A31" s="3"/>
      <c r="B31" s="3"/>
      <c r="C31" s="3"/>
      <c r="L31" s="3"/>
    </row>
    <row r="32" spans="1:12" ht="15" customHeight="1" x14ac:dyDescent="0.3">
      <c r="A32" s="3"/>
      <c r="B32" s="3"/>
      <c r="C32" s="3"/>
      <c r="L32" s="3"/>
    </row>
    <row r="33" spans="1:12" ht="15" customHeight="1" x14ac:dyDescent="0.3">
      <c r="A33" s="3"/>
      <c r="B33" s="3"/>
      <c r="C33" s="3"/>
      <c r="L33" s="3"/>
    </row>
    <row r="34" spans="1:12" ht="15" customHeight="1" x14ac:dyDescent="0.3">
      <c r="A34" s="3"/>
      <c r="B34" s="3"/>
      <c r="C34" s="3"/>
      <c r="L34" s="3"/>
    </row>
    <row r="35" spans="1:12" ht="15" customHeight="1" x14ac:dyDescent="0.3">
      <c r="A35" s="3"/>
      <c r="B35" s="3"/>
      <c r="C35" s="3"/>
      <c r="L35" s="3"/>
    </row>
    <row r="36" spans="1:12" ht="15" customHeight="1" x14ac:dyDescent="0.3">
      <c r="A36" s="3"/>
      <c r="B36" s="3"/>
      <c r="C36" s="3"/>
      <c r="L36" s="3"/>
    </row>
    <row r="37" spans="1:12" ht="15" customHeight="1" x14ac:dyDescent="0.3">
      <c r="A37" s="3"/>
      <c r="B37" s="3"/>
      <c r="C37" s="3"/>
      <c r="L37" s="3"/>
    </row>
    <row r="38" spans="1:12" ht="15" customHeight="1" x14ac:dyDescent="0.3">
      <c r="A38" s="3"/>
      <c r="B38" s="3"/>
      <c r="C38" s="3"/>
      <c r="L38" s="3"/>
    </row>
    <row r="39" spans="1:12" ht="15" customHeight="1" x14ac:dyDescent="0.3">
      <c r="A39" s="3"/>
      <c r="B39" s="3"/>
      <c r="C39" s="3"/>
      <c r="L39" s="3"/>
    </row>
    <row r="40" spans="1:12" ht="15" customHeight="1" x14ac:dyDescent="0.3">
      <c r="A40" s="3"/>
      <c r="B40" s="3"/>
      <c r="C40" s="3"/>
      <c r="L40" s="3"/>
    </row>
    <row r="41" spans="1:12" ht="15" customHeight="1" x14ac:dyDescent="0.3">
      <c r="A41" s="3"/>
      <c r="B41" s="3"/>
      <c r="C41" s="3"/>
      <c r="L41" s="3"/>
    </row>
    <row r="42" spans="1:12" ht="15" customHeight="1" x14ac:dyDescent="0.3">
      <c r="A42" s="3"/>
      <c r="B42" s="3"/>
      <c r="C42" s="3"/>
      <c r="L42" s="3"/>
    </row>
    <row r="43" spans="1:12" ht="15" customHeight="1" x14ac:dyDescent="0.3">
      <c r="A43" s="3"/>
      <c r="B43" s="3"/>
      <c r="C43" s="3"/>
      <c r="L43" s="3"/>
    </row>
    <row r="44" spans="1:12" ht="15" customHeight="1" x14ac:dyDescent="0.3">
      <c r="A44" s="3"/>
      <c r="B44" s="3"/>
      <c r="C44" s="3"/>
      <c r="L44" s="3"/>
    </row>
    <row r="45" spans="1:12" ht="15" customHeight="1" x14ac:dyDescent="0.3">
      <c r="A45" s="3"/>
      <c r="B45" s="3"/>
      <c r="C45" s="3"/>
      <c r="L45" s="3"/>
    </row>
    <row r="46" spans="1:12" ht="15" customHeight="1" x14ac:dyDescent="0.3">
      <c r="A46" s="3"/>
      <c r="B46" s="3"/>
      <c r="C46" s="3"/>
      <c r="L46" s="3"/>
    </row>
    <row r="47" spans="1:12" ht="15" customHeight="1" x14ac:dyDescent="0.3">
      <c r="A47" s="3"/>
      <c r="B47" s="3"/>
      <c r="C47" s="3"/>
      <c r="L47" s="3"/>
    </row>
    <row r="48" spans="1:12" ht="15" customHeight="1" x14ac:dyDescent="0.3">
      <c r="A48" s="3"/>
      <c r="B48" s="3"/>
      <c r="C48" s="3"/>
      <c r="L48" s="3"/>
    </row>
    <row r="49" spans="1:12" ht="15" customHeight="1" x14ac:dyDescent="0.3">
      <c r="A49" s="3"/>
      <c r="B49" s="3"/>
      <c r="C49" s="3"/>
      <c r="L49" s="3"/>
    </row>
    <row r="50" spans="1:12" ht="15" customHeight="1" x14ac:dyDescent="0.3">
      <c r="A50" s="3"/>
      <c r="B50" s="3"/>
      <c r="C50" s="3"/>
      <c r="L50" s="3"/>
    </row>
    <row r="51" spans="1:12" ht="15" customHeight="1" x14ac:dyDescent="0.3">
      <c r="A51" s="3"/>
      <c r="B51" s="3"/>
      <c r="C51" s="3"/>
      <c r="L51" s="3"/>
    </row>
    <row r="52" spans="1:12" ht="15" customHeight="1" x14ac:dyDescent="0.3">
      <c r="A52" s="3"/>
      <c r="B52" s="3"/>
      <c r="C52" s="3"/>
      <c r="L52" s="3"/>
    </row>
    <row r="53" spans="1:12" ht="15" customHeight="1" x14ac:dyDescent="0.3">
      <c r="A53" s="3"/>
      <c r="B53" s="3"/>
      <c r="C53" s="3"/>
      <c r="L53" s="3"/>
    </row>
    <row r="54" spans="1:12" ht="15" customHeight="1" x14ac:dyDescent="0.3">
      <c r="A54" s="3"/>
      <c r="B54" s="3"/>
      <c r="C54" s="3"/>
      <c r="L54" s="3"/>
    </row>
    <row r="55" spans="1:12" ht="15" customHeight="1" x14ac:dyDescent="0.3">
      <c r="A55" s="3"/>
      <c r="B55" s="3"/>
      <c r="C55" s="3"/>
      <c r="L55" s="3"/>
    </row>
    <row r="56" spans="1:12" ht="15" customHeight="1" x14ac:dyDescent="0.3">
      <c r="A56" s="3"/>
      <c r="B56" s="3"/>
      <c r="C56" s="3"/>
      <c r="L56" s="3"/>
    </row>
    <row r="57" spans="1:12" ht="15" customHeight="1" x14ac:dyDescent="0.3">
      <c r="A57" s="3"/>
      <c r="B57" s="3"/>
      <c r="C57" s="3"/>
      <c r="L57" s="3"/>
    </row>
    <row r="58" spans="1:12" ht="15" customHeight="1" x14ac:dyDescent="0.3">
      <c r="A58" s="3"/>
      <c r="B58" s="3"/>
      <c r="C58" s="3"/>
      <c r="L58" s="3"/>
    </row>
    <row r="59" spans="1:12" ht="15" customHeight="1" x14ac:dyDescent="0.3">
      <c r="A59" s="3"/>
      <c r="B59" s="3"/>
      <c r="C59" s="3"/>
      <c r="L59" s="3"/>
    </row>
    <row r="60" spans="1:12" ht="15" customHeight="1" x14ac:dyDescent="0.3">
      <c r="A60" s="3"/>
      <c r="B60" s="3"/>
      <c r="C60" s="3"/>
      <c r="L60" s="3"/>
    </row>
    <row r="61" spans="1:12" ht="15" customHeight="1" x14ac:dyDescent="0.3">
      <c r="A61" s="3"/>
      <c r="B61" s="3"/>
      <c r="C61" s="3"/>
      <c r="L61" s="3"/>
    </row>
    <row r="62" spans="1:12" ht="15" customHeight="1" x14ac:dyDescent="0.3">
      <c r="A62" s="3"/>
      <c r="B62" s="3"/>
      <c r="C62" s="3"/>
      <c r="L62" s="3"/>
    </row>
    <row r="63" spans="1:12" ht="15" customHeight="1" x14ac:dyDescent="0.3">
      <c r="A63" s="3"/>
      <c r="B63" s="3"/>
      <c r="C63" s="3"/>
      <c r="L63" s="3"/>
    </row>
    <row r="64" spans="1:12" ht="15" customHeight="1" x14ac:dyDescent="0.3">
      <c r="A64" s="3"/>
      <c r="B64" s="3"/>
      <c r="C64" s="3"/>
      <c r="L64" s="3"/>
    </row>
    <row r="65" spans="1:12" ht="15" customHeight="1" x14ac:dyDescent="0.3">
      <c r="A65" s="3"/>
      <c r="B65" s="3"/>
      <c r="C65" s="3"/>
      <c r="L65" s="3"/>
    </row>
    <row r="66" spans="1:12" ht="15" customHeight="1" x14ac:dyDescent="0.3">
      <c r="A66" s="3"/>
      <c r="B66" s="3"/>
      <c r="C66" s="3"/>
      <c r="L66" s="3"/>
    </row>
    <row r="67" spans="1:12" ht="15" customHeight="1" x14ac:dyDescent="0.3">
      <c r="A67" s="3"/>
      <c r="B67" s="3"/>
      <c r="C67" s="3"/>
      <c r="L67" s="3"/>
    </row>
    <row r="68" spans="1:12" ht="15" customHeight="1" x14ac:dyDescent="0.3">
      <c r="A68" s="3"/>
      <c r="B68" s="3"/>
      <c r="C68" s="3"/>
    </row>
    <row r="69" spans="1:12" ht="15" customHeight="1" x14ac:dyDescent="0.3">
      <c r="A69" s="3"/>
      <c r="B69" s="3"/>
      <c r="C69" s="3"/>
    </row>
    <row r="70" spans="1:12" ht="15" customHeight="1" x14ac:dyDescent="0.3">
      <c r="A70" s="3"/>
      <c r="B70" s="3"/>
      <c r="C70" s="3"/>
    </row>
    <row r="71" spans="1:12" ht="15" customHeight="1" x14ac:dyDescent="0.3">
      <c r="A71" s="3"/>
      <c r="B71" s="3"/>
      <c r="C71" s="3"/>
      <c r="D71" s="17"/>
    </row>
    <row r="72" spans="1:12" ht="15" customHeight="1" x14ac:dyDescent="0.3">
      <c r="A72" s="3"/>
      <c r="B72" s="3"/>
      <c r="C72" s="3"/>
      <c r="D72" s="17"/>
    </row>
    <row r="73" spans="1:12" ht="15" customHeight="1" x14ac:dyDescent="0.3">
      <c r="A73" s="3"/>
      <c r="B73" s="3"/>
      <c r="C73" s="3"/>
      <c r="D73" s="17"/>
    </row>
    <row r="74" spans="1:12" ht="15" customHeight="1" x14ac:dyDescent="0.3">
      <c r="A74" s="3"/>
      <c r="B74" s="3"/>
      <c r="C74" s="3"/>
      <c r="D74" s="17"/>
    </row>
    <row r="75" spans="1:12" ht="15" customHeight="1" x14ac:dyDescent="0.3">
      <c r="A75" s="3"/>
      <c r="B75" s="3"/>
      <c r="C75" s="3"/>
      <c r="D75" s="17"/>
    </row>
    <row r="76" spans="1:12" ht="15" customHeight="1" x14ac:dyDescent="0.3">
      <c r="A76" s="3"/>
      <c r="B76" s="3"/>
      <c r="C76" s="3"/>
    </row>
    <row r="77" spans="1:12" ht="15" customHeight="1" x14ac:dyDescent="0.3">
      <c r="A77" s="3"/>
      <c r="B77" s="3"/>
      <c r="C77" s="3"/>
    </row>
    <row r="78" spans="1:12" ht="15" customHeight="1" x14ac:dyDescent="0.3">
      <c r="A78" s="3"/>
      <c r="B78" s="3"/>
      <c r="C78" s="3"/>
    </row>
    <row r="79" spans="1:12" ht="15" customHeight="1" x14ac:dyDescent="0.3">
      <c r="A79" s="3"/>
      <c r="B79" s="3"/>
      <c r="C79" s="3"/>
    </row>
    <row r="80" spans="1:12" ht="15" customHeight="1" x14ac:dyDescent="0.3">
      <c r="A80" s="3"/>
      <c r="B80" s="3"/>
      <c r="C80" s="3"/>
    </row>
    <row r="81" spans="1:4" ht="15" customHeight="1" x14ac:dyDescent="0.3">
      <c r="A81" s="3"/>
      <c r="B81" s="3"/>
      <c r="C81" s="3"/>
    </row>
    <row r="82" spans="1:4" ht="15" customHeight="1" x14ac:dyDescent="0.3">
      <c r="A82" s="3"/>
      <c r="B82" s="3"/>
      <c r="C82" s="3"/>
    </row>
    <row r="83" spans="1:4" ht="15" customHeight="1" x14ac:dyDescent="0.3">
      <c r="A83" s="3"/>
      <c r="B83" s="3"/>
      <c r="C83" s="3"/>
    </row>
    <row r="84" spans="1:4" ht="15" customHeight="1" x14ac:dyDescent="0.3">
      <c r="A84" s="3"/>
      <c r="B84" s="3"/>
      <c r="C84" s="3"/>
    </row>
    <row r="85" spans="1:4" ht="15" customHeight="1" x14ac:dyDescent="0.3">
      <c r="A85" s="3"/>
      <c r="B85" s="3"/>
      <c r="C85" s="3"/>
    </row>
    <row r="86" spans="1:4" ht="15" customHeight="1" x14ac:dyDescent="0.3">
      <c r="A86" s="3"/>
      <c r="B86" s="3"/>
      <c r="C86" s="3"/>
    </row>
    <row r="87" spans="1:4" ht="15" customHeight="1" x14ac:dyDescent="0.3">
      <c r="A87" s="3"/>
      <c r="B87" s="3"/>
      <c r="C87" s="3"/>
    </row>
    <row r="88" spans="1:4" ht="15" customHeight="1" x14ac:dyDescent="0.3">
      <c r="A88" s="3"/>
      <c r="B88" s="3"/>
      <c r="C88" s="3"/>
    </row>
    <row r="89" spans="1:4" ht="15" customHeight="1" x14ac:dyDescent="0.3">
      <c r="A89" s="3"/>
      <c r="B89" s="3"/>
      <c r="C89" s="3"/>
    </row>
    <row r="90" spans="1:4" ht="15" customHeight="1" x14ac:dyDescent="0.3">
      <c r="A90" s="3"/>
      <c r="B90" s="3"/>
      <c r="C90" s="3"/>
    </row>
    <row r="91" spans="1:4" ht="15" customHeight="1" x14ac:dyDescent="0.3">
      <c r="A91" s="3"/>
      <c r="B91" s="3"/>
      <c r="C91" s="3"/>
    </row>
    <row r="92" spans="1:4" ht="15" customHeight="1" x14ac:dyDescent="0.3">
      <c r="A92" s="3"/>
      <c r="B92" s="3"/>
      <c r="C92" s="3"/>
    </row>
    <row r="93" spans="1:4" ht="15" customHeight="1" x14ac:dyDescent="0.3">
      <c r="A93" s="3"/>
      <c r="B93" s="3"/>
      <c r="C93" s="3"/>
    </row>
    <row r="94" spans="1:4" ht="15" customHeight="1" x14ac:dyDescent="0.3">
      <c r="A94" s="3"/>
      <c r="B94" s="3"/>
      <c r="C94" s="3"/>
      <c r="D94" s="17"/>
    </row>
    <row r="95" spans="1:4" ht="15" customHeight="1" x14ac:dyDescent="0.3">
      <c r="A95" s="3"/>
      <c r="B95" s="3"/>
      <c r="C95" s="3"/>
      <c r="D95" s="17"/>
    </row>
    <row r="96" spans="1:4" ht="15" customHeight="1" x14ac:dyDescent="0.3">
      <c r="A96" s="3"/>
      <c r="B96" s="3"/>
      <c r="C96" s="3"/>
      <c r="D96" s="17"/>
    </row>
    <row r="97" spans="1:4" ht="15" customHeight="1" x14ac:dyDescent="0.3">
      <c r="A97" s="3"/>
      <c r="B97" s="3"/>
      <c r="C97" s="3"/>
      <c r="D97" s="17"/>
    </row>
    <row r="98" spans="1:4" ht="15" customHeight="1" x14ac:dyDescent="0.3">
      <c r="A98" s="3"/>
      <c r="B98" s="3"/>
      <c r="C98" s="3"/>
      <c r="D98" s="17"/>
    </row>
    <row r="99" spans="1:4" ht="15" customHeight="1" x14ac:dyDescent="0.3">
      <c r="A99" s="3"/>
      <c r="B99" s="3"/>
      <c r="C99" s="3"/>
      <c r="D99" s="17"/>
    </row>
    <row r="100" spans="1:4" ht="15" customHeight="1" x14ac:dyDescent="0.3">
      <c r="A100" s="3"/>
      <c r="B100" s="3"/>
      <c r="C100" s="3"/>
      <c r="D100" s="17"/>
    </row>
    <row r="101" spans="1:4" ht="15" customHeight="1" x14ac:dyDescent="0.3">
      <c r="A101" s="3"/>
      <c r="B101" s="3"/>
      <c r="C101" s="3"/>
      <c r="D101" s="17"/>
    </row>
    <row r="102" spans="1:4" ht="15" customHeight="1" x14ac:dyDescent="0.3">
      <c r="A102" s="3"/>
      <c r="B102" s="3"/>
      <c r="C102" s="3"/>
      <c r="D102" s="17"/>
    </row>
    <row r="103" spans="1:4" ht="15" customHeight="1" x14ac:dyDescent="0.3">
      <c r="A103" s="3"/>
      <c r="B103" s="3"/>
      <c r="C103" s="3"/>
      <c r="D103" s="17"/>
    </row>
    <row r="104" spans="1:4" ht="15" customHeight="1" x14ac:dyDescent="0.3">
      <c r="A104" s="3"/>
      <c r="B104" s="3"/>
      <c r="C104" s="3"/>
      <c r="D104" s="17"/>
    </row>
    <row r="105" spans="1:4" ht="15" customHeight="1" x14ac:dyDescent="0.3">
      <c r="A105" s="3"/>
      <c r="B105" s="3"/>
      <c r="C105" s="3"/>
      <c r="D105" s="17"/>
    </row>
    <row r="106" spans="1:4" ht="15" customHeight="1" x14ac:dyDescent="0.3">
      <c r="A106" s="3"/>
      <c r="B106" s="3"/>
      <c r="C106" s="3"/>
      <c r="D106" s="17"/>
    </row>
    <row r="107" spans="1:4" ht="15" customHeight="1" x14ac:dyDescent="0.3">
      <c r="A107" s="3"/>
      <c r="B107" s="3"/>
      <c r="C107" s="3"/>
      <c r="D107" s="17"/>
    </row>
    <row r="108" spans="1:4" ht="15" customHeight="1" x14ac:dyDescent="0.3">
      <c r="A108" s="3"/>
      <c r="B108" s="3"/>
      <c r="C108" s="3"/>
      <c r="D108" s="17"/>
    </row>
    <row r="109" spans="1:4" ht="15" customHeight="1" x14ac:dyDescent="0.3">
      <c r="A109" s="3"/>
      <c r="B109" s="3"/>
      <c r="C109" s="3"/>
      <c r="D109" s="17"/>
    </row>
    <row r="110" spans="1:4" ht="15" customHeight="1" x14ac:dyDescent="0.3">
      <c r="A110" s="3"/>
      <c r="B110" s="3"/>
      <c r="C110" s="3"/>
      <c r="D110" s="17"/>
    </row>
    <row r="111" spans="1:4" ht="15" customHeight="1" x14ac:dyDescent="0.3">
      <c r="A111" s="3"/>
      <c r="B111" s="3"/>
      <c r="C111" s="3"/>
      <c r="D111" s="17"/>
    </row>
    <row r="112" spans="1:4" ht="15" customHeight="1" x14ac:dyDescent="0.3">
      <c r="A112" s="3"/>
      <c r="B112" s="3"/>
      <c r="C112" s="3"/>
      <c r="D112" s="17"/>
    </row>
    <row r="113" spans="1:4" ht="15" customHeight="1" x14ac:dyDescent="0.3">
      <c r="A113" s="3"/>
      <c r="B113" s="3"/>
      <c r="C113" s="3"/>
      <c r="D113" s="17"/>
    </row>
    <row r="114" spans="1:4" ht="15" customHeight="1" x14ac:dyDescent="0.3">
      <c r="A114" s="3"/>
      <c r="B114" s="3"/>
      <c r="C114" s="3"/>
      <c r="D114" s="17"/>
    </row>
    <row r="115" spans="1:4" ht="15" customHeight="1" x14ac:dyDescent="0.3">
      <c r="A115" s="3"/>
      <c r="B115" s="3"/>
      <c r="C115" s="3"/>
      <c r="D115" s="17"/>
    </row>
    <row r="116" spans="1:4" ht="15" customHeight="1" x14ac:dyDescent="0.3">
      <c r="A116" s="3"/>
      <c r="B116" s="3"/>
      <c r="C116" s="3"/>
      <c r="D116" s="17"/>
    </row>
    <row r="117" spans="1:4" ht="15" customHeight="1" x14ac:dyDescent="0.3">
      <c r="A117" s="3"/>
      <c r="B117" s="3"/>
      <c r="C117" s="3"/>
      <c r="D117" s="17"/>
    </row>
    <row r="118" spans="1:4" ht="15" customHeight="1" x14ac:dyDescent="0.3">
      <c r="A118" s="3"/>
      <c r="B118" s="3"/>
      <c r="C118" s="3"/>
      <c r="D118" s="17"/>
    </row>
    <row r="119" spans="1:4" ht="15" customHeight="1" x14ac:dyDescent="0.3">
      <c r="A119" s="3"/>
      <c r="B119" s="3"/>
      <c r="C119" s="3"/>
      <c r="D119" s="17"/>
    </row>
    <row r="120" spans="1:4" ht="15" customHeight="1" x14ac:dyDescent="0.3">
      <c r="A120" s="3"/>
      <c r="B120" s="3"/>
      <c r="C120" s="3"/>
      <c r="D120" s="17"/>
    </row>
    <row r="121" spans="1:4" ht="15" customHeight="1" x14ac:dyDescent="0.3">
      <c r="A121" s="3"/>
      <c r="B121" s="3"/>
      <c r="C121" s="3"/>
      <c r="D121" s="17"/>
    </row>
    <row r="122" spans="1:4" ht="15" customHeight="1" x14ac:dyDescent="0.3">
      <c r="A122" s="3"/>
      <c r="B122" s="3"/>
      <c r="C122" s="3"/>
      <c r="D122" s="17"/>
    </row>
    <row r="123" spans="1:4" ht="15" customHeight="1" x14ac:dyDescent="0.3">
      <c r="A123" s="3"/>
      <c r="B123" s="3"/>
      <c r="C123" s="3"/>
      <c r="D123" s="17"/>
    </row>
    <row r="124" spans="1:4" ht="15" customHeight="1" x14ac:dyDescent="0.3">
      <c r="A124" s="3"/>
      <c r="B124" s="3"/>
      <c r="C124" s="3"/>
      <c r="D124" s="17"/>
    </row>
    <row r="125" spans="1:4" ht="15" customHeight="1" x14ac:dyDescent="0.3">
      <c r="A125" s="3"/>
      <c r="B125" s="3"/>
      <c r="C125" s="3"/>
      <c r="D125" s="17"/>
    </row>
    <row r="126" spans="1:4" ht="15" customHeight="1" x14ac:dyDescent="0.3">
      <c r="A126" s="3"/>
      <c r="B126" s="3"/>
      <c r="C126" s="3"/>
      <c r="D126" s="17"/>
    </row>
    <row r="127" spans="1:4" ht="15" customHeight="1" x14ac:dyDescent="0.3">
      <c r="A127" s="3"/>
      <c r="B127" s="3"/>
      <c r="C127" s="3"/>
      <c r="D127" s="17"/>
    </row>
    <row r="128" spans="1:4" ht="15" customHeight="1" x14ac:dyDescent="0.3">
      <c r="A128" s="3"/>
      <c r="B128" s="3"/>
      <c r="C128" s="3"/>
      <c r="D128" s="17"/>
    </row>
    <row r="129" spans="1:4" ht="15" customHeight="1" x14ac:dyDescent="0.3">
      <c r="A129" s="3"/>
      <c r="B129" s="3"/>
      <c r="C129" s="3"/>
      <c r="D129" s="17"/>
    </row>
    <row r="130" spans="1:4" ht="15" customHeight="1" x14ac:dyDescent="0.3">
      <c r="A130" s="3"/>
      <c r="B130" s="3"/>
      <c r="C130" s="3"/>
      <c r="D130" s="17"/>
    </row>
    <row r="131" spans="1:4" ht="15" customHeight="1" x14ac:dyDescent="0.3">
      <c r="A131" s="3"/>
      <c r="B131" s="3"/>
      <c r="C131" s="3"/>
      <c r="D131" s="17"/>
    </row>
    <row r="132" spans="1:4" ht="15" customHeight="1" x14ac:dyDescent="0.3">
      <c r="A132" s="3"/>
      <c r="B132" s="3"/>
      <c r="C132" s="3"/>
      <c r="D132" s="17"/>
    </row>
    <row r="133" spans="1:4" ht="15" customHeight="1" x14ac:dyDescent="0.3">
      <c r="A133" s="3"/>
      <c r="B133" s="3"/>
      <c r="C133" s="3"/>
      <c r="D133" s="17"/>
    </row>
    <row r="134" spans="1:4" ht="15" customHeight="1" x14ac:dyDescent="0.3">
      <c r="A134" s="3"/>
      <c r="B134" s="3"/>
      <c r="C134" s="3"/>
      <c r="D134" s="17"/>
    </row>
    <row r="135" spans="1:4" ht="15" customHeight="1" x14ac:dyDescent="0.3">
      <c r="A135" s="3"/>
      <c r="B135" s="3"/>
      <c r="C135" s="3"/>
      <c r="D135" s="17"/>
    </row>
    <row r="136" spans="1:4" ht="15" customHeight="1" x14ac:dyDescent="0.3">
      <c r="A136" s="3"/>
      <c r="B136" s="3"/>
      <c r="C136" s="3"/>
      <c r="D136" s="17"/>
    </row>
    <row r="137" spans="1:4" ht="15" customHeight="1" x14ac:dyDescent="0.3">
      <c r="A137" s="3"/>
      <c r="B137" s="3"/>
      <c r="C137" s="3"/>
      <c r="D137" s="17"/>
    </row>
    <row r="138" spans="1:4" ht="15" customHeight="1" x14ac:dyDescent="0.3">
      <c r="A138" s="3"/>
      <c r="B138" s="3"/>
      <c r="C138" s="3"/>
      <c r="D138" s="17"/>
    </row>
    <row r="139" spans="1:4" ht="15" customHeight="1" x14ac:dyDescent="0.3">
      <c r="A139" s="3"/>
      <c r="B139" s="3"/>
      <c r="C139" s="3"/>
      <c r="D139" s="17"/>
    </row>
    <row r="140" spans="1:4" ht="15" customHeight="1" x14ac:dyDescent="0.3">
      <c r="A140" s="3"/>
      <c r="B140" s="3"/>
      <c r="C140" s="3"/>
      <c r="D140" s="17"/>
    </row>
    <row r="141" spans="1:4" ht="15" customHeight="1" x14ac:dyDescent="0.3">
      <c r="A141" s="3"/>
      <c r="B141" s="3"/>
      <c r="C141" s="3"/>
      <c r="D141" s="17"/>
    </row>
    <row r="142" spans="1:4" ht="15" customHeight="1" x14ac:dyDescent="0.3">
      <c r="A142" s="3"/>
      <c r="B142" s="3"/>
      <c r="C142" s="3"/>
      <c r="D142" s="17"/>
    </row>
    <row r="143" spans="1:4" ht="15" customHeight="1" x14ac:dyDescent="0.3">
      <c r="A143" s="3"/>
      <c r="B143" s="3"/>
      <c r="C143" s="3"/>
      <c r="D143" s="17"/>
    </row>
    <row r="144" spans="1:4" ht="15" customHeight="1" x14ac:dyDescent="0.3">
      <c r="A144" s="3"/>
      <c r="B144" s="3"/>
      <c r="C144" s="3"/>
      <c r="D144" s="17"/>
    </row>
    <row r="145" spans="1:4" ht="15" customHeight="1" x14ac:dyDescent="0.3">
      <c r="A145" s="3"/>
      <c r="B145" s="3"/>
      <c r="C145" s="3"/>
      <c r="D145" s="17"/>
    </row>
    <row r="146" spans="1:4" ht="15" customHeight="1" x14ac:dyDescent="0.3">
      <c r="A146" s="3"/>
      <c r="B146" s="3"/>
      <c r="C146" s="3"/>
      <c r="D146" s="17"/>
    </row>
    <row r="147" spans="1:4" ht="15" customHeight="1" x14ac:dyDescent="0.3">
      <c r="A147" s="3"/>
      <c r="B147" s="3"/>
      <c r="C147" s="3"/>
      <c r="D147" s="17"/>
    </row>
    <row r="148" spans="1:4" ht="15" customHeight="1" x14ac:dyDescent="0.3">
      <c r="A148" s="3"/>
      <c r="B148" s="3"/>
      <c r="C148" s="3"/>
      <c r="D148" s="17"/>
    </row>
    <row r="149" spans="1:4" ht="15" customHeight="1" x14ac:dyDescent="0.3">
      <c r="A149" s="3"/>
      <c r="B149" s="3"/>
      <c r="C149" s="3"/>
      <c r="D149" s="17"/>
    </row>
    <row r="150" spans="1:4" ht="15" customHeight="1" x14ac:dyDescent="0.3">
      <c r="A150" s="3"/>
      <c r="B150" s="3"/>
      <c r="C150" s="3"/>
      <c r="D150" s="17"/>
    </row>
    <row r="151" spans="1:4" ht="15" customHeight="1" x14ac:dyDescent="0.3">
      <c r="A151" s="3"/>
      <c r="B151" s="3"/>
      <c r="C151" s="3"/>
      <c r="D151" s="17"/>
    </row>
    <row r="152" spans="1:4" ht="15" customHeight="1" x14ac:dyDescent="0.3">
      <c r="A152" s="3"/>
      <c r="B152" s="3"/>
      <c r="C152" s="3"/>
      <c r="D152" s="17"/>
    </row>
    <row r="153" spans="1:4" ht="15" customHeight="1" x14ac:dyDescent="0.3">
      <c r="A153" s="3"/>
      <c r="B153" s="3"/>
      <c r="C153" s="3"/>
      <c r="D153" s="17"/>
    </row>
    <row r="154" spans="1:4" ht="15" customHeight="1" x14ac:dyDescent="0.3">
      <c r="A154" s="3"/>
      <c r="B154" s="3"/>
      <c r="C154" s="3"/>
      <c r="D154" s="17"/>
    </row>
    <row r="155" spans="1:4" ht="15" customHeight="1" x14ac:dyDescent="0.3">
      <c r="A155" s="3"/>
      <c r="B155" s="3"/>
      <c r="C155" s="3"/>
      <c r="D155" s="17"/>
    </row>
    <row r="156" spans="1:4" ht="15" customHeight="1" x14ac:dyDescent="0.3">
      <c r="A156" s="3"/>
      <c r="B156" s="3"/>
      <c r="C156" s="3"/>
      <c r="D156" s="17"/>
    </row>
    <row r="157" spans="1:4" ht="15" customHeight="1" x14ac:dyDescent="0.3">
      <c r="A157" s="3"/>
      <c r="B157" s="3"/>
      <c r="C157" s="3"/>
      <c r="D157" s="17"/>
    </row>
    <row r="158" spans="1:4" ht="15" customHeight="1" x14ac:dyDescent="0.3">
      <c r="A158" s="3"/>
      <c r="B158" s="3"/>
      <c r="C158" s="3"/>
      <c r="D158" s="17"/>
    </row>
    <row r="159" spans="1:4" ht="15" customHeight="1" x14ac:dyDescent="0.3">
      <c r="A159" s="3"/>
      <c r="B159" s="3"/>
      <c r="C159" s="3"/>
      <c r="D159" s="17"/>
    </row>
    <row r="160" spans="1:4" ht="15" customHeight="1" x14ac:dyDescent="0.3">
      <c r="A160" s="3"/>
      <c r="B160" s="3"/>
      <c r="C160" s="3"/>
      <c r="D160" s="17"/>
    </row>
    <row r="161" spans="1:4" ht="15" customHeight="1" x14ac:dyDescent="0.3">
      <c r="A161" s="3"/>
      <c r="B161" s="3"/>
      <c r="C161" s="3"/>
      <c r="D161" s="17"/>
    </row>
    <row r="162" spans="1:4" ht="15" customHeight="1" x14ac:dyDescent="0.3">
      <c r="A162" s="3"/>
      <c r="B162" s="3"/>
      <c r="C162" s="3"/>
      <c r="D162" s="17"/>
    </row>
    <row r="163" spans="1:4" ht="15" customHeight="1" x14ac:dyDescent="0.3">
      <c r="A163" s="3"/>
      <c r="B163" s="3"/>
      <c r="C163" s="3"/>
      <c r="D163" s="17"/>
    </row>
    <row r="164" spans="1:4" ht="15" customHeight="1" x14ac:dyDescent="0.3">
      <c r="A164" s="3"/>
      <c r="B164" s="3"/>
      <c r="C164" s="3"/>
      <c r="D164" s="17"/>
    </row>
    <row r="165" spans="1:4" ht="15" customHeight="1" x14ac:dyDescent="0.3">
      <c r="A165" s="3"/>
      <c r="B165" s="3"/>
      <c r="C165" s="3"/>
      <c r="D165" s="17"/>
    </row>
    <row r="166" spans="1:4" ht="15" customHeight="1" x14ac:dyDescent="0.3">
      <c r="A166" s="3"/>
      <c r="B166" s="3"/>
      <c r="C166" s="3"/>
      <c r="D166" s="17"/>
    </row>
    <row r="167" spans="1:4" ht="15" customHeight="1" x14ac:dyDescent="0.3">
      <c r="A167" s="3"/>
      <c r="B167" s="3"/>
      <c r="C167" s="3"/>
      <c r="D167" s="17"/>
    </row>
    <row r="168" spans="1:4" ht="15" customHeight="1" x14ac:dyDescent="0.3">
      <c r="A168" s="3"/>
      <c r="B168" s="3"/>
      <c r="C168" s="3"/>
      <c r="D168" s="17"/>
    </row>
    <row r="169" spans="1:4" ht="15" customHeight="1" x14ac:dyDescent="0.3">
      <c r="A169" s="3"/>
      <c r="B169" s="3"/>
      <c r="C169" s="3"/>
      <c r="D169" s="17"/>
    </row>
    <row r="170" spans="1:4" ht="15" customHeight="1" x14ac:dyDescent="0.3">
      <c r="A170" s="3"/>
      <c r="B170" s="3"/>
      <c r="C170" s="3"/>
      <c r="D170" s="17"/>
    </row>
    <row r="171" spans="1:4" ht="15" customHeight="1" x14ac:dyDescent="0.3">
      <c r="A171" s="3"/>
      <c r="B171" s="3"/>
      <c r="C171" s="3"/>
      <c r="D171" s="17"/>
    </row>
    <row r="172" spans="1:4" ht="15" customHeight="1" x14ac:dyDescent="0.3">
      <c r="A172" s="3"/>
      <c r="B172" s="3"/>
      <c r="C172" s="3"/>
      <c r="D172" s="17"/>
    </row>
    <row r="173" spans="1:4" ht="15" customHeight="1" x14ac:dyDescent="0.3">
      <c r="A173" s="3"/>
      <c r="B173" s="3"/>
      <c r="C173" s="3"/>
      <c r="D173" s="17"/>
    </row>
    <row r="174" spans="1:4" ht="15" customHeight="1" x14ac:dyDescent="0.3">
      <c r="A174" s="3"/>
      <c r="B174" s="3"/>
      <c r="C174" s="3"/>
      <c r="D174" s="17"/>
    </row>
    <row r="175" spans="1:4" ht="15" customHeight="1" x14ac:dyDescent="0.3">
      <c r="A175" s="3"/>
      <c r="B175" s="3"/>
      <c r="C175" s="3"/>
      <c r="D175" s="17"/>
    </row>
    <row r="176" spans="1:4" ht="15" customHeight="1" x14ac:dyDescent="0.3">
      <c r="A176" s="3"/>
      <c r="B176" s="3"/>
      <c r="C176" s="3"/>
      <c r="D176" s="17"/>
    </row>
    <row r="177" spans="1:4" ht="15" customHeight="1" x14ac:dyDescent="0.3">
      <c r="A177" s="3"/>
      <c r="B177" s="3"/>
      <c r="C177" s="3"/>
      <c r="D177" s="17"/>
    </row>
    <row r="178" spans="1:4" ht="15" customHeight="1" x14ac:dyDescent="0.3">
      <c r="A178" s="3"/>
      <c r="B178" s="3"/>
      <c r="C178" s="3"/>
      <c r="D178" s="17"/>
    </row>
    <row r="179" spans="1:4" ht="15" customHeight="1" x14ac:dyDescent="0.3">
      <c r="A179" s="3"/>
      <c r="B179" s="3"/>
      <c r="C179" s="3"/>
      <c r="D179" s="17"/>
    </row>
    <row r="180" spans="1:4" ht="15" customHeight="1" x14ac:dyDescent="0.3">
      <c r="A180" s="3"/>
      <c r="B180" s="3"/>
      <c r="C180" s="3"/>
      <c r="D180" s="17"/>
    </row>
    <row r="181" spans="1:4" ht="15" customHeight="1" x14ac:dyDescent="0.3">
      <c r="A181" s="3"/>
      <c r="B181" s="3"/>
      <c r="C181" s="3"/>
      <c r="D181" s="17"/>
    </row>
    <row r="182" spans="1:4" ht="15" customHeight="1" x14ac:dyDescent="0.3">
      <c r="A182" s="3"/>
      <c r="B182" s="3"/>
      <c r="C182" s="3"/>
      <c r="D182" s="17"/>
    </row>
    <row r="183" spans="1:4" ht="15" customHeight="1" x14ac:dyDescent="0.3">
      <c r="A183" s="3"/>
      <c r="B183" s="3"/>
      <c r="C183" s="3"/>
      <c r="D183" s="17"/>
    </row>
    <row r="184" spans="1:4" ht="15" customHeight="1" x14ac:dyDescent="0.3">
      <c r="A184" s="3"/>
      <c r="B184" s="3"/>
      <c r="C184" s="3"/>
      <c r="D184" s="17"/>
    </row>
    <row r="185" spans="1:4" ht="15" customHeight="1" x14ac:dyDescent="0.3">
      <c r="A185" s="3"/>
      <c r="B185" s="3"/>
      <c r="C185" s="3"/>
      <c r="D185" s="17"/>
    </row>
    <row r="186" spans="1:4" ht="15" customHeight="1" x14ac:dyDescent="0.3">
      <c r="A186" s="3"/>
      <c r="B186" s="3"/>
      <c r="C186" s="3"/>
      <c r="D186" s="17"/>
    </row>
    <row r="187" spans="1:4" ht="15" customHeight="1" x14ac:dyDescent="0.3">
      <c r="A187" s="3"/>
      <c r="B187" s="3"/>
      <c r="C187" s="3"/>
      <c r="D187" s="17"/>
    </row>
    <row r="188" spans="1:4" ht="15" customHeight="1" x14ac:dyDescent="0.3">
      <c r="A188" s="3"/>
      <c r="B188" s="3"/>
      <c r="C188" s="3"/>
      <c r="D188" s="17"/>
    </row>
    <row r="189" spans="1:4" ht="15" customHeight="1" x14ac:dyDescent="0.3">
      <c r="A189" s="3"/>
      <c r="B189" s="3"/>
      <c r="C189" s="3"/>
      <c r="D189" s="17"/>
    </row>
    <row r="190" spans="1:4" ht="15" customHeight="1" x14ac:dyDescent="0.3">
      <c r="A190" s="3"/>
      <c r="B190" s="3"/>
      <c r="C190" s="3"/>
      <c r="D190" s="17"/>
    </row>
    <row r="191" spans="1:4" ht="15" customHeight="1" x14ac:dyDescent="0.3">
      <c r="A191" s="3"/>
      <c r="B191" s="3"/>
      <c r="C191" s="3"/>
      <c r="D191" s="17"/>
    </row>
    <row r="192" spans="1:4" ht="15" customHeight="1" x14ac:dyDescent="0.3">
      <c r="A192" s="3"/>
      <c r="B192" s="3"/>
      <c r="C192" s="3"/>
      <c r="D192" s="17"/>
    </row>
    <row r="193" spans="1:4" ht="15" customHeight="1" x14ac:dyDescent="0.3">
      <c r="A193" s="3"/>
      <c r="B193" s="3"/>
      <c r="C193" s="3"/>
      <c r="D193" s="17"/>
    </row>
    <row r="194" spans="1:4" ht="15" customHeight="1" x14ac:dyDescent="0.3">
      <c r="A194" s="3"/>
      <c r="B194" s="3"/>
      <c r="C194" s="3"/>
      <c r="D194" s="17"/>
    </row>
    <row r="195" spans="1:4" ht="15" customHeight="1" x14ac:dyDescent="0.3">
      <c r="A195" s="3"/>
      <c r="B195" s="3"/>
      <c r="C195" s="3"/>
      <c r="D195" s="17"/>
    </row>
    <row r="196" spans="1:4" ht="15" customHeight="1" x14ac:dyDescent="0.3">
      <c r="A196" s="3"/>
      <c r="B196" s="3"/>
      <c r="C196" s="3"/>
      <c r="D196" s="17"/>
    </row>
    <row r="197" spans="1:4" ht="15" customHeight="1" x14ac:dyDescent="0.3">
      <c r="A197" s="3"/>
      <c r="B197" s="3"/>
      <c r="C197" s="3"/>
      <c r="D197" s="17"/>
    </row>
    <row r="198" spans="1:4" ht="15" customHeight="1" x14ac:dyDescent="0.3">
      <c r="A198" s="3"/>
      <c r="B198" s="3"/>
      <c r="C198" s="3"/>
      <c r="D198" s="17"/>
    </row>
    <row r="199" spans="1:4" ht="15" customHeight="1" x14ac:dyDescent="0.3">
      <c r="A199" s="3"/>
      <c r="B199" s="3"/>
      <c r="C199" s="3"/>
      <c r="D199" s="17"/>
    </row>
    <row r="200" spans="1:4" ht="15" customHeight="1" x14ac:dyDescent="0.3">
      <c r="A200" s="3"/>
      <c r="B200" s="3"/>
      <c r="C200" s="3"/>
      <c r="D200" s="17"/>
    </row>
    <row r="201" spans="1:4" ht="15" customHeight="1" x14ac:dyDescent="0.3">
      <c r="A201" s="3"/>
      <c r="B201" s="3"/>
      <c r="C201" s="3"/>
      <c r="D201" s="17"/>
    </row>
    <row r="202" spans="1:4" ht="15" customHeight="1" x14ac:dyDescent="0.3">
      <c r="A202" s="3"/>
      <c r="B202" s="3"/>
      <c r="C202" s="3"/>
      <c r="D202" s="17"/>
    </row>
    <row r="203" spans="1:4" ht="15" customHeight="1" x14ac:dyDescent="0.3">
      <c r="A203" s="3"/>
      <c r="B203" s="3"/>
      <c r="C203" s="3"/>
      <c r="D203" s="17"/>
    </row>
    <row r="204" spans="1:4" ht="15" customHeight="1" x14ac:dyDescent="0.3">
      <c r="A204" s="3"/>
      <c r="B204" s="3"/>
      <c r="C204" s="3"/>
      <c r="D204" s="17"/>
    </row>
    <row r="205" spans="1:4" ht="15" customHeight="1" x14ac:dyDescent="0.3">
      <c r="A205" s="3"/>
      <c r="B205" s="3"/>
      <c r="C205" s="3"/>
      <c r="D205" s="17"/>
    </row>
    <row r="206" spans="1:4" ht="15" customHeight="1" x14ac:dyDescent="0.3">
      <c r="A206" s="3"/>
      <c r="B206" s="3"/>
      <c r="C206" s="3"/>
      <c r="D206" s="17"/>
    </row>
    <row r="207" spans="1:4" ht="15" customHeight="1" x14ac:dyDescent="0.3">
      <c r="A207" s="3"/>
      <c r="B207" s="3"/>
      <c r="C207" s="3"/>
      <c r="D207" s="17"/>
    </row>
    <row r="208" spans="1:4" ht="15" customHeight="1" x14ac:dyDescent="0.3">
      <c r="A208" s="3"/>
      <c r="B208" s="3"/>
      <c r="C208" s="3"/>
      <c r="D208" s="17"/>
    </row>
    <row r="209" spans="1:4" ht="15" customHeight="1" x14ac:dyDescent="0.3">
      <c r="A209" s="3"/>
      <c r="B209" s="3"/>
      <c r="C209" s="3"/>
      <c r="D209" s="17"/>
    </row>
    <row r="210" spans="1:4" ht="15" customHeight="1" x14ac:dyDescent="0.3">
      <c r="A210" s="3"/>
      <c r="B210" s="3"/>
      <c r="C210" s="3"/>
      <c r="D210" s="17"/>
    </row>
    <row r="211" spans="1:4" ht="15" customHeight="1" x14ac:dyDescent="0.3">
      <c r="A211" s="3"/>
      <c r="B211" s="3"/>
      <c r="C211" s="3"/>
      <c r="D211" s="17"/>
    </row>
    <row r="212" spans="1:4" ht="15" customHeight="1" x14ac:dyDescent="0.3">
      <c r="A212" s="3"/>
      <c r="B212" s="3"/>
      <c r="C212" s="3"/>
      <c r="D212" s="17"/>
    </row>
    <row r="213" spans="1:4" ht="15" customHeight="1" x14ac:dyDescent="0.3">
      <c r="A213" s="3"/>
      <c r="B213" s="3"/>
      <c r="C213" s="3"/>
      <c r="D213" s="17"/>
    </row>
    <row r="214" spans="1:4" ht="15" customHeight="1" x14ac:dyDescent="0.3">
      <c r="A214" s="3"/>
      <c r="B214" s="3"/>
      <c r="C214" s="3"/>
      <c r="D214" s="17"/>
    </row>
    <row r="215" spans="1:4" ht="15" customHeight="1" x14ac:dyDescent="0.3">
      <c r="A215" s="3"/>
      <c r="B215" s="3"/>
      <c r="C215" s="3"/>
      <c r="D215" s="17"/>
    </row>
    <row r="216" spans="1:4" ht="15" customHeight="1" x14ac:dyDescent="0.3">
      <c r="A216" s="3"/>
      <c r="B216" s="3"/>
      <c r="C216" s="3"/>
      <c r="D216" s="17"/>
    </row>
    <row r="217" spans="1:4" ht="15" customHeight="1" x14ac:dyDescent="0.3">
      <c r="A217" s="3"/>
      <c r="B217" s="3"/>
      <c r="C217" s="3"/>
      <c r="D217" s="17"/>
    </row>
    <row r="218" spans="1:4" ht="15" customHeight="1" x14ac:dyDescent="0.3">
      <c r="A218" s="3"/>
      <c r="B218" s="3"/>
      <c r="C218" s="3"/>
      <c r="D218" s="17"/>
    </row>
    <row r="219" spans="1:4" ht="15" customHeight="1" x14ac:dyDescent="0.3">
      <c r="A219" s="3"/>
      <c r="B219" s="3"/>
      <c r="C219" s="3"/>
    </row>
    <row r="220" spans="1:4" ht="15" customHeight="1" x14ac:dyDescent="0.3">
      <c r="A220" s="3"/>
      <c r="B220" s="3"/>
      <c r="C220" s="3"/>
    </row>
    <row r="221" spans="1:4" ht="15" customHeight="1" x14ac:dyDescent="0.3">
      <c r="A221" s="3"/>
      <c r="B221" s="3"/>
      <c r="C221" s="3"/>
    </row>
    <row r="222" spans="1:4" ht="15" customHeight="1" x14ac:dyDescent="0.3">
      <c r="A222" s="3"/>
      <c r="B222" s="3"/>
      <c r="C222" s="3"/>
    </row>
    <row r="223" spans="1:4" ht="15" customHeight="1" x14ac:dyDescent="0.3">
      <c r="A223" s="3"/>
      <c r="B223" s="3"/>
      <c r="C223" s="3"/>
    </row>
    <row r="224" spans="1:4" ht="15" customHeight="1" x14ac:dyDescent="0.3">
      <c r="A224" s="3"/>
      <c r="B224" s="3"/>
      <c r="C224" s="3"/>
    </row>
    <row r="225" spans="1:3" ht="15" customHeight="1" x14ac:dyDescent="0.3">
      <c r="A225" s="3"/>
      <c r="B225" s="3"/>
      <c r="C225" s="3"/>
    </row>
    <row r="226" spans="1:3" ht="15" customHeight="1" x14ac:dyDescent="0.3">
      <c r="A226" s="3"/>
      <c r="B226" s="3"/>
      <c r="C226" s="3"/>
    </row>
    <row r="227" spans="1:3" ht="15" customHeight="1" x14ac:dyDescent="0.3">
      <c r="A227" s="3"/>
      <c r="B227" s="3"/>
      <c r="C227" s="3"/>
    </row>
    <row r="228" spans="1:3" ht="15" customHeight="1" x14ac:dyDescent="0.3">
      <c r="A228" s="3"/>
      <c r="B228" s="3"/>
      <c r="C228" s="3"/>
    </row>
    <row r="229" spans="1:3" ht="15" customHeight="1" x14ac:dyDescent="0.3">
      <c r="A229" s="3"/>
      <c r="B229" s="3"/>
      <c r="C229" s="3"/>
    </row>
    <row r="230" spans="1:3" ht="15" customHeight="1" x14ac:dyDescent="0.3">
      <c r="A230" s="3"/>
      <c r="B230" s="3"/>
      <c r="C230" s="3"/>
    </row>
    <row r="231" spans="1:3" ht="15" customHeight="1" x14ac:dyDescent="0.3">
      <c r="A231" s="3"/>
      <c r="B231" s="3"/>
      <c r="C231" s="3"/>
    </row>
    <row r="232" spans="1:3" ht="15" customHeight="1" x14ac:dyDescent="0.3">
      <c r="A232" s="3"/>
      <c r="B232" s="3"/>
      <c r="C232" s="3"/>
    </row>
    <row r="233" spans="1:3" ht="15" customHeight="1" x14ac:dyDescent="0.3">
      <c r="A233" s="3"/>
      <c r="B233" s="3"/>
      <c r="C233" s="3"/>
    </row>
    <row r="234" spans="1:3" ht="15" customHeight="1" x14ac:dyDescent="0.3">
      <c r="A234" s="3"/>
      <c r="B234" s="3"/>
      <c r="C234" s="3"/>
    </row>
    <row r="235" spans="1:3" ht="15" customHeight="1" x14ac:dyDescent="0.3">
      <c r="A235" s="3"/>
      <c r="B235" s="3"/>
      <c r="C235" s="3"/>
    </row>
    <row r="236" spans="1:3" ht="15" customHeight="1" x14ac:dyDescent="0.3">
      <c r="A236" s="3"/>
      <c r="B236" s="3"/>
      <c r="C236" s="3"/>
    </row>
    <row r="237" spans="1:3" ht="15" customHeight="1" x14ac:dyDescent="0.3">
      <c r="A237" s="3"/>
      <c r="B237" s="3"/>
      <c r="C237" s="3"/>
    </row>
    <row r="238" spans="1:3" ht="15" customHeight="1" x14ac:dyDescent="0.3">
      <c r="A238" s="3"/>
      <c r="B238" s="3"/>
      <c r="C238" s="3"/>
    </row>
    <row r="239" spans="1:3" ht="15" customHeight="1" x14ac:dyDescent="0.3">
      <c r="A239" s="3"/>
      <c r="B239" s="3"/>
      <c r="C239" s="3"/>
    </row>
    <row r="240" spans="1:3" ht="15" customHeight="1" x14ac:dyDescent="0.3">
      <c r="A240" s="3"/>
      <c r="B240" s="3"/>
      <c r="C240" s="3"/>
    </row>
    <row r="241" spans="1:3" ht="15" customHeight="1" x14ac:dyDescent="0.3">
      <c r="A241" s="3"/>
      <c r="B241" s="3"/>
      <c r="C241" s="3"/>
    </row>
    <row r="242" spans="1:3" ht="15" customHeight="1" x14ac:dyDescent="0.3">
      <c r="A242" s="3"/>
      <c r="B242" s="3"/>
      <c r="C242" s="3"/>
    </row>
    <row r="243" spans="1:3" ht="15" customHeight="1" x14ac:dyDescent="0.3">
      <c r="A243" s="3"/>
      <c r="B243" s="3"/>
      <c r="C243" s="3"/>
    </row>
    <row r="244" spans="1:3" ht="15" customHeight="1" x14ac:dyDescent="0.3">
      <c r="A244" s="3"/>
      <c r="B244" s="3"/>
      <c r="C244" s="3"/>
    </row>
    <row r="245" spans="1:3" ht="15" customHeight="1" x14ac:dyDescent="0.3">
      <c r="A245" s="3"/>
      <c r="B245" s="3"/>
      <c r="C245" s="3"/>
    </row>
    <row r="246" spans="1:3" ht="15" customHeight="1" x14ac:dyDescent="0.3">
      <c r="A246" s="3"/>
      <c r="B246" s="3"/>
      <c r="C246" s="3"/>
    </row>
    <row r="247" spans="1:3" ht="15" customHeight="1" x14ac:dyDescent="0.3">
      <c r="A247" s="3"/>
      <c r="B247" s="3"/>
      <c r="C247" s="3"/>
    </row>
    <row r="248" spans="1:3" ht="15" customHeight="1" x14ac:dyDescent="0.3">
      <c r="A248" s="3"/>
      <c r="B248" s="3"/>
      <c r="C248" s="3"/>
    </row>
    <row r="249" spans="1:3" ht="15" customHeight="1" x14ac:dyDescent="0.3">
      <c r="A249" s="3"/>
      <c r="B249" s="3"/>
      <c r="C249" s="3"/>
    </row>
    <row r="250" spans="1:3" ht="15" customHeight="1" x14ac:dyDescent="0.3">
      <c r="A250" s="3"/>
      <c r="B250" s="3"/>
      <c r="C250" s="3"/>
    </row>
    <row r="251" spans="1:3" ht="15" customHeight="1" x14ac:dyDescent="0.3">
      <c r="A251" s="3"/>
      <c r="B251" s="3"/>
      <c r="C251" s="3"/>
    </row>
    <row r="252" spans="1:3" ht="15" customHeight="1" x14ac:dyDescent="0.3">
      <c r="A252" s="3"/>
      <c r="B252" s="3"/>
      <c r="C252" s="3"/>
    </row>
    <row r="253" spans="1:3" ht="15" customHeight="1" x14ac:dyDescent="0.3">
      <c r="A253" s="3"/>
      <c r="B253" s="3"/>
      <c r="C253" s="3"/>
    </row>
    <row r="254" spans="1:3" ht="15" customHeight="1" x14ac:dyDescent="0.3">
      <c r="A254" s="3"/>
      <c r="B254" s="3"/>
      <c r="C254" s="3"/>
    </row>
    <row r="255" spans="1:3" ht="15" customHeight="1" x14ac:dyDescent="0.3">
      <c r="A255" s="3"/>
      <c r="B255" s="3"/>
      <c r="C255" s="3"/>
    </row>
    <row r="256" spans="1:3" ht="15" customHeight="1" x14ac:dyDescent="0.3">
      <c r="A256" s="3"/>
      <c r="B256" s="3"/>
      <c r="C256" s="3"/>
    </row>
    <row r="257" spans="1:3" ht="15" customHeight="1" x14ac:dyDescent="0.3">
      <c r="A257" s="3"/>
      <c r="B257" s="3"/>
      <c r="C257" s="3"/>
    </row>
    <row r="258" spans="1:3" ht="15" customHeight="1" x14ac:dyDescent="0.3">
      <c r="A258" s="3"/>
      <c r="B258" s="3"/>
      <c r="C258" s="3"/>
    </row>
    <row r="259" spans="1:3" ht="15" customHeight="1" x14ac:dyDescent="0.3">
      <c r="A259" s="3"/>
      <c r="B259" s="3"/>
      <c r="C259" s="3"/>
    </row>
    <row r="260" spans="1:3" ht="15" customHeight="1" x14ac:dyDescent="0.3">
      <c r="A260" s="3"/>
      <c r="B260" s="3"/>
      <c r="C260" s="3"/>
    </row>
    <row r="261" spans="1:3" ht="15" customHeight="1" x14ac:dyDescent="0.3">
      <c r="A261" s="3"/>
      <c r="B261" s="3"/>
      <c r="C261" s="3"/>
    </row>
    <row r="262" spans="1:3" ht="15" customHeight="1" x14ac:dyDescent="0.3">
      <c r="A262" s="3"/>
      <c r="B262" s="3"/>
      <c r="C262" s="3"/>
    </row>
    <row r="263" spans="1:3" ht="15" customHeight="1" x14ac:dyDescent="0.3">
      <c r="A263" s="3"/>
      <c r="B263" s="3"/>
      <c r="C263" s="3"/>
    </row>
    <row r="264" spans="1:3" ht="15" customHeight="1" x14ac:dyDescent="0.3">
      <c r="A264" s="3"/>
      <c r="B264" s="3"/>
      <c r="C264" s="3"/>
    </row>
    <row r="265" spans="1:3" ht="15" customHeight="1" x14ac:dyDescent="0.3">
      <c r="A265" s="3"/>
      <c r="B265" s="3"/>
      <c r="C265" s="3"/>
    </row>
    <row r="266" spans="1:3" ht="15" customHeight="1" x14ac:dyDescent="0.3">
      <c r="A266" s="3"/>
      <c r="B266" s="3"/>
      <c r="C266" s="3"/>
    </row>
    <row r="267" spans="1:3" ht="15" customHeight="1" x14ac:dyDescent="0.3">
      <c r="A267" s="3"/>
      <c r="B267" s="3"/>
      <c r="C267" s="3"/>
    </row>
    <row r="268" spans="1:3" ht="15" customHeight="1" x14ac:dyDescent="0.3">
      <c r="A268" s="3"/>
      <c r="B268" s="3"/>
      <c r="C268" s="3"/>
    </row>
    <row r="269" spans="1:3" ht="15" customHeight="1" x14ac:dyDescent="0.3">
      <c r="A269" s="3"/>
      <c r="B269" s="3"/>
      <c r="C269" s="3"/>
    </row>
    <row r="270" spans="1:3" ht="15" customHeight="1" x14ac:dyDescent="0.3">
      <c r="A270" s="3"/>
      <c r="B270" s="3"/>
      <c r="C270" s="3"/>
    </row>
    <row r="271" spans="1:3" ht="15" customHeight="1" x14ac:dyDescent="0.3">
      <c r="A271" s="3"/>
      <c r="B271" s="3"/>
      <c r="C271" s="3"/>
    </row>
    <row r="272" spans="1:3" ht="15" customHeight="1" x14ac:dyDescent="0.3">
      <c r="A272" s="3"/>
      <c r="B272" s="3"/>
      <c r="C272" s="3"/>
    </row>
    <row r="273" spans="1:3" ht="15" customHeight="1" x14ac:dyDescent="0.3">
      <c r="A273" s="3"/>
      <c r="B273" s="3"/>
      <c r="C273" s="3"/>
    </row>
    <row r="274" spans="1:3" ht="15" customHeight="1" x14ac:dyDescent="0.3">
      <c r="A274" s="3"/>
      <c r="B274" s="3"/>
      <c r="C274" s="3"/>
    </row>
    <row r="275" spans="1:3" ht="15" customHeight="1" x14ac:dyDescent="0.3">
      <c r="A275" s="3"/>
      <c r="B275" s="3"/>
      <c r="C275" s="3"/>
    </row>
    <row r="276" spans="1:3" ht="15" customHeight="1" x14ac:dyDescent="0.3">
      <c r="A276" s="3"/>
      <c r="B276" s="3"/>
      <c r="C276" s="3"/>
    </row>
    <row r="277" spans="1:3" ht="15" customHeight="1" x14ac:dyDescent="0.3">
      <c r="A277" s="3"/>
      <c r="B277" s="3"/>
      <c r="C277" s="3"/>
    </row>
    <row r="278" spans="1:3" ht="15" customHeight="1" x14ac:dyDescent="0.3">
      <c r="A278" s="3"/>
      <c r="B278" s="3"/>
      <c r="C278" s="3"/>
    </row>
    <row r="279" spans="1:3" ht="15" customHeight="1" x14ac:dyDescent="0.3">
      <c r="A279" s="3"/>
      <c r="B279" s="3"/>
      <c r="C279" s="3"/>
    </row>
    <row r="280" spans="1:3" ht="15" customHeight="1" x14ac:dyDescent="0.3">
      <c r="A280" s="3"/>
      <c r="B280" s="3"/>
      <c r="C280" s="3"/>
    </row>
    <row r="281" spans="1:3" ht="15" customHeight="1" x14ac:dyDescent="0.3">
      <c r="A281" s="3"/>
      <c r="B281" s="3"/>
      <c r="C281" s="3"/>
    </row>
    <row r="282" spans="1:3" ht="15" customHeight="1" x14ac:dyDescent="0.3">
      <c r="A282" s="3"/>
      <c r="B282" s="3"/>
      <c r="C282" s="3"/>
    </row>
    <row r="283" spans="1:3" ht="15" customHeight="1" x14ac:dyDescent="0.3">
      <c r="A283" s="3"/>
      <c r="B283" s="3"/>
      <c r="C283" s="3"/>
    </row>
    <row r="284" spans="1:3" ht="15" customHeight="1" x14ac:dyDescent="0.3">
      <c r="A284" s="3"/>
      <c r="B284" s="3"/>
      <c r="C284" s="3"/>
    </row>
    <row r="285" spans="1:3" ht="15" customHeight="1" x14ac:dyDescent="0.3">
      <c r="A285" s="3"/>
      <c r="B285" s="3"/>
      <c r="C285" s="3"/>
    </row>
    <row r="286" spans="1:3" ht="15" customHeight="1" x14ac:dyDescent="0.3">
      <c r="A286" s="3"/>
      <c r="B286" s="3"/>
      <c r="C286" s="3"/>
    </row>
    <row r="287" spans="1:3" ht="15" customHeight="1" x14ac:dyDescent="0.3">
      <c r="A287" s="3"/>
      <c r="B287" s="3"/>
      <c r="C287" s="3"/>
    </row>
    <row r="288" spans="1:3" ht="15" customHeight="1" x14ac:dyDescent="0.3">
      <c r="A288" s="3"/>
      <c r="B288" s="3"/>
      <c r="C288" s="3"/>
    </row>
    <row r="289" spans="1:3" ht="15" customHeight="1" x14ac:dyDescent="0.3">
      <c r="A289" s="3"/>
      <c r="B289" s="3"/>
      <c r="C289" s="3"/>
    </row>
    <row r="290" spans="1:3" ht="15" customHeight="1" x14ac:dyDescent="0.3">
      <c r="A290" s="3"/>
      <c r="B290" s="3"/>
      <c r="C290" s="3"/>
    </row>
    <row r="291" spans="1:3" ht="15" customHeight="1" x14ac:dyDescent="0.3">
      <c r="A291" s="3"/>
      <c r="B291" s="3"/>
      <c r="C291" s="3"/>
    </row>
    <row r="292" spans="1:3" ht="15" customHeight="1" x14ac:dyDescent="0.3">
      <c r="A292" s="3"/>
      <c r="B292" s="3"/>
      <c r="C292" s="3"/>
    </row>
    <row r="293" spans="1:3" ht="15" customHeight="1" x14ac:dyDescent="0.3">
      <c r="A293" s="3"/>
      <c r="B293" s="3"/>
      <c r="C293" s="3"/>
    </row>
    <row r="294" spans="1:3" ht="15" customHeight="1" x14ac:dyDescent="0.3">
      <c r="A294" s="3"/>
      <c r="B294" s="3"/>
      <c r="C294" s="3"/>
    </row>
    <row r="295" spans="1:3" ht="15" customHeight="1" x14ac:dyDescent="0.3">
      <c r="A295" s="3"/>
      <c r="B295" s="3"/>
      <c r="C295" s="3"/>
    </row>
    <row r="296" spans="1:3" ht="15" customHeight="1" x14ac:dyDescent="0.3">
      <c r="A296" s="3"/>
      <c r="B296" s="3"/>
      <c r="C296" s="3"/>
    </row>
    <row r="297" spans="1:3" ht="15" customHeight="1" x14ac:dyDescent="0.3">
      <c r="A297" s="3"/>
      <c r="B297" s="3"/>
      <c r="C297" s="3"/>
    </row>
    <row r="298" spans="1:3" ht="15" customHeight="1" x14ac:dyDescent="0.3">
      <c r="A298" s="3"/>
      <c r="B298" s="3"/>
      <c r="C298" s="3"/>
    </row>
    <row r="299" spans="1:3" ht="15" customHeight="1" x14ac:dyDescent="0.3">
      <c r="A299" s="3"/>
      <c r="B299" s="3"/>
      <c r="C299" s="3"/>
    </row>
    <row r="300" spans="1:3" ht="15" customHeight="1" x14ac:dyDescent="0.3">
      <c r="A300" s="3"/>
      <c r="B300" s="3"/>
      <c r="C300" s="3"/>
    </row>
    <row r="301" spans="1:3" ht="15" customHeight="1" x14ac:dyDescent="0.3">
      <c r="A301" s="3"/>
      <c r="B301" s="3"/>
      <c r="C301" s="3"/>
    </row>
    <row r="302" spans="1:3" ht="15" customHeight="1" x14ac:dyDescent="0.3">
      <c r="A302" s="3"/>
      <c r="B302" s="3"/>
      <c r="C302" s="3"/>
    </row>
    <row r="303" spans="1:3" ht="15" customHeight="1" x14ac:dyDescent="0.3">
      <c r="A303" s="3"/>
      <c r="B303" s="3"/>
      <c r="C303" s="3"/>
    </row>
    <row r="304" spans="1:3" ht="15" customHeight="1" x14ac:dyDescent="0.3">
      <c r="A304" s="3"/>
      <c r="B304" s="3"/>
      <c r="C304" s="3"/>
    </row>
    <row r="305" spans="1:3" ht="15" customHeight="1" x14ac:dyDescent="0.3">
      <c r="A305" s="3"/>
      <c r="B305" s="3"/>
      <c r="C305" s="3"/>
    </row>
    <row r="306" spans="1:3" ht="15" customHeight="1" x14ac:dyDescent="0.3">
      <c r="A306" s="3"/>
      <c r="B306" s="3"/>
      <c r="C306" s="3"/>
    </row>
    <row r="307" spans="1:3" ht="15" customHeight="1" x14ac:dyDescent="0.3">
      <c r="A307" s="3"/>
      <c r="B307" s="3"/>
      <c r="C307" s="3"/>
    </row>
    <row r="308" spans="1:3" ht="15" customHeight="1" x14ac:dyDescent="0.3">
      <c r="A308" s="3"/>
      <c r="B308" s="3"/>
      <c r="C308" s="3"/>
    </row>
    <row r="309" spans="1:3" ht="15" customHeight="1" x14ac:dyDescent="0.3">
      <c r="A309" s="3"/>
      <c r="B309" s="3"/>
      <c r="C309" s="3"/>
    </row>
    <row r="310" spans="1:3" ht="15" customHeight="1" x14ac:dyDescent="0.3">
      <c r="A310" s="3"/>
      <c r="B310" s="3"/>
      <c r="C310" s="3"/>
    </row>
    <row r="311" spans="1:3" ht="15" customHeight="1" x14ac:dyDescent="0.3">
      <c r="A311" s="3"/>
      <c r="B311" s="3"/>
      <c r="C311" s="3"/>
    </row>
    <row r="312" spans="1:3" ht="15" customHeight="1" x14ac:dyDescent="0.3">
      <c r="A312" s="3"/>
      <c r="B312" s="3"/>
      <c r="C312" s="3"/>
    </row>
    <row r="313" spans="1:3" ht="15" customHeight="1" x14ac:dyDescent="0.3">
      <c r="A313" s="3"/>
      <c r="B313" s="3"/>
      <c r="C313" s="3"/>
    </row>
    <row r="314" spans="1:3" ht="15" customHeight="1" x14ac:dyDescent="0.3">
      <c r="A314" s="3"/>
      <c r="B314" s="3"/>
      <c r="C314" s="3"/>
    </row>
    <row r="315" spans="1:3" ht="15" customHeight="1" x14ac:dyDescent="0.3">
      <c r="A315" s="3"/>
      <c r="B315" s="3"/>
      <c r="C315" s="3"/>
    </row>
    <row r="316" spans="1:3" ht="15" customHeight="1" x14ac:dyDescent="0.3">
      <c r="A316" s="3"/>
      <c r="B316" s="3"/>
      <c r="C316" s="3"/>
    </row>
    <row r="317" spans="1:3" ht="15" customHeight="1" x14ac:dyDescent="0.3">
      <c r="A317" s="3"/>
      <c r="B317" s="3"/>
      <c r="C317" s="3"/>
    </row>
    <row r="318" spans="1:3" ht="15" customHeight="1" x14ac:dyDescent="0.3">
      <c r="A318" s="3"/>
      <c r="B318" s="3"/>
      <c r="C318" s="3"/>
    </row>
    <row r="319" spans="1:3" ht="15" customHeight="1" x14ac:dyDescent="0.3">
      <c r="A319" s="3"/>
      <c r="B319" s="3"/>
      <c r="C319" s="3"/>
    </row>
    <row r="320" spans="1:3" ht="15" customHeight="1" x14ac:dyDescent="0.3">
      <c r="A320" s="3"/>
      <c r="B320" s="3"/>
      <c r="C320" s="3"/>
    </row>
    <row r="321" spans="1:3" ht="15" customHeight="1" x14ac:dyDescent="0.3">
      <c r="A321" s="3"/>
      <c r="B321" s="3"/>
      <c r="C321" s="3"/>
    </row>
    <row r="322" spans="1:3" ht="15" customHeight="1" x14ac:dyDescent="0.3">
      <c r="A322" s="3"/>
      <c r="B322" s="3"/>
      <c r="C322" s="3"/>
    </row>
    <row r="323" spans="1:3" ht="15" customHeight="1" x14ac:dyDescent="0.3">
      <c r="A323" s="3"/>
      <c r="B323" s="3"/>
      <c r="C323" s="3"/>
    </row>
    <row r="324" spans="1:3" ht="15" customHeight="1" x14ac:dyDescent="0.3">
      <c r="A324" s="3"/>
      <c r="B324" s="3"/>
      <c r="C324" s="3"/>
    </row>
    <row r="325" spans="1:3" ht="15" customHeight="1" x14ac:dyDescent="0.3">
      <c r="A325" s="3"/>
      <c r="B325" s="3"/>
      <c r="C325" s="3"/>
    </row>
    <row r="326" spans="1:3" ht="15" customHeight="1" x14ac:dyDescent="0.3">
      <c r="A326" s="3"/>
      <c r="B326" s="3"/>
      <c r="C326" s="3"/>
    </row>
    <row r="327" spans="1:3" ht="15" customHeight="1" x14ac:dyDescent="0.3">
      <c r="A327" s="3"/>
      <c r="B327" s="3"/>
      <c r="C327" s="3"/>
    </row>
    <row r="328" spans="1:3" ht="15" customHeight="1" x14ac:dyDescent="0.3">
      <c r="A328" s="3"/>
      <c r="B328" s="3"/>
      <c r="C328" s="3"/>
    </row>
    <row r="329" spans="1:3" ht="15" customHeight="1" x14ac:dyDescent="0.3">
      <c r="A329" s="3"/>
      <c r="B329" s="3"/>
      <c r="C329" s="3"/>
    </row>
    <row r="330" spans="1:3" ht="15" customHeight="1" x14ac:dyDescent="0.3">
      <c r="A330" s="3"/>
      <c r="B330" s="3"/>
      <c r="C330" s="3"/>
    </row>
    <row r="331" spans="1:3" ht="15" customHeight="1" x14ac:dyDescent="0.3">
      <c r="A331" s="3"/>
      <c r="B331" s="3"/>
      <c r="C331" s="3"/>
    </row>
    <row r="332" spans="1:3" ht="15" customHeight="1" x14ac:dyDescent="0.3">
      <c r="A332" s="3"/>
      <c r="B332" s="3"/>
      <c r="C332" s="3"/>
    </row>
    <row r="333" spans="1:3" ht="15" customHeight="1" x14ac:dyDescent="0.3">
      <c r="A333" s="3"/>
      <c r="B333" s="3"/>
      <c r="C333" s="3"/>
    </row>
    <row r="334" spans="1:3" ht="15" customHeight="1" x14ac:dyDescent="0.3">
      <c r="A334" s="3"/>
      <c r="B334" s="3"/>
      <c r="C334" s="3"/>
    </row>
    <row r="335" spans="1:3" ht="15" customHeight="1" x14ac:dyDescent="0.3">
      <c r="A335" s="3"/>
      <c r="B335" s="3"/>
      <c r="C335" s="3"/>
    </row>
    <row r="336" spans="1:3" ht="15" customHeight="1" x14ac:dyDescent="0.3">
      <c r="A336" s="3"/>
      <c r="B336" s="3"/>
      <c r="C336" s="3"/>
    </row>
    <row r="337" spans="1:3" ht="15" customHeight="1" x14ac:dyDescent="0.3">
      <c r="A337" s="3"/>
      <c r="B337" s="3"/>
      <c r="C337" s="3"/>
    </row>
    <row r="338" spans="1:3" ht="15" customHeight="1" x14ac:dyDescent="0.3">
      <c r="A338" s="3"/>
      <c r="B338" s="3"/>
      <c r="C338" s="3"/>
    </row>
    <row r="339" spans="1:3" ht="15" customHeight="1" x14ac:dyDescent="0.3">
      <c r="A339" s="3"/>
      <c r="B339" s="3"/>
      <c r="C339" s="3"/>
    </row>
    <row r="340" spans="1:3" ht="15" customHeight="1" x14ac:dyDescent="0.3">
      <c r="A340" s="3"/>
      <c r="B340" s="3"/>
      <c r="C340" s="3"/>
    </row>
    <row r="341" spans="1:3" ht="15" customHeight="1" x14ac:dyDescent="0.3">
      <c r="A341" s="3"/>
      <c r="B341" s="3"/>
      <c r="C341" s="3"/>
    </row>
    <row r="342" spans="1:3" ht="15" customHeight="1" x14ac:dyDescent="0.3">
      <c r="A342" s="3"/>
      <c r="B342" s="3"/>
      <c r="C342" s="3"/>
    </row>
    <row r="343" spans="1:3" ht="15" customHeight="1" x14ac:dyDescent="0.3">
      <c r="A343" s="3"/>
      <c r="B343" s="3"/>
      <c r="C343" s="3"/>
    </row>
    <row r="344" spans="1:3" ht="15" customHeight="1" x14ac:dyDescent="0.3">
      <c r="A344" s="3"/>
      <c r="B344" s="3"/>
      <c r="C344" s="3"/>
    </row>
    <row r="345" spans="1:3" ht="15" customHeight="1" x14ac:dyDescent="0.3">
      <c r="A345" s="3"/>
      <c r="B345" s="3"/>
      <c r="C345" s="3"/>
    </row>
    <row r="346" spans="1:3" ht="15" customHeight="1" x14ac:dyDescent="0.3">
      <c r="A346" s="3"/>
      <c r="B346" s="3"/>
      <c r="C346" s="3"/>
    </row>
    <row r="347" spans="1:3" ht="15" customHeight="1" x14ac:dyDescent="0.3">
      <c r="A347" s="3"/>
      <c r="B347" s="3"/>
      <c r="C347" s="3"/>
    </row>
    <row r="348" spans="1:3" ht="15" customHeight="1" x14ac:dyDescent="0.3">
      <c r="A348" s="3"/>
      <c r="B348" s="3"/>
      <c r="C348" s="3"/>
    </row>
    <row r="349" spans="1:3" ht="15" customHeight="1" x14ac:dyDescent="0.3">
      <c r="A349" s="3"/>
      <c r="B349" s="3"/>
      <c r="C349" s="3"/>
    </row>
    <row r="350" spans="1:3" ht="15" customHeight="1" x14ac:dyDescent="0.3">
      <c r="A350" s="3"/>
      <c r="B350" s="3"/>
      <c r="C350" s="3"/>
    </row>
    <row r="351" spans="1:3" ht="15" customHeight="1" x14ac:dyDescent="0.3">
      <c r="A351" s="3"/>
      <c r="B351" s="3"/>
      <c r="C351" s="3"/>
    </row>
    <row r="352" spans="1:3" ht="15" customHeight="1" x14ac:dyDescent="0.3">
      <c r="A352" s="3"/>
      <c r="B352" s="3"/>
      <c r="C352" s="3"/>
    </row>
    <row r="353" spans="1:3" ht="15" customHeight="1" x14ac:dyDescent="0.3">
      <c r="A353" s="3"/>
      <c r="B353" s="3"/>
      <c r="C353" s="3"/>
    </row>
    <row r="354" spans="1:3" ht="15" customHeight="1" x14ac:dyDescent="0.3">
      <c r="A354" s="3"/>
      <c r="B354" s="3"/>
      <c r="C354" s="3"/>
    </row>
    <row r="355" spans="1:3" ht="15" customHeight="1" x14ac:dyDescent="0.3">
      <c r="A355" s="3"/>
      <c r="B355" s="3"/>
      <c r="C355" s="3"/>
    </row>
    <row r="356" spans="1:3" ht="15" customHeight="1" x14ac:dyDescent="0.3">
      <c r="A356" s="3"/>
      <c r="B356" s="3"/>
      <c r="C356" s="3"/>
    </row>
    <row r="357" spans="1:3" ht="15" customHeight="1" x14ac:dyDescent="0.3">
      <c r="A357" s="3"/>
      <c r="B357" s="3"/>
      <c r="C357" s="3"/>
    </row>
    <row r="358" spans="1:3" ht="15" customHeight="1" x14ac:dyDescent="0.3">
      <c r="A358" s="3"/>
      <c r="B358" s="3"/>
      <c r="C358" s="3"/>
    </row>
    <row r="359" spans="1:3" ht="15" customHeight="1" x14ac:dyDescent="0.3">
      <c r="A359" s="3"/>
      <c r="B359" s="3"/>
      <c r="C359" s="3"/>
    </row>
    <row r="360" spans="1:3" ht="15" customHeight="1" x14ac:dyDescent="0.3">
      <c r="A360" s="3"/>
      <c r="B360" s="3"/>
      <c r="C360" s="3"/>
    </row>
    <row r="361" spans="1:3" ht="15" customHeight="1" x14ac:dyDescent="0.3">
      <c r="A361" s="3"/>
      <c r="B361" s="3"/>
      <c r="C361" s="3"/>
    </row>
    <row r="362" spans="1:3" ht="15" customHeight="1" x14ac:dyDescent="0.3">
      <c r="A362" s="3"/>
      <c r="B362" s="3"/>
      <c r="C362" s="3"/>
    </row>
    <row r="363" spans="1:3" ht="15" customHeight="1" x14ac:dyDescent="0.3">
      <c r="A363" s="3"/>
      <c r="B363" s="3"/>
      <c r="C363" s="3"/>
    </row>
    <row r="364" spans="1:3" ht="15" customHeight="1" x14ac:dyDescent="0.3">
      <c r="A364" s="3"/>
      <c r="B364" s="3"/>
      <c r="C364" s="3"/>
    </row>
    <row r="365" spans="1:3" ht="15" customHeight="1" x14ac:dyDescent="0.3">
      <c r="A365" s="3"/>
      <c r="B365" s="3"/>
      <c r="C365" s="3"/>
    </row>
    <row r="366" spans="1:3" ht="15" customHeight="1" x14ac:dyDescent="0.3">
      <c r="A366" s="3"/>
      <c r="B366" s="3"/>
      <c r="C366" s="3"/>
    </row>
    <row r="367" spans="1:3" ht="15" customHeight="1" x14ac:dyDescent="0.3">
      <c r="A367" s="3"/>
      <c r="B367" s="3"/>
      <c r="C367" s="3"/>
    </row>
    <row r="368" spans="1:3" ht="15" customHeight="1" x14ac:dyDescent="0.3">
      <c r="A368" s="3"/>
      <c r="B368" s="3"/>
      <c r="C368" s="3"/>
    </row>
    <row r="369" spans="1:3" ht="15" customHeight="1" x14ac:dyDescent="0.3">
      <c r="A369" s="3"/>
      <c r="B369" s="3"/>
      <c r="C369" s="3"/>
    </row>
    <row r="370" spans="1:3" ht="15" customHeight="1" x14ac:dyDescent="0.3">
      <c r="A370" s="3"/>
      <c r="B370" s="3"/>
      <c r="C370" s="3"/>
    </row>
    <row r="371" spans="1:3" ht="15" customHeight="1" x14ac:dyDescent="0.3">
      <c r="A371" s="3"/>
      <c r="B371" s="3"/>
      <c r="C371" s="3"/>
    </row>
    <row r="372" spans="1:3" ht="15" customHeight="1" x14ac:dyDescent="0.3">
      <c r="A372" s="3"/>
      <c r="B372" s="3"/>
      <c r="C372" s="3"/>
    </row>
    <row r="373" spans="1:3" ht="15" customHeight="1" x14ac:dyDescent="0.3">
      <c r="A373" s="3"/>
      <c r="B373" s="3"/>
      <c r="C373" s="3"/>
    </row>
    <row r="374" spans="1:3" ht="15" customHeight="1" x14ac:dyDescent="0.3">
      <c r="A374" s="3"/>
      <c r="B374" s="3"/>
      <c r="C374" s="3"/>
    </row>
    <row r="375" spans="1:3" ht="15" customHeight="1" x14ac:dyDescent="0.3">
      <c r="A375" s="3"/>
      <c r="B375" s="3"/>
      <c r="C375" s="3"/>
    </row>
    <row r="376" spans="1:3" ht="15" customHeight="1" x14ac:dyDescent="0.3">
      <c r="A376" s="3"/>
      <c r="B376" s="3"/>
      <c r="C376" s="3"/>
    </row>
    <row r="377" spans="1:3" ht="15" customHeight="1" x14ac:dyDescent="0.3">
      <c r="A377" s="3"/>
      <c r="B377" s="3"/>
      <c r="C377" s="3"/>
    </row>
    <row r="378" spans="1:3" ht="15" customHeight="1" x14ac:dyDescent="0.3">
      <c r="A378" s="3"/>
      <c r="B378" s="3"/>
      <c r="C378" s="3"/>
    </row>
    <row r="379" spans="1:3" ht="15" customHeight="1" x14ac:dyDescent="0.3">
      <c r="A379" s="3"/>
      <c r="B379" s="3"/>
      <c r="C379" s="3"/>
    </row>
    <row r="380" spans="1:3" ht="15" customHeight="1" x14ac:dyDescent="0.3">
      <c r="A380" s="3"/>
      <c r="B380" s="3"/>
      <c r="C380" s="3"/>
    </row>
    <row r="381" spans="1:3" ht="15" customHeight="1" x14ac:dyDescent="0.3">
      <c r="A381" s="3"/>
      <c r="B381" s="3"/>
      <c r="C381" s="3"/>
    </row>
    <row r="382" spans="1:3" ht="15" customHeight="1" x14ac:dyDescent="0.3">
      <c r="A382" s="3"/>
      <c r="B382" s="3"/>
      <c r="C382" s="3"/>
    </row>
    <row r="383" spans="1:3" ht="15" customHeight="1" x14ac:dyDescent="0.3">
      <c r="A383" s="3"/>
      <c r="B383" s="3"/>
      <c r="C383" s="3"/>
    </row>
    <row r="384" spans="1:3" ht="15" customHeight="1" x14ac:dyDescent="0.3">
      <c r="A384" s="3"/>
      <c r="B384" s="3"/>
      <c r="C384" s="3"/>
    </row>
    <row r="385" spans="1:3" ht="15" customHeight="1" x14ac:dyDescent="0.3">
      <c r="A385" s="3"/>
      <c r="B385" s="3"/>
      <c r="C385" s="3"/>
    </row>
    <row r="386" spans="1:3" ht="15" customHeight="1" x14ac:dyDescent="0.3">
      <c r="A386" s="3"/>
      <c r="B386" s="3"/>
      <c r="C386" s="3"/>
    </row>
    <row r="387" spans="1:3" ht="15" customHeight="1" x14ac:dyDescent="0.3">
      <c r="A387" s="3"/>
      <c r="B387" s="3"/>
      <c r="C387" s="3"/>
    </row>
    <row r="388" spans="1:3" ht="15" customHeight="1" x14ac:dyDescent="0.3">
      <c r="A388" s="3"/>
      <c r="B388" s="3"/>
      <c r="C388" s="3"/>
    </row>
    <row r="389" spans="1:3" ht="15" customHeight="1" x14ac:dyDescent="0.3">
      <c r="A389" s="3"/>
      <c r="B389" s="3"/>
      <c r="C389" s="3"/>
    </row>
    <row r="390" spans="1:3" ht="15" customHeight="1" x14ac:dyDescent="0.3">
      <c r="A390" s="3"/>
      <c r="B390" s="3"/>
      <c r="C390" s="3"/>
    </row>
    <row r="391" spans="1:3" ht="15" customHeight="1" x14ac:dyDescent="0.3">
      <c r="A391" s="3"/>
      <c r="B391" s="3"/>
      <c r="C391" s="3"/>
    </row>
    <row r="392" spans="1:3" ht="15" customHeight="1" x14ac:dyDescent="0.3">
      <c r="A392" s="3"/>
      <c r="B392" s="3"/>
      <c r="C392" s="3"/>
    </row>
    <row r="393" spans="1:3" ht="15" customHeight="1" x14ac:dyDescent="0.3">
      <c r="A393" s="3"/>
      <c r="B393" s="3"/>
      <c r="C393" s="3"/>
    </row>
    <row r="394" spans="1:3" ht="15" customHeight="1" x14ac:dyDescent="0.3">
      <c r="A394" s="3"/>
      <c r="B394" s="3"/>
      <c r="C394" s="3"/>
    </row>
    <row r="395" spans="1:3" ht="15" customHeight="1" x14ac:dyDescent="0.3">
      <c r="A395" s="3"/>
      <c r="B395" s="3"/>
      <c r="C395" s="3"/>
    </row>
    <row r="396" spans="1:3" ht="15" customHeight="1" x14ac:dyDescent="0.3">
      <c r="A396" s="3"/>
      <c r="B396" s="3"/>
      <c r="C396" s="3"/>
    </row>
    <row r="397" spans="1:3" ht="15" customHeight="1" x14ac:dyDescent="0.3">
      <c r="A397" s="3"/>
      <c r="B397" s="3"/>
      <c r="C397" s="3"/>
    </row>
    <row r="398" spans="1:3" ht="15" customHeight="1" x14ac:dyDescent="0.3">
      <c r="A398" s="3"/>
      <c r="B398" s="3"/>
      <c r="C398" s="3"/>
    </row>
    <row r="399" spans="1:3" ht="15" customHeight="1" x14ac:dyDescent="0.3">
      <c r="A399" s="3"/>
      <c r="B399" s="3"/>
      <c r="C399" s="3"/>
    </row>
    <row r="400" spans="1:3" ht="15" customHeight="1" x14ac:dyDescent="0.3">
      <c r="A400" s="3"/>
      <c r="B400" s="3"/>
      <c r="C400" s="3"/>
    </row>
    <row r="401" spans="1:3" ht="15" customHeight="1" x14ac:dyDescent="0.3">
      <c r="A401" s="3"/>
      <c r="B401" s="3"/>
      <c r="C401" s="3"/>
    </row>
    <row r="402" spans="1:3" ht="15" customHeight="1" x14ac:dyDescent="0.3">
      <c r="A402" s="3"/>
      <c r="B402" s="3"/>
      <c r="C402" s="3"/>
    </row>
    <row r="403" spans="1:3" ht="15" customHeight="1" x14ac:dyDescent="0.3">
      <c r="A403" s="3"/>
      <c r="B403" s="3"/>
      <c r="C403" s="3"/>
    </row>
    <row r="404" spans="1:3" ht="15" customHeight="1" x14ac:dyDescent="0.3">
      <c r="A404" s="3"/>
      <c r="B404" s="3"/>
      <c r="C404" s="3"/>
    </row>
    <row r="405" spans="1:3" ht="15" customHeight="1" x14ac:dyDescent="0.3">
      <c r="A405" s="3"/>
      <c r="B405" s="3"/>
      <c r="C405" s="3"/>
    </row>
    <row r="406" spans="1:3" ht="15" customHeight="1" x14ac:dyDescent="0.3">
      <c r="A406" s="3"/>
      <c r="B406" s="3"/>
      <c r="C406" s="3"/>
    </row>
    <row r="407" spans="1:3" ht="15" customHeight="1" x14ac:dyDescent="0.3">
      <c r="A407" s="3"/>
      <c r="B407" s="3"/>
      <c r="C407" s="3"/>
    </row>
    <row r="408" spans="1:3" ht="15" customHeight="1" x14ac:dyDescent="0.3">
      <c r="A408" s="3"/>
      <c r="B408" s="3"/>
      <c r="C408" s="3"/>
    </row>
    <row r="409" spans="1:3" ht="15" customHeight="1" x14ac:dyDescent="0.3">
      <c r="A409" s="3"/>
      <c r="B409" s="3"/>
      <c r="C409" s="3"/>
    </row>
    <row r="410" spans="1:3" ht="15" customHeight="1" x14ac:dyDescent="0.3">
      <c r="A410" s="3"/>
      <c r="B410" s="3"/>
      <c r="C410" s="3"/>
    </row>
    <row r="411" spans="1:3" ht="15" customHeight="1" x14ac:dyDescent="0.3">
      <c r="A411" s="3"/>
      <c r="B411" s="3"/>
      <c r="C411" s="3"/>
    </row>
    <row r="412" spans="1:3" ht="15" customHeight="1" x14ac:dyDescent="0.3">
      <c r="A412" s="3"/>
      <c r="B412" s="3"/>
      <c r="C412" s="3"/>
    </row>
    <row r="413" spans="1:3" ht="15" customHeight="1" x14ac:dyDescent="0.3">
      <c r="A413" s="3"/>
      <c r="B413" s="3"/>
      <c r="C413" s="3"/>
    </row>
    <row r="414" spans="1:3" ht="15" customHeight="1" x14ac:dyDescent="0.3">
      <c r="A414" s="3"/>
      <c r="B414" s="3"/>
      <c r="C414" s="3"/>
    </row>
    <row r="415" spans="1:3" ht="15" customHeight="1" x14ac:dyDescent="0.3">
      <c r="A415" s="3"/>
      <c r="B415" s="3"/>
      <c r="C415" s="3"/>
    </row>
    <row r="416" spans="1:3" ht="15" customHeight="1" x14ac:dyDescent="0.3">
      <c r="A416" s="3"/>
      <c r="B416" s="3"/>
      <c r="C416" s="3"/>
    </row>
    <row r="417" spans="1:3" ht="15" customHeight="1" x14ac:dyDescent="0.3">
      <c r="A417" s="3"/>
      <c r="B417" s="3"/>
      <c r="C417" s="3"/>
    </row>
    <row r="418" spans="1:3" ht="15" customHeight="1" x14ac:dyDescent="0.3">
      <c r="A418" s="3"/>
      <c r="B418" s="3"/>
      <c r="C418" s="3"/>
    </row>
    <row r="419" spans="1:3" ht="15" customHeight="1" x14ac:dyDescent="0.3">
      <c r="A419" s="3"/>
      <c r="B419" s="3"/>
      <c r="C419" s="3"/>
    </row>
    <row r="420" spans="1:3" ht="15" customHeight="1" x14ac:dyDescent="0.3">
      <c r="A420" s="3"/>
      <c r="B420" s="3"/>
      <c r="C420" s="3"/>
    </row>
    <row r="421" spans="1:3" ht="15" customHeight="1" x14ac:dyDescent="0.3">
      <c r="A421" s="3"/>
      <c r="B421" s="3"/>
      <c r="C421" s="3"/>
    </row>
    <row r="422" spans="1:3" ht="15" customHeight="1" x14ac:dyDescent="0.3">
      <c r="A422" s="3"/>
      <c r="B422" s="3"/>
      <c r="C422" s="3"/>
    </row>
    <row r="423" spans="1:3" ht="15" customHeight="1" x14ac:dyDescent="0.3">
      <c r="A423" s="3"/>
      <c r="B423" s="3"/>
      <c r="C423" s="3"/>
    </row>
    <row r="424" spans="1:3" ht="15" customHeight="1" x14ac:dyDescent="0.3">
      <c r="A424" s="3"/>
      <c r="B424" s="3"/>
      <c r="C424" s="3"/>
    </row>
    <row r="425" spans="1:3" ht="15" customHeight="1" x14ac:dyDescent="0.3">
      <c r="A425" s="3"/>
      <c r="B425" s="3"/>
      <c r="C425" s="3"/>
    </row>
    <row r="426" spans="1:3" ht="15" customHeight="1" x14ac:dyDescent="0.3">
      <c r="A426" s="3"/>
      <c r="B426" s="3"/>
      <c r="C426" s="3"/>
    </row>
    <row r="427" spans="1:3" ht="15" customHeight="1" x14ac:dyDescent="0.3">
      <c r="A427" s="3"/>
      <c r="B427" s="3"/>
      <c r="C427" s="3"/>
    </row>
    <row r="428" spans="1:3" ht="15" customHeight="1" x14ac:dyDescent="0.3">
      <c r="A428" s="3"/>
      <c r="B428" s="3"/>
      <c r="C428" s="3"/>
    </row>
    <row r="429" spans="1:3" ht="15" customHeight="1" x14ac:dyDescent="0.3">
      <c r="A429" s="3"/>
      <c r="B429" s="3"/>
      <c r="C429" s="3"/>
    </row>
    <row r="430" spans="1:3" ht="15" customHeight="1" x14ac:dyDescent="0.3">
      <c r="A430" s="3"/>
      <c r="B430" s="3"/>
      <c r="C430" s="3"/>
    </row>
    <row r="431" spans="1:3" ht="15" customHeight="1" x14ac:dyDescent="0.3">
      <c r="A431" s="3"/>
      <c r="B431" s="3"/>
      <c r="C431" s="3"/>
    </row>
    <row r="432" spans="1:3" ht="15" customHeight="1" x14ac:dyDescent="0.3">
      <c r="A432" s="3"/>
      <c r="B432" s="3"/>
      <c r="C432" s="3"/>
    </row>
    <row r="433" spans="1:3" ht="15" customHeight="1" x14ac:dyDescent="0.3">
      <c r="A433" s="3"/>
      <c r="B433" s="3"/>
      <c r="C433" s="3"/>
    </row>
    <row r="434" spans="1:3" ht="15" customHeight="1" x14ac:dyDescent="0.3">
      <c r="A434" s="3"/>
      <c r="B434" s="3"/>
      <c r="C434" s="3"/>
    </row>
    <row r="435" spans="1:3" ht="15" customHeight="1" x14ac:dyDescent="0.3">
      <c r="A435" s="3"/>
      <c r="B435" s="3"/>
      <c r="C435" s="3"/>
    </row>
    <row r="436" spans="1:3" ht="15" customHeight="1" x14ac:dyDescent="0.3">
      <c r="A436" s="3"/>
      <c r="B436" s="3"/>
      <c r="C436" s="3"/>
    </row>
    <row r="437" spans="1:3" ht="15" customHeight="1" x14ac:dyDescent="0.3">
      <c r="A437" s="3"/>
      <c r="B437" s="3"/>
      <c r="C437" s="3"/>
    </row>
    <row r="438" spans="1:3" ht="15" customHeight="1" x14ac:dyDescent="0.3">
      <c r="A438" s="3"/>
      <c r="B438" s="3"/>
      <c r="C438" s="3"/>
    </row>
    <row r="439" spans="1:3" ht="15" customHeight="1" x14ac:dyDescent="0.3">
      <c r="A439" s="3"/>
      <c r="B439" s="3"/>
      <c r="C439" s="3"/>
    </row>
    <row r="440" spans="1:3" ht="15" customHeight="1" x14ac:dyDescent="0.3">
      <c r="A440" s="3"/>
      <c r="B440" s="3"/>
      <c r="C440" s="3"/>
    </row>
    <row r="441" spans="1:3" ht="15" customHeight="1" x14ac:dyDescent="0.3">
      <c r="A441" s="3"/>
      <c r="B441" s="3"/>
      <c r="C441" s="3"/>
    </row>
    <row r="442" spans="1:3" ht="15" customHeight="1" x14ac:dyDescent="0.3">
      <c r="A442" s="3"/>
      <c r="B442" s="3"/>
      <c r="C442" s="3"/>
    </row>
    <row r="443" spans="1:3" ht="15" customHeight="1" x14ac:dyDescent="0.3">
      <c r="A443" s="3"/>
      <c r="B443" s="3"/>
      <c r="C443" s="3"/>
    </row>
    <row r="444" spans="1:3" ht="15" customHeight="1" x14ac:dyDescent="0.3">
      <c r="A444" s="3"/>
      <c r="B444" s="3"/>
      <c r="C444" s="3"/>
    </row>
    <row r="445" spans="1:3" ht="15" customHeight="1" x14ac:dyDescent="0.3">
      <c r="A445" s="3"/>
      <c r="B445" s="3"/>
      <c r="C445" s="3"/>
    </row>
    <row r="446" spans="1:3" ht="15" customHeight="1" x14ac:dyDescent="0.3">
      <c r="A446" s="3"/>
      <c r="B446" s="3"/>
      <c r="C446" s="3"/>
    </row>
    <row r="447" spans="1:3" ht="15" customHeight="1" x14ac:dyDescent="0.3">
      <c r="A447" s="3"/>
      <c r="B447" s="3"/>
      <c r="C447" s="3"/>
    </row>
    <row r="448" spans="1:3" ht="15" customHeight="1" x14ac:dyDescent="0.3">
      <c r="A448" s="3"/>
      <c r="B448" s="3"/>
      <c r="C448" s="3"/>
    </row>
    <row r="449" spans="1:3" ht="15" customHeight="1" x14ac:dyDescent="0.3">
      <c r="A449" s="3"/>
      <c r="B449" s="3"/>
      <c r="C449" s="3"/>
    </row>
    <row r="450" spans="1:3" ht="15" customHeight="1" x14ac:dyDescent="0.3">
      <c r="A450" s="3"/>
      <c r="B450" s="3"/>
      <c r="C450" s="3"/>
    </row>
    <row r="451" spans="1:3" ht="15" customHeight="1" x14ac:dyDescent="0.3">
      <c r="A451" s="3"/>
      <c r="B451" s="3"/>
      <c r="C451" s="3"/>
    </row>
    <row r="452" spans="1:3" ht="15" customHeight="1" x14ac:dyDescent="0.3">
      <c r="A452" s="3"/>
      <c r="B452" s="3"/>
      <c r="C452" s="3"/>
    </row>
    <row r="453" spans="1:3" ht="15" customHeight="1" x14ac:dyDescent="0.3">
      <c r="A453" s="3"/>
      <c r="B453" s="3"/>
      <c r="C453" s="3"/>
    </row>
    <row r="454" spans="1:3" ht="15" customHeight="1" x14ac:dyDescent="0.3">
      <c r="A454" s="3"/>
      <c r="B454" s="3"/>
      <c r="C454" s="3"/>
    </row>
    <row r="455" spans="1:3" ht="15" customHeight="1" x14ac:dyDescent="0.3">
      <c r="A455" s="3"/>
      <c r="B455" s="3"/>
      <c r="C455" s="3"/>
    </row>
    <row r="456" spans="1:3" ht="15" customHeight="1" x14ac:dyDescent="0.3">
      <c r="A456" s="3"/>
      <c r="B456" s="3"/>
      <c r="C456" s="3"/>
    </row>
    <row r="457" spans="1:3" ht="15" customHeight="1" x14ac:dyDescent="0.3">
      <c r="A457" s="3"/>
      <c r="B457" s="3"/>
      <c r="C457" s="3"/>
    </row>
    <row r="458" spans="1:3" ht="15" customHeight="1" x14ac:dyDescent="0.3">
      <c r="A458" s="3"/>
      <c r="B458" s="3"/>
      <c r="C458" s="3"/>
    </row>
    <row r="459" spans="1:3" ht="15" customHeight="1" x14ac:dyDescent="0.3">
      <c r="A459" s="3"/>
      <c r="B459" s="3"/>
      <c r="C459" s="3"/>
    </row>
    <row r="460" spans="1:3" ht="15" customHeight="1" x14ac:dyDescent="0.3">
      <c r="A460" s="3"/>
      <c r="B460" s="3"/>
      <c r="C460" s="3"/>
    </row>
    <row r="461" spans="1:3" ht="15" customHeight="1" x14ac:dyDescent="0.3">
      <c r="A461" s="3"/>
      <c r="B461" s="3"/>
      <c r="C461" s="3"/>
    </row>
    <row r="462" spans="1:3" ht="15" customHeight="1" x14ac:dyDescent="0.3">
      <c r="A462" s="3"/>
      <c r="B462" s="3"/>
      <c r="C462" s="3"/>
    </row>
    <row r="463" spans="1:3" ht="15" customHeight="1" x14ac:dyDescent="0.3">
      <c r="A463" s="3"/>
      <c r="B463" s="3"/>
      <c r="C463" s="3"/>
    </row>
    <row r="464" spans="1:3" ht="15" customHeight="1" x14ac:dyDescent="0.3">
      <c r="A464" s="3"/>
      <c r="B464" s="3"/>
      <c r="C464" s="3"/>
    </row>
    <row r="465" spans="1:3" ht="15" customHeight="1" x14ac:dyDescent="0.3">
      <c r="A465" s="3"/>
      <c r="B465" s="3"/>
      <c r="C465" s="3"/>
    </row>
    <row r="466" spans="1:3" ht="15" customHeight="1" x14ac:dyDescent="0.3">
      <c r="A466" s="3"/>
      <c r="B466" s="3"/>
      <c r="C466" s="3"/>
    </row>
    <row r="467" spans="1:3" ht="15" customHeight="1" x14ac:dyDescent="0.3">
      <c r="A467" s="3"/>
      <c r="B467" s="3"/>
      <c r="C467" s="3"/>
    </row>
    <row r="468" spans="1:3" ht="15" customHeight="1" x14ac:dyDescent="0.3">
      <c r="A468" s="3"/>
      <c r="B468" s="3"/>
      <c r="C468" s="3"/>
    </row>
    <row r="469" spans="1:3" ht="15" customHeight="1" x14ac:dyDescent="0.3">
      <c r="A469" s="3"/>
      <c r="B469" s="3"/>
      <c r="C469" s="3"/>
    </row>
    <row r="470" spans="1:3" ht="15" customHeight="1" x14ac:dyDescent="0.3">
      <c r="A470" s="3"/>
      <c r="B470" s="3"/>
      <c r="C470" s="3"/>
    </row>
    <row r="471" spans="1:3" ht="15" customHeight="1" x14ac:dyDescent="0.3">
      <c r="A471" s="3"/>
      <c r="B471" s="3"/>
      <c r="C471" s="3"/>
    </row>
    <row r="472" spans="1:3" ht="15" customHeight="1" x14ac:dyDescent="0.3">
      <c r="A472" s="3"/>
      <c r="B472" s="3"/>
      <c r="C472" s="3"/>
    </row>
    <row r="473" spans="1:3" ht="15" customHeight="1" x14ac:dyDescent="0.3">
      <c r="A473" s="3"/>
      <c r="B473" s="3"/>
      <c r="C473" s="3"/>
    </row>
    <row r="474" spans="1:3" ht="15" customHeight="1" x14ac:dyDescent="0.3">
      <c r="A474" s="3"/>
      <c r="B474" s="3"/>
      <c r="C474" s="3"/>
    </row>
    <row r="475" spans="1:3" ht="15" customHeight="1" x14ac:dyDescent="0.3">
      <c r="A475" s="3"/>
      <c r="B475" s="3"/>
      <c r="C475" s="3"/>
    </row>
    <row r="476" spans="1:3" ht="15" customHeight="1" x14ac:dyDescent="0.3">
      <c r="A476" s="3"/>
      <c r="B476" s="3"/>
      <c r="C476" s="3"/>
    </row>
    <row r="477" spans="1:3" ht="15" customHeight="1" x14ac:dyDescent="0.3">
      <c r="A477" s="3"/>
      <c r="B477" s="3"/>
      <c r="C477" s="3"/>
    </row>
    <row r="478" spans="1:3" ht="15" customHeight="1" x14ac:dyDescent="0.3">
      <c r="A478" s="3"/>
      <c r="B478" s="3"/>
      <c r="C478" s="3"/>
    </row>
    <row r="479" spans="1:3" ht="15" customHeight="1" x14ac:dyDescent="0.3">
      <c r="A479" s="3"/>
      <c r="B479" s="3"/>
      <c r="C479" s="3"/>
    </row>
    <row r="480" spans="1:3" ht="15" customHeight="1" x14ac:dyDescent="0.3">
      <c r="A480" s="3"/>
      <c r="B480" s="3"/>
      <c r="C480" s="3"/>
    </row>
    <row r="481" spans="1:3" ht="15" customHeight="1" x14ac:dyDescent="0.3">
      <c r="A481" s="3"/>
      <c r="B481" s="3"/>
      <c r="C481" s="3"/>
    </row>
    <row r="482" spans="1:3" ht="15" customHeight="1" x14ac:dyDescent="0.3">
      <c r="A482" s="3"/>
      <c r="B482" s="3"/>
      <c r="C482" s="3"/>
    </row>
    <row r="483" spans="1:3" ht="15" customHeight="1" x14ac:dyDescent="0.3">
      <c r="A483" s="3"/>
      <c r="B483" s="3"/>
      <c r="C483" s="3"/>
    </row>
    <row r="484" spans="1:3" ht="15" customHeight="1" x14ac:dyDescent="0.3">
      <c r="A484" s="3"/>
      <c r="B484" s="3"/>
      <c r="C484" s="3"/>
    </row>
    <row r="485" spans="1:3" ht="15" customHeight="1" x14ac:dyDescent="0.3">
      <c r="A485" s="3"/>
      <c r="B485" s="3"/>
      <c r="C485" s="3"/>
    </row>
    <row r="486" spans="1:3" ht="15" customHeight="1" x14ac:dyDescent="0.3">
      <c r="A486" s="3"/>
      <c r="B486" s="3"/>
      <c r="C486" s="3"/>
    </row>
    <row r="487" spans="1:3" ht="15" customHeight="1" x14ac:dyDescent="0.3">
      <c r="A487" s="3"/>
      <c r="B487" s="3"/>
      <c r="C487" s="3"/>
    </row>
    <row r="488" spans="1:3" ht="15" customHeight="1" x14ac:dyDescent="0.3">
      <c r="A488" s="3"/>
      <c r="B488" s="3"/>
      <c r="C488" s="3"/>
    </row>
    <row r="489" spans="1:3" ht="15" customHeight="1" x14ac:dyDescent="0.3">
      <c r="A489" s="3"/>
      <c r="B489" s="3"/>
      <c r="C489" s="3"/>
    </row>
    <row r="490" spans="1:3" ht="15" customHeight="1" x14ac:dyDescent="0.3">
      <c r="A490" s="3"/>
      <c r="B490" s="3"/>
      <c r="C490" s="3"/>
    </row>
    <row r="491" spans="1:3" ht="15" customHeight="1" x14ac:dyDescent="0.3">
      <c r="A491" s="3"/>
      <c r="B491" s="3"/>
      <c r="C491" s="3"/>
    </row>
    <row r="492" spans="1:3" ht="15" customHeight="1" x14ac:dyDescent="0.3">
      <c r="A492" s="3"/>
      <c r="B492" s="3"/>
      <c r="C492" s="3"/>
    </row>
    <row r="493" spans="1:3" ht="15" customHeight="1" x14ac:dyDescent="0.3">
      <c r="A493" s="3"/>
      <c r="B493" s="3"/>
      <c r="C493" s="3"/>
    </row>
    <row r="494" spans="1:3" ht="15" customHeight="1" x14ac:dyDescent="0.3">
      <c r="A494" s="3"/>
      <c r="B494" s="3"/>
      <c r="C494" s="3"/>
    </row>
    <row r="495" spans="1:3" ht="15" customHeight="1" x14ac:dyDescent="0.3">
      <c r="A495" s="3"/>
      <c r="B495" s="3"/>
      <c r="C495" s="3"/>
    </row>
    <row r="496" spans="1:3" ht="15" customHeight="1" x14ac:dyDescent="0.3">
      <c r="A496" s="3"/>
      <c r="B496" s="3"/>
      <c r="C496" s="3"/>
    </row>
    <row r="497" spans="1:3" ht="15" customHeight="1" x14ac:dyDescent="0.3">
      <c r="A497" s="3"/>
      <c r="B497" s="3"/>
      <c r="C497" s="3"/>
    </row>
    <row r="498" spans="1:3" ht="15" customHeight="1" x14ac:dyDescent="0.3">
      <c r="A498" s="3"/>
      <c r="B498" s="3"/>
      <c r="C498" s="3"/>
    </row>
    <row r="499" spans="1:3" ht="15" customHeight="1" x14ac:dyDescent="0.3">
      <c r="A499" s="3"/>
      <c r="B499" s="3"/>
      <c r="C499" s="3"/>
    </row>
    <row r="500" spans="1:3" ht="15" customHeight="1" x14ac:dyDescent="0.3">
      <c r="A500" s="3"/>
      <c r="B500" s="3"/>
      <c r="C500" s="3"/>
    </row>
    <row r="501" spans="1:3" ht="15" customHeight="1" x14ac:dyDescent="0.3">
      <c r="A501" s="3"/>
      <c r="B501" s="3"/>
      <c r="C501" s="3"/>
    </row>
    <row r="502" spans="1:3" ht="15" customHeight="1" x14ac:dyDescent="0.3">
      <c r="A502" s="3"/>
      <c r="B502" s="3"/>
      <c r="C502" s="3"/>
    </row>
    <row r="503" spans="1:3" ht="15" customHeight="1" x14ac:dyDescent="0.3">
      <c r="A503" s="3"/>
      <c r="B503" s="3"/>
      <c r="C503" s="3"/>
    </row>
    <row r="504" spans="1:3" ht="15" customHeight="1" x14ac:dyDescent="0.3">
      <c r="A504" s="3"/>
      <c r="B504" s="3"/>
      <c r="C504" s="3"/>
    </row>
    <row r="505" spans="1:3" ht="15" customHeight="1" x14ac:dyDescent="0.3">
      <c r="A505" s="3"/>
      <c r="B505" s="3"/>
      <c r="C505" s="3"/>
    </row>
    <row r="506" spans="1:3" ht="15" customHeight="1" x14ac:dyDescent="0.3">
      <c r="A506" s="3"/>
      <c r="B506" s="3"/>
      <c r="C506" s="3"/>
    </row>
    <row r="507" spans="1:3" ht="15" customHeight="1" x14ac:dyDescent="0.3">
      <c r="A507" s="3"/>
      <c r="B507" s="3"/>
      <c r="C507" s="3"/>
    </row>
    <row r="508" spans="1:3" ht="15" customHeight="1" x14ac:dyDescent="0.3">
      <c r="A508" s="3"/>
      <c r="B508" s="3"/>
      <c r="C508" s="3"/>
    </row>
    <row r="509" spans="1:3" ht="15" customHeight="1" x14ac:dyDescent="0.3">
      <c r="A509" s="3"/>
      <c r="B509" s="3"/>
      <c r="C509" s="3"/>
    </row>
    <row r="510" spans="1:3" ht="15" customHeight="1" x14ac:dyDescent="0.3">
      <c r="A510" s="3"/>
      <c r="B510" s="3"/>
      <c r="C510" s="3"/>
    </row>
    <row r="511" spans="1:3" ht="15" customHeight="1" x14ac:dyDescent="0.3">
      <c r="A511" s="3"/>
      <c r="B511" s="3"/>
      <c r="C511" s="3"/>
    </row>
    <row r="512" spans="1:3" ht="15" customHeight="1" x14ac:dyDescent="0.3">
      <c r="A512" s="3"/>
      <c r="B512" s="3"/>
      <c r="C512" s="3"/>
    </row>
    <row r="513" spans="1:3" ht="15" customHeight="1" x14ac:dyDescent="0.3">
      <c r="A513" s="3"/>
      <c r="B513" s="3"/>
      <c r="C513" s="3"/>
    </row>
    <row r="514" spans="1:3" ht="15" customHeight="1" x14ac:dyDescent="0.3">
      <c r="A514" s="3"/>
      <c r="B514" s="3"/>
      <c r="C514" s="3"/>
    </row>
    <row r="515" spans="1:3" ht="15" customHeight="1" x14ac:dyDescent="0.3">
      <c r="A515" s="3"/>
      <c r="B515" s="3"/>
      <c r="C515" s="3"/>
    </row>
    <row r="516" spans="1:3" ht="15" customHeight="1" x14ac:dyDescent="0.3">
      <c r="A516" s="3"/>
      <c r="B516" s="3"/>
      <c r="C516" s="3"/>
    </row>
    <row r="517" spans="1:3" ht="15" customHeight="1" x14ac:dyDescent="0.3">
      <c r="A517" s="3"/>
      <c r="B517" s="3"/>
      <c r="C517" s="3"/>
    </row>
    <row r="518" spans="1:3" ht="15" customHeight="1" x14ac:dyDescent="0.3">
      <c r="A518" s="3"/>
      <c r="B518" s="3"/>
      <c r="C518" s="3"/>
    </row>
    <row r="519" spans="1:3" ht="15" customHeight="1" x14ac:dyDescent="0.3">
      <c r="A519" s="3"/>
      <c r="B519" s="3"/>
      <c r="C519" s="3"/>
    </row>
    <row r="520" spans="1:3" ht="15" customHeight="1" x14ac:dyDescent="0.3">
      <c r="A520" s="3"/>
      <c r="B520" s="3"/>
      <c r="C520" s="3"/>
    </row>
    <row r="521" spans="1:3" ht="15" customHeight="1" x14ac:dyDescent="0.3">
      <c r="A521" s="3"/>
      <c r="B521" s="3"/>
      <c r="C521" s="3"/>
    </row>
    <row r="522" spans="1:3" ht="15" customHeight="1" x14ac:dyDescent="0.3">
      <c r="A522" s="3"/>
      <c r="B522" s="3"/>
      <c r="C522" s="3"/>
    </row>
    <row r="523" spans="1:3" ht="15" customHeight="1" x14ac:dyDescent="0.3">
      <c r="A523" s="3"/>
      <c r="B523" s="3"/>
      <c r="C523" s="3"/>
    </row>
    <row r="524" spans="1:3" ht="15" customHeight="1" x14ac:dyDescent="0.3">
      <c r="A524" s="3"/>
      <c r="B524" s="3"/>
      <c r="C524" s="3"/>
    </row>
    <row r="525" spans="1:3" ht="15" customHeight="1" x14ac:dyDescent="0.3">
      <c r="A525" s="3"/>
      <c r="B525" s="3"/>
      <c r="C525" s="3"/>
    </row>
    <row r="526" spans="1:3" ht="15" customHeight="1" x14ac:dyDescent="0.3">
      <c r="A526" s="3"/>
      <c r="B526" s="3"/>
      <c r="C526" s="3"/>
    </row>
    <row r="527" spans="1:3" ht="15" customHeight="1" x14ac:dyDescent="0.3">
      <c r="A527" s="3"/>
      <c r="B527" s="3"/>
      <c r="C527" s="3"/>
    </row>
    <row r="528" spans="1:3" ht="15" customHeight="1" x14ac:dyDescent="0.3">
      <c r="A528" s="3"/>
      <c r="B528" s="3"/>
      <c r="C528" s="3"/>
    </row>
    <row r="529" spans="1:3" ht="15" customHeight="1" x14ac:dyDescent="0.3">
      <c r="A529" s="3"/>
      <c r="B529" s="3"/>
      <c r="C529" s="3"/>
    </row>
    <row r="530" spans="1:3" ht="15" customHeight="1" x14ac:dyDescent="0.3">
      <c r="A530" s="3"/>
      <c r="B530" s="3"/>
      <c r="C530" s="3"/>
    </row>
    <row r="531" spans="1:3" ht="15" customHeight="1" x14ac:dyDescent="0.3">
      <c r="A531" s="3"/>
      <c r="B531" s="3"/>
      <c r="C531" s="3"/>
    </row>
    <row r="532" spans="1:3" ht="15" customHeight="1" x14ac:dyDescent="0.3">
      <c r="A532" s="3"/>
      <c r="B532" s="3"/>
      <c r="C532" s="3"/>
    </row>
    <row r="533" spans="1:3" ht="15" customHeight="1" x14ac:dyDescent="0.3">
      <c r="A533" s="3"/>
      <c r="B533" s="3"/>
      <c r="C533" s="3"/>
    </row>
    <row r="534" spans="1:3" ht="15" customHeight="1" x14ac:dyDescent="0.3">
      <c r="A534" s="3"/>
      <c r="B534" s="3"/>
      <c r="C534" s="3"/>
    </row>
    <row r="535" spans="1:3" ht="15" customHeight="1" x14ac:dyDescent="0.3">
      <c r="A535" s="3"/>
      <c r="B535" s="3"/>
      <c r="C535" s="3"/>
    </row>
    <row r="536" spans="1:3" ht="15" customHeight="1" x14ac:dyDescent="0.3">
      <c r="A536" s="3"/>
      <c r="B536" s="3"/>
      <c r="C536" s="3"/>
    </row>
    <row r="537" spans="1:3" ht="15" customHeight="1" x14ac:dyDescent="0.3">
      <c r="A537" s="3"/>
      <c r="B537" s="3"/>
      <c r="C537" s="3"/>
    </row>
    <row r="538" spans="1:3" ht="15" customHeight="1" x14ac:dyDescent="0.3">
      <c r="A538" s="3"/>
      <c r="B538" s="3"/>
      <c r="C538" s="3"/>
    </row>
    <row r="539" spans="1:3" ht="15" customHeight="1" x14ac:dyDescent="0.3">
      <c r="A539" s="3"/>
      <c r="B539" s="3"/>
      <c r="C539" s="3"/>
    </row>
    <row r="540" spans="1:3" ht="15" customHeight="1" x14ac:dyDescent="0.3">
      <c r="A540" s="3"/>
      <c r="B540" s="3"/>
      <c r="C540" s="3"/>
    </row>
    <row r="541" spans="1:3" ht="15" customHeight="1" x14ac:dyDescent="0.3">
      <c r="A541" s="3"/>
      <c r="B541" s="3"/>
      <c r="C541" s="3"/>
    </row>
    <row r="542" spans="1:3" ht="15" customHeight="1" x14ac:dyDescent="0.3">
      <c r="A542" s="3"/>
      <c r="B542" s="3"/>
      <c r="C542" s="3"/>
    </row>
    <row r="543" spans="1:3" ht="15" customHeight="1" x14ac:dyDescent="0.3">
      <c r="A543" s="3"/>
      <c r="B543" s="3"/>
      <c r="C543" s="3"/>
    </row>
    <row r="544" spans="1:3" ht="15" customHeight="1" x14ac:dyDescent="0.3">
      <c r="A544" s="3"/>
      <c r="B544" s="3"/>
      <c r="C544" s="3"/>
    </row>
    <row r="545" spans="1:3" ht="15" customHeight="1" x14ac:dyDescent="0.3">
      <c r="A545" s="3"/>
      <c r="B545" s="3"/>
      <c r="C545" s="3"/>
    </row>
    <row r="546" spans="1:3" ht="15" customHeight="1" x14ac:dyDescent="0.3">
      <c r="A546" s="3"/>
      <c r="B546" s="3"/>
      <c r="C546" s="3"/>
    </row>
    <row r="547" spans="1:3" ht="15" customHeight="1" x14ac:dyDescent="0.3">
      <c r="A547" s="3"/>
      <c r="B547" s="3"/>
      <c r="C547" s="3"/>
    </row>
    <row r="548" spans="1:3" ht="15" customHeight="1" x14ac:dyDescent="0.3">
      <c r="A548" s="3"/>
      <c r="B548" s="3"/>
      <c r="C548" s="3"/>
    </row>
    <row r="549" spans="1:3" ht="15" customHeight="1" x14ac:dyDescent="0.3">
      <c r="A549" s="3"/>
      <c r="B549" s="3"/>
      <c r="C549" s="3"/>
    </row>
    <row r="550" spans="1:3" ht="15" customHeight="1" x14ac:dyDescent="0.3">
      <c r="A550" s="3"/>
      <c r="B550" s="3"/>
      <c r="C550" s="3"/>
    </row>
    <row r="551" spans="1:3" ht="15" customHeight="1" x14ac:dyDescent="0.3">
      <c r="A551" s="3"/>
      <c r="B551" s="3"/>
      <c r="C551" s="3"/>
    </row>
    <row r="552" spans="1:3" ht="15" customHeight="1" x14ac:dyDescent="0.3">
      <c r="A552" s="3"/>
      <c r="B552" s="3"/>
      <c r="C552" s="3"/>
    </row>
    <row r="553" spans="1:3" ht="15" customHeight="1" x14ac:dyDescent="0.3">
      <c r="A553" s="3"/>
      <c r="B553" s="3"/>
      <c r="C553" s="3"/>
    </row>
    <row r="554" spans="1:3" ht="15" customHeight="1" x14ac:dyDescent="0.3">
      <c r="A554" s="3"/>
      <c r="B554" s="3"/>
      <c r="C554" s="3"/>
    </row>
    <row r="555" spans="1:3" ht="15" customHeight="1" x14ac:dyDescent="0.3">
      <c r="A555" s="3"/>
      <c r="B555" s="3"/>
      <c r="C555" s="3"/>
    </row>
    <row r="556" spans="1:3" ht="15" customHeight="1" x14ac:dyDescent="0.3">
      <c r="A556" s="3"/>
      <c r="B556" s="3"/>
      <c r="C556" s="3"/>
    </row>
    <row r="557" spans="1:3" ht="15" customHeight="1" x14ac:dyDescent="0.3">
      <c r="A557" s="3"/>
      <c r="B557" s="3"/>
      <c r="C557" s="3"/>
    </row>
    <row r="558" spans="1:3" ht="15" customHeight="1" x14ac:dyDescent="0.3">
      <c r="A558" s="3"/>
      <c r="B558" s="3"/>
      <c r="C558" s="3"/>
    </row>
    <row r="559" spans="1:3" ht="15" customHeight="1" x14ac:dyDescent="0.3">
      <c r="A559" s="3"/>
      <c r="B559" s="3"/>
      <c r="C559" s="3"/>
    </row>
    <row r="560" spans="1:3" ht="15" customHeight="1" x14ac:dyDescent="0.3">
      <c r="A560" s="3"/>
      <c r="B560" s="3"/>
      <c r="C560" s="3"/>
    </row>
    <row r="561" spans="1:3" ht="15" customHeight="1" x14ac:dyDescent="0.3">
      <c r="A561" s="3"/>
      <c r="B561" s="3"/>
      <c r="C561" s="3"/>
    </row>
    <row r="562" spans="1:3" ht="15" customHeight="1" x14ac:dyDescent="0.3">
      <c r="A562" s="3"/>
      <c r="B562" s="3"/>
      <c r="C562" s="3"/>
    </row>
    <row r="563" spans="1:3" ht="15" customHeight="1" x14ac:dyDescent="0.3">
      <c r="A563" s="3"/>
      <c r="B563" s="3"/>
      <c r="C563" s="3"/>
    </row>
    <row r="564" spans="1:3" ht="15" customHeight="1" x14ac:dyDescent="0.3">
      <c r="A564" s="3"/>
      <c r="B564" s="3"/>
      <c r="C564" s="3"/>
    </row>
    <row r="565" spans="1:3" ht="15" customHeight="1" x14ac:dyDescent="0.3">
      <c r="A565" s="3"/>
      <c r="B565" s="3"/>
      <c r="C565" s="3"/>
    </row>
    <row r="566" spans="1:3" ht="15" customHeight="1" x14ac:dyDescent="0.3">
      <c r="A566" s="3"/>
      <c r="B566" s="3"/>
      <c r="C566" s="3"/>
    </row>
    <row r="567" spans="1:3" ht="15" customHeight="1" x14ac:dyDescent="0.3">
      <c r="A567" s="3"/>
      <c r="B567" s="3"/>
      <c r="C567" s="3"/>
    </row>
    <row r="568" spans="1:3" ht="15" customHeight="1" x14ac:dyDescent="0.3">
      <c r="A568" s="3"/>
      <c r="B568" s="3"/>
      <c r="C568" s="3"/>
    </row>
    <row r="569" spans="1:3" ht="15" customHeight="1" x14ac:dyDescent="0.3">
      <c r="A569" s="3"/>
      <c r="B569" s="3"/>
      <c r="C569" s="3"/>
    </row>
    <row r="570" spans="1:3" ht="15" customHeight="1" x14ac:dyDescent="0.3">
      <c r="A570" s="3"/>
      <c r="B570" s="3"/>
      <c r="C570" s="3"/>
    </row>
    <row r="571" spans="1:3" ht="15" customHeight="1" x14ac:dyDescent="0.3">
      <c r="A571" s="3"/>
      <c r="B571" s="3"/>
      <c r="C571" s="3"/>
    </row>
    <row r="572" spans="1:3" ht="15" customHeight="1" x14ac:dyDescent="0.3">
      <c r="A572" s="3"/>
      <c r="B572" s="3"/>
      <c r="C572" s="3"/>
    </row>
    <row r="573" spans="1:3" ht="15" customHeight="1" x14ac:dyDescent="0.3">
      <c r="A573" s="3"/>
      <c r="B573" s="3"/>
      <c r="C573" s="3"/>
    </row>
    <row r="574" spans="1:3" ht="15" customHeight="1" x14ac:dyDescent="0.3">
      <c r="A574" s="3"/>
      <c r="B574" s="3"/>
      <c r="C574" s="3"/>
    </row>
    <row r="575" spans="1:3" ht="15" customHeight="1" x14ac:dyDescent="0.3">
      <c r="A575" s="3"/>
      <c r="B575" s="3"/>
      <c r="C575" s="3"/>
    </row>
    <row r="576" spans="1:3" ht="15" customHeight="1" x14ac:dyDescent="0.3">
      <c r="A576" s="3"/>
      <c r="B576" s="3"/>
      <c r="C576" s="3"/>
    </row>
    <row r="577" spans="1:3" ht="15" customHeight="1" x14ac:dyDescent="0.3">
      <c r="A577" s="3"/>
      <c r="B577" s="3"/>
      <c r="C577" s="3"/>
    </row>
    <row r="578" spans="1:3" ht="15" customHeight="1" x14ac:dyDescent="0.3">
      <c r="A578" s="3"/>
      <c r="B578" s="3"/>
      <c r="C578" s="3"/>
    </row>
    <row r="579" spans="1:3" ht="15" customHeight="1" x14ac:dyDescent="0.3">
      <c r="A579" s="3"/>
      <c r="B579" s="3"/>
      <c r="C579" s="3"/>
    </row>
    <row r="580" spans="1:3" ht="15" customHeight="1" x14ac:dyDescent="0.3">
      <c r="A580" s="3"/>
      <c r="B580" s="3"/>
      <c r="C580" s="3"/>
    </row>
    <row r="581" spans="1:3" ht="15" customHeight="1" x14ac:dyDescent="0.3">
      <c r="A581" s="3"/>
      <c r="B581" s="3"/>
      <c r="C581" s="3"/>
    </row>
    <row r="582" spans="1:3" ht="15" customHeight="1" x14ac:dyDescent="0.3">
      <c r="A582" s="3"/>
      <c r="B582" s="3"/>
      <c r="C582" s="3"/>
    </row>
    <row r="583" spans="1:3" ht="15" customHeight="1" x14ac:dyDescent="0.3">
      <c r="A583" s="3"/>
      <c r="B583" s="3"/>
      <c r="C583" s="3"/>
    </row>
    <row r="584" spans="1:3" ht="15" customHeight="1" x14ac:dyDescent="0.3">
      <c r="A584" s="3"/>
      <c r="B584" s="3"/>
      <c r="C584" s="3"/>
    </row>
    <row r="585" spans="1:3" ht="15" customHeight="1" x14ac:dyDescent="0.3">
      <c r="A585" s="3"/>
      <c r="B585" s="3"/>
      <c r="C585" s="3"/>
    </row>
    <row r="586" spans="1:3" ht="15" customHeight="1" x14ac:dyDescent="0.3">
      <c r="A586" s="3"/>
      <c r="B586" s="3"/>
      <c r="C586" s="3"/>
    </row>
    <row r="587" spans="1:3" ht="15" customHeight="1" x14ac:dyDescent="0.3">
      <c r="A587" s="3"/>
      <c r="B587" s="3"/>
      <c r="C587" s="3"/>
    </row>
    <row r="588" spans="1:3" ht="15" customHeight="1" x14ac:dyDescent="0.3">
      <c r="A588" s="3"/>
      <c r="B588" s="3"/>
      <c r="C588" s="3"/>
    </row>
    <row r="589" spans="1:3" ht="15" customHeight="1" x14ac:dyDescent="0.3">
      <c r="A589" s="3"/>
      <c r="B589" s="3"/>
      <c r="C589" s="3"/>
    </row>
    <row r="590" spans="1:3" ht="15" customHeight="1" x14ac:dyDescent="0.3">
      <c r="A590" s="3"/>
      <c r="B590" s="3"/>
      <c r="C590" s="3"/>
    </row>
    <row r="591" spans="1:3" ht="15" customHeight="1" x14ac:dyDescent="0.3">
      <c r="A591" s="3"/>
      <c r="B591" s="3"/>
      <c r="C591" s="3"/>
    </row>
    <row r="592" spans="1:3" ht="15" customHeight="1" x14ac:dyDescent="0.3">
      <c r="A592" s="3"/>
      <c r="B592" s="3"/>
      <c r="C592" s="3"/>
    </row>
    <row r="593" spans="1:3" ht="15" customHeight="1" x14ac:dyDescent="0.3">
      <c r="A593" s="3"/>
      <c r="B593" s="3"/>
      <c r="C593" s="3"/>
    </row>
    <row r="594" spans="1:3" ht="15" customHeight="1" x14ac:dyDescent="0.3">
      <c r="A594" s="3"/>
      <c r="B594" s="3"/>
      <c r="C594" s="3"/>
    </row>
    <row r="595" spans="1:3" ht="15" customHeight="1" x14ac:dyDescent="0.3">
      <c r="A595" s="3"/>
      <c r="B595" s="3"/>
      <c r="C595" s="3"/>
    </row>
    <row r="596" spans="1:3" ht="15" customHeight="1" x14ac:dyDescent="0.3">
      <c r="A596" s="3"/>
      <c r="B596" s="3"/>
      <c r="C596" s="3"/>
    </row>
    <row r="597" spans="1:3" ht="15" customHeight="1" x14ac:dyDescent="0.3">
      <c r="A597" s="3"/>
      <c r="B597" s="3"/>
      <c r="C597" s="3"/>
    </row>
    <row r="598" spans="1:3" ht="15" customHeight="1" x14ac:dyDescent="0.3">
      <c r="A598" s="3"/>
      <c r="B598" s="3"/>
      <c r="C598" s="3"/>
    </row>
    <row r="599" spans="1:3" ht="15" customHeight="1" x14ac:dyDescent="0.3">
      <c r="A599" s="3"/>
      <c r="B599" s="3"/>
      <c r="C599" s="3"/>
    </row>
    <row r="600" spans="1:3" ht="15" customHeight="1" x14ac:dyDescent="0.3">
      <c r="A600" s="3"/>
      <c r="B600" s="3"/>
      <c r="C600" s="3"/>
    </row>
    <row r="601" spans="1:3" ht="15" customHeight="1" x14ac:dyDescent="0.3">
      <c r="A601" s="3"/>
      <c r="B601" s="3"/>
      <c r="C601" s="3"/>
    </row>
    <row r="602" spans="1:3" ht="15" customHeight="1" x14ac:dyDescent="0.3">
      <c r="A602" s="3"/>
      <c r="B602" s="3"/>
      <c r="C602" s="3"/>
    </row>
    <row r="603" spans="1:3" ht="15" customHeight="1" x14ac:dyDescent="0.3">
      <c r="A603" s="3"/>
      <c r="B603" s="3"/>
      <c r="C603" s="3"/>
    </row>
    <row r="604" spans="1:3" ht="15" customHeight="1" x14ac:dyDescent="0.3">
      <c r="A604" s="3"/>
      <c r="B604" s="3"/>
      <c r="C604" s="3"/>
    </row>
    <row r="605" spans="1:3" ht="15" customHeight="1" x14ac:dyDescent="0.3">
      <c r="A605" s="3"/>
      <c r="B605" s="3"/>
      <c r="C605" s="3"/>
    </row>
    <row r="606" spans="1:3" ht="15" customHeight="1" x14ac:dyDescent="0.3">
      <c r="A606" s="3"/>
      <c r="B606" s="3"/>
      <c r="C606" s="3"/>
    </row>
    <row r="607" spans="1:3" ht="15" customHeight="1" x14ac:dyDescent="0.3">
      <c r="A607" s="3"/>
      <c r="B607" s="3"/>
      <c r="C607" s="3"/>
    </row>
    <row r="608" spans="1:3" ht="15" customHeight="1" x14ac:dyDescent="0.3">
      <c r="A608" s="3"/>
      <c r="B608" s="3"/>
      <c r="C608" s="3"/>
    </row>
    <row r="609" spans="1:3" ht="15" customHeight="1" x14ac:dyDescent="0.3">
      <c r="A609" s="3"/>
      <c r="B609" s="3"/>
      <c r="C609" s="3"/>
    </row>
    <row r="610" spans="1:3" ht="15" customHeight="1" x14ac:dyDescent="0.3">
      <c r="A610" s="3"/>
      <c r="B610" s="3"/>
      <c r="C610" s="3"/>
    </row>
    <row r="611" spans="1:3" ht="15" customHeight="1" x14ac:dyDescent="0.3">
      <c r="A611" s="3"/>
      <c r="B611" s="3"/>
      <c r="C611" s="3"/>
    </row>
    <row r="612" spans="1:3" ht="15" customHeight="1" x14ac:dyDescent="0.3">
      <c r="A612" s="3"/>
      <c r="B612" s="3"/>
      <c r="C612" s="3"/>
    </row>
    <row r="613" spans="1:3" ht="15" customHeight="1" x14ac:dyDescent="0.3">
      <c r="A613" s="3"/>
      <c r="B613" s="3"/>
      <c r="C613" s="3"/>
    </row>
    <row r="614" spans="1:3" ht="15" customHeight="1" x14ac:dyDescent="0.3">
      <c r="A614" s="3"/>
      <c r="B614" s="3"/>
      <c r="C614" s="3"/>
    </row>
    <row r="615" spans="1:3" ht="15" customHeight="1" x14ac:dyDescent="0.3">
      <c r="A615" s="3"/>
      <c r="B615" s="3"/>
      <c r="C615" s="3"/>
    </row>
    <row r="616" spans="1:3" ht="15" customHeight="1" x14ac:dyDescent="0.3">
      <c r="A616" s="3"/>
      <c r="B616" s="3"/>
      <c r="C616" s="3"/>
    </row>
    <row r="617" spans="1:3" ht="15" customHeight="1" x14ac:dyDescent="0.3">
      <c r="A617" s="3"/>
      <c r="B617" s="3"/>
      <c r="C617" s="3"/>
    </row>
    <row r="618" spans="1:3" ht="15" customHeight="1" x14ac:dyDescent="0.3">
      <c r="A618" s="3"/>
      <c r="B618" s="3"/>
      <c r="C618" s="3"/>
    </row>
    <row r="619" spans="1:3" ht="15" customHeight="1" x14ac:dyDescent="0.3">
      <c r="A619" s="3"/>
      <c r="B619" s="3"/>
      <c r="C619" s="3"/>
    </row>
    <row r="620" spans="1:3" ht="15" customHeight="1" x14ac:dyDescent="0.3">
      <c r="A620" s="3"/>
      <c r="B620" s="3"/>
      <c r="C620" s="3"/>
    </row>
    <row r="621" spans="1:3" ht="15" customHeight="1" x14ac:dyDescent="0.3">
      <c r="A621" s="3"/>
      <c r="B621" s="3"/>
      <c r="C621" s="3"/>
    </row>
    <row r="622" spans="1:3" ht="15" customHeight="1" x14ac:dyDescent="0.3">
      <c r="A622" s="3"/>
      <c r="B622" s="3"/>
      <c r="C622" s="3"/>
    </row>
    <row r="623" spans="1:3" ht="15" customHeight="1" x14ac:dyDescent="0.3">
      <c r="A623" s="3"/>
      <c r="B623" s="3"/>
      <c r="C623" s="3"/>
    </row>
    <row r="624" spans="1:3" ht="15" customHeight="1" x14ac:dyDescent="0.3">
      <c r="A624" s="3"/>
      <c r="B624" s="3"/>
      <c r="C624" s="3"/>
    </row>
    <row r="625" spans="1:3" ht="15" customHeight="1" x14ac:dyDescent="0.3">
      <c r="A625" s="3"/>
      <c r="B625" s="3"/>
      <c r="C625" s="3"/>
    </row>
    <row r="626" spans="1:3" ht="15" customHeight="1" x14ac:dyDescent="0.3">
      <c r="A626" s="3"/>
      <c r="B626" s="3"/>
      <c r="C626" s="3"/>
    </row>
    <row r="627" spans="1:3" ht="15" customHeight="1" x14ac:dyDescent="0.3">
      <c r="A627" s="3"/>
      <c r="B627" s="3"/>
      <c r="C627" s="3"/>
    </row>
    <row r="628" spans="1:3" ht="15" customHeight="1" x14ac:dyDescent="0.3">
      <c r="A628" s="3"/>
      <c r="B628" s="3"/>
      <c r="C628" s="3"/>
    </row>
    <row r="629" spans="1:3" ht="15" customHeight="1" x14ac:dyDescent="0.3">
      <c r="A629" s="3"/>
      <c r="B629" s="3"/>
      <c r="C629" s="3"/>
    </row>
    <row r="630" spans="1:3" ht="15" customHeight="1" x14ac:dyDescent="0.3">
      <c r="A630" s="3"/>
      <c r="B630" s="3"/>
      <c r="C630" s="3"/>
    </row>
    <row r="631" spans="1:3" ht="15" customHeight="1" x14ac:dyDescent="0.3">
      <c r="A631" s="3"/>
      <c r="B631" s="3"/>
      <c r="C631" s="3"/>
    </row>
    <row r="632" spans="1:3" ht="15" customHeight="1" x14ac:dyDescent="0.3">
      <c r="A632" s="3"/>
      <c r="B632" s="3"/>
      <c r="C632" s="3"/>
    </row>
    <row r="633" spans="1:3" ht="15" customHeight="1" x14ac:dyDescent="0.3">
      <c r="A633" s="3"/>
      <c r="B633" s="3"/>
      <c r="C633" s="3"/>
    </row>
    <row r="634" spans="1:3" ht="15" customHeight="1" x14ac:dyDescent="0.3">
      <c r="A634" s="3"/>
      <c r="B634" s="3"/>
      <c r="C634" s="3"/>
    </row>
    <row r="635" spans="1:3" ht="15" customHeight="1" x14ac:dyDescent="0.3">
      <c r="A635" s="3"/>
      <c r="B635" s="3"/>
      <c r="C635" s="3"/>
    </row>
    <row r="636" spans="1:3" ht="15" customHeight="1" x14ac:dyDescent="0.3">
      <c r="A636" s="3"/>
      <c r="B636" s="3"/>
      <c r="C636" s="3"/>
    </row>
    <row r="637" spans="1:3" ht="15" customHeight="1" x14ac:dyDescent="0.3">
      <c r="A637" s="3"/>
      <c r="B637" s="3"/>
      <c r="C637" s="3"/>
    </row>
    <row r="638" spans="1:3" ht="15" customHeight="1" x14ac:dyDescent="0.3">
      <c r="A638" s="3"/>
      <c r="B638" s="3"/>
      <c r="C638" s="3"/>
    </row>
    <row r="639" spans="1:3" ht="15" customHeight="1" x14ac:dyDescent="0.3">
      <c r="A639" s="3"/>
      <c r="B639" s="3"/>
      <c r="C639" s="3"/>
    </row>
    <row r="640" spans="1:3" ht="15" customHeight="1" x14ac:dyDescent="0.3">
      <c r="A640" s="3"/>
      <c r="B640" s="3"/>
      <c r="C640" s="3"/>
    </row>
    <row r="641" spans="1:3" ht="15" customHeight="1" x14ac:dyDescent="0.3">
      <c r="A641" s="3"/>
      <c r="B641" s="3"/>
      <c r="C641" s="3"/>
    </row>
    <row r="642" spans="1:3" ht="15" customHeight="1" x14ac:dyDescent="0.3">
      <c r="A642" s="3"/>
      <c r="B642" s="3"/>
      <c r="C642" s="3"/>
    </row>
    <row r="643" spans="1:3" ht="15" customHeight="1" x14ac:dyDescent="0.3">
      <c r="A643" s="3"/>
      <c r="B643" s="3"/>
      <c r="C643" s="3"/>
    </row>
    <row r="644" spans="1:3" ht="15" customHeight="1" x14ac:dyDescent="0.3">
      <c r="A644" s="3"/>
      <c r="B644" s="3"/>
      <c r="C644" s="3"/>
    </row>
    <row r="645" spans="1:3" ht="15" customHeight="1" x14ac:dyDescent="0.3">
      <c r="A645" s="3"/>
      <c r="B645" s="3"/>
      <c r="C645" s="3"/>
    </row>
    <row r="646" spans="1:3" ht="15" customHeight="1" x14ac:dyDescent="0.3">
      <c r="A646" s="3"/>
      <c r="B646" s="3"/>
      <c r="C646" s="3"/>
    </row>
    <row r="647" spans="1:3" ht="15" customHeight="1" x14ac:dyDescent="0.3">
      <c r="A647" s="3"/>
      <c r="B647" s="3"/>
      <c r="C647" s="3"/>
    </row>
    <row r="648" spans="1:3" ht="15" customHeight="1" x14ac:dyDescent="0.3">
      <c r="A648" s="3"/>
      <c r="B648" s="3"/>
      <c r="C648" s="3"/>
    </row>
    <row r="649" spans="1:3" ht="15" customHeight="1" x14ac:dyDescent="0.3">
      <c r="A649" s="3"/>
      <c r="B649" s="3"/>
      <c r="C649" s="3"/>
    </row>
    <row r="650" spans="1:3" ht="15" customHeight="1" x14ac:dyDescent="0.3">
      <c r="A650" s="3"/>
      <c r="B650" s="3"/>
      <c r="C650" s="3"/>
    </row>
    <row r="651" spans="1:3" ht="15" customHeight="1" x14ac:dyDescent="0.3">
      <c r="A651" s="3"/>
      <c r="B651" s="3"/>
      <c r="C651" s="3"/>
    </row>
    <row r="652" spans="1:3" ht="15" customHeight="1" x14ac:dyDescent="0.3">
      <c r="A652" s="3"/>
      <c r="B652" s="3"/>
      <c r="C652" s="3"/>
    </row>
    <row r="653" spans="1:3" ht="15" customHeight="1" x14ac:dyDescent="0.3">
      <c r="A653" s="3"/>
      <c r="B653" s="3"/>
      <c r="C653" s="3"/>
    </row>
    <row r="654" spans="1:3" ht="15" customHeight="1" x14ac:dyDescent="0.3">
      <c r="A654" s="3"/>
      <c r="B654" s="3"/>
      <c r="C654" s="3"/>
    </row>
    <row r="655" spans="1:3" ht="15" customHeight="1" x14ac:dyDescent="0.3">
      <c r="A655" s="3"/>
      <c r="B655" s="3"/>
      <c r="C655" s="3"/>
    </row>
    <row r="656" spans="1:3" ht="15" customHeight="1" x14ac:dyDescent="0.3">
      <c r="A656" s="3"/>
      <c r="B656" s="3"/>
      <c r="C656" s="3"/>
    </row>
    <row r="657" spans="1:3" ht="15" customHeight="1" x14ac:dyDescent="0.3">
      <c r="A657" s="3"/>
      <c r="B657" s="3"/>
      <c r="C657" s="3"/>
    </row>
    <row r="658" spans="1:3" ht="15" customHeight="1" x14ac:dyDescent="0.3">
      <c r="A658" s="3"/>
      <c r="B658" s="3"/>
      <c r="C658" s="3"/>
    </row>
    <row r="659" spans="1:3" ht="15" customHeight="1" x14ac:dyDescent="0.3">
      <c r="A659" s="3"/>
      <c r="B659" s="3"/>
      <c r="C659" s="3"/>
    </row>
    <row r="660" spans="1:3" ht="15" customHeight="1" x14ac:dyDescent="0.3">
      <c r="A660" s="3"/>
      <c r="B660" s="3"/>
      <c r="C660" s="3"/>
    </row>
    <row r="661" spans="1:3" ht="15" customHeight="1" x14ac:dyDescent="0.3">
      <c r="A661" s="3"/>
      <c r="B661" s="3"/>
      <c r="C661" s="3"/>
    </row>
    <row r="662" spans="1:3" ht="15" customHeight="1" x14ac:dyDescent="0.3">
      <c r="A662" s="3"/>
      <c r="B662" s="3"/>
      <c r="C662" s="3"/>
    </row>
    <row r="663" spans="1:3" ht="15" customHeight="1" x14ac:dyDescent="0.3">
      <c r="A663" s="3"/>
      <c r="B663" s="3"/>
      <c r="C663" s="3"/>
    </row>
    <row r="664" spans="1:3" ht="15" customHeight="1" x14ac:dyDescent="0.3">
      <c r="A664" s="3"/>
      <c r="B664" s="3"/>
      <c r="C664" s="3"/>
    </row>
    <row r="665" spans="1:3" ht="15" customHeight="1" x14ac:dyDescent="0.3">
      <c r="A665" s="3"/>
      <c r="B665" s="3"/>
      <c r="C665" s="3"/>
    </row>
    <row r="666" spans="1:3" ht="15" customHeight="1" x14ac:dyDescent="0.3">
      <c r="A666" s="3"/>
      <c r="B666" s="3"/>
      <c r="C666" s="3"/>
    </row>
    <row r="667" spans="1:3" ht="15" customHeight="1" x14ac:dyDescent="0.3">
      <c r="A667" s="3"/>
      <c r="B667" s="3"/>
      <c r="C667" s="3"/>
    </row>
    <row r="668" spans="1:3" ht="15" customHeight="1" x14ac:dyDescent="0.3">
      <c r="A668" s="3"/>
      <c r="B668" s="3"/>
      <c r="C668" s="3"/>
    </row>
    <row r="669" spans="1:3" ht="15" customHeight="1" x14ac:dyDescent="0.3">
      <c r="A669" s="3"/>
      <c r="B669" s="3"/>
      <c r="C669" s="3"/>
    </row>
    <row r="670" spans="1:3" ht="15" customHeight="1" x14ac:dyDescent="0.3">
      <c r="A670" s="3"/>
      <c r="B670" s="3"/>
      <c r="C670" s="3"/>
    </row>
    <row r="671" spans="1:3" ht="15" customHeight="1" x14ac:dyDescent="0.3">
      <c r="A671" s="3"/>
      <c r="B671" s="3"/>
      <c r="C671" s="3"/>
    </row>
    <row r="672" spans="1:3" ht="15" customHeight="1" x14ac:dyDescent="0.3">
      <c r="A672" s="3"/>
      <c r="B672" s="3"/>
      <c r="C672" s="3"/>
    </row>
    <row r="673" spans="1:3" ht="15" customHeight="1" x14ac:dyDescent="0.3">
      <c r="A673" s="3"/>
      <c r="B673" s="3"/>
      <c r="C673" s="3"/>
    </row>
    <row r="674" spans="1:3" ht="15" customHeight="1" x14ac:dyDescent="0.3">
      <c r="A674" s="3"/>
      <c r="B674" s="3"/>
      <c r="C674" s="3"/>
    </row>
    <row r="675" spans="1:3" ht="15" customHeight="1" x14ac:dyDescent="0.3">
      <c r="A675" s="3"/>
      <c r="B675" s="3"/>
      <c r="C675" s="3"/>
    </row>
    <row r="676" spans="1:3" ht="15" customHeight="1" x14ac:dyDescent="0.3">
      <c r="A676" s="3"/>
      <c r="B676" s="3"/>
      <c r="C676" s="3"/>
    </row>
    <row r="677" spans="1:3" ht="15" customHeight="1" x14ac:dyDescent="0.3">
      <c r="A677" s="3"/>
      <c r="B677" s="3"/>
      <c r="C677" s="3"/>
    </row>
    <row r="678" spans="1:3" ht="15" customHeight="1" x14ac:dyDescent="0.3">
      <c r="A678" s="3"/>
      <c r="B678" s="3"/>
      <c r="C678" s="3"/>
    </row>
    <row r="679" spans="1:3" ht="15" customHeight="1" x14ac:dyDescent="0.3">
      <c r="A679" s="3"/>
      <c r="B679" s="3"/>
      <c r="C679" s="3"/>
    </row>
    <row r="680" spans="1:3" ht="15" customHeight="1" x14ac:dyDescent="0.3">
      <c r="A680" s="3"/>
      <c r="B680" s="3"/>
      <c r="C680" s="3"/>
    </row>
    <row r="681" spans="1:3" ht="15" customHeight="1" x14ac:dyDescent="0.3">
      <c r="A681" s="3"/>
      <c r="B681" s="3"/>
      <c r="C681" s="3"/>
    </row>
    <row r="682" spans="1:3" ht="15" customHeight="1" x14ac:dyDescent="0.3">
      <c r="A682" s="3"/>
      <c r="B682" s="3"/>
      <c r="C682" s="3"/>
    </row>
    <row r="683" spans="1:3" ht="15" customHeight="1" x14ac:dyDescent="0.3">
      <c r="A683" s="3"/>
      <c r="B683" s="3"/>
      <c r="C683" s="3"/>
    </row>
    <row r="684" spans="1:3" ht="15" customHeight="1" x14ac:dyDescent="0.3">
      <c r="A684" s="3"/>
      <c r="B684" s="3"/>
      <c r="C684" s="3"/>
    </row>
    <row r="685" spans="1:3" ht="15" customHeight="1" x14ac:dyDescent="0.3">
      <c r="A685" s="3"/>
      <c r="B685" s="3"/>
      <c r="C685" s="3"/>
    </row>
    <row r="686" spans="1:3" ht="15" customHeight="1" x14ac:dyDescent="0.3">
      <c r="A686" s="3"/>
      <c r="B686" s="3"/>
      <c r="C686" s="3"/>
    </row>
    <row r="687" spans="1:3" ht="15" customHeight="1" x14ac:dyDescent="0.3">
      <c r="A687" s="3"/>
      <c r="B687" s="3"/>
      <c r="C687" s="3"/>
    </row>
    <row r="688" spans="1:3" ht="15" customHeight="1" x14ac:dyDescent="0.3">
      <c r="A688" s="3"/>
      <c r="B688" s="3"/>
      <c r="C688" s="3"/>
    </row>
    <row r="689" spans="1:3" ht="15" customHeight="1" x14ac:dyDescent="0.3">
      <c r="A689" s="3"/>
      <c r="B689" s="3"/>
      <c r="C689" s="3"/>
    </row>
    <row r="690" spans="1:3" ht="15" customHeight="1" x14ac:dyDescent="0.3">
      <c r="A690" s="3"/>
      <c r="C690" s="3"/>
    </row>
    <row r="691" spans="1:3" ht="15" customHeight="1" x14ac:dyDescent="0.3">
      <c r="A691" s="3"/>
    </row>
    <row r="692" spans="1:3" ht="15" customHeight="1" x14ac:dyDescent="0.3">
      <c r="A692" s="3"/>
    </row>
    <row r="693" spans="1:3" ht="15" customHeight="1" x14ac:dyDescent="0.3">
      <c r="A693" s="3"/>
    </row>
    <row r="694" spans="1:3" ht="15" customHeight="1" x14ac:dyDescent="0.3">
      <c r="A694" s="3"/>
    </row>
    <row r="695" spans="1:3" ht="15" customHeight="1" x14ac:dyDescent="0.3">
      <c r="A695" s="3"/>
    </row>
    <row r="696" spans="1:3" ht="15" customHeight="1" x14ac:dyDescent="0.3">
      <c r="A696" s="3"/>
    </row>
    <row r="697" spans="1:3" ht="15" customHeight="1" x14ac:dyDescent="0.3">
      <c r="A697" s="3"/>
    </row>
    <row r="698" spans="1:3" ht="15" customHeight="1" x14ac:dyDescent="0.3">
      <c r="A698" s="3"/>
    </row>
    <row r="699" spans="1:3" ht="15" customHeight="1" x14ac:dyDescent="0.3">
      <c r="A699" s="3"/>
    </row>
    <row r="700" spans="1:3" ht="15" customHeight="1" x14ac:dyDescent="0.3">
      <c r="A700" s="3"/>
    </row>
    <row r="701" spans="1:3" ht="15" customHeight="1" x14ac:dyDescent="0.3">
      <c r="A701" s="3"/>
    </row>
    <row r="702" spans="1:3" ht="15" customHeight="1" x14ac:dyDescent="0.3">
      <c r="A702" s="3"/>
    </row>
    <row r="703" spans="1:3" ht="15" customHeight="1" x14ac:dyDescent="0.3">
      <c r="A703" s="3"/>
    </row>
    <row r="704" spans="1:3" ht="15" customHeight="1" x14ac:dyDescent="0.3">
      <c r="A704" s="3"/>
    </row>
  </sheetData>
  <mergeCells count="1">
    <mergeCell ref="E1:F1"/>
  </mergeCells>
  <dataValidations count="1">
    <dataValidation type="list" allowBlank="1" showInputMessage="1" showErrorMessage="1" sqref="D4" xr:uid="{16095BEB-C2D2-4A51-95F2-B79FEC3D0E18}">
      <formula1>mois</formula1>
    </dataValidation>
  </dataValidations>
  <hyperlinks>
    <hyperlink ref="A1" r:id="rId1" display="https://vacances-scolaires.education/zone-a/" xr:uid="{F54A0150-6E7F-4843-B247-08452C9FF45D}"/>
    <hyperlink ref="B1" r:id="rId2" display="https://vacances-scolaires.education/zone-b/" xr:uid="{2E3FA796-BE09-4AFD-853A-5E89D5D7671B}"/>
    <hyperlink ref="C1" r:id="rId3" display="https://vacances-scolaires.education/zone-c/" xr:uid="{39E840F5-FF1B-476A-9A03-4FC8154BDB19}"/>
  </hyperlinks>
  <pageMargins left="0.7" right="0.7" top="0.75" bottom="0.75" header="0.3" footer="0.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D68AC-81A4-46BD-9C60-130D813753F4}">
  <dimension ref="A1:D10"/>
  <sheetViews>
    <sheetView tabSelected="1" workbookViewId="0">
      <selection activeCell="F7" sqref="F7"/>
    </sheetView>
  </sheetViews>
  <sheetFormatPr baseColWidth="10" defaultRowHeight="14.4" x14ac:dyDescent="0.3"/>
  <cols>
    <col min="2" max="2" width="20.44140625" bestFit="1" customWidth="1"/>
    <col min="3" max="3" width="24.33203125" bestFit="1" customWidth="1"/>
  </cols>
  <sheetData>
    <row r="1" spans="1:4" x14ac:dyDescent="0.3">
      <c r="A1" s="191" t="s">
        <v>87</v>
      </c>
      <c r="B1" s="192"/>
      <c r="C1" s="192"/>
      <c r="D1" s="193"/>
    </row>
    <row r="2" spans="1:4" x14ac:dyDescent="0.3">
      <c r="A2" s="131" t="s">
        <v>76</v>
      </c>
      <c r="B2" s="131" t="s">
        <v>42</v>
      </c>
      <c r="C2" s="131" t="s">
        <v>99</v>
      </c>
      <c r="D2" s="131" t="s">
        <v>77</v>
      </c>
    </row>
    <row r="3" spans="1:4" x14ac:dyDescent="0.3">
      <c r="A3" s="129">
        <v>401</v>
      </c>
      <c r="B3" s="130" t="s">
        <v>70</v>
      </c>
      <c r="C3" s="38"/>
      <c r="D3" s="38"/>
    </row>
    <row r="4" spans="1:4" x14ac:dyDescent="0.3">
      <c r="A4" s="35">
        <v>402</v>
      </c>
      <c r="B4" s="128" t="s">
        <v>71</v>
      </c>
      <c r="C4" s="38"/>
      <c r="D4" s="38"/>
    </row>
    <row r="5" spans="1:4" x14ac:dyDescent="0.3">
      <c r="A5" s="35">
        <v>403</v>
      </c>
      <c r="B5" s="128" t="s">
        <v>72</v>
      </c>
      <c r="C5" s="38"/>
      <c r="D5" s="38"/>
    </row>
    <row r="6" spans="1:4" x14ac:dyDescent="0.3">
      <c r="A6" s="35">
        <v>404</v>
      </c>
      <c r="B6" s="128" t="s">
        <v>46</v>
      </c>
      <c r="C6" s="38"/>
      <c r="D6" s="38"/>
    </row>
    <row r="7" spans="1:4" x14ac:dyDescent="0.3">
      <c r="A7" s="35">
        <v>405</v>
      </c>
      <c r="B7" s="128" t="s">
        <v>73</v>
      </c>
      <c r="C7" s="38"/>
      <c r="D7" s="38"/>
    </row>
    <row r="8" spans="1:4" x14ac:dyDescent="0.3">
      <c r="A8" s="35">
        <v>406</v>
      </c>
      <c r="B8" s="128" t="s">
        <v>74</v>
      </c>
      <c r="C8" s="38"/>
      <c r="D8" s="38"/>
    </row>
    <row r="9" spans="1:4" x14ac:dyDescent="0.3">
      <c r="A9" s="35">
        <v>407</v>
      </c>
      <c r="B9" s="128" t="s">
        <v>75</v>
      </c>
      <c r="C9" s="38"/>
      <c r="D9" s="38"/>
    </row>
    <row r="10" spans="1:4" x14ac:dyDescent="0.3">
      <c r="A10" s="35">
        <v>408</v>
      </c>
      <c r="B10" s="128" t="s">
        <v>98</v>
      </c>
      <c r="C10" s="38"/>
      <c r="D10" s="38"/>
    </row>
  </sheetData>
  <mergeCells count="1">
    <mergeCell ref="A1:D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4BB98E98016C84085F5B1F03434EA6F" ma:contentTypeVersion="15" ma:contentTypeDescription="Crée un document." ma:contentTypeScope="" ma:versionID="39c8ec9018a6bc52c7d55fcde8da43c9">
  <xsd:schema xmlns:xsd="http://www.w3.org/2001/XMLSchema" xmlns:xs="http://www.w3.org/2001/XMLSchema" xmlns:p="http://schemas.microsoft.com/office/2006/metadata/properties" xmlns:ns2="9381bc77-bfa6-4662-b852-2cde433d9bcd" xmlns:ns3="2cd82fec-991f-4d81-a77f-af8ca1dcbd68" targetNamespace="http://schemas.microsoft.com/office/2006/metadata/properties" ma:root="true" ma:fieldsID="20999e3db66694b04823ef6f46825c09" ns2:_="" ns3:_="">
    <xsd:import namespace="9381bc77-bfa6-4662-b852-2cde433d9bcd"/>
    <xsd:import namespace="2cd82fec-991f-4d81-a77f-af8ca1dcbd6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LengthInSeconds" minOccurs="0"/>
                <xsd:element ref="ns2:MediaServiceLocation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81bc77-bfa6-4662-b852-2cde433d9bc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Balises d’images" ma:readOnly="false" ma:fieldId="{5cf76f15-5ced-4ddc-b409-7134ff3c332f}" ma:taxonomyMulti="true" ma:sspId="ac4c1f66-b1eb-4b47-b8ad-3a062c2f0fe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d82fec-991f-4d81-a77f-af8ca1dcbd68" elementFormDefault="qualified">
    <xsd:import namespace="http://schemas.microsoft.com/office/2006/documentManagement/types"/>
    <xsd:import namespace="http://schemas.microsoft.com/office/infopath/2007/PartnerControls"/>
    <xsd:element name="TaxCatchAll" ma:index="13" nillable="true" ma:displayName="Taxonomy Catch All Column" ma:hidden="true" ma:list="{ff8b464f-2b25-496e-9be5-5e3429c1bce7}" ma:internalName="TaxCatchAll" ma:showField="CatchAllData" ma:web="2cd82fec-991f-4d81-a77f-af8ca1dcbd6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9381bc77-bfa6-4662-b852-2cde433d9bcd">
      <Terms xmlns="http://schemas.microsoft.com/office/infopath/2007/PartnerControls"/>
    </lcf76f155ced4ddcb4097134ff3c332f>
    <TaxCatchAll xmlns="2cd82fec-991f-4d81-a77f-af8ca1dcbd68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F773EDB-A8B3-4801-BF14-0D1D0B65FB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381bc77-bfa6-4662-b852-2cde433d9bcd"/>
    <ds:schemaRef ds:uri="2cd82fec-991f-4d81-a77f-af8ca1dcbd6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12CE3E3-5690-41AB-825B-BF8ED814C4AA}">
  <ds:schemaRefs>
    <ds:schemaRef ds:uri="http://purl.org/dc/dcmitype/"/>
    <ds:schemaRef ds:uri="http://schemas.microsoft.com/office/2006/metadata/properties"/>
    <ds:schemaRef ds:uri="http://purl.org/dc/terms/"/>
    <ds:schemaRef ds:uri="2cd82fec-991f-4d81-a77f-af8ca1dcbd68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9381bc77-bfa6-4662-b852-2cde433d9bcd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38A5C38-DEF8-47D1-BCDC-581959531B7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PLanning</vt:lpstr>
      <vt:lpstr>Planning Type</vt:lpstr>
      <vt:lpstr>Planning Agent</vt:lpstr>
      <vt:lpstr>Calendrier</vt:lpstr>
      <vt:lpstr>Données</vt:lpstr>
      <vt:lpstr>Ventilation des heures</vt:lpstr>
      <vt:lpstr>feries</vt:lpstr>
      <vt:lpstr>mission</vt:lpstr>
      <vt:lpstr>Var_an</vt:lpstr>
      <vt:lpstr>Zone_A</vt:lpstr>
      <vt:lpstr>Zone_B</vt:lpstr>
      <vt:lpstr>Zone_C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ANIMATION</dc:creator>
  <cp:lastModifiedBy>Enfance Jeunesse La Baconnière</cp:lastModifiedBy>
  <cp:lastPrinted>2024-07-25T12:56:43Z</cp:lastPrinted>
  <dcterms:created xsi:type="dcterms:W3CDTF">2022-11-10T08:29:08Z</dcterms:created>
  <dcterms:modified xsi:type="dcterms:W3CDTF">2024-09-25T12:11:03Z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0x01010064BB98E98016C84085F5B1F03434EA6F</vt:lpwstr>
  </property>
  <property fmtid="{D5CDD505-2E9C-101B-9397-08002B2CF9AE}" pid="3" name="MediaServiceImageTags">
    <vt:lpwstr/>
  </property>
</Properties>
</file>