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75" yWindow="-75" windowWidth="19320" windowHeight="14085" tabRatio="620"/>
  </bookViews>
  <sheets>
    <sheet name="tables tarifs 2009-2010" sheetId="1" r:id="rId1"/>
    <sheet name="G1" sheetId="3" r:id="rId2"/>
    <sheet name="Détail G1" sheetId="2" r:id="rId3"/>
    <sheet name="Factures" sheetId="5" r:id="rId4"/>
    <sheet name="Espéces" sheetId="6" r:id="rId5"/>
    <sheet name="Impayés" sheetId="7" r:id="rId6"/>
  </sheets>
  <definedNames>
    <definedName name="_xlnm._FilterDatabase" localSheetId="0" hidden="1">'tables tarifs 2009-2010'!$H$56:$H$58</definedName>
  </definedNames>
  <calcPr calcId="114210"/>
</workbook>
</file>

<file path=xl/calcChain.xml><?xml version="1.0" encoding="utf-8"?>
<calcChain xmlns="http://schemas.openxmlformats.org/spreadsheetml/2006/main">
  <c r="A6" i="2"/>
  <c r="A7"/>
  <c r="A8"/>
  <c r="A9"/>
  <c r="A10"/>
  <c r="A11"/>
  <c r="A12"/>
  <c r="A13"/>
  <c r="A14"/>
  <c r="A15"/>
  <c r="A16"/>
  <c r="A17"/>
  <c r="A18"/>
  <c r="A19"/>
  <c r="C6"/>
  <c r="E6"/>
  <c r="T4" i="3"/>
  <c r="U4"/>
  <c r="O6" i="2"/>
  <c r="C7"/>
  <c r="E7"/>
  <c r="O7"/>
  <c r="C8"/>
  <c r="E8"/>
  <c r="O8"/>
  <c r="C9"/>
  <c r="O9"/>
  <c r="C10"/>
  <c r="E10"/>
  <c r="O10"/>
  <c r="C11"/>
  <c r="E11"/>
  <c r="O11"/>
  <c r="C12"/>
  <c r="E12"/>
  <c r="O12"/>
  <c r="C13"/>
  <c r="E13"/>
  <c r="O13"/>
  <c r="C14"/>
  <c r="E14"/>
  <c r="O14"/>
  <c r="C15"/>
  <c r="E15"/>
  <c r="O15"/>
  <c r="C16"/>
  <c r="E16"/>
  <c r="T14" i="3"/>
  <c r="U14"/>
  <c r="O16" i="2"/>
  <c r="C17"/>
  <c r="E17"/>
  <c r="O17"/>
  <c r="C18"/>
  <c r="E18"/>
  <c r="O18"/>
  <c r="C19"/>
  <c r="E19"/>
  <c r="O19"/>
  <c r="C20"/>
  <c r="E20"/>
  <c r="O20"/>
  <c r="C21"/>
  <c r="E21"/>
  <c r="O21"/>
  <c r="C22"/>
  <c r="E22"/>
  <c r="O22"/>
  <c r="C23"/>
  <c r="E23"/>
  <c r="O23"/>
  <c r="C24"/>
  <c r="E24"/>
  <c r="O24"/>
  <c r="C25"/>
  <c r="E25"/>
  <c r="O25"/>
  <c r="C26"/>
  <c r="E26"/>
  <c r="O26"/>
  <c r="C27"/>
  <c r="E27"/>
  <c r="O27"/>
  <c r="C28"/>
  <c r="E28"/>
  <c r="O28"/>
  <c r="C29"/>
  <c r="E29"/>
  <c r="O29"/>
  <c r="C30"/>
  <c r="E30"/>
  <c r="O30"/>
  <c r="O34"/>
  <c r="W4" i="3"/>
  <c r="L6" i="2"/>
  <c r="W5" i="3"/>
  <c r="L7" i="2"/>
  <c r="W6" i="3"/>
  <c r="L8" i="2"/>
  <c r="W7" i="3"/>
  <c r="L9" i="2"/>
  <c r="W8" i="3"/>
  <c r="L10" i="2"/>
  <c r="W9" i="3"/>
  <c r="L11" i="2"/>
  <c r="W10" i="3"/>
  <c r="L12" i="2"/>
  <c r="W11" i="3"/>
  <c r="L13" i="2"/>
  <c r="W12" i="3"/>
  <c r="L14" i="2"/>
  <c r="W13" i="3"/>
  <c r="L15" i="2"/>
  <c r="W14" i="3"/>
  <c r="L16" i="2"/>
  <c r="W15" i="3"/>
  <c r="L17" i="2"/>
  <c r="W16" i="3"/>
  <c r="L18" i="2"/>
  <c r="W17" i="3"/>
  <c r="L19" i="2"/>
  <c r="W18" i="3"/>
  <c r="L20" i="2"/>
  <c r="W19" i="3"/>
  <c r="L21" i="2"/>
  <c r="W20" i="3"/>
  <c r="L22" i="2"/>
  <c r="W21" i="3"/>
  <c r="L23" i="2"/>
  <c r="W22" i="3"/>
  <c r="L24" i="2"/>
  <c r="W23" i="3"/>
  <c r="L25" i="2"/>
  <c r="W24" i="3"/>
  <c r="L26" i="2"/>
  <c r="W25" i="3"/>
  <c r="L27" i="2"/>
  <c r="W26" i="3"/>
  <c r="L28" i="2"/>
  <c r="W27" i="3"/>
  <c r="L29" i="2"/>
  <c r="W28" i="3"/>
  <c r="L30" i="2"/>
  <c r="L34"/>
  <c r="D6"/>
  <c r="J6"/>
  <c r="D7"/>
  <c r="T5" i="3"/>
  <c r="V5"/>
  <c r="J7" i="2"/>
  <c r="D8"/>
  <c r="T6" i="3"/>
  <c r="V6"/>
  <c r="J8" i="2"/>
  <c r="J9"/>
  <c r="D10"/>
  <c r="T8" i="3"/>
  <c r="V8"/>
  <c r="J10" i="2"/>
  <c r="D11"/>
  <c r="T9" i="3"/>
  <c r="V9"/>
  <c r="J11" i="2"/>
  <c r="D12"/>
  <c r="T10" i="3"/>
  <c r="V10"/>
  <c r="J12" i="2"/>
  <c r="D13"/>
  <c r="T11" i="3"/>
  <c r="V11"/>
  <c r="J13" i="2"/>
  <c r="D14"/>
  <c r="T12" i="3"/>
  <c r="V12"/>
  <c r="J14" i="2"/>
  <c r="D15"/>
  <c r="J15"/>
  <c r="D16"/>
  <c r="J16"/>
  <c r="D17"/>
  <c r="T15" i="3"/>
  <c r="V15"/>
  <c r="J17" i="2"/>
  <c r="D18"/>
  <c r="T16" i="3"/>
  <c r="V16"/>
  <c r="J18" i="2"/>
  <c r="D19"/>
  <c r="T17" i="3"/>
  <c r="V17"/>
  <c r="J19" i="2"/>
  <c r="D20"/>
  <c r="J20"/>
  <c r="D21"/>
  <c r="J21"/>
  <c r="D22"/>
  <c r="J22"/>
  <c r="D23"/>
  <c r="J23"/>
  <c r="D24"/>
  <c r="J24"/>
  <c r="D25"/>
  <c r="J25"/>
  <c r="D26"/>
  <c r="J26"/>
  <c r="D27"/>
  <c r="J27"/>
  <c r="D28"/>
  <c r="J28"/>
  <c r="D29"/>
  <c r="J29"/>
  <c r="D30"/>
  <c r="J30"/>
  <c r="J34"/>
  <c r="H6"/>
  <c r="U5" i="3"/>
  <c r="H7" i="2"/>
  <c r="U6" i="3"/>
  <c r="H8" i="2"/>
  <c r="H9"/>
  <c r="U8" i="3"/>
  <c r="H10" i="2"/>
  <c r="U9" i="3"/>
  <c r="H11" i="2"/>
  <c r="U10" i="3"/>
  <c r="H12" i="2"/>
  <c r="U11" i="3"/>
  <c r="H13" i="2"/>
  <c r="U12" i="3"/>
  <c r="H14" i="2"/>
  <c r="H15"/>
  <c r="H16"/>
  <c r="U15" i="3"/>
  <c r="H17" i="2"/>
  <c r="U16" i="3"/>
  <c r="H18" i="2"/>
  <c r="U17" i="3"/>
  <c r="H19" i="2"/>
  <c r="H20"/>
  <c r="H21"/>
  <c r="H22"/>
  <c r="H23"/>
  <c r="H24"/>
  <c r="H25"/>
  <c r="H26"/>
  <c r="H27"/>
  <c r="H28"/>
  <c r="H29"/>
  <c r="H30"/>
  <c r="H34"/>
  <c r="T13" i="3"/>
  <c r="T18"/>
  <c r="T19"/>
  <c r="T20"/>
  <c r="T21"/>
  <c r="T22"/>
  <c r="T23"/>
  <c r="T24"/>
  <c r="T25"/>
  <c r="T26"/>
  <c r="T27"/>
  <c r="T28"/>
  <c r="T29"/>
  <c r="T30"/>
  <c r="T31"/>
  <c r="T7"/>
  <c r="P32"/>
  <c r="Q32"/>
  <c r="U7" i="2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6"/>
  <c r="V22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6"/>
  <c r="D9"/>
  <c r="U7" i="3"/>
  <c r="U13"/>
  <c r="E9" i="2"/>
  <c r="U18" i="3"/>
  <c r="U19"/>
  <c r="U20"/>
  <c r="U21"/>
  <c r="U22"/>
  <c r="U23"/>
  <c r="U24"/>
  <c r="U25"/>
  <c r="U26"/>
  <c r="U27"/>
  <c r="U28"/>
  <c r="U29"/>
  <c r="U30"/>
  <c r="U31"/>
  <c r="U32"/>
  <c r="V4"/>
  <c r="V7"/>
  <c r="V13"/>
  <c r="V14"/>
  <c r="V18"/>
  <c r="V19"/>
  <c r="V20"/>
  <c r="V21"/>
  <c r="V22"/>
  <c r="V23"/>
  <c r="V24"/>
  <c r="V25"/>
  <c r="V26"/>
  <c r="V27"/>
  <c r="V28"/>
  <c r="V29"/>
  <c r="V30"/>
  <c r="V31"/>
  <c r="V32"/>
  <c r="W29"/>
  <c r="W30"/>
  <c r="W31"/>
  <c r="W32"/>
  <c r="X4"/>
  <c r="X5"/>
  <c r="X6"/>
  <c r="X7"/>
  <c r="X8"/>
  <c r="X9"/>
  <c r="X10"/>
  <c r="X11"/>
  <c r="X12"/>
  <c r="X13"/>
  <c r="X14"/>
  <c r="X15"/>
  <c r="X17"/>
  <c r="X16"/>
  <c r="X19"/>
  <c r="X18"/>
  <c r="X20"/>
  <c r="X21"/>
  <c r="X22"/>
  <c r="X23"/>
  <c r="X24"/>
  <c r="X25"/>
  <c r="X26"/>
  <c r="X27"/>
  <c r="X28"/>
  <c r="X29"/>
  <c r="X30"/>
  <c r="X31"/>
  <c r="X32"/>
  <c r="Y4"/>
  <c r="Y5"/>
  <c r="Y6"/>
  <c r="Y7"/>
  <c r="Y8"/>
  <c r="Y9"/>
  <c r="Y10"/>
  <c r="Y11"/>
  <c r="Y12"/>
  <c r="Y13"/>
  <c r="Y14"/>
  <c r="Y15"/>
  <c r="Y16"/>
  <c r="Y17"/>
  <c r="Y19"/>
  <c r="Y18"/>
  <c r="Y20"/>
  <c r="Y21"/>
  <c r="Y22"/>
  <c r="Y23"/>
  <c r="Y24"/>
  <c r="Y25"/>
  <c r="Y26"/>
  <c r="Y27"/>
  <c r="Y28"/>
  <c r="Y29"/>
  <c r="Y30"/>
  <c r="Y31"/>
  <c r="Y32"/>
  <c r="Z4"/>
  <c r="Z5"/>
  <c r="Z6"/>
  <c r="Z7"/>
  <c r="Z8"/>
  <c r="Z9"/>
  <c r="Z10"/>
  <c r="Z11"/>
  <c r="Z12"/>
  <c r="Z13"/>
  <c r="Z16"/>
  <c r="Z14"/>
  <c r="Z15"/>
  <c r="Z17"/>
  <c r="Z19"/>
  <c r="Z18"/>
  <c r="Z20"/>
  <c r="Z21"/>
  <c r="Z22"/>
  <c r="Z23"/>
  <c r="Z24"/>
  <c r="Z25"/>
  <c r="Z26"/>
  <c r="Z27"/>
  <c r="Z28"/>
  <c r="Z29"/>
  <c r="Z30"/>
  <c r="Z31"/>
  <c r="Z32"/>
  <c r="A1" i="2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  <c r="R25"/>
  <c r="S25"/>
  <c r="R26"/>
  <c r="S26"/>
  <c r="R27"/>
  <c r="S27"/>
  <c r="R28"/>
  <c r="S28"/>
  <c r="R29"/>
  <c r="S29"/>
  <c r="R30"/>
  <c r="S30"/>
  <c r="R31"/>
  <c r="S31"/>
  <c r="R32"/>
  <c r="S32"/>
  <c r="R33"/>
  <c r="S33"/>
  <c r="R6"/>
  <c r="S6"/>
  <c r="T6"/>
  <c r="F7"/>
  <c r="F8"/>
  <c r="F9"/>
  <c r="F10"/>
  <c r="F11"/>
  <c r="F12"/>
  <c r="F13"/>
  <c r="F14"/>
  <c r="F15"/>
  <c r="F16"/>
  <c r="F17"/>
  <c r="F18"/>
  <c r="F19"/>
  <c r="A20"/>
  <c r="B20"/>
  <c r="F20"/>
  <c r="A21"/>
  <c r="B21"/>
  <c r="F21"/>
  <c r="A22"/>
  <c r="B22"/>
  <c r="F22"/>
  <c r="A23"/>
  <c r="B23"/>
  <c r="F23"/>
  <c r="A24"/>
  <c r="B24"/>
  <c r="F24"/>
  <c r="A25"/>
  <c r="B25"/>
  <c r="F25"/>
  <c r="A26"/>
  <c r="B26"/>
  <c r="F26"/>
  <c r="A27"/>
  <c r="B27"/>
  <c r="F27"/>
  <c r="A28"/>
  <c r="B28"/>
  <c r="F28"/>
  <c r="A29"/>
  <c r="B29"/>
  <c r="F29"/>
  <c r="A30"/>
  <c r="B30"/>
  <c r="F30"/>
  <c r="A31"/>
  <c r="B31"/>
  <c r="C31"/>
  <c r="D31"/>
  <c r="E31"/>
  <c r="F31"/>
  <c r="A32"/>
  <c r="B32"/>
  <c r="C32"/>
  <c r="D32"/>
  <c r="E32"/>
  <c r="F32"/>
  <c r="A33"/>
  <c r="B33"/>
  <c r="C33"/>
  <c r="D33"/>
  <c r="E33"/>
  <c r="F33"/>
  <c r="V7"/>
  <c r="W7"/>
  <c r="V8"/>
  <c r="W8"/>
  <c r="V9"/>
  <c r="W9"/>
  <c r="V10"/>
  <c r="W10"/>
  <c r="V11"/>
  <c r="W11"/>
  <c r="V12"/>
  <c r="W12"/>
  <c r="V13"/>
  <c r="W13"/>
  <c r="V14"/>
  <c r="W14"/>
  <c r="V15"/>
  <c r="W15"/>
  <c r="V16"/>
  <c r="W16"/>
  <c r="V17"/>
  <c r="W17"/>
  <c r="V18"/>
  <c r="W18"/>
  <c r="V19"/>
  <c r="W19"/>
  <c r="V20"/>
  <c r="W20"/>
  <c r="V21"/>
  <c r="W21"/>
  <c r="W22"/>
  <c r="V23"/>
  <c r="W23"/>
  <c r="V24"/>
  <c r="W24"/>
  <c r="V25"/>
  <c r="W25"/>
  <c r="V26"/>
  <c r="W26"/>
  <c r="V27"/>
  <c r="W27"/>
  <c r="V28"/>
  <c r="W28"/>
  <c r="V29"/>
  <c r="W29"/>
  <c r="V30"/>
  <c r="W30"/>
  <c r="V31"/>
  <c r="W31"/>
  <c r="V32"/>
  <c r="W32"/>
  <c r="V33"/>
  <c r="W33"/>
  <c r="P7"/>
  <c r="Q7"/>
  <c r="P8"/>
  <c r="Q8"/>
  <c r="P9"/>
  <c r="Q9"/>
  <c r="P10"/>
  <c r="Q10"/>
  <c r="P11"/>
  <c r="Q11"/>
  <c r="P12"/>
  <c r="Q12"/>
  <c r="P13"/>
  <c r="Q13"/>
  <c r="P14"/>
  <c r="Q14"/>
  <c r="P15"/>
  <c r="Q15"/>
  <c r="P16"/>
  <c r="Q16"/>
  <c r="P17"/>
  <c r="Q17"/>
  <c r="P18"/>
  <c r="Q18"/>
  <c r="P19"/>
  <c r="Q19"/>
  <c r="P20"/>
  <c r="Q20"/>
  <c r="P21"/>
  <c r="Q21"/>
  <c r="P22"/>
  <c r="Q22"/>
  <c r="P23"/>
  <c r="Q23"/>
  <c r="P24"/>
  <c r="Q24"/>
  <c r="P25"/>
  <c r="Q25"/>
  <c r="P26"/>
  <c r="Q26"/>
  <c r="P27"/>
  <c r="Q27"/>
  <c r="P28"/>
  <c r="Q28"/>
  <c r="P29"/>
  <c r="Q29"/>
  <c r="P30"/>
  <c r="Q30"/>
  <c r="O31"/>
  <c r="P31"/>
  <c r="Q31"/>
  <c r="O32"/>
  <c r="P32"/>
  <c r="Q32"/>
  <c r="O33"/>
  <c r="P33"/>
  <c r="Q33"/>
  <c r="I7"/>
  <c r="K7"/>
  <c r="M7"/>
  <c r="N7"/>
  <c r="I8"/>
  <c r="K8"/>
  <c r="M8"/>
  <c r="N8"/>
  <c r="I9"/>
  <c r="K9"/>
  <c r="M9"/>
  <c r="N9"/>
  <c r="I10"/>
  <c r="K10"/>
  <c r="M10"/>
  <c r="N10"/>
  <c r="I11"/>
  <c r="K11"/>
  <c r="M11"/>
  <c r="N11"/>
  <c r="I12"/>
  <c r="K12"/>
  <c r="M12"/>
  <c r="N12"/>
  <c r="I13"/>
  <c r="K13"/>
  <c r="M13"/>
  <c r="N13"/>
  <c r="I14"/>
  <c r="K14"/>
  <c r="M14"/>
  <c r="N14"/>
  <c r="I15"/>
  <c r="K15"/>
  <c r="M15"/>
  <c r="N15"/>
  <c r="I16"/>
  <c r="K16"/>
  <c r="M16"/>
  <c r="N16"/>
  <c r="I17"/>
  <c r="K17"/>
  <c r="M17"/>
  <c r="N17"/>
  <c r="I18"/>
  <c r="K18"/>
  <c r="M18"/>
  <c r="N18"/>
  <c r="I19"/>
  <c r="K19"/>
  <c r="M19"/>
  <c r="N19"/>
  <c r="I20"/>
  <c r="K20"/>
  <c r="M20"/>
  <c r="N20"/>
  <c r="I21"/>
  <c r="K21"/>
  <c r="M21"/>
  <c r="N21"/>
  <c r="I22"/>
  <c r="K22"/>
  <c r="M22"/>
  <c r="N22"/>
  <c r="I23"/>
  <c r="K23"/>
  <c r="M23"/>
  <c r="N23"/>
  <c r="I24"/>
  <c r="K24"/>
  <c r="M24"/>
  <c r="N24"/>
  <c r="I25"/>
  <c r="K25"/>
  <c r="M25"/>
  <c r="N25"/>
  <c r="I26"/>
  <c r="K26"/>
  <c r="M26"/>
  <c r="N26"/>
  <c r="I27"/>
  <c r="K27"/>
  <c r="M27"/>
  <c r="N27"/>
  <c r="I28"/>
  <c r="K28"/>
  <c r="M28"/>
  <c r="N28"/>
  <c r="I29"/>
  <c r="K29"/>
  <c r="M29"/>
  <c r="N29"/>
  <c r="I30"/>
  <c r="K30"/>
  <c r="M30"/>
  <c r="N30"/>
  <c r="H31"/>
  <c r="I31"/>
  <c r="J31"/>
  <c r="K31"/>
  <c r="M31"/>
  <c r="L31"/>
  <c r="N31"/>
  <c r="H32"/>
  <c r="I32"/>
  <c r="J32"/>
  <c r="K32"/>
  <c r="M32"/>
  <c r="L32"/>
  <c r="N32"/>
  <c r="N33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T32" i="3"/>
  <c r="G6" i="2"/>
  <c r="V6"/>
  <c r="C6" i="7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N32" i="3"/>
  <c r="O32"/>
  <c r="M32"/>
  <c r="H3" i="6"/>
  <c r="H4"/>
  <c r="H5"/>
  <c r="H6"/>
  <c r="H7"/>
  <c r="H8"/>
  <c r="H9"/>
  <c r="H10"/>
  <c r="H11"/>
  <c r="H12"/>
  <c r="H13"/>
  <c r="H14"/>
  <c r="H15"/>
  <c r="H16"/>
  <c r="H17"/>
  <c r="H20"/>
  <c r="A3"/>
  <c r="A29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B3"/>
  <c r="B29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T31" i="2"/>
  <c r="T32"/>
  <c r="W6"/>
  <c r="W34"/>
  <c r="V34"/>
  <c r="U34"/>
  <c r="S34"/>
  <c r="R34"/>
  <c r="D34"/>
  <c r="I6"/>
  <c r="K6"/>
  <c r="M6"/>
  <c r="L40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4"/>
  <c r="F6"/>
  <c r="N6"/>
  <c r="K34"/>
  <c r="I34"/>
  <c r="P6"/>
  <c r="Q6"/>
  <c r="G34"/>
  <c r="P34"/>
  <c r="N34"/>
  <c r="Q34"/>
  <c r="C4" i="5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C30"/>
  <c r="D30"/>
  <c r="D3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4"/>
  <c r="C31"/>
  <c r="A6" i="7"/>
  <c r="D6"/>
  <c r="A7"/>
  <c r="D7"/>
  <c r="A8"/>
  <c r="D8"/>
  <c r="A9"/>
  <c r="D9"/>
  <c r="A10"/>
  <c r="D10"/>
  <c r="A11"/>
  <c r="D11"/>
  <c r="A12"/>
  <c r="D12"/>
  <c r="A13"/>
  <c r="D13"/>
  <c r="A14"/>
  <c r="D14"/>
  <c r="A15"/>
  <c r="D15"/>
  <c r="A16"/>
  <c r="D16"/>
  <c r="A17"/>
  <c r="D17"/>
  <c r="A18"/>
  <c r="D18"/>
  <c r="A19"/>
  <c r="D19"/>
  <c r="A20"/>
  <c r="D20"/>
  <c r="A21"/>
  <c r="D21"/>
  <c r="A22"/>
  <c r="D22"/>
  <c r="A23"/>
  <c r="D23"/>
  <c r="A24"/>
  <c r="D24"/>
  <c r="A25"/>
  <c r="D25"/>
  <c r="A26"/>
  <c r="D26"/>
  <c r="A27"/>
  <c r="D27"/>
  <c r="A28"/>
  <c r="D28"/>
  <c r="A29"/>
  <c r="D29"/>
  <c r="A30"/>
  <c r="D30"/>
  <c r="A31"/>
  <c r="D31"/>
  <c r="A32"/>
  <c r="D32"/>
  <c r="D33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6"/>
  <c r="K17" i="1"/>
  <c r="M17"/>
  <c r="H17"/>
  <c r="K18"/>
  <c r="M18"/>
  <c r="H18"/>
  <c r="K19"/>
  <c r="M19"/>
  <c r="H19"/>
  <c r="K20"/>
  <c r="M20"/>
  <c r="H20"/>
  <c r="K21"/>
  <c r="M21"/>
  <c r="H21"/>
  <c r="K22"/>
  <c r="M22"/>
  <c r="H22"/>
  <c r="K23"/>
  <c r="M23"/>
  <c r="H23"/>
  <c r="K24"/>
  <c r="M24"/>
  <c r="H24"/>
  <c r="K25"/>
  <c r="M25"/>
  <c r="H25"/>
  <c r="K26"/>
  <c r="M26"/>
  <c r="H26"/>
  <c r="K27"/>
  <c r="M27"/>
  <c r="H27"/>
  <c r="K28"/>
  <c r="M28"/>
  <c r="H28"/>
  <c r="K29"/>
  <c r="M29"/>
  <c r="H29"/>
  <c r="K30"/>
  <c r="M30"/>
  <c r="H30"/>
  <c r="K31"/>
  <c r="M31"/>
  <c r="H31"/>
  <c r="K32"/>
  <c r="M32"/>
  <c r="H32"/>
  <c r="K33"/>
  <c r="M33"/>
  <c r="H33"/>
  <c r="K34"/>
  <c r="M34"/>
  <c r="H34"/>
  <c r="K35"/>
  <c r="M35"/>
  <c r="H35"/>
  <c r="K36"/>
  <c r="M36"/>
  <c r="H36"/>
  <c r="K37"/>
  <c r="M37"/>
  <c r="H37"/>
  <c r="K38"/>
  <c r="M38"/>
  <c r="H38"/>
  <c r="K39"/>
  <c r="M39"/>
  <c r="H39"/>
  <c r="K40"/>
  <c r="M40"/>
  <c r="H40"/>
  <c r="K41"/>
  <c r="M41"/>
  <c r="H41"/>
  <c r="K42"/>
  <c r="M42"/>
  <c r="H42"/>
  <c r="K43"/>
  <c r="M43"/>
  <c r="H43"/>
  <c r="K44"/>
  <c r="M44"/>
  <c r="H44"/>
  <c r="K45"/>
  <c r="M45"/>
  <c r="H45"/>
  <c r="K46"/>
  <c r="M46"/>
  <c r="H46"/>
  <c r="K47"/>
  <c r="M47"/>
  <c r="H47"/>
  <c r="K48"/>
  <c r="M48"/>
  <c r="H48"/>
  <c r="K49"/>
  <c r="M49"/>
  <c r="H49"/>
  <c r="K50"/>
  <c r="M50"/>
  <c r="H50"/>
  <c r="K51"/>
  <c r="M51"/>
  <c r="H51"/>
  <c r="K52"/>
  <c r="M52"/>
  <c r="H52"/>
  <c r="K53"/>
  <c r="M53"/>
  <c r="H53"/>
  <c r="K54"/>
  <c r="M54"/>
  <c r="H54"/>
  <c r="K55"/>
  <c r="M55"/>
  <c r="H55"/>
  <c r="K56"/>
  <c r="M56"/>
  <c r="H56"/>
  <c r="K57"/>
  <c r="M57"/>
  <c r="H57"/>
  <c r="K58"/>
  <c r="M58"/>
  <c r="H58"/>
  <c r="C34"/>
  <c r="E34"/>
  <c r="A34"/>
  <c r="C18"/>
  <c r="E18"/>
  <c r="A18"/>
  <c r="C19"/>
  <c r="E19"/>
  <c r="A19"/>
  <c r="C20"/>
  <c r="E20"/>
  <c r="A20"/>
  <c r="C21"/>
  <c r="E21"/>
  <c r="A21"/>
  <c r="C22"/>
  <c r="E22"/>
  <c r="A22"/>
  <c r="C23"/>
  <c r="E23"/>
  <c r="A23"/>
  <c r="C24"/>
  <c r="E24"/>
  <c r="A24"/>
  <c r="C25"/>
  <c r="E25"/>
  <c r="A25"/>
  <c r="C26"/>
  <c r="E26"/>
  <c r="A26"/>
  <c r="C27"/>
  <c r="E27"/>
  <c r="A27"/>
  <c r="C28"/>
  <c r="E28"/>
  <c r="A28"/>
  <c r="C29"/>
  <c r="E29"/>
  <c r="A29"/>
  <c r="C30"/>
  <c r="E30"/>
  <c r="A30"/>
  <c r="C31"/>
  <c r="E31"/>
  <c r="A31"/>
  <c r="C32"/>
  <c r="E32"/>
  <c r="A32"/>
  <c r="C33"/>
  <c r="E33"/>
  <c r="A33"/>
  <c r="C17"/>
  <c r="E17"/>
  <c r="A17"/>
  <c r="I11"/>
  <c r="I13"/>
  <c r="I5"/>
  <c r="I6"/>
  <c r="I8"/>
  <c r="D11"/>
  <c r="D13"/>
  <c r="D5"/>
  <c r="D6"/>
  <c r="D8"/>
</calcChain>
</file>

<file path=xl/sharedStrings.xml><?xml version="1.0" encoding="utf-8"?>
<sst xmlns="http://schemas.openxmlformats.org/spreadsheetml/2006/main" count="144" uniqueCount="81">
  <si>
    <t>Nb Externe</t>
    <phoneticPr fontId="1" type="noConversion"/>
  </si>
  <si>
    <t>TOTAL</t>
    <phoneticPr fontId="1" type="noConversion"/>
  </si>
  <si>
    <t>NOM DES STAGIAIRES</t>
  </si>
  <si>
    <t>PRENOM DES STAGIAIRES</t>
  </si>
  <si>
    <t>QUALITE</t>
  </si>
  <si>
    <t>Règlement</t>
  </si>
  <si>
    <t>Impayés</t>
  </si>
  <si>
    <t>Paiement arriérée</t>
  </si>
  <si>
    <t>Cumul arriérées</t>
  </si>
  <si>
    <t>Pensionnaires</t>
  </si>
  <si>
    <t>Demi-pensionnaires</t>
  </si>
  <si>
    <t>Chèques</t>
  </si>
  <si>
    <t>Espèces</t>
  </si>
  <si>
    <t>Facturation</t>
  </si>
  <si>
    <t>montant</t>
  </si>
  <si>
    <t>période payée</t>
  </si>
  <si>
    <t>Nombre de repas</t>
  </si>
  <si>
    <t>Nombre de nuitées</t>
  </si>
  <si>
    <t>Lingerie</t>
  </si>
  <si>
    <t>Total</t>
  </si>
  <si>
    <t>Montant</t>
  </si>
  <si>
    <t>TOTAL</t>
  </si>
  <si>
    <t>2009 - 2010</t>
    <phoneticPr fontId="3" type="noConversion"/>
  </si>
  <si>
    <t>Pensions Complètes</t>
  </si>
  <si>
    <t>Nombre</t>
  </si>
  <si>
    <t>Prix</t>
  </si>
  <si>
    <t>Repas</t>
  </si>
  <si>
    <t>Nuitées</t>
  </si>
  <si>
    <t>LINGERIE</t>
  </si>
  <si>
    <t xml:space="preserve">Demi-Pensions </t>
  </si>
  <si>
    <t>PRENOM DES 
STAGIAIRES</t>
  </si>
  <si>
    <t>Abs</t>
  </si>
  <si>
    <t>I - DP E</t>
  </si>
  <si>
    <t>CHEQUE, ESPECE, FACTURATION OU IMPAYE</t>
  </si>
  <si>
    <t>Nuitée</t>
  </si>
  <si>
    <t>I</t>
  </si>
  <si>
    <t>DP</t>
  </si>
  <si>
    <t>E</t>
  </si>
  <si>
    <t>Chq</t>
  </si>
  <si>
    <t>Esp</t>
  </si>
  <si>
    <t>Arriéré</t>
  </si>
  <si>
    <t>Fact</t>
  </si>
  <si>
    <t>Impayé</t>
  </si>
  <si>
    <t>X</t>
  </si>
  <si>
    <t>I</t>
    <phoneticPr fontId="1" type="noConversion"/>
  </si>
  <si>
    <t>DP</t>
    <phoneticPr fontId="1" type="noConversion"/>
  </si>
  <si>
    <t>Montant</t>
    <phoneticPr fontId="1" type="noConversion"/>
  </si>
  <si>
    <t>Abs</t>
    <phoneticPr fontId="1" type="noConversion"/>
  </si>
  <si>
    <t>E</t>
    <phoneticPr fontId="1" type="noConversion"/>
  </si>
  <si>
    <t>Montant</t>
    <phoneticPr fontId="1" type="noConversion"/>
  </si>
  <si>
    <t>Repas</t>
    <phoneticPr fontId="1" type="noConversion"/>
  </si>
  <si>
    <t>Nuitées</t>
    <phoneticPr fontId="1" type="noConversion"/>
  </si>
  <si>
    <t>total</t>
    <phoneticPr fontId="1" type="noConversion"/>
  </si>
  <si>
    <t>Linges</t>
  </si>
  <si>
    <t>Chéques</t>
  </si>
  <si>
    <t>Espéces</t>
  </si>
  <si>
    <t>arriérée</t>
  </si>
  <si>
    <t>Nb de DP</t>
  </si>
  <si>
    <t>Nb de I</t>
  </si>
  <si>
    <t>N° chq</t>
  </si>
  <si>
    <t>Banque</t>
  </si>
  <si>
    <t>CFAS</t>
    <phoneticPr fontId="1" type="noConversion"/>
  </si>
  <si>
    <t>Nb de CFAS</t>
  </si>
  <si>
    <t>x</t>
  </si>
  <si>
    <t>1CAP Peintre G1</t>
  </si>
  <si>
    <t>ABBB</t>
  </si>
  <si>
    <t>ADDD</t>
  </si>
  <si>
    <t>AEEE</t>
  </si>
  <si>
    <t>AFFF</t>
  </si>
  <si>
    <t>AGGG</t>
  </si>
  <si>
    <t>AHHH</t>
  </si>
  <si>
    <t>AAAA</t>
  </si>
  <si>
    <t>ACCC</t>
  </si>
  <si>
    <t>AKKK</t>
  </si>
  <si>
    <t>AJJJJ</t>
  </si>
  <si>
    <t>AZZZ</t>
  </si>
  <si>
    <t>ARRR</t>
  </si>
  <si>
    <t>ATTT</t>
  </si>
  <si>
    <t>AIIII</t>
  </si>
  <si>
    <t xml:space="preserve">CAP </t>
  </si>
  <si>
    <t xml:space="preserve">B.P </t>
  </si>
</sst>
</file>

<file path=xl/styles.xml><?xml version="1.0" encoding="utf-8"?>
<styleSheet xmlns="http://schemas.openxmlformats.org/spreadsheetml/2006/main">
  <numFmts count="3">
    <numFmt numFmtId="164" formatCode="#,##0.00\ [$€-1]"/>
    <numFmt numFmtId="165" formatCode="#,##0.00\ &quot;€&quot;"/>
    <numFmt numFmtId="166" formatCode="0.00\€"/>
  </numFmts>
  <fonts count="28">
    <font>
      <sz val="10"/>
      <name val="Verdana"/>
    </font>
    <font>
      <sz val="8"/>
      <name val="Verdana"/>
      <family val="2"/>
    </font>
    <font>
      <b/>
      <sz val="16"/>
      <name val="Arial"/>
      <family val="2"/>
    </font>
    <font>
      <sz val="10"/>
      <name val="Arial"/>
      <family val="2"/>
    </font>
    <font>
      <sz val="16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23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9"/>
      <name val="EuroMysoft"/>
    </font>
    <font>
      <b/>
      <sz val="9"/>
      <name val="Arial"/>
      <family val="2"/>
    </font>
    <font>
      <b/>
      <sz val="12"/>
      <name val="Times New Roman"/>
      <family val="1"/>
    </font>
    <font>
      <b/>
      <sz val="10"/>
      <color indexed="57"/>
      <name val="Arial"/>
      <family val="2"/>
    </font>
    <font>
      <sz val="12"/>
      <name val="Times New Roman"/>
      <family val="1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12"/>
      <name val="Verdana"/>
      <family val="2"/>
    </font>
    <font>
      <sz val="10"/>
      <name val="Verdana"/>
    </font>
    <font>
      <sz val="10"/>
      <color indexed="10"/>
      <name val="Verdana"/>
      <family val="2"/>
    </font>
    <font>
      <sz val="12"/>
      <name val="Verdana"/>
      <family val="2"/>
    </font>
    <font>
      <sz val="10"/>
      <name val="Arial Unicode MS"/>
      <family val="2"/>
    </font>
    <font>
      <sz val="9"/>
      <color indexed="56"/>
      <name val="Verdana"/>
      <family val="2"/>
    </font>
    <font>
      <sz val="8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36">
    <xf numFmtId="0" fontId="0" fillId="0" borderId="0" xfId="0"/>
    <xf numFmtId="0" fontId="3" fillId="0" borderId="0" xfId="1"/>
    <xf numFmtId="0" fontId="3" fillId="0" borderId="0" xfId="1" applyFill="1"/>
    <xf numFmtId="0" fontId="6" fillId="0" borderId="1" xfId="1" applyFont="1" applyFill="1" applyBorder="1"/>
    <xf numFmtId="0" fontId="7" fillId="0" borderId="1" xfId="1" applyFont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14" fontId="7" fillId="0" borderId="1" xfId="1" applyNumberFormat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7" fillId="0" borderId="1" xfId="1" applyFont="1" applyFill="1" applyBorder="1"/>
    <xf numFmtId="0" fontId="3" fillId="0" borderId="1" xfId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 vertical="center"/>
    </xf>
    <xf numFmtId="14" fontId="3" fillId="0" borderId="3" xfId="1" applyNumberFormat="1" applyFont="1" applyFill="1" applyBorder="1" applyAlignment="1">
      <alignment horizontal="center" vertical="center" wrapText="1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1" xfId="1" applyFill="1" applyBorder="1"/>
    <xf numFmtId="0" fontId="3" fillId="0" borderId="4" xfId="1" applyFill="1" applyBorder="1"/>
    <xf numFmtId="0" fontId="3" fillId="2" borderId="5" xfId="1" applyFont="1" applyFill="1" applyBorder="1" applyAlignment="1">
      <alignment vertical="center" wrapText="1"/>
    </xf>
    <xf numFmtId="0" fontId="3" fillId="0" borderId="2" xfId="1" applyFill="1" applyBorder="1"/>
    <xf numFmtId="0" fontId="3" fillId="0" borderId="6" xfId="1" applyFont="1" applyFill="1" applyBorder="1" applyAlignment="1">
      <alignment horizontal="center" vertical="center"/>
    </xf>
    <xf numFmtId="0" fontId="3" fillId="0" borderId="3" xfId="1" applyFill="1" applyBorder="1"/>
    <xf numFmtId="0" fontId="3" fillId="3" borderId="1" xfId="1" applyFont="1" applyFill="1" applyBorder="1" applyAlignment="1">
      <alignment horizontal="center" vertical="center"/>
    </xf>
    <xf numFmtId="0" fontId="8" fillId="0" borderId="7" xfId="1" applyFont="1" applyFill="1" applyBorder="1"/>
    <xf numFmtId="0" fontId="3" fillId="0" borderId="8" xfId="1" applyFont="1" applyFill="1" applyBorder="1" applyAlignment="1">
      <alignment horizontal="left"/>
    </xf>
    <xf numFmtId="0" fontId="3" fillId="0" borderId="8" xfId="1" applyNumberFormat="1" applyFill="1" applyBorder="1" applyAlignment="1">
      <alignment horizontal="center"/>
    </xf>
    <xf numFmtId="0" fontId="3" fillId="0" borderId="8" xfId="1" applyFill="1" applyBorder="1" applyAlignment="1">
      <alignment horizontal="center"/>
    </xf>
    <xf numFmtId="164" fontId="3" fillId="0" borderId="9" xfId="1" applyNumberFormat="1" applyFill="1" applyBorder="1" applyAlignment="1">
      <alignment horizontal="center"/>
    </xf>
    <xf numFmtId="0" fontId="3" fillId="0" borderId="10" xfId="1" applyFill="1" applyBorder="1" applyAlignment="1">
      <alignment horizontal="center" vertical="center"/>
    </xf>
    <xf numFmtId="0" fontId="3" fillId="0" borderId="11" xfId="1" applyFill="1" applyBorder="1" applyAlignment="1">
      <alignment horizontal="center"/>
    </xf>
    <xf numFmtId="0" fontId="3" fillId="0" borderId="12" xfId="1" applyFill="1" applyBorder="1" applyAlignment="1">
      <alignment horizontal="center"/>
    </xf>
    <xf numFmtId="165" fontId="3" fillId="3" borderId="13" xfId="1" applyNumberFormat="1" applyFill="1" applyBorder="1"/>
    <xf numFmtId="0" fontId="3" fillId="3" borderId="14" xfId="1" applyFill="1" applyBorder="1"/>
    <xf numFmtId="0" fontId="3" fillId="0" borderId="15" xfId="1" applyFill="1" applyBorder="1" applyAlignment="1">
      <alignment horizontal="center"/>
    </xf>
    <xf numFmtId="1" fontId="9" fillId="4" borderId="15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10" fillId="0" borderId="0" xfId="0" applyFont="1"/>
    <xf numFmtId="0" fontId="10" fillId="0" borderId="16" xfId="0" applyFont="1" applyBorder="1"/>
    <xf numFmtId="0" fontId="10" fillId="0" borderId="17" xfId="0" applyFont="1" applyBorder="1"/>
    <xf numFmtId="0" fontId="8" fillId="0" borderId="18" xfId="0" applyFont="1" applyBorder="1"/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4" fontId="12" fillId="0" borderId="22" xfId="0" applyNumberFormat="1" applyFont="1" applyBorder="1"/>
    <xf numFmtId="2" fontId="13" fillId="0" borderId="23" xfId="0" applyNumberFormat="1" applyFont="1" applyBorder="1"/>
    <xf numFmtId="0" fontId="12" fillId="0" borderId="24" xfId="0" applyFont="1" applyBorder="1" applyAlignment="1">
      <alignment horizontal="center"/>
    </xf>
    <xf numFmtId="2" fontId="12" fillId="0" borderId="25" xfId="0" applyNumberFormat="1" applyFont="1" applyBorder="1"/>
    <xf numFmtId="2" fontId="8" fillId="0" borderId="26" xfId="0" applyNumberFormat="1" applyFont="1" applyBorder="1"/>
    <xf numFmtId="0" fontId="8" fillId="5" borderId="18" xfId="0" applyFont="1" applyFill="1" applyBorder="1"/>
    <xf numFmtId="0" fontId="8" fillId="5" borderId="0" xfId="0" applyFont="1" applyFill="1" applyBorder="1" applyAlignment="1">
      <alignment horizontal="center"/>
    </xf>
    <xf numFmtId="2" fontId="8" fillId="5" borderId="22" xfId="0" applyNumberFormat="1" applyFont="1" applyFill="1" applyBorder="1"/>
    <xf numFmtId="2" fontId="8" fillId="5" borderId="23" xfId="0" applyNumberFormat="1" applyFont="1" applyFill="1" applyBorder="1"/>
    <xf numFmtId="0" fontId="8" fillId="0" borderId="27" xfId="0" applyFont="1" applyBorder="1"/>
    <xf numFmtId="0" fontId="0" fillId="0" borderId="28" xfId="0" applyBorder="1" applyAlignment="1">
      <alignment horizontal="center"/>
    </xf>
    <xf numFmtId="2" fontId="0" fillId="0" borderId="29" xfId="0" applyNumberFormat="1" applyBorder="1"/>
    <xf numFmtId="2" fontId="0" fillId="0" borderId="30" xfId="0" applyNumberFormat="1" applyBorder="1"/>
    <xf numFmtId="0" fontId="8" fillId="0" borderId="31" xfId="0" applyFont="1" applyBorder="1"/>
    <xf numFmtId="0" fontId="0" fillId="0" borderId="32" xfId="0" applyBorder="1" applyAlignment="1">
      <alignment horizontal="center"/>
    </xf>
    <xf numFmtId="0" fontId="11" fillId="0" borderId="19" xfId="0" applyFont="1" applyBorder="1" applyAlignment="1">
      <alignment horizontal="centerContinuous"/>
    </xf>
    <xf numFmtId="0" fontId="11" fillId="0" borderId="21" xfId="0" applyFont="1" applyBorder="1" applyAlignment="1">
      <alignment horizontal="centerContinuous"/>
    </xf>
    <xf numFmtId="2" fontId="14" fillId="0" borderId="22" xfId="0" applyNumberFormat="1" applyFont="1" applyBorder="1"/>
    <xf numFmtId="166" fontId="12" fillId="0" borderId="25" xfId="0" applyNumberFormat="1" applyFont="1" applyBorder="1"/>
    <xf numFmtId="2" fontId="0" fillId="0" borderId="26" xfId="0" applyNumberFormat="1" applyBorder="1"/>
    <xf numFmtId="0" fontId="15" fillId="5" borderId="0" xfId="0" applyFont="1" applyFill="1" applyBorder="1" applyAlignment="1">
      <alignment horizontal="center"/>
    </xf>
    <xf numFmtId="2" fontId="15" fillId="5" borderId="22" xfId="0" applyNumberFormat="1" applyFont="1" applyFill="1" applyBorder="1"/>
    <xf numFmtId="0" fontId="0" fillId="0" borderId="0" xfId="0" applyAlignment="1">
      <alignment horizontal="center"/>
    </xf>
    <xf numFmtId="2" fontId="0" fillId="0" borderId="0" xfId="0" applyNumberFormat="1"/>
    <xf numFmtId="0" fontId="10" fillId="0" borderId="17" xfId="0" applyFont="1" applyBorder="1" applyAlignment="1">
      <alignment horizontal="center"/>
    </xf>
    <xf numFmtId="0" fontId="11" fillId="0" borderId="11" xfId="0" applyFont="1" applyBorder="1" applyAlignment="1">
      <alignment horizontal="centerContinuous"/>
    </xf>
    <xf numFmtId="0" fontId="11" fillId="0" borderId="33" xfId="0" applyFont="1" applyBorder="1" applyAlignment="1">
      <alignment horizontal="centerContinuous"/>
    </xf>
    <xf numFmtId="0" fontId="0" fillId="0" borderId="18" xfId="0" applyBorder="1"/>
    <xf numFmtId="0" fontId="0" fillId="0" borderId="27" xfId="0" applyBorder="1"/>
    <xf numFmtId="0" fontId="16" fillId="0" borderId="7" xfId="0" applyFont="1" applyBorder="1" applyAlignment="1">
      <alignment vertical="center"/>
    </xf>
    <xf numFmtId="0" fontId="16" fillId="0" borderId="21" xfId="0" applyFont="1" applyBorder="1" applyAlignment="1">
      <alignment vertical="center"/>
    </xf>
    <xf numFmtId="0" fontId="2" fillId="4" borderId="34" xfId="1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2" fontId="0" fillId="0" borderId="8" xfId="0" applyNumberFormat="1" applyBorder="1"/>
    <xf numFmtId="0" fontId="0" fillId="0" borderId="8" xfId="0" applyBorder="1"/>
    <xf numFmtId="0" fontId="0" fillId="0" borderId="8" xfId="0" applyFill="1" applyBorder="1" applyAlignment="1">
      <alignment horizontal="center"/>
    </xf>
    <xf numFmtId="0" fontId="0" fillId="0" borderId="8" xfId="0" applyFill="1" applyBorder="1"/>
    <xf numFmtId="2" fontId="0" fillId="0" borderId="8" xfId="0" applyNumberFormat="1" applyFill="1" applyBorder="1"/>
    <xf numFmtId="2" fontId="3" fillId="0" borderId="8" xfId="1" applyNumberFormat="1" applyFill="1" applyBorder="1" applyAlignment="1">
      <alignment horizontal="center"/>
    </xf>
    <xf numFmtId="2" fontId="3" fillId="0" borderId="1" xfId="1" applyNumberFormat="1" applyFont="1" applyFill="1" applyBorder="1" applyAlignment="1">
      <alignment horizontal="center" vertical="center" wrapText="1"/>
    </xf>
    <xf numFmtId="0" fontId="0" fillId="0" borderId="0" xfId="0" applyBorder="1" applyAlignment="1"/>
    <xf numFmtId="2" fontId="9" fillId="4" borderId="15" xfId="1" applyNumberFormat="1" applyFont="1" applyFill="1" applyBorder="1" applyAlignment="1">
      <alignment horizontal="center" vertical="center"/>
    </xf>
    <xf numFmtId="2" fontId="9" fillId="4" borderId="35" xfId="1" applyNumberFormat="1" applyFont="1" applyFill="1" applyBorder="1" applyAlignment="1">
      <alignment horizontal="center" vertical="center"/>
    </xf>
    <xf numFmtId="2" fontId="9" fillId="4" borderId="34" xfId="1" applyNumberFormat="1" applyFont="1" applyFill="1" applyBorder="1" applyAlignment="1">
      <alignment horizontal="center" vertical="center"/>
    </xf>
    <xf numFmtId="2" fontId="9" fillId="4" borderId="36" xfId="1" applyNumberFormat="1" applyFont="1" applyFill="1" applyBorder="1" applyAlignment="1">
      <alignment horizontal="center" vertical="center"/>
    </xf>
    <xf numFmtId="2" fontId="9" fillId="4" borderId="37" xfId="1" applyNumberFormat="1" applyFont="1" applyFill="1" applyBorder="1" applyAlignment="1">
      <alignment horizontal="center" vertical="center"/>
    </xf>
    <xf numFmtId="2" fontId="9" fillId="4" borderId="6" xfId="1" applyNumberFormat="1" applyFont="1" applyFill="1" applyBorder="1" applyAlignment="1">
      <alignment horizontal="center" vertical="center"/>
    </xf>
    <xf numFmtId="2" fontId="9" fillId="4" borderId="38" xfId="1" applyNumberFormat="1" applyFont="1" applyFill="1" applyBorder="1" applyAlignment="1">
      <alignment horizontal="center" vertical="center"/>
    </xf>
    <xf numFmtId="2" fontId="9" fillId="2" borderId="37" xfId="1" applyNumberFormat="1" applyFont="1" applyFill="1" applyBorder="1" applyAlignment="1">
      <alignment horizontal="center" vertical="center"/>
    </xf>
    <xf numFmtId="2" fontId="3" fillId="4" borderId="1" xfId="1" applyNumberForma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20" fillId="0" borderId="39" xfId="0" applyFont="1" applyBorder="1" applyAlignment="1" applyProtection="1">
      <alignment horizontal="center" vertical="center"/>
    </xf>
    <xf numFmtId="0" fontId="0" fillId="0" borderId="40" xfId="0" applyBorder="1" applyAlignment="1" applyProtection="1">
      <alignment vertical="center"/>
    </xf>
    <xf numFmtId="0" fontId="3" fillId="0" borderId="8" xfId="1" applyFill="1" applyBorder="1" applyAlignment="1" applyProtection="1">
      <alignment horizontal="center"/>
    </xf>
    <xf numFmtId="0" fontId="3" fillId="0" borderId="8" xfId="1" applyNumberFormat="1" applyFill="1" applyBorder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17" fillId="0" borderId="41" xfId="0" applyFont="1" applyBorder="1" applyAlignment="1" applyProtection="1">
      <alignment horizontal="center" vertical="center" wrapText="1"/>
      <protection locked="0"/>
    </xf>
    <xf numFmtId="0" fontId="26" fillId="0" borderId="0" xfId="0" applyFont="1" applyProtection="1">
      <protection locked="0"/>
    </xf>
    <xf numFmtId="0" fontId="0" fillId="0" borderId="42" xfId="0" applyBorder="1" applyAlignment="1" applyProtection="1">
      <protection locked="0"/>
    </xf>
    <xf numFmtId="0" fontId="3" fillId="0" borderId="43" xfId="0" applyFont="1" applyBorder="1" applyAlignment="1" applyProtection="1">
      <alignment horizontal="center" vertical="center"/>
      <protection locked="0"/>
    </xf>
    <xf numFmtId="0" fontId="3" fillId="0" borderId="44" xfId="0" applyFont="1" applyBorder="1" applyAlignment="1" applyProtection="1">
      <alignment horizontal="center" vertical="center"/>
      <protection locked="0"/>
    </xf>
    <xf numFmtId="0" fontId="3" fillId="0" borderId="45" xfId="0" applyFont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3" fillId="0" borderId="46" xfId="0" applyFont="1" applyBorder="1" applyAlignment="1" applyProtection="1">
      <alignment horizontal="center" vertical="center"/>
      <protection locked="0"/>
    </xf>
    <xf numFmtId="0" fontId="16" fillId="0" borderId="7" xfId="0" applyFont="1" applyBorder="1" applyAlignment="1" applyProtection="1">
      <alignment vertical="center"/>
      <protection locked="0"/>
    </xf>
    <xf numFmtId="0" fontId="18" fillId="0" borderId="21" xfId="0" applyFont="1" applyBorder="1" applyAlignment="1" applyProtection="1">
      <alignment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19" fillId="0" borderId="7" xfId="0" applyFont="1" applyBorder="1" applyAlignment="1" applyProtection="1">
      <alignment horizontal="center" vertical="center"/>
      <protection locked="0"/>
    </xf>
    <xf numFmtId="0" fontId="19" fillId="0" borderId="8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center"/>
      <protection locked="0"/>
    </xf>
    <xf numFmtId="0" fontId="20" fillId="0" borderId="39" xfId="0" applyFont="1" applyBorder="1" applyAlignment="1" applyProtection="1">
      <alignment horizontal="center" vertical="center"/>
      <protection locked="0"/>
    </xf>
    <xf numFmtId="0" fontId="20" fillId="0" borderId="39" xfId="0" applyNumberFormat="1" applyFont="1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horizontal="center" vertical="center"/>
      <protection locked="0"/>
    </xf>
    <xf numFmtId="0" fontId="21" fillId="0" borderId="8" xfId="0" applyFont="1" applyBorder="1" applyAlignment="1" applyProtection="1">
      <alignment horizontal="center" vertical="center"/>
      <protection locked="0"/>
    </xf>
    <xf numFmtId="0" fontId="21" fillId="0" borderId="19" xfId="0" applyFont="1" applyBorder="1" applyAlignment="1" applyProtection="1">
      <alignment horizontal="center" vertical="center"/>
      <protection locked="0"/>
    </xf>
    <xf numFmtId="0" fontId="21" fillId="0" borderId="21" xfId="0" applyFont="1" applyBorder="1" applyAlignment="1" applyProtection="1">
      <alignment horizontal="center" vertical="center"/>
      <protection locked="0"/>
    </xf>
    <xf numFmtId="2" fontId="0" fillId="0" borderId="47" xfId="0" applyNumberFormat="1" applyBorder="1" applyAlignment="1" applyProtection="1">
      <alignment horizontal="center" vertical="center"/>
      <protection locked="0"/>
    </xf>
    <xf numFmtId="2" fontId="0" fillId="0" borderId="39" xfId="0" applyNumberFormat="1" applyBorder="1" applyAlignment="1" applyProtection="1">
      <alignment horizontal="center" vertical="center"/>
      <protection locked="0"/>
    </xf>
    <xf numFmtId="0" fontId="0" fillId="0" borderId="39" xfId="0" applyNumberFormat="1" applyBorder="1" applyAlignment="1" applyProtection="1">
      <alignment horizontal="center" vertical="center"/>
      <protection locked="0"/>
    </xf>
    <xf numFmtId="0" fontId="23" fillId="0" borderId="0" xfId="0" applyFont="1" applyProtection="1">
      <protection locked="0"/>
    </xf>
    <xf numFmtId="0" fontId="24" fillId="0" borderId="21" xfId="0" applyFont="1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21" fillId="0" borderId="19" xfId="0" applyFont="1" applyBorder="1" applyAlignment="1" applyProtection="1">
      <alignment horizontal="left" vertical="center"/>
      <protection locked="0"/>
    </xf>
    <xf numFmtId="0" fontId="7" fillId="0" borderId="32" xfId="0" applyFont="1" applyBorder="1" applyAlignment="1" applyProtection="1">
      <alignment horizontal="center" vertical="center"/>
      <protection locked="0"/>
    </xf>
    <xf numFmtId="0" fontId="21" fillId="0" borderId="31" xfId="0" applyFont="1" applyFill="1" applyBorder="1" applyAlignment="1" applyProtection="1">
      <alignment horizontal="center" vertical="center"/>
      <protection locked="0"/>
    </xf>
    <xf numFmtId="0" fontId="16" fillId="0" borderId="21" xfId="0" applyFont="1" applyBorder="1" applyAlignment="1" applyProtection="1">
      <alignment vertical="center"/>
      <protection locked="0"/>
    </xf>
    <xf numFmtId="0" fontId="19" fillId="0" borderId="20" xfId="0" applyFont="1" applyBorder="1" applyAlignment="1" applyProtection="1">
      <alignment horizontal="center" vertical="center"/>
      <protection locked="0"/>
    </xf>
    <xf numFmtId="0" fontId="19" fillId="0" borderId="32" xfId="0" applyFont="1" applyBorder="1" applyAlignment="1" applyProtection="1">
      <alignment horizontal="center" vertical="center"/>
      <protection locked="0"/>
    </xf>
    <xf numFmtId="0" fontId="19" fillId="0" borderId="31" xfId="0" applyFont="1" applyBorder="1" applyAlignment="1" applyProtection="1">
      <alignment horizontal="center" vertical="center"/>
      <protection locked="0"/>
    </xf>
    <xf numFmtId="0" fontId="21" fillId="0" borderId="31" xfId="0" applyFont="1" applyBorder="1" applyAlignment="1" applyProtection="1">
      <alignment horizontal="center" vertical="center"/>
      <protection locked="0"/>
    </xf>
    <xf numFmtId="0" fontId="21" fillId="0" borderId="48" xfId="0" applyFont="1" applyBorder="1" applyAlignment="1" applyProtection="1">
      <alignment horizontal="center" vertical="center"/>
      <protection locked="0"/>
    </xf>
    <xf numFmtId="0" fontId="21" fillId="0" borderId="49" xfId="0" applyFont="1" applyBorder="1" applyAlignment="1" applyProtection="1">
      <alignment horizontal="center" vertical="center"/>
      <protection locked="0"/>
    </xf>
    <xf numFmtId="0" fontId="21" fillId="0" borderId="50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0" fillId="0" borderId="51" xfId="0" applyNumberFormat="1" applyBorder="1" applyAlignment="1" applyProtection="1">
      <alignment horizontal="center" vertical="center"/>
      <protection locked="0"/>
    </xf>
    <xf numFmtId="0" fontId="16" fillId="0" borderId="34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NumberFormat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>
      <alignment horizontal="center" vertical="center"/>
    </xf>
    <xf numFmtId="2" fontId="3" fillId="0" borderId="44" xfId="1" applyNumberFormat="1" applyFill="1" applyBorder="1"/>
    <xf numFmtId="0" fontId="3" fillId="0" borderId="44" xfId="1" applyFill="1" applyBorder="1"/>
    <xf numFmtId="0" fontId="19" fillId="0" borderId="54" xfId="0" applyFont="1" applyBorder="1" applyAlignment="1" applyProtection="1">
      <alignment horizontal="center" vertical="center"/>
      <protection locked="0"/>
    </xf>
    <xf numFmtId="0" fontId="19" fillId="0" borderId="55" xfId="0" applyFont="1" applyBorder="1" applyAlignment="1" applyProtection="1">
      <alignment horizontal="center" vertical="center"/>
      <protection locked="0"/>
    </xf>
    <xf numFmtId="0" fontId="19" fillId="0" borderId="25" xfId="0" applyFont="1" applyBorder="1" applyAlignment="1" applyProtection="1">
      <alignment horizontal="center" vertical="center"/>
      <protection locked="0"/>
    </xf>
    <xf numFmtId="0" fontId="19" fillId="0" borderId="26" xfId="0" applyFont="1" applyBorder="1" applyAlignment="1" applyProtection="1">
      <alignment horizontal="center" vertical="center"/>
      <protection locked="0"/>
    </xf>
    <xf numFmtId="0" fontId="3" fillId="0" borderId="39" xfId="0" applyFont="1" applyBorder="1" applyAlignment="1" applyProtection="1">
      <alignment horizontal="center" vertical="center"/>
      <protection locked="0"/>
    </xf>
    <xf numFmtId="0" fontId="10" fillId="0" borderId="0" xfId="0" applyFont="1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/>
    <xf numFmtId="0" fontId="10" fillId="0" borderId="0" xfId="0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12" fillId="0" borderId="0" xfId="0" applyFont="1" applyFill="1" applyBorder="1" applyAlignment="1">
      <alignment horizontal="center"/>
    </xf>
    <xf numFmtId="4" fontId="12" fillId="0" borderId="0" xfId="0" applyNumberFormat="1" applyFont="1" applyFill="1" applyBorder="1"/>
    <xf numFmtId="2" fontId="13" fillId="0" borderId="0" xfId="0" applyNumberFormat="1" applyFont="1" applyFill="1" applyBorder="1"/>
    <xf numFmtId="2" fontId="12" fillId="0" borderId="0" xfId="0" applyNumberFormat="1" applyFont="1" applyFill="1" applyBorder="1"/>
    <xf numFmtId="2" fontId="8" fillId="0" borderId="0" xfId="0" applyNumberFormat="1" applyFont="1" applyFill="1" applyBorder="1"/>
    <xf numFmtId="2" fontId="14" fillId="0" borderId="0" xfId="0" applyNumberFormat="1" applyFont="1" applyFill="1" applyBorder="1"/>
    <xf numFmtId="166" fontId="12" fillId="0" borderId="0" xfId="0" applyNumberFormat="1" applyFont="1" applyFill="1" applyBorder="1"/>
    <xf numFmtId="0" fontId="15" fillId="0" borderId="0" xfId="0" applyFont="1" applyFill="1" applyBorder="1" applyAlignment="1">
      <alignment horizontal="center"/>
    </xf>
    <xf numFmtId="2" fontId="15" fillId="0" borderId="0" xfId="0" applyNumberFormat="1" applyFont="1" applyFill="1" applyBorder="1"/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center"/>
    </xf>
    <xf numFmtId="4" fontId="11" fillId="0" borderId="0" xfId="0" applyNumberFormat="1" applyFont="1" applyBorder="1"/>
    <xf numFmtId="2" fontId="0" fillId="0" borderId="8" xfId="0" applyNumberFormat="1" applyBorder="1" applyAlignment="1"/>
    <xf numFmtId="0" fontId="0" fillId="0" borderId="8" xfId="0" applyBorder="1" applyAlignment="1"/>
    <xf numFmtId="0" fontId="11" fillId="0" borderId="11" xfId="0" applyFont="1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6" xfId="0" applyBorder="1" applyAlignment="1">
      <alignment horizontal="center"/>
    </xf>
    <xf numFmtId="0" fontId="22" fillId="0" borderId="41" xfId="0" applyFont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protection locked="0"/>
    </xf>
    <xf numFmtId="0" fontId="17" fillId="0" borderId="41" xfId="0" applyFont="1" applyBorder="1" applyAlignment="1" applyProtection="1">
      <alignment horizontal="center" vertical="center" wrapText="1"/>
      <protection locked="0"/>
    </xf>
    <xf numFmtId="0" fontId="22" fillId="0" borderId="42" xfId="0" applyFont="1" applyBorder="1" applyAlignment="1" applyProtection="1">
      <alignment horizontal="center" vertical="center"/>
      <protection locked="0"/>
    </xf>
    <xf numFmtId="0" fontId="16" fillId="0" borderId="4" xfId="0" applyFont="1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16" fillId="6" borderId="57" xfId="0" applyFont="1" applyFill="1" applyBorder="1" applyAlignment="1" applyProtection="1">
      <alignment horizontal="center" vertical="center"/>
      <protection locked="0"/>
    </xf>
    <xf numFmtId="0" fontId="16" fillId="6" borderId="0" xfId="0" applyFont="1" applyFill="1" applyBorder="1" applyAlignment="1" applyProtection="1">
      <alignment horizontal="center" vertical="center"/>
      <protection locked="0"/>
    </xf>
    <xf numFmtId="0" fontId="17" fillId="0" borderId="41" xfId="0" applyFont="1" applyBorder="1" applyAlignment="1" applyProtection="1">
      <alignment horizontal="center" vertical="center"/>
      <protection locked="0"/>
    </xf>
    <xf numFmtId="0" fontId="17" fillId="0" borderId="42" xfId="0" applyFont="1" applyBorder="1" applyAlignment="1" applyProtection="1">
      <alignment horizontal="center" vertical="center"/>
      <protection locked="0"/>
    </xf>
    <xf numFmtId="0" fontId="17" fillId="0" borderId="58" xfId="0" applyFont="1" applyBorder="1" applyAlignment="1" applyProtection="1">
      <alignment horizontal="center" vertical="center" wrapText="1"/>
      <protection locked="0"/>
    </xf>
    <xf numFmtId="0" fontId="17" fillId="0" borderId="59" xfId="0" applyFont="1" applyBorder="1" applyAlignment="1" applyProtection="1">
      <alignment horizontal="center" vertical="center" wrapText="1"/>
      <protection locked="0"/>
    </xf>
    <xf numFmtId="0" fontId="17" fillId="0" borderId="33" xfId="0" applyFont="1" applyBorder="1" applyAlignment="1" applyProtection="1">
      <alignment horizontal="center" vertical="center" wrapText="1"/>
      <protection locked="0"/>
    </xf>
    <xf numFmtId="0" fontId="17" fillId="0" borderId="42" xfId="0" applyFont="1" applyBorder="1" applyAlignment="1" applyProtection="1">
      <alignment horizontal="center" vertical="center" wrapText="1"/>
      <protection locked="0"/>
    </xf>
    <xf numFmtId="0" fontId="25" fillId="0" borderId="0" xfId="0" applyFont="1" applyProtection="1"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22" fillId="0" borderId="41" xfId="0" applyFont="1" applyBorder="1" applyAlignment="1" applyProtection="1">
      <alignment horizontal="center" vertical="center" wrapText="1"/>
      <protection locked="0"/>
    </xf>
    <xf numFmtId="0" fontId="0" fillId="0" borderId="42" xfId="0" applyBorder="1" applyAlignment="1" applyProtection="1">
      <alignment wrapText="1"/>
      <protection locked="0"/>
    </xf>
    <xf numFmtId="0" fontId="6" fillId="0" borderId="1" xfId="1" applyFont="1" applyFill="1" applyBorder="1" applyAlignment="1">
      <alignment horizontal="center" vertical="center" wrapText="1" shrinkToFit="1"/>
    </xf>
    <xf numFmtId="0" fontId="5" fillId="0" borderId="1" xfId="2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4" fillId="0" borderId="28" xfId="2" applyFont="1" applyBorder="1" applyAlignment="1">
      <alignment horizontal="center" vertical="center"/>
    </xf>
    <xf numFmtId="0" fontId="6" fillId="0" borderId="41" xfId="1" applyFont="1" applyFill="1" applyBorder="1" applyAlignment="1">
      <alignment horizontal="center" vertical="center" wrapText="1" shrinkToFit="1"/>
    </xf>
    <xf numFmtId="0" fontId="5" fillId="0" borderId="60" xfId="2" applyBorder="1" applyAlignment="1">
      <alignment horizontal="center" vertical="center" wrapText="1" shrinkToFit="1"/>
    </xf>
    <xf numFmtId="0" fontId="5" fillId="0" borderId="42" xfId="2" applyBorder="1" applyAlignment="1">
      <alignment horizontal="center" vertical="center" wrapText="1" shrinkToFit="1"/>
    </xf>
    <xf numFmtId="0" fontId="5" fillId="0" borderId="60" xfId="2" applyBorder="1" applyAlignment="1">
      <alignment horizontal="center" vertical="center"/>
    </xf>
    <xf numFmtId="0" fontId="5" fillId="0" borderId="42" xfId="2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6" fillId="0" borderId="34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 wrapText="1" shrinkToFit="1"/>
    </xf>
    <xf numFmtId="0" fontId="6" fillId="0" borderId="3" xfId="1" applyFont="1" applyFill="1" applyBorder="1" applyAlignment="1">
      <alignment horizontal="center" vertical="center" wrapText="1" shrinkToFit="1"/>
    </xf>
    <xf numFmtId="0" fontId="6" fillId="0" borderId="34" xfId="1" applyFont="1" applyFill="1" applyBorder="1" applyAlignment="1">
      <alignment horizontal="center" vertical="center" wrapText="1" shrinkToFit="1"/>
    </xf>
    <xf numFmtId="0" fontId="6" fillId="0" borderId="4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0" fillId="0" borderId="0" xfId="0"/>
    <xf numFmtId="0" fontId="6" fillId="3" borderId="1" xfId="1" applyFont="1" applyFill="1" applyBorder="1" applyAlignment="1">
      <alignment horizontal="center" vertical="center" wrapText="1" shrinkToFit="1"/>
    </xf>
    <xf numFmtId="0" fontId="5" fillId="3" borderId="1" xfId="2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2" fillId="4" borderId="4" xfId="1" applyFont="1" applyFill="1" applyBorder="1" applyAlignment="1">
      <alignment horizontal="center" vertical="center"/>
    </xf>
    <xf numFmtId="0" fontId="2" fillId="4" borderId="34" xfId="1" applyFont="1" applyFill="1" applyBorder="1" applyAlignment="1">
      <alignment horizontal="center" vertical="center"/>
    </xf>
    <xf numFmtId="0" fontId="6" fillId="0" borderId="41" xfId="1" applyFont="1" applyFill="1" applyBorder="1" applyAlignment="1">
      <alignment horizontal="center" textRotation="255" wrapText="1" shrinkToFit="1"/>
    </xf>
    <xf numFmtId="0" fontId="5" fillId="0" borderId="60" xfId="2" applyBorder="1" applyAlignment="1">
      <alignment horizontal="center" textRotation="255"/>
    </xf>
    <xf numFmtId="0" fontId="5" fillId="0" borderId="42" xfId="2" applyBorder="1" applyAlignment="1">
      <alignment horizontal="center" textRotation="255"/>
    </xf>
    <xf numFmtId="0" fontId="17" fillId="0" borderId="41" xfId="0" applyFont="1" applyBorder="1" applyAlignment="1">
      <alignment horizontal="center" vertical="center"/>
    </xf>
    <xf numFmtId="0" fontId="0" fillId="0" borderId="42" xfId="0" applyBorder="1" applyAlignment="1"/>
    <xf numFmtId="0" fontId="17" fillId="0" borderId="41" xfId="0" applyFont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_Automatisation des stages (2)" xfId="2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8"/>
  <sheetViews>
    <sheetView tabSelected="1" workbookViewId="0">
      <selection activeCell="P12" sqref="P12"/>
    </sheetView>
  </sheetViews>
  <sheetFormatPr baseColWidth="10" defaultRowHeight="12.75"/>
  <cols>
    <col min="5" max="5" width="2.375" customWidth="1"/>
    <col min="10" max="10" width="2.875" customWidth="1"/>
    <col min="16" max="16" width="5.375" bestFit="1" customWidth="1"/>
    <col min="17" max="17" width="4.75" bestFit="1" customWidth="1"/>
  </cols>
  <sheetData>
    <row r="1" spans="1:17">
      <c r="C1" s="34" t="s">
        <v>22</v>
      </c>
    </row>
    <row r="2" spans="1:17" ht="13.5" thickBot="1">
      <c r="A2" s="35" t="s">
        <v>79</v>
      </c>
      <c r="F2" s="35" t="s">
        <v>80</v>
      </c>
      <c r="G2" s="65"/>
      <c r="H2" s="66"/>
      <c r="I2" s="66"/>
      <c r="K2" s="162"/>
      <c r="L2" s="163"/>
      <c r="M2" s="164"/>
      <c r="N2" s="164"/>
    </row>
    <row r="3" spans="1:17">
      <c r="A3" s="36"/>
      <c r="B3" s="37"/>
      <c r="C3" s="183" t="s">
        <v>23</v>
      </c>
      <c r="D3" s="184"/>
      <c r="F3" s="36"/>
      <c r="G3" s="67"/>
      <c r="H3" s="68" t="s">
        <v>23</v>
      </c>
      <c r="I3" s="69"/>
      <c r="K3" s="162"/>
      <c r="L3" s="165"/>
      <c r="M3" s="185"/>
      <c r="N3" s="185"/>
      <c r="P3" s="178"/>
      <c r="Q3" s="179"/>
    </row>
    <row r="4" spans="1:17">
      <c r="A4" s="38"/>
      <c r="B4" s="39" t="s">
        <v>24</v>
      </c>
      <c r="C4" s="40" t="s">
        <v>25</v>
      </c>
      <c r="D4" s="41" t="s">
        <v>19</v>
      </c>
      <c r="F4" s="70"/>
      <c r="G4" s="39" t="s">
        <v>24</v>
      </c>
      <c r="H4" s="40" t="s">
        <v>25</v>
      </c>
      <c r="I4" s="41" t="s">
        <v>19</v>
      </c>
      <c r="K4" s="166"/>
      <c r="L4" s="167"/>
      <c r="M4" s="167"/>
      <c r="N4" s="167"/>
      <c r="P4" s="178"/>
      <c r="Q4" s="180"/>
    </row>
    <row r="5" spans="1:17">
      <c r="A5" s="38" t="s">
        <v>26</v>
      </c>
      <c r="B5" s="42">
        <v>9</v>
      </c>
      <c r="C5" s="43">
        <v>5.5</v>
      </c>
      <c r="D5" s="44">
        <f>B5*C5</f>
        <v>49.5</v>
      </c>
      <c r="F5" s="38" t="s">
        <v>26</v>
      </c>
      <c r="G5" s="42">
        <v>9</v>
      </c>
      <c r="H5" s="43">
        <v>5.5</v>
      </c>
      <c r="I5" s="44">
        <f>G5*H5</f>
        <v>49.5</v>
      </c>
      <c r="K5" s="168"/>
      <c r="L5" s="169"/>
      <c r="M5" s="170"/>
      <c r="N5" s="171"/>
      <c r="P5" s="178"/>
      <c r="Q5" s="180"/>
    </row>
    <row r="6" spans="1:17">
      <c r="A6" s="38" t="s">
        <v>27</v>
      </c>
      <c r="B6" s="42">
        <v>4</v>
      </c>
      <c r="C6" s="43">
        <v>5.4</v>
      </c>
      <c r="D6" s="44">
        <f>B6*C6</f>
        <v>21.6</v>
      </c>
      <c r="F6" s="38" t="s">
        <v>27</v>
      </c>
      <c r="G6" s="42">
        <v>4</v>
      </c>
      <c r="H6" s="43">
        <v>5.4</v>
      </c>
      <c r="I6" s="44">
        <f>G6*H6</f>
        <v>21.6</v>
      </c>
      <c r="K6" s="168"/>
      <c r="L6" s="169"/>
      <c r="M6" s="170"/>
      <c r="N6" s="171"/>
      <c r="P6" s="178"/>
      <c r="Q6" s="180"/>
    </row>
    <row r="7" spans="1:17">
      <c r="A7" s="38" t="s">
        <v>28</v>
      </c>
      <c r="B7" s="45">
        <v>1</v>
      </c>
      <c r="C7" s="46"/>
      <c r="D7" s="47">
        <v>3.9</v>
      </c>
      <c r="F7" s="38" t="s">
        <v>28</v>
      </c>
      <c r="G7" s="45"/>
      <c r="H7" s="46"/>
      <c r="I7" s="47">
        <v>3.9</v>
      </c>
      <c r="K7" s="168"/>
      <c r="L7" s="169"/>
      <c r="M7" s="172"/>
      <c r="N7" s="164"/>
      <c r="P7" s="178"/>
      <c r="Q7" s="180"/>
    </row>
    <row r="8" spans="1:17">
      <c r="A8" s="48" t="s">
        <v>19</v>
      </c>
      <c r="B8" s="49"/>
      <c r="C8" s="50"/>
      <c r="D8" s="51">
        <f>D5+D6+D7</f>
        <v>75</v>
      </c>
      <c r="F8" s="48" t="s">
        <v>19</v>
      </c>
      <c r="G8" s="49"/>
      <c r="H8" s="50"/>
      <c r="I8" s="51">
        <f>I5+I6+I7</f>
        <v>75</v>
      </c>
      <c r="K8" s="168"/>
      <c r="L8" s="167"/>
      <c r="M8" s="173"/>
      <c r="N8" s="173"/>
      <c r="P8" s="178"/>
      <c r="Q8" s="180"/>
    </row>
    <row r="9" spans="1:17" ht="13.5" thickBot="1">
      <c r="A9" s="52"/>
      <c r="B9" s="53"/>
      <c r="C9" s="54"/>
      <c r="D9" s="55"/>
      <c r="F9" s="52"/>
      <c r="G9" s="53"/>
      <c r="H9" s="54"/>
      <c r="I9" s="55"/>
      <c r="K9" s="168"/>
      <c r="L9" s="163"/>
      <c r="M9" s="164"/>
      <c r="N9" s="164"/>
    </row>
    <row r="10" spans="1:17">
      <c r="A10" s="56"/>
      <c r="B10" s="57"/>
      <c r="C10" s="58" t="s">
        <v>29</v>
      </c>
      <c r="D10" s="59"/>
      <c r="F10" s="56"/>
      <c r="G10" s="57"/>
      <c r="H10" s="58" t="s">
        <v>29</v>
      </c>
      <c r="I10" s="59"/>
      <c r="K10" s="168"/>
      <c r="L10" s="163"/>
      <c r="M10" s="185"/>
      <c r="N10" s="185"/>
    </row>
    <row r="11" spans="1:17">
      <c r="A11" s="38" t="s">
        <v>26</v>
      </c>
      <c r="B11" s="42">
        <v>5</v>
      </c>
      <c r="C11" s="60">
        <v>6.5</v>
      </c>
      <c r="D11" s="44">
        <f>B11*C11</f>
        <v>32.5</v>
      </c>
      <c r="F11" s="38" t="s">
        <v>26</v>
      </c>
      <c r="G11" s="42">
        <v>5</v>
      </c>
      <c r="H11" s="60">
        <v>6.5</v>
      </c>
      <c r="I11" s="44">
        <f>G11*H11</f>
        <v>32.5</v>
      </c>
      <c r="K11" s="168"/>
      <c r="L11" s="169"/>
      <c r="M11" s="174"/>
      <c r="N11" s="171"/>
    </row>
    <row r="12" spans="1:17">
      <c r="A12" s="38"/>
      <c r="B12" s="45"/>
      <c r="C12" s="61"/>
      <c r="D12" s="62"/>
      <c r="F12" s="70"/>
      <c r="G12" s="45"/>
      <c r="H12" s="61"/>
      <c r="I12" s="62"/>
      <c r="K12" s="166"/>
      <c r="L12" s="169"/>
      <c r="M12" s="175"/>
      <c r="N12" s="164"/>
    </row>
    <row r="13" spans="1:17">
      <c r="A13" s="48" t="s">
        <v>19</v>
      </c>
      <c r="B13" s="63"/>
      <c r="C13" s="64"/>
      <c r="D13" s="51">
        <f>D11</f>
        <v>32.5</v>
      </c>
      <c r="F13" s="48" t="s">
        <v>19</v>
      </c>
      <c r="G13" s="63"/>
      <c r="H13" s="64"/>
      <c r="I13" s="51">
        <f>I11</f>
        <v>32.5</v>
      </c>
      <c r="K13" s="168"/>
      <c r="L13" s="176"/>
      <c r="M13" s="177"/>
      <c r="N13" s="173"/>
    </row>
    <row r="14" spans="1:17" ht="13.5" thickBot="1">
      <c r="A14" s="52"/>
      <c r="B14" s="53"/>
      <c r="C14" s="54"/>
      <c r="D14" s="55"/>
      <c r="F14" s="71"/>
      <c r="G14" s="53"/>
      <c r="H14" s="54"/>
      <c r="I14" s="55"/>
      <c r="K14" s="166"/>
      <c r="L14" s="163"/>
      <c r="M14" s="164"/>
      <c r="N14" s="164"/>
    </row>
    <row r="16" spans="1:17">
      <c r="A16" s="75" t="s">
        <v>49</v>
      </c>
      <c r="B16" s="75" t="s">
        <v>50</v>
      </c>
      <c r="C16" s="75" t="s">
        <v>52</v>
      </c>
      <c r="D16" s="75" t="s">
        <v>51</v>
      </c>
      <c r="E16" s="186" t="s">
        <v>52</v>
      </c>
      <c r="F16" s="187"/>
      <c r="H16" s="78" t="s">
        <v>20</v>
      </c>
      <c r="I16" s="78" t="s">
        <v>26</v>
      </c>
      <c r="J16" s="77"/>
      <c r="K16" s="77" t="s">
        <v>19</v>
      </c>
      <c r="L16" s="77" t="s">
        <v>27</v>
      </c>
      <c r="M16" s="77" t="s">
        <v>19</v>
      </c>
      <c r="N16" s="77"/>
    </row>
    <row r="17" spans="1:14">
      <c r="A17" s="76">
        <f t="shared" ref="A17:A33" si="0">C17+E17+$D$7</f>
        <v>75</v>
      </c>
      <c r="B17" s="77">
        <v>9</v>
      </c>
      <c r="C17" s="76">
        <f>B17*$C$5</f>
        <v>49.5</v>
      </c>
      <c r="D17" s="77">
        <v>4</v>
      </c>
      <c r="E17" s="181">
        <f t="shared" ref="E17:E34" si="1">D17*$C$6</f>
        <v>21.6</v>
      </c>
      <c r="F17" s="182"/>
      <c r="H17" s="76">
        <f>K17+M17+$D$7</f>
        <v>75</v>
      </c>
      <c r="I17" s="77">
        <v>9</v>
      </c>
      <c r="J17" s="77"/>
      <c r="K17" s="76">
        <f>I17*$C$5</f>
        <v>49.5</v>
      </c>
      <c r="L17" s="77">
        <v>4</v>
      </c>
      <c r="M17" s="181">
        <f>L17*$C$6</f>
        <v>21.6</v>
      </c>
      <c r="N17" s="182"/>
    </row>
    <row r="18" spans="1:14">
      <c r="A18" s="76">
        <f t="shared" si="0"/>
        <v>69.5</v>
      </c>
      <c r="B18" s="77">
        <v>8</v>
      </c>
      <c r="C18" s="76">
        <f t="shared" ref="C18:C34" si="2">B18*$C$5</f>
        <v>44</v>
      </c>
      <c r="D18" s="77">
        <v>4</v>
      </c>
      <c r="E18" s="181">
        <f t="shared" si="1"/>
        <v>21.6</v>
      </c>
      <c r="F18" s="182"/>
      <c r="H18" s="76">
        <f t="shared" ref="H18:H52" si="3">K18+M18+$D$7</f>
        <v>69.5</v>
      </c>
      <c r="I18" s="77">
        <v>8</v>
      </c>
      <c r="J18" s="77"/>
      <c r="K18" s="76">
        <f t="shared" ref="K18:K52" si="4">I18*$C$5</f>
        <v>44</v>
      </c>
      <c r="L18" s="77">
        <v>4</v>
      </c>
      <c r="M18" s="181">
        <f t="shared" ref="M18:M57" si="5">L18*$C$6</f>
        <v>21.6</v>
      </c>
      <c r="N18" s="182"/>
    </row>
    <row r="19" spans="1:14">
      <c r="A19" s="76">
        <f t="shared" si="0"/>
        <v>64</v>
      </c>
      <c r="B19" s="77">
        <v>7</v>
      </c>
      <c r="C19" s="76">
        <f t="shared" si="2"/>
        <v>38.5</v>
      </c>
      <c r="D19" s="77">
        <v>4</v>
      </c>
      <c r="E19" s="181">
        <f t="shared" si="1"/>
        <v>21.6</v>
      </c>
      <c r="F19" s="182"/>
      <c r="H19" s="76">
        <f t="shared" si="3"/>
        <v>64</v>
      </c>
      <c r="I19" s="77">
        <v>7</v>
      </c>
      <c r="J19" s="77"/>
      <c r="K19" s="76">
        <f t="shared" si="4"/>
        <v>38.5</v>
      </c>
      <c r="L19" s="77">
        <v>4</v>
      </c>
      <c r="M19" s="181">
        <f t="shared" si="5"/>
        <v>21.6</v>
      </c>
      <c r="N19" s="182"/>
    </row>
    <row r="20" spans="1:14">
      <c r="A20" s="76">
        <f t="shared" si="0"/>
        <v>64.100000000000009</v>
      </c>
      <c r="B20" s="77">
        <v>8</v>
      </c>
      <c r="C20" s="76">
        <f t="shared" si="2"/>
        <v>44</v>
      </c>
      <c r="D20" s="77">
        <v>3</v>
      </c>
      <c r="E20" s="181">
        <f t="shared" si="1"/>
        <v>16.200000000000003</v>
      </c>
      <c r="F20" s="182"/>
      <c r="H20" s="76">
        <f t="shared" si="3"/>
        <v>58.5</v>
      </c>
      <c r="I20" s="77">
        <v>6</v>
      </c>
      <c r="J20" s="77"/>
      <c r="K20" s="76">
        <f t="shared" si="4"/>
        <v>33</v>
      </c>
      <c r="L20" s="77">
        <v>4</v>
      </c>
      <c r="M20" s="181">
        <f t="shared" si="5"/>
        <v>21.6</v>
      </c>
      <c r="N20" s="182"/>
    </row>
    <row r="21" spans="1:14">
      <c r="A21" s="76">
        <f t="shared" si="0"/>
        <v>58.6</v>
      </c>
      <c r="B21" s="77">
        <v>7</v>
      </c>
      <c r="C21" s="76">
        <f t="shared" si="2"/>
        <v>38.5</v>
      </c>
      <c r="D21" s="77">
        <v>3</v>
      </c>
      <c r="E21" s="181">
        <f t="shared" si="1"/>
        <v>16.200000000000003</v>
      </c>
      <c r="F21" s="182"/>
      <c r="H21" s="76">
        <f t="shared" si="3"/>
        <v>53</v>
      </c>
      <c r="I21" s="77">
        <v>5</v>
      </c>
      <c r="J21" s="77"/>
      <c r="K21" s="76">
        <f t="shared" si="4"/>
        <v>27.5</v>
      </c>
      <c r="L21" s="77">
        <v>4</v>
      </c>
      <c r="M21" s="181">
        <f t="shared" si="5"/>
        <v>21.6</v>
      </c>
      <c r="N21" s="182"/>
    </row>
    <row r="22" spans="1:14">
      <c r="A22" s="76">
        <f t="shared" si="0"/>
        <v>53.1</v>
      </c>
      <c r="B22" s="77">
        <v>6</v>
      </c>
      <c r="C22" s="76">
        <f t="shared" si="2"/>
        <v>33</v>
      </c>
      <c r="D22" s="77">
        <v>3</v>
      </c>
      <c r="E22" s="181">
        <f t="shared" si="1"/>
        <v>16.200000000000003</v>
      </c>
      <c r="F22" s="182"/>
      <c r="H22" s="76">
        <f t="shared" si="3"/>
        <v>47.5</v>
      </c>
      <c r="I22" s="77">
        <v>4</v>
      </c>
      <c r="J22" s="77"/>
      <c r="K22" s="76">
        <f t="shared" si="4"/>
        <v>22</v>
      </c>
      <c r="L22" s="77">
        <v>4</v>
      </c>
      <c r="M22" s="181">
        <f t="shared" si="5"/>
        <v>21.6</v>
      </c>
      <c r="N22" s="182"/>
    </row>
    <row r="23" spans="1:14">
      <c r="A23" s="76">
        <f t="shared" si="0"/>
        <v>47.699999999999996</v>
      </c>
      <c r="B23" s="77">
        <v>6</v>
      </c>
      <c r="C23" s="76">
        <f t="shared" si="2"/>
        <v>33</v>
      </c>
      <c r="D23" s="77">
        <v>2</v>
      </c>
      <c r="E23" s="181">
        <f t="shared" si="1"/>
        <v>10.8</v>
      </c>
      <c r="F23" s="182"/>
      <c r="H23" s="76">
        <f t="shared" si="3"/>
        <v>42</v>
      </c>
      <c r="I23" s="77">
        <v>3</v>
      </c>
      <c r="J23" s="77"/>
      <c r="K23" s="76">
        <f t="shared" si="4"/>
        <v>16.5</v>
      </c>
      <c r="L23" s="77">
        <v>4</v>
      </c>
      <c r="M23" s="181">
        <f t="shared" si="5"/>
        <v>21.6</v>
      </c>
      <c r="N23" s="182"/>
    </row>
    <row r="24" spans="1:14">
      <c r="A24" s="76">
        <f t="shared" si="0"/>
        <v>47.6</v>
      </c>
      <c r="B24" s="77">
        <v>5</v>
      </c>
      <c r="C24" s="76">
        <f t="shared" si="2"/>
        <v>27.5</v>
      </c>
      <c r="D24" s="77">
        <v>3</v>
      </c>
      <c r="E24" s="181">
        <f t="shared" si="1"/>
        <v>16.200000000000003</v>
      </c>
      <c r="F24" s="182"/>
      <c r="H24" s="76">
        <f t="shared" si="3"/>
        <v>36.5</v>
      </c>
      <c r="I24" s="77">
        <v>2</v>
      </c>
      <c r="J24" s="77"/>
      <c r="K24" s="76">
        <f t="shared" si="4"/>
        <v>11</v>
      </c>
      <c r="L24" s="77">
        <v>4</v>
      </c>
      <c r="M24" s="181">
        <f t="shared" si="5"/>
        <v>21.6</v>
      </c>
      <c r="N24" s="182"/>
    </row>
    <row r="25" spans="1:14">
      <c r="A25" s="76">
        <f t="shared" si="0"/>
        <v>42.199999999999996</v>
      </c>
      <c r="B25" s="77">
        <v>5</v>
      </c>
      <c r="C25" s="76">
        <f t="shared" si="2"/>
        <v>27.5</v>
      </c>
      <c r="D25" s="77">
        <v>2</v>
      </c>
      <c r="E25" s="181">
        <f t="shared" si="1"/>
        <v>10.8</v>
      </c>
      <c r="F25" s="182"/>
      <c r="H25" s="76">
        <f t="shared" si="3"/>
        <v>31</v>
      </c>
      <c r="I25" s="77">
        <v>1</v>
      </c>
      <c r="J25" s="77"/>
      <c r="K25" s="76">
        <f t="shared" si="4"/>
        <v>5.5</v>
      </c>
      <c r="L25" s="77">
        <v>4</v>
      </c>
      <c r="M25" s="181">
        <f t="shared" si="5"/>
        <v>21.6</v>
      </c>
      <c r="N25" s="182"/>
    </row>
    <row r="26" spans="1:14">
      <c r="A26" s="76">
        <f t="shared" si="0"/>
        <v>42.1</v>
      </c>
      <c r="B26" s="77">
        <v>4</v>
      </c>
      <c r="C26" s="76">
        <f t="shared" si="2"/>
        <v>22</v>
      </c>
      <c r="D26" s="77">
        <v>3</v>
      </c>
      <c r="E26" s="181">
        <f t="shared" si="1"/>
        <v>16.200000000000003</v>
      </c>
      <c r="F26" s="182"/>
      <c r="H26" s="76">
        <f t="shared" si="3"/>
        <v>69.600000000000009</v>
      </c>
      <c r="I26" s="77">
        <v>9</v>
      </c>
      <c r="J26" s="77"/>
      <c r="K26" s="76">
        <f t="shared" si="4"/>
        <v>49.5</v>
      </c>
      <c r="L26" s="77">
        <v>3</v>
      </c>
      <c r="M26" s="181">
        <f t="shared" si="5"/>
        <v>16.200000000000003</v>
      </c>
      <c r="N26" s="182"/>
    </row>
    <row r="27" spans="1:14">
      <c r="A27" s="76">
        <f t="shared" si="0"/>
        <v>36.699999999999996</v>
      </c>
      <c r="B27" s="77">
        <v>4</v>
      </c>
      <c r="C27" s="76">
        <f t="shared" si="2"/>
        <v>22</v>
      </c>
      <c r="D27" s="77">
        <v>2</v>
      </c>
      <c r="E27" s="181">
        <f t="shared" si="1"/>
        <v>10.8</v>
      </c>
      <c r="F27" s="182"/>
      <c r="H27" s="76">
        <f t="shared" si="3"/>
        <v>64.100000000000009</v>
      </c>
      <c r="I27" s="77">
        <v>8</v>
      </c>
      <c r="J27" s="77"/>
      <c r="K27" s="76">
        <f t="shared" si="4"/>
        <v>44</v>
      </c>
      <c r="L27" s="77">
        <v>3</v>
      </c>
      <c r="M27" s="181">
        <f t="shared" si="5"/>
        <v>16.200000000000003</v>
      </c>
      <c r="N27" s="182"/>
    </row>
    <row r="28" spans="1:14">
      <c r="A28" s="76">
        <f t="shared" si="0"/>
        <v>31.299999999999997</v>
      </c>
      <c r="B28" s="77">
        <v>4</v>
      </c>
      <c r="C28" s="76">
        <f t="shared" si="2"/>
        <v>22</v>
      </c>
      <c r="D28" s="77">
        <v>1</v>
      </c>
      <c r="E28" s="181">
        <f t="shared" si="1"/>
        <v>5.4</v>
      </c>
      <c r="F28" s="182"/>
      <c r="H28" s="76">
        <f t="shared" si="3"/>
        <v>58.6</v>
      </c>
      <c r="I28" s="77">
        <v>7</v>
      </c>
      <c r="J28" s="77"/>
      <c r="K28" s="76">
        <f t="shared" si="4"/>
        <v>38.5</v>
      </c>
      <c r="L28" s="77">
        <v>3</v>
      </c>
      <c r="M28" s="181">
        <f t="shared" si="5"/>
        <v>16.200000000000003</v>
      </c>
      <c r="N28" s="182"/>
    </row>
    <row r="29" spans="1:14">
      <c r="A29" s="76">
        <f t="shared" si="0"/>
        <v>31.2</v>
      </c>
      <c r="B29" s="77">
        <v>3</v>
      </c>
      <c r="C29" s="76">
        <f t="shared" si="2"/>
        <v>16.5</v>
      </c>
      <c r="D29" s="77">
        <v>2</v>
      </c>
      <c r="E29" s="181">
        <f t="shared" si="1"/>
        <v>10.8</v>
      </c>
      <c r="F29" s="182"/>
      <c r="H29" s="76">
        <f t="shared" si="3"/>
        <v>53.1</v>
      </c>
      <c r="I29" s="77">
        <v>6</v>
      </c>
      <c r="J29" s="77"/>
      <c r="K29" s="76">
        <f t="shared" si="4"/>
        <v>33</v>
      </c>
      <c r="L29" s="77">
        <v>3</v>
      </c>
      <c r="M29" s="181">
        <f t="shared" si="5"/>
        <v>16.200000000000003</v>
      </c>
      <c r="N29" s="182"/>
    </row>
    <row r="30" spans="1:14">
      <c r="A30" s="76">
        <f t="shared" si="0"/>
        <v>25.799999999999997</v>
      </c>
      <c r="B30" s="77">
        <v>3</v>
      </c>
      <c r="C30" s="76">
        <f t="shared" si="2"/>
        <v>16.5</v>
      </c>
      <c r="D30" s="77">
        <v>1</v>
      </c>
      <c r="E30" s="181">
        <f t="shared" si="1"/>
        <v>5.4</v>
      </c>
      <c r="F30" s="182"/>
      <c r="H30" s="76">
        <f t="shared" si="3"/>
        <v>47.6</v>
      </c>
      <c r="I30" s="77">
        <v>5</v>
      </c>
      <c r="J30" s="77"/>
      <c r="K30" s="76">
        <f t="shared" si="4"/>
        <v>27.5</v>
      </c>
      <c r="L30" s="77">
        <v>3</v>
      </c>
      <c r="M30" s="181">
        <f t="shared" si="5"/>
        <v>16.200000000000003</v>
      </c>
      <c r="N30" s="182"/>
    </row>
    <row r="31" spans="1:14">
      <c r="A31" s="76">
        <f t="shared" si="0"/>
        <v>25.7</v>
      </c>
      <c r="B31" s="77">
        <v>2</v>
      </c>
      <c r="C31" s="76">
        <f t="shared" si="2"/>
        <v>11</v>
      </c>
      <c r="D31" s="77">
        <v>2</v>
      </c>
      <c r="E31" s="181">
        <f t="shared" si="1"/>
        <v>10.8</v>
      </c>
      <c r="F31" s="182"/>
      <c r="H31" s="76">
        <f t="shared" si="3"/>
        <v>42.1</v>
      </c>
      <c r="I31" s="77">
        <v>4</v>
      </c>
      <c r="J31" s="77"/>
      <c r="K31" s="76">
        <f t="shared" si="4"/>
        <v>22</v>
      </c>
      <c r="L31" s="77">
        <v>3</v>
      </c>
      <c r="M31" s="181">
        <f t="shared" si="5"/>
        <v>16.200000000000003</v>
      </c>
      <c r="N31" s="182"/>
    </row>
    <row r="32" spans="1:14">
      <c r="A32" s="76">
        <f t="shared" si="0"/>
        <v>20.299999999999997</v>
      </c>
      <c r="B32" s="77">
        <v>2</v>
      </c>
      <c r="C32" s="76">
        <f t="shared" si="2"/>
        <v>11</v>
      </c>
      <c r="D32" s="77">
        <v>1</v>
      </c>
      <c r="E32" s="181">
        <f t="shared" si="1"/>
        <v>5.4</v>
      </c>
      <c r="F32" s="182"/>
      <c r="H32" s="76">
        <f t="shared" si="3"/>
        <v>36.6</v>
      </c>
      <c r="I32" s="77">
        <v>3</v>
      </c>
      <c r="J32" s="77"/>
      <c r="K32" s="76">
        <f t="shared" si="4"/>
        <v>16.5</v>
      </c>
      <c r="L32" s="77">
        <v>3</v>
      </c>
      <c r="M32" s="181">
        <f t="shared" si="5"/>
        <v>16.200000000000003</v>
      </c>
      <c r="N32" s="182"/>
    </row>
    <row r="33" spans="1:14">
      <c r="A33" s="76">
        <f t="shared" si="0"/>
        <v>14.8</v>
      </c>
      <c r="B33" s="77">
        <v>1</v>
      </c>
      <c r="C33" s="76">
        <f t="shared" si="2"/>
        <v>5.5</v>
      </c>
      <c r="D33" s="77">
        <v>1</v>
      </c>
      <c r="E33" s="181">
        <f t="shared" si="1"/>
        <v>5.4</v>
      </c>
      <c r="F33" s="182"/>
      <c r="H33" s="76">
        <f t="shared" si="3"/>
        <v>31.1</v>
      </c>
      <c r="I33" s="77">
        <v>2</v>
      </c>
      <c r="J33" s="77"/>
      <c r="K33" s="76">
        <f t="shared" si="4"/>
        <v>11</v>
      </c>
      <c r="L33" s="77">
        <v>3</v>
      </c>
      <c r="M33" s="181">
        <f t="shared" si="5"/>
        <v>16.200000000000003</v>
      </c>
      <c r="N33" s="182"/>
    </row>
    <row r="34" spans="1:14">
      <c r="A34" s="76">
        <f>C34+E34</f>
        <v>5.5</v>
      </c>
      <c r="B34" s="77">
        <v>1</v>
      </c>
      <c r="C34" s="76">
        <f t="shared" si="2"/>
        <v>5.5</v>
      </c>
      <c r="D34" s="77">
        <v>0</v>
      </c>
      <c r="E34" s="181">
        <f t="shared" si="1"/>
        <v>0</v>
      </c>
      <c r="F34" s="182"/>
      <c r="H34" s="76">
        <f t="shared" si="3"/>
        <v>25.6</v>
      </c>
      <c r="I34" s="77">
        <v>1</v>
      </c>
      <c r="J34" s="77"/>
      <c r="K34" s="76">
        <f t="shared" si="4"/>
        <v>5.5</v>
      </c>
      <c r="L34" s="77">
        <v>3</v>
      </c>
      <c r="M34" s="181">
        <f t="shared" si="5"/>
        <v>16.200000000000003</v>
      </c>
      <c r="N34" s="182"/>
    </row>
    <row r="35" spans="1:14">
      <c r="H35" s="76">
        <f t="shared" si="3"/>
        <v>64.2</v>
      </c>
      <c r="I35" s="77">
        <v>9</v>
      </c>
      <c r="J35" s="77"/>
      <c r="K35" s="76">
        <f t="shared" si="4"/>
        <v>49.5</v>
      </c>
      <c r="L35" s="77">
        <v>2</v>
      </c>
      <c r="M35" s="181">
        <f t="shared" si="5"/>
        <v>10.8</v>
      </c>
      <c r="N35" s="182"/>
    </row>
    <row r="36" spans="1:14">
      <c r="H36" s="76">
        <f t="shared" si="3"/>
        <v>58.699999999999996</v>
      </c>
      <c r="I36" s="77">
        <v>8</v>
      </c>
      <c r="J36" s="77"/>
      <c r="K36" s="76">
        <f t="shared" si="4"/>
        <v>44</v>
      </c>
      <c r="L36" s="77">
        <v>2</v>
      </c>
      <c r="M36" s="181">
        <f t="shared" si="5"/>
        <v>10.8</v>
      </c>
      <c r="N36" s="182"/>
    </row>
    <row r="37" spans="1:14">
      <c r="H37" s="76">
        <f t="shared" si="3"/>
        <v>53.199999999999996</v>
      </c>
      <c r="I37" s="77">
        <v>7</v>
      </c>
      <c r="J37" s="77"/>
      <c r="K37" s="76">
        <f t="shared" si="4"/>
        <v>38.5</v>
      </c>
      <c r="L37" s="77">
        <v>2</v>
      </c>
      <c r="M37" s="181">
        <f t="shared" si="5"/>
        <v>10.8</v>
      </c>
      <c r="N37" s="182"/>
    </row>
    <row r="38" spans="1:14">
      <c r="H38" s="76">
        <f t="shared" si="3"/>
        <v>47.699999999999996</v>
      </c>
      <c r="I38" s="77">
        <v>6</v>
      </c>
      <c r="J38" s="77"/>
      <c r="K38" s="76">
        <f t="shared" si="4"/>
        <v>33</v>
      </c>
      <c r="L38" s="77">
        <v>2</v>
      </c>
      <c r="M38" s="181">
        <f t="shared" si="5"/>
        <v>10.8</v>
      </c>
      <c r="N38" s="182"/>
    </row>
    <row r="39" spans="1:14">
      <c r="H39" s="76">
        <f t="shared" si="3"/>
        <v>42.199999999999996</v>
      </c>
      <c r="I39" s="77">
        <v>5</v>
      </c>
      <c r="J39" s="77"/>
      <c r="K39" s="76">
        <f t="shared" si="4"/>
        <v>27.5</v>
      </c>
      <c r="L39" s="77">
        <v>2</v>
      </c>
      <c r="M39" s="181">
        <f t="shared" si="5"/>
        <v>10.8</v>
      </c>
      <c r="N39" s="182"/>
    </row>
    <row r="40" spans="1:14">
      <c r="H40" s="76">
        <f t="shared" si="3"/>
        <v>36.699999999999996</v>
      </c>
      <c r="I40" s="77">
        <v>4</v>
      </c>
      <c r="J40" s="77"/>
      <c r="K40" s="76">
        <f t="shared" si="4"/>
        <v>22</v>
      </c>
      <c r="L40" s="77">
        <v>2</v>
      </c>
      <c r="M40" s="181">
        <f t="shared" si="5"/>
        <v>10.8</v>
      </c>
      <c r="N40" s="182"/>
    </row>
    <row r="41" spans="1:14">
      <c r="H41" s="76">
        <f t="shared" si="3"/>
        <v>31.2</v>
      </c>
      <c r="I41" s="77">
        <v>3</v>
      </c>
      <c r="J41" s="77"/>
      <c r="K41" s="76">
        <f t="shared" si="4"/>
        <v>16.5</v>
      </c>
      <c r="L41" s="77">
        <v>2</v>
      </c>
      <c r="M41" s="181">
        <f t="shared" si="5"/>
        <v>10.8</v>
      </c>
      <c r="N41" s="182"/>
    </row>
    <row r="42" spans="1:14">
      <c r="H42" s="76">
        <f t="shared" si="3"/>
        <v>25.7</v>
      </c>
      <c r="I42" s="77">
        <v>2</v>
      </c>
      <c r="J42" s="77"/>
      <c r="K42" s="76">
        <f t="shared" si="4"/>
        <v>11</v>
      </c>
      <c r="L42" s="77">
        <v>2</v>
      </c>
      <c r="M42" s="181">
        <f t="shared" si="5"/>
        <v>10.8</v>
      </c>
      <c r="N42" s="182"/>
    </row>
    <row r="43" spans="1:14">
      <c r="H43" s="76">
        <f t="shared" si="3"/>
        <v>20.2</v>
      </c>
      <c r="I43" s="77">
        <v>1</v>
      </c>
      <c r="J43" s="77"/>
      <c r="K43" s="76">
        <f t="shared" si="4"/>
        <v>5.5</v>
      </c>
      <c r="L43" s="77">
        <v>2</v>
      </c>
      <c r="M43" s="181">
        <f t="shared" si="5"/>
        <v>10.8</v>
      </c>
      <c r="N43" s="182"/>
    </row>
    <row r="44" spans="1:14">
      <c r="H44" s="76">
        <f t="shared" si="3"/>
        <v>58.8</v>
      </c>
      <c r="I44" s="77">
        <v>9</v>
      </c>
      <c r="J44" s="77"/>
      <c r="K44" s="76">
        <f t="shared" si="4"/>
        <v>49.5</v>
      </c>
      <c r="L44" s="77">
        <v>1</v>
      </c>
      <c r="M44" s="181">
        <f t="shared" si="5"/>
        <v>5.4</v>
      </c>
      <c r="N44" s="182"/>
    </row>
    <row r="45" spans="1:14">
      <c r="H45" s="76">
        <f t="shared" si="3"/>
        <v>53.3</v>
      </c>
      <c r="I45" s="77">
        <v>8</v>
      </c>
      <c r="J45" s="77"/>
      <c r="K45" s="76">
        <f t="shared" si="4"/>
        <v>44</v>
      </c>
      <c r="L45" s="77">
        <v>1</v>
      </c>
      <c r="M45" s="181">
        <f t="shared" si="5"/>
        <v>5.4</v>
      </c>
      <c r="N45" s="182"/>
    </row>
    <row r="46" spans="1:14">
      <c r="H46" s="76">
        <f t="shared" si="3"/>
        <v>47.8</v>
      </c>
      <c r="I46" s="77">
        <v>7</v>
      </c>
      <c r="J46" s="77"/>
      <c r="K46" s="76">
        <f t="shared" si="4"/>
        <v>38.5</v>
      </c>
      <c r="L46" s="77">
        <v>1</v>
      </c>
      <c r="M46" s="181">
        <f t="shared" si="5"/>
        <v>5.4</v>
      </c>
      <c r="N46" s="182"/>
    </row>
    <row r="47" spans="1:14">
      <c r="H47" s="76">
        <f t="shared" si="3"/>
        <v>42.3</v>
      </c>
      <c r="I47" s="77">
        <v>6</v>
      </c>
      <c r="J47" s="77"/>
      <c r="K47" s="76">
        <f t="shared" si="4"/>
        <v>33</v>
      </c>
      <c r="L47" s="77">
        <v>1</v>
      </c>
      <c r="M47" s="181">
        <f t="shared" si="5"/>
        <v>5.4</v>
      </c>
      <c r="N47" s="182"/>
    </row>
    <row r="48" spans="1:14">
      <c r="H48" s="76">
        <f t="shared" si="3"/>
        <v>36.799999999999997</v>
      </c>
      <c r="I48" s="77">
        <v>5</v>
      </c>
      <c r="J48" s="77"/>
      <c r="K48" s="76">
        <f t="shared" si="4"/>
        <v>27.5</v>
      </c>
      <c r="L48" s="77">
        <v>1</v>
      </c>
      <c r="M48" s="181">
        <f t="shared" si="5"/>
        <v>5.4</v>
      </c>
      <c r="N48" s="182"/>
    </row>
    <row r="49" spans="8:14">
      <c r="H49" s="76">
        <f t="shared" si="3"/>
        <v>31.299999999999997</v>
      </c>
      <c r="I49" s="77">
        <v>4</v>
      </c>
      <c r="J49" s="77"/>
      <c r="K49" s="76">
        <f t="shared" si="4"/>
        <v>22</v>
      </c>
      <c r="L49" s="77">
        <v>1</v>
      </c>
      <c r="M49" s="181">
        <f t="shared" si="5"/>
        <v>5.4</v>
      </c>
      <c r="N49" s="182"/>
    </row>
    <row r="50" spans="8:14">
      <c r="H50" s="76">
        <f t="shared" si="3"/>
        <v>25.799999999999997</v>
      </c>
      <c r="I50" s="77">
        <v>3</v>
      </c>
      <c r="J50" s="77"/>
      <c r="K50" s="76">
        <f t="shared" si="4"/>
        <v>16.5</v>
      </c>
      <c r="L50" s="77">
        <v>1</v>
      </c>
      <c r="M50" s="181">
        <f t="shared" si="5"/>
        <v>5.4</v>
      </c>
      <c r="N50" s="182"/>
    </row>
    <row r="51" spans="8:14">
      <c r="H51" s="76">
        <f t="shared" si="3"/>
        <v>20.299999999999997</v>
      </c>
      <c r="I51" s="77">
        <v>2</v>
      </c>
      <c r="J51" s="77"/>
      <c r="K51" s="76">
        <f t="shared" si="4"/>
        <v>11</v>
      </c>
      <c r="L51" s="77">
        <v>1</v>
      </c>
      <c r="M51" s="181">
        <f t="shared" si="5"/>
        <v>5.4</v>
      </c>
      <c r="N51" s="182"/>
    </row>
    <row r="52" spans="8:14">
      <c r="H52" s="76">
        <f t="shared" si="3"/>
        <v>14.8</v>
      </c>
      <c r="I52" s="77">
        <v>1</v>
      </c>
      <c r="J52" s="77"/>
      <c r="K52" s="76">
        <f t="shared" si="4"/>
        <v>5.5</v>
      </c>
      <c r="L52" s="77">
        <v>1</v>
      </c>
      <c r="M52" s="181">
        <f t="shared" si="5"/>
        <v>5.4</v>
      </c>
      <c r="N52" s="182"/>
    </row>
    <row r="53" spans="8:14">
      <c r="H53" s="76">
        <f t="shared" ref="H53:H58" si="6">K53+M53</f>
        <v>6.5</v>
      </c>
      <c r="I53" s="79">
        <v>1</v>
      </c>
      <c r="J53" s="77"/>
      <c r="K53" s="80">
        <f t="shared" ref="K53:K58" si="7">I53*$C$11</f>
        <v>6.5</v>
      </c>
      <c r="L53" s="79">
        <v>0</v>
      </c>
      <c r="M53" s="181">
        <f t="shared" si="5"/>
        <v>0</v>
      </c>
      <c r="N53" s="182"/>
    </row>
    <row r="54" spans="8:14">
      <c r="H54" s="76">
        <f t="shared" si="6"/>
        <v>13</v>
      </c>
      <c r="I54" s="79">
        <v>2</v>
      </c>
      <c r="J54" s="77"/>
      <c r="K54" s="80">
        <f t="shared" si="7"/>
        <v>13</v>
      </c>
      <c r="L54" s="79">
        <v>0</v>
      </c>
      <c r="M54" s="181">
        <f t="shared" si="5"/>
        <v>0</v>
      </c>
      <c r="N54" s="182"/>
    </row>
    <row r="55" spans="8:14">
      <c r="H55" s="76">
        <f t="shared" si="6"/>
        <v>19.5</v>
      </c>
      <c r="I55" s="79">
        <v>3</v>
      </c>
      <c r="J55" s="77"/>
      <c r="K55" s="80">
        <f t="shared" si="7"/>
        <v>19.5</v>
      </c>
      <c r="L55" s="79">
        <v>0</v>
      </c>
      <c r="M55" s="181">
        <f t="shared" si="5"/>
        <v>0</v>
      </c>
      <c r="N55" s="182"/>
    </row>
    <row r="56" spans="8:14">
      <c r="H56" s="76">
        <f t="shared" si="6"/>
        <v>26</v>
      </c>
      <c r="I56" s="79">
        <v>4</v>
      </c>
      <c r="J56" s="77"/>
      <c r="K56" s="80">
        <f t="shared" si="7"/>
        <v>26</v>
      </c>
      <c r="L56" s="79">
        <v>0</v>
      </c>
      <c r="M56" s="181">
        <f t="shared" si="5"/>
        <v>0</v>
      </c>
      <c r="N56" s="182"/>
    </row>
    <row r="57" spans="8:14">
      <c r="H57" s="76">
        <f t="shared" si="6"/>
        <v>32.5</v>
      </c>
      <c r="I57" s="79">
        <v>5</v>
      </c>
      <c r="J57" s="77"/>
      <c r="K57" s="80">
        <f t="shared" si="7"/>
        <v>32.5</v>
      </c>
      <c r="L57" s="79">
        <v>0</v>
      </c>
      <c r="M57" s="181">
        <f t="shared" si="5"/>
        <v>0</v>
      </c>
      <c r="N57" s="182"/>
    </row>
    <row r="58" spans="8:14">
      <c r="H58" s="76">
        <f t="shared" si="6"/>
        <v>0</v>
      </c>
      <c r="I58" s="79">
        <v>0</v>
      </c>
      <c r="J58" s="77"/>
      <c r="K58" s="80">
        <f t="shared" si="7"/>
        <v>0</v>
      </c>
      <c r="L58" s="79">
        <v>0</v>
      </c>
      <c r="M58" s="181">
        <f>L58*$C$6</f>
        <v>0</v>
      </c>
      <c r="N58" s="182"/>
    </row>
  </sheetData>
  <mergeCells count="64">
    <mergeCell ref="M58:N58"/>
    <mergeCell ref="M52:N52"/>
    <mergeCell ref="M57:N57"/>
    <mergeCell ref="M53:N53"/>
    <mergeCell ref="M54:N54"/>
    <mergeCell ref="M55:N55"/>
    <mergeCell ref="M56:N56"/>
    <mergeCell ref="M46:N46"/>
    <mergeCell ref="M43:N43"/>
    <mergeCell ref="E28:F28"/>
    <mergeCell ref="M51:N51"/>
    <mergeCell ref="M48:N48"/>
    <mergeCell ref="M49:N49"/>
    <mergeCell ref="M50:N50"/>
    <mergeCell ref="M47:N47"/>
    <mergeCell ref="M38:N38"/>
    <mergeCell ref="M39:N39"/>
    <mergeCell ref="E33:F33"/>
    <mergeCell ref="M36:N36"/>
    <mergeCell ref="M30:N30"/>
    <mergeCell ref="M41:N41"/>
    <mergeCell ref="M44:N44"/>
    <mergeCell ref="M45:N45"/>
    <mergeCell ref="M40:N40"/>
    <mergeCell ref="M42:N42"/>
    <mergeCell ref="E27:F27"/>
    <mergeCell ref="E29:F29"/>
    <mergeCell ref="M25:N25"/>
    <mergeCell ref="M31:N31"/>
    <mergeCell ref="E30:F30"/>
    <mergeCell ref="M37:N37"/>
    <mergeCell ref="M35:N35"/>
    <mergeCell ref="M33:N33"/>
    <mergeCell ref="M34:N34"/>
    <mergeCell ref="E34:F34"/>
    <mergeCell ref="M28:N28"/>
    <mergeCell ref="M29:N29"/>
    <mergeCell ref="E32:F32"/>
    <mergeCell ref="E31:F31"/>
    <mergeCell ref="E24:F24"/>
    <mergeCell ref="M27:N27"/>
    <mergeCell ref="M32:N32"/>
    <mergeCell ref="M26:N26"/>
    <mergeCell ref="M24:N24"/>
    <mergeCell ref="E25:F25"/>
    <mergeCell ref="E26:F26"/>
    <mergeCell ref="C3:D3"/>
    <mergeCell ref="M3:N3"/>
    <mergeCell ref="M10:N10"/>
    <mergeCell ref="E17:F17"/>
    <mergeCell ref="E20:F20"/>
    <mergeCell ref="E16:F16"/>
    <mergeCell ref="M23:N23"/>
    <mergeCell ref="M17:N17"/>
    <mergeCell ref="M18:N18"/>
    <mergeCell ref="E18:F18"/>
    <mergeCell ref="E19:F19"/>
    <mergeCell ref="M19:N19"/>
    <mergeCell ref="E23:F23"/>
    <mergeCell ref="M21:N21"/>
    <mergeCell ref="M22:N22"/>
    <mergeCell ref="M20:N20"/>
    <mergeCell ref="E21:F21"/>
    <mergeCell ref="E22:F22"/>
  </mergeCells>
  <phoneticPr fontId="1" type="noConversion"/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32"/>
  <sheetViews>
    <sheetView zoomScale="110" workbookViewId="0">
      <selection activeCell="AB19" sqref="AB19"/>
    </sheetView>
  </sheetViews>
  <sheetFormatPr baseColWidth="10" defaultRowHeight="12.75"/>
  <cols>
    <col min="1" max="1" width="20.25" style="99" customWidth="1"/>
    <col min="2" max="2" width="15.25" style="99" customWidth="1"/>
    <col min="3" max="3" width="4.875" style="99" bestFit="1" customWidth="1"/>
    <col min="4" max="4" width="3.75" style="99" bestFit="1" customWidth="1"/>
    <col min="5" max="5" width="2.125" style="99" bestFit="1" customWidth="1"/>
    <col min="6" max="6" width="3" style="99" bestFit="1" customWidth="1"/>
    <col min="7" max="7" width="2.375" style="99" customWidth="1"/>
    <col min="8" max="8" width="3.875" style="99" bestFit="1" customWidth="1"/>
    <col min="9" max="9" width="3.625" style="99" bestFit="1" customWidth="1"/>
    <col min="10" max="10" width="5.375" style="99" bestFit="1" customWidth="1"/>
    <col min="11" max="11" width="3.875" style="99" bestFit="1" customWidth="1"/>
    <col min="12" max="12" width="5.75" style="99" bestFit="1" customWidth="1"/>
    <col min="13" max="14" width="8.25" style="99" customWidth="1"/>
    <col min="15" max="17" width="8.125" style="99" customWidth="1"/>
    <col min="18" max="19" width="15.125" style="99" customWidth="1"/>
    <col min="20" max="23" width="11" style="99"/>
    <col min="24" max="24" width="7.875" style="99" customWidth="1"/>
    <col min="25" max="25" width="8" style="99" customWidth="1"/>
    <col min="26" max="26" width="8.375" style="99" customWidth="1"/>
    <col min="27" max="27" width="10.75" style="99" customWidth="1"/>
    <col min="28" max="28" width="9.375" style="99" customWidth="1"/>
    <col min="29" max="29" width="6.125" style="99" customWidth="1"/>
    <col min="30" max="16384" width="11" style="99"/>
  </cols>
  <sheetData>
    <row r="1" spans="1:29" ht="16.5" thickBot="1">
      <c r="A1" s="194" t="s">
        <v>64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P1" s="195"/>
      <c r="Q1" s="195"/>
      <c r="R1" s="195"/>
      <c r="S1" s="195"/>
      <c r="T1" s="195"/>
      <c r="U1" s="195"/>
      <c r="V1" s="195"/>
    </row>
    <row r="2" spans="1:29" ht="33.950000000000003" customHeight="1">
      <c r="A2" s="196" t="s">
        <v>2</v>
      </c>
      <c r="B2" s="190" t="s">
        <v>30</v>
      </c>
      <c r="C2" s="190" t="s">
        <v>61</v>
      </c>
      <c r="D2" s="196" t="s">
        <v>31</v>
      </c>
      <c r="E2" s="198" t="s">
        <v>32</v>
      </c>
      <c r="F2" s="199"/>
      <c r="G2" s="200"/>
      <c r="H2" s="198" t="s">
        <v>33</v>
      </c>
      <c r="I2" s="199"/>
      <c r="J2" s="199"/>
      <c r="K2" s="199"/>
      <c r="L2" s="200"/>
      <c r="M2" s="190" t="s">
        <v>54</v>
      </c>
      <c r="N2" s="190" t="s">
        <v>55</v>
      </c>
      <c r="O2" s="190" t="s">
        <v>40</v>
      </c>
      <c r="P2" s="190" t="s">
        <v>41</v>
      </c>
      <c r="Q2" s="190" t="s">
        <v>42</v>
      </c>
      <c r="R2" s="190" t="s">
        <v>59</v>
      </c>
      <c r="S2" s="190" t="s">
        <v>60</v>
      </c>
      <c r="T2" s="100"/>
      <c r="U2" s="190" t="s">
        <v>26</v>
      </c>
      <c r="V2" s="203" t="s">
        <v>34</v>
      </c>
      <c r="W2" s="188" t="s">
        <v>53</v>
      </c>
      <c r="X2" s="204" t="s">
        <v>58</v>
      </c>
      <c r="Y2" s="188" t="s">
        <v>57</v>
      </c>
      <c r="Z2" s="188" t="s">
        <v>0</v>
      </c>
      <c r="AA2" s="202"/>
      <c r="AB2" s="101"/>
    </row>
    <row r="3" spans="1:29" ht="13.5" thickBot="1">
      <c r="A3" s="189"/>
      <c r="B3" s="189"/>
      <c r="C3" s="191"/>
      <c r="D3" s="197"/>
      <c r="E3" s="103" t="s">
        <v>35</v>
      </c>
      <c r="F3" s="104" t="s">
        <v>36</v>
      </c>
      <c r="G3" s="105" t="s">
        <v>37</v>
      </c>
      <c r="H3" s="106" t="s">
        <v>38</v>
      </c>
      <c r="I3" s="107" t="s">
        <v>39</v>
      </c>
      <c r="J3" s="104" t="s">
        <v>40</v>
      </c>
      <c r="K3" s="108" t="s">
        <v>41</v>
      </c>
      <c r="L3" s="105" t="s">
        <v>42</v>
      </c>
      <c r="M3" s="189"/>
      <c r="N3" s="189"/>
      <c r="O3" s="189"/>
      <c r="P3" s="189"/>
      <c r="Q3" s="189"/>
      <c r="R3" s="201"/>
      <c r="S3" s="201"/>
      <c r="T3" s="102"/>
      <c r="U3" s="189"/>
      <c r="V3" s="189"/>
      <c r="W3" s="189"/>
      <c r="X3" s="205"/>
      <c r="Y3" s="189"/>
      <c r="Z3" s="189"/>
      <c r="AA3" s="202"/>
    </row>
    <row r="4" spans="1:29" ht="15.75">
      <c r="A4" s="109" t="s">
        <v>71</v>
      </c>
      <c r="B4" s="110"/>
      <c r="C4" s="111"/>
      <c r="D4" s="112"/>
      <c r="E4" s="113"/>
      <c r="F4" s="114" t="s">
        <v>63</v>
      </c>
      <c r="G4" s="115"/>
      <c r="H4" s="157" t="s">
        <v>43</v>
      </c>
      <c r="I4" s="158"/>
      <c r="J4" s="158"/>
      <c r="K4" s="159"/>
      <c r="L4" s="160"/>
      <c r="M4" s="161">
        <v>26</v>
      </c>
      <c r="N4" s="116"/>
      <c r="O4" s="116"/>
      <c r="P4" s="116"/>
      <c r="Q4" s="116"/>
      <c r="R4" s="117"/>
      <c r="S4" s="117"/>
      <c r="T4" s="94">
        <f>(M4+N4+P4+Q4)</f>
        <v>26</v>
      </c>
      <c r="U4" s="95">
        <f ca="1">IF(T4="","",VLOOKUP(T4,'tables tarifs 2009-2010'!$H$16:$N$58,2,0))</f>
        <v>4</v>
      </c>
      <c r="V4" s="95">
        <f ca="1">IF(T4="","",VLOOKUP(T4,'tables tarifs 2009-2010'!$H$16:$N$58,5,0))</f>
        <v>0</v>
      </c>
      <c r="W4" s="96" t="str">
        <f>IF(D4=RIGHT("X",1),"",IF(E4=RIGHT("X",1),1,""))</f>
        <v/>
      </c>
      <c r="X4" s="97" t="str">
        <f>IF(D4=RIGHT("X",1),"",IF(E4=RIGHT("X",1),1,""))</f>
        <v/>
      </c>
      <c r="Y4" s="97">
        <f>IF(D4=RIGHT("X",1),"",IF(F4=RIGHT("X",1),1,""))</f>
        <v>1</v>
      </c>
      <c r="Z4" s="97" t="str">
        <f>IF(D4=RIGHT("X",1),"",IF(G4=RIGHT("X",1),1,""))</f>
        <v/>
      </c>
      <c r="AA4" s="118"/>
    </row>
    <row r="5" spans="1:29" ht="15.75">
      <c r="A5" s="109" t="s">
        <v>65</v>
      </c>
      <c r="B5" s="110"/>
      <c r="C5" s="111"/>
      <c r="D5" s="112"/>
      <c r="E5" s="119" t="s">
        <v>43</v>
      </c>
      <c r="F5" s="120"/>
      <c r="G5" s="121"/>
      <c r="H5" s="112" t="s">
        <v>43</v>
      </c>
      <c r="I5" s="122"/>
      <c r="J5" s="122"/>
      <c r="K5" s="123"/>
      <c r="L5" s="124"/>
      <c r="M5" s="125">
        <v>75</v>
      </c>
      <c r="N5" s="126"/>
      <c r="O5" s="126"/>
      <c r="P5" s="126"/>
      <c r="Q5" s="126"/>
      <c r="R5" s="127"/>
      <c r="S5" s="127"/>
      <c r="T5" s="94">
        <f t="shared" ref="T5:T31" si="0">(M5+N5+P5+Q5)</f>
        <v>75</v>
      </c>
      <c r="U5" s="95">
        <f ca="1">IF(T5="","",VLOOKUP(T5,'tables tarifs 2009-2010'!$H$16:$N$58,2,0))</f>
        <v>9</v>
      </c>
      <c r="V5" s="95">
        <f ca="1">IF(T5="","",VLOOKUP(T5,'tables tarifs 2009-2010'!$H$16:$N$58,5,0))</f>
        <v>4</v>
      </c>
      <c r="W5" s="96">
        <f t="shared" ref="W5:W31" si="1">IF(D5=RIGHT("X",1),"",IF(E5=RIGHT("X",1),1,""))</f>
        <v>1</v>
      </c>
      <c r="X5" s="97">
        <f t="shared" ref="X5:X31" si="2">IF(D5=RIGHT("X",1),"",IF(E5=RIGHT("X",1),1,""))</f>
        <v>1</v>
      </c>
      <c r="Y5" s="97" t="str">
        <f t="shared" ref="Y5:Y31" si="3">IF(D5=RIGHT("X",1),"",IF(F5=RIGHT("X",1),1,""))</f>
        <v/>
      </c>
      <c r="Z5" s="97" t="str">
        <f t="shared" ref="Z5:Z31" si="4">IF(D5=RIGHT("X",1),"",IF(G5=RIGHT("X",1),1,""))</f>
        <v/>
      </c>
      <c r="AC5" s="128"/>
    </row>
    <row r="6" spans="1:29" ht="15.75">
      <c r="A6" s="109" t="s">
        <v>72</v>
      </c>
      <c r="B6" s="110"/>
      <c r="C6" s="111"/>
      <c r="D6" s="112"/>
      <c r="E6" s="119" t="s">
        <v>43</v>
      </c>
      <c r="F6" s="120"/>
      <c r="G6" s="121"/>
      <c r="H6" s="112" t="s">
        <v>43</v>
      </c>
      <c r="I6" s="122"/>
      <c r="J6" s="122"/>
      <c r="K6" s="123"/>
      <c r="L6" s="129"/>
      <c r="M6" s="130">
        <v>58.6</v>
      </c>
      <c r="N6" s="131"/>
      <c r="O6" s="131"/>
      <c r="P6" s="131"/>
      <c r="Q6" s="131"/>
      <c r="R6" s="127"/>
      <c r="S6" s="127"/>
      <c r="T6" s="94">
        <f t="shared" si="0"/>
        <v>58.6</v>
      </c>
      <c r="U6" s="95">
        <f ca="1">IF(T6="","",VLOOKUP(T6,'tables tarifs 2009-2010'!$H$16:$N$58,2,0))</f>
        <v>7</v>
      </c>
      <c r="V6" s="95">
        <f ca="1">IF(T6="","",VLOOKUP(T6,'tables tarifs 2009-2010'!$H$16:$N$58,5,0))</f>
        <v>3</v>
      </c>
      <c r="W6" s="96">
        <f t="shared" si="1"/>
        <v>1</v>
      </c>
      <c r="X6" s="97">
        <f t="shared" si="2"/>
        <v>1</v>
      </c>
      <c r="Y6" s="97" t="str">
        <f t="shared" si="3"/>
        <v/>
      </c>
      <c r="Z6" s="97" t="str">
        <f t="shared" si="4"/>
        <v/>
      </c>
      <c r="AC6" s="128"/>
    </row>
    <row r="7" spans="1:29" ht="15.75">
      <c r="A7" s="109" t="s">
        <v>66</v>
      </c>
      <c r="B7" s="110"/>
      <c r="C7" s="111"/>
      <c r="D7" s="112" t="s">
        <v>43</v>
      </c>
      <c r="E7" s="119"/>
      <c r="F7" s="120"/>
      <c r="G7" s="121"/>
      <c r="H7" s="112"/>
      <c r="I7" s="122"/>
      <c r="J7" s="122"/>
      <c r="K7" s="123"/>
      <c r="L7" s="124"/>
      <c r="M7" s="130"/>
      <c r="N7" s="131"/>
      <c r="O7" s="131"/>
      <c r="P7" s="131"/>
      <c r="Q7" s="131"/>
      <c r="R7" s="127"/>
      <c r="S7" s="127"/>
      <c r="T7" s="94">
        <f t="shared" si="0"/>
        <v>0</v>
      </c>
      <c r="U7" s="95">
        <f ca="1">IF(T7="","",VLOOKUP(T7,'tables tarifs 2009-2010'!$H$16:$N$58,2,0))</f>
        <v>0</v>
      </c>
      <c r="V7" s="95">
        <f ca="1">IF(T7="","",VLOOKUP(T7,'tables tarifs 2009-2010'!$H$16:$N$58,5,0))</f>
        <v>0</v>
      </c>
      <c r="W7" s="96" t="str">
        <f t="shared" si="1"/>
        <v/>
      </c>
      <c r="X7" s="97" t="str">
        <f t="shared" si="2"/>
        <v/>
      </c>
      <c r="Y7" s="97" t="str">
        <f t="shared" si="3"/>
        <v/>
      </c>
      <c r="Z7" s="97" t="str">
        <f t="shared" si="4"/>
        <v/>
      </c>
    </row>
    <row r="8" spans="1:29" ht="15.75">
      <c r="A8" s="109" t="s">
        <v>67</v>
      </c>
      <c r="B8" s="110"/>
      <c r="C8" s="111"/>
      <c r="D8" s="112"/>
      <c r="E8" s="119" t="s">
        <v>43</v>
      </c>
      <c r="F8" s="120"/>
      <c r="G8" s="115"/>
      <c r="H8" s="112" t="s">
        <v>43</v>
      </c>
      <c r="I8" s="122"/>
      <c r="J8" s="122" t="s">
        <v>43</v>
      </c>
      <c r="K8" s="132"/>
      <c r="L8" s="124"/>
      <c r="M8" s="130">
        <v>75</v>
      </c>
      <c r="N8" s="131"/>
      <c r="O8" s="131">
        <v>75</v>
      </c>
      <c r="P8" s="131"/>
      <c r="Q8" s="131"/>
      <c r="R8" s="127"/>
      <c r="S8" s="127"/>
      <c r="T8" s="94">
        <f t="shared" si="0"/>
        <v>75</v>
      </c>
      <c r="U8" s="95">
        <f ca="1">IF(T8="","",VLOOKUP(T8,'tables tarifs 2009-2010'!$H$16:$N$58,2,0))</f>
        <v>9</v>
      </c>
      <c r="V8" s="95">
        <f ca="1">IF(T8="","",VLOOKUP(T8,'tables tarifs 2009-2010'!$H$16:$N$58,5,0))</f>
        <v>4</v>
      </c>
      <c r="W8" s="96">
        <f t="shared" si="1"/>
        <v>1</v>
      </c>
      <c r="X8" s="97">
        <f t="shared" si="2"/>
        <v>1</v>
      </c>
      <c r="Y8" s="97" t="str">
        <f t="shared" si="3"/>
        <v/>
      </c>
      <c r="Z8" s="97" t="str">
        <f t="shared" si="4"/>
        <v/>
      </c>
    </row>
    <row r="9" spans="1:29" ht="15.75">
      <c r="A9" s="109" t="s">
        <v>68</v>
      </c>
      <c r="B9" s="110"/>
      <c r="C9" s="111"/>
      <c r="D9" s="112"/>
      <c r="E9" s="119" t="s">
        <v>43</v>
      </c>
      <c r="F9" s="120"/>
      <c r="G9" s="115"/>
      <c r="H9" s="112" t="s">
        <v>43</v>
      </c>
      <c r="I9" s="122"/>
      <c r="J9" s="122"/>
      <c r="K9" s="123"/>
      <c r="L9" s="124"/>
      <c r="M9" s="130">
        <v>75</v>
      </c>
      <c r="N9" s="131"/>
      <c r="O9" s="131"/>
      <c r="P9" s="131"/>
      <c r="Q9" s="131"/>
      <c r="R9" s="127"/>
      <c r="S9" s="127"/>
      <c r="T9" s="94">
        <f t="shared" si="0"/>
        <v>75</v>
      </c>
      <c r="U9" s="95">
        <f ca="1">IF(T9="","",VLOOKUP(T9,'tables tarifs 2009-2010'!$H$16:$N$58,2,0))</f>
        <v>9</v>
      </c>
      <c r="V9" s="95">
        <f ca="1">IF(T9="","",VLOOKUP(T9,'tables tarifs 2009-2010'!$H$16:$N$58,5,0))</f>
        <v>4</v>
      </c>
      <c r="W9" s="96">
        <f t="shared" si="1"/>
        <v>1</v>
      </c>
      <c r="X9" s="97">
        <f t="shared" si="2"/>
        <v>1</v>
      </c>
      <c r="Y9" s="97" t="str">
        <f t="shared" si="3"/>
        <v/>
      </c>
      <c r="Z9" s="97" t="str">
        <f t="shared" si="4"/>
        <v/>
      </c>
    </row>
    <row r="10" spans="1:29" ht="15.75">
      <c r="A10" s="109" t="s">
        <v>69</v>
      </c>
      <c r="B10" s="110"/>
      <c r="C10" s="111"/>
      <c r="D10" s="112"/>
      <c r="E10" s="119" t="s">
        <v>43</v>
      </c>
      <c r="F10" s="120"/>
      <c r="G10" s="121"/>
      <c r="H10" s="112" t="s">
        <v>43</v>
      </c>
      <c r="I10" s="122"/>
      <c r="J10" s="122"/>
      <c r="K10" s="123"/>
      <c r="L10" s="124"/>
      <c r="M10" s="130">
        <v>75</v>
      </c>
      <c r="N10" s="131"/>
      <c r="O10" s="131"/>
      <c r="P10" s="131"/>
      <c r="Q10" s="131"/>
      <c r="R10" s="127"/>
      <c r="S10" s="127"/>
      <c r="T10" s="94">
        <f t="shared" si="0"/>
        <v>75</v>
      </c>
      <c r="U10" s="95">
        <f ca="1">IF(T10="","",VLOOKUP(T10,'tables tarifs 2009-2010'!$H$16:$N$58,2,0))</f>
        <v>9</v>
      </c>
      <c r="V10" s="95">
        <f ca="1">IF(T10="","",VLOOKUP(T10,'tables tarifs 2009-2010'!$H$16:$N$58,5,0))</f>
        <v>4</v>
      </c>
      <c r="W10" s="96">
        <f t="shared" si="1"/>
        <v>1</v>
      </c>
      <c r="X10" s="97">
        <f t="shared" si="2"/>
        <v>1</v>
      </c>
      <c r="Y10" s="97" t="str">
        <f t="shared" si="3"/>
        <v/>
      </c>
      <c r="Z10" s="97" t="str">
        <f t="shared" si="4"/>
        <v/>
      </c>
      <c r="AC10" s="118"/>
    </row>
    <row r="11" spans="1:29" ht="15.75">
      <c r="A11" s="109" t="s">
        <v>70</v>
      </c>
      <c r="B11" s="110"/>
      <c r="C11" s="111"/>
      <c r="D11" s="112"/>
      <c r="E11" s="113" t="s">
        <v>43</v>
      </c>
      <c r="F11" s="120"/>
      <c r="G11" s="121"/>
      <c r="H11" s="112" t="s">
        <v>43</v>
      </c>
      <c r="I11" s="122"/>
      <c r="J11" s="122"/>
      <c r="K11" s="123"/>
      <c r="L11" s="124"/>
      <c r="M11" s="130">
        <v>75</v>
      </c>
      <c r="N11" s="131"/>
      <c r="O11" s="131"/>
      <c r="P11" s="131"/>
      <c r="Q11" s="131"/>
      <c r="R11" s="127"/>
      <c r="S11" s="127"/>
      <c r="T11" s="94">
        <f t="shared" si="0"/>
        <v>75</v>
      </c>
      <c r="U11" s="95">
        <f ca="1">IF(T11="","",VLOOKUP(T11,'tables tarifs 2009-2010'!$H$16:$N$58,2,0))</f>
        <v>9</v>
      </c>
      <c r="V11" s="95">
        <f ca="1">IF(T11="","",VLOOKUP(T11,'tables tarifs 2009-2010'!$H$16:$N$58,5,0))</f>
        <v>4</v>
      </c>
      <c r="W11" s="96">
        <f t="shared" si="1"/>
        <v>1</v>
      </c>
      <c r="X11" s="97">
        <f t="shared" si="2"/>
        <v>1</v>
      </c>
      <c r="Y11" s="97" t="str">
        <f t="shared" si="3"/>
        <v/>
      </c>
      <c r="Z11" s="97" t="str">
        <f t="shared" si="4"/>
        <v/>
      </c>
    </row>
    <row r="12" spans="1:29" ht="15.75">
      <c r="A12" s="109" t="s">
        <v>73</v>
      </c>
      <c r="B12" s="110"/>
      <c r="C12" s="111"/>
      <c r="D12" s="112"/>
      <c r="E12" s="119" t="s">
        <v>43</v>
      </c>
      <c r="F12" s="114"/>
      <c r="G12" s="121"/>
      <c r="H12" s="112" t="s">
        <v>43</v>
      </c>
      <c r="I12" s="122"/>
      <c r="J12" s="122"/>
      <c r="K12" s="123"/>
      <c r="L12" s="124"/>
      <c r="M12" s="130">
        <v>75</v>
      </c>
      <c r="N12" s="131"/>
      <c r="O12" s="131"/>
      <c r="P12" s="131"/>
      <c r="Q12" s="131"/>
      <c r="R12" s="127"/>
      <c r="S12" s="127"/>
      <c r="T12" s="94">
        <f t="shared" si="0"/>
        <v>75</v>
      </c>
      <c r="U12" s="95">
        <f ca="1">IF(T12="","",VLOOKUP(T12,'tables tarifs 2009-2010'!$H$16:$N$58,2,0))</f>
        <v>9</v>
      </c>
      <c r="V12" s="95">
        <f ca="1">IF(T12="","",VLOOKUP(T12,'tables tarifs 2009-2010'!$H$16:$N$58,5,0))</f>
        <v>4</v>
      </c>
      <c r="W12" s="96">
        <f t="shared" si="1"/>
        <v>1</v>
      </c>
      <c r="X12" s="97">
        <f t="shared" si="2"/>
        <v>1</v>
      </c>
      <c r="Y12" s="97" t="str">
        <f t="shared" si="3"/>
        <v/>
      </c>
      <c r="Z12" s="97" t="str">
        <f t="shared" si="4"/>
        <v/>
      </c>
    </row>
    <row r="13" spans="1:29" ht="15.75">
      <c r="A13" s="109" t="s">
        <v>74</v>
      </c>
      <c r="B13" s="110"/>
      <c r="C13" s="111"/>
      <c r="D13" s="112"/>
      <c r="E13" s="113"/>
      <c r="F13" s="114"/>
      <c r="G13" s="121" t="s">
        <v>43</v>
      </c>
      <c r="H13" s="112"/>
      <c r="I13" s="122"/>
      <c r="J13" s="122"/>
      <c r="K13" s="123"/>
      <c r="L13" s="124"/>
      <c r="M13" s="130"/>
      <c r="N13" s="131"/>
      <c r="O13" s="131"/>
      <c r="P13" s="131"/>
      <c r="Q13" s="131"/>
      <c r="R13" s="127"/>
      <c r="S13" s="127"/>
      <c r="T13" s="94">
        <f t="shared" si="0"/>
        <v>0</v>
      </c>
      <c r="U13" s="95">
        <f ca="1">IF(T13="","",VLOOKUP(T13,'tables tarifs 2009-2010'!$H$16:$N$58,2,0))</f>
        <v>0</v>
      </c>
      <c r="V13" s="95">
        <f ca="1">IF(T13="","",VLOOKUP(T13,'tables tarifs 2009-2010'!$H$16:$N$58,5,0))</f>
        <v>0</v>
      </c>
      <c r="W13" s="96" t="str">
        <f t="shared" si="1"/>
        <v/>
      </c>
      <c r="X13" s="97" t="str">
        <f t="shared" si="2"/>
        <v/>
      </c>
      <c r="Y13" s="97" t="str">
        <f t="shared" si="3"/>
        <v/>
      </c>
      <c r="Z13" s="97">
        <f t="shared" si="4"/>
        <v>1</v>
      </c>
    </row>
    <row r="14" spans="1:29" ht="15.75">
      <c r="A14" s="109" t="s">
        <v>75</v>
      </c>
      <c r="B14" s="110"/>
      <c r="C14" s="111"/>
      <c r="D14" s="112"/>
      <c r="E14" s="113"/>
      <c r="F14" s="114" t="s">
        <v>43</v>
      </c>
      <c r="G14" s="121"/>
      <c r="H14" s="112" t="s">
        <v>43</v>
      </c>
      <c r="I14" s="122"/>
      <c r="J14" s="122"/>
      <c r="K14" s="123"/>
      <c r="L14" s="124"/>
      <c r="M14" s="130">
        <v>32.5</v>
      </c>
      <c r="N14" s="131"/>
      <c r="O14" s="131"/>
      <c r="P14" s="131"/>
      <c r="Q14" s="131"/>
      <c r="R14" s="127"/>
      <c r="S14" s="127"/>
      <c r="T14" s="94">
        <f t="shared" si="0"/>
        <v>32.5</v>
      </c>
      <c r="U14" s="95">
        <f ca="1">IF(T14="","",VLOOKUP(T14,'tables tarifs 2009-2010'!$H$16:$N$58,2,0))</f>
        <v>5</v>
      </c>
      <c r="V14" s="95">
        <f ca="1">IF(T14="","",VLOOKUP(T14,'tables tarifs 2009-2010'!$H$16:$N$58,5,0))</f>
        <v>0</v>
      </c>
      <c r="W14" s="96" t="str">
        <f t="shared" si="1"/>
        <v/>
      </c>
      <c r="X14" s="97" t="str">
        <f t="shared" si="2"/>
        <v/>
      </c>
      <c r="Y14" s="97">
        <f t="shared" si="3"/>
        <v>1</v>
      </c>
      <c r="Z14" s="97" t="str">
        <f t="shared" si="4"/>
        <v/>
      </c>
    </row>
    <row r="15" spans="1:29" ht="15.75">
      <c r="A15" s="109" t="s">
        <v>76</v>
      </c>
      <c r="B15" s="110"/>
      <c r="C15" s="111"/>
      <c r="D15" s="112"/>
      <c r="E15" s="113" t="s">
        <v>43</v>
      </c>
      <c r="F15" s="114"/>
      <c r="G15" s="121"/>
      <c r="H15" s="112" t="s">
        <v>43</v>
      </c>
      <c r="I15" s="122"/>
      <c r="J15" s="122"/>
      <c r="K15" s="123"/>
      <c r="L15" s="124"/>
      <c r="M15" s="130">
        <v>75</v>
      </c>
      <c r="N15" s="131"/>
      <c r="O15" s="131"/>
      <c r="P15" s="131"/>
      <c r="Q15" s="131"/>
      <c r="R15" s="127"/>
      <c r="S15" s="127"/>
      <c r="T15" s="94">
        <f t="shared" si="0"/>
        <v>75</v>
      </c>
      <c r="U15" s="95">
        <f ca="1">IF(T15="","",VLOOKUP(T15,'tables tarifs 2009-2010'!$H$16:$N$58,2,0))</f>
        <v>9</v>
      </c>
      <c r="V15" s="95">
        <f ca="1">IF(T15="","",VLOOKUP(T15,'tables tarifs 2009-2010'!$H$16:$N$58,5,0))</f>
        <v>4</v>
      </c>
      <c r="W15" s="96">
        <f t="shared" si="1"/>
        <v>1</v>
      </c>
      <c r="X15" s="97">
        <f t="shared" si="2"/>
        <v>1</v>
      </c>
      <c r="Y15" s="97" t="str">
        <f t="shared" si="3"/>
        <v/>
      </c>
      <c r="Z15" s="97" t="str">
        <f t="shared" si="4"/>
        <v/>
      </c>
    </row>
    <row r="16" spans="1:29" ht="15.75">
      <c r="A16" s="109" t="s">
        <v>77</v>
      </c>
      <c r="B16" s="110"/>
      <c r="C16" s="111"/>
      <c r="D16" s="112"/>
      <c r="E16" s="113" t="s">
        <v>43</v>
      </c>
      <c r="F16" s="114"/>
      <c r="G16" s="121"/>
      <c r="H16" s="112"/>
      <c r="I16" s="122"/>
      <c r="J16" s="122"/>
      <c r="K16" s="123" t="s">
        <v>43</v>
      </c>
      <c r="L16" s="124"/>
      <c r="M16" s="130"/>
      <c r="N16" s="131"/>
      <c r="O16" s="131"/>
      <c r="P16" s="131">
        <v>75</v>
      </c>
      <c r="Q16" s="131"/>
      <c r="R16" s="127"/>
      <c r="S16" s="127"/>
      <c r="T16" s="94">
        <f t="shared" si="0"/>
        <v>75</v>
      </c>
      <c r="U16" s="95">
        <f ca="1">IF(T16="","",VLOOKUP(T16,'tables tarifs 2009-2010'!$H$16:$N$58,2,0))</f>
        <v>9</v>
      </c>
      <c r="V16" s="95">
        <f ca="1">IF(T16="","",VLOOKUP(T16,'tables tarifs 2009-2010'!$H$16:$N$58,5,0))</f>
        <v>4</v>
      </c>
      <c r="W16" s="96">
        <f t="shared" si="1"/>
        <v>1</v>
      </c>
      <c r="X16" s="97">
        <f t="shared" si="2"/>
        <v>1</v>
      </c>
      <c r="Y16" s="97" t="str">
        <f t="shared" si="3"/>
        <v/>
      </c>
      <c r="Z16" s="97" t="str">
        <f t="shared" si="4"/>
        <v/>
      </c>
    </row>
    <row r="17" spans="1:26" ht="15.75">
      <c r="A17" s="109" t="s">
        <v>78</v>
      </c>
      <c r="B17" s="110"/>
      <c r="C17" s="111" t="s">
        <v>63</v>
      </c>
      <c r="D17" s="112"/>
      <c r="E17" s="113" t="s">
        <v>43</v>
      </c>
      <c r="F17" s="114"/>
      <c r="G17" s="121"/>
      <c r="H17" s="112" t="s">
        <v>43</v>
      </c>
      <c r="I17" s="122"/>
      <c r="J17" s="122"/>
      <c r="K17" s="123"/>
      <c r="L17" s="124"/>
      <c r="M17" s="130">
        <v>75</v>
      </c>
      <c r="N17" s="131"/>
      <c r="O17" s="131"/>
      <c r="P17" s="131"/>
      <c r="Q17" s="131"/>
      <c r="R17" s="127"/>
      <c r="S17" s="127"/>
      <c r="T17" s="94">
        <f t="shared" si="0"/>
        <v>75</v>
      </c>
      <c r="U17" s="95">
        <f ca="1">IF(T17="","",VLOOKUP(T17,'tables tarifs 2009-2010'!$H$16:$N$58,2,0))</f>
        <v>9</v>
      </c>
      <c r="V17" s="95">
        <f ca="1">IF(T17="","",VLOOKUP(T17,'tables tarifs 2009-2010'!$H$16:$N$58,5,0))</f>
        <v>4</v>
      </c>
      <c r="W17" s="96">
        <f t="shared" si="1"/>
        <v>1</v>
      </c>
      <c r="X17" s="97">
        <f t="shared" si="2"/>
        <v>1</v>
      </c>
      <c r="Y17" s="97" t="str">
        <f t="shared" si="3"/>
        <v/>
      </c>
      <c r="Z17" s="97" t="str">
        <f t="shared" si="4"/>
        <v/>
      </c>
    </row>
    <row r="18" spans="1:26" ht="15.75">
      <c r="A18" s="109"/>
      <c r="B18" s="110"/>
      <c r="C18" s="111"/>
      <c r="D18" s="112"/>
      <c r="E18" s="113"/>
      <c r="F18" s="114"/>
      <c r="G18" s="121"/>
      <c r="H18" s="112"/>
      <c r="I18" s="122"/>
      <c r="J18" s="122"/>
      <c r="K18" s="123"/>
      <c r="L18" s="124"/>
      <c r="M18" s="130"/>
      <c r="N18" s="131"/>
      <c r="O18" s="131"/>
      <c r="P18" s="131"/>
      <c r="Q18" s="131"/>
      <c r="R18" s="127"/>
      <c r="S18" s="127"/>
      <c r="T18" s="94">
        <f t="shared" si="0"/>
        <v>0</v>
      </c>
      <c r="U18" s="95">
        <f ca="1">IF(T18="","",VLOOKUP(T18,'tables tarifs 2009-2010'!$H$16:$N$58,2,0))</f>
        <v>0</v>
      </c>
      <c r="V18" s="95">
        <f ca="1">IF(T18="","",VLOOKUP(T18,'tables tarifs 2009-2010'!$H$16:$N$58,5,0))</f>
        <v>0</v>
      </c>
      <c r="W18" s="96" t="str">
        <f t="shared" si="1"/>
        <v/>
      </c>
      <c r="X18" s="97" t="str">
        <f t="shared" si="2"/>
        <v/>
      </c>
      <c r="Y18" s="97" t="str">
        <f t="shared" si="3"/>
        <v/>
      </c>
      <c r="Z18" s="97" t="str">
        <f t="shared" si="4"/>
        <v/>
      </c>
    </row>
    <row r="19" spans="1:26" ht="15.75">
      <c r="A19" s="109"/>
      <c r="B19" s="110"/>
      <c r="C19" s="111"/>
      <c r="D19" s="112"/>
      <c r="E19" s="113"/>
      <c r="F19" s="114"/>
      <c r="G19" s="121"/>
      <c r="H19" s="112"/>
      <c r="I19" s="122"/>
      <c r="J19" s="122"/>
      <c r="K19" s="123"/>
      <c r="L19" s="124"/>
      <c r="M19" s="130"/>
      <c r="N19" s="131"/>
      <c r="O19" s="131"/>
      <c r="P19" s="131"/>
      <c r="Q19" s="131"/>
      <c r="R19" s="127"/>
      <c r="S19" s="127"/>
      <c r="T19" s="94">
        <f t="shared" si="0"/>
        <v>0</v>
      </c>
      <c r="U19" s="95">
        <f ca="1">IF(T19="","",VLOOKUP(T19,'tables tarifs 2009-2010'!$H$16:$N$58,2,0))</f>
        <v>0</v>
      </c>
      <c r="V19" s="95">
        <f ca="1">IF(T19="","",VLOOKUP(T19,'tables tarifs 2009-2010'!$H$16:$N$58,5,0))</f>
        <v>0</v>
      </c>
      <c r="W19" s="96" t="str">
        <f t="shared" si="1"/>
        <v/>
      </c>
      <c r="X19" s="97" t="str">
        <f t="shared" si="2"/>
        <v/>
      </c>
      <c r="Y19" s="97" t="str">
        <f t="shared" si="3"/>
        <v/>
      </c>
      <c r="Z19" s="97" t="str">
        <f t="shared" si="4"/>
        <v/>
      </c>
    </row>
    <row r="20" spans="1:26" ht="15.75">
      <c r="A20" s="109"/>
      <c r="B20" s="110"/>
      <c r="C20" s="111"/>
      <c r="D20" s="112"/>
      <c r="E20" s="113"/>
      <c r="F20" s="114"/>
      <c r="G20" s="121"/>
      <c r="H20" s="112"/>
      <c r="I20" s="122"/>
      <c r="J20" s="122"/>
      <c r="K20" s="123"/>
      <c r="L20" s="124"/>
      <c r="M20" s="130"/>
      <c r="N20" s="131"/>
      <c r="O20" s="131"/>
      <c r="P20" s="131"/>
      <c r="Q20" s="131"/>
      <c r="R20" s="127"/>
      <c r="S20" s="127"/>
      <c r="T20" s="94">
        <f t="shared" si="0"/>
        <v>0</v>
      </c>
      <c r="U20" s="95">
        <f ca="1">IF(T20="","",VLOOKUP(T20,'tables tarifs 2009-2010'!$H$16:$N$58,2,0))</f>
        <v>0</v>
      </c>
      <c r="V20" s="95">
        <f ca="1">IF(T20="","",VLOOKUP(T20,'tables tarifs 2009-2010'!$H$16:$N$58,5,0))</f>
        <v>0</v>
      </c>
      <c r="W20" s="96" t="str">
        <f t="shared" si="1"/>
        <v/>
      </c>
      <c r="X20" s="97" t="str">
        <f t="shared" si="2"/>
        <v/>
      </c>
      <c r="Y20" s="97" t="str">
        <f t="shared" si="3"/>
        <v/>
      </c>
      <c r="Z20" s="97" t="str">
        <f t="shared" si="4"/>
        <v/>
      </c>
    </row>
    <row r="21" spans="1:26" ht="15.75">
      <c r="A21" s="109"/>
      <c r="B21" s="110"/>
      <c r="C21" s="111"/>
      <c r="D21" s="112"/>
      <c r="E21" s="113"/>
      <c r="F21" s="114"/>
      <c r="G21" s="121"/>
      <c r="H21" s="112"/>
      <c r="I21" s="122"/>
      <c r="J21" s="122"/>
      <c r="K21" s="123"/>
      <c r="L21" s="124"/>
      <c r="M21" s="130"/>
      <c r="N21" s="131"/>
      <c r="O21" s="131"/>
      <c r="P21" s="131"/>
      <c r="Q21" s="131"/>
      <c r="R21" s="127"/>
      <c r="S21" s="127"/>
      <c r="T21" s="94">
        <f t="shared" si="0"/>
        <v>0</v>
      </c>
      <c r="U21" s="95">
        <f ca="1">IF(T21="","",VLOOKUP(T21,'tables tarifs 2009-2010'!$H$16:$N$58,2,0))</f>
        <v>0</v>
      </c>
      <c r="V21" s="95">
        <f ca="1">IF(T21="","",VLOOKUP(T21,'tables tarifs 2009-2010'!$H$16:$N$58,5,0))</f>
        <v>0</v>
      </c>
      <c r="W21" s="96" t="str">
        <f t="shared" si="1"/>
        <v/>
      </c>
      <c r="X21" s="97" t="str">
        <f t="shared" si="2"/>
        <v/>
      </c>
      <c r="Y21" s="97" t="str">
        <f t="shared" si="3"/>
        <v/>
      </c>
      <c r="Z21" s="97" t="str">
        <f t="shared" si="4"/>
        <v/>
      </c>
    </row>
    <row r="22" spans="1:26" ht="15.75">
      <c r="A22" s="109"/>
      <c r="B22" s="110"/>
      <c r="C22" s="111"/>
      <c r="D22" s="112"/>
      <c r="E22" s="113"/>
      <c r="F22" s="114"/>
      <c r="G22" s="115"/>
      <c r="H22" s="112"/>
      <c r="I22" s="122"/>
      <c r="J22" s="122"/>
      <c r="K22" s="123"/>
      <c r="L22" s="124"/>
      <c r="M22" s="130"/>
      <c r="N22" s="131"/>
      <c r="O22" s="131"/>
      <c r="P22" s="131"/>
      <c r="Q22" s="131"/>
      <c r="R22" s="127"/>
      <c r="S22" s="127"/>
      <c r="T22" s="94">
        <f t="shared" si="0"/>
        <v>0</v>
      </c>
      <c r="U22" s="95">
        <f ca="1">IF(T22="","",VLOOKUP(T22,'tables tarifs 2009-2010'!$H$16:$N$58,2,0))</f>
        <v>0</v>
      </c>
      <c r="V22" s="95">
        <f ca="1">IF(T22="","",VLOOKUP(T22,'tables tarifs 2009-2010'!$H$16:$N$58,5,0))</f>
        <v>0</v>
      </c>
      <c r="W22" s="96" t="str">
        <f t="shared" si="1"/>
        <v/>
      </c>
      <c r="X22" s="97" t="str">
        <f t="shared" si="2"/>
        <v/>
      </c>
      <c r="Y22" s="97" t="str">
        <f t="shared" si="3"/>
        <v/>
      </c>
      <c r="Z22" s="97" t="str">
        <f t="shared" si="4"/>
        <v/>
      </c>
    </row>
    <row r="23" spans="1:26" ht="15.75">
      <c r="A23" s="109"/>
      <c r="B23" s="110"/>
      <c r="C23" s="133"/>
      <c r="D23" s="134"/>
      <c r="E23" s="113"/>
      <c r="F23" s="114"/>
      <c r="G23" s="121"/>
      <c r="H23" s="112"/>
      <c r="I23" s="122"/>
      <c r="J23" s="122"/>
      <c r="K23" s="123"/>
      <c r="L23" s="124"/>
      <c r="M23" s="130"/>
      <c r="N23" s="131"/>
      <c r="O23" s="131"/>
      <c r="P23" s="131"/>
      <c r="Q23" s="131"/>
      <c r="R23" s="127"/>
      <c r="S23" s="127"/>
      <c r="T23" s="94">
        <f t="shared" si="0"/>
        <v>0</v>
      </c>
      <c r="U23" s="95">
        <f ca="1">IF(T23="","",VLOOKUP(T23,'tables tarifs 2009-2010'!$H$16:$N$58,2,0))</f>
        <v>0</v>
      </c>
      <c r="V23" s="95">
        <f ca="1">IF(T23="","",VLOOKUP(T23,'tables tarifs 2009-2010'!$H$16:$N$58,5,0))</f>
        <v>0</v>
      </c>
      <c r="W23" s="96" t="str">
        <f t="shared" si="1"/>
        <v/>
      </c>
      <c r="X23" s="97" t="str">
        <f t="shared" si="2"/>
        <v/>
      </c>
      <c r="Y23" s="97" t="str">
        <f t="shared" si="3"/>
        <v/>
      </c>
      <c r="Z23" s="97" t="str">
        <f t="shared" si="4"/>
        <v/>
      </c>
    </row>
    <row r="24" spans="1:26" ht="15.75">
      <c r="A24" s="109"/>
      <c r="B24" s="110"/>
      <c r="C24" s="133"/>
      <c r="D24" s="134"/>
      <c r="E24" s="113"/>
      <c r="F24" s="114"/>
      <c r="G24" s="121"/>
      <c r="H24" s="112"/>
      <c r="I24" s="122"/>
      <c r="J24" s="122"/>
      <c r="K24" s="123"/>
      <c r="L24" s="124"/>
      <c r="M24" s="130"/>
      <c r="N24" s="131"/>
      <c r="O24" s="131"/>
      <c r="P24" s="131"/>
      <c r="Q24" s="131"/>
      <c r="R24" s="127"/>
      <c r="S24" s="127"/>
      <c r="T24" s="94">
        <f t="shared" si="0"/>
        <v>0</v>
      </c>
      <c r="U24" s="95">
        <f ca="1">IF(T24="","",VLOOKUP(T24,'tables tarifs 2009-2010'!$H$16:$N$58,2,0))</f>
        <v>0</v>
      </c>
      <c r="V24" s="95">
        <f ca="1">IF(T24="","",VLOOKUP(T24,'tables tarifs 2009-2010'!$H$16:$N$58,5,0))</f>
        <v>0</v>
      </c>
      <c r="W24" s="96" t="str">
        <f t="shared" si="1"/>
        <v/>
      </c>
      <c r="X24" s="97" t="str">
        <f t="shared" si="2"/>
        <v/>
      </c>
      <c r="Y24" s="97" t="str">
        <f t="shared" si="3"/>
        <v/>
      </c>
      <c r="Z24" s="97" t="str">
        <f t="shared" si="4"/>
        <v/>
      </c>
    </row>
    <row r="25" spans="1:26" ht="15.75">
      <c r="A25" s="109"/>
      <c r="B25" s="110"/>
      <c r="C25" s="133"/>
      <c r="D25" s="134"/>
      <c r="E25" s="113"/>
      <c r="F25" s="114"/>
      <c r="G25" s="121"/>
      <c r="H25" s="112"/>
      <c r="I25" s="122"/>
      <c r="J25" s="122"/>
      <c r="K25" s="123"/>
      <c r="L25" s="124"/>
      <c r="M25" s="130"/>
      <c r="N25" s="131"/>
      <c r="O25" s="131"/>
      <c r="P25" s="131"/>
      <c r="Q25" s="131"/>
      <c r="R25" s="127"/>
      <c r="S25" s="127"/>
      <c r="T25" s="94">
        <f t="shared" si="0"/>
        <v>0</v>
      </c>
      <c r="U25" s="95">
        <f ca="1">IF(T25="","",VLOOKUP(T25,'tables tarifs 2009-2010'!$H$16:$N$58,2,0))</f>
        <v>0</v>
      </c>
      <c r="V25" s="95">
        <f ca="1">IF(T25="","",VLOOKUP(T25,'tables tarifs 2009-2010'!$H$16:$N$58,5,0))</f>
        <v>0</v>
      </c>
      <c r="W25" s="96" t="str">
        <f t="shared" si="1"/>
        <v/>
      </c>
      <c r="X25" s="97" t="str">
        <f t="shared" si="2"/>
        <v/>
      </c>
      <c r="Y25" s="97" t="str">
        <f t="shared" si="3"/>
        <v/>
      </c>
      <c r="Z25" s="97" t="str">
        <f t="shared" si="4"/>
        <v/>
      </c>
    </row>
    <row r="26" spans="1:26" ht="15.75">
      <c r="A26" s="109"/>
      <c r="B26" s="110"/>
      <c r="C26" s="133"/>
      <c r="D26" s="134"/>
      <c r="E26" s="113"/>
      <c r="F26" s="114"/>
      <c r="G26" s="121"/>
      <c r="H26" s="112"/>
      <c r="I26" s="122"/>
      <c r="J26" s="122"/>
      <c r="K26" s="123"/>
      <c r="L26" s="124"/>
      <c r="M26" s="130"/>
      <c r="N26" s="131"/>
      <c r="O26" s="131"/>
      <c r="P26" s="131"/>
      <c r="Q26" s="131"/>
      <c r="R26" s="127"/>
      <c r="S26" s="127"/>
      <c r="T26" s="94">
        <f t="shared" si="0"/>
        <v>0</v>
      </c>
      <c r="U26" s="95">
        <f ca="1">IF(T26="","",VLOOKUP(T26,'tables tarifs 2009-2010'!$H$16:$N$58,2,0))</f>
        <v>0</v>
      </c>
      <c r="V26" s="95">
        <f ca="1">IF(T26="","",VLOOKUP(T26,'tables tarifs 2009-2010'!$H$16:$N$58,5,0))</f>
        <v>0</v>
      </c>
      <c r="W26" s="96" t="str">
        <f t="shared" si="1"/>
        <v/>
      </c>
      <c r="X26" s="97" t="str">
        <f t="shared" si="2"/>
        <v/>
      </c>
      <c r="Y26" s="97" t="str">
        <f t="shared" si="3"/>
        <v/>
      </c>
      <c r="Z26" s="97" t="str">
        <f t="shared" si="4"/>
        <v/>
      </c>
    </row>
    <row r="27" spans="1:26" ht="15.75">
      <c r="A27" s="109"/>
      <c r="B27" s="110"/>
      <c r="C27" s="133"/>
      <c r="D27" s="134"/>
      <c r="E27" s="113"/>
      <c r="F27" s="114"/>
      <c r="G27" s="115"/>
      <c r="H27" s="112"/>
      <c r="I27" s="122"/>
      <c r="J27" s="122"/>
      <c r="K27" s="123"/>
      <c r="L27" s="124"/>
      <c r="M27" s="130"/>
      <c r="N27" s="131"/>
      <c r="O27" s="131"/>
      <c r="P27" s="131"/>
      <c r="Q27" s="131"/>
      <c r="R27" s="127"/>
      <c r="S27" s="127"/>
      <c r="T27" s="94">
        <f t="shared" si="0"/>
        <v>0</v>
      </c>
      <c r="U27" s="95">
        <f ca="1">IF(T27="","",VLOOKUP(T27,'tables tarifs 2009-2010'!$H$16:$N$58,2,0))</f>
        <v>0</v>
      </c>
      <c r="V27" s="95">
        <f ca="1">IF(T27="","",VLOOKUP(T27,'tables tarifs 2009-2010'!$H$16:$N$58,5,0))</f>
        <v>0</v>
      </c>
      <c r="W27" s="96" t="str">
        <f t="shared" si="1"/>
        <v/>
      </c>
      <c r="X27" s="97" t="str">
        <f t="shared" si="2"/>
        <v/>
      </c>
      <c r="Y27" s="97" t="str">
        <f t="shared" si="3"/>
        <v/>
      </c>
      <c r="Z27" s="97" t="str">
        <f t="shared" si="4"/>
        <v/>
      </c>
    </row>
    <row r="28" spans="1:26" ht="15.75">
      <c r="A28" s="109"/>
      <c r="B28" s="135"/>
      <c r="C28" s="136"/>
      <c r="D28" s="113"/>
      <c r="E28" s="113"/>
      <c r="F28" s="114"/>
      <c r="G28" s="121"/>
      <c r="H28" s="112"/>
      <c r="I28" s="122"/>
      <c r="J28" s="122"/>
      <c r="K28" s="123"/>
      <c r="L28" s="124"/>
      <c r="M28" s="130"/>
      <c r="N28" s="131"/>
      <c r="O28" s="131"/>
      <c r="P28" s="131"/>
      <c r="Q28" s="131"/>
      <c r="R28" s="127"/>
      <c r="S28" s="127"/>
      <c r="T28" s="94">
        <f t="shared" si="0"/>
        <v>0</v>
      </c>
      <c r="U28" s="95">
        <f ca="1">IF(T28="","",VLOOKUP(T28,'tables tarifs 2009-2010'!$H$16:$N$58,2,0))</f>
        <v>0</v>
      </c>
      <c r="V28" s="95">
        <f ca="1">IF(T28="","",VLOOKUP(T28,'tables tarifs 2009-2010'!$H$16:$N$58,5,0))</f>
        <v>0</v>
      </c>
      <c r="W28" s="96" t="str">
        <f t="shared" si="1"/>
        <v/>
      </c>
      <c r="X28" s="97" t="str">
        <f t="shared" si="2"/>
        <v/>
      </c>
      <c r="Y28" s="97" t="str">
        <f t="shared" si="3"/>
        <v/>
      </c>
      <c r="Z28" s="97" t="str">
        <f t="shared" si="4"/>
        <v/>
      </c>
    </row>
    <row r="29" spans="1:26" ht="15.75">
      <c r="A29" s="109"/>
      <c r="B29" s="135"/>
      <c r="C29" s="137"/>
      <c r="D29" s="138"/>
      <c r="E29" s="113"/>
      <c r="F29" s="114"/>
      <c r="G29" s="121"/>
      <c r="H29" s="139"/>
      <c r="I29" s="140"/>
      <c r="J29" s="140"/>
      <c r="K29" s="141"/>
      <c r="L29" s="142"/>
      <c r="M29" s="143"/>
      <c r="N29" s="144"/>
      <c r="O29" s="144"/>
      <c r="P29" s="144"/>
      <c r="Q29" s="144"/>
      <c r="R29" s="145"/>
      <c r="S29" s="145"/>
      <c r="T29" s="94">
        <f t="shared" si="0"/>
        <v>0</v>
      </c>
      <c r="U29" s="95">
        <f ca="1">IF(T29="","",VLOOKUP(T29,'tables tarifs 2009-2010'!$H$16:$N$58,2,0))</f>
        <v>0</v>
      </c>
      <c r="V29" s="95">
        <f ca="1">IF(T29="","",VLOOKUP(T29,'tables tarifs 2009-2010'!$H$16:$N$58,5,0))</f>
        <v>0</v>
      </c>
      <c r="W29" s="96" t="str">
        <f t="shared" si="1"/>
        <v/>
      </c>
      <c r="X29" s="97" t="str">
        <f t="shared" si="2"/>
        <v/>
      </c>
      <c r="Y29" s="97" t="str">
        <f t="shared" si="3"/>
        <v/>
      </c>
      <c r="Z29" s="97" t="str">
        <f t="shared" si="4"/>
        <v/>
      </c>
    </row>
    <row r="30" spans="1:26" ht="15.75">
      <c r="A30" s="109"/>
      <c r="B30" s="135"/>
      <c r="C30" s="137"/>
      <c r="D30" s="138"/>
      <c r="E30" s="113"/>
      <c r="F30" s="114"/>
      <c r="G30" s="121"/>
      <c r="H30" s="139"/>
      <c r="I30" s="140"/>
      <c r="J30" s="140"/>
      <c r="K30" s="141"/>
      <c r="L30" s="142"/>
      <c r="M30" s="143"/>
      <c r="N30" s="144"/>
      <c r="O30" s="144"/>
      <c r="P30" s="144"/>
      <c r="Q30" s="144"/>
      <c r="R30" s="145"/>
      <c r="S30" s="145"/>
      <c r="T30" s="94">
        <f t="shared" si="0"/>
        <v>0</v>
      </c>
      <c r="U30" s="95">
        <f ca="1">IF(T30="","",VLOOKUP(T30,'tables tarifs 2009-2010'!$H$16:$N$58,2,0))</f>
        <v>0</v>
      </c>
      <c r="V30" s="95">
        <f ca="1">IF(T30="","",VLOOKUP(T30,'tables tarifs 2009-2010'!$H$16:$N$58,5,0))</f>
        <v>0</v>
      </c>
      <c r="W30" s="96" t="str">
        <f t="shared" si="1"/>
        <v/>
      </c>
      <c r="X30" s="97" t="str">
        <f t="shared" si="2"/>
        <v/>
      </c>
      <c r="Y30" s="97" t="str">
        <f t="shared" si="3"/>
        <v/>
      </c>
      <c r="Z30" s="97" t="str">
        <f t="shared" si="4"/>
        <v/>
      </c>
    </row>
    <row r="31" spans="1:26" ht="16.5" thickBot="1">
      <c r="A31" s="109"/>
      <c r="B31" s="135"/>
      <c r="C31" s="137"/>
      <c r="D31" s="138"/>
      <c r="E31" s="113"/>
      <c r="F31" s="114"/>
      <c r="G31" s="121"/>
      <c r="H31" s="139"/>
      <c r="I31" s="140"/>
      <c r="J31" s="140"/>
      <c r="K31" s="141"/>
      <c r="L31" s="142"/>
      <c r="M31" s="143"/>
      <c r="N31" s="144"/>
      <c r="O31" s="144"/>
      <c r="P31" s="144"/>
      <c r="Q31" s="144"/>
      <c r="R31" s="145"/>
      <c r="S31" s="145"/>
      <c r="T31" s="94">
        <f t="shared" si="0"/>
        <v>0</v>
      </c>
      <c r="U31" s="95">
        <f ca="1">IF(T31="","",VLOOKUP(T31,'tables tarifs 2009-2010'!$H$16:$N$58,2,0))</f>
        <v>0</v>
      </c>
      <c r="V31" s="95">
        <f ca="1">IF(T31="","",VLOOKUP(T31,'tables tarifs 2009-2010'!$H$16:$N$58,5,0))</f>
        <v>0</v>
      </c>
      <c r="W31" s="96" t="str">
        <f t="shared" si="1"/>
        <v/>
      </c>
      <c r="X31" s="97" t="str">
        <f t="shared" si="2"/>
        <v/>
      </c>
      <c r="Y31" s="97" t="str">
        <f t="shared" si="3"/>
        <v/>
      </c>
      <c r="Z31" s="97" t="str">
        <f t="shared" si="4"/>
        <v/>
      </c>
    </row>
    <row r="32" spans="1:26" ht="16.5" thickBot="1">
      <c r="A32" s="192" t="s">
        <v>1</v>
      </c>
      <c r="B32" s="193"/>
      <c r="C32" s="146"/>
      <c r="D32" s="146"/>
      <c r="E32" s="146"/>
      <c r="F32" s="146"/>
      <c r="G32" s="147"/>
      <c r="H32" s="148"/>
      <c r="I32" s="149"/>
      <c r="J32" s="149"/>
      <c r="K32" s="150"/>
      <c r="L32" s="151"/>
      <c r="M32" s="152">
        <f>SUM(M4:M31)</f>
        <v>717.1</v>
      </c>
      <c r="N32" s="152">
        <f>SUM(N4:N31)</f>
        <v>0</v>
      </c>
      <c r="O32" s="152">
        <f>SUM(O4:O31)</f>
        <v>75</v>
      </c>
      <c r="P32" s="152">
        <f>SUM(P4:P31)</f>
        <v>75</v>
      </c>
      <c r="Q32" s="152">
        <f>SUM(Q4:Q31)</f>
        <v>0</v>
      </c>
      <c r="R32" s="153"/>
      <c r="S32" s="153"/>
      <c r="T32" s="98">
        <f>SUM(T4:T31)</f>
        <v>792.1</v>
      </c>
      <c r="U32" s="98">
        <f t="shared" ref="U32:Z32" si="5">SUM(U4:U31)</f>
        <v>97</v>
      </c>
      <c r="V32" s="98">
        <f t="shared" si="5"/>
        <v>39</v>
      </c>
      <c r="W32" s="98">
        <f t="shared" si="5"/>
        <v>10</v>
      </c>
      <c r="X32" s="98">
        <f t="shared" si="5"/>
        <v>10</v>
      </c>
      <c r="Y32" s="98">
        <f t="shared" si="5"/>
        <v>2</v>
      </c>
      <c r="Z32" s="98">
        <f t="shared" si="5"/>
        <v>1</v>
      </c>
    </row>
  </sheetData>
  <sheetProtection password="CE28" sheet="1"/>
  <mergeCells count="22">
    <mergeCell ref="N2:N3"/>
    <mergeCell ref="X2:X3"/>
    <mergeCell ref="P2:P3"/>
    <mergeCell ref="S2:S3"/>
    <mergeCell ref="Z2:Z3"/>
    <mergeCell ref="U2:U3"/>
    <mergeCell ref="M2:M3"/>
    <mergeCell ref="AA2:AA3"/>
    <mergeCell ref="W2:W3"/>
    <mergeCell ref="V2:V3"/>
    <mergeCell ref="O2:O3"/>
    <mergeCell ref="Q2:Q3"/>
    <mergeCell ref="Y2:Y3"/>
    <mergeCell ref="C2:C3"/>
    <mergeCell ref="A32:B32"/>
    <mergeCell ref="A1:V1"/>
    <mergeCell ref="A2:A3"/>
    <mergeCell ref="B2:B3"/>
    <mergeCell ref="D2:D3"/>
    <mergeCell ref="E2:G2"/>
    <mergeCell ref="H2:L2"/>
    <mergeCell ref="R2:R3"/>
  </mergeCells>
  <phoneticPr fontId="1" type="noConversion"/>
  <pageMargins left="0.75" right="0.75" top="1" bottom="1" header="0.5" footer="0.5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Z41"/>
  <sheetViews>
    <sheetView workbookViewId="0">
      <selection activeCell="B22" sqref="B22"/>
    </sheetView>
  </sheetViews>
  <sheetFormatPr baseColWidth="10" defaultRowHeight="12.75"/>
  <cols>
    <col min="1" max="1" width="13.375" customWidth="1"/>
    <col min="2" max="2" width="13.625" customWidth="1"/>
    <col min="3" max="3" width="3.25" customWidth="1"/>
    <col min="4" max="4" width="3.375" customWidth="1"/>
    <col min="5" max="5" width="3.375" bestFit="1" customWidth="1"/>
    <col min="6" max="6" width="3.375" customWidth="1"/>
    <col min="7" max="7" width="12.125" customWidth="1"/>
    <col min="8" max="8" width="8" customWidth="1"/>
    <col min="9" max="9" width="5.375" style="66" bestFit="1" customWidth="1"/>
    <col min="10" max="10" width="8.125" customWidth="1"/>
    <col min="11" max="11" width="5.375" style="66" bestFit="1" customWidth="1"/>
    <col min="12" max="12" width="6.75" customWidth="1"/>
    <col min="13" max="13" width="5.625" customWidth="1"/>
    <col min="15" max="15" width="6.625" customWidth="1"/>
    <col min="16" max="16" width="6.375" customWidth="1"/>
  </cols>
  <sheetData>
    <row r="1" spans="1:26">
      <c r="A1" s="208" t="str">
        <f ca="1">'G1'!A1:V1</f>
        <v>1CAP Peintre G1</v>
      </c>
      <c r="B1" s="209"/>
      <c r="C1" s="209"/>
      <c r="D1" s="209"/>
      <c r="E1" s="209"/>
      <c r="F1" s="209"/>
      <c r="G1" s="209"/>
      <c r="H1" s="209"/>
      <c r="I1" s="209"/>
      <c r="J1" s="209"/>
      <c r="K1" s="209"/>
      <c r="L1" s="209"/>
      <c r="M1" s="209"/>
      <c r="N1" s="209"/>
      <c r="O1" s="209"/>
      <c r="P1" s="209"/>
      <c r="Q1" s="209"/>
      <c r="R1" s="209"/>
      <c r="S1" s="209"/>
      <c r="T1" s="209"/>
      <c r="U1" s="209"/>
      <c r="V1" s="209"/>
      <c r="W1" s="209"/>
      <c r="X1" s="209"/>
      <c r="Y1" s="1"/>
    </row>
    <row r="2" spans="1:26" ht="13.5" thickBot="1">
      <c r="A2" s="210"/>
      <c r="B2" s="210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"/>
    </row>
    <row r="3" spans="1:26" ht="16.5" thickBot="1">
      <c r="A3" s="211" t="s">
        <v>2</v>
      </c>
      <c r="B3" s="211" t="s">
        <v>3</v>
      </c>
      <c r="C3" s="230" t="s">
        <v>47</v>
      </c>
      <c r="D3" s="211" t="s">
        <v>44</v>
      </c>
      <c r="E3" s="211" t="s">
        <v>45</v>
      </c>
      <c r="F3" s="211" t="s">
        <v>48</v>
      </c>
      <c r="G3" s="211" t="s">
        <v>46</v>
      </c>
      <c r="H3" s="216" t="s">
        <v>4</v>
      </c>
      <c r="I3" s="217"/>
      <c r="J3" s="217"/>
      <c r="K3" s="217"/>
      <c r="L3" s="217"/>
      <c r="M3" s="217"/>
      <c r="N3" s="217"/>
      <c r="O3" s="217"/>
      <c r="P3" s="217"/>
      <c r="Q3" s="218"/>
      <c r="R3" s="219" t="s">
        <v>5</v>
      </c>
      <c r="S3" s="220"/>
      <c r="T3" s="3"/>
      <c r="U3" s="219" t="s">
        <v>6</v>
      </c>
      <c r="V3" s="221"/>
      <c r="W3" s="222" t="s">
        <v>7</v>
      </c>
      <c r="X3" s="223"/>
      <c r="Y3" s="225" t="s">
        <v>8</v>
      </c>
      <c r="Z3" s="206" t="s">
        <v>62</v>
      </c>
    </row>
    <row r="4" spans="1:26" ht="15.75" thickBot="1">
      <c r="A4" s="212"/>
      <c r="B4" s="214"/>
      <c r="C4" s="231"/>
      <c r="D4" s="214"/>
      <c r="E4" s="214"/>
      <c r="F4" s="214"/>
      <c r="G4" s="214"/>
      <c r="H4" s="227" t="s">
        <v>9</v>
      </c>
      <c r="I4" s="227"/>
      <c r="J4" s="227"/>
      <c r="K4" s="227"/>
      <c r="L4" s="227"/>
      <c r="M4" s="4"/>
      <c r="N4" s="5"/>
      <c r="O4" s="6" t="s">
        <v>10</v>
      </c>
      <c r="P4" s="6"/>
      <c r="Q4" s="7"/>
      <c r="R4" s="5" t="s">
        <v>11</v>
      </c>
      <c r="S4" s="5" t="s">
        <v>12</v>
      </c>
      <c r="T4" s="8"/>
      <c r="U4" s="5" t="s">
        <v>13</v>
      </c>
      <c r="V4" s="5" t="s">
        <v>6</v>
      </c>
      <c r="W4" s="5" t="s">
        <v>56</v>
      </c>
      <c r="X4" s="5" t="s">
        <v>15</v>
      </c>
      <c r="Y4" s="226"/>
      <c r="Z4" s="207"/>
    </row>
    <row r="5" spans="1:26" ht="39" thickBot="1">
      <c r="A5" s="213"/>
      <c r="B5" s="215"/>
      <c r="C5" s="232"/>
      <c r="D5" s="215"/>
      <c r="E5" s="215"/>
      <c r="F5" s="215"/>
      <c r="G5" s="215"/>
      <c r="H5" s="9" t="s">
        <v>16</v>
      </c>
      <c r="I5" s="82"/>
      <c r="J5" s="10" t="s">
        <v>17</v>
      </c>
      <c r="K5" s="82"/>
      <c r="L5" s="11" t="s">
        <v>18</v>
      </c>
      <c r="M5" s="11"/>
      <c r="N5" s="12" t="s">
        <v>19</v>
      </c>
      <c r="O5" s="13" t="s">
        <v>16</v>
      </c>
      <c r="P5" s="14"/>
      <c r="Q5" s="14" t="s">
        <v>19</v>
      </c>
      <c r="R5" s="15"/>
      <c r="S5" s="15"/>
      <c r="T5" s="16"/>
      <c r="U5" s="17"/>
      <c r="V5" s="18"/>
      <c r="W5" s="19" t="s">
        <v>14</v>
      </c>
      <c r="X5" s="20"/>
      <c r="Y5" s="21" t="s">
        <v>20</v>
      </c>
      <c r="Z5" s="154"/>
    </row>
    <row r="6" spans="1:26" ht="13.5" thickBot="1">
      <c r="A6" s="22" t="str">
        <f ca="1">IF('G1'!A4="","",'G1'!A4)</f>
        <v>AAAA</v>
      </c>
      <c r="B6" s="23"/>
      <c r="C6" s="24" t="str">
        <f ca="1">IF('G1'!D4="","",'G1'!D4)</f>
        <v/>
      </c>
      <c r="D6" s="24" t="str">
        <f ca="1">IF('G1'!E4="","",'G1'!E4)</f>
        <v/>
      </c>
      <c r="E6" s="24" t="str">
        <f ca="1">IF('G1'!F4="","",'G1'!F4)</f>
        <v>x</v>
      </c>
      <c r="F6" s="24" t="str">
        <f ca="1">IF('G1'!G4="","",'G1'!G4)</f>
        <v/>
      </c>
      <c r="G6" s="24">
        <f ca="1">IF('G1'!T4="","",'G1'!T4)</f>
        <v>26</v>
      </c>
      <c r="H6" s="24" t="str">
        <f ca="1">IF(C6=RIGHT("X",1),"",IF(D6=RIGHT("X",1),'G1'!U4,""))</f>
        <v/>
      </c>
      <c r="I6" s="24" t="str">
        <f ca="1">IF(C6=RIGHT("X",1),"",IF(D6=RIGHT("X",1),'tables tarifs 2009-2010'!$C$5,""))</f>
        <v/>
      </c>
      <c r="J6" s="24" t="str">
        <f ca="1">IF(C6=RIGHT("X",1),"",IF(D6=RIGHT("X",1),'G1'!V4,""))</f>
        <v/>
      </c>
      <c r="K6" s="24" t="str">
        <f ca="1">IF(C6=RIGHT("X",1),"",IF(D6=RIGHT("X",1),'tables tarifs 2009-2010'!$C$6,""))</f>
        <v/>
      </c>
      <c r="L6" s="24" t="str">
        <f ca="1">'G1'!W4</f>
        <v/>
      </c>
      <c r="M6" s="24" t="str">
        <f ca="1">IF(C6=RIGHT("X",1),"",IF(D6=RIGHT("X",1),'tables tarifs 2009-2010'!$D$7,""))</f>
        <v/>
      </c>
      <c r="N6" s="26" t="str">
        <f ca="1">IF(ISERROR((H6*I6)+(J6*K6)+(L6*M6)),"",((H6*I6)+(J6*K6)+(L6*M6)))</f>
        <v/>
      </c>
      <c r="O6" s="25">
        <f ca="1">IF(C6=RIGHT("X",1),"",IF(E6=RIGHT("X",1),'G1'!U4,""))</f>
        <v>4</v>
      </c>
      <c r="P6" s="24">
        <f ca="1">IF(D6=RIGHT("X",1),"",IF(E6=RIGHT("X",1),'tables tarifs 2009-2010'!$C$11,""))</f>
        <v>6.5</v>
      </c>
      <c r="Q6" s="27">
        <f ca="1">IF(ISERROR(O6*P6),"",(O6*P6))</f>
        <v>26</v>
      </c>
      <c r="R6" s="24">
        <f ca="1">IF('G1'!H4=RIGHT("X",1),'G1'!M4,0)</f>
        <v>26</v>
      </c>
      <c r="S6" s="24">
        <f ca="1">IF('G1'!I4=RIGHT("X",1),'G1'!N4,0)</f>
        <v>0</v>
      </c>
      <c r="T6" s="28">
        <f ca="1">R6+S6</f>
        <v>26</v>
      </c>
      <c r="U6" s="24" t="str">
        <f ca="1">IF('G1'!K4=RIGHT("",1),"",IF('G1'!K4=RIGHT("X",1),'G1'!P4,""))</f>
        <v/>
      </c>
      <c r="V6" s="24" t="str">
        <f ca="1">IF('G1'!L4=RIGHT("",1),"",IF('G1'!L4=RIGHT("X",1),'G1'!Q4,""))</f>
        <v/>
      </c>
      <c r="W6" s="24" t="str">
        <f ca="1">IF('G1'!J4=RIGHT("",1),"",IF('G1'!J4=RIGHT("X",1),'G1'!O4,""))</f>
        <v/>
      </c>
      <c r="X6" s="29"/>
      <c r="Y6" s="30"/>
      <c r="Z6" s="24">
        <f ca="1">IF('G1'!C4=RIGHT("X",1),'G1'!C4,0)</f>
        <v>0</v>
      </c>
    </row>
    <row r="7" spans="1:26" ht="13.5" thickBot="1">
      <c r="A7" s="22" t="str">
        <f ca="1">IF('G1'!A5="","",'G1'!A5)</f>
        <v>ABBB</v>
      </c>
      <c r="B7" s="23"/>
      <c r="C7" s="24" t="str">
        <f ca="1">IF('G1'!D5="","",'G1'!D5)</f>
        <v/>
      </c>
      <c r="D7" s="24" t="str">
        <f ca="1">IF('G1'!E5="","",'G1'!E5)</f>
        <v>X</v>
      </c>
      <c r="E7" s="24" t="str">
        <f ca="1">IF('G1'!F5="","",'G1'!F5)</f>
        <v/>
      </c>
      <c r="F7" s="24" t="str">
        <f ca="1">IF('G1'!G5="","",'G1'!G5)</f>
        <v/>
      </c>
      <c r="G7" s="24">
        <f ca="1">IF('G1'!T5="","",'G1'!T5)</f>
        <v>75</v>
      </c>
      <c r="H7" s="25">
        <f ca="1">IF(C7=RIGHT("X",1),"",IF(D7=RIGHT("X",1),'G1'!U5,""))</f>
        <v>9</v>
      </c>
      <c r="I7" s="81">
        <f ca="1">IF(C7=RIGHT("X",1),"",IF(D7=RIGHT("X",1),'tables tarifs 2009-2010'!$C$5,""))</f>
        <v>5.5</v>
      </c>
      <c r="J7" s="25">
        <f ca="1">IF(C7=RIGHT("X",1),"",IF(D7=RIGHT("X",1),'G1'!V5,""))</f>
        <v>4</v>
      </c>
      <c r="K7" s="81">
        <f ca="1">IF(C7=RIGHT("X",1),"",IF(D7=RIGHT("X",1),'tables tarifs 2009-2010'!$C$6,""))</f>
        <v>5.4</v>
      </c>
      <c r="L7" s="25">
        <f ca="1">'G1'!W5</f>
        <v>1</v>
      </c>
      <c r="M7" s="81">
        <f ca="1">IF(C7=RIGHT("X",1),"",IF(D7=RIGHT("X",1),'tables tarifs 2009-2010'!$D$7,""))</f>
        <v>3.9</v>
      </c>
      <c r="N7" s="26">
        <f t="shared" ref="N7:N33" si="0">IF(ISERROR((H7*I7)+(J7*K7)+(L7*M7)),"",((H7*I7)+(J7*K7)+(L7*M7)))</f>
        <v>75</v>
      </c>
      <c r="O7" s="25" t="str">
        <f ca="1">IF(C7=RIGHT("X",1),"",IF(E7=RIGHT("X",1),'G1'!U5,""))</f>
        <v/>
      </c>
      <c r="P7" s="24" t="str">
        <f ca="1">IF(D7=RIGHT("X",1),"",IF(E7=RIGHT("X",1),'tables tarifs 2009-2010'!$C$11,""))</f>
        <v/>
      </c>
      <c r="Q7" s="27" t="str">
        <f t="shared" ref="Q7:Q33" si="1">IF(ISERROR(O7*P7),"",(O7*P7))</f>
        <v/>
      </c>
      <c r="R7" s="24">
        <f ca="1">IF('G1'!H5=RIGHT("X",1),'G1'!M5,0)</f>
        <v>75</v>
      </c>
      <c r="S7" s="24">
        <f ca="1">IF('G1'!I5=RIGHT("X",1),'G1'!N5,0)</f>
        <v>0</v>
      </c>
      <c r="T7" s="28">
        <f t="shared" ref="T7:T30" si="2">R7+S7</f>
        <v>75</v>
      </c>
      <c r="U7" s="24" t="str">
        <f ca="1">IF('G1'!K5=RIGHT("",1),"",IF('G1'!K5=RIGHT("X",1),'G1'!P5,""))</f>
        <v/>
      </c>
      <c r="V7" s="24" t="str">
        <f ca="1">IF('G1'!L5=RIGHT("",1),"",IF('G1'!L5=RIGHT("X",1),'G1'!Q5,""))</f>
        <v/>
      </c>
      <c r="W7" s="24" t="str">
        <f ca="1">IF('G1'!J5=RIGHT("",1),"",IF('G1'!J5=RIGHT("X",1),'G1'!O5,""))</f>
        <v/>
      </c>
      <c r="X7" s="29"/>
      <c r="Y7" s="31"/>
      <c r="Z7" s="24">
        <f ca="1">IF('G1'!C5=RIGHT("X",1),'G1'!C5,0)</f>
        <v>0</v>
      </c>
    </row>
    <row r="8" spans="1:26" ht="13.5" thickBot="1">
      <c r="A8" s="22" t="str">
        <f ca="1">IF('G1'!A6="","",'G1'!A6)</f>
        <v>ACCC</v>
      </c>
      <c r="B8" s="23"/>
      <c r="C8" s="24" t="str">
        <f ca="1">IF('G1'!D6="","",'G1'!D6)</f>
        <v/>
      </c>
      <c r="D8" s="24" t="str">
        <f ca="1">IF('G1'!E6="","",'G1'!E6)</f>
        <v>X</v>
      </c>
      <c r="E8" s="24" t="str">
        <f ca="1">IF('G1'!F6="","",'G1'!F6)</f>
        <v/>
      </c>
      <c r="F8" s="24" t="str">
        <f ca="1">IF('G1'!G6="","",'G1'!G6)</f>
        <v/>
      </c>
      <c r="G8" s="24">
        <f ca="1">IF('G1'!T6="","",'G1'!T6)</f>
        <v>58.6</v>
      </c>
      <c r="H8" s="25">
        <f ca="1">IF(C8=RIGHT("X",1),"",IF(D8=RIGHT("X",1),'G1'!U6,""))</f>
        <v>7</v>
      </c>
      <c r="I8" s="81">
        <f ca="1">IF(C8=RIGHT("X",1),"",IF(D8=RIGHT("X",1),'tables tarifs 2009-2010'!$C$5,""))</f>
        <v>5.5</v>
      </c>
      <c r="J8" s="25">
        <f ca="1">IF(C8=RIGHT("X",1),"",IF(D8=RIGHT("X",1),'G1'!V6,""))</f>
        <v>3</v>
      </c>
      <c r="K8" s="81">
        <f ca="1">IF(C8=RIGHT("X",1),"",IF(D8=RIGHT("X",1),'tables tarifs 2009-2010'!$C$6,""))</f>
        <v>5.4</v>
      </c>
      <c r="L8" s="25">
        <f ca="1">'G1'!W6</f>
        <v>1</v>
      </c>
      <c r="M8" s="81">
        <f ca="1">IF(C8=RIGHT("X",1),"",IF(D8=RIGHT("X",1),'tables tarifs 2009-2010'!$D$7,""))</f>
        <v>3.9</v>
      </c>
      <c r="N8" s="26">
        <f t="shared" si="0"/>
        <v>58.6</v>
      </c>
      <c r="O8" s="25" t="str">
        <f ca="1">IF(C8=RIGHT("X",1),"",IF(E8=RIGHT("X",1),'G1'!U6,""))</f>
        <v/>
      </c>
      <c r="P8" s="24" t="str">
        <f ca="1">IF(D8=RIGHT("X",1),"",IF(E8=RIGHT("X",1),'tables tarifs 2009-2010'!$C$11,""))</f>
        <v/>
      </c>
      <c r="Q8" s="27" t="str">
        <f t="shared" si="1"/>
        <v/>
      </c>
      <c r="R8" s="24">
        <f ca="1">IF('G1'!H6=RIGHT("X",1),'G1'!M6,0)</f>
        <v>58.6</v>
      </c>
      <c r="S8" s="24">
        <f ca="1">IF('G1'!I6=RIGHT("X",1),'G1'!N6,0)</f>
        <v>0</v>
      </c>
      <c r="T8" s="28">
        <f t="shared" si="2"/>
        <v>58.6</v>
      </c>
      <c r="U8" s="24" t="str">
        <f ca="1">IF('G1'!K6=RIGHT("",1),"",IF('G1'!K6=RIGHT("X",1),'G1'!P6,""))</f>
        <v/>
      </c>
      <c r="V8" s="24" t="str">
        <f ca="1">IF('G1'!L6=RIGHT("",1),"",IF('G1'!L6=RIGHT("X",1),'G1'!Q6,""))</f>
        <v/>
      </c>
      <c r="W8" s="24" t="str">
        <f ca="1">IF('G1'!J6=RIGHT("",1),"",IF('G1'!J6=RIGHT("X",1),'G1'!O6,""))</f>
        <v/>
      </c>
      <c r="X8" s="29"/>
      <c r="Y8" s="30"/>
      <c r="Z8" s="24">
        <f ca="1">IF('G1'!C6=RIGHT("X",1),'G1'!C6,0)</f>
        <v>0</v>
      </c>
    </row>
    <row r="9" spans="1:26" ht="13.5" thickBot="1">
      <c r="A9" s="22" t="str">
        <f ca="1">IF('G1'!A7="","",'G1'!A7)</f>
        <v>ADDD</v>
      </c>
      <c r="B9" s="23"/>
      <c r="C9" s="24" t="str">
        <f ca="1">IF('G1'!D7="","",'G1'!D7)</f>
        <v>X</v>
      </c>
      <c r="D9" s="24" t="str">
        <f ca="1">IF('G1'!E7="","",'G1'!E7)</f>
        <v/>
      </c>
      <c r="E9" s="24" t="str">
        <f ca="1">IF('G1'!F7="","",'G1'!F7)</f>
        <v/>
      </c>
      <c r="F9" s="24" t="str">
        <f ca="1">IF('G1'!G7="","",'G1'!G7)</f>
        <v/>
      </c>
      <c r="G9" s="24">
        <f ca="1">IF('G1'!T7="","",'G1'!T7)</f>
        <v>0</v>
      </c>
      <c r="H9" s="25" t="str">
        <f ca="1">IF(C9=RIGHT("X",1),"",IF(D9=RIGHT("X",1),'G1'!U7,""))</f>
        <v/>
      </c>
      <c r="I9" s="81" t="str">
        <f ca="1">IF(C9=RIGHT("X",1),"",IF(D9=RIGHT("X",1),'tables tarifs 2009-2010'!$C$5,""))</f>
        <v/>
      </c>
      <c r="J9" s="25" t="str">
        <f ca="1">IF(C9=RIGHT("X",1),"",IF(D9=RIGHT("X",1),'G1'!V7,""))</f>
        <v/>
      </c>
      <c r="K9" s="81" t="str">
        <f ca="1">IF(C9=RIGHT("X",1),"",IF(D9=RIGHT("X",1),'tables tarifs 2009-2010'!$C$6,""))</f>
        <v/>
      </c>
      <c r="L9" s="25" t="str">
        <f ca="1">'G1'!W7</f>
        <v/>
      </c>
      <c r="M9" s="81" t="str">
        <f ca="1">IF(C9=RIGHT("X",1),"",IF(D9=RIGHT("X",1),'tables tarifs 2009-2010'!$D$7,""))</f>
        <v/>
      </c>
      <c r="N9" s="26" t="str">
        <f t="shared" si="0"/>
        <v/>
      </c>
      <c r="O9" s="25" t="str">
        <f ca="1">IF(C9=RIGHT("X",1),"",IF(E9=RIGHT("X",1),'G1'!U7,""))</f>
        <v/>
      </c>
      <c r="P9" s="24" t="str">
        <f ca="1">IF(D9=RIGHT("X",1),"",IF(E9=RIGHT("X",1),'tables tarifs 2009-2010'!$C$11,""))</f>
        <v/>
      </c>
      <c r="Q9" s="27" t="str">
        <f t="shared" si="1"/>
        <v/>
      </c>
      <c r="R9" s="24">
        <f ca="1">IF('G1'!H7=RIGHT("X",1),'G1'!M7,0)</f>
        <v>0</v>
      </c>
      <c r="S9" s="24">
        <f ca="1">IF('G1'!I7=RIGHT("X",1),'G1'!N7,0)</f>
        <v>0</v>
      </c>
      <c r="T9" s="28">
        <f t="shared" si="2"/>
        <v>0</v>
      </c>
      <c r="U9" s="24" t="str">
        <f ca="1">IF('G1'!K7=RIGHT("",1),"",IF('G1'!K7=RIGHT("X",1),'G1'!P7,""))</f>
        <v/>
      </c>
      <c r="V9" s="24" t="str">
        <f ca="1">IF('G1'!L7=RIGHT("",1),"",IF('G1'!L7=RIGHT("X",1),'G1'!Q7,""))</f>
        <v/>
      </c>
      <c r="W9" s="24" t="str">
        <f ca="1">IF('G1'!J7=RIGHT("",1),"",IF('G1'!J7=RIGHT("X",1),'G1'!O7,""))</f>
        <v/>
      </c>
      <c r="X9" s="29"/>
      <c r="Y9" s="31"/>
      <c r="Z9" s="24">
        <f ca="1">IF('G1'!C7=RIGHT("X",1),'G1'!C7,0)</f>
        <v>0</v>
      </c>
    </row>
    <row r="10" spans="1:26" ht="13.5" thickBot="1">
      <c r="A10" s="22" t="str">
        <f ca="1">IF('G1'!A8="","",'G1'!A8)</f>
        <v>AEEE</v>
      </c>
      <c r="B10" s="23"/>
      <c r="C10" s="24" t="str">
        <f ca="1">IF('G1'!D8="","",'G1'!D8)</f>
        <v/>
      </c>
      <c r="D10" s="24" t="str">
        <f ca="1">IF('G1'!E8="","",'G1'!E8)</f>
        <v>X</v>
      </c>
      <c r="E10" s="24" t="str">
        <f ca="1">IF('G1'!F8="","",'G1'!F8)</f>
        <v/>
      </c>
      <c r="F10" s="24" t="str">
        <f ca="1">IF('G1'!G8="","",'G1'!G8)</f>
        <v/>
      </c>
      <c r="G10" s="24">
        <f ca="1">IF('G1'!T8="","",'G1'!T8)</f>
        <v>75</v>
      </c>
      <c r="H10" s="25">
        <f ca="1">IF(C10=RIGHT("X",1),"",IF(D10=RIGHT("X",1),'G1'!U8,""))</f>
        <v>9</v>
      </c>
      <c r="I10" s="81">
        <f ca="1">IF(C10=RIGHT("X",1),"",IF(D10=RIGHT("X",1),'tables tarifs 2009-2010'!$C$5,""))</f>
        <v>5.5</v>
      </c>
      <c r="J10" s="25">
        <f ca="1">IF(C10=RIGHT("X",1),"",IF(D10=RIGHT("X",1),'G1'!V8,""))</f>
        <v>4</v>
      </c>
      <c r="K10" s="81">
        <f ca="1">IF(C10=RIGHT("X",1),"",IF(D10=RIGHT("X",1),'tables tarifs 2009-2010'!$C$6,""))</f>
        <v>5.4</v>
      </c>
      <c r="L10" s="25">
        <f ca="1">'G1'!W8</f>
        <v>1</v>
      </c>
      <c r="M10" s="81">
        <f ca="1">IF(C10=RIGHT("X",1),"",IF(D10=RIGHT("X",1),'tables tarifs 2009-2010'!$D$7,""))</f>
        <v>3.9</v>
      </c>
      <c r="N10" s="26">
        <f t="shared" si="0"/>
        <v>75</v>
      </c>
      <c r="O10" s="25" t="str">
        <f ca="1">IF(C10=RIGHT("X",1),"",IF(E10=RIGHT("X",1),'G1'!U8,""))</f>
        <v/>
      </c>
      <c r="P10" s="24" t="str">
        <f ca="1">IF(D10=RIGHT("X",1),"",IF(E10=RIGHT("X",1),'tables tarifs 2009-2010'!$C$11,""))</f>
        <v/>
      </c>
      <c r="Q10" s="27" t="str">
        <f t="shared" si="1"/>
        <v/>
      </c>
      <c r="R10" s="24">
        <f ca="1">IF('G1'!H8=RIGHT("X",1),'G1'!M8,0)</f>
        <v>75</v>
      </c>
      <c r="S10" s="24">
        <f ca="1">IF('G1'!I8=RIGHT("X",1),'G1'!N8,0)</f>
        <v>0</v>
      </c>
      <c r="T10" s="28">
        <f t="shared" si="2"/>
        <v>75</v>
      </c>
      <c r="U10" s="24" t="str">
        <f ca="1">IF('G1'!K8=RIGHT("",1),"",IF('G1'!K8=RIGHT("X",1),'G1'!P8,""))</f>
        <v/>
      </c>
      <c r="V10" s="24" t="str">
        <f ca="1">IF('G1'!L8=RIGHT("",1),"",IF('G1'!L8=RIGHT("X",1),'G1'!Q8,""))</f>
        <v/>
      </c>
      <c r="W10" s="24">
        <f ca="1">IF('G1'!J8=RIGHT("",1),"",IF('G1'!J8=RIGHT("X",1),'G1'!O8,""))</f>
        <v>75</v>
      </c>
      <c r="X10" s="29"/>
      <c r="Y10" s="30"/>
      <c r="Z10" s="24">
        <f ca="1">IF('G1'!C8=RIGHT("X",1),'G1'!C8,0)</f>
        <v>0</v>
      </c>
    </row>
    <row r="11" spans="1:26" ht="13.5" thickBot="1">
      <c r="A11" s="22" t="str">
        <f ca="1">IF('G1'!A9="","",'G1'!A9)</f>
        <v>AFFF</v>
      </c>
      <c r="B11" s="23"/>
      <c r="C11" s="24" t="str">
        <f ca="1">IF('G1'!D9="","",'G1'!D9)</f>
        <v/>
      </c>
      <c r="D11" s="24" t="str">
        <f ca="1">IF('G1'!E9="","",'G1'!E9)</f>
        <v>X</v>
      </c>
      <c r="E11" s="24" t="str">
        <f ca="1">IF('G1'!F9="","",'G1'!F9)</f>
        <v/>
      </c>
      <c r="F11" s="24" t="str">
        <f ca="1">IF('G1'!G9="","",'G1'!G9)</f>
        <v/>
      </c>
      <c r="G11" s="24">
        <f ca="1">IF('G1'!T9="","",'G1'!T9)</f>
        <v>75</v>
      </c>
      <c r="H11" s="25">
        <f ca="1">IF(C11=RIGHT("X",1),"",IF(D11=RIGHT("X",1),'G1'!U9,""))</f>
        <v>9</v>
      </c>
      <c r="I11" s="81">
        <f ca="1">IF(C11=RIGHT("X",1),"",IF(D11=RIGHT("X",1),'tables tarifs 2009-2010'!$C$5,""))</f>
        <v>5.5</v>
      </c>
      <c r="J11" s="25">
        <f ca="1">IF(C11=RIGHT("X",1),"",IF(D11=RIGHT("X",1),'G1'!V9,""))</f>
        <v>4</v>
      </c>
      <c r="K11" s="81">
        <f ca="1">IF(C11=RIGHT("X",1),"",IF(D11=RIGHT("X",1),'tables tarifs 2009-2010'!$C$6,""))</f>
        <v>5.4</v>
      </c>
      <c r="L11" s="25">
        <f ca="1">'G1'!W9</f>
        <v>1</v>
      </c>
      <c r="M11" s="81">
        <f ca="1">IF(C11=RIGHT("X",1),"",IF(D11=RIGHT("X",1),'tables tarifs 2009-2010'!$D$7,""))</f>
        <v>3.9</v>
      </c>
      <c r="N11" s="26">
        <f t="shared" si="0"/>
        <v>75</v>
      </c>
      <c r="O11" s="25" t="str">
        <f ca="1">IF(C11=RIGHT("X",1),"",IF(E11=RIGHT("X",1),'G1'!U9,""))</f>
        <v/>
      </c>
      <c r="P11" s="24" t="str">
        <f ca="1">IF(D11=RIGHT("X",1),"",IF(E11=RIGHT("X",1),'tables tarifs 2009-2010'!$C$11,""))</f>
        <v/>
      </c>
      <c r="Q11" s="27" t="str">
        <f t="shared" si="1"/>
        <v/>
      </c>
      <c r="R11" s="24">
        <f ca="1">IF('G1'!H9=RIGHT("X",1),'G1'!M9,0)</f>
        <v>75</v>
      </c>
      <c r="S11" s="24">
        <f ca="1">IF('G1'!I9=RIGHT("X",1),'G1'!N9,0)</f>
        <v>0</v>
      </c>
      <c r="T11" s="28">
        <f t="shared" si="2"/>
        <v>75</v>
      </c>
      <c r="U11" s="24" t="str">
        <f ca="1">IF('G1'!K9=RIGHT("",1),"",IF('G1'!K9=RIGHT("X",1),'G1'!P9,""))</f>
        <v/>
      </c>
      <c r="V11" s="24" t="str">
        <f ca="1">IF('G1'!L9=RIGHT("",1),"",IF('G1'!L9=RIGHT("X",1),'G1'!Q9,""))</f>
        <v/>
      </c>
      <c r="W11" s="24" t="str">
        <f ca="1">IF('G1'!J9=RIGHT("",1),"",IF('G1'!J9=RIGHT("X",1),'G1'!O9,""))</f>
        <v/>
      </c>
      <c r="X11" s="29"/>
      <c r="Y11" s="31"/>
      <c r="Z11" s="24">
        <f ca="1">IF('G1'!C9=RIGHT("X",1),'G1'!C9,0)</f>
        <v>0</v>
      </c>
    </row>
    <row r="12" spans="1:26" ht="13.5" thickBot="1">
      <c r="A12" s="22" t="str">
        <f ca="1">IF('G1'!A10="","",'G1'!A10)</f>
        <v>AGGG</v>
      </c>
      <c r="B12" s="23"/>
      <c r="C12" s="24" t="str">
        <f ca="1">IF('G1'!D10="","",'G1'!D10)</f>
        <v/>
      </c>
      <c r="D12" s="24" t="str">
        <f ca="1">IF('G1'!E10="","",'G1'!E10)</f>
        <v>X</v>
      </c>
      <c r="E12" s="24" t="str">
        <f ca="1">IF('G1'!F10="","",'G1'!F10)</f>
        <v/>
      </c>
      <c r="F12" s="24" t="str">
        <f ca="1">IF('G1'!G10="","",'G1'!G10)</f>
        <v/>
      </c>
      <c r="G12" s="24">
        <f ca="1">IF('G1'!T10="","",'G1'!T10)</f>
        <v>75</v>
      </c>
      <c r="H12" s="25">
        <f ca="1">IF(C12=RIGHT("X",1),"",IF(D12=RIGHT("X",1),'G1'!U10,""))</f>
        <v>9</v>
      </c>
      <c r="I12" s="81">
        <f ca="1">IF(C12=RIGHT("X",1),"",IF(D12=RIGHT("X",1),'tables tarifs 2009-2010'!$C$5,""))</f>
        <v>5.5</v>
      </c>
      <c r="J12" s="25">
        <f ca="1">IF(C12=RIGHT("X",1),"",IF(D12=RIGHT("X",1),'G1'!V10,""))</f>
        <v>4</v>
      </c>
      <c r="K12" s="81">
        <f ca="1">IF(C12=RIGHT("X",1),"",IF(D12=RIGHT("X",1),'tables tarifs 2009-2010'!$C$6,""))</f>
        <v>5.4</v>
      </c>
      <c r="L12" s="25">
        <f ca="1">'G1'!W10</f>
        <v>1</v>
      </c>
      <c r="M12" s="81">
        <f ca="1">IF(C12=RIGHT("X",1),"",IF(D12=RIGHT("X",1),'tables tarifs 2009-2010'!$D$7,""))</f>
        <v>3.9</v>
      </c>
      <c r="N12" s="26">
        <f t="shared" si="0"/>
        <v>75</v>
      </c>
      <c r="O12" s="25" t="str">
        <f ca="1">IF(C12=RIGHT("X",1),"",IF(E12=RIGHT("X",1),'G1'!U10,""))</f>
        <v/>
      </c>
      <c r="P12" s="24" t="str">
        <f ca="1">IF(D12=RIGHT("X",1),"",IF(E12=RIGHT("X",1),'tables tarifs 2009-2010'!$C$11,""))</f>
        <v/>
      </c>
      <c r="Q12" s="27" t="str">
        <f t="shared" si="1"/>
        <v/>
      </c>
      <c r="R12" s="24">
        <f ca="1">IF('G1'!H10=RIGHT("X",1),'G1'!M10,0)</f>
        <v>75</v>
      </c>
      <c r="S12" s="24">
        <f ca="1">IF('G1'!I10=RIGHT("X",1),'G1'!N10,0)</f>
        <v>0</v>
      </c>
      <c r="T12" s="28">
        <f t="shared" si="2"/>
        <v>75</v>
      </c>
      <c r="U12" s="24" t="str">
        <f ca="1">IF('G1'!K10=RIGHT("",1),"",IF('G1'!K10=RIGHT("X",1),'G1'!P10,""))</f>
        <v/>
      </c>
      <c r="V12" s="24" t="str">
        <f ca="1">IF('G1'!L10=RIGHT("",1),"",IF('G1'!L10=RIGHT("X",1),'G1'!Q10,""))</f>
        <v/>
      </c>
      <c r="W12" s="24" t="str">
        <f ca="1">IF('G1'!J10=RIGHT("",1),"",IF('G1'!J10=RIGHT("X",1),'G1'!O10,""))</f>
        <v/>
      </c>
      <c r="X12" s="29"/>
      <c r="Y12" s="30"/>
      <c r="Z12" s="24">
        <f ca="1">IF('G1'!C10=RIGHT("X",1),'G1'!C10,0)</f>
        <v>0</v>
      </c>
    </row>
    <row r="13" spans="1:26" ht="13.5" thickBot="1">
      <c r="A13" s="22" t="str">
        <f ca="1">IF('G1'!A11="","",'G1'!A11)</f>
        <v>AHHH</v>
      </c>
      <c r="B13" s="23"/>
      <c r="C13" s="24" t="str">
        <f ca="1">IF('G1'!D11="","",'G1'!D11)</f>
        <v/>
      </c>
      <c r="D13" s="24" t="str">
        <f ca="1">IF('G1'!E11="","",'G1'!E11)</f>
        <v>X</v>
      </c>
      <c r="E13" s="24" t="str">
        <f ca="1">IF('G1'!F11="","",'G1'!F11)</f>
        <v/>
      </c>
      <c r="F13" s="24" t="str">
        <f ca="1">IF('G1'!G11="","",'G1'!G11)</f>
        <v/>
      </c>
      <c r="G13" s="24">
        <f ca="1">IF('G1'!T11="","",'G1'!T11)</f>
        <v>75</v>
      </c>
      <c r="H13" s="25">
        <f ca="1">IF(C13=RIGHT("X",1),"",IF(D13=RIGHT("X",1),'G1'!U11,""))</f>
        <v>9</v>
      </c>
      <c r="I13" s="81">
        <f ca="1">IF(C13=RIGHT("X",1),"",IF(D13=RIGHT("X",1),'tables tarifs 2009-2010'!$C$5,""))</f>
        <v>5.5</v>
      </c>
      <c r="J13" s="25">
        <f ca="1">IF(C13=RIGHT("X",1),"",IF(D13=RIGHT("X",1),'G1'!V11,""))</f>
        <v>4</v>
      </c>
      <c r="K13" s="81">
        <f ca="1">IF(C13=RIGHT("X",1),"",IF(D13=RIGHT("X",1),'tables tarifs 2009-2010'!$C$6,""))</f>
        <v>5.4</v>
      </c>
      <c r="L13" s="25">
        <f ca="1">'G1'!W11</f>
        <v>1</v>
      </c>
      <c r="M13" s="81">
        <f ca="1">IF(C13=RIGHT("X",1),"",IF(D13=RIGHT("X",1),'tables tarifs 2009-2010'!$D$7,""))</f>
        <v>3.9</v>
      </c>
      <c r="N13" s="26">
        <f t="shared" si="0"/>
        <v>75</v>
      </c>
      <c r="O13" s="25" t="str">
        <f ca="1">IF(C13=RIGHT("X",1),"",IF(E13=RIGHT("X",1),'G1'!U11,""))</f>
        <v/>
      </c>
      <c r="P13" s="24" t="str">
        <f ca="1">IF(D13=RIGHT("X",1),"",IF(E13=RIGHT("X",1),'tables tarifs 2009-2010'!$C$11,""))</f>
        <v/>
      </c>
      <c r="Q13" s="27" t="str">
        <f t="shared" si="1"/>
        <v/>
      </c>
      <c r="R13" s="24">
        <f ca="1">IF('G1'!H11=RIGHT("X",1),'G1'!M11,0)</f>
        <v>75</v>
      </c>
      <c r="S13" s="24">
        <f ca="1">IF('G1'!I11=RIGHT("X",1),'G1'!N11,0)</f>
        <v>0</v>
      </c>
      <c r="T13" s="28">
        <f t="shared" si="2"/>
        <v>75</v>
      </c>
      <c r="U13" s="24" t="str">
        <f ca="1">IF('G1'!K11=RIGHT("",1),"",IF('G1'!K11=RIGHT("X",1),'G1'!P11,""))</f>
        <v/>
      </c>
      <c r="V13" s="24" t="str">
        <f ca="1">IF('G1'!L11=RIGHT("",1),"",IF('G1'!L11=RIGHT("X",1),'G1'!Q11,""))</f>
        <v/>
      </c>
      <c r="W13" s="24" t="str">
        <f ca="1">IF('G1'!J11=RIGHT("",1),"",IF('G1'!J11=RIGHT("X",1),'G1'!O11,""))</f>
        <v/>
      </c>
      <c r="X13" s="29"/>
      <c r="Y13" s="31"/>
      <c r="Z13" s="24">
        <f ca="1">IF('G1'!C11=RIGHT("X",1),'G1'!C11,0)</f>
        <v>0</v>
      </c>
    </row>
    <row r="14" spans="1:26" ht="13.5" thickBot="1">
      <c r="A14" s="22" t="str">
        <f ca="1">IF('G1'!A12="","",'G1'!A12)</f>
        <v>AKKK</v>
      </c>
      <c r="B14" s="23"/>
      <c r="C14" s="24" t="str">
        <f ca="1">IF('G1'!D12="","",'G1'!D12)</f>
        <v/>
      </c>
      <c r="D14" s="24" t="str">
        <f ca="1">IF('G1'!E12="","",'G1'!E12)</f>
        <v>X</v>
      </c>
      <c r="E14" s="24" t="str">
        <f ca="1">IF('G1'!F12="","",'G1'!F12)</f>
        <v/>
      </c>
      <c r="F14" s="24" t="str">
        <f ca="1">IF('G1'!G12="","",'G1'!G12)</f>
        <v/>
      </c>
      <c r="G14" s="24">
        <f ca="1">IF('G1'!T12="","",'G1'!T12)</f>
        <v>75</v>
      </c>
      <c r="H14" s="25">
        <f ca="1">IF(C14=RIGHT("X",1),"",IF(D14=RIGHT("X",1),'G1'!U12,""))</f>
        <v>9</v>
      </c>
      <c r="I14" s="81">
        <f ca="1">IF(C14=RIGHT("X",1),"",IF(D14=RIGHT("X",1),'tables tarifs 2009-2010'!$C$5,""))</f>
        <v>5.5</v>
      </c>
      <c r="J14" s="25">
        <f ca="1">IF(C14=RIGHT("X",1),"",IF(D14=RIGHT("X",1),'G1'!V12,""))</f>
        <v>4</v>
      </c>
      <c r="K14" s="81">
        <f ca="1">IF(C14=RIGHT("X",1),"",IF(D14=RIGHT("X",1),'tables tarifs 2009-2010'!$C$6,""))</f>
        <v>5.4</v>
      </c>
      <c r="L14" s="25">
        <f ca="1">'G1'!W12</f>
        <v>1</v>
      </c>
      <c r="M14" s="81">
        <f ca="1">IF(C14=RIGHT("X",1),"",IF(D14=RIGHT("X",1),'tables tarifs 2009-2010'!$D$7,""))</f>
        <v>3.9</v>
      </c>
      <c r="N14" s="26">
        <f t="shared" si="0"/>
        <v>75</v>
      </c>
      <c r="O14" s="25" t="str">
        <f ca="1">IF(C14=RIGHT("X",1),"",IF(E14=RIGHT("X",1),'G1'!U12,""))</f>
        <v/>
      </c>
      <c r="P14" s="24" t="str">
        <f ca="1">IF(D14=RIGHT("X",1),"",IF(E14=RIGHT("X",1),'tables tarifs 2009-2010'!$C$11,""))</f>
        <v/>
      </c>
      <c r="Q14" s="27" t="str">
        <f t="shared" si="1"/>
        <v/>
      </c>
      <c r="R14" s="24">
        <f ca="1">IF('G1'!H12=RIGHT("X",1),'G1'!M12,0)</f>
        <v>75</v>
      </c>
      <c r="S14" s="24">
        <f ca="1">IF('G1'!I12=RIGHT("X",1),'G1'!N12,0)</f>
        <v>0</v>
      </c>
      <c r="T14" s="28">
        <f t="shared" si="2"/>
        <v>75</v>
      </c>
      <c r="U14" s="24" t="str">
        <f ca="1">IF('G1'!K12=RIGHT("",1),"",IF('G1'!K12=RIGHT("X",1),'G1'!P12,""))</f>
        <v/>
      </c>
      <c r="V14" s="24" t="str">
        <f ca="1">IF('G1'!L12=RIGHT("",1),"",IF('G1'!L12=RIGHT("X",1),'G1'!Q12,""))</f>
        <v/>
      </c>
      <c r="W14" s="24" t="str">
        <f ca="1">IF('G1'!J12=RIGHT("",1),"",IF('G1'!J12=RIGHT("X",1),'G1'!O12,""))</f>
        <v/>
      </c>
      <c r="X14" s="29"/>
      <c r="Y14" s="30"/>
      <c r="Z14" s="24">
        <f ca="1">IF('G1'!C12=RIGHT("X",1),'G1'!C12,0)</f>
        <v>0</v>
      </c>
    </row>
    <row r="15" spans="1:26" ht="13.5" thickBot="1">
      <c r="A15" s="22" t="str">
        <f ca="1">IF('G1'!A13="","",'G1'!A13)</f>
        <v>AJJJJ</v>
      </c>
      <c r="B15" s="23"/>
      <c r="C15" s="24" t="str">
        <f ca="1">IF('G1'!D13="","",'G1'!D13)</f>
        <v/>
      </c>
      <c r="D15" s="24" t="str">
        <f ca="1">IF('G1'!E13="","",'G1'!E13)</f>
        <v/>
      </c>
      <c r="E15" s="24" t="str">
        <f ca="1">IF('G1'!F13="","",'G1'!F13)</f>
        <v/>
      </c>
      <c r="F15" s="24" t="str">
        <f ca="1">IF('G1'!G13="","",'G1'!G13)</f>
        <v>X</v>
      </c>
      <c r="G15" s="24">
        <f ca="1">IF('G1'!T13="","",'G1'!T13)</f>
        <v>0</v>
      </c>
      <c r="H15" s="25" t="str">
        <f ca="1">IF(C15=RIGHT("X",1),"",IF(D15=RIGHT("X",1),'G1'!U13,""))</f>
        <v/>
      </c>
      <c r="I15" s="81" t="str">
        <f ca="1">IF(C15=RIGHT("X",1),"",IF(D15=RIGHT("X",1),'tables tarifs 2009-2010'!$C$5,""))</f>
        <v/>
      </c>
      <c r="J15" s="25" t="str">
        <f ca="1">IF(C15=RIGHT("X",1),"",IF(D15=RIGHT("X",1),'G1'!V13,""))</f>
        <v/>
      </c>
      <c r="K15" s="81" t="str">
        <f ca="1">IF(C15=RIGHT("X",1),"",IF(D15=RIGHT("X",1),'tables tarifs 2009-2010'!$C$6,""))</f>
        <v/>
      </c>
      <c r="L15" s="25" t="str">
        <f ca="1">'G1'!W13</f>
        <v/>
      </c>
      <c r="M15" s="81" t="str">
        <f ca="1">IF(C15=RIGHT("X",1),"",IF(D15=RIGHT("X",1),'tables tarifs 2009-2010'!$D$7,""))</f>
        <v/>
      </c>
      <c r="N15" s="26" t="str">
        <f t="shared" si="0"/>
        <v/>
      </c>
      <c r="O15" s="25" t="str">
        <f ca="1">IF(C15=RIGHT("X",1),"",IF(E15=RIGHT("X",1),'G1'!U13,""))</f>
        <v/>
      </c>
      <c r="P15" s="24" t="str">
        <f ca="1">IF(D15=RIGHT("X",1),"",IF(E15=RIGHT("X",1),'tables tarifs 2009-2010'!$C$11,""))</f>
        <v/>
      </c>
      <c r="Q15" s="27" t="str">
        <f t="shared" si="1"/>
        <v/>
      </c>
      <c r="R15" s="24">
        <f ca="1">IF('G1'!H13=RIGHT("X",1),'G1'!M13,0)</f>
        <v>0</v>
      </c>
      <c r="S15" s="24">
        <f ca="1">IF('G1'!I13=RIGHT("X",1),'G1'!N13,0)</f>
        <v>0</v>
      </c>
      <c r="T15" s="28">
        <f t="shared" si="2"/>
        <v>0</v>
      </c>
      <c r="U15" s="24" t="str">
        <f ca="1">IF('G1'!K13=RIGHT("",1),"",IF('G1'!K13=RIGHT("X",1),'G1'!P13,""))</f>
        <v/>
      </c>
      <c r="V15" s="24" t="str">
        <f ca="1">IF('G1'!L13=RIGHT("",1),"",IF('G1'!L13=RIGHT("X",1),'G1'!Q13,""))</f>
        <v/>
      </c>
      <c r="W15" s="24" t="str">
        <f ca="1">IF('G1'!J13=RIGHT("",1),"",IF('G1'!J13=RIGHT("X",1),'G1'!O13,""))</f>
        <v/>
      </c>
      <c r="X15" s="29"/>
      <c r="Y15" s="31"/>
      <c r="Z15" s="24">
        <f ca="1">IF('G1'!C13=RIGHT("X",1),'G1'!C13,0)</f>
        <v>0</v>
      </c>
    </row>
    <row r="16" spans="1:26" ht="13.5" thickBot="1">
      <c r="A16" s="22" t="str">
        <f ca="1">IF('G1'!A14="","",'G1'!A14)</f>
        <v>AZZZ</v>
      </c>
      <c r="B16" s="23"/>
      <c r="C16" s="24" t="str">
        <f ca="1">IF('G1'!D14="","",'G1'!D14)</f>
        <v/>
      </c>
      <c r="D16" s="24" t="str">
        <f ca="1">IF('G1'!E14="","",'G1'!E14)</f>
        <v/>
      </c>
      <c r="E16" s="24" t="str">
        <f ca="1">IF('G1'!F14="","",'G1'!F14)</f>
        <v>X</v>
      </c>
      <c r="F16" s="24" t="str">
        <f ca="1">IF('G1'!G14="","",'G1'!G14)</f>
        <v/>
      </c>
      <c r="G16" s="24">
        <f ca="1">IF('G1'!T14="","",'G1'!T14)</f>
        <v>32.5</v>
      </c>
      <c r="H16" s="25" t="str">
        <f ca="1">IF(C16=RIGHT("X",1),"",IF(D16=RIGHT("X",1),'G1'!U14,""))</f>
        <v/>
      </c>
      <c r="I16" s="81" t="str">
        <f ca="1">IF(C16=RIGHT("X",1),"",IF(D16=RIGHT("X",1),'tables tarifs 2009-2010'!$C$5,""))</f>
        <v/>
      </c>
      <c r="J16" s="25" t="str">
        <f ca="1">IF(C16=RIGHT("X",1),"",IF(D16=RIGHT("X",1),'G1'!V14,""))</f>
        <v/>
      </c>
      <c r="K16" s="81" t="str">
        <f ca="1">IF(C16=RIGHT("X",1),"",IF(D16=RIGHT("X",1),'tables tarifs 2009-2010'!$C$6,""))</f>
        <v/>
      </c>
      <c r="L16" s="25" t="str">
        <f ca="1">'G1'!W14</f>
        <v/>
      </c>
      <c r="M16" s="81" t="str">
        <f ca="1">IF(C16=RIGHT("X",1),"",IF(D16=RIGHT("X",1),'tables tarifs 2009-2010'!$D$7,""))</f>
        <v/>
      </c>
      <c r="N16" s="26" t="str">
        <f t="shared" si="0"/>
        <v/>
      </c>
      <c r="O16" s="25">
        <f ca="1">IF(C16=RIGHT("X",1),"",IF(E16=RIGHT("X",1),'G1'!U14,""))</f>
        <v>5</v>
      </c>
      <c r="P16" s="24">
        <f ca="1">IF(D16=RIGHT("X",1),"",IF(E16=RIGHT("X",1),'tables tarifs 2009-2010'!$C$11,""))</f>
        <v>6.5</v>
      </c>
      <c r="Q16" s="27">
        <f t="shared" si="1"/>
        <v>32.5</v>
      </c>
      <c r="R16" s="24">
        <f ca="1">IF('G1'!H14=RIGHT("X",1),'G1'!M14,0)</f>
        <v>32.5</v>
      </c>
      <c r="S16" s="24">
        <f ca="1">IF('G1'!I14=RIGHT("X",1),'G1'!N14,0)</f>
        <v>0</v>
      </c>
      <c r="T16" s="28">
        <f t="shared" si="2"/>
        <v>32.5</v>
      </c>
      <c r="U16" s="24" t="str">
        <f ca="1">IF('G1'!K14=RIGHT("",1),"",IF('G1'!K14=RIGHT("X",1),'G1'!P14,""))</f>
        <v/>
      </c>
      <c r="V16" s="24" t="str">
        <f ca="1">IF('G1'!L14=RIGHT("",1),"",IF('G1'!L14=RIGHT("X",1),'G1'!Q14,""))</f>
        <v/>
      </c>
      <c r="W16" s="24" t="str">
        <f ca="1">IF('G1'!J14=RIGHT("",1),"",IF('G1'!J14=RIGHT("X",1),'G1'!O14,""))</f>
        <v/>
      </c>
      <c r="X16" s="29"/>
      <c r="Y16" s="30"/>
      <c r="Z16" s="24">
        <f ca="1">IF('G1'!C14=RIGHT("X",1),'G1'!C14,0)</f>
        <v>0</v>
      </c>
    </row>
    <row r="17" spans="1:26" ht="13.5" thickBot="1">
      <c r="A17" s="22" t="str">
        <f ca="1">IF('G1'!A15="","",'G1'!A15)</f>
        <v>ARRR</v>
      </c>
      <c r="B17" s="23"/>
      <c r="C17" s="24" t="str">
        <f ca="1">IF('G1'!D15="","",'G1'!D15)</f>
        <v/>
      </c>
      <c r="D17" s="24" t="str">
        <f ca="1">IF('G1'!E15="","",'G1'!E15)</f>
        <v>X</v>
      </c>
      <c r="E17" s="24" t="str">
        <f ca="1">IF('G1'!F15="","",'G1'!F15)</f>
        <v/>
      </c>
      <c r="F17" s="24" t="str">
        <f ca="1">IF('G1'!G15="","",'G1'!G15)</f>
        <v/>
      </c>
      <c r="G17" s="24">
        <f ca="1">IF('G1'!T15="","",'G1'!T15)</f>
        <v>75</v>
      </c>
      <c r="H17" s="25">
        <f ca="1">IF(C17=RIGHT("X",1),"",IF(D17=RIGHT("X",1),'G1'!U15,""))</f>
        <v>9</v>
      </c>
      <c r="I17" s="81">
        <f ca="1">IF(C17=RIGHT("X",1),"",IF(D17=RIGHT("X",1),'tables tarifs 2009-2010'!$C$5,""))</f>
        <v>5.5</v>
      </c>
      <c r="J17" s="25">
        <f ca="1">IF(C17=RIGHT("X",1),"",IF(D17=RIGHT("X",1),'G1'!V15,""))</f>
        <v>4</v>
      </c>
      <c r="K17" s="81">
        <f ca="1">IF(C17=RIGHT("X",1),"",IF(D17=RIGHT("X",1),'tables tarifs 2009-2010'!$C$6,""))</f>
        <v>5.4</v>
      </c>
      <c r="L17" s="25">
        <f ca="1">'G1'!W15</f>
        <v>1</v>
      </c>
      <c r="M17" s="81">
        <f ca="1">IF(C17=RIGHT("X",1),"",IF(D17=RIGHT("X",1),'tables tarifs 2009-2010'!$D$7,""))</f>
        <v>3.9</v>
      </c>
      <c r="N17" s="26">
        <f t="shared" si="0"/>
        <v>75</v>
      </c>
      <c r="O17" s="25" t="str">
        <f ca="1">IF(C17=RIGHT("X",1),"",IF(E17=RIGHT("X",1),'G1'!U15,""))</f>
        <v/>
      </c>
      <c r="P17" s="24" t="str">
        <f ca="1">IF(D17=RIGHT("X",1),"",IF(E17=RIGHT("X",1),'tables tarifs 2009-2010'!$C$11,""))</f>
        <v/>
      </c>
      <c r="Q17" s="27" t="str">
        <f t="shared" si="1"/>
        <v/>
      </c>
      <c r="R17" s="24">
        <f ca="1">IF('G1'!H15=RIGHT("X",1),'G1'!M15,0)</f>
        <v>75</v>
      </c>
      <c r="S17" s="24">
        <f ca="1">IF('G1'!I15=RIGHT("X",1),'G1'!N15,0)</f>
        <v>0</v>
      </c>
      <c r="T17" s="28">
        <f t="shared" si="2"/>
        <v>75</v>
      </c>
      <c r="U17" s="24" t="str">
        <f ca="1">IF('G1'!K15=RIGHT("",1),"",IF('G1'!K15=RIGHT("X",1),'G1'!P15,""))</f>
        <v/>
      </c>
      <c r="V17" s="24" t="str">
        <f ca="1">IF('G1'!L15=RIGHT("",1),"",IF('G1'!L15=RIGHT("X",1),'G1'!Q15,""))</f>
        <v/>
      </c>
      <c r="W17" s="24" t="str">
        <f ca="1">IF('G1'!J15=RIGHT("",1),"",IF('G1'!J15=RIGHT("X",1),'G1'!O15,""))</f>
        <v/>
      </c>
      <c r="X17" s="29"/>
      <c r="Y17" s="31"/>
      <c r="Z17" s="24">
        <f ca="1">IF('G1'!C15=RIGHT("X",1),'G1'!C15,0)</f>
        <v>0</v>
      </c>
    </row>
    <row r="18" spans="1:26" ht="13.5" thickBot="1">
      <c r="A18" s="22" t="str">
        <f ca="1">IF('G1'!A16="","",'G1'!A16)</f>
        <v>ATTT</v>
      </c>
      <c r="B18" s="23"/>
      <c r="C18" s="24" t="str">
        <f ca="1">IF('G1'!D16="","",'G1'!D16)</f>
        <v/>
      </c>
      <c r="D18" s="24" t="str">
        <f ca="1">IF('G1'!E16="","",'G1'!E16)</f>
        <v>X</v>
      </c>
      <c r="E18" s="24" t="str">
        <f ca="1">IF('G1'!F16="","",'G1'!F16)</f>
        <v/>
      </c>
      <c r="F18" s="24" t="str">
        <f ca="1">IF('G1'!G16="","",'G1'!G16)</f>
        <v/>
      </c>
      <c r="G18" s="24">
        <f ca="1">IF('G1'!T16="","",'G1'!T16)</f>
        <v>75</v>
      </c>
      <c r="H18" s="25">
        <f ca="1">IF(C18=RIGHT("X",1),"",IF(D18=RIGHT("X",1),'G1'!U16,""))</f>
        <v>9</v>
      </c>
      <c r="I18" s="81">
        <f ca="1">IF(C18=RIGHT("X",1),"",IF(D18=RIGHT("X",1),'tables tarifs 2009-2010'!$C$5,""))</f>
        <v>5.5</v>
      </c>
      <c r="J18" s="25">
        <f ca="1">IF(C18=RIGHT("X",1),"",IF(D18=RIGHT("X",1),'G1'!V16,""))</f>
        <v>4</v>
      </c>
      <c r="K18" s="81">
        <f ca="1">IF(C18=RIGHT("X",1),"",IF(D18=RIGHT("X",1),'tables tarifs 2009-2010'!$C$6,""))</f>
        <v>5.4</v>
      </c>
      <c r="L18" s="25">
        <f ca="1">'G1'!W16</f>
        <v>1</v>
      </c>
      <c r="M18" s="81">
        <f ca="1">IF(C18=RIGHT("X",1),"",IF(D18=RIGHT("X",1),'tables tarifs 2009-2010'!$D$7,""))</f>
        <v>3.9</v>
      </c>
      <c r="N18" s="26">
        <f t="shared" si="0"/>
        <v>75</v>
      </c>
      <c r="O18" s="25" t="str">
        <f ca="1">IF(C18=RIGHT("X",1),"",IF(E18=RIGHT("X",1),'G1'!U16,""))</f>
        <v/>
      </c>
      <c r="P18" s="24" t="str">
        <f ca="1">IF(D18=RIGHT("X",1),"",IF(E18=RIGHT("X",1),'tables tarifs 2009-2010'!$C$11,""))</f>
        <v/>
      </c>
      <c r="Q18" s="27" t="str">
        <f t="shared" si="1"/>
        <v/>
      </c>
      <c r="R18" s="24">
        <f ca="1">IF('G1'!H16=RIGHT("X",1),'G1'!M16,0)</f>
        <v>0</v>
      </c>
      <c r="S18" s="24">
        <f ca="1">IF('G1'!I16=RIGHT("X",1),'G1'!N16,0)</f>
        <v>0</v>
      </c>
      <c r="T18" s="28">
        <f t="shared" si="2"/>
        <v>0</v>
      </c>
      <c r="U18" s="24">
        <f ca="1">IF('G1'!K16=RIGHT("",1),"",IF('G1'!K16=RIGHT("X",1),'G1'!P16,""))</f>
        <v>75</v>
      </c>
      <c r="V18" s="24" t="str">
        <f ca="1">IF('G1'!L16=RIGHT("",1),"",IF('G1'!L16=RIGHT("X",1),'G1'!Q16,""))</f>
        <v/>
      </c>
      <c r="W18" s="24" t="str">
        <f ca="1">IF('G1'!J16=RIGHT("",1),"",IF('G1'!J16=RIGHT("X",1),'G1'!O16,""))</f>
        <v/>
      </c>
      <c r="X18" s="29"/>
      <c r="Y18" s="30"/>
      <c r="Z18" s="24">
        <f ca="1">IF('G1'!C16=RIGHT("X",1),'G1'!C16,0)</f>
        <v>0</v>
      </c>
    </row>
    <row r="19" spans="1:26" ht="13.5" thickBot="1">
      <c r="A19" s="22" t="str">
        <f ca="1">IF('G1'!A17="","",'G1'!A17)</f>
        <v>AIIII</v>
      </c>
      <c r="B19" s="23"/>
      <c r="C19" s="24" t="str">
        <f ca="1">IF('G1'!D17="","",'G1'!D17)</f>
        <v/>
      </c>
      <c r="D19" s="24" t="str">
        <f ca="1">IF('G1'!E17="","",'G1'!E17)</f>
        <v>X</v>
      </c>
      <c r="E19" s="24" t="str">
        <f ca="1">IF('G1'!F17="","",'G1'!F17)</f>
        <v/>
      </c>
      <c r="F19" s="24" t="str">
        <f ca="1">IF('G1'!G17="","",'G1'!G17)</f>
        <v/>
      </c>
      <c r="G19" s="24">
        <f ca="1">IF('G1'!T17="","",'G1'!T17)</f>
        <v>75</v>
      </c>
      <c r="H19" s="25">
        <f ca="1">IF(C19=RIGHT("X",1),"",IF(D19=RIGHT("X",1),'G1'!U17,""))</f>
        <v>9</v>
      </c>
      <c r="I19" s="81">
        <f ca="1">IF(C19=RIGHT("X",1),"",IF(D19=RIGHT("X",1),'tables tarifs 2009-2010'!$C$5,""))</f>
        <v>5.5</v>
      </c>
      <c r="J19" s="25">
        <f ca="1">IF(C19=RIGHT("X",1),"",IF(D19=RIGHT("X",1),'G1'!V17,""))</f>
        <v>4</v>
      </c>
      <c r="K19" s="81">
        <f ca="1">IF(C19=RIGHT("X",1),"",IF(D19=RIGHT("X",1),'tables tarifs 2009-2010'!$C$6,""))</f>
        <v>5.4</v>
      </c>
      <c r="L19" s="25">
        <f ca="1">'G1'!W17</f>
        <v>1</v>
      </c>
      <c r="M19" s="81">
        <f ca="1">IF(C19=RIGHT("X",1),"",IF(D19=RIGHT("X",1),'tables tarifs 2009-2010'!$D$7,""))</f>
        <v>3.9</v>
      </c>
      <c r="N19" s="26">
        <f t="shared" si="0"/>
        <v>75</v>
      </c>
      <c r="O19" s="25" t="str">
        <f ca="1">IF(C19=RIGHT("X",1),"",IF(E19=RIGHT("X",1),'G1'!U17,""))</f>
        <v/>
      </c>
      <c r="P19" s="24" t="str">
        <f ca="1">IF(D19=RIGHT("X",1),"",IF(E19=RIGHT("X",1),'tables tarifs 2009-2010'!$C$11,""))</f>
        <v/>
      </c>
      <c r="Q19" s="27" t="str">
        <f t="shared" si="1"/>
        <v/>
      </c>
      <c r="R19" s="24">
        <f ca="1">IF('G1'!H17=RIGHT("X",1),'G1'!M17,0)</f>
        <v>75</v>
      </c>
      <c r="S19" s="24">
        <f ca="1">IF('G1'!I17=RIGHT("X",1),'G1'!N17,0)</f>
        <v>0</v>
      </c>
      <c r="T19" s="28">
        <f t="shared" si="2"/>
        <v>75</v>
      </c>
      <c r="U19" s="24" t="str">
        <f ca="1">IF('G1'!K17=RIGHT("",1),"",IF('G1'!K17=RIGHT("X",1),'G1'!P17,""))</f>
        <v/>
      </c>
      <c r="V19" s="24" t="str">
        <f ca="1">IF('G1'!L17=RIGHT("",1),"",IF('G1'!L17=RIGHT("X",1),'G1'!Q17,""))</f>
        <v/>
      </c>
      <c r="W19" s="24" t="str">
        <f ca="1">IF('G1'!J17=RIGHT("",1),"",IF('G1'!J17=RIGHT("X",1),'G1'!O17,""))</f>
        <v/>
      </c>
      <c r="X19" s="29"/>
      <c r="Y19" s="31"/>
      <c r="Z19" s="24" t="str">
        <f ca="1">IF('G1'!C17=RIGHT("X",1),'G1'!C17,0)</f>
        <v>x</v>
      </c>
    </row>
    <row r="20" spans="1:26" ht="13.5" thickBot="1">
      <c r="A20" s="22" t="str">
        <f ca="1">IF('G1'!A18="","",'G1'!A18)</f>
        <v/>
      </c>
      <c r="B20" s="23" t="str">
        <f ca="1">IF('G1'!B18="","",'G1'!B18)</f>
        <v/>
      </c>
      <c r="C20" s="24" t="str">
        <f ca="1">IF('G1'!D18="","",'G1'!D18)</f>
        <v/>
      </c>
      <c r="D20" s="24" t="str">
        <f ca="1">IF('G1'!E18="","",'G1'!E18)</f>
        <v/>
      </c>
      <c r="E20" s="24" t="str">
        <f ca="1">IF('G1'!F18="","",'G1'!F18)</f>
        <v/>
      </c>
      <c r="F20" s="24" t="str">
        <f ca="1">IF('G1'!G18="","",'G1'!G18)</f>
        <v/>
      </c>
      <c r="G20" s="24">
        <f ca="1">IF('G1'!T18="","",'G1'!T18)</f>
        <v>0</v>
      </c>
      <c r="H20" s="25" t="str">
        <f ca="1">IF(C20=RIGHT("X",1),"",IF(D20=RIGHT("X",1),'G1'!U18,""))</f>
        <v/>
      </c>
      <c r="I20" s="81" t="str">
        <f ca="1">IF(C20=RIGHT("X",1),"",IF(D20=RIGHT("X",1),'tables tarifs 2009-2010'!$C$5,""))</f>
        <v/>
      </c>
      <c r="J20" s="25" t="str">
        <f ca="1">IF(C20=RIGHT("X",1),"",IF(D20=RIGHT("X",1),'G1'!V18,""))</f>
        <v/>
      </c>
      <c r="K20" s="81" t="str">
        <f ca="1">IF(C20=RIGHT("X",1),"",IF(D20=RIGHT("X",1),'tables tarifs 2009-2010'!$C$6,""))</f>
        <v/>
      </c>
      <c r="L20" s="25" t="str">
        <f ca="1">'G1'!W18</f>
        <v/>
      </c>
      <c r="M20" s="81" t="str">
        <f ca="1">IF(C20=RIGHT("X",1),"",IF(D20=RIGHT("X",1),'tables tarifs 2009-2010'!$D$7,""))</f>
        <v/>
      </c>
      <c r="N20" s="26" t="str">
        <f t="shared" si="0"/>
        <v/>
      </c>
      <c r="O20" s="25" t="str">
        <f ca="1">IF(C20=RIGHT("X",1),"",IF(E20=RIGHT("X",1),'G1'!U18,""))</f>
        <v/>
      </c>
      <c r="P20" s="24" t="str">
        <f ca="1">IF(D20=RIGHT("X",1),"",IF(E20=RIGHT("X",1),'tables tarifs 2009-2010'!$C$11,""))</f>
        <v/>
      </c>
      <c r="Q20" s="27" t="str">
        <f t="shared" si="1"/>
        <v/>
      </c>
      <c r="R20" s="24">
        <f ca="1">IF('G1'!H18=RIGHT("X",1),'G1'!M18,0)</f>
        <v>0</v>
      </c>
      <c r="S20" s="24">
        <f ca="1">IF('G1'!I18=RIGHT("X",1),'G1'!N18,0)</f>
        <v>0</v>
      </c>
      <c r="T20" s="28">
        <f t="shared" si="2"/>
        <v>0</v>
      </c>
      <c r="U20" s="24" t="str">
        <f ca="1">IF('G1'!K18=RIGHT("",1),"",IF('G1'!K18=RIGHT("X",1),'G1'!P18,""))</f>
        <v/>
      </c>
      <c r="V20" s="24" t="str">
        <f ca="1">IF('G1'!L18=RIGHT("",1),"",IF('G1'!L18=RIGHT("X",1),'G1'!Q18,""))</f>
        <v/>
      </c>
      <c r="W20" s="24" t="str">
        <f ca="1">IF('G1'!J18=RIGHT("",1),"",IF('G1'!J18=RIGHT("X",1),'G1'!O18,""))</f>
        <v/>
      </c>
      <c r="X20" s="29"/>
      <c r="Y20" s="30"/>
      <c r="Z20" s="24">
        <f ca="1">IF('G1'!C18=RIGHT("X",1),'G1'!C18,0)</f>
        <v>0</v>
      </c>
    </row>
    <row r="21" spans="1:26" ht="13.5" thickBot="1">
      <c r="A21" s="22" t="str">
        <f ca="1">IF('G1'!A19="","",'G1'!A19)</f>
        <v/>
      </c>
      <c r="B21" s="23" t="str">
        <f ca="1">IF('G1'!B19="","",'G1'!B19)</f>
        <v/>
      </c>
      <c r="C21" s="24" t="str">
        <f ca="1">IF('G1'!D19="","",'G1'!D19)</f>
        <v/>
      </c>
      <c r="D21" s="24" t="str">
        <f ca="1">IF('G1'!E19="","",'G1'!E19)</f>
        <v/>
      </c>
      <c r="E21" s="24" t="str">
        <f ca="1">IF('G1'!F19="","",'G1'!F19)</f>
        <v/>
      </c>
      <c r="F21" s="24" t="str">
        <f ca="1">IF('G1'!G19="","",'G1'!G19)</f>
        <v/>
      </c>
      <c r="G21" s="24">
        <f ca="1">IF('G1'!T19="","",'G1'!T19)</f>
        <v>0</v>
      </c>
      <c r="H21" s="25" t="str">
        <f ca="1">IF(C21=RIGHT("X",1),"",IF(D21=RIGHT("X",1),'G1'!U19,""))</f>
        <v/>
      </c>
      <c r="I21" s="81" t="str">
        <f ca="1">IF(C21=RIGHT("X",1),"",IF(D21=RIGHT("X",1),'tables tarifs 2009-2010'!$C$5,""))</f>
        <v/>
      </c>
      <c r="J21" s="25" t="str">
        <f ca="1">IF(C21=RIGHT("X",1),"",IF(D21=RIGHT("X",1),'G1'!V19,""))</f>
        <v/>
      </c>
      <c r="K21" s="81" t="str">
        <f ca="1">IF(C21=RIGHT("X",1),"",IF(D21=RIGHT("X",1),'tables tarifs 2009-2010'!$C$6,""))</f>
        <v/>
      </c>
      <c r="L21" s="25" t="str">
        <f ca="1">'G1'!W19</f>
        <v/>
      </c>
      <c r="M21" s="81" t="str">
        <f ca="1">IF(C21=RIGHT("X",1),"",IF(D21=RIGHT("X",1),'tables tarifs 2009-2010'!$D$7,""))</f>
        <v/>
      </c>
      <c r="N21" s="26" t="str">
        <f t="shared" si="0"/>
        <v/>
      </c>
      <c r="O21" s="25" t="str">
        <f ca="1">IF(C21=RIGHT("X",1),"",IF(E21=RIGHT("X",1),'G1'!U19,""))</f>
        <v/>
      </c>
      <c r="P21" s="24" t="str">
        <f ca="1">IF(D21=RIGHT("X",1),"",IF(E21=RIGHT("X",1),'tables tarifs 2009-2010'!$C$11,""))</f>
        <v/>
      </c>
      <c r="Q21" s="27" t="str">
        <f t="shared" si="1"/>
        <v/>
      </c>
      <c r="R21" s="24">
        <f ca="1">IF('G1'!H19=RIGHT("X",1),'G1'!M19,0)</f>
        <v>0</v>
      </c>
      <c r="S21" s="24">
        <f ca="1">IF('G1'!I19=RIGHT("X",1),'G1'!N19,0)</f>
        <v>0</v>
      </c>
      <c r="T21" s="28">
        <f t="shared" si="2"/>
        <v>0</v>
      </c>
      <c r="U21" s="24" t="str">
        <f ca="1">IF('G1'!K19=RIGHT("",1),"",IF('G1'!K19=RIGHT("X",1),'G1'!P19,""))</f>
        <v/>
      </c>
      <c r="V21" s="24" t="str">
        <f ca="1">IF('G1'!L19=RIGHT("",1),"",IF('G1'!L19=RIGHT("X",1),'G1'!Q19,""))</f>
        <v/>
      </c>
      <c r="W21" s="24" t="str">
        <f ca="1">IF('G1'!J19=RIGHT("",1),"",IF('G1'!J19=RIGHT("X",1),'G1'!O19,""))</f>
        <v/>
      </c>
      <c r="X21" s="29"/>
      <c r="Y21" s="31"/>
      <c r="Z21" s="24">
        <f ca="1">IF('G1'!C19=RIGHT("X",1),'G1'!C19,0)</f>
        <v>0</v>
      </c>
    </row>
    <row r="22" spans="1:26" ht="13.5" thickBot="1">
      <c r="A22" s="22" t="str">
        <f ca="1">IF('G1'!A20="","",'G1'!A20)</f>
        <v/>
      </c>
      <c r="B22" s="23" t="str">
        <f ca="1">IF('G1'!B20="","",'G1'!B20)</f>
        <v/>
      </c>
      <c r="C22" s="24" t="str">
        <f ca="1">IF('G1'!D20="","",'G1'!D20)</f>
        <v/>
      </c>
      <c r="D22" s="24" t="str">
        <f ca="1">IF('G1'!E20="","",'G1'!E20)</f>
        <v/>
      </c>
      <c r="E22" s="24" t="str">
        <f ca="1">IF('G1'!F20="","",'G1'!F20)</f>
        <v/>
      </c>
      <c r="F22" s="24" t="str">
        <f ca="1">IF('G1'!G20="","",'G1'!G20)</f>
        <v/>
      </c>
      <c r="G22" s="24">
        <f ca="1">IF('G1'!T20="","",'G1'!T20)</f>
        <v>0</v>
      </c>
      <c r="H22" s="25" t="str">
        <f ca="1">IF(C22=RIGHT("X",1),"",IF(D22=RIGHT("X",1),'G1'!U20,""))</f>
        <v/>
      </c>
      <c r="I22" s="81" t="str">
        <f ca="1">IF(C22=RIGHT("X",1),"",IF(D22=RIGHT("X",1),'tables tarifs 2009-2010'!$C$5,""))</f>
        <v/>
      </c>
      <c r="J22" s="25" t="str">
        <f ca="1">IF(C22=RIGHT("X",1),"",IF(D22=RIGHT("X",1),'G1'!V20,""))</f>
        <v/>
      </c>
      <c r="K22" s="81" t="str">
        <f ca="1">IF(C22=RIGHT("X",1),"",IF(D22=RIGHT("X",1),'tables tarifs 2009-2010'!$C$6,""))</f>
        <v/>
      </c>
      <c r="L22" s="25" t="str">
        <f ca="1">'G1'!W20</f>
        <v/>
      </c>
      <c r="M22" s="81" t="str">
        <f ca="1">IF(C22=RIGHT("X",1),"",IF(D22=RIGHT("X",1),'tables tarifs 2009-2010'!$D$7,""))</f>
        <v/>
      </c>
      <c r="N22" s="26" t="str">
        <f t="shared" si="0"/>
        <v/>
      </c>
      <c r="O22" s="25" t="str">
        <f ca="1">IF(C22=RIGHT("X",1),"",IF(E22=RIGHT("X",1),'G1'!U20,""))</f>
        <v/>
      </c>
      <c r="P22" s="24" t="str">
        <f ca="1">IF(D22=RIGHT("X",1),"",IF(E22=RIGHT("X",1),'tables tarifs 2009-2010'!$C$11,""))</f>
        <v/>
      </c>
      <c r="Q22" s="27" t="str">
        <f t="shared" si="1"/>
        <v/>
      </c>
      <c r="R22" s="24">
        <f ca="1">IF('G1'!H20=RIGHT("X",1),'G1'!M20,0)</f>
        <v>0</v>
      </c>
      <c r="S22" s="24">
        <f ca="1">IF('G1'!I20=RIGHT("X",1),'G1'!N20,0)</f>
        <v>0</v>
      </c>
      <c r="T22" s="28">
        <f t="shared" si="2"/>
        <v>0</v>
      </c>
      <c r="U22" s="24" t="str">
        <f ca="1">IF('G1'!K20=RIGHT("",1),"",IF('G1'!K20=RIGHT("X",1),'G1'!P20,""))</f>
        <v/>
      </c>
      <c r="V22" s="24" t="str">
        <f ca="1">IF('G1'!L20=RIGHT("",1),"",IF('G1'!L20=RIGHT("X",1),'G1'!Q20,""))</f>
        <v/>
      </c>
      <c r="W22" s="24" t="str">
        <f ca="1">IF('G1'!J20=RIGHT("",1),"",IF('G1'!J20=RIGHT("X",1),'G1'!O20,""))</f>
        <v/>
      </c>
      <c r="X22" s="29"/>
      <c r="Y22" s="30"/>
      <c r="Z22" s="24">
        <f ca="1">IF('G1'!C20=RIGHT("X",1),'G1'!C20,0)</f>
        <v>0</v>
      </c>
    </row>
    <row r="23" spans="1:26" ht="13.5" thickBot="1">
      <c r="A23" s="22" t="str">
        <f ca="1">IF('G1'!A21="","",'G1'!A21)</f>
        <v/>
      </c>
      <c r="B23" s="23" t="str">
        <f ca="1">IF('G1'!B21="","",'G1'!B21)</f>
        <v/>
      </c>
      <c r="C23" s="24" t="str">
        <f ca="1">IF('G1'!D21="","",'G1'!D21)</f>
        <v/>
      </c>
      <c r="D23" s="24" t="str">
        <f ca="1">IF('G1'!E21="","",'G1'!E21)</f>
        <v/>
      </c>
      <c r="E23" s="24" t="str">
        <f ca="1">IF('G1'!F21="","",'G1'!F21)</f>
        <v/>
      </c>
      <c r="F23" s="24" t="str">
        <f ca="1">IF('G1'!G21="","",'G1'!G21)</f>
        <v/>
      </c>
      <c r="G23" s="24">
        <f ca="1">IF('G1'!T21="","",'G1'!T21)</f>
        <v>0</v>
      </c>
      <c r="H23" s="25" t="str">
        <f ca="1">IF(C23=RIGHT("X",1),"",IF(D23=RIGHT("X",1),'G1'!U21,""))</f>
        <v/>
      </c>
      <c r="I23" s="81" t="str">
        <f ca="1">IF(C23=RIGHT("X",1),"",IF(D23=RIGHT("X",1),'tables tarifs 2009-2010'!$C$5,""))</f>
        <v/>
      </c>
      <c r="J23" s="25" t="str">
        <f ca="1">IF(C23=RIGHT("X",1),"",IF(D23=RIGHT("X",1),'G1'!V21,""))</f>
        <v/>
      </c>
      <c r="K23" s="81" t="str">
        <f ca="1">IF(C23=RIGHT("X",1),"",IF(D23=RIGHT("X",1),'tables tarifs 2009-2010'!$C$6,""))</f>
        <v/>
      </c>
      <c r="L23" s="25" t="str">
        <f ca="1">'G1'!W21</f>
        <v/>
      </c>
      <c r="M23" s="81" t="str">
        <f ca="1">IF(C23=RIGHT("X",1),"",IF(D23=RIGHT("X",1),'tables tarifs 2009-2010'!$D$7,""))</f>
        <v/>
      </c>
      <c r="N23" s="26" t="str">
        <f t="shared" si="0"/>
        <v/>
      </c>
      <c r="O23" s="25" t="str">
        <f ca="1">IF(C23=RIGHT("X",1),"",IF(E23=RIGHT("X",1),'G1'!U21,""))</f>
        <v/>
      </c>
      <c r="P23" s="24" t="str">
        <f ca="1">IF(D23=RIGHT("X",1),"",IF(E23=RIGHT("X",1),'tables tarifs 2009-2010'!$C$11,""))</f>
        <v/>
      </c>
      <c r="Q23" s="27" t="str">
        <f t="shared" si="1"/>
        <v/>
      </c>
      <c r="R23" s="24">
        <f ca="1">IF('G1'!H21=RIGHT("X",1),'G1'!M21,0)</f>
        <v>0</v>
      </c>
      <c r="S23" s="24">
        <f ca="1">IF('G1'!I21=RIGHT("X",1),'G1'!N21,0)</f>
        <v>0</v>
      </c>
      <c r="T23" s="28">
        <f t="shared" si="2"/>
        <v>0</v>
      </c>
      <c r="U23" s="24" t="str">
        <f ca="1">IF('G1'!K21=RIGHT("",1),"",IF('G1'!K21=RIGHT("X",1),'G1'!P21,""))</f>
        <v/>
      </c>
      <c r="V23" s="24" t="str">
        <f ca="1">IF('G1'!L21=RIGHT("",1),"",IF('G1'!L21=RIGHT("X",1),'G1'!Q21,""))</f>
        <v/>
      </c>
      <c r="W23" s="24" t="str">
        <f ca="1">IF('G1'!J21=RIGHT("",1),"",IF('G1'!J21=RIGHT("X",1),'G1'!O21,""))</f>
        <v/>
      </c>
      <c r="X23" s="29"/>
      <c r="Y23" s="31"/>
      <c r="Z23" s="24">
        <f ca="1">IF('G1'!C21=RIGHT("X",1),'G1'!C21,0)</f>
        <v>0</v>
      </c>
    </row>
    <row r="24" spans="1:26" ht="13.5" thickBot="1">
      <c r="A24" s="22" t="str">
        <f ca="1">IF('G1'!A22="","",'G1'!A22)</f>
        <v/>
      </c>
      <c r="B24" s="23" t="str">
        <f ca="1">IF('G1'!B22="","",'G1'!B22)</f>
        <v/>
      </c>
      <c r="C24" s="24" t="str">
        <f ca="1">IF('G1'!D22="","",'G1'!D22)</f>
        <v/>
      </c>
      <c r="D24" s="24" t="str">
        <f ca="1">IF('G1'!E22="","",'G1'!E22)</f>
        <v/>
      </c>
      <c r="E24" s="24" t="str">
        <f ca="1">IF('G1'!F22="","",'G1'!F22)</f>
        <v/>
      </c>
      <c r="F24" s="24" t="str">
        <f ca="1">IF('G1'!G22="","",'G1'!G22)</f>
        <v/>
      </c>
      <c r="G24" s="24">
        <f ca="1">IF('G1'!T22="","",'G1'!T22)</f>
        <v>0</v>
      </c>
      <c r="H24" s="25" t="str">
        <f ca="1">IF(C24=RIGHT("X",1),"",IF(D24=RIGHT("X",1),'G1'!U22,""))</f>
        <v/>
      </c>
      <c r="I24" s="81" t="str">
        <f ca="1">IF(C24=RIGHT("X",1),"",IF(D24=RIGHT("X",1),'tables tarifs 2009-2010'!$C$5,""))</f>
        <v/>
      </c>
      <c r="J24" s="25" t="str">
        <f ca="1">IF(C24=RIGHT("X",1),"",IF(D24=RIGHT("X",1),'G1'!V22,""))</f>
        <v/>
      </c>
      <c r="K24" s="81" t="str">
        <f ca="1">IF(C24=RIGHT("X",1),"",IF(D24=RIGHT("X",1),'tables tarifs 2009-2010'!$C$6,""))</f>
        <v/>
      </c>
      <c r="L24" s="25" t="str">
        <f ca="1">'G1'!W22</f>
        <v/>
      </c>
      <c r="M24" s="81" t="str">
        <f ca="1">IF(C24=RIGHT("X",1),"",IF(D24=RIGHT("X",1),'tables tarifs 2009-2010'!$D$7,""))</f>
        <v/>
      </c>
      <c r="N24" s="26" t="str">
        <f t="shared" si="0"/>
        <v/>
      </c>
      <c r="O24" s="25" t="str">
        <f ca="1">IF(C24=RIGHT("X",1),"",IF(E24=RIGHT("X",1),'G1'!U22,""))</f>
        <v/>
      </c>
      <c r="P24" s="24" t="str">
        <f ca="1">IF(D24=RIGHT("X",1),"",IF(E24=RIGHT("X",1),'tables tarifs 2009-2010'!$C$11,""))</f>
        <v/>
      </c>
      <c r="Q24" s="27" t="str">
        <f t="shared" si="1"/>
        <v/>
      </c>
      <c r="R24" s="24">
        <f ca="1">IF('G1'!H22=RIGHT("X",1),'G1'!M22,0)</f>
        <v>0</v>
      </c>
      <c r="S24" s="24">
        <f ca="1">IF('G1'!I22=RIGHT("X",1),'G1'!N22,0)</f>
        <v>0</v>
      </c>
      <c r="T24" s="28">
        <f t="shared" si="2"/>
        <v>0</v>
      </c>
      <c r="U24" s="24" t="str">
        <f ca="1">IF('G1'!K22=RIGHT("",1),"",IF('G1'!K22=RIGHT("X",1),'G1'!P22,""))</f>
        <v/>
      </c>
      <c r="V24" s="24" t="str">
        <f ca="1">IF('G1'!L22=RIGHT("",1),"",IF('G1'!L22=RIGHT("X",1),'G1'!Q22,""))</f>
        <v/>
      </c>
      <c r="W24" s="24" t="str">
        <f ca="1">IF('G1'!J22=RIGHT("",1),"",IF('G1'!J22=RIGHT("X",1),'G1'!O22,""))</f>
        <v/>
      </c>
      <c r="X24" s="29"/>
      <c r="Y24" s="30"/>
      <c r="Z24" s="24">
        <f ca="1">IF('G1'!C22=RIGHT("X",1),'G1'!C22,0)</f>
        <v>0</v>
      </c>
    </row>
    <row r="25" spans="1:26" ht="13.5" thickBot="1">
      <c r="A25" s="22" t="str">
        <f ca="1">IF('G1'!A23="","",'G1'!A23)</f>
        <v/>
      </c>
      <c r="B25" s="23" t="str">
        <f ca="1">IF('G1'!B23="","",'G1'!B23)</f>
        <v/>
      </c>
      <c r="C25" s="24" t="str">
        <f ca="1">IF('G1'!D23="","",'G1'!D23)</f>
        <v/>
      </c>
      <c r="D25" s="24" t="str">
        <f ca="1">IF('G1'!E23="","",'G1'!E23)</f>
        <v/>
      </c>
      <c r="E25" s="24" t="str">
        <f ca="1">IF('G1'!F23="","",'G1'!F23)</f>
        <v/>
      </c>
      <c r="F25" s="24" t="str">
        <f ca="1">IF('G1'!G23="","",'G1'!G23)</f>
        <v/>
      </c>
      <c r="G25" s="24">
        <f ca="1">IF('G1'!T23="","",'G1'!T23)</f>
        <v>0</v>
      </c>
      <c r="H25" s="25" t="str">
        <f ca="1">IF(C25=RIGHT("X",1),"",IF(D25=RIGHT("X",1),'G1'!U23,""))</f>
        <v/>
      </c>
      <c r="I25" s="81" t="str">
        <f ca="1">IF(C25=RIGHT("X",1),"",IF(D25=RIGHT("X",1),'tables tarifs 2009-2010'!$C$5,""))</f>
        <v/>
      </c>
      <c r="J25" s="25" t="str">
        <f ca="1">IF(C25=RIGHT("X",1),"",IF(D25=RIGHT("X",1),'G1'!V23,""))</f>
        <v/>
      </c>
      <c r="K25" s="81" t="str">
        <f ca="1">IF(C25=RIGHT("X",1),"",IF(D25=RIGHT("X",1),'tables tarifs 2009-2010'!$C$6,""))</f>
        <v/>
      </c>
      <c r="L25" s="25" t="str">
        <f ca="1">'G1'!W23</f>
        <v/>
      </c>
      <c r="M25" s="81" t="str">
        <f ca="1">IF(C25=RIGHT("X",1),"",IF(D25=RIGHT("X",1),'tables tarifs 2009-2010'!$D$7,""))</f>
        <v/>
      </c>
      <c r="N25" s="26" t="str">
        <f t="shared" si="0"/>
        <v/>
      </c>
      <c r="O25" s="25" t="str">
        <f ca="1">IF(C25=RIGHT("X",1),"",IF(E25=RIGHT("X",1),'G1'!U23,""))</f>
        <v/>
      </c>
      <c r="P25" s="24" t="str">
        <f ca="1">IF(D25=RIGHT("X",1),"",IF(E25=RIGHT("X",1),'tables tarifs 2009-2010'!$C$11,""))</f>
        <v/>
      </c>
      <c r="Q25" s="27" t="str">
        <f t="shared" si="1"/>
        <v/>
      </c>
      <c r="R25" s="24">
        <f ca="1">IF('G1'!H23=RIGHT("X",1),'G1'!M23,0)</f>
        <v>0</v>
      </c>
      <c r="S25" s="24">
        <f ca="1">IF('G1'!I23=RIGHT("X",1),'G1'!N23,0)</f>
        <v>0</v>
      </c>
      <c r="T25" s="28">
        <f t="shared" si="2"/>
        <v>0</v>
      </c>
      <c r="U25" s="24" t="str">
        <f ca="1">IF('G1'!K23=RIGHT("",1),"",IF('G1'!K23=RIGHT("X",1),'G1'!P23,""))</f>
        <v/>
      </c>
      <c r="V25" s="24" t="str">
        <f ca="1">IF('G1'!L23=RIGHT("",1),"",IF('G1'!L23=RIGHT("X",1),'G1'!Q23,""))</f>
        <v/>
      </c>
      <c r="W25" s="24" t="str">
        <f ca="1">IF('G1'!J23=RIGHT("",1),"",IF('G1'!J23=RIGHT("X",1),'G1'!O23,""))</f>
        <v/>
      </c>
      <c r="X25" s="29"/>
      <c r="Y25" s="31"/>
      <c r="Z25" s="24">
        <f ca="1">IF('G1'!C23=RIGHT("X",1),'G1'!C23,0)</f>
        <v>0</v>
      </c>
    </row>
    <row r="26" spans="1:26" ht="13.5" thickBot="1">
      <c r="A26" s="22" t="str">
        <f ca="1">IF('G1'!A24="","",'G1'!A24)</f>
        <v/>
      </c>
      <c r="B26" s="23" t="str">
        <f ca="1">IF('G1'!B24="","",'G1'!B24)</f>
        <v/>
      </c>
      <c r="C26" s="24" t="str">
        <f ca="1">IF('G1'!D24="","",'G1'!D24)</f>
        <v/>
      </c>
      <c r="D26" s="24" t="str">
        <f ca="1">IF('G1'!E24="","",'G1'!E24)</f>
        <v/>
      </c>
      <c r="E26" s="24" t="str">
        <f ca="1">IF('G1'!F24="","",'G1'!F24)</f>
        <v/>
      </c>
      <c r="F26" s="24" t="str">
        <f ca="1">IF('G1'!G24="","",'G1'!G24)</f>
        <v/>
      </c>
      <c r="G26" s="24">
        <f ca="1">IF('G1'!T24="","",'G1'!T24)</f>
        <v>0</v>
      </c>
      <c r="H26" s="25" t="str">
        <f ca="1">IF(C26=RIGHT("X",1),"",IF(D26=RIGHT("X",1),'G1'!U24,""))</f>
        <v/>
      </c>
      <c r="I26" s="81" t="str">
        <f ca="1">IF(C26=RIGHT("X",1),"",IF(D26=RIGHT("X",1),'tables tarifs 2009-2010'!$C$5,""))</f>
        <v/>
      </c>
      <c r="J26" s="25" t="str">
        <f ca="1">IF(C26=RIGHT("X",1),"",IF(D26=RIGHT("X",1),'G1'!V24,""))</f>
        <v/>
      </c>
      <c r="K26" s="81" t="str">
        <f ca="1">IF(C26=RIGHT("X",1),"",IF(D26=RIGHT("X",1),'tables tarifs 2009-2010'!$C$6,""))</f>
        <v/>
      </c>
      <c r="L26" s="25" t="str">
        <f ca="1">'G1'!W24</f>
        <v/>
      </c>
      <c r="M26" s="81" t="str">
        <f ca="1">IF(C26=RIGHT("X",1),"",IF(D26=RIGHT("X",1),'tables tarifs 2009-2010'!$D$7,""))</f>
        <v/>
      </c>
      <c r="N26" s="26" t="str">
        <f t="shared" si="0"/>
        <v/>
      </c>
      <c r="O26" s="25" t="str">
        <f ca="1">IF(C26=RIGHT("X",1),"",IF(E26=RIGHT("X",1),'G1'!U24,""))</f>
        <v/>
      </c>
      <c r="P26" s="24" t="str">
        <f ca="1">IF(D26=RIGHT("X",1),"",IF(E26=RIGHT("X",1),'tables tarifs 2009-2010'!$C$11,""))</f>
        <v/>
      </c>
      <c r="Q26" s="27" t="str">
        <f t="shared" si="1"/>
        <v/>
      </c>
      <c r="R26" s="24">
        <f ca="1">IF('G1'!H24=RIGHT("X",1),'G1'!M24,0)</f>
        <v>0</v>
      </c>
      <c r="S26" s="24">
        <f ca="1">IF('G1'!I24=RIGHT("X",1),'G1'!N24,0)</f>
        <v>0</v>
      </c>
      <c r="T26" s="28">
        <f t="shared" si="2"/>
        <v>0</v>
      </c>
      <c r="U26" s="24" t="str">
        <f ca="1">IF('G1'!K24=RIGHT("",1),"",IF('G1'!K24=RIGHT("X",1),'G1'!P24,""))</f>
        <v/>
      </c>
      <c r="V26" s="24" t="str">
        <f ca="1">IF('G1'!L24=RIGHT("",1),"",IF('G1'!L24=RIGHT("X",1),'G1'!Q24,""))</f>
        <v/>
      </c>
      <c r="W26" s="24" t="str">
        <f ca="1">IF('G1'!J24=RIGHT("",1),"",IF('G1'!J24=RIGHT("X",1),'G1'!O24,""))</f>
        <v/>
      </c>
      <c r="X26" s="29"/>
      <c r="Y26" s="30"/>
      <c r="Z26" s="24">
        <f ca="1">IF('G1'!C24=RIGHT("X",1),'G1'!C24,0)</f>
        <v>0</v>
      </c>
    </row>
    <row r="27" spans="1:26" ht="13.5" thickBot="1">
      <c r="A27" s="22" t="str">
        <f ca="1">IF('G1'!A25="","",'G1'!A25)</f>
        <v/>
      </c>
      <c r="B27" s="23" t="str">
        <f ca="1">IF('G1'!B25="","",'G1'!B25)</f>
        <v/>
      </c>
      <c r="C27" s="24" t="str">
        <f ca="1">IF('G1'!D25="","",'G1'!D25)</f>
        <v/>
      </c>
      <c r="D27" s="24" t="str">
        <f ca="1">IF('G1'!E25="","",'G1'!E25)</f>
        <v/>
      </c>
      <c r="E27" s="24" t="str">
        <f ca="1">IF('G1'!F25="","",'G1'!F25)</f>
        <v/>
      </c>
      <c r="F27" s="24" t="str">
        <f ca="1">IF('G1'!G25="","",'G1'!G25)</f>
        <v/>
      </c>
      <c r="G27" s="24">
        <f ca="1">IF('G1'!T25="","",'G1'!T25)</f>
        <v>0</v>
      </c>
      <c r="H27" s="25" t="str">
        <f ca="1">IF(C27=RIGHT("X",1),"",IF(D27=RIGHT("X",1),'G1'!U25,""))</f>
        <v/>
      </c>
      <c r="I27" s="81" t="str">
        <f ca="1">IF(C27=RIGHT("X",1),"",IF(D27=RIGHT("X",1),'tables tarifs 2009-2010'!$C$5,""))</f>
        <v/>
      </c>
      <c r="J27" s="25" t="str">
        <f ca="1">IF(C27=RIGHT("X",1),"",IF(D27=RIGHT("X",1),'G1'!V25,""))</f>
        <v/>
      </c>
      <c r="K27" s="81" t="str">
        <f ca="1">IF(C27=RIGHT("X",1),"",IF(D27=RIGHT("X",1),'tables tarifs 2009-2010'!$C$6,""))</f>
        <v/>
      </c>
      <c r="L27" s="25" t="str">
        <f ca="1">'G1'!W25</f>
        <v/>
      </c>
      <c r="M27" s="81" t="str">
        <f ca="1">IF(C27=RIGHT("X",1),"",IF(D27=RIGHT("X",1),'tables tarifs 2009-2010'!$D$7,""))</f>
        <v/>
      </c>
      <c r="N27" s="26" t="str">
        <f t="shared" si="0"/>
        <v/>
      </c>
      <c r="O27" s="25" t="str">
        <f ca="1">IF(C27=RIGHT("X",1),"",IF(E27=RIGHT("X",1),'G1'!U25,""))</f>
        <v/>
      </c>
      <c r="P27" s="24" t="str">
        <f ca="1">IF(D27=RIGHT("X",1),"",IF(E27=RIGHT("X",1),'tables tarifs 2009-2010'!$C$11,""))</f>
        <v/>
      </c>
      <c r="Q27" s="27" t="str">
        <f t="shared" si="1"/>
        <v/>
      </c>
      <c r="R27" s="24">
        <f ca="1">IF('G1'!H25=RIGHT("X",1),'G1'!M25,0)</f>
        <v>0</v>
      </c>
      <c r="S27" s="24">
        <f ca="1">IF('G1'!I25=RIGHT("X",1),'G1'!N25,0)</f>
        <v>0</v>
      </c>
      <c r="T27" s="28">
        <f t="shared" si="2"/>
        <v>0</v>
      </c>
      <c r="U27" s="24" t="str">
        <f ca="1">IF('G1'!K25=RIGHT("",1),"",IF('G1'!K25=RIGHT("X",1),'G1'!P25,""))</f>
        <v/>
      </c>
      <c r="V27" s="24" t="str">
        <f ca="1">IF('G1'!L25=RIGHT("",1),"",IF('G1'!L25=RIGHT("X",1),'G1'!Q25,""))</f>
        <v/>
      </c>
      <c r="W27" s="24" t="str">
        <f ca="1">IF('G1'!J25=RIGHT("",1),"",IF('G1'!J25=RIGHT("X",1),'G1'!O25,""))</f>
        <v/>
      </c>
      <c r="X27" s="29"/>
      <c r="Y27" s="31"/>
      <c r="Z27" s="24">
        <f ca="1">IF('G1'!C25=RIGHT("X",1),'G1'!C25,0)</f>
        <v>0</v>
      </c>
    </row>
    <row r="28" spans="1:26" ht="13.5" thickBot="1">
      <c r="A28" s="22" t="str">
        <f ca="1">IF('G1'!A26="","",'G1'!A26)</f>
        <v/>
      </c>
      <c r="B28" s="23" t="str">
        <f ca="1">IF('G1'!B26="","",'G1'!B26)</f>
        <v/>
      </c>
      <c r="C28" s="24" t="str">
        <f ca="1">IF('G1'!D26="","",'G1'!D26)</f>
        <v/>
      </c>
      <c r="D28" s="24" t="str">
        <f ca="1">IF('G1'!E26="","",'G1'!E26)</f>
        <v/>
      </c>
      <c r="E28" s="24" t="str">
        <f ca="1">IF('G1'!F26="","",'G1'!F26)</f>
        <v/>
      </c>
      <c r="F28" s="24" t="str">
        <f ca="1">IF('G1'!G26="","",'G1'!G26)</f>
        <v/>
      </c>
      <c r="G28" s="24">
        <f ca="1">IF('G1'!T26="","",'G1'!T26)</f>
        <v>0</v>
      </c>
      <c r="H28" s="25" t="str">
        <f ca="1">IF(C28=RIGHT("X",1),"",IF(D28=RIGHT("X",1),'G1'!U26,""))</f>
        <v/>
      </c>
      <c r="I28" s="81" t="str">
        <f ca="1">IF(C28=RIGHT("X",1),"",IF(D28=RIGHT("X",1),'tables tarifs 2009-2010'!$C$5,""))</f>
        <v/>
      </c>
      <c r="J28" s="25" t="str">
        <f ca="1">IF(C28=RIGHT("X",1),"",IF(D28=RIGHT("X",1),'G1'!V26,""))</f>
        <v/>
      </c>
      <c r="K28" s="81" t="str">
        <f ca="1">IF(C28=RIGHT("X",1),"",IF(D28=RIGHT("X",1),'tables tarifs 2009-2010'!$C$6,""))</f>
        <v/>
      </c>
      <c r="L28" s="25" t="str">
        <f ca="1">'G1'!W26</f>
        <v/>
      </c>
      <c r="M28" s="81" t="str">
        <f ca="1">IF(C28=RIGHT("X",1),"",IF(D28=RIGHT("X",1),'tables tarifs 2009-2010'!$D$7,""))</f>
        <v/>
      </c>
      <c r="N28" s="26" t="str">
        <f t="shared" si="0"/>
        <v/>
      </c>
      <c r="O28" s="25" t="str">
        <f ca="1">IF(C28=RIGHT("X",1),"",IF(E28=RIGHT("X",1),'G1'!U26,""))</f>
        <v/>
      </c>
      <c r="P28" s="24" t="str">
        <f ca="1">IF(D28=RIGHT("X",1),"",IF(E28=RIGHT("X",1),'tables tarifs 2009-2010'!$C$11,""))</f>
        <v/>
      </c>
      <c r="Q28" s="27" t="str">
        <f t="shared" si="1"/>
        <v/>
      </c>
      <c r="R28" s="24">
        <f ca="1">IF('G1'!H26=RIGHT("X",1),'G1'!M26,0)</f>
        <v>0</v>
      </c>
      <c r="S28" s="24">
        <f ca="1">IF('G1'!I26=RIGHT("X",1),'G1'!N26,0)</f>
        <v>0</v>
      </c>
      <c r="T28" s="28">
        <f t="shared" si="2"/>
        <v>0</v>
      </c>
      <c r="U28" s="24" t="str">
        <f ca="1">IF('G1'!K26=RIGHT("",1),"",IF('G1'!K26=RIGHT("X",1),'G1'!P26,""))</f>
        <v/>
      </c>
      <c r="V28" s="24" t="str">
        <f ca="1">IF('G1'!L26=RIGHT("",1),"",IF('G1'!L26=RIGHT("X",1),'G1'!Q26,""))</f>
        <v/>
      </c>
      <c r="W28" s="24" t="str">
        <f ca="1">IF('G1'!J26=RIGHT("",1),"",IF('G1'!J26=RIGHT("X",1),'G1'!O26,""))</f>
        <v/>
      </c>
      <c r="X28" s="29"/>
      <c r="Y28" s="30"/>
      <c r="Z28" s="24">
        <f ca="1">IF('G1'!C26=RIGHT("X",1),'G1'!C26,0)</f>
        <v>0</v>
      </c>
    </row>
    <row r="29" spans="1:26" ht="13.5" thickBot="1">
      <c r="A29" s="22" t="str">
        <f ca="1">IF('G1'!A27="","",'G1'!A27)</f>
        <v/>
      </c>
      <c r="B29" s="23" t="str">
        <f ca="1">IF('G1'!B27="","",'G1'!B27)</f>
        <v/>
      </c>
      <c r="C29" s="24" t="str">
        <f ca="1">IF('G1'!D27="","",'G1'!D27)</f>
        <v/>
      </c>
      <c r="D29" s="24" t="str">
        <f ca="1">IF('G1'!E27="","",'G1'!E27)</f>
        <v/>
      </c>
      <c r="E29" s="24" t="str">
        <f ca="1">IF('G1'!F27="","",'G1'!F27)</f>
        <v/>
      </c>
      <c r="F29" s="24" t="str">
        <f ca="1">IF('G1'!G27="","",'G1'!G27)</f>
        <v/>
      </c>
      <c r="G29" s="24">
        <f ca="1">IF('G1'!T27="","",'G1'!T27)</f>
        <v>0</v>
      </c>
      <c r="H29" s="25" t="str">
        <f ca="1">IF(C29=RIGHT("X",1),"",IF(D29=RIGHT("X",1),'G1'!U27,""))</f>
        <v/>
      </c>
      <c r="I29" s="81" t="str">
        <f ca="1">IF(C29=RIGHT("X",1),"",IF(D29=RIGHT("X",1),'tables tarifs 2009-2010'!$C$5,""))</f>
        <v/>
      </c>
      <c r="J29" s="25" t="str">
        <f ca="1">IF(C29=RIGHT("X",1),"",IF(D29=RIGHT("X",1),'G1'!V27,""))</f>
        <v/>
      </c>
      <c r="K29" s="81" t="str">
        <f ca="1">IF(C29=RIGHT("X",1),"",IF(D29=RIGHT("X",1),'tables tarifs 2009-2010'!$C$6,""))</f>
        <v/>
      </c>
      <c r="L29" s="25" t="str">
        <f ca="1">'G1'!W27</f>
        <v/>
      </c>
      <c r="M29" s="81" t="str">
        <f ca="1">IF(C29=RIGHT("X",1),"",IF(D29=RIGHT("X",1),'tables tarifs 2009-2010'!$D$7,""))</f>
        <v/>
      </c>
      <c r="N29" s="26" t="str">
        <f t="shared" si="0"/>
        <v/>
      </c>
      <c r="O29" s="25" t="str">
        <f ca="1">IF(C29=RIGHT("X",1),"",IF(E29=RIGHT("X",1),'G1'!U27,""))</f>
        <v/>
      </c>
      <c r="P29" s="24" t="str">
        <f ca="1">IF(D29=RIGHT("X",1),"",IF(E29=RIGHT("X",1),'tables tarifs 2009-2010'!$C$11,""))</f>
        <v/>
      </c>
      <c r="Q29" s="27" t="str">
        <f t="shared" si="1"/>
        <v/>
      </c>
      <c r="R29" s="24">
        <f ca="1">IF('G1'!H27=RIGHT("X",1),'G1'!M27,0)</f>
        <v>0</v>
      </c>
      <c r="S29" s="24">
        <f ca="1">IF('G1'!I27=RIGHT("X",1),'G1'!N27,0)</f>
        <v>0</v>
      </c>
      <c r="T29" s="28">
        <f t="shared" si="2"/>
        <v>0</v>
      </c>
      <c r="U29" s="24" t="str">
        <f ca="1">IF('G1'!K27=RIGHT("",1),"",IF('G1'!K27=RIGHT("X",1),'G1'!P27,""))</f>
        <v/>
      </c>
      <c r="V29" s="24" t="str">
        <f ca="1">IF('G1'!L27=RIGHT("",1),"",IF('G1'!L27=RIGHT("X",1),'G1'!Q27,""))</f>
        <v/>
      </c>
      <c r="W29" s="24" t="str">
        <f ca="1">IF('G1'!J27=RIGHT("",1),"",IF('G1'!J27=RIGHT("X",1),'G1'!O27,""))</f>
        <v/>
      </c>
      <c r="X29" s="29"/>
      <c r="Y29" s="31"/>
      <c r="Z29" s="24">
        <f ca="1">IF('G1'!C27=RIGHT("X",1),'G1'!C27,0)</f>
        <v>0</v>
      </c>
    </row>
    <row r="30" spans="1:26" ht="13.5" thickBot="1">
      <c r="A30" s="22" t="str">
        <f ca="1">IF('G1'!A28="","",'G1'!A28)</f>
        <v/>
      </c>
      <c r="B30" s="23" t="str">
        <f ca="1">IF('G1'!B28="","",'G1'!B28)</f>
        <v/>
      </c>
      <c r="C30" s="24" t="str">
        <f ca="1">IF('G1'!D28="","",'G1'!D28)</f>
        <v/>
      </c>
      <c r="D30" s="24" t="str">
        <f ca="1">IF('G1'!E28="","",'G1'!E28)</f>
        <v/>
      </c>
      <c r="E30" s="24" t="str">
        <f ca="1">IF('G1'!F28="","",'G1'!F28)</f>
        <v/>
      </c>
      <c r="F30" s="24" t="str">
        <f ca="1">IF('G1'!G28="","",'G1'!G28)</f>
        <v/>
      </c>
      <c r="G30" s="24">
        <f ca="1">IF('G1'!T28="","",'G1'!T28)</f>
        <v>0</v>
      </c>
      <c r="H30" s="25" t="str">
        <f ca="1">IF(C30=RIGHT("X",1),"",IF(D30=RIGHT("X",1),'G1'!U28,""))</f>
        <v/>
      </c>
      <c r="I30" s="81" t="str">
        <f ca="1">IF(C30=RIGHT("X",1),"",IF(D30=RIGHT("X",1),'tables tarifs 2009-2010'!$C$5,""))</f>
        <v/>
      </c>
      <c r="J30" s="25" t="str">
        <f ca="1">IF(C30=RIGHT("X",1),"",IF(D30=RIGHT("X",1),'G1'!V28,""))</f>
        <v/>
      </c>
      <c r="K30" s="81" t="str">
        <f ca="1">IF(C30=RIGHT("X",1),"",IF(D30=RIGHT("X",1),'tables tarifs 2009-2010'!$C$6,""))</f>
        <v/>
      </c>
      <c r="L30" s="25" t="str">
        <f ca="1">'G1'!W28</f>
        <v/>
      </c>
      <c r="M30" s="81" t="str">
        <f ca="1">IF(C30=RIGHT("X",1),"",IF(D30=RIGHT("X",1),'tables tarifs 2009-2010'!$D$7,""))</f>
        <v/>
      </c>
      <c r="N30" s="26" t="str">
        <f t="shared" si="0"/>
        <v/>
      </c>
      <c r="O30" s="25" t="str">
        <f ca="1">IF(C30=RIGHT("X",1),"",IF(E30=RIGHT("X",1),'G1'!U28,""))</f>
        <v/>
      </c>
      <c r="P30" s="24" t="str">
        <f ca="1">IF(D30=RIGHT("X",1),"",IF(E30=RIGHT("X",1),'tables tarifs 2009-2010'!$C$11,""))</f>
        <v/>
      </c>
      <c r="Q30" s="27" t="str">
        <f t="shared" si="1"/>
        <v/>
      </c>
      <c r="R30" s="24">
        <f ca="1">IF('G1'!H28=RIGHT("X",1),'G1'!M28,0)</f>
        <v>0</v>
      </c>
      <c r="S30" s="24">
        <f ca="1">IF('G1'!I28=RIGHT("X",1),'G1'!N28,0)</f>
        <v>0</v>
      </c>
      <c r="T30" s="32">
        <f t="shared" si="2"/>
        <v>0</v>
      </c>
      <c r="U30" s="24" t="str">
        <f ca="1">IF('G1'!K28=RIGHT("",1),"",IF('G1'!K28=RIGHT("X",1),'G1'!P28,""))</f>
        <v/>
      </c>
      <c r="V30" s="24" t="str">
        <f ca="1">IF('G1'!L28=RIGHT("",1),"",IF('G1'!L28=RIGHT("X",1),'G1'!Q28,""))</f>
        <v/>
      </c>
      <c r="W30" s="24" t="str">
        <f ca="1">IF('G1'!J28=RIGHT("",1),"",IF('G1'!J28=RIGHT("X",1),'G1'!O28,""))</f>
        <v/>
      </c>
      <c r="X30" s="29"/>
      <c r="Y30" s="30"/>
      <c r="Z30" s="24">
        <f ca="1">IF('G1'!C28=RIGHT("X",1),'G1'!C28,0)</f>
        <v>0</v>
      </c>
    </row>
    <row r="31" spans="1:26" ht="13.5" thickBot="1">
      <c r="A31" s="22" t="str">
        <f ca="1">IF('G1'!A29="","",'G1'!A29)</f>
        <v/>
      </c>
      <c r="B31" s="23" t="str">
        <f ca="1">IF('G1'!B29="","",'G1'!B29)</f>
        <v/>
      </c>
      <c r="C31" s="24" t="str">
        <f ca="1">IF('G1'!D29="","",'G1'!D29)</f>
        <v/>
      </c>
      <c r="D31" s="24" t="str">
        <f ca="1">IF('G1'!E29="","",'G1'!E29)</f>
        <v/>
      </c>
      <c r="E31" s="24" t="str">
        <f ca="1">IF('G1'!F29="","",'G1'!F29)</f>
        <v/>
      </c>
      <c r="F31" s="24" t="str">
        <f ca="1">IF('G1'!G29="","",'G1'!G29)</f>
        <v/>
      </c>
      <c r="G31" s="24">
        <f ca="1">IF('G1'!T29="","",'G1'!T29)</f>
        <v>0</v>
      </c>
      <c r="H31" s="25" t="str">
        <f ca="1">IF(C31=RIGHT("X",1),"",IF(D31=RIGHT("X",1),'G1'!U29,""))</f>
        <v/>
      </c>
      <c r="I31" s="81" t="str">
        <f ca="1">IF(C31=RIGHT("X",1),"",IF(D31=RIGHT("X",1),'tables tarifs 2009-2010'!$C$5,""))</f>
        <v/>
      </c>
      <c r="J31" s="25" t="str">
        <f ca="1">IF(C31=RIGHT("X",1),"",IF(D31=RIGHT("X",1),'G1'!V29,""))</f>
        <v/>
      </c>
      <c r="K31" s="81" t="str">
        <f ca="1">IF(C31=RIGHT("X",1),"",IF(D31=RIGHT("X",1),'tables tarifs 2009-2010'!$C$6,""))</f>
        <v/>
      </c>
      <c r="L31" s="25" t="str">
        <f ca="1">'G1'!W29</f>
        <v/>
      </c>
      <c r="M31" s="81" t="str">
        <f ca="1">IF(C31=RIGHT("X",1),"",IF(D31=RIGHT("X",1),'tables tarifs 2009-2010'!$D$7,""))</f>
        <v/>
      </c>
      <c r="N31" s="26" t="str">
        <f t="shared" si="0"/>
        <v/>
      </c>
      <c r="O31" s="25" t="str">
        <f ca="1">IF(C31=RIGHT("X",1),"",IF(E31=RIGHT("X",1),'G1'!U29,""))</f>
        <v/>
      </c>
      <c r="P31" s="24" t="str">
        <f ca="1">IF(D31=RIGHT("X",1),"",IF(E31=RIGHT("X",1),'tables tarifs 2009-2010'!$C$11,""))</f>
        <v/>
      </c>
      <c r="Q31" s="27" t="str">
        <f t="shared" si="1"/>
        <v/>
      </c>
      <c r="R31" s="24">
        <f ca="1">IF('G1'!H29=RIGHT("X",1),'G1'!M29,0)</f>
        <v>0</v>
      </c>
      <c r="S31" s="24">
        <f ca="1">IF('G1'!I29=RIGHT("X",1),'G1'!N29,0)</f>
        <v>0</v>
      </c>
      <c r="T31" s="32">
        <f ca="1">R31+S31</f>
        <v>0</v>
      </c>
      <c r="U31" s="24" t="str">
        <f ca="1">IF('G1'!K29=RIGHT("",1),"",IF('G1'!K29=RIGHT("X",1),'G1'!P29,""))</f>
        <v/>
      </c>
      <c r="V31" s="24" t="str">
        <f ca="1">IF('G1'!L29=RIGHT("",1),"",IF('G1'!L29=RIGHT("X",1),'G1'!Q29,""))</f>
        <v/>
      </c>
      <c r="W31" s="24" t="str">
        <f ca="1">IF('G1'!J29=RIGHT("",1),"",IF('G1'!J29=RIGHT("X",1),'G1'!O29,""))</f>
        <v/>
      </c>
      <c r="X31" s="29"/>
      <c r="Y31" s="31"/>
      <c r="Z31" s="24">
        <f ca="1">IF('G1'!C29=RIGHT("X",1),'G1'!C29,0)</f>
        <v>0</v>
      </c>
    </row>
    <row r="32" spans="1:26" ht="13.5" thickBot="1">
      <c r="A32" s="22" t="str">
        <f ca="1">IF('G1'!A30="","",'G1'!A30)</f>
        <v/>
      </c>
      <c r="B32" s="23" t="str">
        <f ca="1">IF('G1'!B30="","",'G1'!B30)</f>
        <v/>
      </c>
      <c r="C32" s="24" t="str">
        <f ca="1">IF('G1'!D30="","",'G1'!D30)</f>
        <v/>
      </c>
      <c r="D32" s="24" t="str">
        <f ca="1">IF('G1'!E30="","",'G1'!E30)</f>
        <v/>
      </c>
      <c r="E32" s="24" t="str">
        <f ca="1">IF('G1'!F30="","",'G1'!F30)</f>
        <v/>
      </c>
      <c r="F32" s="24" t="str">
        <f ca="1">IF('G1'!G30="","",'G1'!G30)</f>
        <v/>
      </c>
      <c r="G32" s="24">
        <f ca="1">IF('G1'!T30="","",'G1'!T30)</f>
        <v>0</v>
      </c>
      <c r="H32" s="25" t="str">
        <f ca="1">IF(C32=RIGHT("X",1),"",IF(D32=RIGHT("X",1),'G1'!U31,""))</f>
        <v/>
      </c>
      <c r="I32" s="81" t="str">
        <f ca="1">IF(C32=RIGHT("X",1),"",IF(D32=RIGHT("X",1),'tables tarifs 2009-2010'!$C$5,""))</f>
        <v/>
      </c>
      <c r="J32" s="25" t="str">
        <f ca="1">IF(C32=RIGHT("X",1),"",IF(D32=RIGHT("X",1),'G1'!V31,""))</f>
        <v/>
      </c>
      <c r="K32" s="81" t="str">
        <f ca="1">IF(C32=RIGHT("X",1),"",IF(D32=RIGHT("X",1),'tables tarifs 2009-2010'!$C$6,""))</f>
        <v/>
      </c>
      <c r="L32" s="25" t="str">
        <f ca="1">'G1'!W31</f>
        <v/>
      </c>
      <c r="M32" s="81" t="str">
        <f ca="1">IF(C32=RIGHT("X",1),"",IF(D32=RIGHT("X",1),'tables tarifs 2009-2010'!$D$7,""))</f>
        <v/>
      </c>
      <c r="N32" s="26" t="str">
        <f t="shared" si="0"/>
        <v/>
      </c>
      <c r="O32" s="25" t="str">
        <f ca="1">IF(C32=RIGHT("X",1),"",IF(E32=RIGHT("X",1),'G1'!U30,""))</f>
        <v/>
      </c>
      <c r="P32" s="24" t="str">
        <f ca="1">IF(D32=RIGHT("X",1),"",IF(E32=RIGHT("X",1),'tables tarifs 2009-2010'!$C$11,""))</f>
        <v/>
      </c>
      <c r="Q32" s="27" t="str">
        <f t="shared" si="1"/>
        <v/>
      </c>
      <c r="R32" s="24">
        <f ca="1">IF('G1'!H30=RIGHT("X",1),'G1'!M30,0)</f>
        <v>0</v>
      </c>
      <c r="S32" s="24">
        <f ca="1">IF('G1'!I30=RIGHT("X",1),'G1'!N30,0)</f>
        <v>0</v>
      </c>
      <c r="T32" s="32">
        <f ca="1">R32+S32</f>
        <v>0</v>
      </c>
      <c r="U32" s="24" t="str">
        <f ca="1">IF('G1'!K30=RIGHT("",1),"",IF('G1'!K30=RIGHT("X",1),'G1'!P30,""))</f>
        <v/>
      </c>
      <c r="V32" s="24" t="str">
        <f ca="1">IF('G1'!L30=RIGHT("",1),"",IF('G1'!L30=RIGHT("X",1),'G1'!Q30,""))</f>
        <v/>
      </c>
      <c r="W32" s="24" t="str">
        <f ca="1">IF('G1'!J30=RIGHT("",1),"",IF('G1'!J30=RIGHT("X",1),'G1'!O30,""))</f>
        <v/>
      </c>
      <c r="X32" s="29"/>
      <c r="Y32" s="30"/>
      <c r="Z32" s="24">
        <f ca="1">IF('G1'!C30=RIGHT("X",1),'G1'!C30,0)</f>
        <v>0</v>
      </c>
    </row>
    <row r="33" spans="1:26" ht="13.5" thickBot="1">
      <c r="A33" s="22" t="str">
        <f ca="1">IF('G1'!A31="","",'G1'!A31)</f>
        <v/>
      </c>
      <c r="B33" s="23" t="str">
        <f ca="1">IF('G1'!B31="","",'G1'!B31)</f>
        <v/>
      </c>
      <c r="C33" s="24" t="str">
        <f ca="1">IF('G1'!D31="","",'G1'!D31)</f>
        <v/>
      </c>
      <c r="D33" s="24" t="str">
        <f ca="1">IF('G1'!E31="","",'G1'!E31)</f>
        <v/>
      </c>
      <c r="E33" s="24" t="str">
        <f ca="1">IF('G1'!F31="","",'G1'!F31)</f>
        <v/>
      </c>
      <c r="F33" s="24" t="str">
        <f ca="1">IF('G1'!G31="","",'G1'!G31)</f>
        <v/>
      </c>
      <c r="G33" s="24">
        <f ca="1">IF('G1'!T31="","",'G1'!T31)</f>
        <v>0</v>
      </c>
      <c r="H33" s="2"/>
      <c r="I33" s="155"/>
      <c r="J33" s="2"/>
      <c r="K33" s="155"/>
      <c r="L33" s="2"/>
      <c r="M33" s="156"/>
      <c r="N33" s="26">
        <f t="shared" si="0"/>
        <v>0</v>
      </c>
      <c r="O33" s="25" t="str">
        <f ca="1">IF(C33=RIGHT("X",1),"",IF(E33=RIGHT("X",1),'G1'!U31,""))</f>
        <v/>
      </c>
      <c r="P33" s="24" t="str">
        <f ca="1">IF(D33=RIGHT("X",1),"",IF(E33=RIGHT("X",1),'tables tarifs 2009-2010'!$C$11,""))</f>
        <v/>
      </c>
      <c r="Q33" s="27" t="str">
        <f t="shared" si="1"/>
        <v/>
      </c>
      <c r="R33" s="24">
        <f ca="1">IF('G1'!H31=RIGHT("X",1),'G1'!M31,0)</f>
        <v>0</v>
      </c>
      <c r="S33" s="24">
        <f ca="1">IF('G1'!I31=RIGHT("X",1),'G1'!N31,0)</f>
        <v>0</v>
      </c>
      <c r="T33" s="2"/>
      <c r="U33" s="24" t="str">
        <f ca="1">IF('G1'!K31=RIGHT("",1),"",IF('G1'!K31=RIGHT("X",1),'G1'!P31,""))</f>
        <v/>
      </c>
      <c r="V33" s="24" t="str">
        <f ca="1">IF('G1'!L31=RIGHT("",1),"",IF('G1'!L31=RIGHT("X",1),'G1'!Q31,""))</f>
        <v/>
      </c>
      <c r="W33" s="24" t="str">
        <f ca="1">IF('G1'!J31=RIGHT("",1),"",IF('G1'!J31=RIGHT("X",1),'G1'!O31,""))</f>
        <v/>
      </c>
      <c r="X33" s="29"/>
      <c r="Y33" s="31"/>
      <c r="Z33" s="24">
        <f ca="1">IF('G1'!C31=RIGHT("X",1),'G1'!C31,0)</f>
        <v>0</v>
      </c>
    </row>
    <row r="34" spans="1:26" ht="21" thickBot="1">
      <c r="A34" s="228" t="s">
        <v>21</v>
      </c>
      <c r="B34" s="229"/>
      <c r="C34" s="74"/>
      <c r="D34" s="33">
        <f t="shared" ref="D34:L34" si="3">SUM(D6:D30)</f>
        <v>0</v>
      </c>
      <c r="E34" s="33"/>
      <c r="F34" s="33"/>
      <c r="G34" s="84">
        <f>SUM(G6:G30)</f>
        <v>792.1</v>
      </c>
      <c r="H34" s="84">
        <f t="shared" si="3"/>
        <v>88</v>
      </c>
      <c r="I34" s="84">
        <f t="shared" si="3"/>
        <v>55</v>
      </c>
      <c r="J34" s="84">
        <f t="shared" si="3"/>
        <v>39</v>
      </c>
      <c r="K34" s="84">
        <f t="shared" si="3"/>
        <v>53.999999999999993</v>
      </c>
      <c r="L34" s="85">
        <f t="shared" si="3"/>
        <v>10</v>
      </c>
      <c r="M34" s="86"/>
      <c r="N34" s="87">
        <f t="shared" ref="N34:W34" si="4">SUM(N6:N30)</f>
        <v>733.6</v>
      </c>
      <c r="O34" s="85">
        <f t="shared" si="4"/>
        <v>9</v>
      </c>
      <c r="P34" s="88">
        <f t="shared" si="4"/>
        <v>13</v>
      </c>
      <c r="Q34" s="89">
        <f t="shared" si="4"/>
        <v>58.5</v>
      </c>
      <c r="R34" s="85">
        <f t="shared" si="4"/>
        <v>717.1</v>
      </c>
      <c r="S34" s="85">
        <f t="shared" si="4"/>
        <v>0</v>
      </c>
      <c r="T34" s="84">
        <f t="shared" si="4"/>
        <v>717.1</v>
      </c>
      <c r="U34" s="90">
        <f t="shared" si="4"/>
        <v>75</v>
      </c>
      <c r="V34" s="91">
        <f t="shared" si="4"/>
        <v>0</v>
      </c>
      <c r="W34" s="89">
        <f t="shared" si="4"/>
        <v>75</v>
      </c>
      <c r="X34" s="86"/>
      <c r="Y34" s="92"/>
      <c r="Z34" s="92"/>
    </row>
    <row r="37" spans="1:26">
      <c r="T37" s="66"/>
    </row>
    <row r="40" spans="1:26">
      <c r="L40" s="224" t="str">
        <f>IF(ISERROR(D8/E8),"",D8/E8)</f>
        <v/>
      </c>
    </row>
    <row r="41" spans="1:26">
      <c r="L41" s="224"/>
    </row>
  </sheetData>
  <mergeCells count="17">
    <mergeCell ref="L40:L41"/>
    <mergeCell ref="Y3:Y4"/>
    <mergeCell ref="H4:L4"/>
    <mergeCell ref="A34:B34"/>
    <mergeCell ref="E3:E5"/>
    <mergeCell ref="F3:F5"/>
    <mergeCell ref="G3:G5"/>
    <mergeCell ref="C3:C5"/>
    <mergeCell ref="Z3:Z4"/>
    <mergeCell ref="A1:X2"/>
    <mergeCell ref="A3:A5"/>
    <mergeCell ref="B3:B5"/>
    <mergeCell ref="D3:D5"/>
    <mergeCell ref="H3:Q3"/>
    <mergeCell ref="R3:S3"/>
    <mergeCell ref="U3:V3"/>
    <mergeCell ref="W3:X3"/>
  </mergeCells>
  <phoneticPr fontId="1" type="noConversion"/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>
  <dimension ref="A1:D31"/>
  <sheetViews>
    <sheetView topLeftCell="A2" workbookViewId="0">
      <selection activeCell="F31" sqref="F31"/>
    </sheetView>
  </sheetViews>
  <sheetFormatPr baseColWidth="10" defaultRowHeight="12.75"/>
  <cols>
    <col min="1" max="1" width="16.875" bestFit="1" customWidth="1"/>
  </cols>
  <sheetData>
    <row r="1" spans="1:4" ht="13.5" thickBot="1"/>
    <row r="2" spans="1:4">
      <c r="A2" s="233" t="s">
        <v>2</v>
      </c>
      <c r="B2" s="235" t="s">
        <v>30</v>
      </c>
    </row>
    <row r="3" spans="1:4" ht="13.5" thickBot="1">
      <c r="A3" s="234"/>
      <c r="B3" s="234"/>
    </row>
    <row r="4" spans="1:4" ht="15.75">
      <c r="A4" s="72" t="str">
        <f ca="1">IF('Détail G1'!U6="","",'Détail G1'!A6)</f>
        <v/>
      </c>
      <c r="B4" s="72" t="str">
        <f ca="1">IF('Détail G1'!U6="","",'Détail G1'!B6)</f>
        <v/>
      </c>
      <c r="C4" s="24" t="str">
        <f ca="1">IF('Détail G1'!U6="","",'Détail G1'!U6)</f>
        <v/>
      </c>
      <c r="D4" t="str">
        <f>IF(C4="","",1)</f>
        <v/>
      </c>
    </row>
    <row r="5" spans="1:4" ht="15.75">
      <c r="A5" s="72" t="str">
        <f ca="1">IF('Détail G1'!U7="","",'Détail G1'!A7)</f>
        <v/>
      </c>
      <c r="B5" s="72" t="str">
        <f ca="1">IF('Détail G1'!U7="","",'Détail G1'!B7)</f>
        <v/>
      </c>
      <c r="C5" s="24" t="str">
        <f ca="1">IF('Détail G1'!U7="","",'Détail G1'!U7)</f>
        <v/>
      </c>
      <c r="D5" t="str">
        <f t="shared" ref="D5:D30" si="0">IF(C5="","",1)</f>
        <v/>
      </c>
    </row>
    <row r="6" spans="1:4" ht="15.75">
      <c r="A6" s="72" t="str">
        <f ca="1">IF('Détail G1'!U8="","",'Détail G1'!A8)</f>
        <v/>
      </c>
      <c r="B6" s="72" t="str">
        <f ca="1">IF('Détail G1'!U8="","",'Détail G1'!B8)</f>
        <v/>
      </c>
      <c r="C6" s="24" t="str">
        <f ca="1">IF('Détail G1'!U8="","",'Détail G1'!U8)</f>
        <v/>
      </c>
      <c r="D6" t="str">
        <f t="shared" si="0"/>
        <v/>
      </c>
    </row>
    <row r="7" spans="1:4" ht="15.75">
      <c r="A7" s="72" t="str">
        <f ca="1">IF('Détail G1'!U9="","",'Détail G1'!A9)</f>
        <v/>
      </c>
      <c r="B7" s="72" t="str">
        <f ca="1">IF('Détail G1'!U9="","",'Détail G1'!B9)</f>
        <v/>
      </c>
      <c r="C7" s="24" t="str">
        <f ca="1">IF('Détail G1'!U9="","",'Détail G1'!U9)</f>
        <v/>
      </c>
      <c r="D7" t="str">
        <f t="shared" si="0"/>
        <v/>
      </c>
    </row>
    <row r="8" spans="1:4" ht="15.75">
      <c r="A8" s="72" t="str">
        <f ca="1">IF('Détail G1'!U10="","",'Détail G1'!A10)</f>
        <v/>
      </c>
      <c r="B8" s="72" t="str">
        <f ca="1">IF('Détail G1'!U10="","",'Détail G1'!B10)</f>
        <v/>
      </c>
      <c r="C8" s="24" t="str">
        <f ca="1">IF('Détail G1'!U10="","",'Détail G1'!U10)</f>
        <v/>
      </c>
      <c r="D8" t="str">
        <f t="shared" si="0"/>
        <v/>
      </c>
    </row>
    <row r="9" spans="1:4" ht="15.75">
      <c r="A9" s="72" t="str">
        <f ca="1">IF('Détail G1'!U11="","",'Détail G1'!A11)</f>
        <v/>
      </c>
      <c r="B9" s="72" t="str">
        <f ca="1">IF('Détail G1'!U11="","",'Détail G1'!B11)</f>
        <v/>
      </c>
      <c r="C9" s="24" t="str">
        <f ca="1">IF('Détail G1'!U11="","",'Détail G1'!U11)</f>
        <v/>
      </c>
      <c r="D9" t="str">
        <f t="shared" si="0"/>
        <v/>
      </c>
    </row>
    <row r="10" spans="1:4" ht="15.75">
      <c r="A10" s="72" t="str">
        <f ca="1">IF('Détail G1'!U12="","",'Détail G1'!A12)</f>
        <v/>
      </c>
      <c r="B10" s="72" t="str">
        <f ca="1">IF('Détail G1'!U12="","",'Détail G1'!B12)</f>
        <v/>
      </c>
      <c r="C10" s="24" t="str">
        <f ca="1">IF('Détail G1'!U12="","",'Détail G1'!U12)</f>
        <v/>
      </c>
      <c r="D10" t="str">
        <f t="shared" si="0"/>
        <v/>
      </c>
    </row>
    <row r="11" spans="1:4" ht="15.75">
      <c r="A11" s="72" t="str">
        <f ca="1">IF('Détail G1'!U13="","",'Détail G1'!A13)</f>
        <v/>
      </c>
      <c r="B11" s="72" t="str">
        <f ca="1">IF('Détail G1'!U13="","",'Détail G1'!B13)</f>
        <v/>
      </c>
      <c r="C11" s="24" t="str">
        <f ca="1">IF('Détail G1'!U13="","",'Détail G1'!U13)</f>
        <v/>
      </c>
      <c r="D11" t="str">
        <f t="shared" si="0"/>
        <v/>
      </c>
    </row>
    <row r="12" spans="1:4" ht="15.75">
      <c r="A12" s="72" t="str">
        <f ca="1">IF('Détail G1'!U14="","",'Détail G1'!A14)</f>
        <v/>
      </c>
      <c r="B12" s="72" t="str">
        <f ca="1">IF('Détail G1'!U14="","",'Détail G1'!B14)</f>
        <v/>
      </c>
      <c r="C12" s="24" t="str">
        <f ca="1">IF('Détail G1'!U14="","",'Détail G1'!U14)</f>
        <v/>
      </c>
      <c r="D12" t="str">
        <f t="shared" si="0"/>
        <v/>
      </c>
    </row>
    <row r="13" spans="1:4" ht="15.75">
      <c r="A13" s="72" t="str">
        <f ca="1">IF('Détail G1'!U15="","",'Détail G1'!A15)</f>
        <v/>
      </c>
      <c r="B13" s="72" t="str">
        <f ca="1">IF('Détail G1'!U15="","",'Détail G1'!B15)</f>
        <v/>
      </c>
      <c r="C13" s="24" t="str">
        <f ca="1">IF('Détail G1'!U15="","",'Détail G1'!U15)</f>
        <v/>
      </c>
      <c r="D13" t="str">
        <f t="shared" si="0"/>
        <v/>
      </c>
    </row>
    <row r="14" spans="1:4" ht="15.75">
      <c r="A14" s="72" t="str">
        <f ca="1">IF('Détail G1'!U16="","",'Détail G1'!A16)</f>
        <v/>
      </c>
      <c r="B14" s="72" t="str">
        <f ca="1">IF('Détail G1'!U16="","",'Détail G1'!B16)</f>
        <v/>
      </c>
      <c r="C14" s="24" t="str">
        <f ca="1">IF('Détail G1'!U16="","",'Détail G1'!U16)</f>
        <v/>
      </c>
      <c r="D14" t="str">
        <f t="shared" si="0"/>
        <v/>
      </c>
    </row>
    <row r="15" spans="1:4" ht="15.75">
      <c r="A15" s="72" t="str">
        <f ca="1">IF('Détail G1'!U17="","",'Détail G1'!A17)</f>
        <v/>
      </c>
      <c r="B15" s="72" t="str">
        <f ca="1">IF('Détail G1'!U17="","",'Détail G1'!B17)</f>
        <v/>
      </c>
      <c r="C15" s="24" t="str">
        <f ca="1">IF('Détail G1'!U17="","",'Détail G1'!U17)</f>
        <v/>
      </c>
      <c r="D15" t="str">
        <f t="shared" si="0"/>
        <v/>
      </c>
    </row>
    <row r="16" spans="1:4" ht="15.75">
      <c r="A16" s="72" t="str">
        <f ca="1">IF('Détail G1'!U18="","",'Détail G1'!A18)</f>
        <v>ATTT</v>
      </c>
      <c r="B16" s="72">
        <f ca="1">IF('Détail G1'!U18="","",'Détail G1'!B18)</f>
        <v>0</v>
      </c>
      <c r="C16" s="24">
        <f ca="1">IF('Détail G1'!U18="","",'Détail G1'!U18)</f>
        <v>75</v>
      </c>
      <c r="D16">
        <f t="shared" si="0"/>
        <v>1</v>
      </c>
    </row>
    <row r="17" spans="1:4" ht="15.75">
      <c r="A17" s="72" t="str">
        <f ca="1">IF('Détail G1'!U19="","",'Détail G1'!A19)</f>
        <v/>
      </c>
      <c r="B17" s="72" t="str">
        <f ca="1">IF('Détail G1'!U19="","",'Détail G1'!B19)</f>
        <v/>
      </c>
      <c r="C17" s="24" t="str">
        <f ca="1">IF('Détail G1'!U19="","",'Détail G1'!U19)</f>
        <v/>
      </c>
      <c r="D17" t="str">
        <f t="shared" si="0"/>
        <v/>
      </c>
    </row>
    <row r="18" spans="1:4" ht="15.75">
      <c r="A18" s="72" t="str">
        <f ca="1">IF('Détail G1'!U20="","",'Détail G1'!A20)</f>
        <v/>
      </c>
      <c r="B18" s="72" t="str">
        <f ca="1">IF('Détail G1'!U20="","",'Détail G1'!B20)</f>
        <v/>
      </c>
      <c r="C18" s="24" t="str">
        <f ca="1">IF('Détail G1'!U20="","",'Détail G1'!U20)</f>
        <v/>
      </c>
      <c r="D18" t="str">
        <f t="shared" si="0"/>
        <v/>
      </c>
    </row>
    <row r="19" spans="1:4" ht="15.75">
      <c r="A19" s="72" t="str">
        <f ca="1">IF('Détail G1'!U21="","",'Détail G1'!A21)</f>
        <v/>
      </c>
      <c r="B19" s="72" t="str">
        <f ca="1">IF('Détail G1'!U21="","",'Détail G1'!B21)</f>
        <v/>
      </c>
      <c r="C19" s="24" t="str">
        <f ca="1">IF('Détail G1'!U21="","",'Détail G1'!U21)</f>
        <v/>
      </c>
      <c r="D19" t="str">
        <f t="shared" si="0"/>
        <v/>
      </c>
    </row>
    <row r="20" spans="1:4" ht="15.75">
      <c r="A20" s="72" t="str">
        <f ca="1">IF('Détail G1'!U22="","",'Détail G1'!A22)</f>
        <v/>
      </c>
      <c r="B20" s="72" t="str">
        <f ca="1">IF('Détail G1'!U22="","",'Détail G1'!B22)</f>
        <v/>
      </c>
      <c r="C20" s="24" t="str">
        <f ca="1">IF('Détail G1'!U22="","",'Détail G1'!U22)</f>
        <v/>
      </c>
      <c r="D20" t="str">
        <f t="shared" si="0"/>
        <v/>
      </c>
    </row>
    <row r="21" spans="1:4" ht="15.75">
      <c r="A21" s="72" t="str">
        <f ca="1">IF('Détail G1'!U23="","",'Détail G1'!A23)</f>
        <v/>
      </c>
      <c r="B21" s="72" t="str">
        <f ca="1">IF('Détail G1'!U23="","",'Détail G1'!B23)</f>
        <v/>
      </c>
      <c r="C21" s="24" t="str">
        <f ca="1">IF('Détail G1'!U23="","",'Détail G1'!U23)</f>
        <v/>
      </c>
      <c r="D21" t="str">
        <f t="shared" si="0"/>
        <v/>
      </c>
    </row>
    <row r="22" spans="1:4" ht="15.75">
      <c r="A22" s="72" t="str">
        <f ca="1">IF('Détail G1'!U24="","",'Détail G1'!A24)</f>
        <v/>
      </c>
      <c r="B22" s="72" t="str">
        <f ca="1">IF('Détail G1'!U24="","",'Détail G1'!B24)</f>
        <v/>
      </c>
      <c r="C22" s="24" t="str">
        <f ca="1">IF('Détail G1'!U24="","",'Détail G1'!U24)</f>
        <v/>
      </c>
      <c r="D22" t="str">
        <f t="shared" si="0"/>
        <v/>
      </c>
    </row>
    <row r="23" spans="1:4" ht="15.75">
      <c r="A23" s="72" t="str">
        <f ca="1">IF('Détail G1'!U25="","",'Détail G1'!A25)</f>
        <v/>
      </c>
      <c r="B23" s="72" t="str">
        <f ca="1">IF('Détail G1'!U25="","",'Détail G1'!B25)</f>
        <v/>
      </c>
      <c r="C23" s="24" t="str">
        <f ca="1">IF('Détail G1'!U25="","",'Détail G1'!U25)</f>
        <v/>
      </c>
      <c r="D23" t="str">
        <f t="shared" si="0"/>
        <v/>
      </c>
    </row>
    <row r="24" spans="1:4" ht="15.75">
      <c r="A24" s="72" t="str">
        <f ca="1">IF('Détail G1'!U26="","",'Détail G1'!A26)</f>
        <v/>
      </c>
      <c r="B24" s="72" t="str">
        <f ca="1">IF('Détail G1'!U26="","",'Détail G1'!B26)</f>
        <v/>
      </c>
      <c r="C24" s="24" t="str">
        <f ca="1">IF('Détail G1'!U26="","",'Détail G1'!U26)</f>
        <v/>
      </c>
      <c r="D24" t="str">
        <f t="shared" si="0"/>
        <v/>
      </c>
    </row>
    <row r="25" spans="1:4" ht="15.75">
      <c r="A25" s="72" t="str">
        <f ca="1">IF('Détail G1'!U27="","",'Détail G1'!A27)</f>
        <v/>
      </c>
      <c r="B25" s="72" t="str">
        <f ca="1">IF('Détail G1'!U27="","",'Détail G1'!B27)</f>
        <v/>
      </c>
      <c r="C25" s="24" t="str">
        <f ca="1">IF('Détail G1'!U27="","",'Détail G1'!U27)</f>
        <v/>
      </c>
      <c r="D25" t="str">
        <f t="shared" si="0"/>
        <v/>
      </c>
    </row>
    <row r="26" spans="1:4" ht="15.75">
      <c r="A26" s="72" t="str">
        <f ca="1">IF('Détail G1'!U28="","",'Détail G1'!A28)</f>
        <v/>
      </c>
      <c r="B26" s="72" t="str">
        <f ca="1">IF('Détail G1'!U28="","",'Détail G1'!B28)</f>
        <v/>
      </c>
      <c r="C26" s="24" t="str">
        <f ca="1">IF('Détail G1'!U28="","",'Détail G1'!U28)</f>
        <v/>
      </c>
      <c r="D26" t="str">
        <f t="shared" si="0"/>
        <v/>
      </c>
    </row>
    <row r="27" spans="1:4" ht="15.75">
      <c r="A27" s="72" t="str">
        <f ca="1">IF('Détail G1'!U29="","",'Détail G1'!A29)</f>
        <v/>
      </c>
      <c r="B27" s="72" t="str">
        <f ca="1">IF('Détail G1'!U29="","",'Détail G1'!B29)</f>
        <v/>
      </c>
      <c r="C27" s="24" t="str">
        <f ca="1">IF('Détail G1'!U29="","",'Détail G1'!U29)</f>
        <v/>
      </c>
      <c r="D27" t="str">
        <f t="shared" si="0"/>
        <v/>
      </c>
    </row>
    <row r="28" spans="1:4" ht="15.75">
      <c r="A28" s="72" t="str">
        <f ca="1">IF('Détail G1'!U30="","",'Détail G1'!A30)</f>
        <v/>
      </c>
      <c r="B28" s="72" t="str">
        <f ca="1">IF('Détail G1'!U30="","",'Détail G1'!B30)</f>
        <v/>
      </c>
      <c r="C28" s="24" t="str">
        <f ca="1">IF('Détail G1'!U30="","",'Détail G1'!U30)</f>
        <v/>
      </c>
      <c r="D28" t="str">
        <f t="shared" si="0"/>
        <v/>
      </c>
    </row>
    <row r="29" spans="1:4" ht="15.75">
      <c r="A29" s="72" t="str">
        <f ca="1">IF('Détail G1'!U31="","",'Détail G1'!A31)</f>
        <v/>
      </c>
      <c r="B29" s="72" t="str">
        <f ca="1">IF('Détail G1'!U31="","",'Détail G1'!B31)</f>
        <v/>
      </c>
      <c r="C29" s="24" t="str">
        <f ca="1">IF('Détail G1'!U31="","",'Détail G1'!U31)</f>
        <v/>
      </c>
      <c r="D29" t="str">
        <f t="shared" si="0"/>
        <v/>
      </c>
    </row>
    <row r="30" spans="1:4" ht="15.75">
      <c r="A30" s="72" t="str">
        <f ca="1">IF('Détail G1'!U32="","",'Détail G1'!A32)</f>
        <v/>
      </c>
      <c r="B30" s="72" t="str">
        <f ca="1">IF('Détail G1'!U32="","",'Détail G1'!B32)</f>
        <v/>
      </c>
      <c r="C30" s="24" t="str">
        <f ca="1">IF('Détail G1'!U32="","",'Détail G1'!U32)</f>
        <v/>
      </c>
      <c r="D30" t="str">
        <f t="shared" si="0"/>
        <v/>
      </c>
    </row>
    <row r="31" spans="1:4" ht="15.75">
      <c r="A31" s="72" t="str">
        <f ca="1">IF('Détail G1'!U32="","",'Détail G1'!A32)</f>
        <v/>
      </c>
      <c r="B31" s="73"/>
      <c r="C31" s="24">
        <f ca="1">SUM(C4:C30)</f>
        <v>75</v>
      </c>
      <c r="D31">
        <f>SUM(D4:D30)</f>
        <v>1</v>
      </c>
    </row>
  </sheetData>
  <mergeCells count="2">
    <mergeCell ref="A2:A3"/>
    <mergeCell ref="B2:B3"/>
  </mergeCells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30"/>
  <sheetViews>
    <sheetView workbookViewId="0">
      <selection activeCell="H6" sqref="H6"/>
    </sheetView>
  </sheetViews>
  <sheetFormatPr baseColWidth="10" defaultRowHeight="12.75"/>
  <cols>
    <col min="1" max="1" width="16.875" bestFit="1" customWidth="1"/>
  </cols>
  <sheetData>
    <row r="1" spans="1:8">
      <c r="A1" s="233" t="s">
        <v>2</v>
      </c>
      <c r="B1" s="235" t="s">
        <v>30</v>
      </c>
    </row>
    <row r="2" spans="1:8" ht="13.5" thickBot="1">
      <c r="A2" s="234"/>
      <c r="B2" s="234"/>
      <c r="G2" t="s">
        <v>24</v>
      </c>
      <c r="H2" t="s">
        <v>20</v>
      </c>
    </row>
    <row r="3" spans="1:8" ht="15.75">
      <c r="A3" s="72" t="str">
        <f ca="1">IF('Détail G1'!S6="","",'Détail G1'!A6)</f>
        <v>AAAA</v>
      </c>
      <c r="B3" s="72">
        <f ca="1">IF('Détail G1'!S6="","",'Détail G1'!B6)</f>
        <v>0</v>
      </c>
      <c r="C3" s="24">
        <f ca="1">IF('Détail G1'!S6="","",'Détail G1'!S6)</f>
        <v>0</v>
      </c>
      <c r="D3">
        <v>1</v>
      </c>
      <c r="F3">
        <v>500</v>
      </c>
      <c r="H3">
        <f>G3*F3</f>
        <v>0</v>
      </c>
    </row>
    <row r="4" spans="1:8" ht="15.75">
      <c r="A4" s="72" t="str">
        <f ca="1">IF('Détail G1'!S7="","",'Détail G1'!A7)</f>
        <v>ABBB</v>
      </c>
      <c r="B4" s="72">
        <f ca="1">IF('Détail G1'!S7="","",'Détail G1'!B7)</f>
        <v>0</v>
      </c>
      <c r="C4" s="24">
        <f ca="1">IF('Détail G1'!S7="","",'Détail G1'!S7)</f>
        <v>0</v>
      </c>
      <c r="D4">
        <v>2</v>
      </c>
      <c r="F4">
        <v>200</v>
      </c>
      <c r="H4">
        <f t="shared" ref="H4:H17" si="0">G4*F4</f>
        <v>0</v>
      </c>
    </row>
    <row r="5" spans="1:8" ht="15.75">
      <c r="A5" s="72" t="str">
        <f ca="1">IF('Détail G1'!S8="","",'Détail G1'!A8)</f>
        <v>ACCC</v>
      </c>
      <c r="B5" s="72">
        <f ca="1">IF('Détail G1'!S8="","",'Détail G1'!B8)</f>
        <v>0</v>
      </c>
      <c r="C5" s="24">
        <f ca="1">IF('Détail G1'!S8="","",'Détail G1'!S8)</f>
        <v>0</v>
      </c>
      <c r="D5">
        <v>3</v>
      </c>
      <c r="F5">
        <v>100</v>
      </c>
      <c r="H5">
        <f t="shared" si="0"/>
        <v>0</v>
      </c>
    </row>
    <row r="6" spans="1:8" ht="15.75">
      <c r="A6" s="72" t="str">
        <f ca="1">IF('Détail G1'!S9="","",'Détail G1'!A9)</f>
        <v>ADDD</v>
      </c>
      <c r="B6" s="72">
        <f ca="1">IF('Détail G1'!S9="","",'Détail G1'!B9)</f>
        <v>0</v>
      </c>
      <c r="C6" s="24">
        <f ca="1">IF('Détail G1'!S9="","",'Détail G1'!S9)</f>
        <v>0</v>
      </c>
      <c r="D6">
        <v>4</v>
      </c>
      <c r="F6">
        <v>50</v>
      </c>
      <c r="H6">
        <f t="shared" si="0"/>
        <v>0</v>
      </c>
    </row>
    <row r="7" spans="1:8" ht="15.75">
      <c r="A7" s="72" t="str">
        <f ca="1">IF('Détail G1'!S10="","",'Détail G1'!A10)</f>
        <v>AEEE</v>
      </c>
      <c r="B7" s="72">
        <f ca="1">IF('Détail G1'!S10="","",'Détail G1'!B10)</f>
        <v>0</v>
      </c>
      <c r="C7" s="24">
        <f ca="1">IF('Détail G1'!S10="","",'Détail G1'!S10)</f>
        <v>0</v>
      </c>
      <c r="D7">
        <v>5</v>
      </c>
      <c r="F7">
        <v>20</v>
      </c>
      <c r="H7">
        <f t="shared" si="0"/>
        <v>0</v>
      </c>
    </row>
    <row r="8" spans="1:8" ht="15.75">
      <c r="A8" s="72" t="str">
        <f ca="1">IF('Détail G1'!S11="","",'Détail G1'!A11)</f>
        <v>AFFF</v>
      </c>
      <c r="B8" s="72">
        <f ca="1">IF('Détail G1'!S11="","",'Détail G1'!B11)</f>
        <v>0</v>
      </c>
      <c r="C8" s="24">
        <f ca="1">IF('Détail G1'!S11="","",'Détail G1'!S11)</f>
        <v>0</v>
      </c>
      <c r="D8">
        <v>6</v>
      </c>
      <c r="F8">
        <v>10</v>
      </c>
      <c r="H8">
        <f t="shared" si="0"/>
        <v>0</v>
      </c>
    </row>
    <row r="9" spans="1:8" ht="15.75">
      <c r="A9" s="72" t="str">
        <f ca="1">IF('Détail G1'!S12="","",'Détail G1'!A12)</f>
        <v>AGGG</v>
      </c>
      <c r="B9" s="72">
        <f ca="1">IF('Détail G1'!S12="","",'Détail G1'!B12)</f>
        <v>0</v>
      </c>
      <c r="C9" s="24">
        <f ca="1">IF('Détail G1'!S12="","",'Détail G1'!S12)</f>
        <v>0</v>
      </c>
      <c r="D9">
        <v>7</v>
      </c>
      <c r="F9">
        <v>5</v>
      </c>
      <c r="H9">
        <f t="shared" si="0"/>
        <v>0</v>
      </c>
    </row>
    <row r="10" spans="1:8" ht="15.75">
      <c r="A10" s="72" t="str">
        <f ca="1">IF('Détail G1'!S13="","",'Détail G1'!A13)</f>
        <v>AHHH</v>
      </c>
      <c r="B10" s="72">
        <f ca="1">IF('Détail G1'!S13="","",'Détail G1'!B13)</f>
        <v>0</v>
      </c>
      <c r="C10" s="24">
        <f ca="1">IF('Détail G1'!S13="","",'Détail G1'!S13)</f>
        <v>0</v>
      </c>
      <c r="D10">
        <v>8</v>
      </c>
      <c r="F10">
        <v>2</v>
      </c>
      <c r="H10">
        <f t="shared" si="0"/>
        <v>0</v>
      </c>
    </row>
    <row r="11" spans="1:8" ht="15.75">
      <c r="A11" s="72" t="str">
        <f ca="1">IF('Détail G1'!S14="","",'Détail G1'!A14)</f>
        <v>AKKK</v>
      </c>
      <c r="B11" s="72">
        <f ca="1">IF('Détail G1'!S14="","",'Détail G1'!B14)</f>
        <v>0</v>
      </c>
      <c r="C11" s="24">
        <f ca="1">IF('Détail G1'!S14="","",'Détail G1'!S14)</f>
        <v>0</v>
      </c>
      <c r="D11">
        <v>9</v>
      </c>
      <c r="F11">
        <v>1</v>
      </c>
      <c r="H11">
        <f t="shared" si="0"/>
        <v>0</v>
      </c>
    </row>
    <row r="12" spans="1:8" ht="15.75">
      <c r="A12" s="72" t="str">
        <f ca="1">IF('Détail G1'!S15="","",'Détail G1'!A15)</f>
        <v>AJJJJ</v>
      </c>
      <c r="B12" s="72">
        <f ca="1">IF('Détail G1'!S15="","",'Détail G1'!B15)</f>
        <v>0</v>
      </c>
      <c r="C12" s="24">
        <f ca="1">IF('Détail G1'!S15="","",'Détail G1'!S15)</f>
        <v>0</v>
      </c>
      <c r="D12">
        <v>10</v>
      </c>
      <c r="F12">
        <v>0.5</v>
      </c>
      <c r="H12">
        <f t="shared" si="0"/>
        <v>0</v>
      </c>
    </row>
    <row r="13" spans="1:8" ht="15.75">
      <c r="A13" s="72" t="str">
        <f ca="1">IF('Détail G1'!S16="","",'Détail G1'!A16)</f>
        <v>AZZZ</v>
      </c>
      <c r="B13" s="72">
        <f ca="1">IF('Détail G1'!S16="","",'Détail G1'!B16)</f>
        <v>0</v>
      </c>
      <c r="C13" s="24">
        <f ca="1">IF('Détail G1'!S16="","",'Détail G1'!S16)</f>
        <v>0</v>
      </c>
      <c r="D13">
        <v>11</v>
      </c>
      <c r="F13">
        <v>0.2</v>
      </c>
      <c r="H13">
        <f t="shared" si="0"/>
        <v>0</v>
      </c>
    </row>
    <row r="14" spans="1:8" ht="15.75">
      <c r="A14" s="72" t="str">
        <f ca="1">IF('Détail G1'!S17="","",'Détail G1'!A17)</f>
        <v>ARRR</v>
      </c>
      <c r="B14" s="72">
        <f ca="1">IF('Détail G1'!S17="","",'Détail G1'!B17)</f>
        <v>0</v>
      </c>
      <c r="C14" s="24">
        <f ca="1">IF('Détail G1'!S17="","",'Détail G1'!S17)</f>
        <v>0</v>
      </c>
      <c r="D14">
        <v>12</v>
      </c>
      <c r="F14">
        <v>0.1</v>
      </c>
      <c r="H14">
        <f t="shared" si="0"/>
        <v>0</v>
      </c>
    </row>
    <row r="15" spans="1:8" ht="15.75">
      <c r="A15" s="72" t="str">
        <f ca="1">IF('Détail G1'!S18="","",'Détail G1'!A18)</f>
        <v>ATTT</v>
      </c>
      <c r="B15" s="72">
        <f ca="1">IF('Détail G1'!S18="","",'Détail G1'!B18)</f>
        <v>0</v>
      </c>
      <c r="C15" s="24">
        <f ca="1">IF('Détail G1'!S18="","",'Détail G1'!S18)</f>
        <v>0</v>
      </c>
      <c r="D15">
        <v>13</v>
      </c>
      <c r="F15">
        <v>0.05</v>
      </c>
      <c r="H15">
        <f t="shared" si="0"/>
        <v>0</v>
      </c>
    </row>
    <row r="16" spans="1:8" ht="15.75">
      <c r="A16" s="72" t="str">
        <f ca="1">IF('Détail G1'!S19="","",'Détail G1'!A19)</f>
        <v>AIIII</v>
      </c>
      <c r="B16" s="72">
        <f ca="1">IF('Détail G1'!S19="","",'Détail G1'!B19)</f>
        <v>0</v>
      </c>
      <c r="C16" s="24">
        <f ca="1">IF('Détail G1'!S19="","",'Détail G1'!S19)</f>
        <v>0</v>
      </c>
      <c r="D16">
        <v>14</v>
      </c>
      <c r="F16">
        <v>0.02</v>
      </c>
      <c r="H16">
        <f t="shared" si="0"/>
        <v>0</v>
      </c>
    </row>
    <row r="17" spans="1:8" ht="15.75">
      <c r="A17" s="72" t="str">
        <f ca="1">IF('Détail G1'!S20="","",'Détail G1'!A20)</f>
        <v/>
      </c>
      <c r="B17" s="72" t="str">
        <f ca="1">IF('Détail G1'!S20="","",'Détail G1'!B20)</f>
        <v/>
      </c>
      <c r="C17" s="24">
        <f ca="1">IF('Détail G1'!S20="","",'Détail G1'!S20)</f>
        <v>0</v>
      </c>
      <c r="D17">
        <v>15</v>
      </c>
      <c r="F17">
        <v>0.01</v>
      </c>
      <c r="H17">
        <f t="shared" si="0"/>
        <v>0</v>
      </c>
    </row>
    <row r="18" spans="1:8" ht="15.75">
      <c r="A18" s="72" t="str">
        <f ca="1">IF('Détail G1'!S21="","",'Détail G1'!A21)</f>
        <v/>
      </c>
      <c r="B18" s="72" t="str">
        <f ca="1">IF('Détail G1'!S21="","",'Détail G1'!B21)</f>
        <v/>
      </c>
      <c r="C18" s="24">
        <f ca="1">IF('Détail G1'!S21="","",'Détail G1'!S21)</f>
        <v>0</v>
      </c>
      <c r="D18">
        <v>16</v>
      </c>
    </row>
    <row r="19" spans="1:8" ht="15.75">
      <c r="A19" s="72" t="str">
        <f ca="1">IF('Détail G1'!S22="","",'Détail G1'!A22)</f>
        <v/>
      </c>
      <c r="B19" s="72" t="str">
        <f ca="1">IF('Détail G1'!S22="","",'Détail G1'!B22)</f>
        <v/>
      </c>
      <c r="C19" s="24">
        <f ca="1">IF('Détail G1'!S22="","",'Détail G1'!S22)</f>
        <v>0</v>
      </c>
      <c r="D19">
        <v>17</v>
      </c>
    </row>
    <row r="20" spans="1:8" ht="15.75">
      <c r="A20" s="72" t="str">
        <f ca="1">IF('Détail G1'!S23="","",'Détail G1'!A23)</f>
        <v/>
      </c>
      <c r="B20" s="72" t="str">
        <f ca="1">IF('Détail G1'!S23="","",'Détail G1'!B23)</f>
        <v/>
      </c>
      <c r="C20" s="24">
        <f ca="1">IF('Détail G1'!S23="","",'Détail G1'!S23)</f>
        <v>0</v>
      </c>
      <c r="D20">
        <v>18</v>
      </c>
      <c r="H20">
        <f>SUM(H3:H19)</f>
        <v>0</v>
      </c>
    </row>
    <row r="21" spans="1:8" ht="15.75">
      <c r="A21" s="72" t="str">
        <f ca="1">IF('Détail G1'!S24="","",'Détail G1'!A24)</f>
        <v/>
      </c>
      <c r="B21" s="72" t="str">
        <f ca="1">IF('Détail G1'!S24="","",'Détail G1'!B24)</f>
        <v/>
      </c>
      <c r="C21" s="24">
        <f ca="1">IF('Détail G1'!S24="","",'Détail G1'!S24)</f>
        <v>0</v>
      </c>
      <c r="D21">
        <v>19</v>
      </c>
    </row>
    <row r="22" spans="1:8" ht="15.75">
      <c r="A22" s="72" t="str">
        <f ca="1">IF('Détail G1'!S25="","",'Détail G1'!A25)</f>
        <v/>
      </c>
      <c r="B22" s="72" t="str">
        <f ca="1">IF('Détail G1'!S25="","",'Détail G1'!B25)</f>
        <v/>
      </c>
      <c r="C22" s="24">
        <f ca="1">IF('Détail G1'!S25="","",'Détail G1'!S25)</f>
        <v>0</v>
      </c>
      <c r="D22">
        <v>20</v>
      </c>
    </row>
    <row r="23" spans="1:8" ht="15.75">
      <c r="A23" s="72" t="str">
        <f ca="1">IF('Détail G1'!S26="","",'Détail G1'!A26)</f>
        <v/>
      </c>
      <c r="B23" s="72" t="str">
        <f ca="1">IF('Détail G1'!S26="","",'Détail G1'!B26)</f>
        <v/>
      </c>
      <c r="C23" s="24">
        <f ca="1">IF('Détail G1'!S26="","",'Détail G1'!S26)</f>
        <v>0</v>
      </c>
      <c r="D23">
        <v>21</v>
      </c>
    </row>
    <row r="24" spans="1:8" ht="15.75">
      <c r="A24" s="72" t="str">
        <f ca="1">IF('Détail G1'!S27="","",'Détail G1'!A27)</f>
        <v/>
      </c>
      <c r="B24" s="72" t="str">
        <f ca="1">IF('Détail G1'!S27="","",'Détail G1'!B27)</f>
        <v/>
      </c>
      <c r="C24" s="24">
        <f ca="1">IF('Détail G1'!S27="","",'Détail G1'!S27)</f>
        <v>0</v>
      </c>
      <c r="D24">
        <v>22</v>
      </c>
    </row>
    <row r="25" spans="1:8" ht="15.75">
      <c r="A25" s="72" t="str">
        <f ca="1">IF('Détail G1'!S28="","",'Détail G1'!A28)</f>
        <v/>
      </c>
      <c r="B25" s="72" t="str">
        <f ca="1">IF('Détail G1'!S28="","",'Détail G1'!B28)</f>
        <v/>
      </c>
      <c r="C25" s="24">
        <f ca="1">IF('Détail G1'!S28="","",'Détail G1'!S28)</f>
        <v>0</v>
      </c>
      <c r="D25">
        <v>23</v>
      </c>
    </row>
    <row r="26" spans="1:8" ht="15.75">
      <c r="A26" s="72" t="str">
        <f ca="1">IF('Détail G1'!S29="","",'Détail G1'!A29)</f>
        <v/>
      </c>
      <c r="B26" s="72" t="str">
        <f ca="1">IF('Détail G1'!S29="","",'Détail G1'!B29)</f>
        <v/>
      </c>
      <c r="C26" s="24">
        <f ca="1">IF('Détail G1'!S29="","",'Détail G1'!S29)</f>
        <v>0</v>
      </c>
      <c r="D26">
        <v>24</v>
      </c>
    </row>
    <row r="27" spans="1:8" ht="15.75">
      <c r="A27" s="72" t="str">
        <f ca="1">IF('Détail G1'!S30="","",'Détail G1'!A30)</f>
        <v/>
      </c>
      <c r="B27" s="72" t="str">
        <f ca="1">IF('Détail G1'!S30="","",'Détail G1'!B30)</f>
        <v/>
      </c>
      <c r="C27" s="24">
        <f ca="1">IF('Détail G1'!S30="","",'Détail G1'!S30)</f>
        <v>0</v>
      </c>
      <c r="D27">
        <v>25</v>
      </c>
    </row>
    <row r="28" spans="1:8" ht="15.75">
      <c r="A28" s="72"/>
      <c r="B28" s="72"/>
      <c r="C28" s="24">
        <f ca="1">IF('Détail G1'!S31="","",'Détail G1'!S31)</f>
        <v>0</v>
      </c>
      <c r="D28">
        <v>26</v>
      </c>
    </row>
    <row r="29" spans="1:8" ht="15.75">
      <c r="A29" s="72" t="str">
        <f ca="1">IF('Détail G1'!S31="","",'Détail G1'!A31)</f>
        <v/>
      </c>
      <c r="B29" s="72" t="str">
        <f ca="1">IF('Détail G1'!S31="","",'Détail G1'!B31)</f>
        <v/>
      </c>
      <c r="C29" s="24">
        <f ca="1">IF('Détail G1'!S32="","",'Détail G1'!S32)</f>
        <v>0</v>
      </c>
      <c r="D29">
        <v>27</v>
      </c>
    </row>
    <row r="30" spans="1:8" ht="15.75">
      <c r="A30" s="72"/>
      <c r="B30" s="73"/>
      <c r="C30" s="24">
        <f>SUM(C3:C29)</f>
        <v>0</v>
      </c>
    </row>
  </sheetData>
  <mergeCells count="2">
    <mergeCell ref="A1:A2"/>
    <mergeCell ref="B1:B2"/>
  </mergeCells>
  <phoneticPr fontId="27" type="noConversion"/>
  <pageMargins left="0.78740157499999996" right="0.78740157499999996" top="0.984251969" bottom="0.984251969" header="0.4921259845" footer="0.4921259845"/>
  <pageSetup paperSize="10" orientation="portrait" horizontalDpi="4294967292" verticalDpi="429496729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3:E33"/>
  <sheetViews>
    <sheetView workbookViewId="0">
      <selection activeCell="D38" sqref="D38"/>
    </sheetView>
  </sheetViews>
  <sheetFormatPr baseColWidth="10" defaultRowHeight="12.75"/>
  <cols>
    <col min="1" max="1" width="16.875" bestFit="1" customWidth="1"/>
    <col min="2" max="2" width="12.875" bestFit="1" customWidth="1"/>
    <col min="3" max="3" width="12.875" customWidth="1"/>
  </cols>
  <sheetData>
    <row r="3" spans="1:5" ht="13.5" thickBot="1"/>
    <row r="4" spans="1:5">
      <c r="A4" s="233" t="s">
        <v>2</v>
      </c>
      <c r="B4" s="235" t="s">
        <v>30</v>
      </c>
      <c r="C4" s="93"/>
    </row>
    <row r="5" spans="1:5" ht="13.5" thickBot="1">
      <c r="A5" s="234"/>
      <c r="B5" s="234"/>
      <c r="C5" s="83"/>
    </row>
    <row r="6" spans="1:5" ht="15.75">
      <c r="A6" s="72" t="str">
        <f ca="1">IF('Détail G1'!V6="","",'Détail G1'!A6)</f>
        <v/>
      </c>
      <c r="B6" s="72" t="str">
        <f ca="1">IF('Détail G1'!V6="","",'Détail G1'!B6)</f>
        <v/>
      </c>
      <c r="C6" s="24" t="str">
        <f ca="1">IF('Détail G1'!V6="","",'Détail G1'!V6)</f>
        <v/>
      </c>
      <c r="D6" t="str">
        <f>IF(A6="","",1)</f>
        <v/>
      </c>
      <c r="E6">
        <v>1</v>
      </c>
    </row>
    <row r="7" spans="1:5" ht="15.75">
      <c r="A7" s="72" t="str">
        <f ca="1">IF('Détail G1'!V7="","",'Détail G1'!A7)</f>
        <v/>
      </c>
      <c r="B7" s="72" t="str">
        <f ca="1">IF('Détail G1'!V7="","",'Détail G1'!B7)</f>
        <v/>
      </c>
      <c r="C7" s="24" t="str">
        <f ca="1">IF('Détail G1'!V7="","",'Détail G1'!V7)</f>
        <v/>
      </c>
      <c r="D7" t="str">
        <f t="shared" ref="D7:D32" si="0">IF(A7="","",1)</f>
        <v/>
      </c>
      <c r="E7">
        <v>2</v>
      </c>
    </row>
    <row r="8" spans="1:5" ht="15.75">
      <c r="A8" s="72" t="str">
        <f ca="1">IF('Détail G1'!V8="","",'Détail G1'!A8)</f>
        <v/>
      </c>
      <c r="B8" s="72" t="str">
        <f ca="1">IF('Détail G1'!V8="","",'Détail G1'!B8)</f>
        <v/>
      </c>
      <c r="C8" s="24" t="str">
        <f ca="1">IF('Détail G1'!V8="","",'Détail G1'!V8)</f>
        <v/>
      </c>
      <c r="D8" t="str">
        <f t="shared" si="0"/>
        <v/>
      </c>
      <c r="E8">
        <v>3</v>
      </c>
    </row>
    <row r="9" spans="1:5" ht="15.75">
      <c r="A9" s="72" t="str">
        <f ca="1">IF('Détail G1'!V9="","",'Détail G1'!A9)</f>
        <v/>
      </c>
      <c r="B9" s="72" t="str">
        <f ca="1">IF('Détail G1'!V9="","",'Détail G1'!B9)</f>
        <v/>
      </c>
      <c r="C9" s="24" t="str">
        <f ca="1">IF('Détail G1'!V9="","",'Détail G1'!V9)</f>
        <v/>
      </c>
      <c r="D9" t="str">
        <f t="shared" si="0"/>
        <v/>
      </c>
      <c r="E9">
        <v>4</v>
      </c>
    </row>
    <row r="10" spans="1:5" ht="15.75">
      <c r="A10" s="72" t="str">
        <f ca="1">IF('Détail G1'!V10="","",'Détail G1'!A10)</f>
        <v/>
      </c>
      <c r="B10" s="72" t="str">
        <f ca="1">IF('Détail G1'!V10="","",'Détail G1'!B10)</f>
        <v/>
      </c>
      <c r="C10" s="24" t="str">
        <f ca="1">IF('Détail G1'!V10="","",'Détail G1'!V10)</f>
        <v/>
      </c>
      <c r="D10" t="str">
        <f t="shared" si="0"/>
        <v/>
      </c>
      <c r="E10">
        <v>5</v>
      </c>
    </row>
    <row r="11" spans="1:5" ht="15.75">
      <c r="A11" s="72" t="str">
        <f ca="1">IF('Détail G1'!V11="","",'Détail G1'!A11)</f>
        <v/>
      </c>
      <c r="B11" s="72" t="str">
        <f ca="1">IF('Détail G1'!V11="","",'Détail G1'!B11)</f>
        <v/>
      </c>
      <c r="C11" s="24" t="str">
        <f ca="1">IF('Détail G1'!V11="","",'Détail G1'!V11)</f>
        <v/>
      </c>
      <c r="D11" t="str">
        <f t="shared" si="0"/>
        <v/>
      </c>
      <c r="E11">
        <v>6</v>
      </c>
    </row>
    <row r="12" spans="1:5" ht="15.75">
      <c r="A12" s="72" t="str">
        <f ca="1">IF('Détail G1'!V12="","",'Détail G1'!A12)</f>
        <v/>
      </c>
      <c r="B12" s="72" t="str">
        <f ca="1">IF('Détail G1'!V12="","",'Détail G1'!B12)</f>
        <v/>
      </c>
      <c r="C12" s="24" t="str">
        <f ca="1">IF('Détail G1'!V12="","",'Détail G1'!V12)</f>
        <v/>
      </c>
      <c r="D12" t="str">
        <f t="shared" si="0"/>
        <v/>
      </c>
      <c r="E12">
        <v>7</v>
      </c>
    </row>
    <row r="13" spans="1:5" ht="15.75">
      <c r="A13" s="72" t="str">
        <f ca="1">IF('Détail G1'!V13="","",'Détail G1'!A13)</f>
        <v/>
      </c>
      <c r="B13" s="72" t="str">
        <f ca="1">IF('Détail G1'!V13="","",'Détail G1'!B13)</f>
        <v/>
      </c>
      <c r="C13" s="24" t="str">
        <f ca="1">IF('Détail G1'!V13="","",'Détail G1'!V13)</f>
        <v/>
      </c>
      <c r="D13" t="str">
        <f t="shared" si="0"/>
        <v/>
      </c>
      <c r="E13">
        <v>8</v>
      </c>
    </row>
    <row r="14" spans="1:5" ht="15.75">
      <c r="A14" s="72" t="str">
        <f ca="1">IF('Détail G1'!V14="","",'Détail G1'!A14)</f>
        <v/>
      </c>
      <c r="B14" s="72" t="str">
        <f ca="1">IF('Détail G1'!V14="","",'Détail G1'!B14)</f>
        <v/>
      </c>
      <c r="C14" s="24" t="str">
        <f ca="1">IF('Détail G1'!V14="","",'Détail G1'!V14)</f>
        <v/>
      </c>
      <c r="D14" t="str">
        <f t="shared" si="0"/>
        <v/>
      </c>
      <c r="E14">
        <v>9</v>
      </c>
    </row>
    <row r="15" spans="1:5" ht="15.75">
      <c r="A15" s="72" t="str">
        <f ca="1">IF('Détail G1'!V15="","",'Détail G1'!A15)</f>
        <v/>
      </c>
      <c r="B15" s="72" t="str">
        <f ca="1">IF('Détail G1'!V15="","",'Détail G1'!B15)</f>
        <v/>
      </c>
      <c r="C15" s="24" t="str">
        <f ca="1">IF('Détail G1'!V15="","",'Détail G1'!V15)</f>
        <v/>
      </c>
      <c r="D15" t="str">
        <f t="shared" si="0"/>
        <v/>
      </c>
      <c r="E15">
        <v>10</v>
      </c>
    </row>
    <row r="16" spans="1:5" ht="15.75">
      <c r="A16" s="72" t="str">
        <f ca="1">IF('Détail G1'!V16="","",'Détail G1'!A16)</f>
        <v/>
      </c>
      <c r="B16" s="72" t="str">
        <f ca="1">IF('Détail G1'!V16="","",'Détail G1'!B16)</f>
        <v/>
      </c>
      <c r="C16" s="24" t="str">
        <f ca="1">IF('Détail G1'!V16="","",'Détail G1'!V16)</f>
        <v/>
      </c>
      <c r="D16" t="str">
        <f t="shared" si="0"/>
        <v/>
      </c>
      <c r="E16">
        <v>11</v>
      </c>
    </row>
    <row r="17" spans="1:5" ht="15.75">
      <c r="A17" s="72" t="str">
        <f ca="1">IF('Détail G1'!V17="","",'Détail G1'!A17)</f>
        <v/>
      </c>
      <c r="B17" s="72" t="str">
        <f ca="1">IF('Détail G1'!V17="","",'Détail G1'!B17)</f>
        <v/>
      </c>
      <c r="C17" s="24" t="str">
        <f ca="1">IF('Détail G1'!V17="","",'Détail G1'!V17)</f>
        <v/>
      </c>
      <c r="D17" t="str">
        <f t="shared" si="0"/>
        <v/>
      </c>
      <c r="E17">
        <v>12</v>
      </c>
    </row>
    <row r="18" spans="1:5" ht="15.75">
      <c r="A18" s="72" t="str">
        <f ca="1">IF('Détail G1'!V18="","",'Détail G1'!A18)</f>
        <v/>
      </c>
      <c r="B18" s="72" t="str">
        <f ca="1">IF('Détail G1'!V18="","",'Détail G1'!B18)</f>
        <v/>
      </c>
      <c r="C18" s="24" t="str">
        <f ca="1">IF('Détail G1'!V18="","",'Détail G1'!V18)</f>
        <v/>
      </c>
      <c r="D18" t="str">
        <f t="shared" si="0"/>
        <v/>
      </c>
      <c r="E18">
        <v>13</v>
      </c>
    </row>
    <row r="19" spans="1:5" ht="15.75">
      <c r="A19" s="72" t="str">
        <f ca="1">IF('Détail G1'!V19="","",'Détail G1'!A19)</f>
        <v/>
      </c>
      <c r="B19" s="72" t="str">
        <f ca="1">IF('Détail G1'!V19="","",'Détail G1'!B19)</f>
        <v/>
      </c>
      <c r="C19" s="24" t="str">
        <f ca="1">IF('Détail G1'!V19="","",'Détail G1'!V19)</f>
        <v/>
      </c>
      <c r="D19" t="str">
        <f t="shared" si="0"/>
        <v/>
      </c>
      <c r="E19">
        <v>14</v>
      </c>
    </row>
    <row r="20" spans="1:5" ht="15.75">
      <c r="A20" s="72" t="str">
        <f ca="1">IF('Détail G1'!V20="","",'Détail G1'!A20)</f>
        <v/>
      </c>
      <c r="B20" s="72" t="str">
        <f ca="1">IF('Détail G1'!V20="","",'Détail G1'!B20)</f>
        <v/>
      </c>
      <c r="C20" s="24" t="str">
        <f ca="1">IF('Détail G1'!V20="","",'Détail G1'!V20)</f>
        <v/>
      </c>
      <c r="D20" t="str">
        <f t="shared" si="0"/>
        <v/>
      </c>
      <c r="E20">
        <v>15</v>
      </c>
    </row>
    <row r="21" spans="1:5" ht="15.75">
      <c r="A21" s="72" t="str">
        <f ca="1">IF('Détail G1'!V21="","",'Détail G1'!A21)</f>
        <v/>
      </c>
      <c r="B21" s="72" t="str">
        <f ca="1">IF('Détail G1'!V21="","",'Détail G1'!B21)</f>
        <v/>
      </c>
      <c r="C21" s="24" t="str">
        <f ca="1">IF('Détail G1'!V21="","",'Détail G1'!V21)</f>
        <v/>
      </c>
      <c r="D21" t="str">
        <f t="shared" si="0"/>
        <v/>
      </c>
      <c r="E21">
        <v>16</v>
      </c>
    </row>
    <row r="22" spans="1:5" ht="15.75">
      <c r="A22" s="72" t="str">
        <f ca="1">IF('Détail G1'!V22="","",'Détail G1'!A22)</f>
        <v/>
      </c>
      <c r="B22" s="72" t="str">
        <f ca="1">IF('Détail G1'!V22="","",'Détail G1'!B22)</f>
        <v/>
      </c>
      <c r="C22" s="24" t="str">
        <f ca="1">IF('Détail G1'!V22="","",'Détail G1'!V22)</f>
        <v/>
      </c>
      <c r="D22" t="str">
        <f t="shared" si="0"/>
        <v/>
      </c>
      <c r="E22">
        <v>17</v>
      </c>
    </row>
    <row r="23" spans="1:5" ht="15.75">
      <c r="A23" s="72" t="str">
        <f ca="1">IF('Détail G1'!V23="","",'Détail G1'!A23)</f>
        <v/>
      </c>
      <c r="B23" s="72" t="str">
        <f ca="1">IF('Détail G1'!V23="","",'Détail G1'!B23)</f>
        <v/>
      </c>
      <c r="C23" s="24" t="str">
        <f ca="1">IF('Détail G1'!V23="","",'Détail G1'!V23)</f>
        <v/>
      </c>
      <c r="D23" t="str">
        <f t="shared" si="0"/>
        <v/>
      </c>
      <c r="E23">
        <v>18</v>
      </c>
    </row>
    <row r="24" spans="1:5" ht="15.75">
      <c r="A24" s="72" t="str">
        <f ca="1">IF('Détail G1'!V24="","",'Détail G1'!A24)</f>
        <v/>
      </c>
      <c r="B24" s="72" t="str">
        <f ca="1">IF('Détail G1'!V24="","",'Détail G1'!B24)</f>
        <v/>
      </c>
      <c r="C24" s="24" t="str">
        <f ca="1">IF('Détail G1'!V24="","",'Détail G1'!V24)</f>
        <v/>
      </c>
      <c r="D24" t="str">
        <f t="shared" si="0"/>
        <v/>
      </c>
      <c r="E24">
        <v>19</v>
      </c>
    </row>
    <row r="25" spans="1:5" ht="15.75">
      <c r="A25" s="72" t="str">
        <f ca="1">IF('Détail G1'!V25="","",'Détail G1'!A25)</f>
        <v/>
      </c>
      <c r="B25" s="72" t="str">
        <f ca="1">IF('Détail G1'!V25="","",'Détail G1'!B25)</f>
        <v/>
      </c>
      <c r="C25" s="24" t="str">
        <f ca="1">IF('Détail G1'!V25="","",'Détail G1'!V25)</f>
        <v/>
      </c>
      <c r="D25" t="str">
        <f t="shared" si="0"/>
        <v/>
      </c>
      <c r="E25">
        <v>20</v>
      </c>
    </row>
    <row r="26" spans="1:5" ht="15.75">
      <c r="A26" s="72" t="str">
        <f ca="1">IF('Détail G1'!V26="","",'Détail G1'!A26)</f>
        <v/>
      </c>
      <c r="B26" s="72" t="str">
        <f ca="1">IF('Détail G1'!V26="","",'Détail G1'!B26)</f>
        <v/>
      </c>
      <c r="C26" s="24" t="str">
        <f ca="1">IF('Détail G1'!V26="","",'Détail G1'!V26)</f>
        <v/>
      </c>
      <c r="D26" t="str">
        <f t="shared" si="0"/>
        <v/>
      </c>
      <c r="E26">
        <v>21</v>
      </c>
    </row>
    <row r="27" spans="1:5" ht="15.75">
      <c r="A27" s="72" t="str">
        <f ca="1">IF('Détail G1'!V27="","",'Détail G1'!A27)</f>
        <v/>
      </c>
      <c r="B27" s="72" t="str">
        <f ca="1">IF('Détail G1'!V27="","",'Détail G1'!B27)</f>
        <v/>
      </c>
      <c r="C27" s="24" t="str">
        <f ca="1">IF('Détail G1'!V27="","",'Détail G1'!V27)</f>
        <v/>
      </c>
      <c r="D27" t="str">
        <f t="shared" si="0"/>
        <v/>
      </c>
      <c r="E27">
        <v>22</v>
      </c>
    </row>
    <row r="28" spans="1:5" ht="15.75">
      <c r="A28" s="72" t="str">
        <f ca="1">IF('Détail G1'!V28="","",'Détail G1'!A28)</f>
        <v/>
      </c>
      <c r="B28" s="72" t="str">
        <f ca="1">IF('Détail G1'!V28="","",'Détail G1'!B28)</f>
        <v/>
      </c>
      <c r="C28" s="24" t="str">
        <f ca="1">IF('Détail G1'!V28="","",'Détail G1'!V28)</f>
        <v/>
      </c>
      <c r="D28" t="str">
        <f t="shared" si="0"/>
        <v/>
      </c>
      <c r="E28">
        <v>23</v>
      </c>
    </row>
    <row r="29" spans="1:5" ht="15.75">
      <c r="A29" s="72" t="str">
        <f ca="1">IF('Détail G1'!V29="","",'Détail G1'!A29)</f>
        <v/>
      </c>
      <c r="B29" s="72" t="str">
        <f ca="1">IF('Détail G1'!V29="","",'Détail G1'!B29)</f>
        <v/>
      </c>
      <c r="C29" s="24" t="str">
        <f ca="1">IF('Détail G1'!V29="","",'Détail G1'!V29)</f>
        <v/>
      </c>
      <c r="D29" t="str">
        <f t="shared" si="0"/>
        <v/>
      </c>
      <c r="E29">
        <v>24</v>
      </c>
    </row>
    <row r="30" spans="1:5" ht="15.75">
      <c r="A30" s="72" t="str">
        <f ca="1">IF('Détail G1'!V30="","",'Détail G1'!A30)</f>
        <v/>
      </c>
      <c r="B30" s="72" t="str">
        <f ca="1">IF('Détail G1'!V30="","",'Détail G1'!B30)</f>
        <v/>
      </c>
      <c r="C30" s="24" t="str">
        <f ca="1">IF('Détail G1'!V30="","",'Détail G1'!V30)</f>
        <v/>
      </c>
      <c r="D30" t="str">
        <f t="shared" si="0"/>
        <v/>
      </c>
      <c r="E30">
        <v>25</v>
      </c>
    </row>
    <row r="31" spans="1:5" ht="15.75">
      <c r="A31" s="72" t="str">
        <f ca="1">IF('Détail G1'!V31="","",'Détail G1'!A31)</f>
        <v/>
      </c>
      <c r="B31" s="72" t="str">
        <f ca="1">IF('Détail G1'!V31="","",'Détail G1'!B31)</f>
        <v/>
      </c>
      <c r="C31" s="24" t="str">
        <f ca="1">IF('Détail G1'!V31="","",'Détail G1'!V31)</f>
        <v/>
      </c>
      <c r="D31" t="str">
        <f t="shared" si="0"/>
        <v/>
      </c>
      <c r="E31">
        <v>26</v>
      </c>
    </row>
    <row r="32" spans="1:5" ht="15.75">
      <c r="A32" s="72" t="str">
        <f ca="1">IF('Détail G1'!V32="","",'Détail G1'!A32)</f>
        <v/>
      </c>
      <c r="B32" s="72" t="str">
        <f ca="1">IF('Détail G1'!V32="","",'Détail G1'!B32)</f>
        <v/>
      </c>
      <c r="C32" s="24" t="str">
        <f ca="1">IF('Détail G1'!V32="","",'Détail G1'!V32)</f>
        <v/>
      </c>
      <c r="D32" t="str">
        <f t="shared" si="0"/>
        <v/>
      </c>
      <c r="E32">
        <v>27</v>
      </c>
    </row>
    <row r="33" spans="3:4">
      <c r="C33">
        <f>SUM(C6:C32)</f>
        <v>0</v>
      </c>
      <c r="D33">
        <f>SUM(D6:D32)</f>
        <v>0</v>
      </c>
    </row>
  </sheetData>
  <mergeCells count="2">
    <mergeCell ref="A4:A5"/>
    <mergeCell ref="B4:B5"/>
  </mergeCells>
  <phoneticPr fontId="1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tables tarifs 2009-2010</vt:lpstr>
      <vt:lpstr>G1</vt:lpstr>
      <vt:lpstr>Détail G1</vt:lpstr>
      <vt:lpstr>Factures</vt:lpstr>
      <vt:lpstr>Espéces</vt:lpstr>
      <vt:lpstr>Impayés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stevan LE GALL</dc:creator>
  <cp:lastModifiedBy>admin</cp:lastModifiedBy>
  <dcterms:created xsi:type="dcterms:W3CDTF">2010-02-17T19:14:15Z</dcterms:created>
  <dcterms:modified xsi:type="dcterms:W3CDTF">2010-06-18T06:45:53Z</dcterms:modified>
</cp:coreProperties>
</file>