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3040" windowHeight="9408" activeTab="1"/>
  </bookViews>
  <sheets>
    <sheet name="Feuil1" sheetId="1" r:id="rId1"/>
    <sheet name="feuille référence (2)" sheetId="3" r:id="rId2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3" l="1"/>
  <c r="R4" i="3"/>
  <c r="A5" i="3"/>
  <c r="G5" i="3"/>
  <c r="Q5" i="3"/>
  <c r="V6" i="3" s="1"/>
  <c r="R5" i="3"/>
  <c r="Y5" i="3"/>
  <c r="Z5" i="3"/>
  <c r="AA5" i="3"/>
  <c r="AB5" i="3"/>
  <c r="A6" i="3"/>
  <c r="G6" i="3"/>
  <c r="Q6" i="3"/>
  <c r="R6" i="3"/>
  <c r="Y6" i="3"/>
  <c r="Z6" i="3"/>
  <c r="AA6" i="3"/>
  <c r="A7" i="3"/>
  <c r="G7" i="3"/>
  <c r="Q7" i="3"/>
  <c r="X8" i="3" s="1"/>
  <c r="R7" i="3"/>
  <c r="V7" i="3"/>
  <c r="Y7" i="3"/>
  <c r="Z7" i="3"/>
  <c r="AA7" i="3"/>
  <c r="A8" i="3"/>
  <c r="G8" i="3"/>
  <c r="Q8" i="3"/>
  <c r="V5" i="3" s="1"/>
  <c r="R8" i="3"/>
  <c r="V8" i="3"/>
  <c r="W8" i="3"/>
  <c r="Y8" i="3"/>
  <c r="Z8" i="3"/>
  <c r="AA8" i="3"/>
  <c r="A9" i="3"/>
  <c r="G9" i="3"/>
  <c r="Q9" i="3"/>
  <c r="R9" i="3"/>
  <c r="A10" i="3"/>
  <c r="G10" i="3"/>
  <c r="Q10" i="3"/>
  <c r="R10" i="3"/>
  <c r="A11" i="3"/>
  <c r="G11" i="3"/>
  <c r="Q11" i="3"/>
  <c r="R11" i="3"/>
  <c r="A12" i="3"/>
  <c r="G12" i="3"/>
  <c r="Q12" i="3"/>
  <c r="R12" i="3"/>
  <c r="A13" i="3"/>
  <c r="G13" i="3"/>
  <c r="Q13" i="3"/>
  <c r="AB7" i="3" s="1"/>
  <c r="AC7" i="3" s="1"/>
  <c r="R13" i="3"/>
  <c r="AB6" i="3" s="1"/>
  <c r="AC6" i="3" s="1"/>
  <c r="A14" i="3"/>
  <c r="G14" i="3"/>
  <c r="Q14" i="3"/>
  <c r="R14" i="3"/>
  <c r="AB8" i="3" s="1"/>
  <c r="AC8" i="3" s="1"/>
  <c r="A15" i="3"/>
  <c r="G15" i="3"/>
  <c r="Q15" i="3"/>
  <c r="R15" i="3"/>
  <c r="A16" i="3"/>
  <c r="G16" i="3"/>
  <c r="Q19" i="3"/>
  <c r="AB20" i="3" s="1"/>
  <c r="R19" i="3"/>
  <c r="Q20" i="3"/>
  <c r="V21" i="3" s="1"/>
  <c r="R20" i="3"/>
  <c r="X20" i="3"/>
  <c r="Y20" i="3"/>
  <c r="Z20" i="3"/>
  <c r="AA20" i="3" s="1"/>
  <c r="Q21" i="3"/>
  <c r="AB22" i="3" s="1"/>
  <c r="R21" i="3"/>
  <c r="Y21" i="3"/>
  <c r="Z21" i="3"/>
  <c r="AA21" i="3"/>
  <c r="Q22" i="3"/>
  <c r="R22" i="3"/>
  <c r="X22" i="3"/>
  <c r="Y22" i="3"/>
  <c r="Z22" i="3"/>
  <c r="A23" i="3"/>
  <c r="G23" i="3"/>
  <c r="Q23" i="3"/>
  <c r="R23" i="3"/>
  <c r="Y23" i="3"/>
  <c r="Z23" i="3"/>
  <c r="AA23" i="3"/>
  <c r="A24" i="3"/>
  <c r="G24" i="3"/>
  <c r="Q24" i="3"/>
  <c r="R24" i="3"/>
  <c r="A25" i="3"/>
  <c r="G25" i="3"/>
  <c r="Q25" i="3"/>
  <c r="R25" i="3"/>
  <c r="A26" i="3"/>
  <c r="G26" i="3"/>
  <c r="Q26" i="3"/>
  <c r="R26" i="3"/>
  <c r="A27" i="3"/>
  <c r="G27" i="3"/>
  <c r="Q27" i="3"/>
  <c r="R27" i="3"/>
  <c r="A28" i="3"/>
  <c r="G28" i="3"/>
  <c r="Q28" i="3"/>
  <c r="R28" i="3"/>
  <c r="A29" i="3"/>
  <c r="G29" i="3"/>
  <c r="Q29" i="3"/>
  <c r="R29" i="3"/>
  <c r="A30" i="3"/>
  <c r="G30" i="3"/>
  <c r="Q30" i="3"/>
  <c r="W20" i="3" s="1"/>
  <c r="R30" i="3"/>
  <c r="A31" i="3"/>
  <c r="G31" i="3"/>
  <c r="A32" i="3"/>
  <c r="G32" i="3"/>
  <c r="A33" i="3"/>
  <c r="G33" i="3"/>
  <c r="A34" i="3"/>
  <c r="G34" i="3"/>
  <c r="Q34" i="3"/>
  <c r="AB35" i="3" s="1"/>
  <c r="R34" i="3"/>
  <c r="Q35" i="3"/>
  <c r="R35" i="3"/>
  <c r="Y35" i="3"/>
  <c r="Z35" i="3"/>
  <c r="Q36" i="3"/>
  <c r="W37" i="3" s="1"/>
  <c r="R36" i="3"/>
  <c r="X35" i="3" s="1"/>
  <c r="Y36" i="3"/>
  <c r="Z36" i="3"/>
  <c r="AA36" i="3"/>
  <c r="Q37" i="3"/>
  <c r="X38" i="3" s="1"/>
  <c r="R37" i="3"/>
  <c r="V37" i="3"/>
  <c r="Y37" i="3"/>
  <c r="Z37" i="3"/>
  <c r="AA37" i="3"/>
  <c r="Q38" i="3"/>
  <c r="R38" i="3"/>
  <c r="V38" i="3"/>
  <c r="W38" i="3"/>
  <c r="Y38" i="3"/>
  <c r="Z38" i="3"/>
  <c r="AA38" i="3"/>
  <c r="Q39" i="3"/>
  <c r="AB38" i="3" s="1"/>
  <c r="AC38" i="3" s="1"/>
  <c r="R39" i="3"/>
  <c r="AB37" i="3" s="1"/>
  <c r="Q40" i="3"/>
  <c r="R40" i="3"/>
  <c r="A41" i="3"/>
  <c r="G41" i="3"/>
  <c r="Q41" i="3"/>
  <c r="V36" i="3" s="1"/>
  <c r="R41" i="3"/>
  <c r="A42" i="3"/>
  <c r="G42" i="3"/>
  <c r="Q42" i="3"/>
  <c r="R42" i="3"/>
  <c r="A43" i="3"/>
  <c r="G43" i="3"/>
  <c r="Q43" i="3"/>
  <c r="R43" i="3"/>
  <c r="A44" i="3"/>
  <c r="G44" i="3"/>
  <c r="Q44" i="3"/>
  <c r="R44" i="3"/>
  <c r="A45" i="3"/>
  <c r="G45" i="3"/>
  <c r="Q45" i="3"/>
  <c r="W35" i="3" s="1"/>
  <c r="R45" i="3"/>
  <c r="A46" i="3"/>
  <c r="G46" i="3"/>
  <c r="A47" i="3"/>
  <c r="G47" i="3"/>
  <c r="A48" i="3"/>
  <c r="G48" i="3"/>
  <c r="A49" i="3"/>
  <c r="G49" i="3"/>
  <c r="Q49" i="3"/>
  <c r="AB50" i="3" s="1"/>
  <c r="R49" i="3"/>
  <c r="A50" i="3"/>
  <c r="G50" i="3"/>
  <c r="Q50" i="3"/>
  <c r="AB51" i="3" s="1"/>
  <c r="AC51" i="3" s="1"/>
  <c r="R50" i="3"/>
  <c r="Y50" i="3"/>
  <c r="Z50" i="3"/>
  <c r="AA50" i="3" s="1"/>
  <c r="A51" i="3"/>
  <c r="G51" i="3"/>
  <c r="Q51" i="3"/>
  <c r="R51" i="3"/>
  <c r="Y51" i="3"/>
  <c r="Z51" i="3"/>
  <c r="AA51" i="3"/>
  <c r="A52" i="3"/>
  <c r="G52" i="3"/>
  <c r="Q52" i="3"/>
  <c r="AB53" i="3" s="1"/>
  <c r="R52" i="3"/>
  <c r="V52" i="3"/>
  <c r="Y52" i="3"/>
  <c r="Z52" i="3"/>
  <c r="AA52" i="3"/>
  <c r="Q53" i="3"/>
  <c r="R53" i="3"/>
  <c r="Y53" i="3"/>
  <c r="Z53" i="3"/>
  <c r="AA53" i="3"/>
  <c r="Q54" i="3"/>
  <c r="R54" i="3"/>
  <c r="Q55" i="3"/>
  <c r="R55" i="3"/>
  <c r="Q56" i="3"/>
  <c r="V51" i="3" s="1"/>
  <c r="R56" i="3"/>
  <c r="Q57" i="3"/>
  <c r="R57" i="3"/>
  <c r="W51" i="3" s="1"/>
  <c r="Q58" i="3"/>
  <c r="R58" i="3"/>
  <c r="X50" i="3" s="1"/>
  <c r="A59" i="3"/>
  <c r="G59" i="3"/>
  <c r="Q59" i="3"/>
  <c r="R59" i="3"/>
  <c r="A60" i="3"/>
  <c r="G60" i="3"/>
  <c r="Q60" i="3"/>
  <c r="R60" i="3"/>
  <c r="A61" i="3"/>
  <c r="G61" i="3"/>
  <c r="A62" i="3"/>
  <c r="G62" i="3"/>
  <c r="A63" i="3"/>
  <c r="G63" i="3"/>
  <c r="A64" i="3"/>
  <c r="G64" i="3"/>
  <c r="Q64" i="3"/>
  <c r="R64" i="3"/>
  <c r="A65" i="3"/>
  <c r="G65" i="3"/>
  <c r="Q65" i="3"/>
  <c r="AB66" i="3" s="1"/>
  <c r="AC66" i="3" s="1"/>
  <c r="R65" i="3"/>
  <c r="Y65" i="3"/>
  <c r="Z65" i="3"/>
  <c r="AA65" i="3"/>
  <c r="A66" i="3"/>
  <c r="G66" i="3"/>
  <c r="Q66" i="3"/>
  <c r="R66" i="3"/>
  <c r="W66" i="3"/>
  <c r="X66" i="3"/>
  <c r="Y66" i="3"/>
  <c r="AA66" i="3" s="1"/>
  <c r="Z66" i="3"/>
  <c r="A67" i="3"/>
  <c r="G67" i="3"/>
  <c r="Q67" i="3"/>
  <c r="R67" i="3"/>
  <c r="AB65" i="3" s="1"/>
  <c r="Y67" i="3"/>
  <c r="Z67" i="3"/>
  <c r="AA67" i="3"/>
  <c r="A68" i="3"/>
  <c r="G68" i="3"/>
  <c r="Q68" i="3"/>
  <c r="R68" i="3"/>
  <c r="Y68" i="3"/>
  <c r="Z68" i="3"/>
  <c r="AA68" i="3"/>
  <c r="A69" i="3"/>
  <c r="G69" i="3"/>
  <c r="Q69" i="3"/>
  <c r="R69" i="3"/>
  <c r="A70" i="3"/>
  <c r="G70" i="3"/>
  <c r="Q70" i="3"/>
  <c r="R70" i="3"/>
  <c r="V66" i="3" s="1"/>
  <c r="Q71" i="3"/>
  <c r="R71" i="3"/>
  <c r="Q72" i="3"/>
  <c r="R72" i="3"/>
  <c r="Q73" i="3"/>
  <c r="R73" i="3"/>
  <c r="Q74" i="3"/>
  <c r="R74" i="3"/>
  <c r="Q75" i="3"/>
  <c r="R75" i="3"/>
  <c r="Q79" i="3"/>
  <c r="V80" i="3" s="1"/>
  <c r="R79" i="3"/>
  <c r="Q80" i="3"/>
  <c r="R80" i="3"/>
  <c r="Y80" i="3"/>
  <c r="Z80" i="3"/>
  <c r="AA80" i="3"/>
  <c r="Q81" i="3"/>
  <c r="W82" i="3" s="1"/>
  <c r="R81" i="3"/>
  <c r="X81" i="3"/>
  <c r="Y81" i="3"/>
  <c r="AA81" i="3" s="1"/>
  <c r="Z81" i="3"/>
  <c r="Q82" i="3"/>
  <c r="R82" i="3"/>
  <c r="V82" i="3"/>
  <c r="Y82" i="3"/>
  <c r="Z82" i="3"/>
  <c r="AA82" i="3"/>
  <c r="AB82" i="3"/>
  <c r="AC82" i="3"/>
  <c r="Q83" i="3"/>
  <c r="X83" i="3" s="1"/>
  <c r="R83" i="3"/>
  <c r="Y83" i="3"/>
  <c r="Z83" i="3"/>
  <c r="AA83" i="3"/>
  <c r="Q84" i="3"/>
  <c r="R84" i="3"/>
  <c r="Q85" i="3"/>
  <c r="X82" i="3" s="1"/>
  <c r="R85" i="3"/>
  <c r="Q86" i="3"/>
  <c r="AB80" i="3" s="1"/>
  <c r="AC80" i="3" s="1"/>
  <c r="R86" i="3"/>
  <c r="Q87" i="3"/>
  <c r="R87" i="3"/>
  <c r="Q88" i="3"/>
  <c r="R88" i="3"/>
  <c r="Q89" i="3"/>
  <c r="R89" i="3"/>
  <c r="Q90" i="3"/>
  <c r="R90" i="3"/>
  <c r="Q94" i="3"/>
  <c r="R94" i="3"/>
  <c r="Q95" i="3"/>
  <c r="V96" i="3" s="1"/>
  <c r="R95" i="3"/>
  <c r="Y95" i="3"/>
  <c r="Z95" i="3"/>
  <c r="AA95" i="3"/>
  <c r="Q96" i="3"/>
  <c r="R96" i="3"/>
  <c r="X96" i="3" s="1"/>
  <c r="Y96" i="3"/>
  <c r="Z96" i="3"/>
  <c r="AA96" i="3"/>
  <c r="Q97" i="3"/>
  <c r="R97" i="3"/>
  <c r="Y97" i="3"/>
  <c r="Z97" i="3"/>
  <c r="Q98" i="3"/>
  <c r="AB95" i="3" s="1"/>
  <c r="R98" i="3"/>
  <c r="Y98" i="3"/>
  <c r="Z98" i="3"/>
  <c r="AA98" i="3"/>
  <c r="Q99" i="3"/>
  <c r="X97" i="3" s="1"/>
  <c r="R99" i="3"/>
  <c r="AB98" i="3" s="1"/>
  <c r="Q100" i="3"/>
  <c r="R100" i="3"/>
  <c r="Q101" i="3"/>
  <c r="R101" i="3"/>
  <c r="Q102" i="3"/>
  <c r="R102" i="3"/>
  <c r="Q103" i="3"/>
  <c r="R103" i="3"/>
  <c r="V95" i="3" s="1"/>
  <c r="Q104" i="3"/>
  <c r="R104" i="3"/>
  <c r="Q105" i="3"/>
  <c r="R105" i="3"/>
  <c r="Q109" i="3"/>
  <c r="X110" i="3" s="1"/>
  <c r="R109" i="3"/>
  <c r="Q110" i="3"/>
  <c r="R110" i="3"/>
  <c r="Y110" i="3"/>
  <c r="Z110" i="3"/>
  <c r="AA110" i="3"/>
  <c r="AB110" i="3"/>
  <c r="Q111" i="3"/>
  <c r="W112" i="3" s="1"/>
  <c r="R111" i="3"/>
  <c r="X111" i="3"/>
  <c r="Y111" i="3"/>
  <c r="AA111" i="3" s="1"/>
  <c r="Z111" i="3"/>
  <c r="Q112" i="3"/>
  <c r="R112" i="3"/>
  <c r="V112" i="3"/>
  <c r="Y112" i="3"/>
  <c r="Z112" i="3"/>
  <c r="AA112" i="3"/>
  <c r="Q113" i="3"/>
  <c r="R113" i="3"/>
  <c r="Y113" i="3"/>
  <c r="Z113" i="3"/>
  <c r="AA113" i="3"/>
  <c r="Q114" i="3"/>
  <c r="R114" i="3"/>
  <c r="Q115" i="3"/>
  <c r="R115" i="3"/>
  <c r="Q116" i="3"/>
  <c r="R116" i="3"/>
  <c r="Q117" i="3"/>
  <c r="R117" i="3"/>
  <c r="Q118" i="3"/>
  <c r="R118" i="3"/>
  <c r="Q119" i="3"/>
  <c r="R119" i="3"/>
  <c r="Q120" i="3"/>
  <c r="R120" i="3"/>
  <c r="AC95" i="3" l="1"/>
  <c r="AC65" i="3"/>
  <c r="T7" i="3"/>
  <c r="X68" i="3"/>
  <c r="AB68" i="3"/>
  <c r="W52" i="3"/>
  <c r="AB52" i="3"/>
  <c r="AC52" i="3" s="1"/>
  <c r="X52" i="3"/>
  <c r="T8" i="3"/>
  <c r="AC110" i="3"/>
  <c r="W65" i="3"/>
  <c r="AB112" i="3"/>
  <c r="AC112" i="3" s="1"/>
  <c r="X112" i="3"/>
  <c r="X98" i="3"/>
  <c r="W98" i="3"/>
  <c r="X53" i="3"/>
  <c r="AC37" i="3"/>
  <c r="AA35" i="3"/>
  <c r="AC35" i="3" s="1"/>
  <c r="AB23" i="3"/>
  <c r="AC23" i="3" s="1"/>
  <c r="W23" i="3"/>
  <c r="V23" i="3"/>
  <c r="X23" i="3"/>
  <c r="AC98" i="3"/>
  <c r="AA97" i="3"/>
  <c r="X67" i="3"/>
  <c r="V67" i="3"/>
  <c r="W67" i="3"/>
  <c r="AB97" i="3"/>
  <c r="AB113" i="3"/>
  <c r="AC113" i="3" s="1"/>
  <c r="AB96" i="3"/>
  <c r="AC96" i="3" s="1"/>
  <c r="W68" i="3"/>
  <c r="W21" i="3"/>
  <c r="AC5" i="3"/>
  <c r="T5" i="3" s="1"/>
  <c r="X95" i="3"/>
  <c r="AB111" i="3"/>
  <c r="V111" i="3"/>
  <c r="W111" i="3"/>
  <c r="W95" i="3"/>
  <c r="AB83" i="3"/>
  <c r="AC83" i="3" s="1"/>
  <c r="AA22" i="3"/>
  <c r="AC22" i="3" s="1"/>
  <c r="T22" i="3" s="1"/>
  <c r="W7" i="3"/>
  <c r="AB81" i="3"/>
  <c r="V81" i="3"/>
  <c r="W81" i="3"/>
  <c r="AB67" i="3"/>
  <c r="AC67" i="3" s="1"/>
  <c r="X113" i="3"/>
  <c r="V98" i="3"/>
  <c r="V68" i="3"/>
  <c r="V65" i="3"/>
  <c r="W50" i="3"/>
  <c r="V20" i="3"/>
  <c r="AC20" i="3" s="1"/>
  <c r="W97" i="3"/>
  <c r="V97" i="3"/>
  <c r="W53" i="3"/>
  <c r="V35" i="3"/>
  <c r="X5" i="3"/>
  <c r="V113" i="3"/>
  <c r="W110" i="3"/>
  <c r="V83" i="3"/>
  <c r="W80" i="3"/>
  <c r="V53" i="3"/>
  <c r="AC53" i="3" s="1"/>
  <c r="T53" i="3" s="1"/>
  <c r="X36" i="3"/>
  <c r="X21" i="3"/>
  <c r="X6" i="3"/>
  <c r="W5" i="3"/>
  <c r="AB21" i="3"/>
  <c r="AC21" i="3" s="1"/>
  <c r="V50" i="3"/>
  <c r="AC50" i="3" s="1"/>
  <c r="X51" i="3"/>
  <c r="W22" i="3"/>
  <c r="W113" i="3"/>
  <c r="W83" i="3"/>
  <c r="X80" i="3"/>
  <c r="V22" i="3"/>
  <c r="V110" i="3"/>
  <c r="W96" i="3"/>
  <c r="X65" i="3"/>
  <c r="X37" i="3"/>
  <c r="W36" i="3"/>
  <c r="X7" i="3"/>
  <c r="W6" i="3"/>
  <c r="AB36" i="3"/>
  <c r="AC36" i="3" s="1"/>
  <c r="T50" i="3" l="1"/>
  <c r="T51" i="3"/>
  <c r="T20" i="3"/>
  <c r="T35" i="3"/>
  <c r="T38" i="3"/>
  <c r="T23" i="3"/>
  <c r="T96" i="3"/>
  <c r="T37" i="3"/>
  <c r="T21" i="3"/>
  <c r="T36" i="3"/>
  <c r="AC81" i="3"/>
  <c r="T52" i="3"/>
  <c r="N5" i="3"/>
  <c r="E19" i="3" s="1"/>
  <c r="O6" i="3"/>
  <c r="N6" i="3"/>
  <c r="E20" i="3" s="1"/>
  <c r="N7" i="3"/>
  <c r="O8" i="3"/>
  <c r="O7" i="3"/>
  <c r="O5" i="3"/>
  <c r="AC111" i="3"/>
  <c r="T111" i="3" s="1"/>
  <c r="AC97" i="3"/>
  <c r="T97" i="3" s="1"/>
  <c r="T112" i="3"/>
  <c r="AC68" i="3"/>
  <c r="T68" i="3" s="1"/>
  <c r="T6" i="3"/>
  <c r="N8" i="3" s="1"/>
  <c r="T95" i="3" l="1"/>
  <c r="T81" i="3"/>
  <c r="T82" i="3"/>
  <c r="T80" i="3"/>
  <c r="T83" i="3"/>
  <c r="N11" i="3"/>
  <c r="K19" i="3" s="1"/>
  <c r="O13" i="3"/>
  <c r="O11" i="3"/>
  <c r="O14" i="3"/>
  <c r="N13" i="3"/>
  <c r="N14" i="3"/>
  <c r="N12" i="3"/>
  <c r="K20" i="3" s="1"/>
  <c r="O12" i="3"/>
  <c r="T113" i="3"/>
  <c r="T67" i="3"/>
  <c r="T98" i="3"/>
  <c r="T65" i="3"/>
  <c r="N20" i="3"/>
  <c r="N17" i="3"/>
  <c r="E37" i="3" s="1"/>
  <c r="O17" i="3"/>
  <c r="O20" i="3"/>
  <c r="O19" i="3"/>
  <c r="N18" i="3"/>
  <c r="E38" i="3" s="1"/>
  <c r="N19" i="3"/>
  <c r="O18" i="3"/>
  <c r="T66" i="3"/>
  <c r="T110" i="3"/>
  <c r="N26" i="3"/>
  <c r="O26" i="3"/>
  <c r="N24" i="3"/>
  <c r="K38" i="3" s="1"/>
  <c r="N23" i="3"/>
  <c r="K37" i="3" s="1"/>
  <c r="O23" i="3"/>
  <c r="N25" i="3"/>
  <c r="O25" i="3"/>
  <c r="O24" i="3"/>
  <c r="O36" i="3" l="1"/>
  <c r="N38" i="3"/>
  <c r="N36" i="3"/>
  <c r="K56" i="3" s="1"/>
  <c r="O37" i="3"/>
  <c r="N35" i="3"/>
  <c r="K55" i="3" s="1"/>
  <c r="N37" i="3"/>
  <c r="O38" i="3"/>
  <c r="O35" i="3"/>
  <c r="N50" i="3"/>
  <c r="N48" i="3"/>
  <c r="K74" i="3" s="1"/>
  <c r="O50" i="3"/>
  <c r="N47" i="3"/>
  <c r="K73" i="3" s="1"/>
  <c r="N49" i="3"/>
  <c r="O47" i="3"/>
  <c r="O49" i="3"/>
  <c r="O48" i="3"/>
  <c r="N30" i="3"/>
  <c r="E56" i="3" s="1"/>
  <c r="N29" i="3"/>
  <c r="E55" i="3" s="1"/>
  <c r="N32" i="3"/>
  <c r="N31" i="3"/>
  <c r="O31" i="3"/>
  <c r="O30" i="3"/>
  <c r="O32" i="3"/>
  <c r="O29" i="3"/>
  <c r="N43" i="3"/>
  <c r="N44" i="3"/>
  <c r="O43" i="3"/>
  <c r="N41" i="3"/>
  <c r="E73" i="3" s="1"/>
  <c r="O41" i="3"/>
  <c r="N42" i="3"/>
  <c r="E74" i="3" s="1"/>
  <c r="O42" i="3"/>
  <c r="O44" i="3"/>
</calcChain>
</file>

<file path=xl/sharedStrings.xml><?xml version="1.0" encoding="utf-8"?>
<sst xmlns="http://schemas.openxmlformats.org/spreadsheetml/2006/main" count="352" uniqueCount="83">
  <si>
    <t>Zénith Saint-Pétersbourg</t>
  </si>
  <si>
    <t>Lyon</t>
  </si>
  <si>
    <t>Valence CF</t>
  </si>
  <si>
    <t>La Gantoise</t>
  </si>
  <si>
    <t>Critere classement</t>
  </si>
  <si>
    <t>Total point</t>
  </si>
  <si>
    <t>Goal Average</t>
  </si>
  <si>
    <t>But Encaissé</t>
  </si>
  <si>
    <t>But marqué</t>
  </si>
  <si>
    <t>Defaite</t>
  </si>
  <si>
    <t>Nul</t>
  </si>
  <si>
    <t>Victoire</t>
  </si>
  <si>
    <t>Equipe</t>
  </si>
  <si>
    <t>Classement</t>
  </si>
  <si>
    <t>Recap Groupe H</t>
  </si>
  <si>
    <t xml:space="preserve"> POINT GROUPE H</t>
  </si>
  <si>
    <t>Maccabi Tel-Aviv</t>
  </si>
  <si>
    <t>FC Porto</t>
  </si>
  <si>
    <t>Chelsea</t>
  </si>
  <si>
    <t>Dynamo Kiev</t>
  </si>
  <si>
    <t>Recap Groupe G</t>
  </si>
  <si>
    <t xml:space="preserve"> POINT GROUPE G</t>
  </si>
  <si>
    <t>Arsenal</t>
  </si>
  <si>
    <t>Bayern Munich</t>
  </si>
  <si>
    <t>Dinamo Zagreb</t>
  </si>
  <si>
    <t>Olympiakos</t>
  </si>
  <si>
    <t>Recap Groupe F</t>
  </si>
  <si>
    <t xml:space="preserve"> POINT GROUPE F</t>
  </si>
  <si>
    <t>EQUIPES Qualifiées Gr H</t>
  </si>
  <si>
    <t>EQUIPES Qualifiées Gr G</t>
  </si>
  <si>
    <t>BATE Borisov</t>
  </si>
  <si>
    <t>FC Barcelone</t>
  </si>
  <si>
    <t>Bayer Leverkusen</t>
  </si>
  <si>
    <t>AS Roma</t>
  </si>
  <si>
    <t>Recap Groupe E</t>
  </si>
  <si>
    <t xml:space="preserve"> POINT GROUPE E</t>
  </si>
  <si>
    <t>GROUPE H</t>
  </si>
  <si>
    <t>GROUPE G</t>
  </si>
  <si>
    <t>EQUIPES Qualifiées Gr F</t>
  </si>
  <si>
    <t>EQUIPES Qualifiées Gr E</t>
  </si>
  <si>
    <t>Borussia M'Gladbach</t>
  </si>
  <si>
    <t>Juventus Turin</t>
  </si>
  <si>
    <t>Séville FC</t>
  </si>
  <si>
    <t>Manchester City</t>
  </si>
  <si>
    <t>Recap Groupe D</t>
  </si>
  <si>
    <t xml:space="preserve"> POINT GROUPE D</t>
  </si>
  <si>
    <t>Pts</t>
  </si>
  <si>
    <t>Classement Groupe H</t>
  </si>
  <si>
    <t>Classement Groupe G</t>
  </si>
  <si>
    <t>GROUPE F</t>
  </si>
  <si>
    <t>GROUPE E</t>
  </si>
  <si>
    <t>Atlético Madrid</t>
  </si>
  <si>
    <t>FC Astana</t>
  </si>
  <si>
    <t>EQUIPES Qualifiées Gr D</t>
  </si>
  <si>
    <t>EQUIPES Qualifiées Gr C</t>
  </si>
  <si>
    <t>Benfica</t>
  </si>
  <si>
    <t>Galatasaray</t>
  </si>
  <si>
    <t>Classement Groupe F</t>
  </si>
  <si>
    <t>Recap Groupe C</t>
  </si>
  <si>
    <t xml:space="preserve"> POINT GROUPE C</t>
  </si>
  <si>
    <t>Classement Groupe E</t>
  </si>
  <si>
    <t>CSKA Moscou</t>
  </si>
  <si>
    <t>Manchester United</t>
  </si>
  <si>
    <t>Classement Groupe D</t>
  </si>
  <si>
    <t>GROUPE D</t>
  </si>
  <si>
    <t>GROUPE C</t>
  </si>
  <si>
    <t>Vfl Wolfsburg</t>
  </si>
  <si>
    <t>PSV Eindhoven</t>
  </si>
  <si>
    <t>EQUIPES Qualifiées Gr B</t>
  </si>
  <si>
    <t>EQUIPES Qualifiées Gr A</t>
  </si>
  <si>
    <t>Recap Groupe B</t>
  </si>
  <si>
    <t xml:space="preserve"> POINT GROUPE B</t>
  </si>
  <si>
    <t>Classement Groupe C</t>
  </si>
  <si>
    <t>Chaktior Donetsk</t>
  </si>
  <si>
    <t>PSG</t>
  </si>
  <si>
    <t>Malmo FF</t>
  </si>
  <si>
    <t>Real Madrid</t>
  </si>
  <si>
    <t>Classement Groupe B</t>
  </si>
  <si>
    <t>Classement Groupe A</t>
  </si>
  <si>
    <t>GROUPE B</t>
  </si>
  <si>
    <t>GROUPE A</t>
  </si>
  <si>
    <t>Recap Groupe A</t>
  </si>
  <si>
    <t xml:space="preserve"> POINT GROUPE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</si>
</sst>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7" tint="0.59999389629810485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 applyAlignment="1">
      <alignment horizontal="center"/>
    </xf>
    <xf numFmtId="0" fontId="1" fillId="0" borderId="0" xfId="1" applyFont="1" applyFill="1" applyAlignment="1">
      <alignment horizontal="center"/>
    </xf>
    <xf numFmtId="0" fontId="1" fillId="0" borderId="1" xfId="1" applyFont="1" applyFill="1" applyBorder="1" applyAlignment="1">
      <alignment horizontal="center"/>
    </xf>
    <xf numFmtId="0" fontId="1" fillId="0" borderId="0" xfId="1" applyFill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1" applyFill="1" applyBorder="1" applyAlignment="1">
      <alignment horizontal="center"/>
    </xf>
    <xf numFmtId="0" fontId="1" fillId="0" borderId="0" xfId="1" applyFill="1" applyAlignment="1"/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  <xf numFmtId="0" fontId="2" fillId="4" borderId="4" xfId="1" applyFont="1" applyFill="1" applyBorder="1" applyAlignment="1">
      <alignment horizontal="center"/>
    </xf>
    <xf numFmtId="0" fontId="1" fillId="5" borderId="0" xfId="1" applyFill="1"/>
    <xf numFmtId="0" fontId="1" fillId="5" borderId="0" xfId="1" applyFill="1" applyAlignment="1">
      <alignment horizontal="center"/>
    </xf>
    <xf numFmtId="0" fontId="2" fillId="0" borderId="1" xfId="1" applyFont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1" fillId="3" borderId="3" xfId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5" borderId="5" xfId="1" applyFont="1" applyFill="1" applyBorder="1" applyAlignment="1">
      <alignment horizontal="center"/>
    </xf>
    <xf numFmtId="0" fontId="1" fillId="5" borderId="5" xfId="1" applyFill="1" applyBorder="1" applyAlignment="1">
      <alignment horizontal="center"/>
    </xf>
    <xf numFmtId="0" fontId="1" fillId="5" borderId="0" xfId="1" applyFill="1" applyBorder="1"/>
    <xf numFmtId="0" fontId="1" fillId="0" borderId="6" xfId="1" applyFont="1" applyFill="1" applyBorder="1" applyAlignment="1">
      <alignment horizontal="center"/>
    </xf>
    <xf numFmtId="0" fontId="1" fillId="0" borderId="6" xfId="1" applyFill="1" applyBorder="1" applyAlignment="1">
      <alignment horizontal="center"/>
    </xf>
    <xf numFmtId="0" fontId="3" fillId="5" borderId="0" xfId="1" applyFont="1" applyFill="1"/>
    <xf numFmtId="0" fontId="2" fillId="6" borderId="2" xfId="1" applyFont="1" applyFill="1" applyBorder="1" applyAlignment="1">
      <alignment horizontal="center"/>
    </xf>
    <xf numFmtId="0" fontId="2" fillId="6" borderId="3" xfId="1" applyFont="1" applyFill="1" applyBorder="1" applyAlignment="1">
      <alignment horizontal="center"/>
    </xf>
    <xf numFmtId="0" fontId="2" fillId="6" borderId="4" xfId="1" applyFont="1" applyFill="1" applyBorder="1" applyAlignment="1">
      <alignment horizontal="center"/>
    </xf>
    <xf numFmtId="0" fontId="1" fillId="0" borderId="7" xfId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1" fillId="5" borderId="0" xfId="1" applyFill="1" applyBorder="1" applyAlignment="1">
      <alignment horizontal="center"/>
    </xf>
    <xf numFmtId="0" fontId="1" fillId="4" borderId="3" xfId="1" applyFill="1" applyBorder="1" applyAlignment="1">
      <alignment horizontal="center"/>
    </xf>
    <xf numFmtId="0" fontId="2" fillId="4" borderId="4" xfId="1" applyFont="1" applyFill="1" applyBorder="1" applyAlignment="1">
      <alignment horizontal="center"/>
    </xf>
    <xf numFmtId="0" fontId="1" fillId="6" borderId="3" xfId="1" applyFill="1" applyBorder="1" applyAlignment="1">
      <alignment horizontal="center"/>
    </xf>
    <xf numFmtId="0" fontId="2" fillId="6" borderId="4" xfId="1" applyFont="1" applyFill="1" applyBorder="1" applyAlignment="1">
      <alignment horizontal="center"/>
    </xf>
    <xf numFmtId="0" fontId="2" fillId="7" borderId="8" xfId="1" applyFont="1" applyFill="1" applyBorder="1" applyAlignment="1">
      <alignment horizontal="center"/>
    </xf>
    <xf numFmtId="0" fontId="2" fillId="7" borderId="0" xfId="1" applyFont="1" applyFill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1" fillId="2" borderId="1" xfId="1" applyFill="1" applyBorder="1" applyAlignment="1">
      <alignment horizontal="center"/>
    </xf>
    <xf numFmtId="0" fontId="2" fillId="3" borderId="1" xfId="1" applyFont="1" applyFill="1" applyBorder="1" applyAlignment="1">
      <alignment horizontal="center"/>
    </xf>
    <xf numFmtId="0" fontId="1" fillId="3" borderId="1" xfId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  <xf numFmtId="0" fontId="2" fillId="6" borderId="2" xfId="1" applyFont="1" applyFill="1" applyBorder="1" applyAlignment="1">
      <alignment horizontal="center"/>
    </xf>
    <xf numFmtId="0" fontId="2" fillId="6" borderId="3" xfId="1" applyFont="1" applyFill="1" applyBorder="1" applyAlignment="1">
      <alignment horizontal="center"/>
    </xf>
    <xf numFmtId="0" fontId="1" fillId="7" borderId="3" xfId="1" applyFill="1" applyBorder="1" applyAlignment="1">
      <alignment horizontal="center"/>
    </xf>
    <xf numFmtId="0" fontId="2" fillId="7" borderId="4" xfId="1" applyFont="1" applyFill="1" applyBorder="1" applyAlignment="1">
      <alignment horizontal="center"/>
    </xf>
    <xf numFmtId="0" fontId="1" fillId="8" borderId="3" xfId="1" applyFill="1" applyBorder="1" applyAlignment="1">
      <alignment horizontal="center"/>
    </xf>
    <xf numFmtId="0" fontId="2" fillId="8" borderId="4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1" fillId="4" borderId="1" xfId="1" applyFill="1" applyBorder="1" applyAlignment="1">
      <alignment horizontal="center"/>
    </xf>
    <xf numFmtId="0" fontId="2" fillId="8" borderId="8" xfId="1" applyFont="1" applyFill="1" applyBorder="1" applyAlignment="1">
      <alignment horizontal="center"/>
    </xf>
    <xf numFmtId="0" fontId="2" fillId="8" borderId="0" xfId="1" applyFont="1" applyFill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2" fillId="7" borderId="2" xfId="1" applyFont="1" applyFill="1" applyBorder="1" applyAlignment="1">
      <alignment horizontal="center"/>
    </xf>
    <xf numFmtId="0" fontId="2" fillId="7" borderId="3" xfId="1" applyFont="1" applyFill="1" applyBorder="1" applyAlignment="1">
      <alignment horizontal="center"/>
    </xf>
    <xf numFmtId="0" fontId="2" fillId="8" borderId="2" xfId="1" applyFont="1" applyFill="1" applyBorder="1" applyAlignment="1">
      <alignment horizontal="center"/>
    </xf>
    <xf numFmtId="0" fontId="2" fillId="8" borderId="3" xfId="1" applyFont="1" applyFill="1" applyBorder="1" applyAlignment="1">
      <alignment horizontal="center"/>
    </xf>
    <xf numFmtId="0" fontId="1" fillId="9" borderId="3" xfId="1" applyFill="1" applyBorder="1" applyAlignment="1">
      <alignment horizontal="center"/>
    </xf>
    <xf numFmtId="0" fontId="2" fillId="9" borderId="4" xfId="1" applyFont="1" applyFill="1" applyBorder="1" applyAlignment="1">
      <alignment horizontal="center"/>
    </xf>
    <xf numFmtId="0" fontId="1" fillId="10" borderId="3" xfId="1" applyFill="1" applyBorder="1" applyAlignment="1">
      <alignment horizontal="center"/>
    </xf>
    <xf numFmtId="0" fontId="2" fillId="10" borderId="4" xfId="1" applyFont="1" applyFill="1" applyBorder="1" applyAlignment="1">
      <alignment horizontal="center"/>
    </xf>
    <xf numFmtId="0" fontId="2" fillId="9" borderId="8" xfId="1" applyFont="1" applyFill="1" applyBorder="1" applyAlignment="1">
      <alignment horizontal="center"/>
    </xf>
    <xf numFmtId="0" fontId="2" fillId="9" borderId="0" xfId="1" applyFont="1" applyFill="1" applyAlignment="1">
      <alignment horizontal="center"/>
    </xf>
    <xf numFmtId="0" fontId="1" fillId="5" borderId="0" xfId="1" applyFont="1" applyFill="1" applyAlignment="1">
      <alignment horizontal="center"/>
    </xf>
    <xf numFmtId="0" fontId="2" fillId="8" borderId="1" xfId="1" applyFont="1" applyFill="1" applyBorder="1" applyAlignment="1">
      <alignment horizontal="center"/>
    </xf>
    <xf numFmtId="0" fontId="1" fillId="8" borderId="1" xfId="1" applyFill="1" applyBorder="1" applyAlignment="1">
      <alignment horizontal="center"/>
    </xf>
    <xf numFmtId="0" fontId="2" fillId="9" borderId="1" xfId="1" applyFont="1" applyFill="1" applyBorder="1" applyAlignment="1">
      <alignment horizontal="center"/>
    </xf>
    <xf numFmtId="0" fontId="1" fillId="9" borderId="1" xfId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1" fillId="10" borderId="1" xfId="1" applyFill="1" applyBorder="1" applyAlignment="1">
      <alignment horizontal="center"/>
    </xf>
    <xf numFmtId="0" fontId="2" fillId="9" borderId="2" xfId="1" applyFont="1" applyFill="1" applyBorder="1" applyAlignment="1">
      <alignment horizontal="center"/>
    </xf>
    <xf numFmtId="0" fontId="2" fillId="9" borderId="3" xfId="1" applyFont="1" applyFill="1" applyBorder="1" applyAlignment="1">
      <alignment horizontal="center"/>
    </xf>
    <xf numFmtId="0" fontId="2" fillId="10" borderId="2" xfId="1" applyFont="1" applyFill="1" applyBorder="1" applyAlignment="1">
      <alignment horizontal="center"/>
    </xf>
    <xf numFmtId="0" fontId="2" fillId="10" borderId="3" xfId="1" applyFont="1" applyFill="1" applyBorder="1" applyAlignment="1">
      <alignment horizontal="center"/>
    </xf>
    <xf numFmtId="0" fontId="2" fillId="10" borderId="8" xfId="1" applyFont="1" applyFill="1" applyBorder="1" applyAlignment="1">
      <alignment horizontal="center"/>
    </xf>
    <xf numFmtId="0" fontId="2" fillId="10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647700</xdr:colOff>
          <xdr:row>0</xdr:row>
          <xdr:rowOff>38100</xdr:rowOff>
        </xdr:from>
        <xdr:ext cx="2461260" cy="373380"/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AD120"/>
  <sheetViews>
    <sheetView tabSelected="1" zoomScaleNormal="100" workbookViewId="0">
      <selection activeCell="O5" sqref="O5"/>
    </sheetView>
  </sheetViews>
  <sheetFormatPr baseColWidth="10" defaultRowHeight="13.2" outlineLevelCol="1" x14ac:dyDescent="0.25"/>
  <cols>
    <col min="1" max="1" width="11.5546875" style="1"/>
    <col min="2" max="2" width="23.33203125" style="1" customWidth="1"/>
    <col min="3" max="4" width="2.88671875" style="1" customWidth="1"/>
    <col min="5" max="5" width="23.33203125" style="1" customWidth="1"/>
    <col min="6" max="7" width="4.44140625" style="1" customWidth="1"/>
    <col min="8" max="8" width="23.33203125" style="1" customWidth="1"/>
    <col min="9" max="10" width="2.88671875" style="1" customWidth="1"/>
    <col min="11" max="11" width="23.33203125" style="1" customWidth="1"/>
    <col min="12" max="12" width="4.44140625" style="1" customWidth="1"/>
    <col min="13" max="13" width="2.88671875" style="3" customWidth="1"/>
    <col min="14" max="14" width="23.33203125" style="3" customWidth="1"/>
    <col min="15" max="15" width="5" style="3" customWidth="1"/>
    <col min="16" max="16" width="16.6640625" style="1" bestFit="1" customWidth="1"/>
    <col min="17" max="17" width="10.109375" style="2" hidden="1" customWidth="1" outlineLevel="1"/>
    <col min="18" max="18" width="9.109375" style="2" hidden="1" customWidth="1" outlineLevel="1"/>
    <col min="19" max="19" width="5" style="2" hidden="1" customWidth="1" outlineLevel="1"/>
    <col min="20" max="20" width="15.33203125" style="2" hidden="1" customWidth="1" outlineLevel="1"/>
    <col min="21" max="21" width="21.6640625" style="2" hidden="1" customWidth="1" outlineLevel="1"/>
    <col min="22" max="22" width="7.33203125" style="1" hidden="1" customWidth="1" outlineLevel="1"/>
    <col min="23" max="23" width="3.6640625" style="1" hidden="1" customWidth="1" outlineLevel="1"/>
    <col min="24" max="24" width="6.6640625" style="1" hidden="1" customWidth="1" outlineLevel="1"/>
    <col min="25" max="25" width="10.5546875" style="1" hidden="1" customWidth="1" outlineLevel="1"/>
    <col min="26" max="26" width="12.109375" style="1" hidden="1" customWidth="1" outlineLevel="1"/>
    <col min="27" max="27" width="12" style="1" hidden="1" customWidth="1" outlineLevel="1"/>
    <col min="28" max="28" width="9.5546875" style="1" hidden="1" customWidth="1" outlineLevel="1"/>
    <col min="29" max="29" width="16.6640625" style="1" hidden="1" customWidth="1" outlineLevel="1"/>
    <col min="30" max="30" width="11.5546875" style="1" collapsed="1"/>
    <col min="31" max="16384" width="11.5546875" style="1"/>
  </cols>
  <sheetData>
    <row r="1" spans="1:29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0"/>
      <c r="N1" s="20"/>
      <c r="O1" s="20"/>
      <c r="P1" s="19"/>
    </row>
    <row r="2" spans="1:29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20"/>
      <c r="N2" s="20"/>
      <c r="O2" s="20"/>
      <c r="P2" s="19"/>
      <c r="Q2" s="90" t="s">
        <v>82</v>
      </c>
      <c r="R2" s="90"/>
      <c r="T2" s="89" t="s">
        <v>81</v>
      </c>
      <c r="U2" s="89"/>
      <c r="V2" s="89"/>
      <c r="W2" s="89"/>
      <c r="X2" s="89"/>
      <c r="Y2" s="89"/>
      <c r="Z2" s="89"/>
      <c r="AA2" s="89"/>
      <c r="AB2" s="89"/>
      <c r="AC2" s="89"/>
    </row>
    <row r="3" spans="1:29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20"/>
      <c r="N3" s="20"/>
      <c r="O3" s="20"/>
      <c r="P3" s="19"/>
      <c r="S3" s="9"/>
    </row>
    <row r="4" spans="1:29" x14ac:dyDescent="0.25">
      <c r="A4" s="19"/>
      <c r="B4" s="75" t="s">
        <v>80</v>
      </c>
      <c r="C4" s="88"/>
      <c r="D4" s="88"/>
      <c r="E4" s="87"/>
      <c r="F4" s="19"/>
      <c r="G4" s="19"/>
      <c r="H4" s="73" t="s">
        <v>79</v>
      </c>
      <c r="I4" s="86"/>
      <c r="J4" s="86"/>
      <c r="K4" s="85"/>
      <c r="L4" s="19"/>
      <c r="M4" s="84"/>
      <c r="N4" s="83" t="s">
        <v>78</v>
      </c>
      <c r="O4" s="83" t="s">
        <v>46</v>
      </c>
      <c r="P4" s="20"/>
      <c r="Q4" s="5">
        <f>IF(C5="","",IF(C5&gt;D5,3,IF(C5=D5,1,0)))</f>
        <v>3</v>
      </c>
      <c r="R4" s="5">
        <f>IF(D5="","",IF(D5&gt;C5,3,IF(D5=C5,1,0)))</f>
        <v>0</v>
      </c>
      <c r="S4" s="4"/>
      <c r="T4" s="8" t="s">
        <v>13</v>
      </c>
      <c r="U4" s="8" t="s">
        <v>12</v>
      </c>
      <c r="V4" s="7" t="s">
        <v>11</v>
      </c>
      <c r="W4" s="7" t="s">
        <v>10</v>
      </c>
      <c r="X4" s="7" t="s">
        <v>9</v>
      </c>
      <c r="Y4" s="7" t="s">
        <v>8</v>
      </c>
      <c r="Z4" s="7" t="s">
        <v>7</v>
      </c>
      <c r="AA4" s="7" t="s">
        <v>6</v>
      </c>
      <c r="AB4" s="7" t="s">
        <v>5</v>
      </c>
      <c r="AC4" s="7" t="s">
        <v>4</v>
      </c>
    </row>
    <row r="5" spans="1:29" x14ac:dyDescent="0.25">
      <c r="A5" s="31" t="str">
        <f>IF(OR(C5="",D5=""),"",IF(C5&gt;D5,"V",IF(C5&lt;D5,"P","N")))</f>
        <v>V</v>
      </c>
      <c r="B5" s="5" t="s">
        <v>74</v>
      </c>
      <c r="C5" s="35">
        <v>2</v>
      </c>
      <c r="D5" s="35">
        <v>0</v>
      </c>
      <c r="E5" s="5" t="s">
        <v>75</v>
      </c>
      <c r="F5" s="31"/>
      <c r="G5" s="31" t="str">
        <f>IF(OR(I5="",J5=""),"",IF(I5&gt;J5,"V",IF(I5&lt;J5,"P","N")))</f>
        <v>V</v>
      </c>
      <c r="H5" s="5" t="s">
        <v>67</v>
      </c>
      <c r="I5" s="35">
        <v>2</v>
      </c>
      <c r="J5" s="35">
        <v>1</v>
      </c>
      <c r="K5" s="5" t="s">
        <v>62</v>
      </c>
      <c r="L5" s="19"/>
      <c r="M5" s="7">
        <v>1</v>
      </c>
      <c r="N5" s="7" t="str">
        <f ca="1">IFERROR(OFFSET($T$4,MATCH($M5,$T$5:$T$8,0),1.1,1),"")</f>
        <v>Real Madrid</v>
      </c>
      <c r="O5" s="7">
        <f ca="1">IFERROR(OFFSET($T$4,MATCH($M5,$T$5:$T$8,0),8.1,1),"")</f>
        <v>3</v>
      </c>
      <c r="P5" s="20"/>
      <c r="Q5" s="5">
        <f>IF(C6="","",IF(C6&gt;D6,3,IF(C6=D6,1,0)))</f>
        <v>3</v>
      </c>
      <c r="R5" s="5">
        <f>IF(D6="","",IF(D6&gt;C6,3,IF(D6=C6,1,0)))</f>
        <v>0</v>
      </c>
      <c r="S5" s="6"/>
      <c r="T5" s="8">
        <f>RANK($AC5,$AC$5:$AC$8,0)+COUNTIF($AC$4:AC4,AC5)</f>
        <v>2</v>
      </c>
      <c r="U5" s="5" t="s">
        <v>74</v>
      </c>
      <c r="V5" s="7">
        <f>COUNTIFS($B$5:$B$16,$U5,$Q$4:$Q$15,3)+COUNTIFS($E$5:$E$16,$U5,$R$4:$R$15,3)</f>
        <v>1</v>
      </c>
      <c r="W5" s="7">
        <f>COUNTIFS($B$5:$B$16,$U5,$Q$4:$Q$15,1)+COUNTIFS($E$5:$E$16,$U5,$R$4:$R$15,1)</f>
        <v>0</v>
      </c>
      <c r="X5" s="7">
        <f>COUNTIFS($B$5:$B$16,$U5,$Q$4:$Q$15,0)+COUNTIFS($E$5:$E$16,$U5,$R$4:$R$15,0)</f>
        <v>0</v>
      </c>
      <c r="Y5" s="7">
        <f>SUMIF($B$5:$B$16,$U5,$C$5:$C$16)+SUMIF($E$5:$E$16,$U5,$D$5:$D$16)</f>
        <v>2</v>
      </c>
      <c r="Z5" s="7">
        <f>SUMIF($B$5:$B$16,$U5,$D$5:$D$16)+SUMIF($E$5:$E$16,$U5,$C$5:$C$16)</f>
        <v>0</v>
      </c>
      <c r="AA5" s="7">
        <f>Y5-Z5</f>
        <v>2</v>
      </c>
      <c r="AB5" s="7">
        <f>SUMIF($B$5:$B$16,$U5,$Q$4:$Q$15)+SUMIF($E$5:$E$16,$U5,$R$4:$R$15)</f>
        <v>3</v>
      </c>
      <c r="AC5" s="7">
        <f>SUM(AB5*1000000,AA5*1000,Y5*100,V5*10)</f>
        <v>3002210</v>
      </c>
    </row>
    <row r="6" spans="1:29" x14ac:dyDescent="0.25">
      <c r="A6" s="31" t="str">
        <f>IF(OR(C6="",D6=""),"",IF(C6&gt;D6,"V",IF(C6&lt;D6,"P","N")))</f>
        <v>V</v>
      </c>
      <c r="B6" s="5" t="s">
        <v>76</v>
      </c>
      <c r="C6" s="8">
        <v>4</v>
      </c>
      <c r="D6" s="8">
        <v>0</v>
      </c>
      <c r="E6" s="5" t="s">
        <v>73</v>
      </c>
      <c r="F6" s="31"/>
      <c r="G6" s="31" t="str">
        <f>IF(OR(I6="",J6=""),"",IF(I6&gt;J6,"V",IF(I6&lt;J6,"P","N")))</f>
        <v>V</v>
      </c>
      <c r="H6" s="5" t="s">
        <v>66</v>
      </c>
      <c r="I6" s="8">
        <v>1</v>
      </c>
      <c r="J6" s="8">
        <v>0</v>
      </c>
      <c r="K6" s="5" t="s">
        <v>61</v>
      </c>
      <c r="L6" s="19"/>
      <c r="M6" s="7">
        <v>2</v>
      </c>
      <c r="N6" s="7" t="str">
        <f ca="1">IFERROR(OFFSET($T$4,MATCH($M6,$T$5:$T$8,0),1.1,1),"")</f>
        <v>PSG</v>
      </c>
      <c r="O6" s="7">
        <f ca="1">IFERROR(OFFSET($T$4,MATCH($M6,$T$5:$T$8,0),8.1,1),"")</f>
        <v>3</v>
      </c>
      <c r="P6" s="20"/>
      <c r="Q6" s="5" t="str">
        <f>IF(C7="","",IF(C7&gt;D7,3,IF(C7=D7,1,0)))</f>
        <v/>
      </c>
      <c r="R6" s="5" t="str">
        <f>IF(D7="","",IF(D7&gt;C7,3,IF(D7=C7,1,0)))</f>
        <v/>
      </c>
      <c r="S6" s="6"/>
      <c r="T6" s="8">
        <f>RANK($AC6,$AC$5:$AC$8,0)+COUNTIF($AC$4:AC5,AC6)</f>
        <v>1</v>
      </c>
      <c r="U6" s="5" t="s">
        <v>76</v>
      </c>
      <c r="V6" s="7">
        <f>COUNTIFS($B$5:$B$16,$U6,$Q$4:$Q$15,3)+COUNTIFS($E$5:$E$16,$U6,$R$4:$R$15,3)</f>
        <v>1</v>
      </c>
      <c r="W6" s="7">
        <f>COUNTIFS($B$5:$B$16,$U6,$Q$4:$Q$15,1)+COUNTIFS($E$5:$E$16,$U6,$R$4:$R$15,1)</f>
        <v>0</v>
      </c>
      <c r="X6" s="7">
        <f>COUNTIFS($B$5:$B$16,$U6,$Q$4:$Q$15,0)+COUNTIFS($E$5:$E$16,$U6,$R$4:$R$15,0)</f>
        <v>0</v>
      </c>
      <c r="Y6" s="7">
        <f>SUMIF($B$5:$B$16,$U6,$C$5:$C$16)+SUMIF($E$5:$E$16,$U6,$D$5:$D$16)</f>
        <v>4</v>
      </c>
      <c r="Z6" s="7">
        <f>SUMIF($B$5:$B$16,$U6,$D$5:$D$16)+SUMIF($E$5:$E$16,$U6,$C$5:$C$16)</f>
        <v>0</v>
      </c>
      <c r="AA6" s="7">
        <f>Y6-Z6</f>
        <v>4</v>
      </c>
      <c r="AB6" s="7">
        <f>SUMIF($B$5:$B$16,$U6,$Q$4:$Q$15)+SUMIF($E$5:$E$16,$U6,$R$4:$R$15)</f>
        <v>3</v>
      </c>
      <c r="AC6" s="7">
        <f>SUM(AB6*1000000,AA6*1000,Y6*100,V6*10)</f>
        <v>3004410</v>
      </c>
    </row>
    <row r="7" spans="1:29" x14ac:dyDescent="0.25">
      <c r="A7" s="31" t="str">
        <f>IF(OR(C7="",D7=""),"",IF(C7&gt;D7,"V",IF(C7&lt;D7,"P","N")))</f>
        <v/>
      </c>
      <c r="B7" s="5" t="s">
        <v>73</v>
      </c>
      <c r="C7" s="8"/>
      <c r="D7" s="8"/>
      <c r="E7" s="5" t="s">
        <v>74</v>
      </c>
      <c r="F7" s="31"/>
      <c r="G7" s="31" t="str">
        <f>IF(OR(I7="",J7=""),"",IF(I7&gt;J7,"V",IF(I7&lt;J7,"P","N")))</f>
        <v/>
      </c>
      <c r="H7" s="5" t="s">
        <v>62</v>
      </c>
      <c r="I7" s="8"/>
      <c r="J7" s="8"/>
      <c r="K7" s="5" t="s">
        <v>66</v>
      </c>
      <c r="L7" s="19"/>
      <c r="M7" s="7">
        <v>3</v>
      </c>
      <c r="N7" s="7" t="str">
        <f ca="1">IFERROR(OFFSET($T$4,MATCH($M7,$T$5:$T$8,0),1.1,1),"")</f>
        <v>Malmo FF</v>
      </c>
      <c r="O7" s="7">
        <f ca="1">IFERROR(OFFSET($T$4,MATCH($M7,$T$5:$T$8,0),8.1,1),"")</f>
        <v>0</v>
      </c>
      <c r="P7" s="20"/>
      <c r="Q7" s="5" t="str">
        <f>IF(C8="","",IF(C8&gt;D8,3,IF(C8=D8,1,0)))</f>
        <v/>
      </c>
      <c r="R7" s="5" t="str">
        <f>IF(D8="","",IF(D8&gt;C8,3,IF(D8=C8,1,0)))</f>
        <v/>
      </c>
      <c r="S7" s="6"/>
      <c r="T7" s="8">
        <f>RANK($AC7,$AC$5:$AC$8,0)+COUNTIF($AC$4:AC6,AC7)</f>
        <v>4</v>
      </c>
      <c r="U7" s="5" t="s">
        <v>73</v>
      </c>
      <c r="V7" s="7">
        <f>COUNTIFS($B$5:$B$16,$U7,$Q$4:$Q$15,3)+COUNTIFS($E$5:$E$16,$U7,$R$4:$R$15,3)</f>
        <v>0</v>
      </c>
      <c r="W7" s="7">
        <f>COUNTIFS($B$5:$B$16,$U7,$Q$4:$Q$15,1)+COUNTIFS($E$5:$E$16,$U7,$R$4:$R$15,1)</f>
        <v>0</v>
      </c>
      <c r="X7" s="7">
        <f>COUNTIFS($B$5:$B$16,$U7,$Q$4:$Q$15,0)+COUNTIFS($E$5:$E$16,$U7,$R$4:$R$15,0)</f>
        <v>1</v>
      </c>
      <c r="Y7" s="7">
        <f>SUMIF($B$5:$B$16,$U7,$C$5:$C$16)+SUMIF($E$5:$E$16,$U7,$D$5:$D$16)</f>
        <v>0</v>
      </c>
      <c r="Z7" s="7">
        <f>SUMIF($B$5:$B$16,$U7,$D$5:$D$16)+SUMIF($E$5:$E$16,$U7,$C$5:$C$16)</f>
        <v>4</v>
      </c>
      <c r="AA7" s="7">
        <f>Y7-Z7</f>
        <v>-4</v>
      </c>
      <c r="AB7" s="7">
        <f>SUMIF($B$5:$B$16,$U7,$Q$4:$Q$15)+SUMIF($E$5:$E$16,$U7,$R$4:$R$15)</f>
        <v>0</v>
      </c>
      <c r="AC7" s="7">
        <f>SUM(AB7*1000000,AA7*1000,Y7*100,V7*10)</f>
        <v>-4000</v>
      </c>
    </row>
    <row r="8" spans="1:29" x14ac:dyDescent="0.25">
      <c r="A8" s="31" t="str">
        <f>IF(OR(C8="",D8=""),"",IF(C8&gt;D8,"V",IF(C8&lt;D8,"P","N")))</f>
        <v/>
      </c>
      <c r="B8" s="5" t="s">
        <v>75</v>
      </c>
      <c r="C8" s="8"/>
      <c r="D8" s="8"/>
      <c r="E8" s="5" t="s">
        <v>76</v>
      </c>
      <c r="F8" s="31"/>
      <c r="G8" s="31" t="str">
        <f>IF(OR(I8="",J8=""),"",IF(I8&gt;J8,"V",IF(I8&lt;J8,"P","N")))</f>
        <v/>
      </c>
      <c r="H8" s="5" t="s">
        <v>61</v>
      </c>
      <c r="I8" s="8"/>
      <c r="J8" s="8"/>
      <c r="K8" s="5" t="s">
        <v>67</v>
      </c>
      <c r="L8" s="19"/>
      <c r="M8" s="7">
        <v>4</v>
      </c>
      <c r="N8" s="7" t="str">
        <f ca="1">IFERROR(OFFSET($T$4,MATCH($M8,$T$5:$T$8,0),1.1,1),"")</f>
        <v>Chaktior Donetsk</v>
      </c>
      <c r="O8" s="7">
        <f ca="1">IFERROR(OFFSET($T$4,MATCH($M8,$T$5:$T$8,0),8.1,1),"")</f>
        <v>0</v>
      </c>
      <c r="P8" s="20"/>
      <c r="Q8" s="5" t="str">
        <f>IF(C9="","",IF(C9&gt;D9,3,IF(C9=D9,1,0)))</f>
        <v/>
      </c>
      <c r="R8" s="5" t="str">
        <f>IF(D9="","",IF(D9&gt;C9,3,IF(D9=C9,1,0)))</f>
        <v/>
      </c>
      <c r="S8" s="6"/>
      <c r="T8" s="8">
        <f>RANK($AC8,$AC$5:$AC$8,0)+COUNTIF($AC$4:AC7,AC8)</f>
        <v>3</v>
      </c>
      <c r="U8" s="5" t="s">
        <v>75</v>
      </c>
      <c r="V8" s="7">
        <f>COUNTIFS($B$5:$B$16,$U8,$Q$4:$Q$15,3)+COUNTIFS($E$5:$E$16,$U8,$R$4:$R$15,3)</f>
        <v>0</v>
      </c>
      <c r="W8" s="7">
        <f>COUNTIFS($B$5:$B$16,$U8,$Q$4:$Q$15,1)+COUNTIFS($E$5:$E$16,$U8,$R$4:$R$15,1)</f>
        <v>0</v>
      </c>
      <c r="X8" s="7">
        <f>COUNTIFS($B$5:$B$16,$U8,$Q$4:$Q$15,0)+COUNTIFS($E$5:$E$16,$U8,$R$4:$R$15,0)</f>
        <v>1</v>
      </c>
      <c r="Y8" s="7">
        <f>SUMIF($B$5:$B$16,$U8,$C$5:$C$16)+SUMIF($E$5:$E$16,$U8,$D$5:$D$16)</f>
        <v>0</v>
      </c>
      <c r="Z8" s="7">
        <f>SUMIF($B$5:$B$16,$U8,$D$5:$D$16)+SUMIF($E$5:$E$16,$U8,$C$5:$C$16)</f>
        <v>2</v>
      </c>
      <c r="AA8" s="7">
        <f>Y8-Z8</f>
        <v>-2</v>
      </c>
      <c r="AB8" s="7">
        <f>SUMIF($B$5:$B$16,$U8,$Q$4:$Q$15)+SUMIF($E$5:$E$16,$U8,$R$4:$R$15)</f>
        <v>0</v>
      </c>
      <c r="AC8" s="7">
        <f>SUM(AB8*1000000,AA8*1000,Y8*100,V8*10)</f>
        <v>-2000</v>
      </c>
    </row>
    <row r="9" spans="1:29" x14ac:dyDescent="0.25">
      <c r="A9" s="31" t="str">
        <f>IF(OR(C9="",D9=""),"",IF(C9&gt;D9,"V",IF(C9&lt;D9,"P","N")))</f>
        <v/>
      </c>
      <c r="B9" s="5" t="s">
        <v>74</v>
      </c>
      <c r="C9" s="8"/>
      <c r="D9" s="8"/>
      <c r="E9" s="5" t="s">
        <v>76</v>
      </c>
      <c r="F9" s="31"/>
      <c r="G9" s="31" t="str">
        <f>IF(OR(I9="",J9=""),"",IF(I9&gt;J9,"V",IF(I9&lt;J9,"P","N")))</f>
        <v/>
      </c>
      <c r="H9" s="5" t="s">
        <v>61</v>
      </c>
      <c r="I9" s="8"/>
      <c r="J9" s="8"/>
      <c r="K9" s="5" t="s">
        <v>62</v>
      </c>
      <c r="L9" s="19"/>
      <c r="M9" s="20"/>
      <c r="N9" s="20"/>
      <c r="O9" s="20"/>
      <c r="P9" s="19"/>
      <c r="Q9" s="5" t="str">
        <f>IF(C10="","",IF(C10&gt;D10,3,IF(C10=D10,1,0)))</f>
        <v/>
      </c>
      <c r="R9" s="5" t="str">
        <f>IF(D10="","",IF(D10&gt;C10,3,IF(D10=C10,1,0)))</f>
        <v/>
      </c>
    </row>
    <row r="10" spans="1:29" x14ac:dyDescent="0.25">
      <c r="A10" s="31" t="str">
        <f>IF(OR(C10="",D10=""),"",IF(C10&gt;D10,"V",IF(C10&lt;D10,"P","N")))</f>
        <v/>
      </c>
      <c r="B10" s="5" t="s">
        <v>75</v>
      </c>
      <c r="C10" s="8"/>
      <c r="D10" s="8"/>
      <c r="E10" s="5" t="s">
        <v>73</v>
      </c>
      <c r="F10" s="31"/>
      <c r="G10" s="31" t="str">
        <f>IF(OR(I10="",J10=""),"",IF(I10&gt;J10,"V",IF(I10&lt;J10,"P","N")))</f>
        <v/>
      </c>
      <c r="H10" s="5" t="s">
        <v>66</v>
      </c>
      <c r="I10" s="8"/>
      <c r="J10" s="8"/>
      <c r="K10" s="5" t="s">
        <v>67</v>
      </c>
      <c r="L10" s="19"/>
      <c r="M10" s="82"/>
      <c r="N10" s="81" t="s">
        <v>77</v>
      </c>
      <c r="O10" s="81" t="s">
        <v>46</v>
      </c>
      <c r="P10" s="19"/>
      <c r="Q10" s="5" t="str">
        <f>IF(C11="","",IF(C11&gt;D11,3,IF(C11=D11,1,0)))</f>
        <v/>
      </c>
      <c r="R10" s="5" t="str">
        <f>IF(D11="","",IF(D11&gt;C11,3,IF(D11=C11,1,0)))</f>
        <v/>
      </c>
      <c r="S10" s="4"/>
    </row>
    <row r="11" spans="1:29" x14ac:dyDescent="0.25">
      <c r="A11" s="31" t="str">
        <f>IF(OR(C11="",D11=""),"",IF(C11&gt;D11,"V",IF(C11&lt;D11,"P","N")))</f>
        <v/>
      </c>
      <c r="B11" s="5" t="s">
        <v>76</v>
      </c>
      <c r="C11" s="8"/>
      <c r="D11" s="8"/>
      <c r="E11" s="5" t="s">
        <v>74</v>
      </c>
      <c r="F11" s="31"/>
      <c r="G11" s="31" t="str">
        <f>IF(OR(I11="",J11=""),"",IF(I11&gt;J11,"V",IF(I11&lt;J11,"P","N")))</f>
        <v/>
      </c>
      <c r="H11" s="5" t="s">
        <v>67</v>
      </c>
      <c r="I11" s="8"/>
      <c r="J11" s="8"/>
      <c r="K11" s="5" t="s">
        <v>66</v>
      </c>
      <c r="L11" s="19"/>
      <c r="M11" s="7">
        <v>1</v>
      </c>
      <c r="N11" s="7" t="str">
        <f ca="1">IFERROR(OFFSET($T$19,MATCH($M11,$T$20:$T$23,0),1.1,1),"")</f>
        <v>PSV Eindhoven</v>
      </c>
      <c r="O11" s="7">
        <f ca="1">IFERROR(OFFSET($T$19,MATCH($M11,$T$20:$T$23,0),8.1,1),"")</f>
        <v>3</v>
      </c>
      <c r="P11" s="78"/>
      <c r="Q11" s="5" t="str">
        <f>IF(C12="","",IF(C12&gt;D12,3,IF(C12=D12,1,0)))</f>
        <v/>
      </c>
      <c r="R11" s="5" t="str">
        <f>IF(D12="","",IF(D12&gt;C12,3,IF(D12=C12,1,0)))</f>
        <v/>
      </c>
      <c r="S11" s="4"/>
    </row>
    <row r="12" spans="1:29" x14ac:dyDescent="0.25">
      <c r="A12" s="31" t="str">
        <f>IF(OR(C12="",D12=""),"",IF(C12&gt;D12,"V",IF(C12&lt;D12,"P","N")))</f>
        <v/>
      </c>
      <c r="B12" s="5" t="s">
        <v>73</v>
      </c>
      <c r="C12" s="8"/>
      <c r="D12" s="8"/>
      <c r="E12" s="5" t="s">
        <v>75</v>
      </c>
      <c r="F12" s="31"/>
      <c r="G12" s="31" t="str">
        <f>IF(OR(I12="",J12=""),"",IF(I12&gt;J12,"V",IF(I12&lt;J12,"P","N")))</f>
        <v/>
      </c>
      <c r="H12" s="5" t="s">
        <v>62</v>
      </c>
      <c r="I12" s="8"/>
      <c r="J12" s="8"/>
      <c r="K12" s="5" t="s">
        <v>61</v>
      </c>
      <c r="L12" s="19"/>
      <c r="M12" s="7">
        <v>2</v>
      </c>
      <c r="N12" s="7" t="str">
        <f ca="1">IFERROR(OFFSET($T$19,MATCH($M12,$T$20:$T$23,0),1.1,1),"")</f>
        <v>Vfl Wolfsburg</v>
      </c>
      <c r="O12" s="7">
        <f ca="1">IFERROR(OFFSET($T$19,MATCH($M12,$T$20:$T$23,0),8.1,1),"")</f>
        <v>3</v>
      </c>
      <c r="P12" s="78"/>
      <c r="Q12" s="5" t="str">
        <f>IF(C13="","",IF(C13&gt;D13,3,IF(C13=D13,1,0)))</f>
        <v/>
      </c>
      <c r="R12" s="5" t="str">
        <f>IF(D13="","",IF(D13&gt;C13,3,IF(D13=C13,1,0)))</f>
        <v/>
      </c>
      <c r="S12" s="4"/>
    </row>
    <row r="13" spans="1:29" x14ac:dyDescent="0.25">
      <c r="A13" s="31" t="str">
        <f>IF(OR(C13="",D13=""),"",IF(C13&gt;D13,"V",IF(C13&lt;D13,"P","N")))</f>
        <v/>
      </c>
      <c r="B13" s="5" t="s">
        <v>75</v>
      </c>
      <c r="C13" s="8"/>
      <c r="D13" s="8"/>
      <c r="E13" s="5" t="s">
        <v>74</v>
      </c>
      <c r="F13" s="31"/>
      <c r="G13" s="31" t="str">
        <f>IF(OR(I13="",J13=""),"",IF(I13&gt;J13,"V",IF(I13&lt;J13,"P","N")))</f>
        <v/>
      </c>
      <c r="H13" s="5" t="s">
        <v>61</v>
      </c>
      <c r="I13" s="8"/>
      <c r="J13" s="8"/>
      <c r="K13" s="5" t="s">
        <v>66</v>
      </c>
      <c r="L13" s="19"/>
      <c r="M13" s="7">
        <v>3</v>
      </c>
      <c r="N13" s="7" t="str">
        <f ca="1">IFERROR(OFFSET($T$19,MATCH($M13,$T$20:$T$23,0),1.1,1),"")</f>
        <v>Manchester United</v>
      </c>
      <c r="O13" s="7">
        <f ca="1">IFERROR(OFFSET($T$19,MATCH($M13,$T$20:$T$23,0),8.1,1),"")</f>
        <v>0</v>
      </c>
      <c r="P13" s="78"/>
      <c r="Q13" s="5" t="str">
        <f>IF(C14="","",IF(C14&gt;D14,3,IF(C14=D14,1,0)))</f>
        <v/>
      </c>
      <c r="R13" s="5" t="str">
        <f>IF(D14="","",IF(D14&gt;C14,3,IF(D14=C14,1,0)))</f>
        <v/>
      </c>
      <c r="S13" s="4"/>
      <c r="T13" s="6"/>
      <c r="U13" s="6"/>
    </row>
    <row r="14" spans="1:29" x14ac:dyDescent="0.25">
      <c r="A14" s="31" t="str">
        <f>IF(OR(C14="",D14=""),"",IF(C14&gt;D14,"V",IF(C14&lt;D14,"P","N")))</f>
        <v/>
      </c>
      <c r="B14" s="5" t="s">
        <v>73</v>
      </c>
      <c r="C14" s="8"/>
      <c r="D14" s="8"/>
      <c r="E14" s="5" t="s">
        <v>76</v>
      </c>
      <c r="F14" s="31"/>
      <c r="G14" s="31" t="str">
        <f>IF(OR(I14="",J14=""),"",IF(I14&gt;J14,"V",IF(I14&lt;J14,"P","N")))</f>
        <v/>
      </c>
      <c r="H14" s="5" t="s">
        <v>62</v>
      </c>
      <c r="I14" s="8"/>
      <c r="J14" s="8"/>
      <c r="K14" s="5" t="s">
        <v>67</v>
      </c>
      <c r="L14" s="19"/>
      <c r="M14" s="7">
        <v>4</v>
      </c>
      <c r="N14" s="7" t="str">
        <f ca="1">IFERROR(OFFSET($T$19,MATCH($M14,$T$20:$T$23,0),1.1,1),"")</f>
        <v>CSKA Moscou</v>
      </c>
      <c r="O14" s="7">
        <f ca="1">IFERROR(OFFSET($T$19,MATCH($M14,$T$20:$T$23,0),8.1,1),"")</f>
        <v>0</v>
      </c>
      <c r="P14" s="78"/>
      <c r="Q14" s="5" t="str">
        <f>IF(C15="","",IF(C15&gt;D15,3,IF(C15=D15,1,0)))</f>
        <v/>
      </c>
      <c r="R14" s="5" t="str">
        <f>IF(D15="","",IF(D15&gt;C15,3,IF(D15=C15,1,0)))</f>
        <v/>
      </c>
      <c r="S14" s="4"/>
      <c r="T14" s="6"/>
      <c r="U14" s="6"/>
    </row>
    <row r="15" spans="1:29" x14ac:dyDescent="0.25">
      <c r="A15" s="31" t="str">
        <f>IF(OR(C15="",D15=""),"",IF(C15&gt;D15,"V",IF(C15&lt;D15,"P","N")))</f>
        <v/>
      </c>
      <c r="B15" s="5" t="s">
        <v>76</v>
      </c>
      <c r="C15" s="8"/>
      <c r="D15" s="8"/>
      <c r="E15" s="5" t="s">
        <v>75</v>
      </c>
      <c r="F15" s="31"/>
      <c r="G15" s="31" t="str">
        <f>IF(OR(I15="",J15=""),"",IF(I15&gt;J15,"V",IF(I15&lt;J15,"P","N")))</f>
        <v/>
      </c>
      <c r="H15" s="5" t="s">
        <v>66</v>
      </c>
      <c r="I15" s="8"/>
      <c r="J15" s="8"/>
      <c r="K15" s="5" t="s">
        <v>62</v>
      </c>
      <c r="L15" s="19"/>
      <c r="M15" s="20"/>
      <c r="N15" s="20"/>
      <c r="O15" s="20"/>
      <c r="P15" s="78"/>
      <c r="Q15" s="5" t="str">
        <f>IF(C16="","",IF(C16&gt;D16,3,IF(C16=D16,1,0)))</f>
        <v/>
      </c>
      <c r="R15" s="5" t="str">
        <f>IF(D16="","",IF(D16&gt;C16,3,IF(D16=C16,1,0)))</f>
        <v/>
      </c>
      <c r="S15" s="4"/>
    </row>
    <row r="16" spans="1:29" x14ac:dyDescent="0.25">
      <c r="A16" s="31" t="str">
        <f>IF(OR(C16="",D16=""),"",IF(C16&gt;D16,"V",IF(C16&lt;D16,"P","N")))</f>
        <v/>
      </c>
      <c r="B16" s="5" t="s">
        <v>74</v>
      </c>
      <c r="C16" s="8"/>
      <c r="D16" s="8"/>
      <c r="E16" s="29" t="s">
        <v>73</v>
      </c>
      <c r="F16" s="31"/>
      <c r="G16" s="31" t="str">
        <f>IF(OR(I16="",J16=""),"",IF(I16&gt;J16,"V",IF(I16&lt;J16,"P","N")))</f>
        <v/>
      </c>
      <c r="H16" s="29" t="s">
        <v>67</v>
      </c>
      <c r="I16" s="30"/>
      <c r="J16" s="30"/>
      <c r="K16" s="29" t="s">
        <v>61</v>
      </c>
      <c r="L16" s="19"/>
      <c r="M16" s="80"/>
      <c r="N16" s="79" t="s">
        <v>72</v>
      </c>
      <c r="O16" s="79" t="s">
        <v>46</v>
      </c>
      <c r="P16" s="78"/>
      <c r="Q16" s="4"/>
      <c r="R16" s="4"/>
      <c r="S16" s="4"/>
    </row>
    <row r="17" spans="1:29" x14ac:dyDescent="0.25">
      <c r="A17" s="19"/>
      <c r="B17" s="20"/>
      <c r="C17" s="20"/>
      <c r="D17" s="20"/>
      <c r="E17" s="26"/>
      <c r="F17" s="28"/>
      <c r="G17" s="28"/>
      <c r="H17" s="27"/>
      <c r="I17" s="27"/>
      <c r="J17" s="27"/>
      <c r="K17" s="26"/>
      <c r="L17" s="19"/>
      <c r="M17" s="7">
        <v>1</v>
      </c>
      <c r="N17" s="7" t="str">
        <f ca="1">IFERROR(OFFSET($T$34,MATCH($M17,$T$35:$T$38,0),1.1,1),"")</f>
        <v>Benfica</v>
      </c>
      <c r="O17" s="7">
        <f ca="1">IFERROR(OFFSET($T$34,MATCH($M17,$T$35:$T$38,0),8.1,1),"")</f>
        <v>3</v>
      </c>
      <c r="P17" s="78"/>
      <c r="Q17" s="77" t="s">
        <v>71</v>
      </c>
      <c r="R17" s="77"/>
      <c r="T17" s="76" t="s">
        <v>70</v>
      </c>
      <c r="U17" s="76"/>
      <c r="V17" s="76"/>
      <c r="W17" s="76"/>
      <c r="X17" s="76"/>
      <c r="Y17" s="76"/>
      <c r="Z17" s="76"/>
      <c r="AA17" s="76"/>
      <c r="AB17" s="76"/>
      <c r="AC17" s="76"/>
    </row>
    <row r="18" spans="1:29" x14ac:dyDescent="0.25">
      <c r="A18" s="19"/>
      <c r="B18" s="20"/>
      <c r="C18" s="20"/>
      <c r="D18" s="20"/>
      <c r="E18" s="40"/>
      <c r="F18" s="19"/>
      <c r="G18" s="19"/>
      <c r="H18" s="20"/>
      <c r="I18" s="20"/>
      <c r="J18" s="20"/>
      <c r="K18" s="40"/>
      <c r="L18" s="19"/>
      <c r="M18" s="7">
        <v>2</v>
      </c>
      <c r="N18" s="7" t="str">
        <f ca="1">IFERROR(OFFSET($T$34,MATCH($M18,$T$35:$T$38,0),1.1,1),"")</f>
        <v>Atlético Madrid</v>
      </c>
      <c r="O18" s="7">
        <f ca="1">IFERROR(OFFSET($T$34,MATCH($M18,$T$35:$T$38,0),8.1,1),"")</f>
        <v>3</v>
      </c>
      <c r="P18" s="19"/>
      <c r="S18" s="9"/>
    </row>
    <row r="19" spans="1:29" x14ac:dyDescent="0.25">
      <c r="A19" s="19"/>
      <c r="B19" s="75" t="s">
        <v>69</v>
      </c>
      <c r="C19" s="74"/>
      <c r="D19" s="74"/>
      <c r="E19" s="21" t="str">
        <f ca="1">IF(N5="","",N5)</f>
        <v>Real Madrid</v>
      </c>
      <c r="F19" s="19"/>
      <c r="G19" s="19"/>
      <c r="H19" s="73" t="s">
        <v>68</v>
      </c>
      <c r="I19" s="72"/>
      <c r="J19" s="72"/>
      <c r="K19" s="21" t="str">
        <f ca="1">IF(N11="","",N11)</f>
        <v>PSV Eindhoven</v>
      </c>
      <c r="L19" s="19"/>
      <c r="M19" s="7">
        <v>3</v>
      </c>
      <c r="N19" s="7" t="str">
        <f ca="1">IFERROR(OFFSET($T$34,MATCH($M19,$T$35:$T$38,0),1.1,1),"")</f>
        <v>Galatasaray</v>
      </c>
      <c r="O19" s="7">
        <f ca="1">IFERROR(OFFSET($T$34,MATCH($M19,$T$35:$T$38,0),8.1,1),"")</f>
        <v>0</v>
      </c>
      <c r="P19" s="19"/>
      <c r="Q19" s="5">
        <f>IF(I5="","",IF(I5&gt;J5,3,IF(I5=J5,1,0)))</f>
        <v>3</v>
      </c>
      <c r="R19" s="5">
        <f>IF(J5="","",IF(J5&gt;I5,3,IF(J5=I5,1,0)))</f>
        <v>0</v>
      </c>
      <c r="S19" s="4"/>
      <c r="T19" s="8" t="s">
        <v>13</v>
      </c>
      <c r="U19" s="8" t="s">
        <v>12</v>
      </c>
      <c r="V19" s="7" t="s">
        <v>11</v>
      </c>
      <c r="W19" s="7" t="s">
        <v>10</v>
      </c>
      <c r="X19" s="7" t="s">
        <v>9</v>
      </c>
      <c r="Y19" s="7" t="s">
        <v>8</v>
      </c>
      <c r="Z19" s="7" t="s">
        <v>7</v>
      </c>
      <c r="AA19" s="7" t="s">
        <v>6</v>
      </c>
      <c r="AB19" s="7" t="s">
        <v>5</v>
      </c>
      <c r="AC19" s="7" t="s">
        <v>4</v>
      </c>
    </row>
    <row r="20" spans="1:29" x14ac:dyDescent="0.25">
      <c r="A20" s="19"/>
      <c r="B20" s="20"/>
      <c r="C20" s="20"/>
      <c r="D20" s="20"/>
      <c r="E20" s="21" t="str">
        <f ca="1">IF(N6="","",N6)</f>
        <v>PSG</v>
      </c>
      <c r="F20" s="19"/>
      <c r="G20" s="19"/>
      <c r="H20" s="20"/>
      <c r="I20" s="20"/>
      <c r="J20" s="20"/>
      <c r="K20" s="21" t="str">
        <f ca="1">IF(N12="","",N12)</f>
        <v>Vfl Wolfsburg</v>
      </c>
      <c r="L20" s="19"/>
      <c r="M20" s="7">
        <v>4</v>
      </c>
      <c r="N20" s="7" t="str">
        <f ca="1">IFERROR(OFFSET($T$34,MATCH($M20,$T$35:$T$38,0),1.1,1),"")</f>
        <v>FC Astana</v>
      </c>
      <c r="O20" s="7">
        <f ca="1">IFERROR(OFFSET($T$34,MATCH($M20,$T$35:$T$38,0),8.1,1),"")</f>
        <v>0</v>
      </c>
      <c r="P20" s="19"/>
      <c r="Q20" s="5">
        <f>IF(I6="","",IF(I6&gt;J6,3,IF(I6=J6,1,0)))</f>
        <v>3</v>
      </c>
      <c r="R20" s="5">
        <f>IF(J6="","",IF(J6&gt;I6,3,IF(J6=I6,1,0)))</f>
        <v>0</v>
      </c>
      <c r="S20" s="6"/>
      <c r="T20" s="8">
        <f>RANK($AC20,$AC$20:$AC$23,0)+COUNTIF($AC$19:AC19,AC20)</f>
        <v>1</v>
      </c>
      <c r="U20" s="5" t="s">
        <v>67</v>
      </c>
      <c r="V20" s="7">
        <f>COUNTIFS($H$5:$H$16,$U20,$Q$19:$Q$30,3)+COUNTIFS($K$5:$K$16,$U20,$R$19:$R$30,3)</f>
        <v>1</v>
      </c>
      <c r="W20" s="7">
        <f>COUNTIFS($H$5:$H$16,$U20,$Q$19:$Q$30,1)+COUNTIFS($K$5:$K$16,$U20,$R$19:$R$30,1)</f>
        <v>0</v>
      </c>
      <c r="X20" s="7">
        <f>COUNTIFS($H$5:$H$16,$U20,$Q$19:$Q$30,0)+COUNTIFS($K$5:$K$16,$U20,$R$19:$R$30,0)</f>
        <v>0</v>
      </c>
      <c r="Y20" s="7">
        <f>SUMIF($H$5:$H$16,$U20,$J$5:$J$16)+SUMIF($K$5:$K$16,$U20,$I$5:$I$16)</f>
        <v>1</v>
      </c>
      <c r="Z20" s="7">
        <f>SUMIF($H$5:$H$16,$U20,$J$5:$J$16)+SUMIF($K$5:$K$16,$U20,$I$5:$I$16)</f>
        <v>1</v>
      </c>
      <c r="AA20" s="7">
        <f>Y20-Z20</f>
        <v>0</v>
      </c>
      <c r="AB20" s="7">
        <f>SUMIF($H$5:$H$16,$U20,$Q$19:$Q$30)+SUMIF($K$5:$K$16,$U20,$R$19:$R$30)</f>
        <v>3</v>
      </c>
      <c r="AC20" s="7">
        <f>SUM(AB20*1000000,AA20*1000,Y20*100,V20*10)</f>
        <v>3000110</v>
      </c>
    </row>
    <row r="21" spans="1:29" x14ac:dyDescent="0.25">
      <c r="A21" s="19"/>
      <c r="B21" s="20"/>
      <c r="C21" s="20"/>
      <c r="D21" s="20"/>
      <c r="E21" s="20"/>
      <c r="F21" s="19"/>
      <c r="G21" s="19"/>
      <c r="H21" s="20"/>
      <c r="I21" s="20"/>
      <c r="J21" s="20"/>
      <c r="K21" s="20"/>
      <c r="L21" s="19"/>
      <c r="M21" s="20"/>
      <c r="N21" s="20"/>
      <c r="O21" s="20"/>
      <c r="P21" s="19"/>
      <c r="Q21" s="5" t="str">
        <f>IF(I7="","",IF(I7&gt;J7,3,IF(I7=J7,1,0)))</f>
        <v/>
      </c>
      <c r="R21" s="5" t="str">
        <f>IF(J7="","",IF(J7&gt;I7,3,IF(J7=I7,1,0)))</f>
        <v/>
      </c>
      <c r="S21" s="6"/>
      <c r="T21" s="8">
        <f>RANK($AC21,$AC$20:$AC$23,0)+COUNTIF($AC$19:AC20,AC21)</f>
        <v>2</v>
      </c>
      <c r="U21" s="5" t="s">
        <v>66</v>
      </c>
      <c r="V21" s="7">
        <f>COUNTIFS($H$5:$H$16,$U21,$Q$19:$Q$30,3)+COUNTIFS($K$5:$K$16,$U21,$R$19:$R$30,3)</f>
        <v>1</v>
      </c>
      <c r="W21" s="7">
        <f>COUNTIFS($H$5:$H$16,$U21,$Q$19:$Q$30,1)+COUNTIFS($K$5:$K$16,$U21,$R$19:$R$30,1)</f>
        <v>0</v>
      </c>
      <c r="X21" s="7">
        <f>COUNTIFS($H$5:$H$16,$U21,$Q$19:$Q$30,0)+COUNTIFS($K$5:$K$16,$U21,$R$19:$R$30,0)</f>
        <v>0</v>
      </c>
      <c r="Y21" s="7">
        <f>SUMIF($H$5:$H$16,$U21,$J$5:$J$16)+SUMIF($K$5:$K$16,$U21,$I$5:$I$16)</f>
        <v>0</v>
      </c>
      <c r="Z21" s="7">
        <f>SUMIF($H$5:$H$16,$U21,$J$5:$J$16)+SUMIF($K$5:$K$16,$U21,$I$5:$I$16)</f>
        <v>0</v>
      </c>
      <c r="AA21" s="7">
        <f>Y21-Z21</f>
        <v>0</v>
      </c>
      <c r="AB21" s="7">
        <f>SUMIF($H$5:$H$16,$U21,$Q$19:$Q$30)+SUMIF($K$5:$K$16,$U21,$R$19:$R$30)</f>
        <v>3</v>
      </c>
      <c r="AC21" s="7">
        <f>SUM(AB21*1000000,AA21*1000,Y21*100,V21*10)</f>
        <v>3000010</v>
      </c>
    </row>
    <row r="22" spans="1:29" x14ac:dyDescent="0.25">
      <c r="A22" s="19"/>
      <c r="B22" s="59" t="s">
        <v>65</v>
      </c>
      <c r="C22" s="71"/>
      <c r="D22" s="71"/>
      <c r="E22" s="70"/>
      <c r="F22" s="19"/>
      <c r="G22" s="19"/>
      <c r="H22" s="57" t="s">
        <v>64</v>
      </c>
      <c r="I22" s="69"/>
      <c r="J22" s="69"/>
      <c r="K22" s="68"/>
      <c r="L22" s="19"/>
      <c r="M22" s="67"/>
      <c r="N22" s="66" t="s">
        <v>63</v>
      </c>
      <c r="O22" s="66" t="s">
        <v>46</v>
      </c>
      <c r="P22" s="19"/>
      <c r="Q22" s="5" t="str">
        <f>IF(I8="","",IF(I8&gt;J8,3,IF(I8=J8,1,0)))</f>
        <v/>
      </c>
      <c r="R22" s="5" t="str">
        <f>IF(J8="","",IF(J8&gt;I8,3,IF(J8=I8,1,0)))</f>
        <v/>
      </c>
      <c r="S22" s="6"/>
      <c r="T22" s="8">
        <f>RANK($AC22,$AC$20:$AC$23,0)+COUNTIF($AC$19:AC21,AC22)</f>
        <v>3</v>
      </c>
      <c r="U22" s="5" t="s">
        <v>62</v>
      </c>
      <c r="V22" s="7">
        <f>COUNTIFS($H$5:$H$16,$U22,$Q$19:$Q$30,3)+COUNTIFS($K$5:$K$16,$U22,$R$19:$R$30,3)</f>
        <v>0</v>
      </c>
      <c r="W22" s="7">
        <f>COUNTIFS($H$5:$H$16,$U22,$Q$19:$Q$30,1)+COUNTIFS($K$5:$K$16,$U22,$R$19:$R$30,1)</f>
        <v>0</v>
      </c>
      <c r="X22" s="7">
        <f>COUNTIFS($H$5:$H$16,$U22,$Q$19:$Q$30,0)+COUNTIFS($K$5:$K$16,$U22,$R$19:$R$30,0)</f>
        <v>1</v>
      </c>
      <c r="Y22" s="7">
        <f>SUMIF($H$5:$H$16,$U22,$J$5:$J$16)+SUMIF($K$5:$K$16,$U22,$I$5:$I$16)</f>
        <v>2</v>
      </c>
      <c r="Z22" s="7">
        <f>SUMIF($H$5:$H$16,$U22,$J$5:$J$16)+SUMIF($K$5:$K$16,$U22,$I$5:$I$16)</f>
        <v>2</v>
      </c>
      <c r="AA22" s="7">
        <f>Y22-Z22</f>
        <v>0</v>
      </c>
      <c r="AB22" s="7">
        <f>SUMIF($H$5:$H$16,$U22,$Q$19:$Q$30)+SUMIF($K$5:$K$16,$U22,$R$19:$R$30)</f>
        <v>0</v>
      </c>
      <c r="AC22" s="7">
        <f>SUM(AB22*1000000,AA22*1000,Y22*100,V22*10)</f>
        <v>200</v>
      </c>
    </row>
    <row r="23" spans="1:29" x14ac:dyDescent="0.25">
      <c r="A23" s="31" t="str">
        <f>IF(OR(C23="",D23=""),"",IF(C23&gt;D23,"V",IF(C23&lt;D23,"P","N")))</f>
        <v>P</v>
      </c>
      <c r="B23" s="5" t="s">
        <v>56</v>
      </c>
      <c r="C23" s="35">
        <v>0</v>
      </c>
      <c r="D23" s="35">
        <v>2</v>
      </c>
      <c r="E23" s="5" t="s">
        <v>51</v>
      </c>
      <c r="F23" s="19"/>
      <c r="G23" s="31" t="str">
        <f>IF(OR(I23="",J23=""),"",IF(I23&gt;J23,"V",IF(I23&lt;J23,"P","N")))</f>
        <v>P</v>
      </c>
      <c r="H23" s="5" t="s">
        <v>43</v>
      </c>
      <c r="I23" s="35">
        <v>1</v>
      </c>
      <c r="J23" s="35">
        <v>2</v>
      </c>
      <c r="K23" s="5" t="s">
        <v>41</v>
      </c>
      <c r="L23" s="19"/>
      <c r="M23" s="7">
        <v>1</v>
      </c>
      <c r="N23" s="7" t="str">
        <f ca="1">IFERROR(OFFSET($T$49,MATCH($M23,$T$50:$T$53,0),1.1,1),"")</f>
        <v>Juventus Turin</v>
      </c>
      <c r="O23" s="7">
        <f ca="1">IFERROR(OFFSET($T$49,MATCH($M23,$T$50:$T$53,0),8.1,1),"")</f>
        <v>3</v>
      </c>
      <c r="P23" s="19"/>
      <c r="Q23" s="5" t="str">
        <f>IF(I9="","",IF(I9&gt;J9,3,IF(I9=J9,1,0)))</f>
        <v/>
      </c>
      <c r="R23" s="5" t="str">
        <f>IF(J9="","",IF(J9&gt;I9,3,IF(J9=I9,1,0)))</f>
        <v/>
      </c>
      <c r="S23" s="6"/>
      <c r="T23" s="8">
        <f>RANK($AC23,$AC$20:$AC$23,0)+COUNTIF($AC$19:AC22,AC23)</f>
        <v>4</v>
      </c>
      <c r="U23" s="5" t="s">
        <v>61</v>
      </c>
      <c r="V23" s="7">
        <f>COUNTIFS($H$5:$H$16,$U23,$Q$19:$Q$30,3)+COUNTIFS($K$5:$K$16,$U23,$R$19:$R$30,3)</f>
        <v>0</v>
      </c>
      <c r="W23" s="7">
        <f>COUNTIFS($H$5:$H$16,$U23,$Q$19:$Q$30,1)+COUNTIFS($K$5:$K$16,$U23,$R$19:$R$30,1)</f>
        <v>0</v>
      </c>
      <c r="X23" s="7">
        <f>COUNTIFS($H$5:$H$16,$U23,$Q$19:$Q$30,0)+COUNTIFS($K$5:$K$16,$U23,$R$19:$R$30,0)</f>
        <v>1</v>
      </c>
      <c r="Y23" s="7">
        <f>SUMIF($H$5:$H$16,$U23,$J$5:$J$16)+SUMIF($K$5:$K$16,$U23,$I$5:$I$16)</f>
        <v>1</v>
      </c>
      <c r="Z23" s="7">
        <f>SUMIF($H$5:$H$16,$U23,$J$5:$J$16)+SUMIF($K$5:$K$16,$U23,$I$5:$I$16)</f>
        <v>1</v>
      </c>
      <c r="AA23" s="7">
        <f>Y23-Z23</f>
        <v>0</v>
      </c>
      <c r="AB23" s="7">
        <f>SUMIF($H$5:$H$16,$U23,$Q$19:$Q$30)+SUMIF($K$5:$K$16,$U23,$R$19:$R$30)</f>
        <v>0</v>
      </c>
      <c r="AC23" s="7">
        <f>SUM(AB23*1000000,AA23*1000,Y23*100,V23*10)</f>
        <v>100</v>
      </c>
    </row>
    <row r="24" spans="1:29" x14ac:dyDescent="0.25">
      <c r="A24" s="31" t="str">
        <f>IF(OR(C24="",D24=""),"",IF(C24&gt;D24,"V",IF(C24&lt;D24,"P","N")))</f>
        <v>V</v>
      </c>
      <c r="B24" s="5" t="s">
        <v>55</v>
      </c>
      <c r="C24" s="8">
        <v>2</v>
      </c>
      <c r="D24" s="8">
        <v>0</v>
      </c>
      <c r="E24" s="5" t="s">
        <v>52</v>
      </c>
      <c r="F24" s="19"/>
      <c r="G24" s="31" t="str">
        <f>IF(OR(I24="",J24=""),"",IF(I24&gt;J24,"V",IF(I24&lt;J24,"P","N")))</f>
        <v>V</v>
      </c>
      <c r="H24" s="5" t="s">
        <v>42</v>
      </c>
      <c r="I24" s="8">
        <v>3</v>
      </c>
      <c r="J24" s="8">
        <v>0</v>
      </c>
      <c r="K24" s="5" t="s">
        <v>40</v>
      </c>
      <c r="L24" s="19"/>
      <c r="M24" s="7">
        <v>2</v>
      </c>
      <c r="N24" s="7" t="str">
        <f ca="1">IFERROR(OFFSET($T$49,MATCH($M24,$T$50:$T$53,0),1.1,1),"")</f>
        <v>Séville FC</v>
      </c>
      <c r="O24" s="7">
        <f ca="1">IFERROR(OFFSET($T$49,MATCH($M24,$T$50:$T$53,0),8.1,1),"")</f>
        <v>3</v>
      </c>
      <c r="P24" s="19"/>
      <c r="Q24" s="5" t="str">
        <f>IF(I10="","",IF(I10&gt;J10,3,IF(I10=J10,1,0)))</f>
        <v/>
      </c>
      <c r="R24" s="5" t="str">
        <f>IF(J10="","",IF(J10&gt;I10,3,IF(J10=I10,1,0)))</f>
        <v/>
      </c>
    </row>
    <row r="25" spans="1:29" x14ac:dyDescent="0.25">
      <c r="A25" s="31" t="str">
        <f>IF(OR(C25="",D25=""),"",IF(C25&gt;D25,"V",IF(C25&lt;D25,"P","N")))</f>
        <v/>
      </c>
      <c r="B25" s="5" t="s">
        <v>52</v>
      </c>
      <c r="C25" s="8"/>
      <c r="D25" s="8"/>
      <c r="E25" s="5" t="s">
        <v>56</v>
      </c>
      <c r="F25" s="19"/>
      <c r="G25" s="31" t="str">
        <f>IF(OR(I25="",J25=""),"",IF(I25&gt;J25,"V",IF(I25&lt;J25,"P","N")))</f>
        <v/>
      </c>
      <c r="H25" s="5" t="s">
        <v>41</v>
      </c>
      <c r="I25" s="8"/>
      <c r="J25" s="8"/>
      <c r="K25" s="5" t="s">
        <v>42</v>
      </c>
      <c r="L25" s="19"/>
      <c r="M25" s="7">
        <v>3</v>
      </c>
      <c r="N25" s="7" t="str">
        <f ca="1">IFERROR(OFFSET($T$49,MATCH($M25,$T$50:$T$53,0),1.1,1),"")</f>
        <v>Borussia M'Gladbach</v>
      </c>
      <c r="O25" s="7">
        <f ca="1">IFERROR(OFFSET($T$49,MATCH($M25,$T$50:$T$53,0),8.1,1),"")</f>
        <v>0</v>
      </c>
      <c r="P25" s="19"/>
      <c r="Q25" s="5" t="str">
        <f>IF(I11="","",IF(I11&gt;J11,3,IF(I11=J11,1,0)))</f>
        <v/>
      </c>
      <c r="R25" s="5" t="str">
        <f>IF(J11="","",IF(J11&gt;I11,3,IF(J11=I11,1,0)))</f>
        <v/>
      </c>
      <c r="S25" s="4"/>
    </row>
    <row r="26" spans="1:29" x14ac:dyDescent="0.25">
      <c r="A26" s="31" t="str">
        <f>IF(OR(C26="",D26=""),"",IF(C26&gt;D26,"V",IF(C26&lt;D26,"P","N")))</f>
        <v/>
      </c>
      <c r="B26" s="5" t="s">
        <v>51</v>
      </c>
      <c r="C26" s="8"/>
      <c r="D26" s="8"/>
      <c r="E26" s="5" t="s">
        <v>55</v>
      </c>
      <c r="F26" s="19"/>
      <c r="G26" s="31" t="str">
        <f>IF(OR(I26="",J26=""),"",IF(I26&gt;J26,"V",IF(I26&lt;J26,"P","N")))</f>
        <v/>
      </c>
      <c r="H26" s="5" t="s">
        <v>40</v>
      </c>
      <c r="I26" s="8"/>
      <c r="J26" s="8"/>
      <c r="K26" s="5" t="s">
        <v>43</v>
      </c>
      <c r="L26" s="19"/>
      <c r="M26" s="7">
        <v>4</v>
      </c>
      <c r="N26" s="7" t="str">
        <f ca="1">IFERROR(OFFSET($T$49,MATCH($M26,$T$50:$T$53,0),1.1,1),"")</f>
        <v>Manchester City</v>
      </c>
      <c r="O26" s="7">
        <f ca="1">IFERROR(OFFSET($T$49,MATCH($M26,$T$50:$T$53,0),8.1,1),"")</f>
        <v>0</v>
      </c>
      <c r="P26" s="19"/>
      <c r="Q26" s="5" t="str">
        <f>IF(I12="","",IF(I12&gt;J12,3,IF(I12=J12,1,0)))</f>
        <v/>
      </c>
      <c r="R26" s="5" t="str">
        <f>IF(J12="","",IF(J12&gt;I12,3,IF(J12=I12,1,0)))</f>
        <v/>
      </c>
      <c r="S26" s="4"/>
    </row>
    <row r="27" spans="1:29" x14ac:dyDescent="0.25">
      <c r="A27" s="31" t="str">
        <f>IF(OR(C27="",D27=""),"",IF(C27&gt;D27,"V",IF(C27&lt;D27,"P","N")))</f>
        <v/>
      </c>
      <c r="B27" s="5" t="s">
        <v>56</v>
      </c>
      <c r="C27" s="8"/>
      <c r="D27" s="8"/>
      <c r="E27" s="5" t="s">
        <v>55</v>
      </c>
      <c r="F27" s="19"/>
      <c r="G27" s="31" t="str">
        <f>IF(OR(I27="",J27=""),"",IF(I27&gt;J27,"V",IF(I27&lt;J27,"P","N")))</f>
        <v/>
      </c>
      <c r="H27" s="5" t="s">
        <v>41</v>
      </c>
      <c r="I27" s="8"/>
      <c r="J27" s="8"/>
      <c r="K27" s="5" t="s">
        <v>40</v>
      </c>
      <c r="L27" s="19"/>
      <c r="M27" s="20"/>
      <c r="N27" s="20"/>
      <c r="O27" s="20"/>
      <c r="P27" s="19"/>
      <c r="Q27" s="5" t="str">
        <f>IF(I13="","",IF(I13&gt;J13,3,IF(I13=J13,1,0)))</f>
        <v/>
      </c>
      <c r="R27" s="5" t="str">
        <f>IF(J13="","",IF(J13&gt;I13,3,IF(J13=I13,1,0)))</f>
        <v/>
      </c>
      <c r="S27" s="4"/>
    </row>
    <row r="28" spans="1:29" x14ac:dyDescent="0.25">
      <c r="A28" s="31" t="str">
        <f>IF(OR(C28="",D28=""),"",IF(C28&gt;D28,"V",IF(C28&lt;D28,"P","N")))</f>
        <v/>
      </c>
      <c r="B28" s="5" t="s">
        <v>51</v>
      </c>
      <c r="C28" s="8"/>
      <c r="D28" s="8"/>
      <c r="E28" s="5" t="s">
        <v>52</v>
      </c>
      <c r="F28" s="19"/>
      <c r="G28" s="31" t="str">
        <f>IF(OR(I28="",J28=""),"",IF(I28&gt;J28,"V",IF(I28&lt;J28,"P","N")))</f>
        <v/>
      </c>
      <c r="H28" s="5" t="s">
        <v>43</v>
      </c>
      <c r="I28" s="8"/>
      <c r="J28" s="8"/>
      <c r="K28" s="5" t="s">
        <v>42</v>
      </c>
      <c r="L28" s="19"/>
      <c r="M28" s="65"/>
      <c r="N28" s="64" t="s">
        <v>60</v>
      </c>
      <c r="O28" s="64" t="s">
        <v>46</v>
      </c>
      <c r="P28" s="19"/>
      <c r="Q28" s="5" t="str">
        <f>IF(I14="","",IF(I14&gt;J14,3,IF(I14=J14,1,0)))</f>
        <v/>
      </c>
      <c r="R28" s="5" t="str">
        <f>IF(J14="","",IF(J14&gt;I14,3,IF(J14=I14,1,0)))</f>
        <v/>
      </c>
      <c r="S28" s="4"/>
      <c r="T28" s="6"/>
      <c r="U28" s="6"/>
    </row>
    <row r="29" spans="1:29" x14ac:dyDescent="0.25">
      <c r="A29" s="31" t="str">
        <f>IF(OR(C29="",D29=""),"",IF(C29&gt;D29,"V",IF(C29&lt;D29,"P","N")))</f>
        <v/>
      </c>
      <c r="B29" s="5" t="s">
        <v>52</v>
      </c>
      <c r="C29" s="8"/>
      <c r="D29" s="8"/>
      <c r="E29" s="5" t="s">
        <v>51</v>
      </c>
      <c r="F29" s="19"/>
      <c r="G29" s="31" t="str">
        <f>IF(OR(I29="",J29=""),"",IF(I29&gt;J29,"V",IF(I29&lt;J29,"P","N")))</f>
        <v/>
      </c>
      <c r="H29" s="5" t="s">
        <v>40</v>
      </c>
      <c r="I29" s="8"/>
      <c r="J29" s="8"/>
      <c r="K29" s="5" t="s">
        <v>41</v>
      </c>
      <c r="L29" s="19"/>
      <c r="M29" s="7">
        <v>1</v>
      </c>
      <c r="N29" s="7" t="str">
        <f ca="1">IFERROR(OFFSET($T$64,MATCH($M29,$T$65:$T$68,0),1.1,1),"")</f>
        <v>Bayer Leverkusen</v>
      </c>
      <c r="O29" s="7">
        <f ca="1">IFERROR(OFFSET($T$64,MATCH($M29,$T$65:$T$68,0),8.1,1),"")</f>
        <v>3</v>
      </c>
      <c r="P29" s="19"/>
      <c r="Q29" s="5" t="str">
        <f>IF(I15="","",IF(I15&gt;J15,3,IF(I15=J15,1,0)))</f>
        <v/>
      </c>
      <c r="R29" s="5" t="str">
        <f>IF(J15="","",IF(J15&gt;I15,3,IF(J15=I15,1,0)))</f>
        <v/>
      </c>
      <c r="S29" s="4"/>
      <c r="T29" s="6"/>
      <c r="U29" s="6"/>
    </row>
    <row r="30" spans="1:29" x14ac:dyDescent="0.25">
      <c r="A30" s="31" t="str">
        <f>IF(OR(C30="",D30=""),"",IF(C30&gt;D30,"V",IF(C30&lt;D30,"P","N")))</f>
        <v/>
      </c>
      <c r="B30" s="5" t="s">
        <v>55</v>
      </c>
      <c r="C30" s="8"/>
      <c r="D30" s="8"/>
      <c r="E30" s="5" t="s">
        <v>56</v>
      </c>
      <c r="F30" s="19"/>
      <c r="G30" s="31" t="str">
        <f>IF(OR(I30="",J30=""),"",IF(I30&gt;J30,"V",IF(I30&lt;J30,"P","N")))</f>
        <v/>
      </c>
      <c r="H30" s="5" t="s">
        <v>42</v>
      </c>
      <c r="I30" s="8"/>
      <c r="J30" s="8"/>
      <c r="K30" s="5" t="s">
        <v>43</v>
      </c>
      <c r="L30" s="19"/>
      <c r="M30" s="7">
        <v>2</v>
      </c>
      <c r="N30" s="7" t="str">
        <f ca="1">IFERROR(OFFSET($T$64,MATCH($M30,$T$65:$T$68,0),1.1,1),"")</f>
        <v>AS Roma</v>
      </c>
      <c r="O30" s="7">
        <f ca="1">IFERROR(OFFSET($T$64,MATCH($M30,$T$65:$T$68,0),8.1,1),"")</f>
        <v>1</v>
      </c>
      <c r="P30" s="19"/>
      <c r="Q30" s="5" t="str">
        <f>IF(I16="","",IF(I16&gt;J16,3,IF(I16=J16,1,0)))</f>
        <v/>
      </c>
      <c r="R30" s="5" t="str">
        <f>IF(J16="","",IF(J16&gt;I16,3,IF(J16=I16,1,0)))</f>
        <v/>
      </c>
      <c r="S30" s="4"/>
    </row>
    <row r="31" spans="1:29" x14ac:dyDescent="0.25">
      <c r="A31" s="31" t="str">
        <f>IF(OR(C31="",D31=""),"",IF(C31&gt;D31,"V",IF(C31&lt;D31,"P","N")))</f>
        <v/>
      </c>
      <c r="B31" s="5" t="s">
        <v>51</v>
      </c>
      <c r="C31" s="8"/>
      <c r="D31" s="8"/>
      <c r="E31" s="5" t="s">
        <v>56</v>
      </c>
      <c r="F31" s="19"/>
      <c r="G31" s="31" t="str">
        <f>IF(OR(I31="",J31=""),"",IF(I31&gt;J31,"V",IF(I31&lt;J31,"P","N")))</f>
        <v/>
      </c>
      <c r="H31" s="5" t="s">
        <v>40</v>
      </c>
      <c r="I31" s="8"/>
      <c r="J31" s="8"/>
      <c r="K31" s="5" t="s">
        <v>42</v>
      </c>
      <c r="L31" s="19"/>
      <c r="M31" s="7">
        <v>3</v>
      </c>
      <c r="N31" s="7" t="str">
        <f ca="1">IFERROR(OFFSET($T$64,MATCH($M31,$T$65:$T$68,0),1.1,1),"")</f>
        <v>FC Barcelone</v>
      </c>
      <c r="O31" s="7">
        <f ca="1">IFERROR(OFFSET($T$64,MATCH($M31,$T$65:$T$68,0),8.1,1),"")</f>
        <v>1</v>
      </c>
      <c r="P31" s="19"/>
    </row>
    <row r="32" spans="1:29" x14ac:dyDescent="0.25">
      <c r="A32" s="31" t="str">
        <f>IF(OR(C32="",D32=""),"",IF(C32&gt;D32,"V",IF(C32&lt;D32,"P","N")))</f>
        <v/>
      </c>
      <c r="B32" s="5" t="s">
        <v>52</v>
      </c>
      <c r="C32" s="8"/>
      <c r="D32" s="8"/>
      <c r="E32" s="5" t="s">
        <v>55</v>
      </c>
      <c r="F32" s="19"/>
      <c r="G32" s="31" t="str">
        <f>IF(OR(I32="",J32=""),"",IF(I32&gt;J32,"V",IF(I32&lt;J32,"P","N")))</f>
        <v/>
      </c>
      <c r="H32" s="5" t="s">
        <v>41</v>
      </c>
      <c r="I32" s="8"/>
      <c r="J32" s="8"/>
      <c r="K32" s="5" t="s">
        <v>43</v>
      </c>
      <c r="L32" s="19"/>
      <c r="M32" s="7">
        <v>4</v>
      </c>
      <c r="N32" s="7" t="str">
        <f ca="1">IFERROR(OFFSET($T$64,MATCH($M32,$T$65:$T$68,0),1.1,1),"")</f>
        <v>BATE Borisov</v>
      </c>
      <c r="O32" s="7">
        <f ca="1">IFERROR(OFFSET($T$64,MATCH($M32,$T$65:$T$68,0),8.1,1),"")</f>
        <v>0</v>
      </c>
      <c r="P32" s="19"/>
      <c r="Q32" s="63" t="s">
        <v>59</v>
      </c>
      <c r="R32" s="63"/>
      <c r="T32" s="62" t="s">
        <v>58</v>
      </c>
      <c r="U32" s="62"/>
      <c r="V32" s="62"/>
      <c r="W32" s="62"/>
      <c r="X32" s="62"/>
      <c r="Y32" s="62"/>
      <c r="Z32" s="62"/>
      <c r="AA32" s="62"/>
      <c r="AB32" s="62"/>
      <c r="AC32" s="62"/>
    </row>
    <row r="33" spans="1:29" x14ac:dyDescent="0.25">
      <c r="A33" s="31" t="str">
        <f>IF(OR(C33="",D33=""),"",IF(C33&gt;D33,"V",IF(C33&lt;D33,"P","N")))</f>
        <v/>
      </c>
      <c r="B33" s="5" t="s">
        <v>55</v>
      </c>
      <c r="C33" s="8"/>
      <c r="D33" s="8"/>
      <c r="E33" s="5" t="s">
        <v>51</v>
      </c>
      <c r="F33" s="19"/>
      <c r="G33" s="31" t="str">
        <f>IF(OR(I33="",J33=""),"",IF(I33&gt;J33,"V",IF(I33&lt;J33,"P","N")))</f>
        <v/>
      </c>
      <c r="H33" s="5" t="s">
        <v>42</v>
      </c>
      <c r="I33" s="8"/>
      <c r="J33" s="8"/>
      <c r="K33" s="5" t="s">
        <v>41</v>
      </c>
      <c r="L33" s="19"/>
      <c r="M33" s="20"/>
      <c r="N33" s="20"/>
      <c r="O33" s="20"/>
      <c r="P33" s="19"/>
      <c r="S33" s="9"/>
    </row>
    <row r="34" spans="1:29" x14ac:dyDescent="0.25">
      <c r="A34" s="31" t="str">
        <f>IF(OR(C34="",D34=""),"",IF(C34&gt;D34,"V",IF(C34&lt;D34,"P","N")))</f>
        <v/>
      </c>
      <c r="B34" s="5" t="s">
        <v>56</v>
      </c>
      <c r="C34" s="8"/>
      <c r="D34" s="8"/>
      <c r="E34" s="29" t="s">
        <v>52</v>
      </c>
      <c r="F34" s="19"/>
      <c r="G34" s="31" t="str">
        <f>IF(OR(I34="",J34=""),"",IF(I34&gt;J34,"V",IF(I34&lt;J34,"P","N")))</f>
        <v/>
      </c>
      <c r="H34" s="29" t="s">
        <v>43</v>
      </c>
      <c r="I34" s="30"/>
      <c r="J34" s="30"/>
      <c r="K34" s="29" t="s">
        <v>40</v>
      </c>
      <c r="L34" s="19"/>
      <c r="M34" s="61"/>
      <c r="N34" s="60" t="s">
        <v>57</v>
      </c>
      <c r="O34" s="60" t="s">
        <v>46</v>
      </c>
      <c r="P34" s="19"/>
      <c r="Q34" s="5">
        <f>IF(C23="","",IF(C23&gt;D23,3,IF(C23=D23,1,0)))</f>
        <v>0</v>
      </c>
      <c r="R34" s="5">
        <f>IF(D23="","",IF(D23&gt;C23,3,IF(D23=C23,1,0)))</f>
        <v>3</v>
      </c>
      <c r="S34" s="4"/>
      <c r="T34" s="8" t="s">
        <v>13</v>
      </c>
      <c r="U34" s="8" t="s">
        <v>12</v>
      </c>
      <c r="V34" s="7" t="s">
        <v>11</v>
      </c>
      <c r="W34" s="7" t="s">
        <v>10</v>
      </c>
      <c r="X34" s="7" t="s">
        <v>9</v>
      </c>
      <c r="Y34" s="7" t="s">
        <v>8</v>
      </c>
      <c r="Z34" s="7" t="s">
        <v>7</v>
      </c>
      <c r="AA34" s="7" t="s">
        <v>6</v>
      </c>
      <c r="AB34" s="7" t="s">
        <v>5</v>
      </c>
      <c r="AC34" s="7" t="s">
        <v>4</v>
      </c>
    </row>
    <row r="35" spans="1:29" x14ac:dyDescent="0.25">
      <c r="A35" s="19"/>
      <c r="B35" s="20"/>
      <c r="C35" s="20"/>
      <c r="D35" s="20"/>
      <c r="E35" s="26"/>
      <c r="F35" s="28"/>
      <c r="G35" s="28"/>
      <c r="H35" s="27"/>
      <c r="I35" s="27"/>
      <c r="J35" s="27"/>
      <c r="K35" s="26"/>
      <c r="L35" s="19"/>
      <c r="M35" s="7">
        <v>1</v>
      </c>
      <c r="N35" s="7" t="str">
        <f ca="1">IFERROR(OFFSET($T$79,MATCH($M35,$T$80:$T$83,0),1.1,1),"")</f>
        <v>Dinamo Zagreb</v>
      </c>
      <c r="O35" s="7">
        <f ca="1">IFERROR(OFFSET($T$79,MATCH($M35,$T$80:$T$83,0),8.1,1),"")</f>
        <v>3</v>
      </c>
      <c r="P35" s="19"/>
      <c r="Q35" s="5">
        <f>IF(C24="","",IF(C24&gt;D24,3,IF(C24=D24,1,0)))</f>
        <v>3</v>
      </c>
      <c r="R35" s="5">
        <f>IF(D24="","",IF(D24&gt;C24,3,IF(D24=C24,1,0)))</f>
        <v>0</v>
      </c>
      <c r="S35" s="6"/>
      <c r="T35" s="8">
        <f>RANK($AC35,$AC$35:$AC$38,0)+COUNTIF($AC$34:AC34,AC35)</f>
        <v>3</v>
      </c>
      <c r="U35" s="5" t="s">
        <v>56</v>
      </c>
      <c r="V35" s="7">
        <f>COUNTIFS($B$23:$B$34,$U35,$Q$34:$Q$45,3)+COUNTIFS($E$23:$E$34,$U35,$R$34:$R$45,3)</f>
        <v>0</v>
      </c>
      <c r="W35" s="7">
        <f>COUNTIFS($B$23:$B$34,$U35,$Q$34:$Q$45,1)+COUNTIFS($E$23:$E$34,$U35,$R$34:$R$45,1)</f>
        <v>0</v>
      </c>
      <c r="X35" s="7">
        <f>COUNTIFS($B$23:$B$34,$U35,$Q$34:$Q$45,0)+COUNTIFS($E$23:$E$34,$U35,$R$34:$R$45,0)</f>
        <v>1</v>
      </c>
      <c r="Y35" s="7">
        <f>SUMIF($B$23:$B$34,$U35,$C$23:$C$34)+SUMIF($E$23:$E$34,$U35,$D$23:$D$34)</f>
        <v>0</v>
      </c>
      <c r="Z35" s="7">
        <f>SUMIF($B$23:$B$34,$U35,$D$23:$D$34)+SUMIF($E$23:$E$34,$U35,$C$23:$C$34)</f>
        <v>2</v>
      </c>
      <c r="AA35" s="7">
        <f>Y35-Z35</f>
        <v>-2</v>
      </c>
      <c r="AB35" s="7">
        <f>SUMIF($B$23:$B$34,$U35,$Q$34:$Q$45)+SUMIF($E$23:$E$34,$U35,$R$34:$R$45)</f>
        <v>0</v>
      </c>
      <c r="AC35" s="7">
        <f>SUM(AB35*1000000,AA35*1000,Y35*100,V35*10)</f>
        <v>-2000</v>
      </c>
    </row>
    <row r="36" spans="1:29" x14ac:dyDescent="0.25">
      <c r="A36" s="19"/>
      <c r="B36" s="41"/>
      <c r="C36" s="41"/>
      <c r="D36" s="41"/>
      <c r="E36" s="41"/>
      <c r="F36" s="28"/>
      <c r="G36" s="28"/>
      <c r="H36" s="41"/>
      <c r="I36" s="41"/>
      <c r="J36" s="41"/>
      <c r="K36" s="41"/>
      <c r="L36" s="19"/>
      <c r="M36" s="7">
        <v>2</v>
      </c>
      <c r="N36" s="7" t="str">
        <f ca="1">IFERROR(OFFSET($T$79,MATCH($M36,$T$80:$T$83,0),1.1,1),"")</f>
        <v>Bayern Munich</v>
      </c>
      <c r="O36" s="7">
        <f ca="1">IFERROR(OFFSET($T$79,MATCH($M36,$T$80:$T$83,0),8.1,1),"")</f>
        <v>3</v>
      </c>
      <c r="P36" s="19"/>
      <c r="Q36" s="5" t="str">
        <f>IF(C25="","",IF(C25&gt;D25,3,IF(C25=D25,1,0)))</f>
        <v/>
      </c>
      <c r="R36" s="5" t="str">
        <f>IF(D25="","",IF(D25&gt;C25,3,IF(D25=C25,1,0)))</f>
        <v/>
      </c>
      <c r="S36" s="6"/>
      <c r="T36" s="8">
        <f>RANK($AC36,$AC$35:$AC$38,0)+COUNTIF($AC$34:AC35,AC36)</f>
        <v>1</v>
      </c>
      <c r="U36" s="5" t="s">
        <v>55</v>
      </c>
      <c r="V36" s="7">
        <f>COUNTIFS($B$23:$B$34,$U36,$Q$34:$Q$45,3)+COUNTIFS($E$23:$E$34,$U36,$R$34:$R$45,3)</f>
        <v>1</v>
      </c>
      <c r="W36" s="7">
        <f>COUNTIFS($B$23:$B$34,$U36,$Q$34:$Q$45,1)+COUNTIFS($E$23:$E$34,$U36,$R$34:$R$45,1)</f>
        <v>0</v>
      </c>
      <c r="X36" s="7">
        <f>COUNTIFS($B$23:$B$34,$U36,$Q$34:$Q$45,0)+COUNTIFS($E$23:$E$34,$U36,$R$34:$R$45,0)</f>
        <v>0</v>
      </c>
      <c r="Y36" s="7">
        <f>SUMIF($B$23:$B$34,$U36,$C$23:$C$34)+SUMIF($E$23:$E$34,$U36,$D$23:$D$34)</f>
        <v>2</v>
      </c>
      <c r="Z36" s="7">
        <f>SUMIF($B$23:$B$34,$U36,$D$23:$D$34)+SUMIF($E$23:$E$34,$U36,$C$23:$C$34)</f>
        <v>0</v>
      </c>
      <c r="AA36" s="7">
        <f>Y36-Z36</f>
        <v>2</v>
      </c>
      <c r="AB36" s="7">
        <f>SUMIF($B$23:$B$34,$U36,$Q$34:$Q$45)+SUMIF($E$23:$E$34,$U36,$R$34:$R$45)</f>
        <v>3</v>
      </c>
      <c r="AC36" s="7">
        <f>SUM(AB36*1000000,AA36*1000,Y36*100,V36*10)</f>
        <v>3002210</v>
      </c>
    </row>
    <row r="37" spans="1:29" x14ac:dyDescent="0.25">
      <c r="A37" s="19"/>
      <c r="B37" s="59" t="s">
        <v>54</v>
      </c>
      <c r="C37" s="58"/>
      <c r="D37" s="58"/>
      <c r="E37" s="21" t="str">
        <f ca="1">IF(N17="","",N17)</f>
        <v>Benfica</v>
      </c>
      <c r="F37" s="28"/>
      <c r="G37" s="28"/>
      <c r="H37" s="57" t="s">
        <v>53</v>
      </c>
      <c r="I37" s="56"/>
      <c r="J37" s="56"/>
      <c r="K37" s="21" t="str">
        <f ca="1">IF(N23="","",N23)</f>
        <v>Juventus Turin</v>
      </c>
      <c r="L37" s="19"/>
      <c r="M37" s="7">
        <v>3</v>
      </c>
      <c r="N37" s="7" t="str">
        <f ca="1">IFERROR(OFFSET($T$79,MATCH($M37,$T$80:$T$83,0),1.1,1),"")</f>
        <v>Olympiakos</v>
      </c>
      <c r="O37" s="7">
        <f ca="1">IFERROR(OFFSET($T$79,MATCH($M37,$T$80:$T$83,0),8.1,1),"")</f>
        <v>0</v>
      </c>
      <c r="P37" s="19"/>
      <c r="Q37" s="5" t="str">
        <f>IF(C26="","",IF(C26&gt;D26,3,IF(C26=D26,1,0)))</f>
        <v/>
      </c>
      <c r="R37" s="5" t="str">
        <f>IF(D26="","",IF(D26&gt;C26,3,IF(D26=C26,1,0)))</f>
        <v/>
      </c>
      <c r="S37" s="6"/>
      <c r="T37" s="8">
        <f>RANK($AC37,$AC$35:$AC$38,0)+COUNTIF($AC$34:AC36,AC37)</f>
        <v>4</v>
      </c>
      <c r="U37" s="5" t="s">
        <v>52</v>
      </c>
      <c r="V37" s="7">
        <f>COUNTIFS($B$23:$B$34,$U37,$Q$34:$Q$45,3)+COUNTIFS($E$23:$E$34,$U37,$R$34:$R$45,3)</f>
        <v>0</v>
      </c>
      <c r="W37" s="7">
        <f>COUNTIFS($B$23:$B$34,$U37,$Q$34:$Q$45,1)+COUNTIFS($E$23:$E$34,$U37,$R$34:$R$45,1)</f>
        <v>0</v>
      </c>
      <c r="X37" s="7">
        <f>COUNTIFS($B$23:$B$34,$U37,$Q$34:$Q$45,0)+COUNTIFS($E$23:$E$34,$U37,$R$34:$R$45,0)</f>
        <v>1</v>
      </c>
      <c r="Y37" s="7">
        <f>SUMIF($B$23:$B$34,$U37,$C$23:$C$34)+SUMIF($E$23:$E$34,$U37,$D$23:$D$34)</f>
        <v>0</v>
      </c>
      <c r="Z37" s="7">
        <f>SUMIF($B$23:$B$34,$U37,$D$23:$D$34)+SUMIF($E$23:$E$34,$U37,$C$23:$C$34)</f>
        <v>2</v>
      </c>
      <c r="AA37" s="7">
        <f>Y37-Z37</f>
        <v>-2</v>
      </c>
      <c r="AB37" s="7">
        <f>SUMIF($B$23:$B$34,$U37,$Q$34:$Q$45)+SUMIF($E$23:$E$34,$U37,$R$34:$R$45)</f>
        <v>0</v>
      </c>
      <c r="AC37" s="7">
        <f>SUM(AB37*1000000,AA37*1000,Y37*100,V37*10)</f>
        <v>-2000</v>
      </c>
    </row>
    <row r="38" spans="1:29" x14ac:dyDescent="0.25">
      <c r="A38" s="19"/>
      <c r="B38" s="20"/>
      <c r="C38" s="20"/>
      <c r="D38" s="20"/>
      <c r="E38" s="21" t="str">
        <f ca="1">IF(N18="","",N18)</f>
        <v>Atlético Madrid</v>
      </c>
      <c r="F38" s="28"/>
      <c r="G38" s="28"/>
      <c r="H38" s="20"/>
      <c r="I38" s="20"/>
      <c r="J38" s="20"/>
      <c r="K38" s="21" t="str">
        <f ca="1">IF(N24="","",N24)</f>
        <v>Séville FC</v>
      </c>
      <c r="L38" s="19"/>
      <c r="M38" s="7">
        <v>4</v>
      </c>
      <c r="N38" s="7" t="str">
        <f ca="1">IFERROR(OFFSET($T$79,MATCH($M38,$T$80:$T$83,0),1.1,1),"")</f>
        <v>Arsenal</v>
      </c>
      <c r="O38" s="7">
        <f ca="1">IFERROR(OFFSET($T$79,MATCH($M38,$T$80:$T$83,0),8.1,1),"")</f>
        <v>0</v>
      </c>
      <c r="P38" s="19"/>
      <c r="Q38" s="5" t="str">
        <f>IF(C27="","",IF(C27&gt;D27,3,IF(C27=D27,1,0)))</f>
        <v/>
      </c>
      <c r="R38" s="5" t="str">
        <f>IF(D27="","",IF(D27&gt;C27,3,IF(D27=C27,1,0)))</f>
        <v/>
      </c>
      <c r="S38" s="6"/>
      <c r="T38" s="8">
        <f>RANK($AC38,$AC$35:$AC$38,0)+COUNTIF($AC$34:AC37,AC38)</f>
        <v>2</v>
      </c>
      <c r="U38" s="5" t="s">
        <v>51</v>
      </c>
      <c r="V38" s="7">
        <f>COUNTIFS($B$23:$B$34,$U38,$Q$34:$Q$45,3)+COUNTIFS($E$23:$E$34,$U38,$R$34:$R$45,3)</f>
        <v>1</v>
      </c>
      <c r="W38" s="7">
        <f>COUNTIFS($B$23:$B$34,$U38,$Q$34:$Q$45,1)+COUNTIFS($E$23:$E$34,$U38,$R$34:$R$45,1)</f>
        <v>0</v>
      </c>
      <c r="X38" s="7">
        <f>COUNTIFS($B$23:$B$34,$U38,$Q$34:$Q$45,0)+COUNTIFS($E$23:$E$34,$U38,$R$34:$R$45,0)</f>
        <v>0</v>
      </c>
      <c r="Y38" s="7">
        <f>SUMIF($B$23:$B$34,$U38,$C$23:$C$34)+SUMIF($E$23:$E$34,$U38,$D$23:$D$34)</f>
        <v>2</v>
      </c>
      <c r="Z38" s="7">
        <f>SUMIF($B$23:$B$34,$U38,$D$23:$D$34)+SUMIF($E$23:$E$34,$U38,$C$23:$C$34)</f>
        <v>0</v>
      </c>
      <c r="AA38" s="7">
        <f>Y38-Z38</f>
        <v>2</v>
      </c>
      <c r="AB38" s="7">
        <f>SUMIF($B$23:$B$34,$U38,$Q$34:$Q$45)+SUMIF($E$23:$E$34,$U38,$R$34:$R$45)</f>
        <v>3</v>
      </c>
      <c r="AC38" s="7">
        <f>SUM(AB38*1000000,AA38*1000,Y38*100,V38*10)</f>
        <v>3002210</v>
      </c>
    </row>
    <row r="39" spans="1:29" x14ac:dyDescent="0.25">
      <c r="A39" s="19"/>
      <c r="B39" s="41"/>
      <c r="C39" s="41"/>
      <c r="D39" s="41"/>
      <c r="E39" s="41"/>
      <c r="F39" s="28"/>
      <c r="G39" s="28"/>
      <c r="H39" s="41"/>
      <c r="I39" s="41"/>
      <c r="J39" s="41"/>
      <c r="K39" s="41"/>
      <c r="L39" s="19"/>
      <c r="M39" s="20"/>
      <c r="N39" s="20"/>
      <c r="O39" s="20"/>
      <c r="P39" s="19"/>
      <c r="Q39" s="5" t="str">
        <f>IF(C28="","",IF(C28&gt;D28,3,IF(C28=D28,1,0)))</f>
        <v/>
      </c>
      <c r="R39" s="5" t="str">
        <f>IF(D28="","",IF(D28&gt;C28,3,IF(D28=C28,1,0)))</f>
        <v/>
      </c>
    </row>
    <row r="40" spans="1:29" x14ac:dyDescent="0.25">
      <c r="A40" s="19"/>
      <c r="B40" s="45" t="s">
        <v>50</v>
      </c>
      <c r="C40" s="55"/>
      <c r="D40" s="55"/>
      <c r="E40" s="54"/>
      <c r="F40" s="19"/>
      <c r="G40" s="19"/>
      <c r="H40" s="43" t="s">
        <v>49</v>
      </c>
      <c r="I40" s="53"/>
      <c r="J40" s="53"/>
      <c r="K40" s="52"/>
      <c r="L40" s="19"/>
      <c r="M40" s="51"/>
      <c r="N40" s="50" t="s">
        <v>48</v>
      </c>
      <c r="O40" s="50" t="s">
        <v>46</v>
      </c>
      <c r="P40" s="19"/>
      <c r="Q40" s="5" t="str">
        <f>IF(C29="","",IF(C29&gt;D29,3,IF(C29=D29,1,0)))</f>
        <v/>
      </c>
      <c r="R40" s="5" t="str">
        <f>IF(D29="","",IF(D29&gt;C29,3,IF(D29=C29,1,0)))</f>
        <v/>
      </c>
      <c r="S40" s="4"/>
    </row>
    <row r="41" spans="1:29" x14ac:dyDescent="0.25">
      <c r="A41" s="31" t="str">
        <f>IF(OR(C41="",D41=""),"",IF(C41&gt;D41,"V",IF(C41&lt;D41,"P","N")))</f>
        <v>N</v>
      </c>
      <c r="B41" s="5" t="s">
        <v>33</v>
      </c>
      <c r="C41" s="35">
        <v>1</v>
      </c>
      <c r="D41" s="35">
        <v>1</v>
      </c>
      <c r="E41" s="5" t="s">
        <v>31</v>
      </c>
      <c r="F41" s="19"/>
      <c r="G41" s="31" t="str">
        <f>IF(OR(I41="",J41=""),"",IF(I41&gt;J41,"V",IF(I41&lt;J41,"P","N")))</f>
        <v>P</v>
      </c>
      <c r="H41" s="5" t="s">
        <v>25</v>
      </c>
      <c r="I41" s="35">
        <v>0</v>
      </c>
      <c r="J41" s="35">
        <v>3</v>
      </c>
      <c r="K41" s="5" t="s">
        <v>23</v>
      </c>
      <c r="L41" s="19"/>
      <c r="M41" s="7">
        <v>1</v>
      </c>
      <c r="N41" s="7" t="str">
        <f ca="1">IFERROR(OFFSET($T$94,MATCH($M41,$T$95:$T$98,0),1.1,1),"")</f>
        <v>Chelsea</v>
      </c>
      <c r="O41" s="7">
        <f ca="1">IFERROR(OFFSET($T$94,MATCH($M41,$T$95:$T$98,0),8.1,1),"")</f>
        <v>3</v>
      </c>
      <c r="P41" s="19"/>
      <c r="Q41" s="5" t="str">
        <f>IF(C30="","",IF(C30&gt;D30,3,IF(C30=D30,1,0)))</f>
        <v/>
      </c>
      <c r="R41" s="5" t="str">
        <f>IF(D30="","",IF(D30&gt;C30,3,IF(D30=C30,1,0)))</f>
        <v/>
      </c>
      <c r="S41" s="4"/>
    </row>
    <row r="42" spans="1:29" x14ac:dyDescent="0.25">
      <c r="A42" s="31" t="str">
        <f>IF(OR(C42="",D42=""),"",IF(C42&gt;D42,"V",IF(C42&lt;D42,"P","N")))</f>
        <v>V</v>
      </c>
      <c r="B42" s="5" t="s">
        <v>32</v>
      </c>
      <c r="C42" s="8">
        <v>4</v>
      </c>
      <c r="D42" s="8">
        <v>1</v>
      </c>
      <c r="E42" s="5" t="s">
        <v>30</v>
      </c>
      <c r="F42" s="19"/>
      <c r="G42" s="31" t="str">
        <f>IF(OR(I42="",J42=""),"",IF(I42&gt;J42,"V",IF(I42&lt;J42,"P","N")))</f>
        <v>V</v>
      </c>
      <c r="H42" s="5" t="s">
        <v>24</v>
      </c>
      <c r="I42" s="8">
        <v>2</v>
      </c>
      <c r="J42" s="8">
        <v>1</v>
      </c>
      <c r="K42" s="5" t="s">
        <v>22</v>
      </c>
      <c r="L42" s="19"/>
      <c r="M42" s="7">
        <v>2</v>
      </c>
      <c r="N42" s="7" t="str">
        <f ca="1">IFERROR(OFFSET($T$94,MATCH($M42,$T$95:$T$98,0),1.1,1),"")</f>
        <v>Dynamo Kiev</v>
      </c>
      <c r="O42" s="7">
        <f ca="1">IFERROR(OFFSET($T$94,MATCH($M42,$T$95:$T$98,0),8.1,1),"")</f>
        <v>1</v>
      </c>
      <c r="P42" s="19"/>
      <c r="Q42" s="5" t="str">
        <f>IF(C31="","",IF(C31&gt;D31,3,IF(C31=D31,1,0)))</f>
        <v/>
      </c>
      <c r="R42" s="5" t="str">
        <f>IF(D31="","",IF(D31&gt;C31,3,IF(D31=C31,1,0)))</f>
        <v/>
      </c>
      <c r="S42" s="4"/>
    </row>
    <row r="43" spans="1:29" x14ac:dyDescent="0.25">
      <c r="A43" s="31" t="str">
        <f>IF(OR(C43="",D43=""),"",IF(C43&gt;D43,"V",IF(C43&lt;D43,"P","N")))</f>
        <v/>
      </c>
      <c r="B43" s="5" t="s">
        <v>31</v>
      </c>
      <c r="C43" s="8"/>
      <c r="D43" s="8"/>
      <c r="E43" s="5" t="s">
        <v>32</v>
      </c>
      <c r="F43" s="19"/>
      <c r="G43" s="31" t="str">
        <f>IF(OR(I43="",J43=""),"",IF(I43&gt;J43,"V",IF(I43&lt;J43,"P","N")))</f>
        <v/>
      </c>
      <c r="H43" s="5" t="s">
        <v>23</v>
      </c>
      <c r="I43" s="8"/>
      <c r="J43" s="8"/>
      <c r="K43" s="5" t="s">
        <v>24</v>
      </c>
      <c r="L43" s="19"/>
      <c r="M43" s="7">
        <v>3</v>
      </c>
      <c r="N43" s="7" t="str">
        <f ca="1">IFERROR(OFFSET($T$94,MATCH($M43,$T$95:$T$98,0),1.1,1),"")</f>
        <v>FC Porto</v>
      </c>
      <c r="O43" s="7">
        <f ca="1">IFERROR(OFFSET($T$94,MATCH($M43,$T$95:$T$98,0),8.1,1),"")</f>
        <v>1</v>
      </c>
      <c r="P43" s="19"/>
      <c r="Q43" s="5" t="str">
        <f>IF(C32="","",IF(C32&gt;D32,3,IF(C32=D32,1,0)))</f>
        <v/>
      </c>
      <c r="R43" s="5" t="str">
        <f>IF(D32="","",IF(D32&gt;C32,3,IF(D32=C32,1,0)))</f>
        <v/>
      </c>
      <c r="S43" s="4"/>
      <c r="T43" s="6"/>
      <c r="U43" s="6"/>
    </row>
    <row r="44" spans="1:29" x14ac:dyDescent="0.25">
      <c r="A44" s="31" t="str">
        <f>IF(OR(C44="",D44=""),"",IF(C44&gt;D44,"V",IF(C44&lt;D44,"P","N")))</f>
        <v/>
      </c>
      <c r="B44" s="5" t="s">
        <v>30</v>
      </c>
      <c r="C44" s="8"/>
      <c r="D44" s="8"/>
      <c r="E44" s="5" t="s">
        <v>33</v>
      </c>
      <c r="F44" s="19"/>
      <c r="G44" s="31" t="str">
        <f>IF(OR(I44="",J44=""),"",IF(I44&gt;J44,"V",IF(I44&lt;J44,"P","N")))</f>
        <v/>
      </c>
      <c r="H44" s="5" t="s">
        <v>22</v>
      </c>
      <c r="I44" s="8"/>
      <c r="J44" s="8"/>
      <c r="K44" s="5" t="s">
        <v>25</v>
      </c>
      <c r="L44" s="19"/>
      <c r="M44" s="7">
        <v>4</v>
      </c>
      <c r="N44" s="7" t="str">
        <f ca="1">IFERROR(OFFSET($T$94,MATCH($M44,$T$95:$T$98,0),1.1,1),"")</f>
        <v>Maccabi Tel-Aviv</v>
      </c>
      <c r="O44" s="7">
        <f ca="1">IFERROR(OFFSET($T$94,MATCH($M44,$T$95:$T$98,0),8.1,1),"")</f>
        <v>0</v>
      </c>
      <c r="P44" s="19"/>
      <c r="Q44" s="5" t="str">
        <f>IF(C33="","",IF(C33&gt;D33,3,IF(C33=D33,1,0)))</f>
        <v/>
      </c>
      <c r="R44" s="5" t="str">
        <f>IF(D33="","",IF(D33&gt;C33,3,IF(D33=C33,1,0)))</f>
        <v/>
      </c>
      <c r="S44" s="4"/>
      <c r="T44" s="6"/>
      <c r="U44" s="6"/>
    </row>
    <row r="45" spans="1:29" x14ac:dyDescent="0.25">
      <c r="A45" s="31" t="str">
        <f>IF(OR(C45="",D45=""),"",IF(C45&gt;D45,"V",IF(C45&lt;D45,"P","N")))</f>
        <v/>
      </c>
      <c r="B45" s="5" t="s">
        <v>30</v>
      </c>
      <c r="C45" s="8"/>
      <c r="D45" s="8"/>
      <c r="E45" s="5" t="s">
        <v>31</v>
      </c>
      <c r="F45" s="19"/>
      <c r="G45" s="31" t="str">
        <f>IF(OR(I45="",J45=""),"",IF(I45&gt;J45,"V",IF(I45&lt;J45,"P","N")))</f>
        <v/>
      </c>
      <c r="H45" s="5" t="s">
        <v>22</v>
      </c>
      <c r="I45" s="8"/>
      <c r="J45" s="8"/>
      <c r="K45" s="5" t="s">
        <v>23</v>
      </c>
      <c r="L45" s="19"/>
      <c r="M45" s="20"/>
      <c r="N45" s="20"/>
      <c r="O45" s="20"/>
      <c r="P45" s="19"/>
      <c r="Q45" s="5" t="str">
        <f>IF(C34="","",IF(C34&gt;D34,3,IF(C34=D34,1,0)))</f>
        <v/>
      </c>
      <c r="R45" s="5" t="str">
        <f>IF(D34="","",IF(D34&gt;C34,3,IF(D34=C34,1,0)))</f>
        <v/>
      </c>
      <c r="S45" s="4"/>
    </row>
    <row r="46" spans="1:29" x14ac:dyDescent="0.25">
      <c r="A46" s="31" t="str">
        <f>IF(OR(C46="",D46=""),"",IF(C46&gt;D46,"V",IF(C46&lt;D46,"P","N")))</f>
        <v/>
      </c>
      <c r="B46" s="5" t="s">
        <v>32</v>
      </c>
      <c r="C46" s="8"/>
      <c r="D46" s="8"/>
      <c r="E46" s="5" t="s">
        <v>33</v>
      </c>
      <c r="F46" s="19"/>
      <c r="G46" s="31" t="str">
        <f>IF(OR(I46="",J46=""),"",IF(I46&gt;J46,"V",IF(I46&lt;J46,"P","N")))</f>
        <v/>
      </c>
      <c r="H46" s="5" t="s">
        <v>24</v>
      </c>
      <c r="I46" s="8"/>
      <c r="J46" s="8"/>
      <c r="K46" s="5" t="s">
        <v>25</v>
      </c>
      <c r="L46" s="19"/>
      <c r="M46" s="49"/>
      <c r="N46" s="48" t="s">
        <v>47</v>
      </c>
      <c r="O46" s="48" t="s">
        <v>46</v>
      </c>
      <c r="P46" s="19"/>
    </row>
    <row r="47" spans="1:29" x14ac:dyDescent="0.25">
      <c r="A47" s="31" t="str">
        <f>IF(OR(C47="",D47=""),"",IF(C47&gt;D47,"V",IF(C47&lt;D47,"P","N")))</f>
        <v/>
      </c>
      <c r="B47" s="5" t="s">
        <v>33</v>
      </c>
      <c r="C47" s="8"/>
      <c r="D47" s="8"/>
      <c r="E47" s="5" t="s">
        <v>32</v>
      </c>
      <c r="F47" s="19"/>
      <c r="G47" s="31" t="str">
        <f>IF(OR(I47="",J47=""),"",IF(I47&gt;J47,"V",IF(I47&lt;J47,"P","N")))</f>
        <v/>
      </c>
      <c r="H47" s="5" t="s">
        <v>23</v>
      </c>
      <c r="I47" s="8"/>
      <c r="J47" s="8"/>
      <c r="K47" s="5" t="s">
        <v>22</v>
      </c>
      <c r="L47" s="19"/>
      <c r="M47" s="7">
        <v>1</v>
      </c>
      <c r="N47" s="7" t="str">
        <f ca="1">IFERROR(OFFSET($T$109,MATCH($M47,$T$110:$T$113,0),1.1,1),"")</f>
        <v>Zénith Saint-Pétersbourg</v>
      </c>
      <c r="O47" s="7">
        <f ca="1">IFERROR(OFFSET($T$109,MATCH($M47,$T$110:$T$113,0),8.1,1),"")</f>
        <v>3</v>
      </c>
      <c r="P47" s="19"/>
      <c r="Q47" s="47" t="s">
        <v>45</v>
      </c>
      <c r="R47" s="47"/>
      <c r="T47" s="46" t="s">
        <v>44</v>
      </c>
      <c r="U47" s="46"/>
      <c r="V47" s="46"/>
      <c r="W47" s="46"/>
      <c r="X47" s="46"/>
      <c r="Y47" s="46"/>
      <c r="Z47" s="46"/>
      <c r="AA47" s="46"/>
      <c r="AB47" s="46"/>
      <c r="AC47" s="46"/>
    </row>
    <row r="48" spans="1:29" x14ac:dyDescent="0.25">
      <c r="A48" s="31" t="str">
        <f>IF(OR(C48="",D48=""),"",IF(C48&gt;D48,"V",IF(C48&lt;D48,"P","N")))</f>
        <v/>
      </c>
      <c r="B48" s="5" t="s">
        <v>31</v>
      </c>
      <c r="C48" s="8"/>
      <c r="D48" s="8"/>
      <c r="E48" s="5" t="s">
        <v>30</v>
      </c>
      <c r="F48" s="19"/>
      <c r="G48" s="31" t="str">
        <f>IF(OR(I48="",J48=""),"",IF(I48&gt;J48,"V",IF(I48&lt;J48,"P","N")))</f>
        <v/>
      </c>
      <c r="H48" s="5" t="s">
        <v>25</v>
      </c>
      <c r="I48" s="8"/>
      <c r="J48" s="8"/>
      <c r="K48" s="5" t="s">
        <v>24</v>
      </c>
      <c r="L48" s="19"/>
      <c r="M48" s="7">
        <v>2</v>
      </c>
      <c r="N48" s="7" t="str">
        <f ca="1">IFERROR(OFFSET($T$109,MATCH($M48,$T$110:$T$113,0),1.1,1),"")</f>
        <v>La Gantoise</v>
      </c>
      <c r="O48" s="7">
        <f ca="1">IFERROR(OFFSET($T$109,MATCH($M48,$T$110:$T$113,0),8.1,1),"")</f>
        <v>1</v>
      </c>
      <c r="P48" s="19"/>
      <c r="S48" s="9"/>
    </row>
    <row r="49" spans="1:29" x14ac:dyDescent="0.25">
      <c r="A49" s="31" t="str">
        <f>IF(OR(C49="",D49=""),"",IF(C49&gt;D49,"V",IF(C49&lt;D49,"P","N")))</f>
        <v/>
      </c>
      <c r="B49" s="5" t="s">
        <v>30</v>
      </c>
      <c r="C49" s="8"/>
      <c r="D49" s="8"/>
      <c r="E49" s="5" t="s">
        <v>32</v>
      </c>
      <c r="F49" s="19"/>
      <c r="G49" s="31" t="str">
        <f>IF(OR(I49="",J49=""),"",IF(I49&gt;J49,"V",IF(I49&lt;J49,"P","N")))</f>
        <v/>
      </c>
      <c r="H49" s="5" t="s">
        <v>22</v>
      </c>
      <c r="I49" s="8"/>
      <c r="J49" s="8"/>
      <c r="K49" s="5" t="s">
        <v>24</v>
      </c>
      <c r="L49" s="19"/>
      <c r="M49" s="7">
        <v>3</v>
      </c>
      <c r="N49" s="7" t="str">
        <f ca="1">IFERROR(OFFSET($T$109,MATCH($M49,$T$110:$T$113,0),1.1,1),"")</f>
        <v>Lyon</v>
      </c>
      <c r="O49" s="7">
        <f ca="1">IFERROR(OFFSET($T$109,MATCH($M49,$T$110:$T$113,0),8.1,1),"")</f>
        <v>1</v>
      </c>
      <c r="P49" s="19"/>
      <c r="Q49" s="5">
        <f>IF(I23="","",IF(I23&gt;J23,3,IF(I23=J23,1,0)))</f>
        <v>0</v>
      </c>
      <c r="R49" s="5">
        <f>IF(J23="","",IF(J23&gt;I23,3,IF(J23=I23,1,0)))</f>
        <v>3</v>
      </c>
      <c r="S49" s="4"/>
      <c r="T49" s="8" t="s">
        <v>13</v>
      </c>
      <c r="U49" s="8" t="s">
        <v>12</v>
      </c>
      <c r="V49" s="7" t="s">
        <v>11</v>
      </c>
      <c r="W49" s="7" t="s">
        <v>10</v>
      </c>
      <c r="X49" s="7" t="s">
        <v>9</v>
      </c>
      <c r="Y49" s="7" t="s">
        <v>8</v>
      </c>
      <c r="Z49" s="7" t="s">
        <v>7</v>
      </c>
      <c r="AA49" s="7" t="s">
        <v>6</v>
      </c>
      <c r="AB49" s="7" t="s">
        <v>5</v>
      </c>
      <c r="AC49" s="7" t="s">
        <v>4</v>
      </c>
    </row>
    <row r="50" spans="1:29" x14ac:dyDescent="0.25">
      <c r="A50" s="31" t="str">
        <f>IF(OR(C50="",D50=""),"",IF(C50&gt;D50,"V",IF(C50&lt;D50,"P","N")))</f>
        <v/>
      </c>
      <c r="B50" s="5" t="s">
        <v>31</v>
      </c>
      <c r="C50" s="8"/>
      <c r="D50" s="8"/>
      <c r="E50" s="5" t="s">
        <v>33</v>
      </c>
      <c r="F50" s="19"/>
      <c r="G50" s="31" t="str">
        <f>IF(OR(I50="",J50=""),"",IF(I50&gt;J50,"V",IF(I50&lt;J50,"P","N")))</f>
        <v/>
      </c>
      <c r="H50" s="5" t="s">
        <v>23</v>
      </c>
      <c r="I50" s="8"/>
      <c r="J50" s="8"/>
      <c r="K50" s="5" t="s">
        <v>25</v>
      </c>
      <c r="L50" s="19"/>
      <c r="M50" s="7">
        <v>4</v>
      </c>
      <c r="N50" s="7" t="str">
        <f ca="1">IFERROR(OFFSET($T$109,MATCH($M50,$T$110:$T$113,0),1.1,1),"")</f>
        <v>Valence CF</v>
      </c>
      <c r="O50" s="7">
        <f ca="1">IFERROR(OFFSET($T$109,MATCH($M50,$T$110:$T$113,0),8.1,1),"")</f>
        <v>0</v>
      </c>
      <c r="P50" s="19"/>
      <c r="Q50" s="5">
        <f>IF(I24="","",IF(I24&gt;J24,3,IF(I24=J24,1,0)))</f>
        <v>3</v>
      </c>
      <c r="R50" s="5">
        <f>IF(J24="","",IF(J24&gt;I24,3,IF(J24=I24,1,0)))</f>
        <v>0</v>
      </c>
      <c r="S50" s="6"/>
      <c r="T50" s="8">
        <f>RANK($AC50,$AC$50:$AC$53,0)+COUNTIF($AC$49:AC49,AC50)</f>
        <v>4</v>
      </c>
      <c r="U50" s="5" t="s">
        <v>43</v>
      </c>
      <c r="V50" s="7">
        <f>COUNTIFS($H$23:$H$34,$U50,$Q$49:$Q$60,3)+COUNTIFS($K$23:$K$34,$U50,$R$49:$R$60,3)</f>
        <v>0</v>
      </c>
      <c r="W50" s="7">
        <f>COUNTIFS($H$23:$H$34,$U50,$Q$49:$Q$60,1)+COUNTIFS($K$23:$K$34,$U50,$R$49:$R$60,1)</f>
        <v>0</v>
      </c>
      <c r="X50" s="7">
        <f>COUNTIFS($H$23:$H$34,$U50,$Q$49:$Q$60,0)+COUNTIFS($K$23:$K$34,$U50,$R$49:$R$60,0)</f>
        <v>1</v>
      </c>
      <c r="Y50" s="7">
        <f>SUMIF($H$23:$H$34,$U50,$J$23:$J$34)+SUMIF($K$23:$K$34,$U50,$I$23:$I$34)</f>
        <v>2</v>
      </c>
      <c r="Z50" s="7">
        <f>SUMIF($H$23:$H$34,$U50,$J$23:$J$34)+SUMIF($K$23:$K$34,$U50,$I$23:$I$34)</f>
        <v>2</v>
      </c>
      <c r="AA50" s="7">
        <f>Y50-Z50</f>
        <v>0</v>
      </c>
      <c r="AB50" s="7">
        <f>SUMIF($H$23:$H$34,$U50,$Q$49:$Q$60)+SUMIF($K$23:$K$34,$U50,$R$49:$R$60)</f>
        <v>0</v>
      </c>
      <c r="AC50" s="7">
        <f>SUM(AB50*1000000,AA50*1000,Y50*100,V50*10)</f>
        <v>200</v>
      </c>
    </row>
    <row r="51" spans="1:29" x14ac:dyDescent="0.25">
      <c r="A51" s="31" t="str">
        <f>IF(OR(C51="",D51=""),"",IF(C51&gt;D51,"V",IF(C51&lt;D51,"P","N")))</f>
        <v/>
      </c>
      <c r="B51" s="5" t="s">
        <v>32</v>
      </c>
      <c r="C51" s="8"/>
      <c r="D51" s="8"/>
      <c r="E51" s="5" t="s">
        <v>31</v>
      </c>
      <c r="F51" s="19"/>
      <c r="G51" s="31" t="str">
        <f>IF(OR(I51="",J51=""),"",IF(I51&gt;J51,"V",IF(I51&lt;J51,"P","N")))</f>
        <v/>
      </c>
      <c r="H51" s="5" t="s">
        <v>24</v>
      </c>
      <c r="I51" s="8"/>
      <c r="J51" s="8"/>
      <c r="K51" s="5" t="s">
        <v>23</v>
      </c>
      <c r="L51" s="19"/>
      <c r="M51" s="20"/>
      <c r="N51" s="20"/>
      <c r="O51" s="20"/>
      <c r="P51" s="19"/>
      <c r="Q51" s="5" t="str">
        <f>IF(I25="","",IF(I25&gt;J25,3,IF(I25=J25,1,0)))</f>
        <v/>
      </c>
      <c r="R51" s="5" t="str">
        <f>IF(J25="","",IF(J25&gt;I25,3,IF(J25=I25,1,0)))</f>
        <v/>
      </c>
      <c r="S51" s="6"/>
      <c r="T51" s="8">
        <f>RANK($AC51,$AC$50:$AC$53,0)+COUNTIF($AC$49:AC50,AC51)</f>
        <v>2</v>
      </c>
      <c r="U51" s="5" t="s">
        <v>42</v>
      </c>
      <c r="V51" s="7">
        <f>COUNTIFS($H$23:$H$34,$U51,$Q$49:$Q$60,3)+COUNTIFS($K$23:$K$34,$U51,$R$49:$R$60,3)</f>
        <v>1</v>
      </c>
      <c r="W51" s="7">
        <f>COUNTIFS($H$23:$H$34,$U51,$Q$49:$Q$60,1)+COUNTIFS($K$23:$K$34,$U51,$R$49:$R$60,1)</f>
        <v>0</v>
      </c>
      <c r="X51" s="7">
        <f>COUNTIFS($H$23:$H$34,$U51,$Q$49:$Q$60,0)+COUNTIFS($K$23:$K$34,$U51,$R$49:$R$60,0)</f>
        <v>0</v>
      </c>
      <c r="Y51" s="7">
        <f>SUMIF($H$23:$H$34,$U51,$J$23:$J$34)+SUMIF($K$23:$K$34,$U51,$I$23:$I$34)</f>
        <v>0</v>
      </c>
      <c r="Z51" s="7">
        <f>SUMIF($H$23:$H$34,$U51,$J$23:$J$34)+SUMIF($K$23:$K$34,$U51,$I$23:$I$34)</f>
        <v>0</v>
      </c>
      <c r="AA51" s="7">
        <f>Y51-Z51</f>
        <v>0</v>
      </c>
      <c r="AB51" s="7">
        <f>SUMIF($H$23:$H$34,$U51,$Q$49:$Q$60)+SUMIF($K$23:$K$34,$U51,$R$49:$R$60)</f>
        <v>3</v>
      </c>
      <c r="AC51" s="7">
        <f>SUM(AB51*1000000,AA51*1000,Y51*100,V51*10)</f>
        <v>3000010</v>
      </c>
    </row>
    <row r="52" spans="1:29" x14ac:dyDescent="0.25">
      <c r="A52" s="31" t="str">
        <f>IF(OR(C52="",D52=""),"",IF(C52&gt;D52,"V",IF(C52&lt;D52,"P","N")))</f>
        <v/>
      </c>
      <c r="B52" s="5" t="s">
        <v>33</v>
      </c>
      <c r="C52" s="8"/>
      <c r="D52" s="8"/>
      <c r="E52" s="29" t="s">
        <v>30</v>
      </c>
      <c r="F52" s="19"/>
      <c r="G52" s="31" t="str">
        <f>IF(OR(I52="",J52=""),"",IF(I52&gt;J52,"V",IF(I52&lt;J52,"P","N")))</f>
        <v/>
      </c>
      <c r="H52" s="29" t="s">
        <v>25</v>
      </c>
      <c r="I52" s="30"/>
      <c r="J52" s="30"/>
      <c r="K52" s="29" t="s">
        <v>22</v>
      </c>
      <c r="L52" s="19"/>
      <c r="M52" s="20"/>
      <c r="N52" s="20"/>
      <c r="O52" s="20"/>
      <c r="P52" s="19"/>
      <c r="Q52" s="5" t="str">
        <f>IF(I26="","",IF(I26&gt;J26,3,IF(I26=J26,1,0)))</f>
        <v/>
      </c>
      <c r="R52" s="5" t="str">
        <f>IF(J26="","",IF(J26&gt;I26,3,IF(J26=I26,1,0)))</f>
        <v/>
      </c>
      <c r="S52" s="6"/>
      <c r="T52" s="8">
        <f>RANK($AC52,$AC$50:$AC$53,0)+COUNTIF($AC$49:AC51,AC52)</f>
        <v>1</v>
      </c>
      <c r="U52" s="5" t="s">
        <v>41</v>
      </c>
      <c r="V52" s="7">
        <f>COUNTIFS($H$23:$H$34,$U52,$Q$49:$Q$60,3)+COUNTIFS($K$23:$K$34,$U52,$R$49:$R$60,3)</f>
        <v>1</v>
      </c>
      <c r="W52" s="7">
        <f>COUNTIFS($H$23:$H$34,$U52,$Q$49:$Q$60,1)+COUNTIFS($K$23:$K$34,$U52,$R$49:$R$60,1)</f>
        <v>0</v>
      </c>
      <c r="X52" s="7">
        <f>COUNTIFS($H$23:$H$34,$U52,$Q$49:$Q$60,0)+COUNTIFS($K$23:$K$34,$U52,$R$49:$R$60,0)</f>
        <v>0</v>
      </c>
      <c r="Y52" s="7">
        <f>SUMIF($H$23:$H$34,$U52,$J$23:$J$34)+SUMIF($K$23:$K$34,$U52,$I$23:$I$34)</f>
        <v>1</v>
      </c>
      <c r="Z52" s="7">
        <f>SUMIF($H$23:$H$34,$U52,$J$23:$J$34)+SUMIF($K$23:$K$34,$U52,$I$23:$I$34)</f>
        <v>1</v>
      </c>
      <c r="AA52" s="7">
        <f>Y52-Z52</f>
        <v>0</v>
      </c>
      <c r="AB52" s="7">
        <f>SUMIF($H$23:$H$34,$U52,$Q$49:$Q$60)+SUMIF($K$23:$K$34,$U52,$R$49:$R$60)</f>
        <v>3</v>
      </c>
      <c r="AC52" s="7">
        <f>SUM(AB52*1000000,AA52*1000,Y52*100,V52*10)</f>
        <v>3000110</v>
      </c>
    </row>
    <row r="53" spans="1:29" x14ac:dyDescent="0.25">
      <c r="A53" s="19"/>
      <c r="B53" s="20"/>
      <c r="C53" s="20"/>
      <c r="D53" s="20"/>
      <c r="E53" s="26"/>
      <c r="F53" s="28"/>
      <c r="G53" s="28"/>
      <c r="H53" s="27"/>
      <c r="I53" s="27"/>
      <c r="J53" s="27"/>
      <c r="K53" s="26"/>
      <c r="L53" s="19"/>
      <c r="M53" s="20"/>
      <c r="N53" s="20"/>
      <c r="O53" s="20"/>
      <c r="P53" s="19"/>
      <c r="Q53" s="5" t="str">
        <f>IF(I27="","",IF(I27&gt;J27,3,IF(I27=J27,1,0)))</f>
        <v/>
      </c>
      <c r="R53" s="5" t="str">
        <f>IF(J27="","",IF(J27&gt;I27,3,IF(J27=I27,1,0)))</f>
        <v/>
      </c>
      <c r="S53" s="6"/>
      <c r="T53" s="8">
        <f>RANK($AC53,$AC$50:$AC$53,0)+COUNTIF($AC$49:AC52,AC53)</f>
        <v>3</v>
      </c>
      <c r="U53" s="5" t="s">
        <v>40</v>
      </c>
      <c r="V53" s="7">
        <f>COUNTIFS($H$23:$H$34,$U53,$Q$49:$Q$60,3)+COUNTIFS($K$23:$K$34,$U53,$R$49:$R$60,3)</f>
        <v>0</v>
      </c>
      <c r="W53" s="7">
        <f>COUNTIFS($H$23:$H$34,$U53,$Q$49:$Q$60,1)+COUNTIFS($K$23:$K$34,$U53,$R$49:$R$60,1)</f>
        <v>0</v>
      </c>
      <c r="X53" s="7">
        <f>COUNTIFS($H$23:$H$34,$U53,$Q$49:$Q$60,0)+COUNTIFS($K$23:$K$34,$U53,$R$49:$R$60,0)</f>
        <v>1</v>
      </c>
      <c r="Y53" s="7">
        <f>SUMIF($H$23:$H$34,$U53,$J$23:$J$34)+SUMIF($K$23:$K$34,$U53,$I$23:$I$34)</f>
        <v>3</v>
      </c>
      <c r="Z53" s="7">
        <f>SUMIF($H$23:$H$34,$U53,$J$23:$J$34)+SUMIF($K$23:$K$34,$U53,$I$23:$I$34)</f>
        <v>3</v>
      </c>
      <c r="AA53" s="7">
        <f>Y53-Z53</f>
        <v>0</v>
      </c>
      <c r="AB53" s="7">
        <f>SUMIF($H$23:$H$34,$U53,$Q$49:$Q$60)+SUMIF($K$23:$K$34,$U53,$R$49:$R$60)</f>
        <v>0</v>
      </c>
      <c r="AC53" s="7">
        <f>SUM(AB53*1000000,AA53*1000,Y53*100,V53*10)</f>
        <v>300</v>
      </c>
    </row>
    <row r="54" spans="1:29" x14ac:dyDescent="0.25">
      <c r="A54" s="19"/>
      <c r="B54" s="20"/>
      <c r="C54" s="20"/>
      <c r="D54" s="20"/>
      <c r="E54" s="40"/>
      <c r="F54" s="19"/>
      <c r="G54" s="19"/>
      <c r="H54" s="20"/>
      <c r="I54" s="20"/>
      <c r="J54" s="20"/>
      <c r="K54" s="40"/>
      <c r="L54" s="19"/>
      <c r="M54" s="20"/>
      <c r="N54" s="20"/>
      <c r="O54" s="20"/>
      <c r="P54" s="19"/>
      <c r="Q54" s="5" t="str">
        <f>IF(I28="","",IF(I28&gt;J28,3,IF(I28=J28,1,0)))</f>
        <v/>
      </c>
      <c r="R54" s="5" t="str">
        <f>IF(J28="","",IF(J28&gt;I28,3,IF(J28=I28,1,0)))</f>
        <v/>
      </c>
    </row>
    <row r="55" spans="1:29" x14ac:dyDescent="0.25">
      <c r="A55" s="19"/>
      <c r="B55" s="45" t="s">
        <v>39</v>
      </c>
      <c r="C55" s="44"/>
      <c r="D55" s="44"/>
      <c r="E55" s="21" t="str">
        <f ca="1">IF(N29="","",N29)</f>
        <v>Bayer Leverkusen</v>
      </c>
      <c r="F55" s="19"/>
      <c r="G55" s="19"/>
      <c r="H55" s="43" t="s">
        <v>38</v>
      </c>
      <c r="I55" s="42"/>
      <c r="J55" s="42"/>
      <c r="K55" s="21" t="str">
        <f ca="1">IF(N35="","",N35)</f>
        <v>Dinamo Zagreb</v>
      </c>
      <c r="L55" s="19"/>
      <c r="M55" s="20"/>
      <c r="N55" s="20"/>
      <c r="O55" s="20"/>
      <c r="P55" s="19"/>
      <c r="Q55" s="5" t="str">
        <f>IF(I29="","",IF(I29&gt;J29,3,IF(I29=J29,1,0)))</f>
        <v/>
      </c>
      <c r="R55" s="5" t="str">
        <f>IF(J29="","",IF(J29&gt;I29,3,IF(J29=I29,1,0)))</f>
        <v/>
      </c>
      <c r="S55" s="4"/>
    </row>
    <row r="56" spans="1:29" x14ac:dyDescent="0.25">
      <c r="A56" s="19"/>
      <c r="B56" s="20"/>
      <c r="C56" s="20"/>
      <c r="D56" s="20"/>
      <c r="E56" s="21" t="str">
        <f ca="1">IF(N30="","",N30)</f>
        <v>AS Roma</v>
      </c>
      <c r="F56" s="19"/>
      <c r="G56" s="19"/>
      <c r="H56" s="20"/>
      <c r="I56" s="20"/>
      <c r="J56" s="20"/>
      <c r="K56" s="21" t="str">
        <f ca="1">IF(N36="","",N36)</f>
        <v>Bayern Munich</v>
      </c>
      <c r="L56" s="19"/>
      <c r="M56" s="20"/>
      <c r="N56" s="20"/>
      <c r="O56" s="20"/>
      <c r="P56" s="19"/>
      <c r="Q56" s="5" t="str">
        <f>IF(I30="","",IF(I30&gt;J30,3,IF(I30=J30,1,0)))</f>
        <v/>
      </c>
      <c r="R56" s="5" t="str">
        <f>IF(J30="","",IF(J30&gt;I30,3,IF(J30=I30,1,0)))</f>
        <v/>
      </c>
      <c r="S56" s="4"/>
    </row>
    <row r="57" spans="1:29" x14ac:dyDescent="0.25">
      <c r="A57" s="19"/>
      <c r="B57" s="20"/>
      <c r="C57" s="20"/>
      <c r="D57" s="20"/>
      <c r="E57" s="40"/>
      <c r="F57" s="28"/>
      <c r="G57" s="28"/>
      <c r="H57" s="41"/>
      <c r="I57" s="41"/>
      <c r="J57" s="41"/>
      <c r="K57" s="40"/>
      <c r="L57" s="19"/>
      <c r="M57" s="20"/>
      <c r="N57" s="20"/>
      <c r="O57" s="20"/>
      <c r="P57" s="19"/>
      <c r="Q57" s="5" t="str">
        <f>IF(I31="","",IF(I31&gt;J31,3,IF(I31=J31,1,0)))</f>
        <v/>
      </c>
      <c r="R57" s="5" t="str">
        <f>IF(J31="","",IF(J31&gt;I31,3,IF(J31=I31,1,0)))</f>
        <v/>
      </c>
      <c r="S57" s="4"/>
    </row>
    <row r="58" spans="1:29" x14ac:dyDescent="0.25">
      <c r="A58" s="19"/>
      <c r="B58" s="25" t="s">
        <v>37</v>
      </c>
      <c r="C58" s="39"/>
      <c r="D58" s="39"/>
      <c r="E58" s="38"/>
      <c r="F58" s="19"/>
      <c r="G58" s="19"/>
      <c r="H58" s="23" t="s">
        <v>36</v>
      </c>
      <c r="I58" s="37"/>
      <c r="J58" s="37"/>
      <c r="K58" s="36"/>
      <c r="L58" s="19"/>
      <c r="M58" s="20"/>
      <c r="N58" s="20"/>
      <c r="O58" s="20"/>
      <c r="P58" s="19"/>
      <c r="Q58" s="5" t="str">
        <f>IF(I32="","",IF(I32&gt;J32,3,IF(I32=J32,1,0)))</f>
        <v/>
      </c>
      <c r="R58" s="5" t="str">
        <f>IF(J32="","",IF(J32&gt;I32,3,IF(J32=I32,1,0)))</f>
        <v/>
      </c>
      <c r="S58" s="4"/>
      <c r="T58" s="6"/>
      <c r="U58" s="6"/>
    </row>
    <row r="59" spans="1:29" x14ac:dyDescent="0.25">
      <c r="A59" s="31" t="str">
        <f>IF(OR(C59="",D59=""),"",IF(C59&gt;D59,"V",IF(C59&lt;D59,"P","N")))</f>
        <v>N</v>
      </c>
      <c r="B59" s="5" t="s">
        <v>19</v>
      </c>
      <c r="C59" s="35">
        <v>2</v>
      </c>
      <c r="D59" s="35">
        <v>2</v>
      </c>
      <c r="E59" s="5" t="s">
        <v>17</v>
      </c>
      <c r="F59" s="19"/>
      <c r="G59" s="31" t="str">
        <f>IF(OR(I59="",J59=""),"",IF(I59&gt;J59,"V",IF(I59&lt;J59,"P","N")))</f>
        <v>N</v>
      </c>
      <c r="H59" s="5" t="s">
        <v>3</v>
      </c>
      <c r="I59" s="35">
        <v>1</v>
      </c>
      <c r="J59" s="35">
        <v>1</v>
      </c>
      <c r="K59" s="5" t="s">
        <v>1</v>
      </c>
      <c r="L59" s="19"/>
      <c r="M59" s="20"/>
      <c r="N59" s="20"/>
      <c r="O59" s="20"/>
      <c r="P59" s="19"/>
      <c r="Q59" s="5" t="str">
        <f>IF(I33="","",IF(I33&gt;J33,3,IF(I33=J33,1,0)))</f>
        <v/>
      </c>
      <c r="R59" s="5" t="str">
        <f>IF(J33="","",IF(J33&gt;I33,3,IF(J33=I33,1,0)))</f>
        <v/>
      </c>
      <c r="S59" s="4"/>
      <c r="T59" s="6"/>
      <c r="U59" s="6"/>
    </row>
    <row r="60" spans="1:29" x14ac:dyDescent="0.25">
      <c r="A60" s="31" t="str">
        <f>IF(OR(C60="",D60=""),"",IF(C60&gt;D60,"V",IF(C60&lt;D60,"P","N")))</f>
        <v>V</v>
      </c>
      <c r="B60" s="5" t="s">
        <v>18</v>
      </c>
      <c r="C60" s="8">
        <v>4</v>
      </c>
      <c r="D60" s="8">
        <v>0</v>
      </c>
      <c r="E60" s="5" t="s">
        <v>16</v>
      </c>
      <c r="F60" s="19"/>
      <c r="G60" s="31" t="str">
        <f>IF(OR(I60="",J60=""),"",IF(I60&gt;J60,"V",IF(I60&lt;J60,"P","N")))</f>
        <v>P</v>
      </c>
      <c r="H60" s="5" t="s">
        <v>2</v>
      </c>
      <c r="I60" s="8">
        <v>2</v>
      </c>
      <c r="J60" s="8">
        <v>3</v>
      </c>
      <c r="K60" s="5" t="s">
        <v>0</v>
      </c>
      <c r="L60" s="19"/>
      <c r="M60" s="20"/>
      <c r="N60" s="20"/>
      <c r="O60" s="20"/>
      <c r="P60" s="19"/>
      <c r="Q60" s="5" t="str">
        <f>IF(I34="","",IF(I34&gt;J34,3,IF(I34=J34,1,0)))</f>
        <v/>
      </c>
      <c r="R60" s="5" t="str">
        <f>IF(J34="","",IF(J34&gt;I34,3,IF(J34=I34,1,0)))</f>
        <v/>
      </c>
      <c r="S60" s="4"/>
    </row>
    <row r="61" spans="1:29" x14ac:dyDescent="0.25">
      <c r="A61" s="31" t="str">
        <f>IF(OR(C61="",D61=""),"",IF(C61&gt;D61,"V",IF(C61&lt;D61,"P","N")))</f>
        <v/>
      </c>
      <c r="B61" s="5" t="s">
        <v>17</v>
      </c>
      <c r="C61" s="8"/>
      <c r="D61" s="8"/>
      <c r="E61" s="5" t="s">
        <v>18</v>
      </c>
      <c r="F61" s="19"/>
      <c r="G61" s="31" t="str">
        <f>IF(OR(I61="",J61=""),"",IF(I61&gt;J61,"V",IF(I61&lt;J61,"P","N")))</f>
        <v/>
      </c>
      <c r="H61" s="5" t="s">
        <v>1</v>
      </c>
      <c r="I61" s="8"/>
      <c r="J61" s="8"/>
      <c r="K61" s="5" t="s">
        <v>2</v>
      </c>
      <c r="L61" s="19"/>
      <c r="M61" s="20"/>
      <c r="N61" s="20"/>
      <c r="O61" s="20"/>
      <c r="P61" s="19"/>
    </row>
    <row r="62" spans="1:29" x14ac:dyDescent="0.25">
      <c r="A62" s="31" t="str">
        <f>IF(OR(C62="",D62=""),"",IF(C62&gt;D62,"V",IF(C62&lt;D62,"P","N")))</f>
        <v/>
      </c>
      <c r="B62" s="5" t="s">
        <v>16</v>
      </c>
      <c r="C62" s="8"/>
      <c r="D62" s="8"/>
      <c r="E62" s="5" t="s">
        <v>19</v>
      </c>
      <c r="F62" s="19"/>
      <c r="G62" s="31" t="str">
        <f>IF(OR(I62="",J62=""),"",IF(I62&gt;J62,"V",IF(I62&lt;J62,"P","N")))</f>
        <v/>
      </c>
      <c r="H62" s="5" t="s">
        <v>0</v>
      </c>
      <c r="I62" s="8"/>
      <c r="J62" s="8"/>
      <c r="K62" s="5" t="s">
        <v>3</v>
      </c>
      <c r="L62" s="19"/>
      <c r="M62" s="20"/>
      <c r="N62" s="20"/>
      <c r="O62" s="20"/>
      <c r="P62" s="19"/>
      <c r="Q62" s="34" t="s">
        <v>35</v>
      </c>
      <c r="R62" s="32"/>
      <c r="T62" s="34" t="s">
        <v>34</v>
      </c>
      <c r="U62" s="33"/>
      <c r="V62" s="33"/>
      <c r="W62" s="33"/>
      <c r="X62" s="33"/>
      <c r="Y62" s="33"/>
      <c r="Z62" s="33"/>
      <c r="AA62" s="33"/>
      <c r="AB62" s="33"/>
      <c r="AC62" s="32"/>
    </row>
    <row r="63" spans="1:29" x14ac:dyDescent="0.25">
      <c r="A63" s="31" t="str">
        <f>IF(OR(C63="",D63=""),"",IF(C63&gt;D63,"V",IF(C63&lt;D63,"P","N")))</f>
        <v/>
      </c>
      <c r="B63" s="5" t="s">
        <v>19</v>
      </c>
      <c r="C63" s="8"/>
      <c r="D63" s="8"/>
      <c r="E63" s="5" t="s">
        <v>18</v>
      </c>
      <c r="F63" s="19"/>
      <c r="G63" s="31" t="str">
        <f>IF(OR(I63="",J63=""),"",IF(I63&gt;J63,"V",IF(I63&lt;J63,"P","N")))</f>
        <v/>
      </c>
      <c r="H63" s="5" t="s">
        <v>0</v>
      </c>
      <c r="I63" s="8"/>
      <c r="J63" s="8"/>
      <c r="K63" s="5" t="s">
        <v>1</v>
      </c>
      <c r="L63" s="19"/>
      <c r="M63" s="20"/>
      <c r="N63" s="20"/>
      <c r="O63" s="20"/>
      <c r="P63" s="19"/>
      <c r="S63" s="9"/>
    </row>
    <row r="64" spans="1:29" x14ac:dyDescent="0.25">
      <c r="A64" s="31" t="str">
        <f>IF(OR(C64="",D64=""),"",IF(C64&gt;D64,"V",IF(C64&lt;D64,"P","N")))</f>
        <v/>
      </c>
      <c r="B64" s="5" t="s">
        <v>17</v>
      </c>
      <c r="C64" s="8"/>
      <c r="D64" s="8"/>
      <c r="E64" s="5" t="s">
        <v>16</v>
      </c>
      <c r="F64" s="19"/>
      <c r="G64" s="31" t="str">
        <f>IF(OR(I64="",J64=""),"",IF(I64&gt;J64,"V",IF(I64&lt;J64,"P","N")))</f>
        <v/>
      </c>
      <c r="H64" s="5" t="s">
        <v>2</v>
      </c>
      <c r="I64" s="8"/>
      <c r="J64" s="8"/>
      <c r="K64" s="5" t="s">
        <v>3</v>
      </c>
      <c r="L64" s="19"/>
      <c r="M64" s="20"/>
      <c r="N64" s="20"/>
      <c r="O64" s="20"/>
      <c r="P64" s="19"/>
      <c r="Q64" s="5">
        <f>IF(C41="","",IF(C41&gt;D41,3,IF(C41=D41,1,0)))</f>
        <v>1</v>
      </c>
      <c r="R64" s="5">
        <f>IF(D41="","",IF(D41&gt;C41,3,IF(D41=C41,1,0)))</f>
        <v>1</v>
      </c>
      <c r="S64" s="4"/>
      <c r="T64" s="8" t="s">
        <v>13</v>
      </c>
      <c r="U64" s="8" t="s">
        <v>12</v>
      </c>
      <c r="V64" s="7" t="s">
        <v>11</v>
      </c>
      <c r="W64" s="7" t="s">
        <v>10</v>
      </c>
      <c r="X64" s="7" t="s">
        <v>9</v>
      </c>
      <c r="Y64" s="7" t="s">
        <v>8</v>
      </c>
      <c r="Z64" s="7" t="s">
        <v>7</v>
      </c>
      <c r="AA64" s="7" t="s">
        <v>6</v>
      </c>
      <c r="AB64" s="7" t="s">
        <v>5</v>
      </c>
      <c r="AC64" s="7" t="s">
        <v>4</v>
      </c>
    </row>
    <row r="65" spans="1:29" x14ac:dyDescent="0.25">
      <c r="A65" s="31" t="str">
        <f>IF(OR(C65="",D65=""),"",IF(C65&gt;D65,"V",IF(C65&lt;D65,"P","N")))</f>
        <v/>
      </c>
      <c r="B65" s="5" t="s">
        <v>18</v>
      </c>
      <c r="C65" s="8"/>
      <c r="D65" s="8"/>
      <c r="E65" s="5" t="s">
        <v>19</v>
      </c>
      <c r="F65" s="19"/>
      <c r="G65" s="31" t="str">
        <f>IF(OR(I65="",J65=""),"",IF(I65&gt;J65,"V",IF(I65&lt;J65,"P","N")))</f>
        <v/>
      </c>
      <c r="H65" s="5" t="s">
        <v>3</v>
      </c>
      <c r="I65" s="8"/>
      <c r="J65" s="8"/>
      <c r="K65" s="5" t="s">
        <v>2</v>
      </c>
      <c r="L65" s="19"/>
      <c r="M65" s="20"/>
      <c r="N65" s="20"/>
      <c r="O65" s="20"/>
      <c r="P65" s="19"/>
      <c r="Q65" s="5">
        <f>IF(C42="","",IF(C42&gt;D42,3,IF(C42=D42,1,0)))</f>
        <v>3</v>
      </c>
      <c r="R65" s="5">
        <f>IF(D42="","",IF(D42&gt;C42,3,IF(D42=C42,1,0)))</f>
        <v>0</v>
      </c>
      <c r="S65" s="6"/>
      <c r="T65" s="8">
        <f>RANK($AC65,$AC$65:$AC$68,0)+COUNTIF($AC$64:AC64,AC65)</f>
        <v>2</v>
      </c>
      <c r="U65" s="5" t="s">
        <v>33</v>
      </c>
      <c r="V65" s="7">
        <f>COUNTIFS($B$41:$B$52,$U65,$Q$64:$Q$75,3)+COUNTIFS($E$41:$E$52,$U65,$R$64:$R$75,3)</f>
        <v>0</v>
      </c>
      <c r="W65" s="7">
        <f>COUNTIFS($B$41:$B$52,$U65,$Q$64:$Q$75,1)+COUNTIFS($E$41:$E$52,$U65,$R$64:$R$75,1)</f>
        <v>1</v>
      </c>
      <c r="X65" s="7">
        <f>COUNTIFS($B$41:$B$52,$U65,$Q$64:$Q$75,0)+COUNTIFS($E$41:$E$52,$U65,$R$64:$R$75,0)</f>
        <v>0</v>
      </c>
      <c r="Y65" s="7">
        <f>SUMIF($B$41:$B$52,$U65,$C$41:$C$52)+SUMIF($E$41:$E$52,$U65,$D$41:$D$52)</f>
        <v>1</v>
      </c>
      <c r="Z65" s="7">
        <f>SUMIF($B$41:$B$52,$U65,$D$41:$D$52)+SUMIF($E$41:$E$52,$U65,$C$41:$C$52)</f>
        <v>1</v>
      </c>
      <c r="AA65" s="7">
        <f>Y65-Z65</f>
        <v>0</v>
      </c>
      <c r="AB65" s="7">
        <f>SUMIF($B$41:$B$52,$U65,$Q$64:$Q$75)+SUMIF($E$41:$E$52,$U65,$R$64:$R$75)</f>
        <v>1</v>
      </c>
      <c r="AC65" s="7">
        <f>SUM(AB65*1000000,AA65*1000,Y65*100,V65*10)</f>
        <v>1000100</v>
      </c>
    </row>
    <row r="66" spans="1:29" x14ac:dyDescent="0.25">
      <c r="A66" s="31" t="str">
        <f>IF(OR(C66="",D66=""),"",IF(C66&gt;D66,"V",IF(C66&lt;D66,"P","N")))</f>
        <v/>
      </c>
      <c r="B66" s="5" t="s">
        <v>16</v>
      </c>
      <c r="C66" s="8"/>
      <c r="D66" s="8"/>
      <c r="E66" s="5" t="s">
        <v>17</v>
      </c>
      <c r="F66" s="19"/>
      <c r="G66" s="31" t="str">
        <f>IF(OR(I66="",J66=""),"",IF(I66&gt;J66,"V",IF(I66&lt;J66,"P","N")))</f>
        <v/>
      </c>
      <c r="H66" s="5" t="s">
        <v>1</v>
      </c>
      <c r="I66" s="8"/>
      <c r="J66" s="8"/>
      <c r="K66" s="5" t="s">
        <v>0</v>
      </c>
      <c r="L66" s="19"/>
      <c r="M66" s="20"/>
      <c r="N66" s="20"/>
      <c r="O66" s="20"/>
      <c r="P66" s="19"/>
      <c r="Q66" s="5" t="str">
        <f>IF(C43="","",IF(C43&gt;D43,3,IF(C43=D43,1,0)))</f>
        <v/>
      </c>
      <c r="R66" s="5" t="str">
        <f>IF(D43="","",IF(D43&gt;C43,3,IF(D43=C43,1,0)))</f>
        <v/>
      </c>
      <c r="S66" s="6"/>
      <c r="T66" s="8">
        <f>RANK($AC66,$AC$65:$AC$68,0)+COUNTIF($AC$64:AC65,AC66)</f>
        <v>1</v>
      </c>
      <c r="U66" s="5" t="s">
        <v>32</v>
      </c>
      <c r="V66" s="7">
        <f>COUNTIFS($B$41:$B$52,$U66,$Q$64:$Q$75,3)+COUNTIFS($E$41:$E$52,$U66,$R$64:$R$75,3)</f>
        <v>1</v>
      </c>
      <c r="W66" s="7">
        <f>COUNTIFS($B$41:$B$52,$U66,$Q$64:$Q$75,1)+COUNTIFS($E$41:$E$52,$U66,$R$64:$R$75,1)</f>
        <v>0</v>
      </c>
      <c r="X66" s="7">
        <f>COUNTIFS($B$41:$B$52,$U66,$Q$64:$Q$75,0)+COUNTIFS($E$41:$E$52,$U66,$R$64:$R$75,0)</f>
        <v>0</v>
      </c>
      <c r="Y66" s="7">
        <f>SUMIF($B$41:$B$52,$U66,$C$41:$C$52)+SUMIF($E$41:$E$52,$U66,$D$41:$D$52)</f>
        <v>4</v>
      </c>
      <c r="Z66" s="7">
        <f>SUMIF($B$41:$B$52,$U66,$D$41:$D$52)+SUMIF($E$41:$E$52,$U66,$C$41:$C$52)</f>
        <v>1</v>
      </c>
      <c r="AA66" s="7">
        <f>Y66-Z66</f>
        <v>3</v>
      </c>
      <c r="AB66" s="7">
        <f>SUMIF($B$41:$B$52,$U66,$Q$64:$Q$75)+SUMIF($E$41:$E$52,$U66,$R$64:$R$75)</f>
        <v>3</v>
      </c>
      <c r="AC66" s="7">
        <f>SUM(AB66*1000000,AA66*1000,Y66*100,V66*10)</f>
        <v>3003410</v>
      </c>
    </row>
    <row r="67" spans="1:29" x14ac:dyDescent="0.25">
      <c r="A67" s="31" t="str">
        <f>IF(OR(C67="",D67=""),"",IF(C67&gt;D67,"V",IF(C67&lt;D67,"P","N")))</f>
        <v/>
      </c>
      <c r="B67" s="5" t="s">
        <v>16</v>
      </c>
      <c r="C67" s="8"/>
      <c r="D67" s="8"/>
      <c r="E67" s="5" t="s">
        <v>18</v>
      </c>
      <c r="F67" s="19"/>
      <c r="G67" s="31" t="str">
        <f>IF(OR(I67="",J67=""),"",IF(I67&gt;J67,"V",IF(I67&lt;J67,"P","N")))</f>
        <v/>
      </c>
      <c r="H67" s="5" t="s">
        <v>0</v>
      </c>
      <c r="I67" s="8"/>
      <c r="J67" s="8"/>
      <c r="K67" s="5" t="s">
        <v>2</v>
      </c>
      <c r="L67" s="19"/>
      <c r="M67" s="20"/>
      <c r="N67" s="20"/>
      <c r="O67" s="20"/>
      <c r="P67" s="19"/>
      <c r="Q67" s="5" t="str">
        <f>IF(C44="","",IF(C44&gt;D44,3,IF(C44=D44,1,0)))</f>
        <v/>
      </c>
      <c r="R67" s="5" t="str">
        <f>IF(D44="","",IF(D44&gt;C44,3,IF(D44=C44,1,0)))</f>
        <v/>
      </c>
      <c r="S67" s="6"/>
      <c r="T67" s="8">
        <f>RANK($AC67,$AC$65:$AC$68,0)+COUNTIF($AC$64:AC66,AC67)</f>
        <v>3</v>
      </c>
      <c r="U67" s="5" t="s">
        <v>31</v>
      </c>
      <c r="V67" s="7">
        <f>COUNTIFS($B$41:$B$52,$U67,$Q$64:$Q$75,3)+COUNTIFS($E$41:$E$52,$U67,$R$64:$R$75,3)</f>
        <v>0</v>
      </c>
      <c r="W67" s="7">
        <f>COUNTIFS($B$41:$B$52,$U67,$Q$64:$Q$75,1)+COUNTIFS($E$41:$E$52,$U67,$R$64:$R$75,1)</f>
        <v>1</v>
      </c>
      <c r="X67" s="7">
        <f>COUNTIFS($B$41:$B$52,$U67,$Q$64:$Q$75,0)+COUNTIFS($E$41:$E$52,$U67,$R$64:$R$75,0)</f>
        <v>0</v>
      </c>
      <c r="Y67" s="7">
        <f>SUMIF($B$41:$B$52,$U67,$C$41:$C$52)+SUMIF($E$41:$E$52,$U67,$D$41:$D$52)</f>
        <v>1</v>
      </c>
      <c r="Z67" s="7">
        <f>SUMIF($B$41:$B$52,$U67,$D$41:$D$52)+SUMIF($E$41:$E$52,$U67,$C$41:$C$52)</f>
        <v>1</v>
      </c>
      <c r="AA67" s="7">
        <f>Y67-Z67</f>
        <v>0</v>
      </c>
      <c r="AB67" s="7">
        <f>SUMIF($B$41:$B$52,$U67,$Q$64:$Q$75)+SUMIF($E$41:$E$52,$U67,$R$64:$R$75)</f>
        <v>1</v>
      </c>
      <c r="AC67" s="7">
        <f>SUM(AB67*1000000,AA67*1000,Y67*100,V67*10)</f>
        <v>1000100</v>
      </c>
    </row>
    <row r="68" spans="1:29" x14ac:dyDescent="0.25">
      <c r="A68" s="31" t="str">
        <f>IF(OR(C68="",D68=""),"",IF(C68&gt;D68,"V",IF(C68&lt;D68,"P","N")))</f>
        <v/>
      </c>
      <c r="B68" s="5" t="s">
        <v>17</v>
      </c>
      <c r="C68" s="8"/>
      <c r="D68" s="8"/>
      <c r="E68" s="5" t="s">
        <v>19</v>
      </c>
      <c r="F68" s="19"/>
      <c r="G68" s="31" t="str">
        <f>IF(OR(I68="",J68=""),"",IF(I68&gt;J68,"V",IF(I68&lt;J68,"P","N")))</f>
        <v/>
      </c>
      <c r="H68" s="5" t="s">
        <v>1</v>
      </c>
      <c r="I68" s="8"/>
      <c r="J68" s="8"/>
      <c r="K68" s="5" t="s">
        <v>3</v>
      </c>
      <c r="L68" s="19"/>
      <c r="M68" s="20"/>
      <c r="N68" s="20"/>
      <c r="O68" s="20"/>
      <c r="P68" s="19"/>
      <c r="Q68" s="5" t="str">
        <f>IF(C45="","",IF(C45&gt;D45,3,IF(C45=D45,1,0)))</f>
        <v/>
      </c>
      <c r="R68" s="5" t="str">
        <f>IF(D45="","",IF(D45&gt;C45,3,IF(D45=C45,1,0)))</f>
        <v/>
      </c>
      <c r="S68" s="6"/>
      <c r="T68" s="8">
        <f>RANK($AC68,$AC$65:$AC$68,0)+COUNTIF($AC$64:AC67,AC68)</f>
        <v>4</v>
      </c>
      <c r="U68" s="5" t="s">
        <v>30</v>
      </c>
      <c r="V68" s="7">
        <f>COUNTIFS($B$41:$B$52,$U68,$Q$64:$Q$75,3)+COUNTIFS($E$41:$E$52,$U68,$R$64:$R$75,3)</f>
        <v>0</v>
      </c>
      <c r="W68" s="7">
        <f>COUNTIFS($B$41:$B$52,$U68,$Q$64:$Q$75,1)+COUNTIFS($E$41:$E$52,$U68,$R$64:$R$75,1)</f>
        <v>0</v>
      </c>
      <c r="X68" s="7">
        <f>COUNTIFS($B$41:$B$52,$U68,$Q$64:$Q$75,0)+COUNTIFS($E$41:$E$52,$U68,$R$64:$R$75,0)</f>
        <v>1</v>
      </c>
      <c r="Y68" s="7">
        <f>SUMIF($B$41:$B$52,$U68,$C$41:$C$52)+SUMIF($E$41:$E$52,$U68,$D$41:$D$52)</f>
        <v>1</v>
      </c>
      <c r="Z68" s="7">
        <f>SUMIF($B$41:$B$52,$U68,$D$41:$D$52)+SUMIF($E$41:$E$52,$U68,$C$41:$C$52)</f>
        <v>4</v>
      </c>
      <c r="AA68" s="7">
        <f>Y68-Z68</f>
        <v>-3</v>
      </c>
      <c r="AB68" s="7">
        <f>SUMIF($B$41:$B$52,$U68,$Q$64:$Q$75)+SUMIF($E$41:$E$52,$U68,$R$64:$R$75)</f>
        <v>0</v>
      </c>
      <c r="AC68" s="7">
        <f>SUM(AB68*1000000,AA68*1000,Y68*100,V68*10)</f>
        <v>-2900</v>
      </c>
    </row>
    <row r="69" spans="1:29" x14ac:dyDescent="0.25">
      <c r="A69" s="31" t="str">
        <f>IF(OR(C69="",D69=""),"",IF(C69&gt;D69,"V",IF(C69&lt;D69,"P","N")))</f>
        <v/>
      </c>
      <c r="B69" s="5" t="s">
        <v>18</v>
      </c>
      <c r="C69" s="8"/>
      <c r="D69" s="8"/>
      <c r="E69" s="5" t="s">
        <v>17</v>
      </c>
      <c r="F69" s="19"/>
      <c r="G69" s="31" t="str">
        <f>IF(OR(I69="",J69=""),"",IF(I69&gt;J69,"V",IF(I69&lt;J69,"P","N")))</f>
        <v/>
      </c>
      <c r="H69" s="5" t="s">
        <v>2</v>
      </c>
      <c r="I69" s="8"/>
      <c r="J69" s="8"/>
      <c r="K69" s="5" t="s">
        <v>1</v>
      </c>
      <c r="L69" s="19"/>
      <c r="M69" s="20"/>
      <c r="N69" s="20"/>
      <c r="O69" s="20"/>
      <c r="P69" s="19"/>
      <c r="Q69" s="5" t="str">
        <f>IF(C46="","",IF(C46&gt;D46,3,IF(C46=D46,1,0)))</f>
        <v/>
      </c>
      <c r="R69" s="5" t="str">
        <f>IF(D46="","",IF(D46&gt;C46,3,IF(D46=C46,1,0)))</f>
        <v/>
      </c>
    </row>
    <row r="70" spans="1:29" x14ac:dyDescent="0.25">
      <c r="A70" s="31" t="str">
        <f>IF(OR(C70="",D70=""),"",IF(C70&gt;D70,"V",IF(C70&lt;D70,"P","N")))</f>
        <v/>
      </c>
      <c r="B70" s="5" t="s">
        <v>19</v>
      </c>
      <c r="C70" s="8"/>
      <c r="D70" s="8"/>
      <c r="E70" s="29" t="s">
        <v>16</v>
      </c>
      <c r="F70" s="19"/>
      <c r="G70" s="31" t="str">
        <f>IF(OR(I70="",J70=""),"",IF(I70&gt;J70,"V",IF(I70&lt;J70,"P","N")))</f>
        <v/>
      </c>
      <c r="H70" s="29" t="s">
        <v>3</v>
      </c>
      <c r="I70" s="30"/>
      <c r="J70" s="30"/>
      <c r="K70" s="29" t="s">
        <v>0</v>
      </c>
      <c r="L70" s="19"/>
      <c r="M70" s="20"/>
      <c r="N70" s="20"/>
      <c r="O70" s="20"/>
      <c r="P70" s="19"/>
      <c r="Q70" s="5" t="str">
        <f>IF(C47="","",IF(C47&gt;D47,3,IF(C47=D47,1,0)))</f>
        <v/>
      </c>
      <c r="R70" s="5" t="str">
        <f>IF(D47="","",IF(D47&gt;C47,3,IF(D47=C47,1,0)))</f>
        <v/>
      </c>
      <c r="S70" s="4"/>
    </row>
    <row r="71" spans="1:29" x14ac:dyDescent="0.25">
      <c r="A71" s="19"/>
      <c r="B71" s="20"/>
      <c r="C71" s="20"/>
      <c r="D71" s="20"/>
      <c r="E71" s="26"/>
      <c r="F71" s="28"/>
      <c r="G71" s="28"/>
      <c r="H71" s="27"/>
      <c r="I71" s="27"/>
      <c r="J71" s="27"/>
      <c r="K71" s="26"/>
      <c r="L71" s="19"/>
      <c r="M71" s="20"/>
      <c r="N71" s="20"/>
      <c r="O71" s="20"/>
      <c r="P71" s="19"/>
      <c r="Q71" s="5" t="str">
        <f>IF(C48="","",IF(C48&gt;D48,3,IF(C48=D48,1,0)))</f>
        <v/>
      </c>
      <c r="R71" s="5" t="str">
        <f>IF(D48="","",IF(D48&gt;C48,3,IF(D48=C48,1,0)))</f>
        <v/>
      </c>
      <c r="S71" s="4"/>
    </row>
    <row r="72" spans="1:29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20"/>
      <c r="N72" s="20"/>
      <c r="O72" s="20"/>
      <c r="P72" s="19"/>
      <c r="Q72" s="5" t="str">
        <f>IF(C49="","",IF(C49&gt;D49,3,IF(C49=D49,1,0)))</f>
        <v/>
      </c>
      <c r="R72" s="5" t="str">
        <f>IF(D49="","",IF(D49&gt;C49,3,IF(D49=C49,1,0)))</f>
        <v/>
      </c>
      <c r="S72" s="4"/>
    </row>
    <row r="73" spans="1:29" x14ac:dyDescent="0.25">
      <c r="A73" s="19"/>
      <c r="B73" s="25" t="s">
        <v>29</v>
      </c>
      <c r="C73" s="24"/>
      <c r="D73" s="24"/>
      <c r="E73" s="21" t="str">
        <f ca="1">IF(N41="","",N41)</f>
        <v>Chelsea</v>
      </c>
      <c r="F73" s="19"/>
      <c r="G73" s="19"/>
      <c r="H73" s="23" t="s">
        <v>28</v>
      </c>
      <c r="I73" s="22"/>
      <c r="J73" s="22"/>
      <c r="K73" s="21" t="str">
        <f ca="1">IF(N47="","",N47)</f>
        <v>Zénith Saint-Pétersbourg</v>
      </c>
      <c r="L73" s="19"/>
      <c r="M73" s="20"/>
      <c r="N73" s="20"/>
      <c r="O73" s="20"/>
      <c r="P73" s="19"/>
      <c r="Q73" s="5" t="str">
        <f>IF(C50="","",IF(C50&gt;D50,3,IF(C50=D50,1,0)))</f>
        <v/>
      </c>
      <c r="R73" s="5" t="str">
        <f>IF(D50="","",IF(D50&gt;C50,3,IF(D50=C50,1,0)))</f>
        <v/>
      </c>
      <c r="S73" s="4"/>
      <c r="T73" s="6"/>
      <c r="U73" s="6"/>
    </row>
    <row r="74" spans="1:29" x14ac:dyDescent="0.25">
      <c r="A74" s="19"/>
      <c r="B74" s="20"/>
      <c r="C74" s="20"/>
      <c r="D74" s="20"/>
      <c r="E74" s="21" t="str">
        <f ca="1">IF(N42="","",N42)</f>
        <v>Dynamo Kiev</v>
      </c>
      <c r="F74" s="19"/>
      <c r="G74" s="19"/>
      <c r="H74" s="20"/>
      <c r="I74" s="20"/>
      <c r="J74" s="20"/>
      <c r="K74" s="21" t="str">
        <f ca="1">IF(N48="","",N48)</f>
        <v>La Gantoise</v>
      </c>
      <c r="L74" s="19"/>
      <c r="M74" s="20"/>
      <c r="N74" s="20"/>
      <c r="O74" s="20"/>
      <c r="P74" s="19"/>
      <c r="Q74" s="5" t="str">
        <f>IF(C51="","",IF(C51&gt;D51,3,IF(C51=D51,1,0)))</f>
        <v/>
      </c>
      <c r="R74" s="5" t="str">
        <f>IF(D51="","",IF(D51&gt;C51,3,IF(D51=C51,1,0)))</f>
        <v/>
      </c>
      <c r="S74" s="4"/>
      <c r="T74" s="6"/>
      <c r="U74" s="6"/>
    </row>
    <row r="75" spans="1:29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20"/>
      <c r="N75" s="20"/>
      <c r="O75" s="20"/>
      <c r="P75" s="19"/>
      <c r="Q75" s="5" t="str">
        <f>IF(C52="","",IF(C52&gt;D52,3,IF(C52=D52,1,0)))</f>
        <v/>
      </c>
      <c r="R75" s="5" t="str">
        <f>IF(D52="","",IF(D52&gt;C52,3,IF(D52=C52,1,0)))</f>
        <v/>
      </c>
      <c r="S75" s="4"/>
    </row>
    <row r="76" spans="1:29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20"/>
      <c r="N76" s="20"/>
      <c r="O76" s="20"/>
      <c r="P76" s="19"/>
    </row>
    <row r="77" spans="1:29" x14ac:dyDescent="0.25">
      <c r="Q77" s="18" t="s">
        <v>27</v>
      </c>
      <c r="R77" s="16"/>
      <c r="T77" s="18" t="s">
        <v>26</v>
      </c>
      <c r="U77" s="17"/>
      <c r="V77" s="17"/>
      <c r="W77" s="17"/>
      <c r="X77" s="17"/>
      <c r="Y77" s="17"/>
      <c r="Z77" s="17"/>
      <c r="AA77" s="17"/>
      <c r="AB77" s="17"/>
      <c r="AC77" s="16"/>
    </row>
    <row r="78" spans="1:29" x14ac:dyDescent="0.25">
      <c r="S78" s="9"/>
    </row>
    <row r="79" spans="1:29" x14ac:dyDescent="0.25">
      <c r="Q79" s="5">
        <f>IF(I41="","",IF(I41&gt;J41,3,IF(I41=J41,1,0)))</f>
        <v>0</v>
      </c>
      <c r="R79" s="5">
        <f>IF(J41="","",IF(J41&gt;I41,3,IF(J41=I41,1,0)))</f>
        <v>3</v>
      </c>
      <c r="S79" s="4"/>
      <c r="T79" s="8" t="s">
        <v>13</v>
      </c>
      <c r="U79" s="8" t="s">
        <v>12</v>
      </c>
      <c r="V79" s="7" t="s">
        <v>11</v>
      </c>
      <c r="W79" s="7" t="s">
        <v>10</v>
      </c>
      <c r="X79" s="7" t="s">
        <v>9</v>
      </c>
      <c r="Y79" s="7" t="s">
        <v>8</v>
      </c>
      <c r="Z79" s="7" t="s">
        <v>7</v>
      </c>
      <c r="AA79" s="7" t="s">
        <v>6</v>
      </c>
      <c r="AB79" s="7" t="s">
        <v>5</v>
      </c>
      <c r="AC79" s="7" t="s">
        <v>4</v>
      </c>
    </row>
    <row r="80" spans="1:29" x14ac:dyDescent="0.25">
      <c r="Q80" s="5">
        <f>IF(I42="","",IF(I42&gt;J42,3,IF(I42=J42,1,0)))</f>
        <v>3</v>
      </c>
      <c r="R80" s="5">
        <f>IF(J42="","",IF(J42&gt;I42,3,IF(J42=I42,1,0)))</f>
        <v>0</v>
      </c>
      <c r="S80" s="6"/>
      <c r="T80" s="8">
        <f>RANK($AC80,$AC$80:$AC$83,0)+COUNTIF($AC$79:AC79,AC80)</f>
        <v>3</v>
      </c>
      <c r="U80" s="5" t="s">
        <v>25</v>
      </c>
      <c r="V80" s="7">
        <f>COUNTIFS($H$41:$H$52,$U80,$Q$79:$Q$90,3)+COUNTIFS($K$41:$K$52,$U80,$R$79:$R$90,3)</f>
        <v>0</v>
      </c>
      <c r="W80" s="7">
        <f>COUNTIFS($H$41:$H$52,$U80,$Q$79:$Q$90,1)+COUNTIFS($K$41:$K$52,$U80,$R$79:$R$90,1)</f>
        <v>0</v>
      </c>
      <c r="X80" s="7">
        <f>COUNTIFS($H$41:$H$52,$U80,$Q$79:$Q$90,0)+COUNTIFS($K$41:$K$52,$U80,$R$79:$R$90,0)</f>
        <v>1</v>
      </c>
      <c r="Y80" s="7">
        <f>SUMIF($H$41:$H$52,$U80,$J$41:$J$52)+SUMIF($K$41:$K$52,$U80,$I$41:$I$52)</f>
        <v>3</v>
      </c>
      <c r="Z80" s="7">
        <f>SUMIF($H$41:$H$52,$U80,$J$41:$J$52)+SUMIF($K$41:$K$52,$U80,$I$41:$I$52)</f>
        <v>3</v>
      </c>
      <c r="AA80" s="7">
        <f>Y80-Z80</f>
        <v>0</v>
      </c>
      <c r="AB80" s="7">
        <f>SUMIF($H$41:$H$52,$U80,$Q$79:$Q$90)+SUMIF($K$41:$K$52,$U80,$R$79:$R$90)</f>
        <v>0</v>
      </c>
      <c r="AC80" s="7">
        <f>SUM(AB80*1000000,AA80*1000,Y80*100,V80*10)</f>
        <v>300</v>
      </c>
    </row>
    <row r="81" spans="17:29" x14ac:dyDescent="0.25">
      <c r="Q81" s="5" t="str">
        <f>IF(I43="","",IF(I43&gt;J43,3,IF(I43=J43,1,0)))</f>
        <v/>
      </c>
      <c r="R81" s="5" t="str">
        <f>IF(J43="","",IF(J43&gt;I43,3,IF(J43=I43,1,0)))</f>
        <v/>
      </c>
      <c r="S81" s="6"/>
      <c r="T81" s="8">
        <f>RANK($AC81,$AC$80:$AC$83,0)+COUNTIF($AC$79:AC80,AC81)</f>
        <v>1</v>
      </c>
      <c r="U81" s="5" t="s">
        <v>24</v>
      </c>
      <c r="V81" s="7">
        <f>COUNTIFS($H$41:$H$52,$U81,$Q$79:$Q$90,3)+COUNTIFS($K$41:$K$52,$U81,$R$79:$R$90,3)</f>
        <v>1</v>
      </c>
      <c r="W81" s="7">
        <f>COUNTIFS($H$41:$H$52,$U81,$Q$79:$Q$90,1)+COUNTIFS($K$41:$K$52,$U81,$R$79:$R$90,1)</f>
        <v>0</v>
      </c>
      <c r="X81" s="7">
        <f>COUNTIFS($H$41:$H$52,$U81,$Q$79:$Q$90,0)+COUNTIFS($K$41:$K$52,$U81,$R$79:$R$90,0)</f>
        <v>0</v>
      </c>
      <c r="Y81" s="7">
        <f>SUMIF($H$41:$H$52,$U81,$J$41:$J$52)+SUMIF($K$41:$K$52,$U81,$I$41:$I$52)</f>
        <v>1</v>
      </c>
      <c r="Z81" s="7">
        <f>SUMIF($H$41:$H$52,$U81,$J$41:$J$52)+SUMIF($K$41:$K$52,$U81,$I$41:$I$52)</f>
        <v>1</v>
      </c>
      <c r="AA81" s="7">
        <f>Y81-Z81</f>
        <v>0</v>
      </c>
      <c r="AB81" s="7">
        <f>SUMIF($H$41:$H$52,$U81,$Q$79:$Q$90)+SUMIF($K$41:$K$52,$U81,$R$79:$R$90)</f>
        <v>3</v>
      </c>
      <c r="AC81" s="7">
        <f>SUM(AB81*1000000,AA81*1000,Y81*100,V81*10)</f>
        <v>3000110</v>
      </c>
    </row>
    <row r="82" spans="17:29" x14ac:dyDescent="0.25">
      <c r="Q82" s="5" t="str">
        <f>IF(I44="","",IF(I44&gt;J44,3,IF(I44=J44,1,0)))</f>
        <v/>
      </c>
      <c r="R82" s="5" t="str">
        <f>IF(J44="","",IF(J44&gt;I44,3,IF(J44=I44,1,0)))</f>
        <v/>
      </c>
      <c r="S82" s="6"/>
      <c r="T82" s="8">
        <f>RANK($AC82,$AC$80:$AC$83,0)+COUNTIF($AC$79:AC81,AC82)</f>
        <v>2</v>
      </c>
      <c r="U82" s="5" t="s">
        <v>23</v>
      </c>
      <c r="V82" s="7">
        <f>COUNTIFS($H$41:$H$52,$U82,$Q$79:$Q$90,3)+COUNTIFS($K$41:$K$52,$U82,$R$79:$R$90,3)</f>
        <v>1</v>
      </c>
      <c r="W82" s="7">
        <f>COUNTIFS($H$41:$H$52,$U82,$Q$79:$Q$90,1)+COUNTIFS($K$41:$K$52,$U82,$R$79:$R$90,1)</f>
        <v>0</v>
      </c>
      <c r="X82" s="7">
        <f>COUNTIFS($H$41:$H$52,$U82,$Q$79:$Q$90,0)+COUNTIFS($K$41:$K$52,$U82,$R$79:$R$90,0)</f>
        <v>0</v>
      </c>
      <c r="Y82" s="7">
        <f>SUMIF($H$41:$H$52,$U82,$J$41:$J$52)+SUMIF($K$41:$K$52,$U82,$I$41:$I$52)</f>
        <v>0</v>
      </c>
      <c r="Z82" s="7">
        <f>SUMIF($H$41:$H$52,$U82,$J$41:$J$52)+SUMIF($K$41:$K$52,$U82,$I$41:$I$52)</f>
        <v>0</v>
      </c>
      <c r="AA82" s="7">
        <f>Y82-Z82</f>
        <v>0</v>
      </c>
      <c r="AB82" s="7">
        <f>SUMIF($H$41:$H$52,$U82,$Q$79:$Q$90)+SUMIF($K$41:$K$52,$U82,$R$79:$R$90)</f>
        <v>3</v>
      </c>
      <c r="AC82" s="7">
        <f>SUM(AB82*1000000,AA82*1000,Y82*100,V82*10)</f>
        <v>3000010</v>
      </c>
    </row>
    <row r="83" spans="17:29" x14ac:dyDescent="0.25">
      <c r="Q83" s="5" t="str">
        <f>IF(I45="","",IF(I45&gt;J45,3,IF(I45=J45,1,0)))</f>
        <v/>
      </c>
      <c r="R83" s="5" t="str">
        <f>IF(J45="","",IF(J45&gt;I45,3,IF(J45=I45,1,0)))</f>
        <v/>
      </c>
      <c r="S83" s="6"/>
      <c r="T83" s="8">
        <f>RANK($AC83,$AC$80:$AC$83,0)+COUNTIF($AC$79:AC82,AC83)</f>
        <v>4</v>
      </c>
      <c r="U83" s="5" t="s">
        <v>22</v>
      </c>
      <c r="V83" s="7">
        <f>COUNTIFS($H$41:$H$52,$U83,$Q$79:$Q$90,3)+COUNTIFS($K$41:$K$52,$U83,$R$79:$R$90,3)</f>
        <v>0</v>
      </c>
      <c r="W83" s="7">
        <f>COUNTIFS($H$41:$H$52,$U83,$Q$79:$Q$90,1)+COUNTIFS($K$41:$K$52,$U83,$R$79:$R$90,1)</f>
        <v>0</v>
      </c>
      <c r="X83" s="7">
        <f>COUNTIFS($H$41:$H$52,$U83,$Q$79:$Q$90,0)+COUNTIFS($K$41:$K$52,$U83,$R$79:$R$90,0)</f>
        <v>1</v>
      </c>
      <c r="Y83" s="7">
        <f>SUMIF($H$41:$H$52,$U83,$J$41:$J$52)+SUMIF($K$41:$K$52,$U83,$I$41:$I$52)</f>
        <v>2</v>
      </c>
      <c r="Z83" s="7">
        <f>SUMIF($H$41:$H$52,$U83,$J$41:$J$52)+SUMIF($K$41:$K$52,$U83,$I$41:$I$52)</f>
        <v>2</v>
      </c>
      <c r="AA83" s="7">
        <f>Y83-Z83</f>
        <v>0</v>
      </c>
      <c r="AB83" s="7">
        <f>SUMIF($H$41:$H$52,$U83,$Q$79:$Q$90)+SUMIF($K$41:$K$52,$U83,$R$79:$R$90)</f>
        <v>0</v>
      </c>
      <c r="AC83" s="7">
        <f>SUM(AB83*1000000,AA83*1000,Y83*100,V83*10)</f>
        <v>200</v>
      </c>
    </row>
    <row r="84" spans="17:29" x14ac:dyDescent="0.25">
      <c r="Q84" s="5" t="str">
        <f>IF(I46="","",IF(I46&gt;J46,3,IF(I46=J46,1,0)))</f>
        <v/>
      </c>
      <c r="R84" s="5" t="str">
        <f>IF(J46="","",IF(J46&gt;I46,3,IF(J46=I46,1,0)))</f>
        <v/>
      </c>
    </row>
    <row r="85" spans="17:29" x14ac:dyDescent="0.25">
      <c r="Q85" s="5" t="str">
        <f>IF(I47="","",IF(I47&gt;J47,3,IF(I47=J47,1,0)))</f>
        <v/>
      </c>
      <c r="R85" s="5" t="str">
        <f>IF(J47="","",IF(J47&gt;I47,3,IF(J47=I47,1,0)))</f>
        <v/>
      </c>
      <c r="S85" s="4"/>
    </row>
    <row r="86" spans="17:29" x14ac:dyDescent="0.25">
      <c r="Q86" s="5" t="str">
        <f>IF(I48="","",IF(I48&gt;J48,3,IF(I48=J48,1,0)))</f>
        <v/>
      </c>
      <c r="R86" s="5" t="str">
        <f>IF(J48="","",IF(J48&gt;I48,3,IF(J48=I48,1,0)))</f>
        <v/>
      </c>
      <c r="S86" s="4"/>
    </row>
    <row r="87" spans="17:29" x14ac:dyDescent="0.25">
      <c r="Q87" s="5" t="str">
        <f>IF(I49="","",IF(I49&gt;J49,3,IF(I49=J49,1,0)))</f>
        <v/>
      </c>
      <c r="R87" s="5" t="str">
        <f>IF(J49="","",IF(J49&gt;I49,3,IF(J49=I49,1,0)))</f>
        <v/>
      </c>
      <c r="S87" s="4"/>
    </row>
    <row r="88" spans="17:29" x14ac:dyDescent="0.25">
      <c r="Q88" s="5" t="str">
        <f>IF(I50="","",IF(I50&gt;J50,3,IF(I50=J50,1,0)))</f>
        <v/>
      </c>
      <c r="R88" s="5" t="str">
        <f>IF(J50="","",IF(J50&gt;I50,3,IF(J50=I50,1,0)))</f>
        <v/>
      </c>
      <c r="S88" s="4"/>
      <c r="T88" s="6"/>
      <c r="U88" s="6"/>
    </row>
    <row r="89" spans="17:29" x14ac:dyDescent="0.25">
      <c r="Q89" s="5" t="str">
        <f>IF(I51="","",IF(I51&gt;J51,3,IF(I51=J51,1,0)))</f>
        <v/>
      </c>
      <c r="R89" s="5" t="str">
        <f>IF(J51="","",IF(J51&gt;I51,3,IF(J51=I51,1,0)))</f>
        <v/>
      </c>
      <c r="S89" s="4"/>
      <c r="T89" s="6"/>
      <c r="U89" s="6"/>
    </row>
    <row r="90" spans="17:29" x14ac:dyDescent="0.25">
      <c r="Q90" s="5" t="str">
        <f>IF(I52="","",IF(I52&gt;J52,3,IF(I52=J52,1,0)))</f>
        <v/>
      </c>
      <c r="R90" s="5" t="str">
        <f>IF(J52="","",IF(J52&gt;I52,3,IF(J52=I52,1,0)))</f>
        <v/>
      </c>
      <c r="S90" s="4"/>
    </row>
    <row r="92" spans="17:29" x14ac:dyDescent="0.25">
      <c r="Q92" s="15" t="s">
        <v>21</v>
      </c>
      <c r="R92" s="13"/>
      <c r="T92" s="15" t="s">
        <v>20</v>
      </c>
      <c r="U92" s="14"/>
      <c r="V92" s="14"/>
      <c r="W92" s="14"/>
      <c r="X92" s="14"/>
      <c r="Y92" s="14"/>
      <c r="Z92" s="14"/>
      <c r="AA92" s="14"/>
      <c r="AB92" s="14"/>
      <c r="AC92" s="13"/>
    </row>
    <row r="93" spans="17:29" x14ac:dyDescent="0.25">
      <c r="S93" s="9"/>
    </row>
    <row r="94" spans="17:29" x14ac:dyDescent="0.25">
      <c r="Q94" s="5">
        <f>IF(C59="","",IF(C59&gt;D59,3,IF(C59=D59,1,0)))</f>
        <v>1</v>
      </c>
      <c r="R94" s="5">
        <f>IF(D59="","",IF(D59&gt;C59,3,IF(D59=C59,1,0)))</f>
        <v>1</v>
      </c>
      <c r="S94" s="4"/>
      <c r="T94" s="8" t="s">
        <v>13</v>
      </c>
      <c r="U94" s="8" t="s">
        <v>12</v>
      </c>
      <c r="V94" s="7" t="s">
        <v>11</v>
      </c>
      <c r="W94" s="7" t="s">
        <v>10</v>
      </c>
      <c r="X94" s="7" t="s">
        <v>9</v>
      </c>
      <c r="Y94" s="7" t="s">
        <v>8</v>
      </c>
      <c r="Z94" s="7" t="s">
        <v>7</v>
      </c>
      <c r="AA94" s="7" t="s">
        <v>6</v>
      </c>
      <c r="AB94" s="7" t="s">
        <v>5</v>
      </c>
      <c r="AC94" s="7" t="s">
        <v>4</v>
      </c>
    </row>
    <row r="95" spans="17:29" x14ac:dyDescent="0.25">
      <c r="Q95" s="5">
        <f>IF(C60="","",IF(C60&gt;D60,3,IF(C60=D60,1,0)))</f>
        <v>3</v>
      </c>
      <c r="R95" s="5">
        <f>IF(D60="","",IF(D60&gt;C60,3,IF(D60=C60,1,0)))</f>
        <v>0</v>
      </c>
      <c r="S95" s="6"/>
      <c r="T95" s="8">
        <f>RANK($AC95,$AC$95:$AC$98,0)+COUNTIF($AC$94:AC94,AC95)</f>
        <v>2</v>
      </c>
      <c r="U95" s="5" t="s">
        <v>19</v>
      </c>
      <c r="V95" s="7">
        <f>COUNTIFS($B$59:$B$70,$U95,$Q$94:$Q$105,3)+COUNTIFS($E$59:$E$70,$U95,$R$94:$R$105,3)</f>
        <v>0</v>
      </c>
      <c r="W95" s="7">
        <f>COUNTIFS($B$59:$B$70,$U95,$Q$94:$Q$105,1)+COUNTIFS($E$59:$E$70,$U95,$R$94:$R$105,1)</f>
        <v>1</v>
      </c>
      <c r="X95" s="7">
        <f>COUNTIFS($B$59:$B$70,$U95,$Q$94:$Q$105,0)+COUNTIFS($E$59:$E$70,$U95,$R$94:$R$105,0)</f>
        <v>0</v>
      </c>
      <c r="Y95" s="7">
        <f>SUMIF($B$59:$B$70,$U95,$C$59:$C$70)+SUMIF($E$59:$E$70,$U95,$D$59:$D$70)</f>
        <v>2</v>
      </c>
      <c r="Z95" s="7">
        <f>SUMIF($B$59:$B$70,$U95,$D$59:$D$70)+SUMIF($E$59:$E$70,$U95,$C$59:$C$70)</f>
        <v>2</v>
      </c>
      <c r="AA95" s="7">
        <f>Y95-Z95</f>
        <v>0</v>
      </c>
      <c r="AB95" s="7">
        <f>SUMIF($B$59:$B$70,$U95,$Q$94:$Q$105)+SUMIF($E$59:$E$70,$U95,$R$94:$R$105)</f>
        <v>1</v>
      </c>
      <c r="AC95" s="7">
        <f>SUM(AB95*1000000,AA95*1000,Y95*100,V95*10)</f>
        <v>1000200</v>
      </c>
    </row>
    <row r="96" spans="17:29" x14ac:dyDescent="0.25">
      <c r="Q96" s="5" t="str">
        <f>IF(C61="","",IF(C61&gt;D61,3,IF(C61=D61,1,0)))</f>
        <v/>
      </c>
      <c r="R96" s="5" t="str">
        <f>IF(D61="","",IF(D61&gt;C61,3,IF(D61=C61,1,0)))</f>
        <v/>
      </c>
      <c r="S96" s="6"/>
      <c r="T96" s="8">
        <f>RANK($AC96,$AC$95:$AC$98,0)+COUNTIF($AC$94:AC95,AC96)</f>
        <v>1</v>
      </c>
      <c r="U96" s="5" t="s">
        <v>18</v>
      </c>
      <c r="V96" s="7">
        <f>COUNTIFS($B$59:$B$70,$U96,$Q$94:$Q$105,3)+COUNTIFS($E$59:$E$70,$U96,$R$94:$R$105,3)</f>
        <v>1</v>
      </c>
      <c r="W96" s="7">
        <f>COUNTIFS($B$59:$B$70,$U96,$Q$94:$Q$105,1)+COUNTIFS($E$59:$E$70,$U96,$R$94:$R$105,1)</f>
        <v>0</v>
      </c>
      <c r="X96" s="7">
        <f>COUNTIFS($B$59:$B$70,$U96,$Q$94:$Q$105,0)+COUNTIFS($E$59:$E$70,$U96,$R$94:$R$105,0)</f>
        <v>0</v>
      </c>
      <c r="Y96" s="7">
        <f>SUMIF($B$59:$B$70,$U96,$C$59:$C$70)+SUMIF($E$59:$E$70,$U96,$D$59:$D$70)</f>
        <v>4</v>
      </c>
      <c r="Z96" s="7">
        <f>SUMIF($B$59:$B$70,$U96,$D$59:$D$70)+SUMIF($E$59:$E$70,$U96,$C$59:$C$70)</f>
        <v>0</v>
      </c>
      <c r="AA96" s="7">
        <f>Y96-Z96</f>
        <v>4</v>
      </c>
      <c r="AB96" s="7">
        <f>SUMIF($B$59:$B$70,$U96,$Q$94:$Q$105)+SUMIF($E$59:$E$70,$U96,$R$94:$R$105)</f>
        <v>3</v>
      </c>
      <c r="AC96" s="7">
        <f>SUM(AB96*1000000,AA96*1000,Y96*100,V96*10)</f>
        <v>3004410</v>
      </c>
    </row>
    <row r="97" spans="17:29" x14ac:dyDescent="0.25">
      <c r="Q97" s="5" t="str">
        <f>IF(C62="","",IF(C62&gt;D62,3,IF(C62=D62,1,0)))</f>
        <v/>
      </c>
      <c r="R97" s="5" t="str">
        <f>IF(D62="","",IF(D62&gt;C62,3,IF(D62=C62,1,0)))</f>
        <v/>
      </c>
      <c r="S97" s="6"/>
      <c r="T97" s="8">
        <f>RANK($AC97,$AC$95:$AC$98,0)+COUNTIF($AC$94:AC96,AC97)</f>
        <v>3</v>
      </c>
      <c r="U97" s="5" t="s">
        <v>17</v>
      </c>
      <c r="V97" s="7">
        <f>COUNTIFS($B$59:$B$70,$U97,$Q$94:$Q$105,3)+COUNTIFS($E$59:$E$70,$U97,$R$94:$R$105,3)</f>
        <v>0</v>
      </c>
      <c r="W97" s="7">
        <f>COUNTIFS($B$59:$B$70,$U97,$Q$94:$Q$105,1)+COUNTIFS($E$59:$E$70,$U97,$R$94:$R$105,1)</f>
        <v>1</v>
      </c>
      <c r="X97" s="7">
        <f>COUNTIFS($B$59:$B$70,$U97,$Q$94:$Q$105,0)+COUNTIFS($E$59:$E$70,$U97,$R$94:$R$105,0)</f>
        <v>0</v>
      </c>
      <c r="Y97" s="7">
        <f>SUMIF($B$59:$B$70,$U97,$C$59:$C$70)+SUMIF($E$59:$E$70,$U97,$D$59:$D$70)</f>
        <v>2</v>
      </c>
      <c r="Z97" s="7">
        <f>SUMIF($B$59:$B$70,$U97,$D$59:$D$70)+SUMIF($E$59:$E$70,$U97,$C$59:$C$70)</f>
        <v>2</v>
      </c>
      <c r="AA97" s="7">
        <f>Y97-Z97</f>
        <v>0</v>
      </c>
      <c r="AB97" s="7">
        <f>SUMIF($B$59:$B$70,$U97,$Q$94:$Q$105)+SUMIF($E$59:$E$70,$U97,$R$94:$R$105)</f>
        <v>1</v>
      </c>
      <c r="AC97" s="7">
        <f>SUM(AB97*1000000,AA97*1000,Y97*100,V97*10)</f>
        <v>1000200</v>
      </c>
    </row>
    <row r="98" spans="17:29" x14ac:dyDescent="0.25">
      <c r="Q98" s="5" t="str">
        <f>IF(C63="","",IF(C63&gt;D63,3,IF(C63=D63,1,0)))</f>
        <v/>
      </c>
      <c r="R98" s="5" t="str">
        <f>IF(D63="","",IF(D63&gt;C63,3,IF(D63=C63,1,0)))</f>
        <v/>
      </c>
      <c r="S98" s="6"/>
      <c r="T98" s="8">
        <f>RANK($AC98,$AC$95:$AC$98,0)+COUNTIF($AC$94:AC97,AC98)</f>
        <v>4</v>
      </c>
      <c r="U98" s="5" t="s">
        <v>16</v>
      </c>
      <c r="V98" s="7">
        <f>COUNTIFS($B$59:$B$70,$U98,$Q$94:$Q$105,3)+COUNTIFS($E$59:$E$70,$U98,$R$94:$R$105,3)</f>
        <v>0</v>
      </c>
      <c r="W98" s="7">
        <f>COUNTIFS($B$59:$B$70,$U98,$Q$94:$Q$105,1)+COUNTIFS($E$59:$E$70,$U98,$R$94:$R$105,1)</f>
        <v>0</v>
      </c>
      <c r="X98" s="7">
        <f>COUNTIFS($B$59:$B$70,$U98,$Q$94:$Q$105,0)+COUNTIFS($E$59:$E$70,$U98,$R$94:$R$105,0)</f>
        <v>1</v>
      </c>
      <c r="Y98" s="7">
        <f>SUMIF($B$59:$B$70,$U98,$C$59:$C$70)+SUMIF($E$59:$E$70,$U98,$D$59:$D$70)</f>
        <v>0</v>
      </c>
      <c r="Z98" s="7">
        <f>SUMIF($B$59:$B$70,$U98,$D$59:$D$70)+SUMIF($E$59:$E$70,$U98,$C$59:$C$70)</f>
        <v>4</v>
      </c>
      <c r="AA98" s="7">
        <f>Y98-Z98</f>
        <v>-4</v>
      </c>
      <c r="AB98" s="7">
        <f>SUMIF($B$59:$B$70,$U98,$Q$94:$Q$105)+SUMIF($E$59:$E$70,$U98,$R$94:$R$105)</f>
        <v>0</v>
      </c>
      <c r="AC98" s="7">
        <f>SUM(AB98*1000000,AA98*1000,Y98*100,V98*10)</f>
        <v>-4000</v>
      </c>
    </row>
    <row r="99" spans="17:29" x14ac:dyDescent="0.25">
      <c r="Q99" s="5" t="str">
        <f>IF(C64="","",IF(C64&gt;D64,3,IF(C64=D64,1,0)))</f>
        <v/>
      </c>
      <c r="R99" s="5" t="str">
        <f>IF(D64="","",IF(D64&gt;C64,3,IF(D64=C64,1,0)))</f>
        <v/>
      </c>
    </row>
    <row r="100" spans="17:29" x14ac:dyDescent="0.25">
      <c r="Q100" s="5" t="str">
        <f>IF(C65="","",IF(C65&gt;D65,3,IF(C65=D65,1,0)))</f>
        <v/>
      </c>
      <c r="R100" s="5" t="str">
        <f>IF(D65="","",IF(D65&gt;C65,3,IF(D65=C65,1,0)))</f>
        <v/>
      </c>
      <c r="S100" s="4"/>
    </row>
    <row r="101" spans="17:29" x14ac:dyDescent="0.25">
      <c r="Q101" s="5" t="str">
        <f>IF(C66="","",IF(C66&gt;D66,3,IF(C66=D66,1,0)))</f>
        <v/>
      </c>
      <c r="R101" s="5" t="str">
        <f>IF(D66="","",IF(D66&gt;C66,3,IF(D66=C66,1,0)))</f>
        <v/>
      </c>
      <c r="S101" s="4"/>
    </row>
    <row r="102" spans="17:29" x14ac:dyDescent="0.25">
      <c r="Q102" s="5" t="str">
        <f>IF(C67="","",IF(C67&gt;D67,3,IF(C67=D67,1,0)))</f>
        <v/>
      </c>
      <c r="R102" s="5" t="str">
        <f>IF(D67="","",IF(D67&gt;C67,3,IF(D67=C67,1,0)))</f>
        <v/>
      </c>
      <c r="S102" s="4"/>
    </row>
    <row r="103" spans="17:29" x14ac:dyDescent="0.25">
      <c r="Q103" s="5" t="str">
        <f>IF(C68="","",IF(C68&gt;D68,3,IF(C68=D68,1,0)))</f>
        <v/>
      </c>
      <c r="R103" s="5" t="str">
        <f>IF(D68="","",IF(D68&gt;C68,3,IF(D68=C68,1,0)))</f>
        <v/>
      </c>
      <c r="S103" s="4"/>
      <c r="T103" s="6"/>
      <c r="U103" s="6"/>
    </row>
    <row r="104" spans="17:29" x14ac:dyDescent="0.25">
      <c r="Q104" s="5" t="str">
        <f>IF(C69="","",IF(C69&gt;D69,3,IF(C69=D69,1,0)))</f>
        <v/>
      </c>
      <c r="R104" s="5" t="str">
        <f>IF(D69="","",IF(D69&gt;C69,3,IF(D69=C69,1,0)))</f>
        <v/>
      </c>
      <c r="S104" s="4"/>
      <c r="T104" s="6"/>
      <c r="U104" s="6"/>
    </row>
    <row r="105" spans="17:29" x14ac:dyDescent="0.25">
      <c r="Q105" s="5" t="str">
        <f>IF(C70="","",IF(C70&gt;D70,3,IF(C70=D70,1,0)))</f>
        <v/>
      </c>
      <c r="R105" s="5" t="str">
        <f>IF(D70="","",IF(D70&gt;C70,3,IF(D70=C70,1,0)))</f>
        <v/>
      </c>
      <c r="S105" s="4"/>
    </row>
    <row r="107" spans="17:29" x14ac:dyDescent="0.25">
      <c r="Q107" s="12" t="s">
        <v>15</v>
      </c>
      <c r="R107" s="10"/>
      <c r="T107" s="12" t="s">
        <v>14</v>
      </c>
      <c r="U107" s="11"/>
      <c r="V107" s="11"/>
      <c r="W107" s="11"/>
      <c r="X107" s="11"/>
      <c r="Y107" s="11"/>
      <c r="Z107" s="11"/>
      <c r="AA107" s="11"/>
      <c r="AB107" s="11"/>
      <c r="AC107" s="10"/>
    </row>
    <row r="108" spans="17:29" x14ac:dyDescent="0.25">
      <c r="S108" s="9"/>
    </row>
    <row r="109" spans="17:29" x14ac:dyDescent="0.25">
      <c r="Q109" s="5">
        <f>IF(I59="","",IF(I59&gt;J59,3,IF(I59=J59,1,0)))</f>
        <v>1</v>
      </c>
      <c r="R109" s="5">
        <f>IF(J59="","",IF(J59&gt;I59,3,IF(J59=I59,1,0)))</f>
        <v>1</v>
      </c>
      <c r="S109" s="4"/>
      <c r="T109" s="8" t="s">
        <v>13</v>
      </c>
      <c r="U109" s="8" t="s">
        <v>12</v>
      </c>
      <c r="V109" s="7" t="s">
        <v>11</v>
      </c>
      <c r="W109" s="7" t="s">
        <v>10</v>
      </c>
      <c r="X109" s="7" t="s">
        <v>9</v>
      </c>
      <c r="Y109" s="7" t="s">
        <v>8</v>
      </c>
      <c r="Z109" s="7" t="s">
        <v>7</v>
      </c>
      <c r="AA109" s="7" t="s">
        <v>6</v>
      </c>
      <c r="AB109" s="7" t="s">
        <v>5</v>
      </c>
      <c r="AC109" s="7" t="s">
        <v>4</v>
      </c>
    </row>
    <row r="110" spans="17:29" x14ac:dyDescent="0.25">
      <c r="Q110" s="5">
        <f>IF(I60="","",IF(I60&gt;J60,3,IF(I60=J60,1,0)))</f>
        <v>0</v>
      </c>
      <c r="R110" s="5">
        <f>IF(J60="","",IF(J60&gt;I60,3,IF(J60=I60,1,0)))</f>
        <v>3</v>
      </c>
      <c r="S110" s="6"/>
      <c r="T110" s="8">
        <f>RANK($AC110,$AC$110:$AC$113,0)+COUNTIF($AC$109:AC109,AC110)</f>
        <v>2</v>
      </c>
      <c r="U110" s="5" t="s">
        <v>3</v>
      </c>
      <c r="V110" s="7">
        <f>COUNTIFS($H$59:$H$70,$U110,$Q$109:$Q$120,3)+COUNTIFS($K$59:$K$70,$U110,$R$109:$R$120,3)</f>
        <v>0</v>
      </c>
      <c r="W110" s="7">
        <f>COUNTIFS($H$59:$H$70,$U110,$Q$109:$Q$120,1)+COUNTIFS($K$59:$K$70,$U110,$R$109:$R$120,1)</f>
        <v>1</v>
      </c>
      <c r="X110" s="7">
        <f>COUNTIFS($H$59:$H$70,$U110,$Q$109:$Q$120,0)+COUNTIFS($K$59:$K$70,$U110,$R$109:$R$120,0)</f>
        <v>0</v>
      </c>
      <c r="Y110" s="7">
        <f>SUMIF($H$59:$H$70,$U110,$J$59:$J$70)+SUMIF($K$59:$K$70,$U110,$I$59:$I$70)</f>
        <v>1</v>
      </c>
      <c r="Z110" s="7">
        <f>SUMIF($H$59:$H$70,$U110,$J$59:$J$70)+SUMIF($K$59:$K$70,$U110,$I$59:$I$70)</f>
        <v>1</v>
      </c>
      <c r="AA110" s="7">
        <f>Y110-Z110</f>
        <v>0</v>
      </c>
      <c r="AB110" s="7">
        <f>SUMIF($H$59:$H$70,$U110,$Q$109:$Q$120)+SUMIF($K$59:$K$70,$U110,$R$109:$R$120)</f>
        <v>1</v>
      </c>
      <c r="AC110" s="7">
        <f>SUM(AB110*1000000,AA110*1000,Y110*100,V110*10)</f>
        <v>1000100</v>
      </c>
    </row>
    <row r="111" spans="17:29" x14ac:dyDescent="0.25">
      <c r="Q111" s="5" t="str">
        <f>IF(I61="","",IF(I61&gt;J61,3,IF(I61=J61,1,0)))</f>
        <v/>
      </c>
      <c r="R111" s="5" t="str">
        <f>IF(J61="","",IF(J61&gt;I61,3,IF(J61=I61,1,0)))</f>
        <v/>
      </c>
      <c r="S111" s="6"/>
      <c r="T111" s="8">
        <f>RANK($AC111,$AC$110:$AC$113,0)+COUNTIF($AC$109:AC110,AC111)</f>
        <v>4</v>
      </c>
      <c r="U111" s="5" t="s">
        <v>2</v>
      </c>
      <c r="V111" s="7">
        <f>COUNTIFS($H$59:$H$70,$U111,$Q$109:$Q$120,3)+COUNTIFS($K$59:$K$70,$U111,$R$109:$R$120,3)</f>
        <v>0</v>
      </c>
      <c r="W111" s="7">
        <f>COUNTIFS($H$59:$H$70,$U111,$Q$109:$Q$120,1)+COUNTIFS($K$59:$K$70,$U111,$R$109:$R$120,1)</f>
        <v>0</v>
      </c>
      <c r="X111" s="7">
        <f>COUNTIFS($H$59:$H$70,$U111,$Q$109:$Q$120,0)+COUNTIFS($K$59:$K$70,$U111,$R$109:$R$120,0)</f>
        <v>1</v>
      </c>
      <c r="Y111" s="7">
        <f>SUMIF($H$59:$H$70,$U111,$J$59:$J$70)+SUMIF($K$59:$K$70,$U111,$I$59:$I$70)</f>
        <v>3</v>
      </c>
      <c r="Z111" s="7">
        <f>SUMIF($H$59:$H$70,$U111,$J$59:$J$70)+SUMIF($K$59:$K$70,$U111,$I$59:$I$70)</f>
        <v>3</v>
      </c>
      <c r="AA111" s="7">
        <f>Y111-Z111</f>
        <v>0</v>
      </c>
      <c r="AB111" s="7">
        <f>SUMIF($H$59:$H$70,$U111,$Q$109:$Q$120)+SUMIF($K$59:$K$70,$U111,$R$109:$R$120)</f>
        <v>0</v>
      </c>
      <c r="AC111" s="7">
        <f>SUM(AB111*1000000,AA111*1000,Y111*100,V111*10)</f>
        <v>300</v>
      </c>
    </row>
    <row r="112" spans="17:29" x14ac:dyDescent="0.25">
      <c r="Q112" s="5" t="str">
        <f>IF(I62="","",IF(I62&gt;J62,3,IF(I62=J62,1,0)))</f>
        <v/>
      </c>
      <c r="R112" s="5" t="str">
        <f>IF(J62="","",IF(J62&gt;I62,3,IF(J62=I62,1,0)))</f>
        <v/>
      </c>
      <c r="S112" s="6"/>
      <c r="T112" s="8">
        <f>RANK($AC112,$AC$110:$AC$113,0)+COUNTIF($AC$109:AC111,AC112)</f>
        <v>3</v>
      </c>
      <c r="U112" s="5" t="s">
        <v>1</v>
      </c>
      <c r="V112" s="7">
        <f>COUNTIFS($H$59:$H$70,$U112,$Q$109:$Q$120,3)+COUNTIFS($K$59:$K$70,$U112,$R$109:$R$120,3)</f>
        <v>0</v>
      </c>
      <c r="W112" s="7">
        <f>COUNTIFS($H$59:$H$70,$U112,$Q$109:$Q$120,1)+COUNTIFS($K$59:$K$70,$U112,$R$109:$R$120,1)</f>
        <v>1</v>
      </c>
      <c r="X112" s="7">
        <f>COUNTIFS($H$59:$H$70,$U112,$Q$109:$Q$120,0)+COUNTIFS($K$59:$K$70,$U112,$R$109:$R$120,0)</f>
        <v>0</v>
      </c>
      <c r="Y112" s="7">
        <f>SUMIF($H$59:$H$70,$U112,$J$59:$J$70)+SUMIF($K$59:$K$70,$U112,$I$59:$I$70)</f>
        <v>1</v>
      </c>
      <c r="Z112" s="7">
        <f>SUMIF($H$59:$H$70,$U112,$J$59:$J$70)+SUMIF($K$59:$K$70,$U112,$I$59:$I$70)</f>
        <v>1</v>
      </c>
      <c r="AA112" s="7">
        <f>Y112-Z112</f>
        <v>0</v>
      </c>
      <c r="AB112" s="7">
        <f>SUMIF($H$59:$H$70,$U112,$Q$109:$Q$120)+SUMIF($K$59:$K$70,$U112,$R$109:$R$120)</f>
        <v>1</v>
      </c>
      <c r="AC112" s="7">
        <f>SUM(AB112*1000000,AA112*1000,Y112*100,V112*10)</f>
        <v>1000100</v>
      </c>
    </row>
    <row r="113" spans="17:29" x14ac:dyDescent="0.25">
      <c r="Q113" s="5" t="str">
        <f>IF(I63="","",IF(I63&gt;J63,3,IF(I63=J63,1,0)))</f>
        <v/>
      </c>
      <c r="R113" s="5" t="str">
        <f>IF(J63="","",IF(J63&gt;I63,3,IF(J63=I63,1,0)))</f>
        <v/>
      </c>
      <c r="S113" s="6"/>
      <c r="T113" s="8">
        <f>RANK($AC113,$AC$110:$AC$113,0)+COUNTIF($AC$109:AC112,AC113)</f>
        <v>1</v>
      </c>
      <c r="U113" s="5" t="s">
        <v>0</v>
      </c>
      <c r="V113" s="7">
        <f>COUNTIFS($H$59:$H$70,$U113,$Q$109:$Q$120,3)+COUNTIFS($K$59:$K$70,$U113,$R$109:$R$120,3)</f>
        <v>1</v>
      </c>
      <c r="W113" s="7">
        <f>COUNTIFS($H$59:$H$70,$U113,$Q$109:$Q$120,1)+COUNTIFS($K$59:$K$70,$U113,$R$109:$R$120,1)</f>
        <v>0</v>
      </c>
      <c r="X113" s="7">
        <f>COUNTIFS($H$59:$H$70,$U113,$Q$109:$Q$120,0)+COUNTIFS($K$59:$K$70,$U113,$R$109:$R$120,0)</f>
        <v>0</v>
      </c>
      <c r="Y113" s="7">
        <f>SUMIF($H$59:$H$70,$U113,$J$59:$J$70)+SUMIF($K$59:$K$70,$U113,$I$59:$I$70)</f>
        <v>2</v>
      </c>
      <c r="Z113" s="7">
        <f>SUMIF($H$59:$H$70,$U113,$J$59:$J$70)+SUMIF($K$59:$K$70,$U113,$I$59:$I$70)</f>
        <v>2</v>
      </c>
      <c r="AA113" s="7">
        <f>Y113-Z113</f>
        <v>0</v>
      </c>
      <c r="AB113" s="7">
        <f>SUMIF($H$59:$H$70,$U113,$Q$109:$Q$120)+SUMIF($K$59:$K$70,$U113,$R$109:$R$120)</f>
        <v>3</v>
      </c>
      <c r="AC113" s="7">
        <f>SUM(AB113*1000000,AA113*1000,Y113*100,V113*10)</f>
        <v>3000210</v>
      </c>
    </row>
    <row r="114" spans="17:29" x14ac:dyDescent="0.25">
      <c r="Q114" s="5" t="str">
        <f>IF(I64="","",IF(I64&gt;J64,3,IF(I64=J64,1,0)))</f>
        <v/>
      </c>
      <c r="R114" s="5" t="str">
        <f>IF(J64="","",IF(J64&gt;I64,3,IF(J64=I64,1,0)))</f>
        <v/>
      </c>
    </row>
    <row r="115" spans="17:29" x14ac:dyDescent="0.25">
      <c r="Q115" s="5" t="str">
        <f>IF(I65="","",IF(I65&gt;J65,3,IF(I65=J65,1,0)))</f>
        <v/>
      </c>
      <c r="R115" s="5" t="str">
        <f>IF(J65="","",IF(J65&gt;I65,3,IF(J65=I65,1,0)))</f>
        <v/>
      </c>
      <c r="S115" s="4"/>
    </row>
    <row r="116" spans="17:29" x14ac:dyDescent="0.25">
      <c r="Q116" s="5" t="str">
        <f>IF(I66="","",IF(I66&gt;J66,3,IF(I66=J66,1,0)))</f>
        <v/>
      </c>
      <c r="R116" s="5" t="str">
        <f>IF(J66="","",IF(J66&gt;I66,3,IF(J66=I66,1,0)))</f>
        <v/>
      </c>
      <c r="S116" s="4"/>
    </row>
    <row r="117" spans="17:29" x14ac:dyDescent="0.25">
      <c r="Q117" s="5" t="str">
        <f>IF(I67="","",IF(I67&gt;J67,3,IF(I67=J67,1,0)))</f>
        <v/>
      </c>
      <c r="R117" s="5" t="str">
        <f>IF(J67="","",IF(J67&gt;I67,3,IF(J67=I67,1,0)))</f>
        <v/>
      </c>
      <c r="S117" s="4"/>
    </row>
    <row r="118" spans="17:29" x14ac:dyDescent="0.25">
      <c r="Q118" s="5" t="str">
        <f>IF(I68="","",IF(I68&gt;J68,3,IF(I68=J68,1,0)))</f>
        <v/>
      </c>
      <c r="R118" s="5" t="str">
        <f>IF(J68="","",IF(J68&gt;I68,3,IF(J68=I68,1,0)))</f>
        <v/>
      </c>
      <c r="S118" s="4"/>
      <c r="T118" s="6"/>
      <c r="U118" s="6"/>
    </row>
    <row r="119" spans="17:29" x14ac:dyDescent="0.25">
      <c r="Q119" s="5" t="str">
        <f>IF(I69="","",IF(I69&gt;J69,3,IF(I69=J69,1,0)))</f>
        <v/>
      </c>
      <c r="R119" s="5" t="str">
        <f>IF(J69="","",IF(J69&gt;I69,3,IF(J69=I69,1,0)))</f>
        <v/>
      </c>
      <c r="S119" s="4"/>
      <c r="T119" s="6"/>
      <c r="U119" s="6"/>
    </row>
    <row r="120" spans="17:29" x14ac:dyDescent="0.25">
      <c r="Q120" s="5" t="str">
        <f>IF(I70="","",IF(I70&gt;J70,3,IF(I70=J70,1,0)))</f>
        <v/>
      </c>
      <c r="R120" s="5" t="str">
        <f>IF(J70="","",IF(J70&gt;I70,3,IF(J70=I70,1,0)))</f>
        <v/>
      </c>
      <c r="S120" s="4"/>
    </row>
  </sheetData>
  <mergeCells count="16">
    <mergeCell ref="Q2:R2"/>
    <mergeCell ref="T2:AC2"/>
    <mergeCell ref="Q17:R17"/>
    <mergeCell ref="T17:AC17"/>
    <mergeCell ref="Q32:R32"/>
    <mergeCell ref="T32:AC32"/>
    <mergeCell ref="Q92:R92"/>
    <mergeCell ref="T92:AC92"/>
    <mergeCell ref="Q107:R107"/>
    <mergeCell ref="T107:AC107"/>
    <mergeCell ref="Q47:R47"/>
    <mergeCell ref="T47:AC47"/>
    <mergeCell ref="Q62:R62"/>
    <mergeCell ref="T62:AC62"/>
    <mergeCell ref="Q77:R77"/>
    <mergeCell ref="T77:AC7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enu">
                <anchor moveWithCells="1">
                  <from>
                    <xdr:col>4</xdr:col>
                    <xdr:colOff>647700</xdr:colOff>
                    <xdr:row>0</xdr:row>
                    <xdr:rowOff>38100</xdr:rowOff>
                  </from>
                  <to>
                    <xdr:col>7</xdr:col>
                    <xdr:colOff>899160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feuille référence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2015-09-17T12:09:35Z</dcterms:created>
  <dcterms:modified xsi:type="dcterms:W3CDTF">2015-09-17T12:11:12Z</dcterms:modified>
</cp:coreProperties>
</file>