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3715" windowHeight="9780" activeTab="2"/>
  </bookViews>
  <sheets>
    <sheet name="Feuil1" sheetId="1" r:id="rId1"/>
    <sheet name="Feuil2" sheetId="2" r:id="rId2"/>
    <sheet name="cotation chevaux" sheetId="7" r:id="rId3"/>
    <sheet name="cotation chevaux (2)" sheetId="10" r:id="rId4"/>
    <sheet name="RESULTAT" sheetId="8" r:id="rId5"/>
  </sheets>
  <externalReferences>
    <externalReference r:id="rId6"/>
  </externalReferences>
  <definedNames>
    <definedName name="_xlnm.Print_Area" localSheetId="2">'cotation chevaux'!$B$2:$W$33</definedName>
    <definedName name="_xlnm.Print_Area" localSheetId="3">'cotation chevaux (2)'!$B$2:$W$33</definedName>
  </definedNames>
  <calcPr calcId="125725" calcMode="manual"/>
</workbook>
</file>

<file path=xl/calcChain.xml><?xml version="1.0" encoding="utf-8"?>
<calcChain xmlns="http://schemas.openxmlformats.org/spreadsheetml/2006/main">
  <c r="G17" i="8"/>
  <c r="H17"/>
  <c r="I17"/>
  <c r="J17"/>
  <c r="G18"/>
  <c r="H18"/>
  <c r="I18"/>
  <c r="J18"/>
  <c r="G19"/>
  <c r="H19"/>
  <c r="I19"/>
  <c r="J19"/>
  <c r="G20"/>
  <c r="H20"/>
  <c r="I20"/>
  <c r="J20"/>
  <c r="G21"/>
  <c r="H21"/>
  <c r="I21"/>
  <c r="J21"/>
  <c r="G22"/>
  <c r="H22"/>
  <c r="I22"/>
  <c r="J22"/>
  <c r="G23"/>
  <c r="H23"/>
  <c r="I23"/>
  <c r="J23"/>
  <c r="G24"/>
  <c r="H24"/>
  <c r="I24"/>
  <c r="J24"/>
  <c r="G25"/>
  <c r="H25"/>
  <c r="I25"/>
  <c r="J25"/>
  <c r="G26"/>
  <c r="H26"/>
  <c r="I26"/>
  <c r="J26"/>
  <c r="F26"/>
  <c r="F25"/>
  <c r="F24"/>
  <c r="F23"/>
  <c r="F22"/>
  <c r="F21"/>
  <c r="F20"/>
  <c r="F19"/>
  <c r="F18"/>
  <c r="F17"/>
  <c r="A14"/>
  <c r="J12"/>
  <c r="I12"/>
  <c r="H12"/>
  <c r="G12"/>
  <c r="F12"/>
  <c r="J11"/>
  <c r="I11"/>
  <c r="H11"/>
  <c r="G11"/>
  <c r="F11"/>
  <c r="J10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J6"/>
  <c r="I6"/>
  <c r="H6"/>
  <c r="G6"/>
  <c r="F6"/>
  <c r="J5"/>
  <c r="I5"/>
  <c r="H5"/>
  <c r="G5"/>
  <c r="F5"/>
  <c r="J4"/>
  <c r="I4"/>
  <c r="H4"/>
  <c r="G4"/>
  <c r="F4"/>
  <c r="J3"/>
  <c r="I3"/>
  <c r="H3"/>
  <c r="G3"/>
  <c r="F3"/>
  <c r="A1"/>
  <c r="AY36" i="1"/>
  <c r="AX36"/>
  <c r="AW36"/>
  <c r="AV36"/>
  <c r="AU36"/>
  <c r="AT36"/>
  <c r="AY35"/>
  <c r="AX35"/>
  <c r="AW35"/>
  <c r="AV35"/>
  <c r="AU35"/>
  <c r="AT35"/>
  <c r="AY34"/>
  <c r="AX34"/>
  <c r="AW34"/>
  <c r="AV34"/>
  <c r="AU34"/>
  <c r="AT34"/>
  <c r="AY33"/>
  <c r="AX33"/>
  <c r="AW33"/>
  <c r="AV33"/>
  <c r="AU33"/>
  <c r="AT33"/>
  <c r="AY32"/>
  <c r="AX32"/>
  <c r="AW32"/>
  <c r="AV32"/>
  <c r="AU32"/>
  <c r="AT32"/>
  <c r="AY31"/>
  <c r="AX31"/>
  <c r="AW31"/>
  <c r="AV31"/>
  <c r="AU31"/>
  <c r="AT31"/>
  <c r="AY30"/>
  <c r="AX30"/>
  <c r="AW30"/>
  <c r="AV30"/>
  <c r="AU30"/>
  <c r="AT30"/>
  <c r="AY29"/>
  <c r="AX29"/>
  <c r="AW29"/>
  <c r="AV29"/>
  <c r="AU29"/>
  <c r="AT29"/>
  <c r="AY28"/>
  <c r="AX28"/>
  <c r="AW28"/>
  <c r="AV28"/>
  <c r="AU28"/>
  <c r="AT28"/>
  <c r="AY27"/>
  <c r="AX27"/>
  <c r="AW27"/>
  <c r="AV27"/>
  <c r="AU27"/>
  <c r="AT27"/>
  <c r="AY26"/>
  <c r="AX26"/>
  <c r="AW26"/>
  <c r="AV26"/>
  <c r="AU26"/>
  <c r="AT26"/>
  <c r="AY25"/>
  <c r="AX25"/>
  <c r="AW25"/>
  <c r="AV25"/>
  <c r="AU25"/>
  <c r="AT25"/>
  <c r="AY24"/>
  <c r="AX24"/>
  <c r="AW24"/>
  <c r="AV24"/>
  <c r="AU24"/>
  <c r="AT24"/>
  <c r="AY23"/>
  <c r="AX23"/>
  <c r="AW23"/>
  <c r="AV23"/>
  <c r="AU23"/>
  <c r="AT23"/>
  <c r="AY22"/>
  <c r="AX22"/>
  <c r="AW22"/>
  <c r="AV22"/>
  <c r="AU22"/>
  <c r="AT22"/>
  <c r="AY21"/>
  <c r="AX21"/>
  <c r="AW21"/>
  <c r="AV21"/>
  <c r="AU21"/>
  <c r="AT21"/>
  <c r="AY20"/>
  <c r="AX20"/>
  <c r="AW20"/>
  <c r="AV20"/>
  <c r="AU20"/>
  <c r="AT20"/>
  <c r="AY19"/>
  <c r="AX19"/>
  <c r="AW19"/>
  <c r="AV19"/>
  <c r="AU19"/>
  <c r="AT19"/>
  <c r="AY18"/>
  <c r="AX18"/>
  <c r="AW18"/>
  <c r="AV18"/>
  <c r="AU18"/>
  <c r="AT18"/>
  <c r="AY17"/>
  <c r="AX17"/>
  <c r="AW17"/>
  <c r="AV17"/>
  <c r="AU17"/>
  <c r="AT17"/>
  <c r="AY16"/>
  <c r="AX16"/>
  <c r="AW16"/>
  <c r="AV16"/>
  <c r="AU16"/>
  <c r="AT16"/>
  <c r="AY15"/>
  <c r="AX15"/>
  <c r="AW15"/>
  <c r="AV15"/>
  <c r="AU15"/>
  <c r="AT15"/>
  <c r="AY14"/>
  <c r="AX14"/>
  <c r="AW14"/>
  <c r="AV14"/>
  <c r="AU14"/>
  <c r="AT14"/>
  <c r="AY13"/>
  <c r="AX13"/>
  <c r="AW13"/>
  <c r="AV13"/>
  <c r="AU13"/>
  <c r="AT13"/>
  <c r="AY12"/>
  <c r="AX12"/>
  <c r="AW12"/>
  <c r="AV12"/>
  <c r="AU12"/>
  <c r="AT12"/>
  <c r="AY11"/>
  <c r="AX11"/>
  <c r="AW11"/>
  <c r="AV11"/>
  <c r="AU11"/>
  <c r="AT11"/>
  <c r="AY10"/>
  <c r="AX10"/>
  <c r="AW10"/>
  <c r="AV10"/>
  <c r="AU10"/>
  <c r="AT10"/>
  <c r="AY9"/>
  <c r="AX9"/>
  <c r="AW9"/>
  <c r="AV9"/>
  <c r="AT9"/>
  <c r="AY8"/>
  <c r="AX8"/>
  <c r="AW8"/>
  <c r="AV8"/>
  <c r="AT8"/>
  <c r="AY7"/>
  <c r="AX7"/>
  <c r="AW7"/>
  <c r="AV7"/>
  <c r="AU7"/>
  <c r="AT7"/>
  <c r="AY4"/>
  <c r="AX4"/>
  <c r="AW4"/>
  <c r="AV4"/>
  <c r="AT4"/>
  <c r="AL3157"/>
  <c r="AG3157"/>
  <c r="T3157"/>
  <c r="A3157"/>
  <c r="AF3156"/>
  <c r="AN103"/>
  <c r="AM103"/>
  <c r="AJ103"/>
  <c r="AI103"/>
  <c r="AN102"/>
  <c r="AM102"/>
  <c r="AJ102"/>
  <c r="AI102"/>
  <c r="AD102" s="1"/>
  <c r="AN101"/>
  <c r="AM101"/>
  <c r="AJ101"/>
  <c r="AI101"/>
  <c r="AN100"/>
  <c r="AM100"/>
  <c r="AJ100"/>
  <c r="AI100"/>
  <c r="AD100" s="1"/>
  <c r="AN99"/>
  <c r="AM99"/>
  <c r="AJ99"/>
  <c r="AI99"/>
  <c r="AN98"/>
  <c r="AM98"/>
  <c r="AJ98"/>
  <c r="AI98"/>
  <c r="AD98" s="1"/>
  <c r="AN97"/>
  <c r="AM97"/>
  <c r="AJ97"/>
  <c r="AI97"/>
  <c r="AN96"/>
  <c r="AM96"/>
  <c r="AJ96"/>
  <c r="AI96"/>
  <c r="AD96" s="1"/>
  <c r="AN95"/>
  <c r="AM95"/>
  <c r="AJ95"/>
  <c r="AI95"/>
  <c r="AN94"/>
  <c r="AM94"/>
  <c r="AJ94"/>
  <c r="AI94"/>
  <c r="AD94" s="1"/>
  <c r="AN93"/>
  <c r="AM93"/>
  <c r="AJ93"/>
  <c r="AI93"/>
  <c r="AN92"/>
  <c r="AM92"/>
  <c r="AJ92"/>
  <c r="AI92"/>
  <c r="AD92" s="1"/>
  <c r="AN91"/>
  <c r="AM91"/>
  <c r="AJ91"/>
  <c r="AI91"/>
  <c r="AN90"/>
  <c r="AM90"/>
  <c r="AJ90"/>
  <c r="AI90"/>
  <c r="AD90" s="1"/>
  <c r="AN89"/>
  <c r="AM89"/>
  <c r="AJ89"/>
  <c r="AI89"/>
  <c r="AN88"/>
  <c r="AM88"/>
  <c r="AJ88"/>
  <c r="AI88"/>
  <c r="AD88" s="1"/>
  <c r="AN87"/>
  <c r="AM87"/>
  <c r="AJ87"/>
  <c r="AI87"/>
  <c r="AN86"/>
  <c r="AM86"/>
  <c r="AJ86"/>
  <c r="AI86"/>
  <c r="AD86" s="1"/>
  <c r="AN85"/>
  <c r="AM85"/>
  <c r="AJ85"/>
  <c r="AI85"/>
  <c r="AN84"/>
  <c r="AO84" s="1"/>
  <c r="AO85" s="1"/>
  <c r="AM84"/>
  <c r="AP84" s="1"/>
  <c r="AJ84"/>
  <c r="AI84"/>
  <c r="AD103"/>
  <c r="Y103"/>
  <c r="X103"/>
  <c r="Y102"/>
  <c r="X102"/>
  <c r="AD101"/>
  <c r="Y101"/>
  <c r="X101"/>
  <c r="Y100"/>
  <c r="X100"/>
  <c r="AD99"/>
  <c r="Y99"/>
  <c r="X99"/>
  <c r="Y98"/>
  <c r="X98"/>
  <c r="AD97"/>
  <c r="Y97"/>
  <c r="X97"/>
  <c r="Y96"/>
  <c r="X96"/>
  <c r="AD95"/>
  <c r="Y95"/>
  <c r="X95"/>
  <c r="Y94"/>
  <c r="X94"/>
  <c r="AD93"/>
  <c r="Y93"/>
  <c r="X93"/>
  <c r="Y92"/>
  <c r="X92"/>
  <c r="AD91"/>
  <c r="Y91"/>
  <c r="X91"/>
  <c r="Y90"/>
  <c r="X90"/>
  <c r="AD89"/>
  <c r="Y89"/>
  <c r="X89"/>
  <c r="Y88"/>
  <c r="X88"/>
  <c r="AD87"/>
  <c r="Y87"/>
  <c r="X87"/>
  <c r="Y86"/>
  <c r="X86"/>
  <c r="AD85"/>
  <c r="Y85"/>
  <c r="X85"/>
  <c r="AD84"/>
  <c r="Y84"/>
  <c r="AB3158" s="1"/>
  <c r="X84"/>
  <c r="AA84" s="1"/>
  <c r="U84"/>
  <c r="U85" s="1"/>
  <c r="U86" s="1"/>
  <c r="U87" s="1"/>
  <c r="U88" s="1"/>
  <c r="U89" s="1"/>
  <c r="U90" s="1"/>
  <c r="U91" s="1"/>
  <c r="U92" s="1"/>
  <c r="U93" s="1"/>
  <c r="U94" s="1"/>
  <c r="U95" s="1"/>
  <c r="U96" s="1"/>
  <c r="U97" s="1"/>
  <c r="U98" s="1"/>
  <c r="U99" s="1"/>
  <c r="U100" s="1"/>
  <c r="U101" s="1"/>
  <c r="U102" s="1"/>
  <c r="U103" s="1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Q103"/>
  <c r="Q102"/>
  <c r="Q101"/>
  <c r="Q100"/>
  <c r="E100"/>
  <c r="E101" s="1"/>
  <c r="E102" s="1"/>
  <c r="E103" s="1"/>
  <c r="Q99"/>
  <c r="Q98"/>
  <c r="Q97"/>
  <c r="Q96"/>
  <c r="Q95"/>
  <c r="Q94"/>
  <c r="Q93"/>
  <c r="Q92"/>
  <c r="E92"/>
  <c r="E93" s="1"/>
  <c r="E94" s="1"/>
  <c r="E95" s="1"/>
  <c r="E96" s="1"/>
  <c r="E97" s="1"/>
  <c r="E98" s="1"/>
  <c r="E99" s="1"/>
  <c r="Q91"/>
  <c r="Q90"/>
  <c r="Q89"/>
  <c r="Q88"/>
  <c r="Q87"/>
  <c r="Q86"/>
  <c r="Q85"/>
  <c r="Q84"/>
  <c r="Q3156" s="1"/>
  <c r="E84"/>
  <c r="E85" s="1"/>
  <c r="E86" s="1"/>
  <c r="E87" s="1"/>
  <c r="E88" s="1"/>
  <c r="E89" s="1"/>
  <c r="E90" s="1"/>
  <c r="E91" s="1"/>
  <c r="AG83"/>
  <c r="T83"/>
  <c r="A83"/>
  <c r="AN82"/>
  <c r="AM82"/>
  <c r="AF82"/>
  <c r="AD82"/>
  <c r="Y82"/>
  <c r="X82"/>
  <c r="S82"/>
  <c r="AQ81"/>
  <c r="AN81"/>
  <c r="AM81"/>
  <c r="Y81"/>
  <c r="X81"/>
  <c r="AQ80"/>
  <c r="AN80"/>
  <c r="AM80"/>
  <c r="Y80"/>
  <c r="X80"/>
  <c r="AQ79"/>
  <c r="AN79"/>
  <c r="AM79"/>
  <c r="Y79"/>
  <c r="X79"/>
  <c r="AN65"/>
  <c r="AM65"/>
  <c r="AK65"/>
  <c r="AJ65"/>
  <c r="AI65"/>
  <c r="AD65" s="1"/>
  <c r="AN64"/>
  <c r="AM64"/>
  <c r="AK64"/>
  <c r="AJ64"/>
  <c r="AI64"/>
  <c r="AN63"/>
  <c r="AM63"/>
  <c r="AK63"/>
  <c r="AJ63"/>
  <c r="AI63"/>
  <c r="AN62"/>
  <c r="AM62"/>
  <c r="AK62"/>
  <c r="AJ62"/>
  <c r="AI62"/>
  <c r="AN61"/>
  <c r="AM61"/>
  <c r="AK61"/>
  <c r="AJ61"/>
  <c r="AI61"/>
  <c r="AD61" s="1"/>
  <c r="AN60"/>
  <c r="AM60"/>
  <c r="AK60"/>
  <c r="AJ60"/>
  <c r="AI60"/>
  <c r="AN59"/>
  <c r="AM59"/>
  <c r="AK59"/>
  <c r="AJ59"/>
  <c r="AI59"/>
  <c r="AN58"/>
  <c r="AM58"/>
  <c r="AK58"/>
  <c r="AJ58"/>
  <c r="AI58"/>
  <c r="AN57"/>
  <c r="AM57"/>
  <c r="AK57"/>
  <c r="AJ57"/>
  <c r="AI57"/>
  <c r="AD57" s="1"/>
  <c r="AN56"/>
  <c r="AM56"/>
  <c r="AK56"/>
  <c r="AJ56"/>
  <c r="AI56"/>
  <c r="AN55"/>
  <c r="AM55"/>
  <c r="AK55"/>
  <c r="AJ55"/>
  <c r="AI55"/>
  <c r="AN54"/>
  <c r="AM54"/>
  <c r="AK54"/>
  <c r="AJ54"/>
  <c r="AI54"/>
  <c r="AN53"/>
  <c r="AM53"/>
  <c r="AK53"/>
  <c r="AJ53"/>
  <c r="AI53"/>
  <c r="AD53" s="1"/>
  <c r="AN52"/>
  <c r="AM52"/>
  <c r="AK52"/>
  <c r="AJ52"/>
  <c r="AI52"/>
  <c r="AN51"/>
  <c r="AM51"/>
  <c r="AK51"/>
  <c r="AJ51"/>
  <c r="AI51"/>
  <c r="AN50"/>
  <c r="AM50"/>
  <c r="AK50"/>
  <c r="AJ50"/>
  <c r="AI50"/>
  <c r="AN49"/>
  <c r="AM49"/>
  <c r="AK49"/>
  <c r="AJ49"/>
  <c r="AI49"/>
  <c r="AD49" s="1"/>
  <c r="AN48"/>
  <c r="AM48"/>
  <c r="AK48"/>
  <c r="AJ48"/>
  <c r="AI48"/>
  <c r="AN47"/>
  <c r="AM47"/>
  <c r="AK47"/>
  <c r="AJ47"/>
  <c r="AI47"/>
  <c r="AN46"/>
  <c r="AM46"/>
  <c r="AK46"/>
  <c r="AJ46"/>
  <c r="AI46"/>
  <c r="AN45"/>
  <c r="AO45" s="1"/>
  <c r="AM45"/>
  <c r="AP45" s="1"/>
  <c r="AP46" s="1"/>
  <c r="AK45"/>
  <c r="AJ45"/>
  <c r="AI45"/>
  <c r="AD47"/>
  <c r="AD51"/>
  <c r="AD55"/>
  <c r="AD59"/>
  <c r="AD63"/>
  <c r="AD45"/>
  <c r="Y65"/>
  <c r="X65"/>
  <c r="Y64"/>
  <c r="X64"/>
  <c r="Y63"/>
  <c r="X63"/>
  <c r="Y62"/>
  <c r="X62"/>
  <c r="Y61"/>
  <c r="X61"/>
  <c r="Y60"/>
  <c r="X60"/>
  <c r="Y59"/>
  <c r="X59"/>
  <c r="Y58"/>
  <c r="X58"/>
  <c r="Y57"/>
  <c r="X57"/>
  <c r="Y56"/>
  <c r="X56"/>
  <c r="Y55"/>
  <c r="X55"/>
  <c r="Y54"/>
  <c r="X54"/>
  <c r="Y53"/>
  <c r="X53"/>
  <c r="Y52"/>
  <c r="X52"/>
  <c r="Y51"/>
  <c r="X51"/>
  <c r="Y50"/>
  <c r="X50"/>
  <c r="Y49"/>
  <c r="X49"/>
  <c r="Y48"/>
  <c r="X48"/>
  <c r="Y47"/>
  <c r="X47"/>
  <c r="Y46"/>
  <c r="X46"/>
  <c r="Y45"/>
  <c r="Z45" s="1"/>
  <c r="Z46" s="1"/>
  <c r="X45"/>
  <c r="AA45" s="1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82" s="1"/>
  <c r="A65"/>
  <c r="A64"/>
  <c r="A63"/>
  <c r="A62"/>
  <c r="E61"/>
  <c r="E62" s="1"/>
  <c r="E63" s="1"/>
  <c r="E64" s="1"/>
  <c r="E65" s="1"/>
  <c r="A61"/>
  <c r="A60"/>
  <c r="A59"/>
  <c r="A58"/>
  <c r="A57"/>
  <c r="A56"/>
  <c r="A55"/>
  <c r="A54"/>
  <c r="E53"/>
  <c r="E54" s="1"/>
  <c r="E55" s="1"/>
  <c r="E56" s="1"/>
  <c r="E57" s="1"/>
  <c r="E58" s="1"/>
  <c r="E59" s="1"/>
  <c r="E60" s="1"/>
  <c r="A53"/>
  <c r="A52"/>
  <c r="A51"/>
  <c r="A50"/>
  <c r="A49"/>
  <c r="A48"/>
  <c r="A47"/>
  <c r="A46"/>
  <c r="E45"/>
  <c r="E46" s="1"/>
  <c r="E47" s="1"/>
  <c r="E48" s="1"/>
  <c r="E49" s="1"/>
  <c r="E50" s="1"/>
  <c r="E51" s="1"/>
  <c r="E52" s="1"/>
  <c r="A45"/>
  <c r="T44"/>
  <c r="A44"/>
  <c r="AF43"/>
  <c r="Y43"/>
  <c r="X43"/>
  <c r="S43"/>
  <c r="A43"/>
  <c r="AN26"/>
  <c r="AM26"/>
  <c r="AN25"/>
  <c r="AM25"/>
  <c r="AN24"/>
  <c r="AM24"/>
  <c r="AN23"/>
  <c r="AM23"/>
  <c r="AN22"/>
  <c r="AM22"/>
  <c r="AN21"/>
  <c r="AM21"/>
  <c r="AN20"/>
  <c r="AM20"/>
  <c r="AN19"/>
  <c r="AM19"/>
  <c r="AN18"/>
  <c r="AM18"/>
  <c r="AN17"/>
  <c r="AM17"/>
  <c r="AN16"/>
  <c r="AM16"/>
  <c r="AN15"/>
  <c r="AM15"/>
  <c r="AN14"/>
  <c r="AM14"/>
  <c r="AN13"/>
  <c r="AM13"/>
  <c r="AN12"/>
  <c r="AM12"/>
  <c r="AN11"/>
  <c r="AM11"/>
  <c r="AN10"/>
  <c r="AM10"/>
  <c r="AN9"/>
  <c r="AM9"/>
  <c r="AN8"/>
  <c r="AM8"/>
  <c r="AN7"/>
  <c r="AM7"/>
  <c r="AP7" s="1"/>
  <c r="AK26"/>
  <c r="AJ26"/>
  <c r="AI26"/>
  <c r="AD26" s="1"/>
  <c r="AK25"/>
  <c r="AJ25"/>
  <c r="AI25"/>
  <c r="AK24"/>
  <c r="AJ24"/>
  <c r="AI24"/>
  <c r="AD24" s="1"/>
  <c r="AK23"/>
  <c r="AJ23"/>
  <c r="AI23"/>
  <c r="AK22"/>
  <c r="AJ22"/>
  <c r="AI22"/>
  <c r="AD22" s="1"/>
  <c r="AK21"/>
  <c r="AJ21"/>
  <c r="AI21"/>
  <c r="AK20"/>
  <c r="AJ20"/>
  <c r="AI20"/>
  <c r="AD20" s="1"/>
  <c r="AK19"/>
  <c r="AJ19"/>
  <c r="AI19"/>
  <c r="AK18"/>
  <c r="AJ18"/>
  <c r="AI18"/>
  <c r="AD18" s="1"/>
  <c r="AK17"/>
  <c r="AJ17"/>
  <c r="AI17"/>
  <c r="AK16"/>
  <c r="AJ16"/>
  <c r="AI16"/>
  <c r="AD16" s="1"/>
  <c r="AK15"/>
  <c r="AJ15"/>
  <c r="AI15"/>
  <c r="AK14"/>
  <c r="AJ14"/>
  <c r="AI14"/>
  <c r="AD14" s="1"/>
  <c r="AK13"/>
  <c r="AJ13"/>
  <c r="AI13"/>
  <c r="AK12"/>
  <c r="AJ12"/>
  <c r="AI12"/>
  <c r="AD12" s="1"/>
  <c r="AK11"/>
  <c r="AJ11"/>
  <c r="AI11"/>
  <c r="AK10"/>
  <c r="AJ10"/>
  <c r="AI10"/>
  <c r="AK9"/>
  <c r="AJ9"/>
  <c r="AI9"/>
  <c r="AK8"/>
  <c r="AJ8"/>
  <c r="AI8"/>
  <c r="AD8" s="1"/>
  <c r="AK7"/>
  <c r="AJ7"/>
  <c r="AI7"/>
  <c r="AN6"/>
  <c r="AO6" s="1"/>
  <c r="AM6"/>
  <c r="AP6" s="1"/>
  <c r="AK6"/>
  <c r="AJ6"/>
  <c r="AI6"/>
  <c r="AD6" s="1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6"/>
  <c r="AA6" s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43" l="1"/>
  <c r="S44" s="1"/>
  <c r="AD10"/>
  <c r="AD3156"/>
  <c r="AF3158" s="1"/>
  <c r="AP8"/>
  <c r="AQ6"/>
  <c r="AD7"/>
  <c r="AD9"/>
  <c r="AD11"/>
  <c r="AD13"/>
  <c r="AD15"/>
  <c r="AD17"/>
  <c r="AD19"/>
  <c r="AD21"/>
  <c r="AD23"/>
  <c r="AD25"/>
  <c r="AD46"/>
  <c r="AD48"/>
  <c r="AD50"/>
  <c r="AD52"/>
  <c r="AD54"/>
  <c r="AD56"/>
  <c r="AD58"/>
  <c r="AD60"/>
  <c r="AD62"/>
  <c r="AD64"/>
  <c r="AB83"/>
  <c r="Y83" s="1"/>
  <c r="S83"/>
  <c r="S3156" s="1"/>
  <c r="S3158" s="1"/>
  <c r="Z84"/>
  <c r="Z85" s="1"/>
  <c r="Z86" s="1"/>
  <c r="Z87" s="1"/>
  <c r="Z88" s="1"/>
  <c r="Z89" s="1"/>
  <c r="Z90" s="1"/>
  <c r="Z91" s="1"/>
  <c r="Z92" s="1"/>
  <c r="Z93" s="1"/>
  <c r="Z94" s="1"/>
  <c r="Z95" s="1"/>
  <c r="Z96" s="1"/>
  <c r="Z97" s="1"/>
  <c r="Z98" s="1"/>
  <c r="Z99" s="1"/>
  <c r="Z100" s="1"/>
  <c r="Z101" s="1"/>
  <c r="Z102" s="1"/>
  <c r="Z103" s="1"/>
  <c r="AB3157"/>
  <c r="Y3157" s="1"/>
  <c r="AO7"/>
  <c r="AA46"/>
  <c r="AP85"/>
  <c r="AQ3157"/>
  <c r="AN3157" s="1"/>
  <c r="AQ3158"/>
  <c r="AA85"/>
  <c r="AB84"/>
  <c r="AA86"/>
  <c r="AQ84"/>
  <c r="AO86"/>
  <c r="AO87" s="1"/>
  <c r="AO88"/>
  <c r="AO89" s="1"/>
  <c r="AO90" s="1"/>
  <c r="AO91" s="1"/>
  <c r="AO92" s="1"/>
  <c r="AO93" s="1"/>
  <c r="AO94" s="1"/>
  <c r="AO95" s="1"/>
  <c r="AO96" s="1"/>
  <c r="AO97" s="1"/>
  <c r="AO98" s="1"/>
  <c r="AO99" s="1"/>
  <c r="AO100" s="1"/>
  <c r="AO101" s="1"/>
  <c r="AO102" s="1"/>
  <c r="AO103" s="1"/>
  <c r="AP86"/>
  <c r="AQ86" s="1"/>
  <c r="AQ85"/>
  <c r="AP87"/>
  <c r="AB82"/>
  <c r="W83" s="1"/>
  <c r="AQ82"/>
  <c r="AQ83"/>
  <c r="AN83" s="1"/>
  <c r="AO46"/>
  <c r="AP47"/>
  <c r="AQ46"/>
  <c r="AO47"/>
  <c r="AO48" s="1"/>
  <c r="AO49" s="1"/>
  <c r="AO50" s="1"/>
  <c r="AO51" s="1"/>
  <c r="AO52" s="1"/>
  <c r="AO53" s="1"/>
  <c r="AO54" s="1"/>
  <c r="AO55" s="1"/>
  <c r="AO56" s="1"/>
  <c r="AO57" s="1"/>
  <c r="AO58" s="1"/>
  <c r="AO59" s="1"/>
  <c r="AO60" s="1"/>
  <c r="AO61" s="1"/>
  <c r="AO62" s="1"/>
  <c r="AO63" s="1"/>
  <c r="AO64" s="1"/>
  <c r="AO65" s="1"/>
  <c r="AQ45"/>
  <c r="AO8"/>
  <c r="AO9" s="1"/>
  <c r="AO10" s="1"/>
  <c r="AO11" s="1"/>
  <c r="AO12" s="1"/>
  <c r="AO13" s="1"/>
  <c r="AO14" s="1"/>
  <c r="AO15" s="1"/>
  <c r="AO16" s="1"/>
  <c r="AO17" s="1"/>
  <c r="AO18" s="1"/>
  <c r="AO19" s="1"/>
  <c r="AO20" s="1"/>
  <c r="AO21" s="1"/>
  <c r="AO22" s="1"/>
  <c r="AO23" s="1"/>
  <c r="AO24" s="1"/>
  <c r="AO25" s="1"/>
  <c r="AO26" s="1"/>
  <c r="AB45"/>
  <c r="Z47"/>
  <c r="Z48" s="1"/>
  <c r="Z49" s="1"/>
  <c r="Z50" s="1"/>
  <c r="Z51" s="1"/>
  <c r="Z52" s="1"/>
  <c r="Z53" s="1"/>
  <c r="Z54" s="1"/>
  <c r="Z55" s="1"/>
  <c r="Z56" s="1"/>
  <c r="Z57" s="1"/>
  <c r="Z58" s="1"/>
  <c r="Z59" s="1"/>
  <c r="Z60" s="1"/>
  <c r="Z61" s="1"/>
  <c r="Z62" s="1"/>
  <c r="Z63" s="1"/>
  <c r="Z64" s="1"/>
  <c r="Z65" s="1"/>
  <c r="AA47"/>
  <c r="AB47" s="1"/>
  <c r="AB46"/>
  <c r="AA48"/>
  <c r="AD43"/>
  <c r="AB44"/>
  <c r="Y44" s="1"/>
  <c r="AB43"/>
  <c r="W44" s="1"/>
  <c r="AQ7"/>
  <c r="AP9"/>
  <c r="AP10" s="1"/>
  <c r="AA7"/>
  <c r="AA8" s="1"/>
  <c r="Z6"/>
  <c r="Z7" s="1"/>
  <c r="AA9"/>
  <c r="A4" i="2"/>
  <c r="B4" s="1"/>
  <c r="AL83" i="1" l="1"/>
  <c r="W3157"/>
  <c r="AB85"/>
  <c r="AA87"/>
  <c r="AB86"/>
  <c r="AP88"/>
  <c r="AQ87"/>
  <c r="AP48"/>
  <c r="AQ47"/>
  <c r="AQ9"/>
  <c r="AQ8"/>
  <c r="AA49"/>
  <c r="AB48"/>
  <c r="AF44"/>
  <c r="AG43"/>
  <c r="AP11"/>
  <c r="AQ10"/>
  <c r="Z8"/>
  <c r="Z9" s="1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AB7"/>
  <c r="AB6"/>
  <c r="AA10"/>
  <c r="C4" i="2"/>
  <c r="D4" s="1"/>
  <c r="A5" a="1"/>
  <c r="A5" s="1"/>
  <c r="B5" s="1"/>
  <c r="AQ88" i="1" l="1"/>
  <c r="AP89"/>
  <c r="AB87"/>
  <c r="AA88"/>
  <c r="AB8"/>
  <c r="AP49"/>
  <c r="AQ48"/>
  <c r="AB49"/>
  <c r="AA50"/>
  <c r="AM43"/>
  <c r="AG44"/>
  <c r="AN43"/>
  <c r="AU8" s="1"/>
  <c r="AQ11"/>
  <c r="AP12"/>
  <c r="AB9"/>
  <c r="AA11"/>
  <c r="AB10"/>
  <c r="C5" i="2"/>
  <c r="D5"/>
  <c r="A6" a="1"/>
  <c r="A6" s="1"/>
  <c r="A7" s="1" a="1"/>
  <c r="A7" s="1"/>
  <c r="C7" s="1"/>
  <c r="AA89" i="1" l="1"/>
  <c r="AB88"/>
  <c r="AP90"/>
  <c r="AQ89"/>
  <c r="AP50"/>
  <c r="AQ49"/>
  <c r="AA51"/>
  <c r="AB50"/>
  <c r="AQ44"/>
  <c r="AN44" s="1"/>
  <c r="AU9" s="1"/>
  <c r="AU4" s="1"/>
  <c r="AQ43"/>
  <c r="AL44" s="1"/>
  <c r="AP13"/>
  <c r="AQ12"/>
  <c r="AA12"/>
  <c r="AB11"/>
  <c r="B7" i="2"/>
  <c r="C6"/>
  <c r="D6" s="1"/>
  <c r="A8" a="1"/>
  <c r="A8" s="1"/>
  <c r="B8" s="1"/>
  <c r="B6"/>
  <c r="D7"/>
  <c r="AQ90" i="1" l="1"/>
  <c r="AP91"/>
  <c r="AB89"/>
  <c r="AA90"/>
  <c r="AP51"/>
  <c r="AQ50"/>
  <c r="AB51"/>
  <c r="AA52"/>
  <c r="AQ13"/>
  <c r="AP14"/>
  <c r="AA13"/>
  <c r="AB12"/>
  <c r="C8" i="2"/>
  <c r="A9" a="1"/>
  <c r="A9" s="1"/>
  <c r="A10" s="1" a="1"/>
  <c r="A10" s="1"/>
  <c r="D8"/>
  <c r="B9" l="1"/>
  <c r="C9"/>
  <c r="AA91" i="1"/>
  <c r="AB90"/>
  <c r="AP92"/>
  <c r="AQ91"/>
  <c r="AP52"/>
  <c r="AQ51"/>
  <c r="AA53"/>
  <c r="AB52"/>
  <c r="AP15"/>
  <c r="AQ14"/>
  <c r="AA14"/>
  <c r="AB13"/>
  <c r="D9" i="2"/>
  <c r="B10"/>
  <c r="C10"/>
  <c r="A11" a="1"/>
  <c r="A11" s="1"/>
  <c r="AB91" i="1" l="1"/>
  <c r="AA92"/>
  <c r="AQ92"/>
  <c r="AP93"/>
  <c r="AP53"/>
  <c r="AQ52"/>
  <c r="AB53"/>
  <c r="AA54"/>
  <c r="AQ15"/>
  <c r="AP16"/>
  <c r="AA15"/>
  <c r="AB14"/>
  <c r="D10" i="2"/>
  <c r="C11"/>
  <c r="D11" s="1"/>
  <c r="B11"/>
  <c r="A12" a="1"/>
  <c r="A12" s="1"/>
  <c r="B1"/>
  <c r="AP94" i="1" l="1"/>
  <c r="AQ93"/>
  <c r="AA93"/>
  <c r="AB92"/>
  <c r="AP54"/>
  <c r="AQ53"/>
  <c r="AA55"/>
  <c r="AB54"/>
  <c r="AP17"/>
  <c r="AQ16"/>
  <c r="AA16"/>
  <c r="AB15"/>
  <c r="B12" i="2"/>
  <c r="C12"/>
  <c r="D12" s="1"/>
  <c r="A13" a="1"/>
  <c r="A13" s="1"/>
  <c r="D1"/>
  <c r="C1"/>
  <c r="AB93" i="1" l="1"/>
  <c r="AA94"/>
  <c r="AQ94"/>
  <c r="AP95"/>
  <c r="AP55"/>
  <c r="AQ54"/>
  <c r="AB55"/>
  <c r="AA56"/>
  <c r="AQ17"/>
  <c r="AP18"/>
  <c r="AA17"/>
  <c r="AB16"/>
  <c r="C13" i="2"/>
  <c r="D13" s="1"/>
  <c r="B13"/>
  <c r="A14" a="1"/>
  <c r="A14" s="1"/>
  <c r="AP96" i="1" l="1"/>
  <c r="AQ95"/>
  <c r="AA95"/>
  <c r="AB94"/>
  <c r="AP56"/>
  <c r="AQ55"/>
  <c r="AA57"/>
  <c r="AB56"/>
  <c r="AP19"/>
  <c r="AQ18"/>
  <c r="AA18"/>
  <c r="AB17"/>
  <c r="A15" i="2" a="1"/>
  <c r="A15" s="1"/>
  <c r="B14"/>
  <c r="C14"/>
  <c r="D14" s="1"/>
  <c r="AB95" i="1" l="1"/>
  <c r="AA96"/>
  <c r="AQ96"/>
  <c r="AP97"/>
  <c r="AP57"/>
  <c r="AQ56"/>
  <c r="AB57"/>
  <c r="AA58"/>
  <c r="AQ19"/>
  <c r="AP20"/>
  <c r="AA19"/>
  <c r="AB18"/>
  <c r="A16" i="2" a="1"/>
  <c r="A16" s="1"/>
  <c r="C15"/>
  <c r="D15" s="1"/>
  <c r="B15"/>
  <c r="AP98" i="1" l="1"/>
  <c r="AQ97"/>
  <c r="AA97"/>
  <c r="AB96"/>
  <c r="AP58"/>
  <c r="AQ57"/>
  <c r="AA59"/>
  <c r="AB58"/>
  <c r="AP21"/>
  <c r="AQ20"/>
  <c r="AA20"/>
  <c r="AB19"/>
  <c r="C16" i="2"/>
  <c r="D16" s="1"/>
  <c r="A17" a="1"/>
  <c r="A17" s="1"/>
  <c r="B17" s="1"/>
  <c r="B16"/>
  <c r="AB97" i="1" l="1"/>
  <c r="AA98"/>
  <c r="AQ98"/>
  <c r="AP99"/>
  <c r="AP59"/>
  <c r="AQ58"/>
  <c r="AB59"/>
  <c r="AA60"/>
  <c r="AQ21"/>
  <c r="AP22"/>
  <c r="AA21"/>
  <c r="AB20"/>
  <c r="C17" i="2"/>
  <c r="A18" a="1"/>
  <c r="A18" s="1"/>
  <c r="A19" s="1" a="1"/>
  <c r="A19" s="1"/>
  <c r="D17"/>
  <c r="AP100" i="1" l="1"/>
  <c r="AQ99"/>
  <c r="AA99"/>
  <c r="AB98"/>
  <c r="AP60"/>
  <c r="AQ59"/>
  <c r="AA61"/>
  <c r="AB60"/>
  <c r="AP23"/>
  <c r="AQ22"/>
  <c r="AA22"/>
  <c r="AB21"/>
  <c r="B19" i="2"/>
  <c r="C19"/>
  <c r="D19" s="1"/>
  <c r="A20" a="1"/>
  <c r="A20" s="1"/>
  <c r="C18"/>
  <c r="D18" s="1"/>
  <c r="B18"/>
  <c r="AB99" i="1" l="1"/>
  <c r="AA100"/>
  <c r="AQ100"/>
  <c r="AP101"/>
  <c r="AP61"/>
  <c r="AQ60"/>
  <c r="AB61"/>
  <c r="AA62"/>
  <c r="AQ23"/>
  <c r="AP24"/>
  <c r="AA23"/>
  <c r="AB22"/>
  <c r="A21" i="2" a="1"/>
  <c r="A21" s="1"/>
  <c r="B20"/>
  <c r="C20"/>
  <c r="D20" s="1"/>
  <c r="AP102" i="1" l="1"/>
  <c r="AQ101"/>
  <c r="AA101"/>
  <c r="AB100"/>
  <c r="AP62"/>
  <c r="AQ61"/>
  <c r="AA63"/>
  <c r="AB62"/>
  <c r="AP25"/>
  <c r="AQ24"/>
  <c r="AA24"/>
  <c r="AB23"/>
  <c r="B21" i="2"/>
  <c r="A22" a="1"/>
  <c r="A22" s="1"/>
  <c r="C21"/>
  <c r="D21" s="1"/>
  <c r="AQ102" i="1" l="1"/>
  <c r="AP103"/>
  <c r="AB101"/>
  <c r="AA102"/>
  <c r="AP63"/>
  <c r="AQ62"/>
  <c r="AB63"/>
  <c r="AA64"/>
  <c r="AQ25"/>
  <c r="AP26"/>
  <c r="AA25"/>
  <c r="AB24"/>
  <c r="A23" i="2" a="1"/>
  <c r="A23" s="1"/>
  <c r="B22"/>
  <c r="C22"/>
  <c r="D22" s="1"/>
  <c r="AA103" i="1" l="1"/>
  <c r="AB102"/>
  <c r="AQ103"/>
  <c r="AP64"/>
  <c r="AQ63"/>
  <c r="AA65"/>
  <c r="AB64"/>
  <c r="AQ26"/>
  <c r="AA26"/>
  <c r="AB25"/>
  <c r="B23" i="2"/>
  <c r="A24" a="1"/>
  <c r="A24" s="1"/>
  <c r="C23"/>
  <c r="D23" s="1"/>
  <c r="AB103" i="1" l="1"/>
  <c r="AP65"/>
  <c r="AQ64"/>
  <c r="AB65"/>
  <c r="AB26"/>
  <c r="C24" i="2"/>
  <c r="D24" s="1"/>
  <c r="A25" a="1"/>
  <c r="A25" s="1"/>
  <c r="B24"/>
  <c r="AQ65" i="1" l="1"/>
  <c r="A26" i="2" a="1"/>
  <c r="A26" s="1"/>
  <c r="C25"/>
  <c r="D25" s="1"/>
  <c r="B25"/>
  <c r="C26" l="1"/>
  <c r="D26" s="1"/>
  <c r="A27" a="1"/>
  <c r="A27" s="1"/>
  <c r="B26"/>
  <c r="A28" l="1" a="1"/>
  <c r="A28" s="1"/>
  <c r="C27"/>
  <c r="D27" s="1"/>
  <c r="B27"/>
  <c r="C28" l="1"/>
  <c r="D28" s="1"/>
  <c r="A29" a="1"/>
  <c r="A29" s="1"/>
  <c r="B28"/>
  <c r="A30" l="1" a="1"/>
  <c r="A30" s="1"/>
  <c r="C29"/>
  <c r="D29" s="1"/>
  <c r="B29"/>
  <c r="C30" l="1"/>
  <c r="D30" s="1"/>
  <c r="B30"/>
</calcChain>
</file>

<file path=xl/comments1.xml><?xml version="1.0" encoding="utf-8"?>
<comments xmlns="http://schemas.openxmlformats.org/spreadsheetml/2006/main">
  <authors>
    <author>J-MARC</author>
  </authors>
  <commentList>
    <comment ref="AT5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HAIES,JEU SIMPLE 3 PLACE</t>
        </r>
      </text>
    </comment>
    <comment ref="AU5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HAIES COUPLE PLACE   2-3-4-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 :
Mois de l'année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B :
Jour du mois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C :
Discipline
 H pour Haies
 P pour Plat
 T pour Trot 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D :
Numéro de la Réunion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E :
Numéro de la course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F :
Pronostic cheval 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G :
Pronostic cheval 2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H :
Pronostic cheval 3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I :
Pronostic cheval 4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J :
Pronostic cheval 5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K :
Cheval arrivé
1er de la course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L :
Cheval arrivé
2ème de la course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M :
Cheval arrivé
3ème de la course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Q :
formule vérifiant si le
3ème cheval du prono
est arrivé dans les 3
premiers de la course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R :
formule vérifiant si autre cheval du prono est arrivé dans les 3 premiers de la
course
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S :
formule calcul 
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T :
formule calcul 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 xml:space="preserve">J-MARC:
</t>
        </r>
        <r>
          <rPr>
            <sz val="9"/>
            <color indexed="81"/>
            <rFont val="Tahoma"/>
            <family val="2"/>
          </rPr>
          <t>COLONNE U :
formule calcul plus grande valeur des mises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W :
Rapports pour 1,5 €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X :
Montants des mises JSP
OBTENU PAR
 LIGNE COLONNE  T *1,5
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Y :
Montants des Gains JSP
OBTENU PAR 
LIGNE COLONNE T * LIGNE COLONNE W</t>
        </r>
      </text>
    </comment>
    <comment ref="Z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Z :
Calcul montant cumulé
des Gains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AA :
Calcul montant cumulé
des Mises</t>
        </r>
      </text>
    </comment>
    <comment ref="AB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AB :
Calcul montant cumulé
des Bénefs / Pertes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AD :
vérif si minimum 2 cvx couplé placé
HAIES 2è 3è 4è cvx du prono
PLAT  3è 4è 5è cvx du prono
TROT 2è 3è cvx du prono</t>
        </r>
      </text>
    </comment>
    <comment ref="AE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AE :</t>
        </r>
      </text>
    </comment>
    <comment ref="AF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AF :
formule calcul</t>
        </r>
      </text>
    </comment>
    <comment ref="AG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AG :
formule calcul </t>
        </r>
      </text>
    </comment>
    <comment ref="AI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AI :
formule vérifiant si le
2ème cheval du prono
est arrivé dans les 3
premiers de la course</t>
        </r>
      </text>
    </comment>
    <comment ref="AJ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AJ :
formule vérifiant si le
3ème cheval du prono
est arrivé dans les 3
premiers de la course</t>
        </r>
      </text>
    </comment>
    <comment ref="AK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AI :
formule vérifiant si le
4ème cheval du prono
est arrivé dans les 3
premiers de la course</t>
        </r>
      </text>
    </comment>
    <comment ref="AL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AL :
Rapports couplé placé pour 1,5€</t>
        </r>
      </text>
    </comment>
    <comment ref="AM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AM :
Montant mises couplé placé
AG6 * 4,5</t>
        </r>
      </text>
    </comment>
    <comment ref="AN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AN :
Montant des Gains Couplé placé
AG6 * AL6</t>
        </r>
      </text>
    </comment>
    <comment ref="AO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AO :
Montant cumulé des
Gains Couplés placés
AO5+AN6</t>
        </r>
      </text>
    </comment>
    <comment ref="AP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AP :
Montant cumulé des
Mises Couplés placés
AP5+AM6</t>
        </r>
      </text>
    </comment>
    <comment ref="AQ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AQ :
Montant cumulé des
Bénefs / Pertes Couplés Placés
- AP6+AO6</t>
        </r>
      </text>
    </comment>
  </commentList>
</comments>
</file>

<file path=xl/sharedStrings.xml><?xml version="1.0" encoding="utf-8"?>
<sst xmlns="http://schemas.openxmlformats.org/spreadsheetml/2006/main" count="208" uniqueCount="26">
  <si>
    <t>T</t>
  </si>
  <si>
    <t>R1</t>
  </si>
  <si>
    <t>MISES</t>
  </si>
  <si>
    <t>GAINS</t>
  </si>
  <si>
    <t>BENEFS/PERTES</t>
  </si>
  <si>
    <t>TOTAL</t>
  </si>
  <si>
    <t/>
  </si>
  <si>
    <t>H</t>
  </si>
  <si>
    <t>x</t>
  </si>
  <si>
    <t>X</t>
  </si>
  <si>
    <t>LIGNES A1 à AZ 5 RESERVEES  NE PAS UTILISER NE PAS AJOUTER COLONNES LIGNES MERCI</t>
  </si>
  <si>
    <t>HU 3P</t>
  </si>
  <si>
    <t>HCP (2-3-4)</t>
  </si>
  <si>
    <t>PU 3P</t>
  </si>
  <si>
    <t>PCP (3-4-5)</t>
  </si>
  <si>
    <t>TU 3P</t>
  </si>
  <si>
    <t>TCP (2-3)</t>
  </si>
  <si>
    <t>total</t>
  </si>
  <si>
    <t>HAIES</t>
  </si>
  <si>
    <t>PLAT</t>
  </si>
  <si>
    <t>TROT</t>
  </si>
  <si>
    <t>P</t>
  </si>
  <si>
    <t>Nbre Partants</t>
  </si>
  <si>
    <t>côte</t>
  </si>
  <si>
    <t>COTES REUNION 1</t>
  </si>
  <si>
    <t>COTES REUNION 2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</si>
</sst>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&quot;Course N° &quot;0"/>
    <numFmt numFmtId="165" formatCode="&quot;CV N° &quot;0"/>
  </numFmts>
  <fonts count="19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indexed="9"/>
      <name val="Arial"/>
      <family val="2"/>
    </font>
    <font>
      <b/>
      <sz val="9"/>
      <color indexed="61"/>
      <name val="Arial"/>
      <family val="2"/>
    </font>
    <font>
      <b/>
      <sz val="9"/>
      <color indexed="10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  <scheme val="minor"/>
    </font>
    <font>
      <b/>
      <sz val="14"/>
      <color indexed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6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15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7" fontId="1" fillId="0" borderId="2" xfId="0" applyNumberFormat="1" applyFont="1" applyBorder="1"/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7" fontId="1" fillId="0" borderId="5" xfId="0" applyNumberFormat="1" applyFon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7" fontId="1" fillId="0" borderId="7" xfId="0" applyNumberFormat="1" applyFont="1" applyBorder="1"/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0" fillId="0" borderId="0" xfId="0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1" xfId="0" applyFont="1" applyFill="1" applyBorder="1" applyAlignment="1">
      <alignment horizontal="center"/>
    </xf>
    <xf numFmtId="16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6" fontId="1" fillId="9" borderId="0" xfId="0" applyNumberFormat="1" applyFont="1" applyFill="1" applyAlignment="1">
      <alignment horizontal="center"/>
    </xf>
    <xf numFmtId="9" fontId="1" fillId="10" borderId="1" xfId="1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6" fontId="1" fillId="9" borderId="0" xfId="0" applyNumberFormat="1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9" fontId="1" fillId="10" borderId="1" xfId="1" applyFont="1" applyFill="1" applyBorder="1" applyAlignment="1">
      <alignment horizontal="center" vertical="center"/>
    </xf>
    <xf numFmtId="2" fontId="10" fillId="3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11" borderId="0" xfId="0" applyNumberFormat="1" applyFont="1" applyFill="1" applyAlignment="1">
      <alignment horizontal="center"/>
    </xf>
    <xf numFmtId="1" fontId="1" fillId="7" borderId="0" xfId="0" applyNumberFormat="1" applyFont="1" applyFill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1" fontId="1" fillId="1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/>
    </xf>
    <xf numFmtId="9" fontId="1" fillId="0" borderId="1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9" fontId="1" fillId="0" borderId="1" xfId="1" applyFont="1" applyFill="1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14" fillId="0" borderId="0" xfId="0" applyFont="1" applyBorder="1" applyAlignment="1" applyProtection="1">
      <alignment horizontal="center" vertical="center"/>
    </xf>
    <xf numFmtId="164" fontId="15" fillId="0" borderId="0" xfId="0" applyNumberFormat="1" applyFont="1" applyBorder="1" applyAlignment="1" applyProtection="1">
      <alignment horizontal="left" vertical="center"/>
      <protection locked="0"/>
    </xf>
    <xf numFmtId="0" fontId="15" fillId="0" borderId="16" xfId="0" applyNumberFormat="1" applyFont="1" applyBorder="1" applyAlignment="1" applyProtection="1">
      <alignment horizontal="center" vertical="center"/>
      <protection locked="0"/>
    </xf>
    <xf numFmtId="165" fontId="16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/>
    </xf>
    <xf numFmtId="164" fontId="0" fillId="0" borderId="0" xfId="0" applyNumberFormat="1"/>
    <xf numFmtId="0" fontId="0" fillId="0" borderId="17" xfId="0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1" xfId="0" applyNumberFormat="1" applyBorder="1"/>
    <xf numFmtId="0" fontId="0" fillId="0" borderId="17" xfId="0" applyNumberFormat="1" applyBorder="1"/>
    <xf numFmtId="0" fontId="0" fillId="13" borderId="10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1" fontId="1" fillId="7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" fontId="1" fillId="12" borderId="12" xfId="0" applyNumberFormat="1" applyFont="1" applyFill="1" applyBorder="1" applyAlignment="1">
      <alignment horizontal="center"/>
    </xf>
    <xf numFmtId="1" fontId="1" fillId="12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3" fillId="4" borderId="14" xfId="0" applyFont="1" applyFill="1" applyBorder="1" applyAlignment="1" applyProtection="1">
      <alignment horizontal="center" vertical="center"/>
      <protection locked="0"/>
    </xf>
    <xf numFmtId="0" fontId="13" fillId="4" borderId="15" xfId="0" applyFont="1" applyFill="1" applyBorder="1" applyAlignment="1" applyProtection="1">
      <alignment horizontal="center" vertical="center"/>
      <protection locked="0"/>
    </xf>
    <xf numFmtId="0" fontId="12" fillId="14" borderId="18" xfId="0" applyFont="1" applyFill="1" applyBorder="1" applyAlignment="1">
      <alignment horizontal="center" vertical="center"/>
    </xf>
    <xf numFmtId="0" fontId="12" fillId="14" borderId="19" xfId="0" applyFont="1" applyFill="1" applyBorder="1" applyAlignment="1">
      <alignment horizontal="center" vertical="center"/>
    </xf>
    <xf numFmtId="0" fontId="12" fillId="14" borderId="20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5"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1"/>
      </font>
      <fill>
        <patternFill>
          <bgColor theme="9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fill>
        <patternFill>
          <bgColor theme="8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2"/>
        </patternFill>
      </fill>
    </dxf>
  </dxfs>
  <tableStyles count="0" defaultTableStyle="TableStyleMedium9" defaultPivotStyle="PivotStyleLight16"/>
  <colors>
    <mruColors>
      <color rgb="FF99FF66"/>
      <color rgb="FFCCFFFF"/>
      <color rgb="FFAFFFFF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352426</xdr:colOff>
      <xdr:row>1</xdr:row>
      <xdr:rowOff>38101</xdr:rowOff>
    </xdr:from>
    <xdr:to>
      <xdr:col>8</xdr:col>
      <xdr:colOff>523876</xdr:colOff>
      <xdr:row>3</xdr:row>
      <xdr:rowOff>1</xdr:rowOff>
    </xdr:to>
    <xdr:sp macro="" textlink="">
      <xdr:nvSpPr>
        <xdr:cNvPr id="2" name="ZoneTexte 1"/>
        <xdr:cNvSpPr txBox="1"/>
      </xdr:nvSpPr>
      <xdr:spPr>
        <a:xfrm>
          <a:off x="4762501" y="523876"/>
          <a:ext cx="1257300" cy="352425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RÉUNION N°</a:t>
          </a:r>
        </a:p>
      </xdr:txBody>
    </xdr:sp>
    <xdr:clientData/>
  </xdr:twoCellAnchor>
  <xdr:twoCellAnchor>
    <xdr:from>
      <xdr:col>14</xdr:col>
      <xdr:colOff>495300</xdr:colOff>
      <xdr:row>1</xdr:row>
      <xdr:rowOff>28575</xdr:rowOff>
    </xdr:from>
    <xdr:to>
      <xdr:col>18</xdr:col>
      <xdr:colOff>495301</xdr:colOff>
      <xdr:row>2</xdr:row>
      <xdr:rowOff>171450</xdr:rowOff>
    </xdr:to>
    <xdr:sp macro="" textlink="">
      <xdr:nvSpPr>
        <xdr:cNvPr id="3" name="ZoneTexte 2"/>
        <xdr:cNvSpPr txBox="1"/>
      </xdr:nvSpPr>
      <xdr:spPr>
        <a:xfrm>
          <a:off x="9248775" y="514350"/>
          <a:ext cx="2171701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r"/>
          <a:r>
            <a:rPr lang="fr-FR" sz="1600"/>
            <a:t>NOMBRE DE COURSES</a:t>
          </a:r>
        </a:p>
      </xdr:txBody>
    </xdr:sp>
    <xdr:clientData/>
  </xdr:twoCellAnchor>
  <xdr:twoCellAnchor editAs="oneCell">
    <xdr:from>
      <xdr:col>1</xdr:col>
      <xdr:colOff>428625</xdr:colOff>
      <xdr:row>0</xdr:row>
      <xdr:rowOff>47625</xdr:rowOff>
    </xdr:from>
    <xdr:to>
      <xdr:col>2</xdr:col>
      <xdr:colOff>704850</xdr:colOff>
      <xdr:row>2</xdr:row>
      <xdr:rowOff>114300</xdr:rowOff>
    </xdr:to>
    <xdr:pic>
      <xdr:nvPicPr>
        <xdr:cNvPr id="4" name="Picture 85" descr="C:\Users\Nadine\AppData\Local\Microsoft\Windows\Temporary Internet Files\Content.IE5\5UVZHU13\MM900295246[1]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0" y="47625"/>
          <a:ext cx="117157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20</xdr:col>
      <xdr:colOff>409575</xdr:colOff>
      <xdr:row>0</xdr:row>
      <xdr:rowOff>95250</xdr:rowOff>
    </xdr:from>
    <xdr:to>
      <xdr:col>22</xdr:col>
      <xdr:colOff>495300</xdr:colOff>
      <xdr:row>2</xdr:row>
      <xdr:rowOff>161925</xdr:rowOff>
    </xdr:to>
    <xdr:pic>
      <xdr:nvPicPr>
        <xdr:cNvPr id="5" name="Picture 85" descr="C:\Users\Nadine\AppData\Local\Microsoft\Windows\Temporary Internet Files\Content.IE5\5UVZHU13\MM900295246[1]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420600" y="95250"/>
          <a:ext cx="117157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352426</xdr:colOff>
      <xdr:row>1</xdr:row>
      <xdr:rowOff>38101</xdr:rowOff>
    </xdr:from>
    <xdr:to>
      <xdr:col>8</xdr:col>
      <xdr:colOff>523876</xdr:colOff>
      <xdr:row>3</xdr:row>
      <xdr:rowOff>1</xdr:rowOff>
    </xdr:to>
    <xdr:sp macro="" textlink="">
      <xdr:nvSpPr>
        <xdr:cNvPr id="2" name="ZoneTexte 1"/>
        <xdr:cNvSpPr txBox="1"/>
      </xdr:nvSpPr>
      <xdr:spPr>
        <a:xfrm>
          <a:off x="4762501" y="523876"/>
          <a:ext cx="1257300" cy="352425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RÉUNION N°</a:t>
          </a:r>
        </a:p>
      </xdr:txBody>
    </xdr:sp>
    <xdr:clientData/>
  </xdr:twoCellAnchor>
  <xdr:twoCellAnchor>
    <xdr:from>
      <xdr:col>14</xdr:col>
      <xdr:colOff>495300</xdr:colOff>
      <xdr:row>1</xdr:row>
      <xdr:rowOff>28575</xdr:rowOff>
    </xdr:from>
    <xdr:to>
      <xdr:col>18</xdr:col>
      <xdr:colOff>495301</xdr:colOff>
      <xdr:row>2</xdr:row>
      <xdr:rowOff>171450</xdr:rowOff>
    </xdr:to>
    <xdr:sp macro="" textlink="">
      <xdr:nvSpPr>
        <xdr:cNvPr id="3" name="ZoneTexte 2"/>
        <xdr:cNvSpPr txBox="1"/>
      </xdr:nvSpPr>
      <xdr:spPr>
        <a:xfrm>
          <a:off x="9248775" y="514350"/>
          <a:ext cx="2171701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r"/>
          <a:r>
            <a:rPr lang="fr-FR" sz="1600"/>
            <a:t>NOMBRE DE COURSES</a:t>
          </a:r>
        </a:p>
      </xdr:txBody>
    </xdr:sp>
    <xdr:clientData/>
  </xdr:twoCellAnchor>
  <xdr:twoCellAnchor editAs="oneCell">
    <xdr:from>
      <xdr:col>1</xdr:col>
      <xdr:colOff>428625</xdr:colOff>
      <xdr:row>0</xdr:row>
      <xdr:rowOff>47625</xdr:rowOff>
    </xdr:from>
    <xdr:to>
      <xdr:col>2</xdr:col>
      <xdr:colOff>704850</xdr:colOff>
      <xdr:row>2</xdr:row>
      <xdr:rowOff>114300</xdr:rowOff>
    </xdr:to>
    <xdr:pic>
      <xdr:nvPicPr>
        <xdr:cNvPr id="4" name="Picture 85" descr="C:\Users\Nadine\AppData\Local\Microsoft\Windows\Temporary Internet Files\Content.IE5\5UVZHU13\MM900295246[1]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0" y="47625"/>
          <a:ext cx="117157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20</xdr:col>
      <xdr:colOff>409575</xdr:colOff>
      <xdr:row>0</xdr:row>
      <xdr:rowOff>95250</xdr:rowOff>
    </xdr:from>
    <xdr:to>
      <xdr:col>22</xdr:col>
      <xdr:colOff>495300</xdr:colOff>
      <xdr:row>2</xdr:row>
      <xdr:rowOff>161925</xdr:rowOff>
    </xdr:to>
    <xdr:pic>
      <xdr:nvPicPr>
        <xdr:cNvPr id="5" name="Picture 85" descr="C:\Users\Nadine\AppData\Local\Microsoft\Windows\Temporary Internet Files\Content.IE5\5UVZHU13\MM900295246[1]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420600" y="95250"/>
          <a:ext cx="117157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refour/AppData/Local/Temp/Copie%20de%20CotationsPMU-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tation chevaux"/>
      <sheetName val="RESULTAT"/>
      <sheetName val="Copie de CotationsPMU-1"/>
    </sheetNames>
    <definedNames>
      <definedName name="Effac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3158"/>
  <sheetViews>
    <sheetView topLeftCell="L1" zoomScaleNormal="100" workbookViewId="0">
      <pane ySplit="5" topLeftCell="A6" activePane="bottomLeft" state="frozen"/>
      <selection pane="bottomLeft" activeCell="AY7" sqref="AY7"/>
    </sheetView>
  </sheetViews>
  <sheetFormatPr baseColWidth="10" defaultRowHeight="15" outlineLevelCol="1"/>
  <cols>
    <col min="1" max="5" width="7.7109375" style="23" customWidth="1"/>
    <col min="6" max="10" width="4.7109375" style="23" customWidth="1"/>
    <col min="11" max="11" width="4.140625" style="23" bestFit="1" customWidth="1"/>
    <col min="12" max="13" width="5.7109375" style="23" bestFit="1" customWidth="1"/>
    <col min="14" max="16" width="5.7109375" style="23" hidden="1" customWidth="1" outlineLevel="1"/>
    <col min="17" max="17" width="3.7109375" style="23" customWidth="1" collapsed="1"/>
    <col min="18" max="18" width="3.7109375" style="23" customWidth="1"/>
    <col min="19" max="19" width="8.28515625" style="23" customWidth="1"/>
    <col min="20" max="20" width="8.28515625" style="30" customWidth="1"/>
    <col min="21" max="21" width="11.140625" style="30" hidden="1" customWidth="1" outlineLevel="1"/>
    <col min="22" max="22" width="0.85546875" style="31" customWidth="1" collapsed="1"/>
    <col min="23" max="23" width="9" style="46" bestFit="1" customWidth="1"/>
    <col min="24" max="24" width="4" style="23" bestFit="1" customWidth="1"/>
    <col min="25" max="25" width="5.5703125" style="23" bestFit="1" customWidth="1"/>
    <col min="26" max="27" width="6" style="23" customWidth="1" outlineLevel="1"/>
    <col min="28" max="28" width="6" style="23" bestFit="1" customWidth="1"/>
    <col min="29" max="29" width="0.85546875" style="31" customWidth="1"/>
    <col min="30" max="30" width="4.7109375" style="23" customWidth="1"/>
    <col min="31" max="31" width="4.5703125" style="23" customWidth="1"/>
    <col min="32" max="33" width="5.7109375" style="30" customWidth="1"/>
    <col min="34" max="34" width="0.85546875" style="31" customWidth="1"/>
    <col min="35" max="37" width="3.7109375" style="23" customWidth="1"/>
    <col min="38" max="38" width="11.42578125" style="45"/>
    <col min="39" max="16384" width="11.42578125" style="23"/>
  </cols>
  <sheetData>
    <row r="1" spans="1:52">
      <c r="W1" s="47"/>
      <c r="AT1" s="94" t="s">
        <v>18</v>
      </c>
      <c r="AU1" s="95"/>
      <c r="AV1" s="96" t="s">
        <v>19</v>
      </c>
      <c r="AW1" s="97"/>
      <c r="AX1" s="98" t="s">
        <v>20</v>
      </c>
      <c r="AY1" s="99"/>
    </row>
    <row r="2" spans="1:52">
      <c r="W2" s="47"/>
    </row>
    <row r="3" spans="1:52" ht="21">
      <c r="C3" s="59" t="s">
        <v>10</v>
      </c>
      <c r="W3" s="47"/>
    </row>
    <row r="4" spans="1:52">
      <c r="W4" s="47"/>
      <c r="AS4" s="1"/>
      <c r="AT4" s="60">
        <f t="shared" ref="AT4:AY4" si="0">SUM(AT7:AT50)</f>
        <v>1.9684210526315775</v>
      </c>
      <c r="AU4" s="60" t="e">
        <f t="shared" si="0"/>
        <v>#DIV/0!</v>
      </c>
      <c r="AV4" s="60">
        <f t="shared" si="0"/>
        <v>0.54545454545454541</v>
      </c>
      <c r="AW4" s="60">
        <f t="shared" si="0"/>
        <v>0.35714285714285715</v>
      </c>
      <c r="AX4" s="60">
        <f t="shared" si="0"/>
        <v>0</v>
      </c>
      <c r="AY4" s="60">
        <f t="shared" si="0"/>
        <v>0</v>
      </c>
      <c r="AZ4" s="1"/>
    </row>
    <row r="5" spans="1:52">
      <c r="W5" s="47"/>
      <c r="AS5" s="1"/>
      <c r="AT5" s="1" t="s">
        <v>11</v>
      </c>
      <c r="AU5" s="1" t="s">
        <v>12</v>
      </c>
      <c r="AV5" s="1" t="s">
        <v>13</v>
      </c>
      <c r="AW5" s="1" t="s">
        <v>14</v>
      </c>
      <c r="AX5" s="1" t="s">
        <v>15</v>
      </c>
      <c r="AY5" s="1" t="s">
        <v>16</v>
      </c>
      <c r="AZ5" s="1"/>
    </row>
    <row r="6" spans="1:52">
      <c r="A6" s="24">
        <f>DATE(YEAR(B6),MONTH(B6),1)</f>
        <v>40087</v>
      </c>
      <c r="B6" s="33">
        <v>40105</v>
      </c>
      <c r="C6" s="25" t="s">
        <v>7</v>
      </c>
      <c r="D6" s="25" t="s">
        <v>1</v>
      </c>
      <c r="E6" s="25">
        <v>9</v>
      </c>
      <c r="F6" s="26">
        <v>6</v>
      </c>
      <c r="G6" s="27">
        <v>11</v>
      </c>
      <c r="H6" s="27">
        <v>9</v>
      </c>
      <c r="I6" s="27">
        <v>8</v>
      </c>
      <c r="J6" s="26">
        <v>10</v>
      </c>
      <c r="K6" s="28">
        <v>11</v>
      </c>
      <c r="L6" s="28">
        <v>8</v>
      </c>
      <c r="M6" s="28">
        <v>6</v>
      </c>
      <c r="N6" s="29"/>
      <c r="O6" s="29"/>
      <c r="P6" s="29"/>
      <c r="Q6" s="23">
        <f>COUNTIF(K6:M6,H6)</f>
        <v>0</v>
      </c>
      <c r="T6" s="30">
        <v>1</v>
      </c>
      <c r="X6" s="23">
        <f>IF(OR(T6="",T6&lt;1),"",T6*1.5)</f>
        <v>1.5</v>
      </c>
      <c r="Y6" s="32">
        <f>IF(OR(T6="",T6&lt;1),"",T6*W6)</f>
        <v>0</v>
      </c>
      <c r="Z6" s="25">
        <f t="shared" ref="Z6" si="1">IF(Y6="",Z5,Z5+Y6)</f>
        <v>0</v>
      </c>
      <c r="AA6" s="25">
        <f>IF(X6="",AA5,AA5+X6)</f>
        <v>1.5</v>
      </c>
      <c r="AB6" s="25">
        <f>-AA6+Z6</f>
        <v>-1.5</v>
      </c>
      <c r="AD6" s="25">
        <f t="shared" ref="AD6:AD26" si="2">IF(SUM(AI6:AK6)&gt;=2,1,0)</f>
        <v>1</v>
      </c>
      <c r="AF6" s="30">
        <v>1</v>
      </c>
      <c r="AG6" s="30">
        <v>1</v>
      </c>
      <c r="AI6" s="23">
        <f t="shared" ref="AI6" si="3">COUNTIF(K6:M6,G6)</f>
        <v>1</v>
      </c>
      <c r="AJ6" s="23">
        <f t="shared" ref="AJ6" si="4">COUNTIF(K6:M6,H6)</f>
        <v>0</v>
      </c>
      <c r="AK6" s="23">
        <f t="shared" ref="AK6" si="5">COUNTIF(K6:M6,I6)</f>
        <v>1</v>
      </c>
      <c r="AM6" s="23">
        <f t="shared" ref="AM6" si="6">IF(AG6="","",AG6*4.5)</f>
        <v>4.5</v>
      </c>
      <c r="AN6" s="23" t="str">
        <f>IF(AG6="","",IF(AL6="","",AG6*AL6))</f>
        <v/>
      </c>
      <c r="AO6" s="23">
        <f t="shared" ref="AO6" si="7">IF(AN6="",AO5,AO5+AN6)</f>
        <v>0</v>
      </c>
      <c r="AP6" s="23">
        <f t="shared" ref="AP6" si="8">IF(AM6="",AP5,AP5+AM6)</f>
        <v>4.5</v>
      </c>
      <c r="AQ6" s="23">
        <f t="shared" ref="AQ6" si="9">-AP6+AO6</f>
        <v>-4.5</v>
      </c>
      <c r="AS6" s="1" t="s">
        <v>17</v>
      </c>
      <c r="AT6" s="1"/>
      <c r="AU6" s="1"/>
      <c r="AV6" s="1"/>
      <c r="AW6" s="1"/>
      <c r="AX6" s="1"/>
      <c r="AY6" s="1"/>
      <c r="AZ6" s="1"/>
    </row>
    <row r="7" spans="1:52">
      <c r="A7" s="24">
        <f t="shared" ref="A7:A26" si="10">DATE(YEAR(B7),MONTH(B7),1)</f>
        <v>40087</v>
      </c>
      <c r="B7" s="33">
        <v>40107</v>
      </c>
      <c r="C7" s="25" t="s">
        <v>7</v>
      </c>
      <c r="D7" s="25" t="s">
        <v>1</v>
      </c>
      <c r="E7" s="25">
        <v>1</v>
      </c>
      <c r="F7" s="26">
        <v>14</v>
      </c>
      <c r="G7" s="27">
        <v>11</v>
      </c>
      <c r="H7" s="27">
        <v>12</v>
      </c>
      <c r="I7" s="27">
        <v>13</v>
      </c>
      <c r="J7" s="26">
        <v>10</v>
      </c>
      <c r="K7" s="28">
        <v>10</v>
      </c>
      <c r="L7" s="28">
        <v>12</v>
      </c>
      <c r="M7" s="28">
        <v>15</v>
      </c>
      <c r="N7" s="29"/>
      <c r="O7" s="29"/>
      <c r="P7" s="29"/>
      <c r="Q7" s="23">
        <f t="shared" ref="Q7:Q26" si="11">COUNTIF(K7:M7,H7)</f>
        <v>1</v>
      </c>
      <c r="T7" s="30">
        <v>1</v>
      </c>
      <c r="W7" s="46">
        <v>5.25</v>
      </c>
      <c r="X7" s="23">
        <f t="shared" ref="X7:X26" si="12">IF(OR(T7="",T7&lt;1),"",T7*1.5)</f>
        <v>1.5</v>
      </c>
      <c r="Y7" s="32">
        <f t="shared" ref="Y7:Y26" si="13">IF(OR(T7="",T7&lt;1),"",T7*W7)</f>
        <v>5.25</v>
      </c>
      <c r="Z7" s="23">
        <f t="shared" ref="Z7:Z26" si="14">IF(Y7="",Z6,Z6+Y7)</f>
        <v>5.25</v>
      </c>
      <c r="AA7" s="23">
        <f t="shared" ref="AA7:AA26" si="15">IF(X7="",AA6,AA6+X7)</f>
        <v>3</v>
      </c>
      <c r="AB7" s="23">
        <f t="shared" ref="AB7:AB26" si="16">-AA7+Z7</f>
        <v>2.25</v>
      </c>
      <c r="AD7" s="23">
        <f t="shared" si="2"/>
        <v>0</v>
      </c>
      <c r="AG7" s="30">
        <v>1</v>
      </c>
      <c r="AI7" s="23">
        <f t="shared" ref="AI7:AI26" si="17">COUNTIF(K7:M7,G7)</f>
        <v>0</v>
      </c>
      <c r="AJ7" s="23">
        <f t="shared" ref="AJ7:AJ26" si="18">COUNTIF(K7:M7,H7)</f>
        <v>1</v>
      </c>
      <c r="AK7" s="23">
        <f t="shared" ref="AK7:AK26" si="19">COUNTIF(K7:M7,I7)</f>
        <v>0</v>
      </c>
      <c r="AM7" s="23">
        <f t="shared" ref="AM7:AM26" si="20">IF(AG7="","",AG7*4.5)</f>
        <v>4.5</v>
      </c>
      <c r="AN7" s="23" t="str">
        <f t="shared" ref="AN7:AN26" si="21">IF(AG7="","",IF(AL7="","",AG7*AL7))</f>
        <v/>
      </c>
      <c r="AO7" s="23">
        <f t="shared" ref="AO7:AO26" si="22">IF(AN7="",AO6,AO6+AN7)</f>
        <v>0</v>
      </c>
      <c r="AP7" s="23">
        <f t="shared" ref="AP7:AP26" si="23">IF(AM7="",AP6,AP6+AM7)</f>
        <v>9</v>
      </c>
      <c r="AQ7" s="23">
        <f t="shared" ref="AQ7:AQ26" si="24">-AP7+AO7</f>
        <v>-9</v>
      </c>
      <c r="AS7" s="5">
        <v>39448</v>
      </c>
      <c r="AT7" s="61">
        <f>SUM(Y7:Y20)-SUM(X7:X20)</f>
        <v>4.3500000000000014</v>
      </c>
      <c r="AU7" s="61">
        <f>SUM(AN7:AN20)-SUM(AM7:AM20)</f>
        <v>-43.8</v>
      </c>
      <c r="AV7" s="62">
        <f>SUM(Y1097:Y1149)-SUM(X1097:X1149)</f>
        <v>0</v>
      </c>
      <c r="AW7" s="62">
        <f>SUM(AN1097:AN1149)-SUM(AM1097:AM1149)</f>
        <v>0</v>
      </c>
      <c r="AX7" s="66">
        <f>SUM(Y4264:Y4452)-SUM(X4264:X4452)</f>
        <v>0</v>
      </c>
      <c r="AY7" s="66">
        <f>SUM(AN4264:AN4452)-SUM(AM4264:AM4452)</f>
        <v>0</v>
      </c>
      <c r="AZ7" s="1"/>
    </row>
    <row r="8" spans="1:52">
      <c r="A8" s="24">
        <f t="shared" si="10"/>
        <v>40087</v>
      </c>
      <c r="B8" s="33">
        <v>40107</v>
      </c>
      <c r="C8" s="25" t="s">
        <v>7</v>
      </c>
      <c r="D8" s="25" t="s">
        <v>1</v>
      </c>
      <c r="E8" s="25">
        <v>2</v>
      </c>
      <c r="F8" s="26">
        <v>8</v>
      </c>
      <c r="G8" s="27">
        <v>7</v>
      </c>
      <c r="H8" s="27">
        <v>10</v>
      </c>
      <c r="I8" s="27">
        <v>6</v>
      </c>
      <c r="J8" s="26">
        <v>9</v>
      </c>
      <c r="K8" s="28">
        <v>6</v>
      </c>
      <c r="L8" s="28">
        <v>1</v>
      </c>
      <c r="M8" s="28">
        <v>10</v>
      </c>
      <c r="N8" s="29"/>
      <c r="O8" s="29"/>
      <c r="P8" s="29"/>
      <c r="Q8" s="23">
        <f t="shared" si="11"/>
        <v>1</v>
      </c>
      <c r="T8" s="30" t="s">
        <v>6</v>
      </c>
      <c r="X8" s="23" t="str">
        <f t="shared" si="12"/>
        <v/>
      </c>
      <c r="Y8" s="32" t="str">
        <f t="shared" si="13"/>
        <v/>
      </c>
      <c r="Z8" s="23">
        <f t="shared" si="14"/>
        <v>5.25</v>
      </c>
      <c r="AA8" s="23">
        <f t="shared" si="15"/>
        <v>3</v>
      </c>
      <c r="AB8" s="23">
        <f t="shared" si="16"/>
        <v>2.25</v>
      </c>
      <c r="AD8" s="23">
        <f t="shared" si="2"/>
        <v>1</v>
      </c>
      <c r="AG8" s="30">
        <v>1</v>
      </c>
      <c r="AI8" s="23">
        <f t="shared" si="17"/>
        <v>0</v>
      </c>
      <c r="AJ8" s="23">
        <f t="shared" si="18"/>
        <v>1</v>
      </c>
      <c r="AK8" s="23">
        <f t="shared" si="19"/>
        <v>1</v>
      </c>
      <c r="AM8" s="23">
        <f t="shared" si="20"/>
        <v>4.5</v>
      </c>
      <c r="AN8" s="23" t="str">
        <f t="shared" si="21"/>
        <v/>
      </c>
      <c r="AO8" s="23">
        <f t="shared" si="22"/>
        <v>0</v>
      </c>
      <c r="AP8" s="23">
        <f t="shared" si="23"/>
        <v>13.5</v>
      </c>
      <c r="AQ8" s="23">
        <f t="shared" si="24"/>
        <v>-13.5</v>
      </c>
      <c r="AS8" s="5">
        <v>39479</v>
      </c>
      <c r="AT8" s="61">
        <f>SUM(Y21:Y43)-SUM(X21:X43)</f>
        <v>-4.8</v>
      </c>
      <c r="AU8" s="61">
        <f>SUM(AN21:AN43)-SUM(AM21:AM43)</f>
        <v>0.30000000000000071</v>
      </c>
      <c r="AV8" s="62">
        <f>SUM(Y1150:Y1197)-SUM(X1150:X1197)</f>
        <v>0</v>
      </c>
      <c r="AW8" s="62">
        <f>SUM(AN1150:AN1197)-SUM(AM1150:AM1197)</f>
        <v>0</v>
      </c>
      <c r="AX8" s="66">
        <f>SUM(Y4453:Y4623)-SUM(X4453:X4623)</f>
        <v>0</v>
      </c>
      <c r="AY8" s="66">
        <f>SUM(AN4453:AN4623)-SUM(AM4453:AM4623)</f>
        <v>0</v>
      </c>
      <c r="AZ8" s="1"/>
    </row>
    <row r="9" spans="1:52">
      <c r="A9" s="24">
        <f t="shared" si="10"/>
        <v>40087</v>
      </c>
      <c r="B9" s="33">
        <v>40107</v>
      </c>
      <c r="C9" s="25" t="s">
        <v>7</v>
      </c>
      <c r="D9" s="25" t="s">
        <v>1</v>
      </c>
      <c r="E9" s="25">
        <v>3</v>
      </c>
      <c r="F9" s="26">
        <v>7</v>
      </c>
      <c r="G9" s="27">
        <v>4</v>
      </c>
      <c r="H9" s="27">
        <v>6</v>
      </c>
      <c r="I9" s="27">
        <v>10</v>
      </c>
      <c r="J9" s="26">
        <v>8</v>
      </c>
      <c r="K9" s="28">
        <v>7</v>
      </c>
      <c r="L9" s="28">
        <v>4</v>
      </c>
      <c r="M9" s="28">
        <v>1</v>
      </c>
      <c r="N9" s="29"/>
      <c r="O9" s="29"/>
      <c r="P9" s="29"/>
      <c r="Q9" s="23">
        <f t="shared" si="11"/>
        <v>0</v>
      </c>
      <c r="T9" s="30" t="s">
        <v>6</v>
      </c>
      <c r="X9" s="23" t="str">
        <f t="shared" si="12"/>
        <v/>
      </c>
      <c r="Y9" s="32" t="str">
        <f t="shared" si="13"/>
        <v/>
      </c>
      <c r="Z9" s="23">
        <f t="shared" si="14"/>
        <v>5.25</v>
      </c>
      <c r="AA9" s="23">
        <f t="shared" si="15"/>
        <v>3</v>
      </c>
      <c r="AB9" s="23">
        <f t="shared" si="16"/>
        <v>2.25</v>
      </c>
      <c r="AD9" s="23">
        <f t="shared" si="2"/>
        <v>0</v>
      </c>
      <c r="AG9" s="30">
        <v>1</v>
      </c>
      <c r="AI9" s="23">
        <f t="shared" si="17"/>
        <v>1</v>
      </c>
      <c r="AJ9" s="23">
        <f t="shared" si="18"/>
        <v>0</v>
      </c>
      <c r="AK9" s="23">
        <f t="shared" si="19"/>
        <v>0</v>
      </c>
      <c r="AM9" s="23">
        <f t="shared" si="20"/>
        <v>4.5</v>
      </c>
      <c r="AN9" s="23" t="str">
        <f t="shared" si="21"/>
        <v/>
      </c>
      <c r="AO9" s="23">
        <f t="shared" si="22"/>
        <v>0</v>
      </c>
      <c r="AP9" s="23">
        <f t="shared" si="23"/>
        <v>18</v>
      </c>
      <c r="AQ9" s="23">
        <f t="shared" si="24"/>
        <v>-18</v>
      </c>
      <c r="AS9" s="5">
        <v>39508</v>
      </c>
      <c r="AT9" s="61">
        <f>SUM(Y44:Y96)-SUM(X44:X96)</f>
        <v>1.3684210526315752</v>
      </c>
      <c r="AU9" s="61" t="e">
        <f>SUM(AN44:AN96)-SUM(AM44:AM96)</f>
        <v>#DIV/0!</v>
      </c>
      <c r="AV9" s="62">
        <f>SUM(Y1198:Y1325)-SUM(X1198:X1325)</f>
        <v>0</v>
      </c>
      <c r="AW9" s="62">
        <f>SUM(AN1198:AN1325)-SUM(AM1198:AM1325)</f>
        <v>0</v>
      </c>
      <c r="AX9" s="66">
        <f>SUM(Y4624:Y4690)-SUM(X4624:X4690)</f>
        <v>0</v>
      </c>
      <c r="AY9" s="66">
        <f>SUM(AN4624:AN4690)-SUM(AM4624:AM4690)</f>
        <v>0</v>
      </c>
      <c r="AZ9" s="1"/>
    </row>
    <row r="10" spans="1:52">
      <c r="A10" s="24">
        <f t="shared" si="10"/>
        <v>40087</v>
      </c>
      <c r="B10" s="33">
        <v>40107</v>
      </c>
      <c r="C10" s="25" t="s">
        <v>7</v>
      </c>
      <c r="D10" s="25" t="s">
        <v>1</v>
      </c>
      <c r="E10" s="25">
        <v>4</v>
      </c>
      <c r="F10" s="26">
        <v>2</v>
      </c>
      <c r="G10" s="27">
        <v>12</v>
      </c>
      <c r="H10" s="27">
        <v>14</v>
      </c>
      <c r="I10" s="27">
        <v>8</v>
      </c>
      <c r="J10" s="26">
        <v>15</v>
      </c>
      <c r="K10" s="28">
        <v>14</v>
      </c>
      <c r="L10" s="28">
        <v>13</v>
      </c>
      <c r="M10" s="28">
        <v>15</v>
      </c>
      <c r="N10" s="29"/>
      <c r="O10" s="29"/>
      <c r="P10" s="29"/>
      <c r="Q10" s="23">
        <f t="shared" si="11"/>
        <v>1</v>
      </c>
      <c r="T10" s="30">
        <v>1</v>
      </c>
      <c r="W10" s="46">
        <v>4.2</v>
      </c>
      <c r="X10" s="23">
        <f t="shared" si="12"/>
        <v>1.5</v>
      </c>
      <c r="Y10" s="32">
        <f t="shared" si="13"/>
        <v>4.2</v>
      </c>
      <c r="Z10" s="23">
        <f t="shared" si="14"/>
        <v>9.4499999999999993</v>
      </c>
      <c r="AA10" s="23">
        <f t="shared" si="15"/>
        <v>4.5</v>
      </c>
      <c r="AB10" s="23">
        <f t="shared" si="16"/>
        <v>4.9499999999999993</v>
      </c>
      <c r="AD10" s="23">
        <f t="shared" si="2"/>
        <v>0</v>
      </c>
      <c r="AG10" s="30">
        <v>1</v>
      </c>
      <c r="AI10" s="23">
        <f t="shared" si="17"/>
        <v>0</v>
      </c>
      <c r="AJ10" s="23">
        <f t="shared" si="18"/>
        <v>1</v>
      </c>
      <c r="AK10" s="23">
        <f t="shared" si="19"/>
        <v>0</v>
      </c>
      <c r="AM10" s="23">
        <f t="shared" si="20"/>
        <v>4.5</v>
      </c>
      <c r="AN10" s="23" t="str">
        <f t="shared" si="21"/>
        <v/>
      </c>
      <c r="AO10" s="23">
        <f t="shared" si="22"/>
        <v>0</v>
      </c>
      <c r="AP10" s="23">
        <f t="shared" si="23"/>
        <v>22.5</v>
      </c>
      <c r="AQ10" s="23">
        <f t="shared" si="24"/>
        <v>-22.5</v>
      </c>
      <c r="AS10" s="5">
        <v>39539</v>
      </c>
      <c r="AT10" s="61">
        <f>SUM(Y97:Y149)-SUM(X97:X149)</f>
        <v>1.0500000000000007</v>
      </c>
      <c r="AU10" s="61">
        <f>SUM(AN97:AN149)-SUM(AM97:AM149)</f>
        <v>7.8000000000000007</v>
      </c>
      <c r="AV10" s="62">
        <f>SUM(Y1326:Y1447)-SUM(X1326:X1447)</f>
        <v>0</v>
      </c>
      <c r="AW10" s="62">
        <f>SUM(AN1326:AN1447)-SUM(AM1326:AM1447)</f>
        <v>0</v>
      </c>
      <c r="AX10" s="66">
        <f>SUM(Y4691:Y4758)-SUM(X4691:X4758)</f>
        <v>0</v>
      </c>
      <c r="AY10" s="66">
        <f>SUM(AN4691:AN4758)-SUM(AM4691:AM4758)</f>
        <v>0</v>
      </c>
      <c r="AZ10" s="1"/>
    </row>
    <row r="11" spans="1:52">
      <c r="A11" s="24">
        <f t="shared" si="10"/>
        <v>40087</v>
      </c>
      <c r="B11" s="33">
        <v>40107</v>
      </c>
      <c r="C11" s="25" t="s">
        <v>7</v>
      </c>
      <c r="D11" s="25" t="s">
        <v>1</v>
      </c>
      <c r="E11" s="25">
        <v>5</v>
      </c>
      <c r="F11" s="26">
        <v>12</v>
      </c>
      <c r="G11" s="27">
        <v>13</v>
      </c>
      <c r="H11" s="27">
        <v>10</v>
      </c>
      <c r="I11" s="27">
        <v>16</v>
      </c>
      <c r="J11" s="26">
        <v>7</v>
      </c>
      <c r="K11" s="28">
        <v>13</v>
      </c>
      <c r="L11" s="28">
        <v>16</v>
      </c>
      <c r="M11" s="28">
        <v>17</v>
      </c>
      <c r="N11" s="29"/>
      <c r="O11" s="29"/>
      <c r="P11" s="29"/>
      <c r="Q11" s="23">
        <f t="shared" si="11"/>
        <v>0</v>
      </c>
      <c r="T11" s="30" t="s">
        <v>6</v>
      </c>
      <c r="X11" s="23" t="str">
        <f t="shared" si="12"/>
        <v/>
      </c>
      <c r="Y11" s="32" t="str">
        <f t="shared" si="13"/>
        <v/>
      </c>
      <c r="Z11" s="23">
        <f t="shared" si="14"/>
        <v>9.4499999999999993</v>
      </c>
      <c r="AA11" s="23">
        <f t="shared" si="15"/>
        <v>4.5</v>
      </c>
      <c r="AB11" s="23">
        <f t="shared" si="16"/>
        <v>4.9499999999999993</v>
      </c>
      <c r="AD11" s="23">
        <f t="shared" si="2"/>
        <v>1</v>
      </c>
      <c r="AG11" s="30">
        <v>1</v>
      </c>
      <c r="AI11" s="23">
        <f t="shared" si="17"/>
        <v>1</v>
      </c>
      <c r="AJ11" s="23">
        <f t="shared" si="18"/>
        <v>0</v>
      </c>
      <c r="AK11" s="23">
        <f t="shared" si="19"/>
        <v>1</v>
      </c>
      <c r="AL11" s="45">
        <v>7.65</v>
      </c>
      <c r="AM11" s="23">
        <f t="shared" si="20"/>
        <v>4.5</v>
      </c>
      <c r="AN11" s="23">
        <f t="shared" si="21"/>
        <v>7.65</v>
      </c>
      <c r="AO11" s="23">
        <f t="shared" si="22"/>
        <v>7.65</v>
      </c>
      <c r="AP11" s="23">
        <f t="shared" si="23"/>
        <v>27</v>
      </c>
      <c r="AQ11" s="23">
        <f t="shared" si="24"/>
        <v>-19.350000000000001</v>
      </c>
      <c r="AS11" s="5">
        <v>39569</v>
      </c>
      <c r="AT11" s="61">
        <f>SUM(Y150:Y188)-SUM(X150:X188)</f>
        <v>0</v>
      </c>
      <c r="AU11" s="61">
        <f>SUM(AN150:AN188)-SUM(AM150:AM188)</f>
        <v>0</v>
      </c>
      <c r="AV11" s="62">
        <f>SUM(Y1448:Y1615)-SUM(X1448:X1615)</f>
        <v>0</v>
      </c>
      <c r="AW11" s="62">
        <f>SUM(AN1448:AN1615)-SUM(AM1448:AM1615)</f>
        <v>0</v>
      </c>
      <c r="AX11" s="66">
        <f>SUM(Y4759:Y4808)-SUM(X4759:X4808)</f>
        <v>0</v>
      </c>
      <c r="AY11" s="66">
        <f>SUM(AN4759:AN4808)-SUM(AM4759:AM4808)</f>
        <v>0</v>
      </c>
      <c r="AZ11" s="1"/>
    </row>
    <row r="12" spans="1:52">
      <c r="A12" s="24">
        <f t="shared" si="10"/>
        <v>40087</v>
      </c>
      <c r="B12" s="33">
        <v>40107</v>
      </c>
      <c r="C12" s="25" t="s">
        <v>7</v>
      </c>
      <c r="D12" s="25" t="s">
        <v>1</v>
      </c>
      <c r="E12" s="25">
        <v>6</v>
      </c>
      <c r="F12" s="26">
        <v>14</v>
      </c>
      <c r="G12" s="27">
        <v>10</v>
      </c>
      <c r="H12" s="27">
        <v>2</v>
      </c>
      <c r="I12" s="27">
        <v>5</v>
      </c>
      <c r="J12" s="26">
        <v>15</v>
      </c>
      <c r="K12" s="28">
        <v>5</v>
      </c>
      <c r="L12" s="28">
        <v>15</v>
      </c>
      <c r="M12" s="28">
        <v>1</v>
      </c>
      <c r="N12" s="29"/>
      <c r="O12" s="29"/>
      <c r="P12" s="29"/>
      <c r="Q12" s="23">
        <f t="shared" si="11"/>
        <v>0</v>
      </c>
      <c r="T12" s="30">
        <v>1</v>
      </c>
      <c r="X12" s="23">
        <f t="shared" si="12"/>
        <v>1.5</v>
      </c>
      <c r="Y12" s="32">
        <f t="shared" si="13"/>
        <v>0</v>
      </c>
      <c r="Z12" s="23">
        <f t="shared" si="14"/>
        <v>9.4499999999999993</v>
      </c>
      <c r="AA12" s="23">
        <f t="shared" si="15"/>
        <v>6</v>
      </c>
      <c r="AB12" s="23">
        <f t="shared" si="16"/>
        <v>3.4499999999999993</v>
      </c>
      <c r="AD12" s="23">
        <f t="shared" si="2"/>
        <v>0</v>
      </c>
      <c r="AG12" s="30">
        <v>1</v>
      </c>
      <c r="AI12" s="23">
        <f t="shared" si="17"/>
        <v>0</v>
      </c>
      <c r="AJ12" s="23">
        <f t="shared" si="18"/>
        <v>0</v>
      </c>
      <c r="AK12" s="23">
        <f t="shared" si="19"/>
        <v>1</v>
      </c>
      <c r="AM12" s="23">
        <f t="shared" si="20"/>
        <v>4.5</v>
      </c>
      <c r="AN12" s="23" t="str">
        <f t="shared" si="21"/>
        <v/>
      </c>
      <c r="AO12" s="23">
        <f t="shared" si="22"/>
        <v>7.65</v>
      </c>
      <c r="AP12" s="23">
        <f t="shared" si="23"/>
        <v>31.5</v>
      </c>
      <c r="AQ12" s="23">
        <f t="shared" si="24"/>
        <v>-23.85</v>
      </c>
      <c r="AS12" s="5">
        <v>39600</v>
      </c>
      <c r="AT12" s="61">
        <f>SUM(Y189:Y235)-SUM(X189:X235)</f>
        <v>0</v>
      </c>
      <c r="AU12" s="61">
        <f>SUM(AN189:AN235)-SUM(AM189:AM235)</f>
        <v>0</v>
      </c>
      <c r="AV12" s="62">
        <f>SUM(Y1616:Y1732)-SUM(X1616:X1732)</f>
        <v>0</v>
      </c>
      <c r="AW12" s="62">
        <f>SUM(AN1616:AN1732)-SUM(AM1616:AM1732)</f>
        <v>0</v>
      </c>
      <c r="AX12" s="66">
        <f>SUM(Y4809:Y4889)-SUM(X4809:X4889)</f>
        <v>0</v>
      </c>
      <c r="AY12" s="66">
        <f>SUM(AN4809:AN4889)-SUM(AM4809:AM4889)</f>
        <v>0</v>
      </c>
      <c r="AZ12" s="1"/>
    </row>
    <row r="13" spans="1:52">
      <c r="A13" s="24">
        <f t="shared" si="10"/>
        <v>40087</v>
      </c>
      <c r="B13" s="33">
        <v>40107</v>
      </c>
      <c r="C13" s="25" t="s">
        <v>7</v>
      </c>
      <c r="D13" s="25" t="s">
        <v>1</v>
      </c>
      <c r="E13" s="25">
        <v>7</v>
      </c>
      <c r="F13" s="26">
        <v>10</v>
      </c>
      <c r="G13" s="27">
        <v>16</v>
      </c>
      <c r="H13" s="27">
        <v>17</v>
      </c>
      <c r="I13" s="27">
        <v>12</v>
      </c>
      <c r="J13" s="26">
        <v>13</v>
      </c>
      <c r="K13" s="28">
        <v>3</v>
      </c>
      <c r="L13" s="28">
        <v>10</v>
      </c>
      <c r="M13" s="28">
        <v>6</v>
      </c>
      <c r="N13" s="29"/>
      <c r="O13" s="29"/>
      <c r="P13" s="29"/>
      <c r="Q13" s="23">
        <f t="shared" si="11"/>
        <v>0</v>
      </c>
      <c r="T13" s="30">
        <v>1</v>
      </c>
      <c r="X13" s="23">
        <f t="shared" si="12"/>
        <v>1.5</v>
      </c>
      <c r="Y13" s="32">
        <f t="shared" si="13"/>
        <v>0</v>
      </c>
      <c r="Z13" s="23">
        <f t="shared" si="14"/>
        <v>9.4499999999999993</v>
      </c>
      <c r="AA13" s="23">
        <f t="shared" si="15"/>
        <v>7.5</v>
      </c>
      <c r="AB13" s="23">
        <f t="shared" si="16"/>
        <v>1.9499999999999993</v>
      </c>
      <c r="AD13" s="23">
        <f t="shared" si="2"/>
        <v>0</v>
      </c>
      <c r="AG13" s="30">
        <v>1</v>
      </c>
      <c r="AI13" s="23">
        <f t="shared" si="17"/>
        <v>0</v>
      </c>
      <c r="AJ13" s="23">
        <f t="shared" si="18"/>
        <v>0</v>
      </c>
      <c r="AK13" s="23">
        <f t="shared" si="19"/>
        <v>0</v>
      </c>
      <c r="AM13" s="23">
        <f t="shared" si="20"/>
        <v>4.5</v>
      </c>
      <c r="AN13" s="23" t="str">
        <f t="shared" si="21"/>
        <v/>
      </c>
      <c r="AO13" s="23">
        <f t="shared" si="22"/>
        <v>7.65</v>
      </c>
      <c r="AP13" s="23">
        <f t="shared" si="23"/>
        <v>36</v>
      </c>
      <c r="AQ13" s="23">
        <f t="shared" si="24"/>
        <v>-28.35</v>
      </c>
      <c r="AS13" s="5">
        <v>39630</v>
      </c>
      <c r="AT13" s="61">
        <f>SUM(Y236:Y252)-SUM(X236:X252)</f>
        <v>0</v>
      </c>
      <c r="AU13" s="61">
        <f>SUM(AN236:AN252)-SUM(AM236:AM252)</f>
        <v>0</v>
      </c>
      <c r="AV13" s="62">
        <f>SUM(Y1733:Y1873)-SUM(X1733:X1873)</f>
        <v>0</v>
      </c>
      <c r="AW13" s="62">
        <f>SUM(AN1733:AN1873)-SUM(AM1733:AM1873)</f>
        <v>0</v>
      </c>
      <c r="AX13" s="66">
        <f>SUM(Y4890:Y4976)-SUM(X4890:X4976)</f>
        <v>0</v>
      </c>
      <c r="AY13" s="66">
        <f>SUM(AN4890:AN4976)-SUM(AM4890:AM4976)</f>
        <v>0</v>
      </c>
      <c r="AZ13" s="1"/>
    </row>
    <row r="14" spans="1:52">
      <c r="A14" s="24">
        <f t="shared" si="10"/>
        <v>40087</v>
      </c>
      <c r="B14" s="33">
        <v>40107</v>
      </c>
      <c r="C14" s="25" t="s">
        <v>7</v>
      </c>
      <c r="D14" s="25" t="s">
        <v>1</v>
      </c>
      <c r="E14" s="25">
        <v>8</v>
      </c>
      <c r="F14" s="26">
        <v>14</v>
      </c>
      <c r="G14" s="27">
        <v>3</v>
      </c>
      <c r="H14" s="27">
        <v>4</v>
      </c>
      <c r="I14" s="27">
        <v>15</v>
      </c>
      <c r="J14" s="26">
        <v>7</v>
      </c>
      <c r="K14" s="28">
        <v>10</v>
      </c>
      <c r="L14" s="28">
        <v>13</v>
      </c>
      <c r="M14" s="28">
        <v>1</v>
      </c>
      <c r="N14" s="29"/>
      <c r="O14" s="29"/>
      <c r="P14" s="29"/>
      <c r="Q14" s="23">
        <f t="shared" si="11"/>
        <v>0</v>
      </c>
      <c r="T14" s="30">
        <v>1</v>
      </c>
      <c r="X14" s="23">
        <f t="shared" si="12"/>
        <v>1.5</v>
      </c>
      <c r="Y14" s="32">
        <f t="shared" si="13"/>
        <v>0</v>
      </c>
      <c r="Z14" s="23">
        <f t="shared" si="14"/>
        <v>9.4499999999999993</v>
      </c>
      <c r="AA14" s="23">
        <f t="shared" si="15"/>
        <v>9</v>
      </c>
      <c r="AB14" s="23">
        <f t="shared" si="16"/>
        <v>0.44999999999999929</v>
      </c>
      <c r="AD14" s="23">
        <f t="shared" si="2"/>
        <v>0</v>
      </c>
      <c r="AG14" s="30">
        <v>1</v>
      </c>
      <c r="AI14" s="23">
        <f t="shared" si="17"/>
        <v>0</v>
      </c>
      <c r="AJ14" s="23">
        <f t="shared" si="18"/>
        <v>0</v>
      </c>
      <c r="AK14" s="23">
        <f t="shared" si="19"/>
        <v>0</v>
      </c>
      <c r="AM14" s="23">
        <f t="shared" si="20"/>
        <v>4.5</v>
      </c>
      <c r="AN14" s="23" t="str">
        <f t="shared" si="21"/>
        <v/>
      </c>
      <c r="AO14" s="23">
        <f t="shared" si="22"/>
        <v>7.65</v>
      </c>
      <c r="AP14" s="23">
        <f t="shared" si="23"/>
        <v>40.5</v>
      </c>
      <c r="AQ14" s="23">
        <f t="shared" si="24"/>
        <v>-32.85</v>
      </c>
      <c r="AS14" s="5">
        <v>39661</v>
      </c>
      <c r="AT14" s="61">
        <f>SUM(Y253:Y275)-SUM(X253:X275)</f>
        <v>0</v>
      </c>
      <c r="AU14" s="61">
        <f>SUM(AN253:AN275)-SUM(AM253:AM275)</f>
        <v>0</v>
      </c>
      <c r="AV14" s="62">
        <f>SUM(Y1874:Y2038)-SUM(X1874:X2038)</f>
        <v>0</v>
      </c>
      <c r="AW14" s="62">
        <f>SUM(AN1874:AN2038)-SUM(AM1874:AM2038)</f>
        <v>0</v>
      </c>
      <c r="AX14" s="66">
        <f>SUM(Y5017:Y5042)-SUM(X5017:X5042)</f>
        <v>0</v>
      </c>
      <c r="AY14" s="66">
        <f>SUM(AN5017:AN5042)-SUM(AM5017:AM5042)</f>
        <v>0</v>
      </c>
      <c r="AZ14" s="1"/>
    </row>
    <row r="15" spans="1:52">
      <c r="A15" s="24">
        <f t="shared" si="10"/>
        <v>40087</v>
      </c>
      <c r="B15" s="33">
        <v>40114</v>
      </c>
      <c r="C15" s="25" t="s">
        <v>7</v>
      </c>
      <c r="D15" s="25" t="s">
        <v>1</v>
      </c>
      <c r="E15" s="25">
        <v>1</v>
      </c>
      <c r="F15" s="26">
        <v>9</v>
      </c>
      <c r="G15" s="27">
        <v>12</v>
      </c>
      <c r="H15" s="27">
        <v>8</v>
      </c>
      <c r="I15" s="27">
        <v>6</v>
      </c>
      <c r="J15" s="26">
        <v>17</v>
      </c>
      <c r="K15" s="28">
        <v>12</v>
      </c>
      <c r="L15" s="28">
        <v>17</v>
      </c>
      <c r="M15" s="28">
        <v>6</v>
      </c>
      <c r="N15" s="29"/>
      <c r="O15" s="29"/>
      <c r="P15" s="29"/>
      <c r="Q15" s="23">
        <f t="shared" si="11"/>
        <v>0</v>
      </c>
      <c r="T15" s="30">
        <v>1</v>
      </c>
      <c r="X15" s="23">
        <f t="shared" si="12"/>
        <v>1.5</v>
      </c>
      <c r="Y15" s="32">
        <f t="shared" si="13"/>
        <v>0</v>
      </c>
      <c r="Z15" s="23">
        <f t="shared" si="14"/>
        <v>9.4499999999999993</v>
      </c>
      <c r="AA15" s="23">
        <f t="shared" si="15"/>
        <v>10.5</v>
      </c>
      <c r="AB15" s="23">
        <f t="shared" si="16"/>
        <v>-1.0500000000000007</v>
      </c>
      <c r="AD15" s="23">
        <f t="shared" si="2"/>
        <v>1</v>
      </c>
      <c r="AG15" s="30">
        <v>1</v>
      </c>
      <c r="AI15" s="23">
        <f t="shared" si="17"/>
        <v>1</v>
      </c>
      <c r="AJ15" s="23">
        <f t="shared" si="18"/>
        <v>0</v>
      </c>
      <c r="AK15" s="23">
        <f t="shared" si="19"/>
        <v>1</v>
      </c>
      <c r="AM15" s="23">
        <f t="shared" si="20"/>
        <v>4.5</v>
      </c>
      <c r="AN15" s="23" t="str">
        <f t="shared" si="21"/>
        <v/>
      </c>
      <c r="AO15" s="23">
        <f t="shared" si="22"/>
        <v>7.65</v>
      </c>
      <c r="AP15" s="23">
        <f t="shared" si="23"/>
        <v>45</v>
      </c>
      <c r="AQ15" s="23">
        <f t="shared" si="24"/>
        <v>-37.35</v>
      </c>
      <c r="AS15" s="5">
        <v>39692</v>
      </c>
      <c r="AT15" s="61">
        <f>SUM(Y276:Y320)-SUM(X276:X320)</f>
        <v>0</v>
      </c>
      <c r="AU15" s="61">
        <f>SUM(AN276:AN320)-SUM(AM276:AM320)</f>
        <v>0</v>
      </c>
      <c r="AV15" s="62">
        <f>SUM(Y2039:Y2144)-SUM(X2039:X2144)</f>
        <v>0</v>
      </c>
      <c r="AW15" s="62">
        <f>SUM(AN2039:AN2144)-SUM(AM2039:AM2144)</f>
        <v>0</v>
      </c>
      <c r="AX15" s="66">
        <f>SUM(Y5043:Y5140)-SUM(X5043:X5140)</f>
        <v>0</v>
      </c>
      <c r="AY15" s="66">
        <f>SUM(AN5043:AN5140)-SUM(AM5043:AM5140)</f>
        <v>0</v>
      </c>
      <c r="AZ15" s="1"/>
    </row>
    <row r="16" spans="1:52">
      <c r="A16" s="24">
        <f t="shared" si="10"/>
        <v>40087</v>
      </c>
      <c r="B16" s="33">
        <v>40114</v>
      </c>
      <c r="C16" s="25" t="s">
        <v>7</v>
      </c>
      <c r="D16" s="25" t="s">
        <v>1</v>
      </c>
      <c r="E16" s="25">
        <v>2</v>
      </c>
      <c r="F16" s="26">
        <v>14</v>
      </c>
      <c r="G16" s="27">
        <v>12</v>
      </c>
      <c r="H16" s="27">
        <v>9</v>
      </c>
      <c r="I16" s="27">
        <v>8</v>
      </c>
      <c r="J16" s="26">
        <v>10</v>
      </c>
      <c r="K16" s="28">
        <v>12</v>
      </c>
      <c r="L16" s="28">
        <v>14</v>
      </c>
      <c r="M16" s="28">
        <v>9</v>
      </c>
      <c r="N16" s="29"/>
      <c r="O16" s="29"/>
      <c r="P16" s="29"/>
      <c r="Q16" s="23">
        <f t="shared" si="11"/>
        <v>1</v>
      </c>
      <c r="T16" s="30">
        <v>1</v>
      </c>
      <c r="W16" s="46">
        <v>3.15</v>
      </c>
      <c r="X16" s="23">
        <f t="shared" si="12"/>
        <v>1.5</v>
      </c>
      <c r="Y16" s="32">
        <f t="shared" si="13"/>
        <v>3.15</v>
      </c>
      <c r="Z16" s="23">
        <f t="shared" si="14"/>
        <v>12.6</v>
      </c>
      <c r="AA16" s="23">
        <f t="shared" si="15"/>
        <v>12</v>
      </c>
      <c r="AB16" s="23">
        <f t="shared" si="16"/>
        <v>0.59999999999999964</v>
      </c>
      <c r="AD16" s="23">
        <f t="shared" si="2"/>
        <v>1</v>
      </c>
      <c r="AG16" s="30">
        <v>1</v>
      </c>
      <c r="AI16" s="23">
        <f t="shared" si="17"/>
        <v>1</v>
      </c>
      <c r="AJ16" s="23">
        <f t="shared" si="18"/>
        <v>1</v>
      </c>
      <c r="AK16" s="23">
        <f t="shared" si="19"/>
        <v>0</v>
      </c>
      <c r="AM16" s="23">
        <f t="shared" si="20"/>
        <v>4.5</v>
      </c>
      <c r="AN16" s="23" t="str">
        <f t="shared" si="21"/>
        <v/>
      </c>
      <c r="AO16" s="23">
        <f t="shared" si="22"/>
        <v>7.65</v>
      </c>
      <c r="AP16" s="23">
        <f t="shared" si="23"/>
        <v>49.5</v>
      </c>
      <c r="AQ16" s="23">
        <f t="shared" si="24"/>
        <v>-41.85</v>
      </c>
      <c r="AS16" s="5">
        <v>39722</v>
      </c>
      <c r="AT16" s="61">
        <f>SUM(Y321:Y369)-SUM(X321:X369)</f>
        <v>0</v>
      </c>
      <c r="AU16" s="61">
        <f>SUM(AN321:AN369)-SUM(AM321:AM369)</f>
        <v>0</v>
      </c>
      <c r="AV16" s="62">
        <f>SUM(Y2145:Y2288)-SUM(X2145:X2288)</f>
        <v>0</v>
      </c>
      <c r="AW16" s="62">
        <f>SUM(AN2145:AN2288)-SUM(AM2145:AM2288)</f>
        <v>0</v>
      </c>
      <c r="AX16" s="66">
        <f>SUM(Y5141:Y5199)-SUM(X5141:X5199)</f>
        <v>0</v>
      </c>
      <c r="AY16" s="66">
        <f>SUM(AN5141:AN5199)-SUM(AM5141:AM5199)</f>
        <v>0</v>
      </c>
      <c r="AZ16" s="1"/>
    </row>
    <row r="17" spans="1:52">
      <c r="A17" s="24">
        <f t="shared" si="10"/>
        <v>40087</v>
      </c>
      <c r="B17" s="33">
        <v>40114</v>
      </c>
      <c r="C17" s="25" t="s">
        <v>7</v>
      </c>
      <c r="D17" s="25" t="s">
        <v>1</v>
      </c>
      <c r="E17" s="25">
        <v>3</v>
      </c>
      <c r="F17" s="26">
        <v>7</v>
      </c>
      <c r="G17" s="27">
        <v>5</v>
      </c>
      <c r="H17" s="27">
        <v>9</v>
      </c>
      <c r="I17" s="27">
        <v>6</v>
      </c>
      <c r="J17" s="26">
        <v>1</v>
      </c>
      <c r="K17" s="28">
        <v>5</v>
      </c>
      <c r="L17" s="28">
        <v>7</v>
      </c>
      <c r="M17" s="28">
        <v>6</v>
      </c>
      <c r="N17" s="29"/>
      <c r="O17" s="29"/>
      <c r="P17" s="29"/>
      <c r="Q17" s="23">
        <f t="shared" si="11"/>
        <v>0</v>
      </c>
      <c r="T17" s="30" t="s">
        <v>6</v>
      </c>
      <c r="X17" s="23" t="str">
        <f t="shared" si="12"/>
        <v/>
      </c>
      <c r="Y17" s="32" t="str">
        <f t="shared" si="13"/>
        <v/>
      </c>
      <c r="Z17" s="23">
        <f t="shared" si="14"/>
        <v>12.6</v>
      </c>
      <c r="AA17" s="23">
        <f t="shared" si="15"/>
        <v>12</v>
      </c>
      <c r="AB17" s="23">
        <f t="shared" si="16"/>
        <v>0.59999999999999964</v>
      </c>
      <c r="AD17" s="23">
        <f t="shared" si="2"/>
        <v>1</v>
      </c>
      <c r="AG17" s="30">
        <v>1</v>
      </c>
      <c r="AI17" s="23">
        <f t="shared" si="17"/>
        <v>1</v>
      </c>
      <c r="AJ17" s="23">
        <f t="shared" si="18"/>
        <v>0</v>
      </c>
      <c r="AK17" s="23">
        <f t="shared" si="19"/>
        <v>1</v>
      </c>
      <c r="AM17" s="23">
        <f t="shared" si="20"/>
        <v>4.5</v>
      </c>
      <c r="AN17" s="23" t="str">
        <f t="shared" si="21"/>
        <v/>
      </c>
      <c r="AO17" s="23">
        <f t="shared" si="22"/>
        <v>7.65</v>
      </c>
      <c r="AP17" s="23">
        <f t="shared" si="23"/>
        <v>54</v>
      </c>
      <c r="AQ17" s="23">
        <f t="shared" si="24"/>
        <v>-46.35</v>
      </c>
      <c r="AS17" s="5">
        <v>39753</v>
      </c>
      <c r="AT17" s="61">
        <f>SUM(Y370:Y425)-SUM(X370:X425)</f>
        <v>0</v>
      </c>
      <c r="AU17" s="61">
        <f>SUM(AN370:AN425)-SUM(AM370:AM425)</f>
        <v>0</v>
      </c>
      <c r="AV17" s="62">
        <f>SUM(Y2289:Y2367)-SUM(X2289:X2367)</f>
        <v>0</v>
      </c>
      <c r="AW17" s="62">
        <f>SUM(AN2289:AN2367)-SUM(AM2289:AM2367)</f>
        <v>0</v>
      </c>
      <c r="AX17" s="66">
        <f>SUM(Y5200:Y5311)-SUM(X5200:X5311)</f>
        <v>0</v>
      </c>
      <c r="AY17" s="66">
        <f>SUM(AN5200:AN5311)-SUM(AM5200:AM5311)</f>
        <v>0</v>
      </c>
      <c r="AZ17" s="1"/>
    </row>
    <row r="18" spans="1:52">
      <c r="A18" s="24">
        <f t="shared" si="10"/>
        <v>40087</v>
      </c>
      <c r="B18" s="33">
        <v>40114</v>
      </c>
      <c r="C18" s="25" t="s">
        <v>7</v>
      </c>
      <c r="D18" s="25" t="s">
        <v>1</v>
      </c>
      <c r="E18" s="25">
        <v>4</v>
      </c>
      <c r="F18" s="26">
        <v>3</v>
      </c>
      <c r="G18" s="27">
        <v>6</v>
      </c>
      <c r="H18" s="27">
        <v>7</v>
      </c>
      <c r="I18" s="27"/>
      <c r="J18" s="26"/>
      <c r="K18" s="28">
        <v>6</v>
      </c>
      <c r="L18" s="28">
        <v>7</v>
      </c>
      <c r="M18" s="28">
        <v>2</v>
      </c>
      <c r="N18" s="29"/>
      <c r="O18" s="29"/>
      <c r="P18" s="29"/>
      <c r="Q18" s="23">
        <f t="shared" si="11"/>
        <v>1</v>
      </c>
      <c r="T18" s="30" t="s">
        <v>6</v>
      </c>
      <c r="X18" s="23" t="str">
        <f t="shared" si="12"/>
        <v/>
      </c>
      <c r="Y18" s="32" t="str">
        <f t="shared" si="13"/>
        <v/>
      </c>
      <c r="Z18" s="23">
        <f t="shared" si="14"/>
        <v>12.6</v>
      </c>
      <c r="AA18" s="23">
        <f t="shared" si="15"/>
        <v>12</v>
      </c>
      <c r="AB18" s="23">
        <f t="shared" si="16"/>
        <v>0.59999999999999964</v>
      </c>
      <c r="AD18" s="23">
        <f t="shared" si="2"/>
        <v>1</v>
      </c>
      <c r="AG18" s="30">
        <v>1</v>
      </c>
      <c r="AI18" s="23">
        <f t="shared" si="17"/>
        <v>1</v>
      </c>
      <c r="AJ18" s="23">
        <f t="shared" si="18"/>
        <v>1</v>
      </c>
      <c r="AK18" s="23">
        <f t="shared" si="19"/>
        <v>0</v>
      </c>
      <c r="AM18" s="23">
        <f t="shared" si="20"/>
        <v>4.5</v>
      </c>
      <c r="AN18" s="23" t="str">
        <f t="shared" si="21"/>
        <v/>
      </c>
      <c r="AO18" s="23">
        <f t="shared" si="22"/>
        <v>7.65</v>
      </c>
      <c r="AP18" s="23">
        <f t="shared" si="23"/>
        <v>58.5</v>
      </c>
      <c r="AQ18" s="23">
        <f t="shared" si="24"/>
        <v>-50.85</v>
      </c>
      <c r="AS18" s="5">
        <v>39783</v>
      </c>
      <c r="AT18" s="61">
        <f>SUM(Y426:Y453)-SUM(X426:X453)</f>
        <v>0</v>
      </c>
      <c r="AU18" s="61">
        <f>SUM(AN426:AN453)-SUM(AM426:AM453)</f>
        <v>0</v>
      </c>
      <c r="AV18" s="62">
        <f>SUM(Y2368:Y2394)-SUM(X2368:X2394)</f>
        <v>0</v>
      </c>
      <c r="AW18" s="62">
        <f>SUM(AN2368:AN2394)-SUM(AM2368:AM2394)</f>
        <v>0</v>
      </c>
      <c r="AX18" s="66">
        <f>SUM(Y5312:Y5514)-SUM(X5312:X5514)</f>
        <v>0</v>
      </c>
      <c r="AY18" s="66">
        <f>SUM(AN5312:AN5514)-SUM(AM5312:AM5514)</f>
        <v>0</v>
      </c>
      <c r="AZ18" s="1"/>
    </row>
    <row r="19" spans="1:52">
      <c r="A19" s="24">
        <f t="shared" si="10"/>
        <v>40087</v>
      </c>
      <c r="B19" s="33">
        <v>40114</v>
      </c>
      <c r="C19" s="25" t="s">
        <v>7</v>
      </c>
      <c r="D19" s="25" t="s">
        <v>1</v>
      </c>
      <c r="E19" s="25">
        <v>5</v>
      </c>
      <c r="F19" s="26">
        <v>7</v>
      </c>
      <c r="G19" s="27">
        <v>6</v>
      </c>
      <c r="H19" s="27">
        <v>3</v>
      </c>
      <c r="I19" s="27"/>
      <c r="J19" s="26"/>
      <c r="K19" s="28">
        <v>6</v>
      </c>
      <c r="L19" s="28">
        <v>7</v>
      </c>
      <c r="M19" s="28">
        <v>5</v>
      </c>
      <c r="N19" s="29"/>
      <c r="O19" s="29"/>
      <c r="P19" s="29"/>
      <c r="Q19" s="23">
        <f t="shared" si="11"/>
        <v>0</v>
      </c>
      <c r="T19" s="30" t="s">
        <v>6</v>
      </c>
      <c r="X19" s="23" t="str">
        <f t="shared" si="12"/>
        <v/>
      </c>
      <c r="Y19" s="32" t="str">
        <f t="shared" si="13"/>
        <v/>
      </c>
      <c r="Z19" s="23">
        <f t="shared" si="14"/>
        <v>12.6</v>
      </c>
      <c r="AA19" s="23">
        <f t="shared" si="15"/>
        <v>12</v>
      </c>
      <c r="AB19" s="23">
        <f t="shared" si="16"/>
        <v>0.59999999999999964</v>
      </c>
      <c r="AD19" s="23">
        <f t="shared" si="2"/>
        <v>0</v>
      </c>
      <c r="AG19" s="30">
        <v>1</v>
      </c>
      <c r="AI19" s="23">
        <f t="shared" si="17"/>
        <v>1</v>
      </c>
      <c r="AJ19" s="23">
        <f t="shared" si="18"/>
        <v>0</v>
      </c>
      <c r="AK19" s="23">
        <f t="shared" si="19"/>
        <v>0</v>
      </c>
      <c r="AL19" s="45">
        <v>7.05</v>
      </c>
      <c r="AM19" s="23">
        <f t="shared" si="20"/>
        <v>4.5</v>
      </c>
      <c r="AN19" s="23">
        <f t="shared" si="21"/>
        <v>7.05</v>
      </c>
      <c r="AO19" s="23">
        <f t="shared" si="22"/>
        <v>14.7</v>
      </c>
      <c r="AP19" s="23">
        <f t="shared" si="23"/>
        <v>63</v>
      </c>
      <c r="AQ19" s="23">
        <f t="shared" si="24"/>
        <v>-48.3</v>
      </c>
      <c r="AS19" s="5">
        <v>39814</v>
      </c>
      <c r="AT19" s="61">
        <f>SUM(Y454:Y480)-SUM(X454:X480)</f>
        <v>0</v>
      </c>
      <c r="AU19" s="61">
        <f>SUM(AN454:AN480)-SUM(AM454:AM480)</f>
        <v>0</v>
      </c>
      <c r="AV19" s="62">
        <f>SUM(Y2395:Y2446)-SUM(X2395:X2446)</f>
        <v>0</v>
      </c>
      <c r="AW19" s="62">
        <f>SUM(AN2395:AN2446)-SUM(AM2395:AM2446)</f>
        <v>0</v>
      </c>
      <c r="AX19" s="66">
        <f>SUM(Y5515:Y5696)-SUM(X5515:X5696)</f>
        <v>0</v>
      </c>
      <c r="AY19" s="66">
        <f>SUM(AN5515:AN5696)-SUM(AM5515:AM5696)</f>
        <v>0</v>
      </c>
      <c r="AZ19" s="1"/>
    </row>
    <row r="20" spans="1:52">
      <c r="A20" s="24">
        <f t="shared" si="10"/>
        <v>40087</v>
      </c>
      <c r="B20" s="33">
        <v>40114</v>
      </c>
      <c r="C20" s="25" t="s">
        <v>7</v>
      </c>
      <c r="D20" s="25" t="s">
        <v>1</v>
      </c>
      <c r="E20" s="25">
        <v>6</v>
      </c>
      <c r="F20" s="26">
        <v>10</v>
      </c>
      <c r="G20" s="27">
        <v>6</v>
      </c>
      <c r="H20" s="27">
        <v>4</v>
      </c>
      <c r="I20" s="27">
        <v>1</v>
      </c>
      <c r="J20" s="26">
        <v>7</v>
      </c>
      <c r="K20" s="28">
        <v>5</v>
      </c>
      <c r="L20" s="28">
        <v>4</v>
      </c>
      <c r="M20" s="28">
        <v>8</v>
      </c>
      <c r="N20" s="29"/>
      <c r="O20" s="29"/>
      <c r="P20" s="29"/>
      <c r="Q20" s="23">
        <f t="shared" si="11"/>
        <v>1</v>
      </c>
      <c r="T20" s="30">
        <v>1</v>
      </c>
      <c r="W20" s="46">
        <v>3.75</v>
      </c>
      <c r="X20" s="23">
        <f t="shared" si="12"/>
        <v>1.5</v>
      </c>
      <c r="Y20" s="32">
        <f t="shared" si="13"/>
        <v>3.75</v>
      </c>
      <c r="Z20" s="23">
        <f t="shared" si="14"/>
        <v>16.350000000000001</v>
      </c>
      <c r="AA20" s="23">
        <f t="shared" si="15"/>
        <v>13.5</v>
      </c>
      <c r="AB20" s="23">
        <f t="shared" si="16"/>
        <v>2.8500000000000014</v>
      </c>
      <c r="AD20" s="23">
        <f t="shared" si="2"/>
        <v>0</v>
      </c>
      <c r="AG20" s="30" t="s">
        <v>6</v>
      </c>
      <c r="AI20" s="23">
        <f t="shared" si="17"/>
        <v>0</v>
      </c>
      <c r="AJ20" s="23">
        <f t="shared" si="18"/>
        <v>1</v>
      </c>
      <c r="AK20" s="23">
        <f t="shared" si="19"/>
        <v>0</v>
      </c>
      <c r="AM20" s="23" t="str">
        <f t="shared" si="20"/>
        <v/>
      </c>
      <c r="AN20" s="23" t="str">
        <f t="shared" si="21"/>
        <v/>
      </c>
      <c r="AO20" s="23">
        <f t="shared" si="22"/>
        <v>14.7</v>
      </c>
      <c r="AP20" s="23">
        <f t="shared" si="23"/>
        <v>63</v>
      </c>
      <c r="AQ20" s="23">
        <f t="shared" si="24"/>
        <v>-48.3</v>
      </c>
      <c r="AS20" s="5">
        <v>39845</v>
      </c>
      <c r="AT20" s="61">
        <f>SUM(Y481:Y490)-SUM(X481:X490)</f>
        <v>0</v>
      </c>
      <c r="AU20" s="61">
        <f>SUM(AN481:AN490)-SUM(AM481:AM490)</f>
        <v>0</v>
      </c>
      <c r="AV20" s="62">
        <f>SUM(Y2447:Y2494)-SUM(X2447:X2494)</f>
        <v>0</v>
      </c>
      <c r="AW20" s="62">
        <f>SUM(AN2447:AN2494)-SUM(AM2447:AM2494)</f>
        <v>0</v>
      </c>
      <c r="AX20" s="66">
        <f>SUM(Y5697:Y5878)-SUM(X5697:X5878)</f>
        <v>0</v>
      </c>
      <c r="AY20" s="66">
        <f>SUM(AN5697:AN5878)-SUM(AM5697:AM5878)</f>
        <v>0</v>
      </c>
      <c r="AZ20" s="1"/>
    </row>
    <row r="21" spans="1:52">
      <c r="A21" s="24">
        <f t="shared" si="10"/>
        <v>40087</v>
      </c>
      <c r="B21" s="33">
        <v>40114</v>
      </c>
      <c r="C21" s="25" t="s">
        <v>7</v>
      </c>
      <c r="D21" s="25" t="s">
        <v>1</v>
      </c>
      <c r="E21" s="25">
        <v>7</v>
      </c>
      <c r="F21" s="26">
        <v>13</v>
      </c>
      <c r="G21" s="27">
        <v>10</v>
      </c>
      <c r="H21" s="27">
        <v>15</v>
      </c>
      <c r="I21" s="27">
        <v>5</v>
      </c>
      <c r="J21" s="26">
        <v>3</v>
      </c>
      <c r="K21" s="28">
        <v>13</v>
      </c>
      <c r="L21" s="28">
        <v>7</v>
      </c>
      <c r="M21" s="28">
        <v>12</v>
      </c>
      <c r="N21" s="29"/>
      <c r="O21" s="29"/>
      <c r="P21" s="29"/>
      <c r="Q21" s="23">
        <f t="shared" si="11"/>
        <v>0</v>
      </c>
      <c r="T21" s="30" t="s">
        <v>6</v>
      </c>
      <c r="X21" s="23" t="str">
        <f t="shared" si="12"/>
        <v/>
      </c>
      <c r="Y21" s="32" t="str">
        <f t="shared" si="13"/>
        <v/>
      </c>
      <c r="Z21" s="23">
        <f t="shared" si="14"/>
        <v>16.350000000000001</v>
      </c>
      <c r="AA21" s="23">
        <f t="shared" si="15"/>
        <v>13.5</v>
      </c>
      <c r="AB21" s="23">
        <f t="shared" si="16"/>
        <v>2.8500000000000014</v>
      </c>
      <c r="AD21" s="23">
        <f t="shared" si="2"/>
        <v>0</v>
      </c>
      <c r="AG21" s="30" t="s">
        <v>6</v>
      </c>
      <c r="AI21" s="23">
        <f t="shared" si="17"/>
        <v>0</v>
      </c>
      <c r="AJ21" s="23">
        <f t="shared" si="18"/>
        <v>0</v>
      </c>
      <c r="AK21" s="23">
        <f t="shared" si="19"/>
        <v>0</v>
      </c>
      <c r="AM21" s="23" t="str">
        <f t="shared" si="20"/>
        <v/>
      </c>
      <c r="AN21" s="23" t="str">
        <f t="shared" si="21"/>
        <v/>
      </c>
      <c r="AO21" s="23">
        <f t="shared" si="22"/>
        <v>14.7</v>
      </c>
      <c r="AP21" s="23">
        <f t="shared" si="23"/>
        <v>63</v>
      </c>
      <c r="AQ21" s="23">
        <f t="shared" si="24"/>
        <v>-48.3</v>
      </c>
      <c r="AS21" s="5">
        <v>39873</v>
      </c>
      <c r="AT21" s="61">
        <f>SUM(Y491:Y552)-SUM(X491:X552)</f>
        <v>0</v>
      </c>
      <c r="AU21" s="61">
        <f>SUM(AN491:AN552)-SUM(AM491:AM552)</f>
        <v>0</v>
      </c>
      <c r="AV21" s="62">
        <f>SUM(Y2495:Y2625)-SUM(X2495:X2625)</f>
        <v>0</v>
      </c>
      <c r="AW21" s="62">
        <f>SUM(AN2495:AN2625)-SUM(AM2495:AM2625)</f>
        <v>0</v>
      </c>
      <c r="AX21" s="66">
        <f>SUM(Y5879:Y5936)-SUM(X5879:X5936)</f>
        <v>0</v>
      </c>
      <c r="AY21" s="66">
        <f>SUM(AN5879:AN5936)-SUM(AM5879:AM5936)</f>
        <v>0</v>
      </c>
      <c r="AZ21" s="1"/>
    </row>
    <row r="22" spans="1:52">
      <c r="A22" s="24">
        <f t="shared" si="10"/>
        <v>40087</v>
      </c>
      <c r="B22" s="33">
        <v>40114</v>
      </c>
      <c r="C22" s="25" t="s">
        <v>7</v>
      </c>
      <c r="D22" s="25" t="s">
        <v>1</v>
      </c>
      <c r="E22" s="25">
        <v>8</v>
      </c>
      <c r="F22" s="26">
        <v>9</v>
      </c>
      <c r="G22" s="27">
        <v>6</v>
      </c>
      <c r="H22" s="27">
        <v>13</v>
      </c>
      <c r="I22" s="27">
        <v>10</v>
      </c>
      <c r="J22" s="26">
        <v>12</v>
      </c>
      <c r="K22" s="28">
        <v>6</v>
      </c>
      <c r="L22" s="28">
        <v>12</v>
      </c>
      <c r="M22" s="28">
        <v>9</v>
      </c>
      <c r="N22" s="29"/>
      <c r="O22" s="29"/>
      <c r="P22" s="29"/>
      <c r="Q22" s="23">
        <f t="shared" si="11"/>
        <v>0</v>
      </c>
      <c r="T22" s="30">
        <v>1</v>
      </c>
      <c r="X22" s="23">
        <f t="shared" si="12"/>
        <v>1.5</v>
      </c>
      <c r="Y22" s="32">
        <f t="shared" si="13"/>
        <v>0</v>
      </c>
      <c r="Z22" s="23">
        <f t="shared" si="14"/>
        <v>16.350000000000001</v>
      </c>
      <c r="AA22" s="23">
        <f t="shared" si="15"/>
        <v>15</v>
      </c>
      <c r="AB22" s="23">
        <f t="shared" si="16"/>
        <v>1.3500000000000014</v>
      </c>
      <c r="AD22" s="23">
        <f t="shared" si="2"/>
        <v>0</v>
      </c>
      <c r="AG22" s="30" t="s">
        <v>6</v>
      </c>
      <c r="AI22" s="23">
        <f t="shared" si="17"/>
        <v>1</v>
      </c>
      <c r="AJ22" s="23">
        <f t="shared" si="18"/>
        <v>0</v>
      </c>
      <c r="AK22" s="23">
        <f t="shared" si="19"/>
        <v>0</v>
      </c>
      <c r="AM22" s="23" t="str">
        <f t="shared" si="20"/>
        <v/>
      </c>
      <c r="AN22" s="23" t="str">
        <f t="shared" si="21"/>
        <v/>
      </c>
      <c r="AO22" s="23">
        <f t="shared" si="22"/>
        <v>14.7</v>
      </c>
      <c r="AP22" s="23">
        <f t="shared" si="23"/>
        <v>63</v>
      </c>
      <c r="AQ22" s="23">
        <f t="shared" si="24"/>
        <v>-48.3</v>
      </c>
      <c r="AS22" s="5">
        <v>39904</v>
      </c>
      <c r="AT22" s="61">
        <f>SUM(Y553:Y598)-SUM(X553:X598)</f>
        <v>0</v>
      </c>
      <c r="AU22" s="61">
        <f>SUM(AN553:AN598)-SUM(AM553:AM598)</f>
        <v>0</v>
      </c>
      <c r="AV22" s="62">
        <f>SUM(Y2626:Y2756)-SUM(X2626:X2756)</f>
        <v>0</v>
      </c>
      <c r="AW22" s="62">
        <f>SUM(AN2626:AN2756)-SUM(AM2626:AM2756)</f>
        <v>0</v>
      </c>
      <c r="AX22" s="66">
        <f>SUM(Y5937:Y6005)-SUM(X5936:X6005)</f>
        <v>0</v>
      </c>
      <c r="AY22" s="66">
        <f>SUM(AN5937:AN6005)-SUM(AM5937:AM6005)</f>
        <v>0</v>
      </c>
      <c r="AZ22" s="1"/>
    </row>
    <row r="23" spans="1:52">
      <c r="A23" s="24">
        <f t="shared" si="10"/>
        <v>40087</v>
      </c>
      <c r="B23" s="33">
        <v>40114</v>
      </c>
      <c r="C23" s="25" t="s">
        <v>7</v>
      </c>
      <c r="D23" s="25" t="s">
        <v>1</v>
      </c>
      <c r="E23" s="25">
        <v>9</v>
      </c>
      <c r="F23" s="26">
        <v>9</v>
      </c>
      <c r="G23" s="27">
        <v>11</v>
      </c>
      <c r="H23" s="27">
        <v>2</v>
      </c>
      <c r="I23" s="27">
        <v>4</v>
      </c>
      <c r="J23" s="26">
        <v>8</v>
      </c>
      <c r="K23" s="28">
        <v>9</v>
      </c>
      <c r="L23" s="28">
        <v>4</v>
      </c>
      <c r="M23" s="28">
        <v>13</v>
      </c>
      <c r="N23" s="29"/>
      <c r="O23" s="29"/>
      <c r="P23" s="29"/>
      <c r="Q23" s="23">
        <f t="shared" si="11"/>
        <v>0</v>
      </c>
      <c r="T23" s="30">
        <v>1</v>
      </c>
      <c r="X23" s="23">
        <f t="shared" si="12"/>
        <v>1.5</v>
      </c>
      <c r="Y23" s="32">
        <f t="shared" si="13"/>
        <v>0</v>
      </c>
      <c r="Z23" s="23">
        <f t="shared" si="14"/>
        <v>16.350000000000001</v>
      </c>
      <c r="AA23" s="23">
        <f t="shared" si="15"/>
        <v>16.5</v>
      </c>
      <c r="AB23" s="23">
        <f t="shared" si="16"/>
        <v>-0.14999999999999858</v>
      </c>
      <c r="AD23" s="23">
        <f t="shared" si="2"/>
        <v>0</v>
      </c>
      <c r="AG23" s="30" t="s">
        <v>6</v>
      </c>
      <c r="AI23" s="23">
        <f t="shared" si="17"/>
        <v>0</v>
      </c>
      <c r="AJ23" s="23">
        <f t="shared" si="18"/>
        <v>0</v>
      </c>
      <c r="AK23" s="23">
        <f t="shared" si="19"/>
        <v>1</v>
      </c>
      <c r="AM23" s="23" t="str">
        <f t="shared" si="20"/>
        <v/>
      </c>
      <c r="AN23" s="23" t="str">
        <f t="shared" si="21"/>
        <v/>
      </c>
      <c r="AO23" s="23">
        <f t="shared" si="22"/>
        <v>14.7</v>
      </c>
      <c r="AP23" s="23">
        <f t="shared" si="23"/>
        <v>63</v>
      </c>
      <c r="AQ23" s="23">
        <f t="shared" si="24"/>
        <v>-48.3</v>
      </c>
      <c r="AS23" s="5">
        <v>39934</v>
      </c>
      <c r="AT23" s="61">
        <f>SUM(Y599:Y634)-SUM(X599:X634)</f>
        <v>0</v>
      </c>
      <c r="AU23" s="61">
        <f>SUM(AN599:AN634)-SUM(AM599:AM634)</f>
        <v>0</v>
      </c>
      <c r="AV23" s="62">
        <f>SUM(Y2757:Y2919)-SUM(X2757:X2919)</f>
        <v>0</v>
      </c>
      <c r="AW23" s="62">
        <f>SUM(AN2757:AN2919)-SUM(AM2757:AM2919)</f>
        <v>0</v>
      </c>
      <c r="AX23" s="66">
        <f>SUM(Y6006:Y6063)-SUM(X6006:X6063)</f>
        <v>0</v>
      </c>
      <c r="AY23" s="66">
        <f>SUM(AN6006:AN6063)-SUM(AM6006:AM6063)</f>
        <v>0</v>
      </c>
      <c r="AZ23" s="1"/>
    </row>
    <row r="24" spans="1:52">
      <c r="A24" s="24">
        <f t="shared" si="10"/>
        <v>40118</v>
      </c>
      <c r="B24" s="33">
        <v>40119</v>
      </c>
      <c r="C24" s="25" t="s">
        <v>7</v>
      </c>
      <c r="D24" s="25" t="s">
        <v>1</v>
      </c>
      <c r="E24" s="25">
        <v>1</v>
      </c>
      <c r="F24" s="26">
        <v>8</v>
      </c>
      <c r="G24" s="27">
        <v>4</v>
      </c>
      <c r="H24" s="27">
        <v>17</v>
      </c>
      <c r="I24" s="27">
        <v>10</v>
      </c>
      <c r="J24" s="26">
        <v>14</v>
      </c>
      <c r="K24" s="28">
        <v>5</v>
      </c>
      <c r="L24" s="28">
        <v>14</v>
      </c>
      <c r="M24" s="28">
        <v>7</v>
      </c>
      <c r="N24" s="29"/>
      <c r="O24" s="29"/>
      <c r="P24" s="29"/>
      <c r="Q24" s="23">
        <f t="shared" si="11"/>
        <v>0</v>
      </c>
      <c r="T24" s="30">
        <v>1</v>
      </c>
      <c r="X24" s="23">
        <f t="shared" si="12"/>
        <v>1.5</v>
      </c>
      <c r="Y24" s="32">
        <f t="shared" si="13"/>
        <v>0</v>
      </c>
      <c r="Z24" s="23">
        <f t="shared" si="14"/>
        <v>16.350000000000001</v>
      </c>
      <c r="AA24" s="23">
        <f t="shared" si="15"/>
        <v>18</v>
      </c>
      <c r="AB24" s="23">
        <f t="shared" si="16"/>
        <v>-1.6499999999999986</v>
      </c>
      <c r="AD24" s="23">
        <f t="shared" si="2"/>
        <v>0</v>
      </c>
      <c r="AG24" s="30">
        <v>1</v>
      </c>
      <c r="AI24" s="23">
        <f t="shared" si="17"/>
        <v>0</v>
      </c>
      <c r="AJ24" s="23">
        <f t="shared" si="18"/>
        <v>0</v>
      </c>
      <c r="AK24" s="23">
        <f t="shared" si="19"/>
        <v>0</v>
      </c>
      <c r="AM24" s="23">
        <f t="shared" si="20"/>
        <v>4.5</v>
      </c>
      <c r="AN24" s="23" t="str">
        <f t="shared" si="21"/>
        <v/>
      </c>
      <c r="AO24" s="23">
        <f t="shared" si="22"/>
        <v>14.7</v>
      </c>
      <c r="AP24" s="23">
        <f t="shared" si="23"/>
        <v>67.5</v>
      </c>
      <c r="AQ24" s="23">
        <f t="shared" si="24"/>
        <v>-52.8</v>
      </c>
      <c r="AS24" s="5">
        <v>39965</v>
      </c>
      <c r="AT24" s="61">
        <f>SUM(Y635:Y682)-SUM(X635:X682)</f>
        <v>0</v>
      </c>
      <c r="AU24" s="61">
        <f>SUM(AN635:AN682)-SUM(AM635:AM682)</f>
        <v>0</v>
      </c>
      <c r="AV24" s="62">
        <f>SUM(Y2920:Y3043)-SUM(X2920:X3043)</f>
        <v>0</v>
      </c>
      <c r="AW24" s="62">
        <f>SUM(AN2920:AN3043)-SUM(AM2920:AM3043)</f>
        <v>0</v>
      </c>
      <c r="AX24" s="66">
        <f>SUM(Y6064:Y6137)-SUM(X6064:X6137)</f>
        <v>0</v>
      </c>
      <c r="AY24" s="66">
        <f>SUM(AN6064:AN6137)-SUM(AM6064:AM6137)</f>
        <v>0</v>
      </c>
      <c r="AZ24" s="1"/>
    </row>
    <row r="25" spans="1:52">
      <c r="A25" s="24">
        <f t="shared" si="10"/>
        <v>40118</v>
      </c>
      <c r="B25" s="33">
        <v>40119</v>
      </c>
      <c r="C25" s="25" t="s">
        <v>7</v>
      </c>
      <c r="D25" s="25" t="s">
        <v>1</v>
      </c>
      <c r="E25" s="25">
        <v>2</v>
      </c>
      <c r="F25" s="26">
        <v>7</v>
      </c>
      <c r="G25" s="27">
        <v>10</v>
      </c>
      <c r="H25" s="27">
        <v>12</v>
      </c>
      <c r="I25" s="27">
        <v>9</v>
      </c>
      <c r="J25" s="26">
        <v>8</v>
      </c>
      <c r="K25" s="28">
        <v>8</v>
      </c>
      <c r="L25" s="28">
        <v>10</v>
      </c>
      <c r="M25" s="28">
        <v>4</v>
      </c>
      <c r="N25" s="29"/>
      <c r="O25" s="29"/>
      <c r="P25" s="29"/>
      <c r="Q25" s="23">
        <f t="shared" si="11"/>
        <v>0</v>
      </c>
      <c r="T25" s="30">
        <v>1</v>
      </c>
      <c r="X25" s="23">
        <f t="shared" si="12"/>
        <v>1.5</v>
      </c>
      <c r="Y25" s="32">
        <f t="shared" si="13"/>
        <v>0</v>
      </c>
      <c r="Z25" s="23">
        <f t="shared" si="14"/>
        <v>16.350000000000001</v>
      </c>
      <c r="AA25" s="23">
        <f t="shared" si="15"/>
        <v>19.5</v>
      </c>
      <c r="AB25" s="23">
        <f t="shared" si="16"/>
        <v>-3.1499999999999986</v>
      </c>
      <c r="AD25" s="23">
        <f t="shared" si="2"/>
        <v>0</v>
      </c>
      <c r="AG25" s="30">
        <v>1</v>
      </c>
      <c r="AI25" s="23">
        <f t="shared" si="17"/>
        <v>1</v>
      </c>
      <c r="AJ25" s="23">
        <f t="shared" si="18"/>
        <v>0</v>
      </c>
      <c r="AK25" s="23">
        <f t="shared" si="19"/>
        <v>0</v>
      </c>
      <c r="AL25" s="45">
        <v>13.8</v>
      </c>
      <c r="AM25" s="23">
        <f t="shared" si="20"/>
        <v>4.5</v>
      </c>
      <c r="AN25" s="23">
        <f t="shared" si="21"/>
        <v>13.8</v>
      </c>
      <c r="AO25" s="23">
        <f t="shared" si="22"/>
        <v>28.5</v>
      </c>
      <c r="AP25" s="23">
        <f t="shared" si="23"/>
        <v>72</v>
      </c>
      <c r="AQ25" s="23">
        <f t="shared" si="24"/>
        <v>-43.5</v>
      </c>
      <c r="AS25" s="5">
        <v>39995</v>
      </c>
      <c r="AT25" s="61">
        <f>SUM(Y683:Y699)-SUM(X683:X699)</f>
        <v>0</v>
      </c>
      <c r="AU25" s="61">
        <f>SUM(AN683:AN699)-SUM(AM683:AM699)</f>
        <v>0</v>
      </c>
      <c r="AV25" s="62">
        <f>SUM(Y3044:Y3187)-SUM(X3044:X3187)</f>
        <v>0.54545454545454541</v>
      </c>
      <c r="AW25" s="62">
        <f>SUM(AN3044:AN3187)-SUM(AM3044:AM3187)</f>
        <v>0.35714285714285715</v>
      </c>
      <c r="AX25" s="66">
        <f>SUM(Y6138:Y6225)-SUM(X6138:X6225)</f>
        <v>0</v>
      </c>
      <c r="AY25" s="66">
        <f>SUM(AN6138:AN6225)-SUM(AM6138:AM6225)</f>
        <v>0</v>
      </c>
      <c r="AZ25" s="1"/>
    </row>
    <row r="26" spans="1:52">
      <c r="A26" s="24">
        <f t="shared" si="10"/>
        <v>40118</v>
      </c>
      <c r="B26" s="33">
        <v>40119</v>
      </c>
      <c r="C26" s="25" t="s">
        <v>7</v>
      </c>
      <c r="D26" s="25" t="s">
        <v>1</v>
      </c>
      <c r="E26" s="25">
        <v>3</v>
      </c>
      <c r="F26" s="26">
        <v>11</v>
      </c>
      <c r="G26" s="27">
        <v>9</v>
      </c>
      <c r="H26" s="27">
        <v>8</v>
      </c>
      <c r="I26" s="27">
        <v>10</v>
      </c>
      <c r="J26" s="26">
        <v>2</v>
      </c>
      <c r="K26" s="28">
        <v>11</v>
      </c>
      <c r="L26" s="28">
        <v>8</v>
      </c>
      <c r="M26" s="28">
        <v>10</v>
      </c>
      <c r="N26" s="29"/>
      <c r="O26" s="29"/>
      <c r="P26" s="29"/>
      <c r="Q26" s="23">
        <f t="shared" si="11"/>
        <v>1</v>
      </c>
      <c r="T26" s="30">
        <v>1</v>
      </c>
      <c r="W26" s="46">
        <v>2.7</v>
      </c>
      <c r="X26" s="23">
        <f t="shared" si="12"/>
        <v>1.5</v>
      </c>
      <c r="Y26" s="32">
        <f t="shared" si="13"/>
        <v>2.7</v>
      </c>
      <c r="Z26" s="23">
        <f t="shared" si="14"/>
        <v>19.05</v>
      </c>
      <c r="AA26" s="23">
        <f t="shared" si="15"/>
        <v>21</v>
      </c>
      <c r="AB26" s="23">
        <f t="shared" si="16"/>
        <v>-1.9499999999999993</v>
      </c>
      <c r="AD26" s="23">
        <f t="shared" si="2"/>
        <v>1</v>
      </c>
      <c r="AG26" s="30">
        <v>1</v>
      </c>
      <c r="AI26" s="23">
        <f t="shared" si="17"/>
        <v>0</v>
      </c>
      <c r="AJ26" s="23">
        <f t="shared" si="18"/>
        <v>1</v>
      </c>
      <c r="AK26" s="23">
        <f t="shared" si="19"/>
        <v>1</v>
      </c>
      <c r="AM26" s="23">
        <f t="shared" si="20"/>
        <v>4.5</v>
      </c>
      <c r="AN26" s="23" t="str">
        <f t="shared" si="21"/>
        <v/>
      </c>
      <c r="AO26" s="23">
        <f t="shared" si="22"/>
        <v>28.5</v>
      </c>
      <c r="AP26" s="23">
        <f t="shared" si="23"/>
        <v>76.5</v>
      </c>
      <c r="AQ26" s="23">
        <f t="shared" si="24"/>
        <v>-48</v>
      </c>
      <c r="AS26" s="5">
        <v>40026</v>
      </c>
      <c r="AT26" s="61">
        <f>SUM(Y700:Y719)-SUM(X700:X719)</f>
        <v>0</v>
      </c>
      <c r="AU26" s="61">
        <f>SUM(AN700:AN719)-SUM(AM700:AM719)</f>
        <v>0</v>
      </c>
      <c r="AV26" s="62">
        <f>SUM(Y3188:Y3356)-SUM(X3188:X3356)</f>
        <v>0</v>
      </c>
      <c r="AW26" s="62">
        <f>SUM(AN3188:AN3356)-SUM(AM3188:AM3356)</f>
        <v>0</v>
      </c>
      <c r="AX26" s="66">
        <f>SUM(Y6232:Y6291)-SUM(X6232:X6291)</f>
        <v>0</v>
      </c>
      <c r="AY26" s="66">
        <f>SUM(AN6232:AN6291)-SUM(AM6232:AM6291)</f>
        <v>0</v>
      </c>
      <c r="AZ26" s="1"/>
    </row>
    <row r="27" spans="1:52">
      <c r="A27" s="24"/>
      <c r="B27" s="33"/>
      <c r="C27" s="25"/>
      <c r="D27" s="25"/>
      <c r="E27" s="25"/>
      <c r="F27" s="26"/>
      <c r="G27" s="27"/>
      <c r="H27" s="27"/>
      <c r="I27" s="27"/>
      <c r="J27" s="26"/>
      <c r="K27" s="28"/>
      <c r="L27" s="28"/>
      <c r="M27" s="28"/>
      <c r="N27" s="29"/>
      <c r="O27" s="29"/>
      <c r="P27" s="29"/>
      <c r="Y27" s="32"/>
      <c r="AS27" s="5">
        <v>40057</v>
      </c>
      <c r="AT27" s="61">
        <f>SUM(Y726:Y765)-SUM(X726:X765)</f>
        <v>0</v>
      </c>
      <c r="AU27" s="61">
        <f>SUM(AN726:AN765)-SUM(AM726:AM765)</f>
        <v>0</v>
      </c>
      <c r="AV27" s="62">
        <f>SUM(Y3357:Y3462)-SUM(X3357:X3462)</f>
        <v>0</v>
      </c>
      <c r="AW27" s="62">
        <f>SUM(AN3357:AN3462)-SUM(AM3357:AM3462)</f>
        <v>0</v>
      </c>
      <c r="AX27" s="66">
        <f>SUM(Y6292:Y6389)-SUM(X6292:X6389)</f>
        <v>0</v>
      </c>
      <c r="AY27" s="66">
        <f>SUM(AN6292:AN6389)-SUM(AM6292:AM6389)</f>
        <v>0</v>
      </c>
      <c r="AZ27" s="1"/>
    </row>
    <row r="28" spans="1:52">
      <c r="A28" s="24"/>
      <c r="B28" s="33"/>
      <c r="C28" s="25"/>
      <c r="D28" s="25"/>
      <c r="E28" s="25"/>
      <c r="F28" s="26"/>
      <c r="G28" s="27"/>
      <c r="H28" s="27"/>
      <c r="I28" s="27"/>
      <c r="J28" s="26"/>
      <c r="K28" s="28"/>
      <c r="L28" s="28"/>
      <c r="M28" s="28"/>
      <c r="N28" s="29"/>
      <c r="O28" s="29"/>
      <c r="P28" s="29"/>
      <c r="Y28" s="32"/>
      <c r="AS28" s="5">
        <v>40087</v>
      </c>
      <c r="AT28" s="61">
        <f>SUM(Y766:Y826)-SUM(X766:X826)</f>
        <v>0</v>
      </c>
      <c r="AU28" s="61">
        <f>SUM(AN766:AN826)-SUM(AM766:AM826)</f>
        <v>0</v>
      </c>
      <c r="AV28" s="62">
        <f>SUM(Y3463:Y3605)-SUM(X3463:X3605)</f>
        <v>0</v>
      </c>
      <c r="AW28" s="62">
        <f>SUM(AN3463:AN3605)-SUM(AM3463:AM3605)</f>
        <v>0</v>
      </c>
      <c r="AX28" s="66">
        <f>SUM(Y6390:Y6441)-SUM(X6390:X6441)</f>
        <v>0</v>
      </c>
      <c r="AY28" s="66">
        <f>SUM(AN6390:AN6441)-SUM(AM6390:AM6441)</f>
        <v>0</v>
      </c>
      <c r="AZ28" s="1"/>
    </row>
    <row r="29" spans="1:52">
      <c r="A29" s="24"/>
      <c r="B29" s="33"/>
      <c r="C29" s="25"/>
      <c r="D29" s="25"/>
      <c r="E29" s="25"/>
      <c r="F29" s="26"/>
      <c r="G29" s="27"/>
      <c r="H29" s="27"/>
      <c r="I29" s="27"/>
      <c r="J29" s="26"/>
      <c r="K29" s="28"/>
      <c r="L29" s="28"/>
      <c r="M29" s="28"/>
      <c r="N29" s="29"/>
      <c r="O29" s="29"/>
      <c r="P29" s="29"/>
      <c r="Y29" s="32"/>
      <c r="AS29" s="5">
        <v>40118</v>
      </c>
      <c r="AT29" s="61">
        <f>SUM(Y827:Y881)-SUM(X827:X881)</f>
        <v>0</v>
      </c>
      <c r="AU29" s="61">
        <f>SUM(AN827:AN881)-SUM(AM827:AM881)</f>
        <v>0</v>
      </c>
      <c r="AV29" s="62">
        <f>SUM(Y3606:Y3687)-SUM(X3606:X3687)</f>
        <v>0</v>
      </c>
      <c r="AW29" s="62">
        <f>SUM(AN3606:AN3687)-SUM(AM3606:AM3687)</f>
        <v>0</v>
      </c>
      <c r="AX29" s="66">
        <f>SUM(Y6442:Y6553)-SUM(X6442:X6553)</f>
        <v>0</v>
      </c>
      <c r="AY29" s="66">
        <f>SUM(AN6442:AN6553)-SUM(AM6442:AM6553)</f>
        <v>0</v>
      </c>
      <c r="AZ29" s="1"/>
    </row>
    <row r="30" spans="1:52">
      <c r="A30" s="24"/>
      <c r="B30" s="33"/>
      <c r="C30" s="25"/>
      <c r="D30" s="25"/>
      <c r="E30" s="25"/>
      <c r="F30" s="26"/>
      <c r="G30" s="27"/>
      <c r="H30" s="27"/>
      <c r="I30" s="27"/>
      <c r="J30" s="26"/>
      <c r="K30" s="28"/>
      <c r="L30" s="28"/>
      <c r="M30" s="28"/>
      <c r="N30" s="29"/>
      <c r="O30" s="29"/>
      <c r="P30" s="29"/>
      <c r="Y30" s="32"/>
      <c r="AS30" s="5">
        <v>40148</v>
      </c>
      <c r="AT30" s="61">
        <f>SUM(Y882:Y914)-SUM(X882:X914)</f>
        <v>0</v>
      </c>
      <c r="AU30" s="61">
        <f>SUM(AN882:AN914)-SUM(AM882:AM914)</f>
        <v>0</v>
      </c>
      <c r="AV30" s="62">
        <f>SUM(Y3688:Y3706)-SUM(X3688:X3706)</f>
        <v>0</v>
      </c>
      <c r="AW30" s="62">
        <f>SUM(AN3688:AN3706)-SUM(AM3688:AM3706)</f>
        <v>0</v>
      </c>
      <c r="AX30" s="66">
        <f>SUM(Y6554:Y6762)-SUM(X6554:X6762)</f>
        <v>0</v>
      </c>
      <c r="AY30" s="66">
        <f>SUM(AN6554:AN6762)-SUM(AM6554:AM6762)</f>
        <v>0</v>
      </c>
      <c r="AZ30" s="1"/>
    </row>
    <row r="31" spans="1:52">
      <c r="A31" s="24"/>
      <c r="B31" s="33"/>
      <c r="C31" s="25"/>
      <c r="D31" s="25"/>
      <c r="E31" s="25"/>
      <c r="F31" s="26"/>
      <c r="G31" s="27"/>
      <c r="H31" s="27"/>
      <c r="I31" s="27"/>
      <c r="J31" s="26"/>
      <c r="K31" s="28"/>
      <c r="L31" s="28"/>
      <c r="M31" s="28"/>
      <c r="N31" s="29"/>
      <c r="O31" s="29"/>
      <c r="P31" s="29"/>
      <c r="Y31" s="32"/>
      <c r="AS31" s="5">
        <v>40179</v>
      </c>
      <c r="AT31" s="61">
        <f>SUM(Y915:Y929)-SUM(X915:X929)</f>
        <v>0</v>
      </c>
      <c r="AU31" s="61">
        <f>SUM(AN915:AN929)-SUM(AM915:AM929)</f>
        <v>0</v>
      </c>
      <c r="AV31" s="62">
        <f>SUM(Y3707:Y3759)-SUM(X3707:X3759)</f>
        <v>0</v>
      </c>
      <c r="AW31" s="62">
        <f>SUM(AN3707:AN3759)-SUM(AM3707:AM3759)</f>
        <v>0</v>
      </c>
      <c r="AX31" s="66">
        <f>SUM(Y6763:Y6950)-SUM(X6763:X6950)</f>
        <v>0</v>
      </c>
      <c r="AY31" s="66">
        <f>SUM(AN6763:AN6950)-SUM(AM6763:AM6950)</f>
        <v>0</v>
      </c>
      <c r="AZ31" s="1"/>
    </row>
    <row r="32" spans="1:52">
      <c r="A32" s="24"/>
      <c r="B32" s="33"/>
      <c r="C32" s="25"/>
      <c r="D32" s="25"/>
      <c r="E32" s="25"/>
      <c r="F32" s="26"/>
      <c r="G32" s="27"/>
      <c r="H32" s="27"/>
      <c r="I32" s="27"/>
      <c r="J32" s="26"/>
      <c r="K32" s="28"/>
      <c r="L32" s="28"/>
      <c r="M32" s="28"/>
      <c r="N32" s="29"/>
      <c r="O32" s="29"/>
      <c r="P32" s="29"/>
      <c r="Y32" s="32"/>
      <c r="AS32" s="5">
        <v>40210</v>
      </c>
      <c r="AT32" s="61">
        <f>SUM(Y930:Y934)-SUM(X930:X934)</f>
        <v>0</v>
      </c>
      <c r="AU32" s="61">
        <f>SUM(AN930:AN934)-SUM(AM930:AM934)</f>
        <v>0</v>
      </c>
      <c r="AV32" s="62">
        <f>SUM(Y3760:Y3802)-SUM(X3760:X3802)</f>
        <v>0</v>
      </c>
      <c r="AW32" s="62">
        <f>SUM(AN3760:AN3802)-SUM(AM3760:AM3802)</f>
        <v>0</v>
      </c>
      <c r="AX32" s="66">
        <f>SUM(Y6951:Y7132)-SUM(X6951:X7132)</f>
        <v>0</v>
      </c>
      <c r="AY32" s="66">
        <f>SUM(AN6951:AN7132)-SUM(AM6951:AM7132)</f>
        <v>0</v>
      </c>
      <c r="AZ32" s="1"/>
    </row>
    <row r="33" spans="1:55">
      <c r="A33" s="24"/>
      <c r="B33" s="33"/>
      <c r="C33" s="25"/>
      <c r="D33" s="25"/>
      <c r="E33" s="25"/>
      <c r="F33" s="26"/>
      <c r="G33" s="27"/>
      <c r="H33" s="27"/>
      <c r="I33" s="27"/>
      <c r="J33" s="26"/>
      <c r="K33" s="28"/>
      <c r="L33" s="28"/>
      <c r="M33" s="28"/>
      <c r="N33" s="29"/>
      <c r="O33" s="29"/>
      <c r="P33" s="29"/>
      <c r="Y33" s="32"/>
      <c r="AS33" s="5">
        <v>40238</v>
      </c>
      <c r="AT33" s="61">
        <f>SUM(Y935:Y985)-SUM(X935:X985)</f>
        <v>0</v>
      </c>
      <c r="AU33" s="61">
        <f>SUM(AN935:AN985)-SUM(AM935:AM985)</f>
        <v>0</v>
      </c>
      <c r="AV33" s="62">
        <f>SUM(Y3803:Y3928)-SUM(X3803:X3928)</f>
        <v>0</v>
      </c>
      <c r="AW33" s="62">
        <f>SUM(AN3803:AN3928)-SUM(AM3803:AM3928)</f>
        <v>0</v>
      </c>
      <c r="AX33" s="66">
        <f>SUM(Y7133:Y7207)-SUM(X7133:X7207)</f>
        <v>0</v>
      </c>
      <c r="AY33" s="66">
        <f>SUM(AN7133:AN7207)-SUM(AM7133:AM7207)</f>
        <v>0</v>
      </c>
      <c r="AZ33" s="1"/>
    </row>
    <row r="34" spans="1:55">
      <c r="A34" s="24"/>
      <c r="B34" s="33"/>
      <c r="C34" s="25"/>
      <c r="D34" s="25"/>
      <c r="E34" s="25"/>
      <c r="F34" s="26"/>
      <c r="G34" s="27"/>
      <c r="H34" s="27"/>
      <c r="I34" s="27"/>
      <c r="J34" s="26"/>
      <c r="K34" s="28"/>
      <c r="L34" s="28"/>
      <c r="M34" s="28"/>
      <c r="N34" s="29"/>
      <c r="O34" s="29"/>
      <c r="P34" s="29"/>
      <c r="Y34" s="32"/>
      <c r="AS34" s="5">
        <v>40269</v>
      </c>
      <c r="AT34" s="61">
        <f>SUM(Y986:Y1045)-SUM(X986:X1045)</f>
        <v>0</v>
      </c>
      <c r="AU34" s="61">
        <f>SUM(AN986:AN1045)-SUM(AM986:AM1045)</f>
        <v>0</v>
      </c>
      <c r="AV34" s="62">
        <f>SUM(Y3929:Y4051)-SUM(X3929:X4051)</f>
        <v>0</v>
      </c>
      <c r="AW34" s="62">
        <f>SUM(AN3929:AN4051)-SUM(AM3929:AM4051)</f>
        <v>0</v>
      </c>
      <c r="AX34" s="66">
        <f>SUM(Y7208:Y7265)-SUM(X7208:X7265)</f>
        <v>0</v>
      </c>
      <c r="AY34" s="66">
        <f>SUM(AN7208:AN7265)-SUM(AM7208:AM7265)</f>
        <v>0</v>
      </c>
      <c r="AZ34" s="1"/>
    </row>
    <row r="35" spans="1:55">
      <c r="A35" s="24"/>
      <c r="B35" s="33"/>
      <c r="C35" s="25"/>
      <c r="D35" s="25"/>
      <c r="E35" s="25"/>
      <c r="F35" s="26"/>
      <c r="G35" s="27"/>
      <c r="H35" s="27"/>
      <c r="I35" s="27"/>
      <c r="J35" s="26"/>
      <c r="K35" s="28"/>
      <c r="L35" s="28"/>
      <c r="M35" s="28"/>
      <c r="N35" s="29"/>
      <c r="O35" s="29"/>
      <c r="P35" s="29"/>
      <c r="Y35" s="32"/>
      <c r="AS35" s="5">
        <v>40299</v>
      </c>
      <c r="AT35" s="61">
        <f>SUM(Y1046:Y1080)-SUM(X1046:X1080)</f>
        <v>0</v>
      </c>
      <c r="AU35" s="61">
        <f>SUM(AN1046:AN1080)-SUM(AM1046:AM1080)</f>
        <v>0</v>
      </c>
      <c r="AV35" s="62">
        <f>SUM(Y4052:Y4211)-SUM(X4052:X4211)</f>
        <v>0</v>
      </c>
      <c r="AW35" s="62">
        <f>SUM(AN4052:AN4211)-SUM(AM4052:AM4211)</f>
        <v>0</v>
      </c>
      <c r="AX35" s="66">
        <f>SUM(Y7266:Y7324)-SUM(X7266:X7324)</f>
        <v>0</v>
      </c>
      <c r="AY35" s="66">
        <f>SUM(AN7266:AN7324)-SUM(AM7266:AM7324)</f>
        <v>0</v>
      </c>
      <c r="AZ35" s="1"/>
    </row>
    <row r="36" spans="1:55">
      <c r="A36" s="24"/>
      <c r="B36" s="33"/>
      <c r="C36" s="25"/>
      <c r="D36" s="25"/>
      <c r="E36" s="25"/>
      <c r="F36" s="26"/>
      <c r="G36" s="27"/>
      <c r="H36" s="27"/>
      <c r="I36" s="27"/>
      <c r="J36" s="26"/>
      <c r="K36" s="28"/>
      <c r="L36" s="28"/>
      <c r="M36" s="28"/>
      <c r="N36" s="29"/>
      <c r="O36" s="29"/>
      <c r="P36" s="29"/>
      <c r="Y36" s="32"/>
      <c r="AS36" s="5">
        <v>40330</v>
      </c>
      <c r="AT36" s="61">
        <f>SUM(Y1081:Y1094)-SUM(X1081:X1094)</f>
        <v>0</v>
      </c>
      <c r="AU36" s="61">
        <f>SUM(AN1081:AN1094)-SUM(AM1081:AM1094)</f>
        <v>0</v>
      </c>
      <c r="AV36" s="62">
        <f>SUM(Y4212:Y4261)-SUM(X4212:X4261)</f>
        <v>0</v>
      </c>
      <c r="AW36" s="62">
        <f>SUM(AN4212:AN4261)-SUM(AM4212:AM4261)</f>
        <v>0</v>
      </c>
      <c r="AX36" s="66">
        <f>SUM(Y7325:Y7335)-SUM(X7325:X7335)</f>
        <v>0</v>
      </c>
      <c r="AY36" s="66">
        <f>SUM(AN7325:AN7335)-SUM(AM7325:AM7335)</f>
        <v>0</v>
      </c>
      <c r="AZ36" s="1"/>
    </row>
    <row r="37" spans="1:55">
      <c r="A37" s="24"/>
      <c r="B37" s="33"/>
      <c r="C37" s="25"/>
      <c r="D37" s="25"/>
      <c r="E37" s="25"/>
      <c r="F37" s="26"/>
      <c r="G37" s="27"/>
      <c r="H37" s="27"/>
      <c r="I37" s="27"/>
      <c r="J37" s="26"/>
      <c r="K37" s="28"/>
      <c r="L37" s="28"/>
      <c r="M37" s="28"/>
      <c r="N37" s="29"/>
      <c r="O37" s="29"/>
      <c r="P37" s="29"/>
      <c r="Y37" s="32"/>
    </row>
    <row r="38" spans="1:55">
      <c r="A38" s="24"/>
      <c r="B38" s="33"/>
      <c r="C38" s="25"/>
      <c r="D38" s="25"/>
      <c r="E38" s="25"/>
      <c r="F38" s="26"/>
      <c r="G38" s="27"/>
      <c r="H38" s="27"/>
      <c r="I38" s="27"/>
      <c r="J38" s="26"/>
      <c r="K38" s="28"/>
      <c r="L38" s="28"/>
      <c r="M38" s="28"/>
      <c r="N38" s="29"/>
      <c r="O38" s="29"/>
      <c r="P38" s="29"/>
      <c r="Y38" s="32"/>
    </row>
    <row r="39" spans="1:55">
      <c r="A39" s="24"/>
      <c r="B39" s="33"/>
      <c r="C39" s="25"/>
      <c r="D39" s="25"/>
      <c r="E39" s="25"/>
      <c r="F39" s="26"/>
      <c r="G39" s="27"/>
      <c r="H39" s="27"/>
      <c r="I39" s="27"/>
      <c r="J39" s="26"/>
      <c r="K39" s="28"/>
      <c r="L39" s="28"/>
      <c r="M39" s="28"/>
      <c r="N39" s="29"/>
      <c r="O39" s="29"/>
      <c r="P39" s="29"/>
      <c r="Y39" s="32"/>
    </row>
    <row r="40" spans="1:55">
      <c r="C40" s="23" t="s">
        <v>7</v>
      </c>
    </row>
    <row r="41" spans="1:55">
      <c r="C41" s="23" t="s">
        <v>7</v>
      </c>
    </row>
    <row r="42" spans="1:55">
      <c r="C42" s="23" t="s">
        <v>7</v>
      </c>
    </row>
    <row r="43" spans="1:55" s="25" customFormat="1" ht="12">
      <c r="A43" s="24">
        <f t="shared" ref="A43:A65" si="25">B43</f>
        <v>0</v>
      </c>
      <c r="B43" s="33"/>
      <c r="C43" s="33" t="s">
        <v>7</v>
      </c>
      <c r="F43" s="26"/>
      <c r="G43" s="26"/>
      <c r="H43" s="26"/>
      <c r="I43" s="26"/>
      <c r="J43" s="26"/>
      <c r="K43" s="28"/>
      <c r="L43" s="28"/>
      <c r="M43" s="28"/>
      <c r="N43" s="48"/>
      <c r="O43" s="48"/>
      <c r="P43" s="48"/>
      <c r="Q43" s="25">
        <f>COUNTIF(Q7:Q42,1)</f>
        <v>7</v>
      </c>
      <c r="R43" s="51" t="s">
        <v>8</v>
      </c>
      <c r="S43" s="52">
        <f>SUBTOTAL(3,S40:S42)</f>
        <v>0</v>
      </c>
      <c r="T43" s="67"/>
      <c r="V43" s="53"/>
      <c r="W43" s="54"/>
      <c r="X43" s="25" t="str">
        <f>IF(T43="","",T43*1.5)</f>
        <v/>
      </c>
      <c r="Y43" s="25" t="str">
        <f>IF(T43="","",IF(W43="","",T43*W43))</f>
        <v/>
      </c>
      <c r="AB43" s="50">
        <f>SUMIF(Y6:Y43,"&gt;0",W6:W43)</f>
        <v>19.05</v>
      </c>
      <c r="AC43" s="53"/>
      <c r="AD43" s="25">
        <f>COUNTIF(AD7:AD42,1)</f>
        <v>7</v>
      </c>
      <c r="AE43" s="51"/>
      <c r="AF43" s="71">
        <f>SUBTOTAL(3,AF7:AF42)</f>
        <v>0</v>
      </c>
      <c r="AG43" s="67" t="str">
        <f>IF(AD43="","",IF(AF43&lt;16384,"",AF43/16384))</f>
        <v/>
      </c>
      <c r="AH43" s="53"/>
      <c r="AL43" s="54"/>
      <c r="AM43" s="25" t="str">
        <f>IF(AG43="","",AG43*1.5)</f>
        <v/>
      </c>
      <c r="AN43" s="25" t="str">
        <f>IF(AG43="","",IF(AL43="","",AG43*AL43))</f>
        <v/>
      </c>
      <c r="AQ43" s="50">
        <f>SUMIF(AN6:AN43,"&gt;0",AL6:AL43)</f>
        <v>28.5</v>
      </c>
    </row>
    <row r="44" spans="1:55" s="25" customFormat="1" ht="12">
      <c r="A44" s="24">
        <f t="shared" si="25"/>
        <v>0</v>
      </c>
      <c r="B44" s="55"/>
      <c r="C44" s="55" t="s">
        <v>7</v>
      </c>
      <c r="D44" s="49"/>
      <c r="E44" s="49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49">
        <v>1</v>
      </c>
      <c r="R44" s="56" t="s">
        <v>9</v>
      </c>
      <c r="S44" s="57" t="e">
        <f>Q43/S43</f>
        <v>#DIV/0!</v>
      </c>
      <c r="T44" s="68">
        <f>COUNT(T6:T43)</f>
        <v>14</v>
      </c>
      <c r="U44" s="49">
        <v>1</v>
      </c>
      <c r="V44" s="53"/>
      <c r="W44" s="58">
        <f>AB43/AB44</f>
        <v>1.3607142857142858</v>
      </c>
      <c r="X44" s="50"/>
      <c r="Y44" s="57">
        <f>AB44/T44</f>
        <v>1</v>
      </c>
      <c r="Z44" s="50"/>
      <c r="AA44" s="50"/>
      <c r="AB44" s="50">
        <f>COUNT(Y6:Y43)</f>
        <v>14</v>
      </c>
      <c r="AC44" s="53"/>
      <c r="AD44" s="49"/>
      <c r="AE44" s="49"/>
      <c r="AF44" s="72" t="e">
        <f>AD43/AF43</f>
        <v>#DIV/0!</v>
      </c>
      <c r="AG44" s="68">
        <f>COUNT(AG6:AG43)</f>
        <v>17</v>
      </c>
      <c r="AH44" s="53"/>
      <c r="AI44" s="49"/>
      <c r="AJ44" s="49"/>
      <c r="AK44" s="49"/>
      <c r="AL44" s="58">
        <f>AQ43/AQ44</f>
        <v>9.5</v>
      </c>
      <c r="AM44" s="50"/>
      <c r="AN44" s="57">
        <f>AQ44/AG44</f>
        <v>0.17647058823529413</v>
      </c>
      <c r="AO44" s="50"/>
      <c r="AP44" s="49"/>
      <c r="AQ44" s="50">
        <f>COUNT(AN6:AN43)</f>
        <v>3</v>
      </c>
      <c r="BC44" s="24"/>
    </row>
    <row r="45" spans="1:55">
      <c r="A45" s="5">
        <f t="shared" si="25"/>
        <v>39681</v>
      </c>
      <c r="B45" s="37">
        <v>39681</v>
      </c>
      <c r="C45" s="1" t="s">
        <v>21</v>
      </c>
      <c r="D45" s="1" t="s">
        <v>1</v>
      </c>
      <c r="E45" s="1">
        <f t="shared" ref="E45:E65" si="26">IF(B45=B44,1+E44,1)</f>
        <v>1</v>
      </c>
      <c r="F45" s="2">
        <v>7</v>
      </c>
      <c r="G45" s="2">
        <v>18</v>
      </c>
      <c r="H45" s="3">
        <v>11</v>
      </c>
      <c r="I45" s="3">
        <v>5</v>
      </c>
      <c r="J45" s="3">
        <v>6</v>
      </c>
      <c r="K45" s="4">
        <v>11</v>
      </c>
      <c r="L45" s="4">
        <v>18</v>
      </c>
      <c r="M45" s="4">
        <v>8</v>
      </c>
      <c r="Q45" s="1">
        <f t="shared" ref="Q45:Q65" si="27">COUNTIF(K45:M45,H45)</f>
        <v>1</v>
      </c>
      <c r="T45" s="30">
        <v>1</v>
      </c>
      <c r="W45" s="41">
        <v>4.2</v>
      </c>
      <c r="X45" s="1">
        <f t="shared" ref="X45:X65" si="28">IF(T45="","",T45*1.5)</f>
        <v>1.5</v>
      </c>
      <c r="Y45" s="1">
        <f t="shared" ref="Y45:Y65" si="29">IF(T45="","",IF(W45="","",T45*W45))</f>
        <v>4.2</v>
      </c>
      <c r="Z45" s="1">
        <f t="shared" ref="Z45:Z65" si="30">IF(Y45="",Z44,Z44+Y45)</f>
        <v>4.2</v>
      </c>
      <c r="AA45" s="1">
        <f t="shared" ref="AA45:AA65" si="31">IF(X45="",AA44,AA44+X45)</f>
        <v>1.5</v>
      </c>
      <c r="AB45" s="60">
        <f t="shared" ref="AB45:AB65" si="32">-AA45+Z45</f>
        <v>2.7</v>
      </c>
      <c r="AD45" s="1">
        <f t="shared" ref="AD45:AD65" si="33">IF(SUM(AI45:AK45)&gt;=2,1,0)</f>
        <v>0</v>
      </c>
      <c r="AG45" s="30" t="s">
        <v>6</v>
      </c>
      <c r="AI45" s="1">
        <f t="shared" ref="AI45:AI65" si="34">COUNTIF(K45:M45,H45)</f>
        <v>1</v>
      </c>
      <c r="AJ45" s="1">
        <f t="shared" ref="AJ45:AJ65" si="35">COUNTIF(K45:M45,I45)</f>
        <v>0</v>
      </c>
      <c r="AK45" s="1">
        <f t="shared" ref="AK45:AK65" si="36">COUNTIF(K45:M45,J45)</f>
        <v>0</v>
      </c>
      <c r="AL45" s="41"/>
      <c r="AM45" s="1" t="str">
        <f t="shared" ref="AM45:AM65" si="37">IF(AG45="","",AG45*4.5)</f>
        <v/>
      </c>
      <c r="AN45" s="1" t="str">
        <f t="shared" ref="AN45:AN65" si="38">IF(AG45="","",IF(AL45="","",AG45*AL45))</f>
        <v/>
      </c>
      <c r="AO45" s="1">
        <f t="shared" ref="AO45:AO65" si="39">IF(AN45="",AO44,AO44+AN45)</f>
        <v>0</v>
      </c>
      <c r="AP45" s="1">
        <f t="shared" ref="AP45:AP65" si="40">IF(AM45="",AP44,AP44+AM45)</f>
        <v>0</v>
      </c>
      <c r="AQ45" s="60">
        <f t="shared" ref="AQ45:AQ65" si="41">-AP45+AO45</f>
        <v>0</v>
      </c>
    </row>
    <row r="46" spans="1:55">
      <c r="A46" s="5">
        <f t="shared" si="25"/>
        <v>39681</v>
      </c>
      <c r="B46" s="37">
        <v>39681</v>
      </c>
      <c r="C46" s="1" t="s">
        <v>21</v>
      </c>
      <c r="D46" s="1" t="s">
        <v>1</v>
      </c>
      <c r="E46" s="1">
        <f t="shared" si="26"/>
        <v>2</v>
      </c>
      <c r="F46" s="2">
        <v>9</v>
      </c>
      <c r="G46" s="2">
        <v>3</v>
      </c>
      <c r="H46" s="3">
        <v>7</v>
      </c>
      <c r="I46" s="3">
        <v>1</v>
      </c>
      <c r="J46" s="3">
        <v>5</v>
      </c>
      <c r="K46" s="4">
        <v>10</v>
      </c>
      <c r="L46" s="4">
        <v>2</v>
      </c>
      <c r="M46" s="4">
        <v>3</v>
      </c>
      <c r="Q46" s="1">
        <f t="shared" si="27"/>
        <v>0</v>
      </c>
      <c r="T46" s="30">
        <v>1</v>
      </c>
      <c r="W46" s="41"/>
      <c r="X46" s="1">
        <f t="shared" si="28"/>
        <v>1.5</v>
      </c>
      <c r="Y46" s="1" t="str">
        <f t="shared" si="29"/>
        <v/>
      </c>
      <c r="Z46" s="1">
        <f t="shared" si="30"/>
        <v>4.2</v>
      </c>
      <c r="AA46" s="1">
        <f t="shared" si="31"/>
        <v>3</v>
      </c>
      <c r="AB46" s="60">
        <f t="shared" si="32"/>
        <v>1.2000000000000002</v>
      </c>
      <c r="AD46" s="1">
        <f t="shared" si="33"/>
        <v>0</v>
      </c>
      <c r="AG46" s="30">
        <v>1</v>
      </c>
      <c r="AI46" s="1">
        <f t="shared" si="34"/>
        <v>0</v>
      </c>
      <c r="AJ46" s="1">
        <f t="shared" si="35"/>
        <v>0</v>
      </c>
      <c r="AK46" s="1">
        <f t="shared" si="36"/>
        <v>0</v>
      </c>
      <c r="AL46" s="41"/>
      <c r="AM46" s="1">
        <f t="shared" si="37"/>
        <v>4.5</v>
      </c>
      <c r="AN46" s="1" t="str">
        <f t="shared" si="38"/>
        <v/>
      </c>
      <c r="AO46" s="1">
        <f t="shared" si="39"/>
        <v>0</v>
      </c>
      <c r="AP46" s="1">
        <f t="shared" si="40"/>
        <v>4.5</v>
      </c>
      <c r="AQ46" s="60">
        <f t="shared" si="41"/>
        <v>-4.5</v>
      </c>
    </row>
    <row r="47" spans="1:55">
      <c r="A47" s="5">
        <f t="shared" si="25"/>
        <v>39681</v>
      </c>
      <c r="B47" s="37">
        <v>39681</v>
      </c>
      <c r="C47" s="1" t="s">
        <v>21</v>
      </c>
      <c r="D47" s="1" t="s">
        <v>1</v>
      </c>
      <c r="E47" s="1">
        <f t="shared" si="26"/>
        <v>3</v>
      </c>
      <c r="F47" s="2">
        <v>3</v>
      </c>
      <c r="G47" s="2">
        <v>10</v>
      </c>
      <c r="H47" s="3">
        <v>4</v>
      </c>
      <c r="I47" s="3">
        <v>8</v>
      </c>
      <c r="J47" s="3">
        <v>5</v>
      </c>
      <c r="K47" s="4">
        <v>7</v>
      </c>
      <c r="L47" s="4">
        <v>3</v>
      </c>
      <c r="M47" s="4">
        <v>10</v>
      </c>
      <c r="Q47" s="1">
        <f t="shared" si="27"/>
        <v>0</v>
      </c>
      <c r="T47" s="30">
        <v>1</v>
      </c>
      <c r="W47" s="41"/>
      <c r="X47" s="1">
        <f t="shared" si="28"/>
        <v>1.5</v>
      </c>
      <c r="Y47" s="1" t="str">
        <f t="shared" si="29"/>
        <v/>
      </c>
      <c r="Z47" s="1">
        <f t="shared" si="30"/>
        <v>4.2</v>
      </c>
      <c r="AA47" s="1">
        <f t="shared" si="31"/>
        <v>4.5</v>
      </c>
      <c r="AB47" s="60">
        <f t="shared" si="32"/>
        <v>-0.29999999999999982</v>
      </c>
      <c r="AD47" s="1">
        <f t="shared" si="33"/>
        <v>0</v>
      </c>
      <c r="AG47" s="30">
        <v>1</v>
      </c>
      <c r="AI47" s="1">
        <f t="shared" si="34"/>
        <v>0</v>
      </c>
      <c r="AJ47" s="1">
        <f t="shared" si="35"/>
        <v>0</v>
      </c>
      <c r="AK47" s="1">
        <f t="shared" si="36"/>
        <v>0</v>
      </c>
      <c r="AL47" s="41"/>
      <c r="AM47" s="1">
        <f t="shared" si="37"/>
        <v>4.5</v>
      </c>
      <c r="AN47" s="1" t="str">
        <f t="shared" si="38"/>
        <v/>
      </c>
      <c r="AO47" s="1">
        <f t="shared" si="39"/>
        <v>0</v>
      </c>
      <c r="AP47" s="1">
        <f t="shared" si="40"/>
        <v>9</v>
      </c>
      <c r="AQ47" s="60">
        <f t="shared" si="41"/>
        <v>-9</v>
      </c>
    </row>
    <row r="48" spans="1:55">
      <c r="A48" s="5">
        <f t="shared" si="25"/>
        <v>39681</v>
      </c>
      <c r="B48" s="37">
        <v>39681</v>
      </c>
      <c r="C48" s="1" t="s">
        <v>21</v>
      </c>
      <c r="D48" s="1" t="s">
        <v>1</v>
      </c>
      <c r="E48" s="1">
        <f t="shared" si="26"/>
        <v>4</v>
      </c>
      <c r="F48" s="2">
        <v>5</v>
      </c>
      <c r="G48" s="2">
        <v>15</v>
      </c>
      <c r="H48" s="3">
        <v>1</v>
      </c>
      <c r="I48" s="3">
        <v>9</v>
      </c>
      <c r="J48" s="3">
        <v>13</v>
      </c>
      <c r="K48" s="4">
        <v>1</v>
      </c>
      <c r="L48" s="4">
        <v>15</v>
      </c>
      <c r="M48" s="4">
        <v>5</v>
      </c>
      <c r="Q48" s="1">
        <f t="shared" si="27"/>
        <v>1</v>
      </c>
      <c r="T48" s="30">
        <v>1</v>
      </c>
      <c r="W48" s="41">
        <v>2.4</v>
      </c>
      <c r="X48" s="1">
        <f t="shared" si="28"/>
        <v>1.5</v>
      </c>
      <c r="Y48" s="1">
        <f t="shared" si="29"/>
        <v>2.4</v>
      </c>
      <c r="Z48" s="1">
        <f t="shared" si="30"/>
        <v>6.6</v>
      </c>
      <c r="AA48" s="1">
        <f t="shared" si="31"/>
        <v>6</v>
      </c>
      <c r="AB48" s="60">
        <f t="shared" si="32"/>
        <v>0.59999999999999964</v>
      </c>
      <c r="AD48" s="1">
        <f t="shared" si="33"/>
        <v>0</v>
      </c>
      <c r="AG48" s="30">
        <v>1</v>
      </c>
      <c r="AI48" s="1">
        <f t="shared" si="34"/>
        <v>1</v>
      </c>
      <c r="AJ48" s="1">
        <f t="shared" si="35"/>
        <v>0</v>
      </c>
      <c r="AK48" s="1">
        <f t="shared" si="36"/>
        <v>0</v>
      </c>
      <c r="AL48" s="41"/>
      <c r="AM48" s="1">
        <f t="shared" si="37"/>
        <v>4.5</v>
      </c>
      <c r="AN48" s="1" t="str">
        <f t="shared" si="38"/>
        <v/>
      </c>
      <c r="AO48" s="1">
        <f t="shared" si="39"/>
        <v>0</v>
      </c>
      <c r="AP48" s="1">
        <f t="shared" si="40"/>
        <v>13.5</v>
      </c>
      <c r="AQ48" s="60">
        <f t="shared" si="41"/>
        <v>-13.5</v>
      </c>
    </row>
    <row r="49" spans="1:43">
      <c r="A49" s="5">
        <f t="shared" si="25"/>
        <v>39681</v>
      </c>
      <c r="B49" s="37">
        <v>39681</v>
      </c>
      <c r="C49" s="1" t="s">
        <v>21</v>
      </c>
      <c r="D49" s="1" t="s">
        <v>1</v>
      </c>
      <c r="E49" s="1">
        <f t="shared" si="26"/>
        <v>5</v>
      </c>
      <c r="F49" s="2">
        <v>1</v>
      </c>
      <c r="G49" s="2">
        <v>8</v>
      </c>
      <c r="H49" s="3">
        <v>12</v>
      </c>
      <c r="I49" s="3">
        <v>3</v>
      </c>
      <c r="J49" s="3">
        <v>9</v>
      </c>
      <c r="K49" s="4">
        <v>8</v>
      </c>
      <c r="L49" s="4">
        <v>2</v>
      </c>
      <c r="M49" s="4">
        <v>7</v>
      </c>
      <c r="Q49" s="1">
        <f t="shared" si="27"/>
        <v>0</v>
      </c>
      <c r="T49" s="30">
        <v>1</v>
      </c>
      <c r="W49" s="41"/>
      <c r="X49" s="1">
        <f t="shared" si="28"/>
        <v>1.5</v>
      </c>
      <c r="Y49" s="1" t="str">
        <f t="shared" si="29"/>
        <v/>
      </c>
      <c r="Z49" s="1">
        <f t="shared" si="30"/>
        <v>6.6</v>
      </c>
      <c r="AA49" s="1">
        <f t="shared" si="31"/>
        <v>7.5</v>
      </c>
      <c r="AB49" s="60">
        <f t="shared" si="32"/>
        <v>-0.90000000000000036</v>
      </c>
      <c r="AD49" s="1">
        <f t="shared" si="33"/>
        <v>0</v>
      </c>
      <c r="AG49" s="30">
        <v>1</v>
      </c>
      <c r="AI49" s="1">
        <f t="shared" si="34"/>
        <v>0</v>
      </c>
      <c r="AJ49" s="1">
        <f t="shared" si="35"/>
        <v>0</v>
      </c>
      <c r="AK49" s="1">
        <f t="shared" si="36"/>
        <v>0</v>
      </c>
      <c r="AL49" s="41"/>
      <c r="AM49" s="1">
        <f t="shared" si="37"/>
        <v>4.5</v>
      </c>
      <c r="AN49" s="1" t="str">
        <f t="shared" si="38"/>
        <v/>
      </c>
      <c r="AO49" s="1">
        <f t="shared" si="39"/>
        <v>0</v>
      </c>
      <c r="AP49" s="1">
        <f t="shared" si="40"/>
        <v>18</v>
      </c>
      <c r="AQ49" s="60">
        <f t="shared" si="41"/>
        <v>-18</v>
      </c>
    </row>
    <row r="50" spans="1:43">
      <c r="A50" s="5">
        <f t="shared" si="25"/>
        <v>39681</v>
      </c>
      <c r="B50" s="37">
        <v>39681</v>
      </c>
      <c r="C50" s="1" t="s">
        <v>21</v>
      </c>
      <c r="D50" s="1" t="s">
        <v>1</v>
      </c>
      <c r="E50" s="1">
        <f t="shared" si="26"/>
        <v>6</v>
      </c>
      <c r="F50" s="2">
        <v>4</v>
      </c>
      <c r="G50" s="2">
        <v>1</v>
      </c>
      <c r="H50" s="3">
        <v>17</v>
      </c>
      <c r="I50" s="3">
        <v>8</v>
      </c>
      <c r="J50" s="3">
        <v>15</v>
      </c>
      <c r="K50" s="4">
        <v>4</v>
      </c>
      <c r="L50" s="4">
        <v>8</v>
      </c>
      <c r="M50" s="4">
        <v>17</v>
      </c>
      <c r="Q50" s="1">
        <f t="shared" si="27"/>
        <v>1</v>
      </c>
      <c r="T50" s="30">
        <v>1</v>
      </c>
      <c r="W50" s="41">
        <v>5.25</v>
      </c>
      <c r="X50" s="1">
        <f t="shared" si="28"/>
        <v>1.5</v>
      </c>
      <c r="Y50" s="1">
        <f t="shared" si="29"/>
        <v>5.25</v>
      </c>
      <c r="Z50" s="1">
        <f t="shared" si="30"/>
        <v>11.85</v>
      </c>
      <c r="AA50" s="1">
        <f t="shared" si="31"/>
        <v>9</v>
      </c>
      <c r="AB50" s="60">
        <f t="shared" si="32"/>
        <v>2.8499999999999996</v>
      </c>
      <c r="AD50" s="1">
        <f t="shared" si="33"/>
        <v>1</v>
      </c>
      <c r="AG50" s="30">
        <v>1</v>
      </c>
      <c r="AI50" s="1">
        <f t="shared" si="34"/>
        <v>1</v>
      </c>
      <c r="AJ50" s="1">
        <f t="shared" si="35"/>
        <v>1</v>
      </c>
      <c r="AK50" s="1">
        <f t="shared" si="36"/>
        <v>0</v>
      </c>
      <c r="AL50" s="41">
        <v>21.3</v>
      </c>
      <c r="AM50" s="1">
        <f t="shared" si="37"/>
        <v>4.5</v>
      </c>
      <c r="AN50" s="1">
        <f t="shared" si="38"/>
        <v>21.3</v>
      </c>
      <c r="AO50" s="1">
        <f t="shared" si="39"/>
        <v>21.3</v>
      </c>
      <c r="AP50" s="1">
        <f t="shared" si="40"/>
        <v>22.5</v>
      </c>
      <c r="AQ50" s="60">
        <f t="shared" si="41"/>
        <v>-1.1999999999999993</v>
      </c>
    </row>
    <row r="51" spans="1:43">
      <c r="A51" s="5">
        <f t="shared" si="25"/>
        <v>39681</v>
      </c>
      <c r="B51" s="37">
        <v>39681</v>
      </c>
      <c r="C51" s="1" t="s">
        <v>21</v>
      </c>
      <c r="D51" s="1" t="s">
        <v>1</v>
      </c>
      <c r="E51" s="1">
        <f t="shared" si="26"/>
        <v>7</v>
      </c>
      <c r="F51" s="2">
        <v>4</v>
      </c>
      <c r="G51" s="2">
        <v>7</v>
      </c>
      <c r="H51" s="3">
        <v>8</v>
      </c>
      <c r="I51" s="3">
        <v>1</v>
      </c>
      <c r="J51" s="3">
        <v>5</v>
      </c>
      <c r="K51" s="4">
        <v>8</v>
      </c>
      <c r="L51" s="4">
        <v>11</v>
      </c>
      <c r="M51" s="4">
        <v>4</v>
      </c>
      <c r="Q51" s="1">
        <f t="shared" si="27"/>
        <v>1</v>
      </c>
      <c r="T51" s="30">
        <v>1</v>
      </c>
      <c r="W51" s="41">
        <v>2.5499999999999998</v>
      </c>
      <c r="X51" s="1">
        <f t="shared" si="28"/>
        <v>1.5</v>
      </c>
      <c r="Y51" s="1">
        <f t="shared" si="29"/>
        <v>2.5499999999999998</v>
      </c>
      <c r="Z51" s="1">
        <f t="shared" si="30"/>
        <v>14.399999999999999</v>
      </c>
      <c r="AA51" s="1">
        <f t="shared" si="31"/>
        <v>10.5</v>
      </c>
      <c r="AB51" s="60">
        <f t="shared" si="32"/>
        <v>3.8999999999999986</v>
      </c>
      <c r="AD51" s="1">
        <f t="shared" si="33"/>
        <v>0</v>
      </c>
      <c r="AG51" s="30" t="s">
        <v>6</v>
      </c>
      <c r="AI51" s="1">
        <f t="shared" si="34"/>
        <v>1</v>
      </c>
      <c r="AJ51" s="1">
        <f t="shared" si="35"/>
        <v>0</v>
      </c>
      <c r="AK51" s="1">
        <f t="shared" si="36"/>
        <v>0</v>
      </c>
      <c r="AL51" s="41"/>
      <c r="AM51" s="1" t="str">
        <f t="shared" si="37"/>
        <v/>
      </c>
      <c r="AN51" s="1" t="str">
        <f t="shared" si="38"/>
        <v/>
      </c>
      <c r="AO51" s="1">
        <f t="shared" si="39"/>
        <v>21.3</v>
      </c>
      <c r="AP51" s="1">
        <f t="shared" si="40"/>
        <v>22.5</v>
      </c>
      <c r="AQ51" s="60">
        <f t="shared" si="41"/>
        <v>-1.1999999999999993</v>
      </c>
    </row>
    <row r="52" spans="1:43">
      <c r="A52" s="5">
        <f t="shared" si="25"/>
        <v>39681</v>
      </c>
      <c r="B52" s="37">
        <v>39681</v>
      </c>
      <c r="C52" s="1" t="s">
        <v>21</v>
      </c>
      <c r="D52" s="1" t="s">
        <v>1</v>
      </c>
      <c r="E52" s="1">
        <f t="shared" si="26"/>
        <v>8</v>
      </c>
      <c r="F52" s="2">
        <v>5</v>
      </c>
      <c r="G52" s="2">
        <v>7</v>
      </c>
      <c r="H52" s="3">
        <v>13</v>
      </c>
      <c r="I52" s="3">
        <v>6</v>
      </c>
      <c r="J52" s="3">
        <v>3</v>
      </c>
      <c r="K52" s="4">
        <v>9</v>
      </c>
      <c r="L52" s="4">
        <v>5</v>
      </c>
      <c r="M52" s="4">
        <v>3</v>
      </c>
      <c r="Q52" s="1">
        <f t="shared" si="27"/>
        <v>0</v>
      </c>
      <c r="T52" s="30">
        <v>1</v>
      </c>
      <c r="W52" s="41"/>
      <c r="X52" s="1">
        <f t="shared" si="28"/>
        <v>1.5</v>
      </c>
      <c r="Y52" s="1" t="str">
        <f t="shared" si="29"/>
        <v/>
      </c>
      <c r="Z52" s="1">
        <f t="shared" si="30"/>
        <v>14.399999999999999</v>
      </c>
      <c r="AA52" s="1">
        <f t="shared" si="31"/>
        <v>12</v>
      </c>
      <c r="AB52" s="60">
        <f t="shared" si="32"/>
        <v>2.3999999999999986</v>
      </c>
      <c r="AD52" s="1">
        <f t="shared" si="33"/>
        <v>0</v>
      </c>
      <c r="AG52" s="30">
        <v>1</v>
      </c>
      <c r="AI52" s="1">
        <f t="shared" si="34"/>
        <v>0</v>
      </c>
      <c r="AJ52" s="1">
        <f t="shared" si="35"/>
        <v>0</v>
      </c>
      <c r="AK52" s="1">
        <f t="shared" si="36"/>
        <v>1</v>
      </c>
      <c r="AL52" s="41"/>
      <c r="AM52" s="1">
        <f t="shared" si="37"/>
        <v>4.5</v>
      </c>
      <c r="AN52" s="1" t="str">
        <f t="shared" si="38"/>
        <v/>
      </c>
      <c r="AO52" s="1">
        <f t="shared" si="39"/>
        <v>21.3</v>
      </c>
      <c r="AP52" s="1">
        <f t="shared" si="40"/>
        <v>27</v>
      </c>
      <c r="AQ52" s="60">
        <f t="shared" si="41"/>
        <v>-5.6999999999999993</v>
      </c>
    </row>
    <row r="53" spans="1:43">
      <c r="A53" s="5">
        <f t="shared" si="25"/>
        <v>39682</v>
      </c>
      <c r="B53" s="37">
        <v>39682</v>
      </c>
      <c r="C53" s="1" t="s">
        <v>21</v>
      </c>
      <c r="D53" s="1" t="s">
        <v>1</v>
      </c>
      <c r="E53" s="1">
        <f t="shared" si="26"/>
        <v>1</v>
      </c>
      <c r="F53" s="2">
        <v>1</v>
      </c>
      <c r="G53" s="2">
        <v>5</v>
      </c>
      <c r="H53" s="3">
        <v>2</v>
      </c>
      <c r="I53" s="3"/>
      <c r="J53" s="3"/>
      <c r="K53" s="4">
        <v>1</v>
      </c>
      <c r="L53" s="4">
        <v>5</v>
      </c>
      <c r="M53" s="4">
        <v>3</v>
      </c>
      <c r="Q53" s="1">
        <f t="shared" si="27"/>
        <v>0</v>
      </c>
      <c r="T53" s="30" t="s">
        <v>6</v>
      </c>
      <c r="W53" s="41"/>
      <c r="X53" s="1" t="str">
        <f t="shared" si="28"/>
        <v/>
      </c>
      <c r="Y53" s="1" t="str">
        <f t="shared" si="29"/>
        <v/>
      </c>
      <c r="Z53" s="1">
        <f t="shared" si="30"/>
        <v>14.399999999999999</v>
      </c>
      <c r="AA53" s="1">
        <f t="shared" si="31"/>
        <v>12</v>
      </c>
      <c r="AB53" s="60">
        <f t="shared" si="32"/>
        <v>2.3999999999999986</v>
      </c>
      <c r="AD53" s="1">
        <f t="shared" si="33"/>
        <v>0</v>
      </c>
      <c r="AG53" s="30" t="s">
        <v>6</v>
      </c>
      <c r="AI53" s="1">
        <f t="shared" si="34"/>
        <v>0</v>
      </c>
      <c r="AJ53" s="1">
        <f t="shared" si="35"/>
        <v>0</v>
      </c>
      <c r="AK53" s="1">
        <f t="shared" si="36"/>
        <v>0</v>
      </c>
      <c r="AL53" s="41"/>
      <c r="AM53" s="1" t="str">
        <f t="shared" si="37"/>
        <v/>
      </c>
      <c r="AN53" s="1" t="str">
        <f t="shared" si="38"/>
        <v/>
      </c>
      <c r="AO53" s="1">
        <f t="shared" si="39"/>
        <v>21.3</v>
      </c>
      <c r="AP53" s="1">
        <f t="shared" si="40"/>
        <v>27</v>
      </c>
      <c r="AQ53" s="60">
        <f t="shared" si="41"/>
        <v>-5.6999999999999993</v>
      </c>
    </row>
    <row r="54" spans="1:43">
      <c r="A54" s="5">
        <f t="shared" si="25"/>
        <v>39682</v>
      </c>
      <c r="B54" s="37">
        <v>39682</v>
      </c>
      <c r="C54" s="1" t="s">
        <v>21</v>
      </c>
      <c r="D54" s="1" t="s">
        <v>1</v>
      </c>
      <c r="E54" s="1">
        <f t="shared" si="26"/>
        <v>2</v>
      </c>
      <c r="F54" s="2">
        <v>9</v>
      </c>
      <c r="G54" s="2">
        <v>11</v>
      </c>
      <c r="H54" s="3">
        <v>8</v>
      </c>
      <c r="I54" s="3">
        <v>3</v>
      </c>
      <c r="J54" s="3">
        <v>5</v>
      </c>
      <c r="K54" s="4">
        <v>12</v>
      </c>
      <c r="L54" s="4">
        <v>10</v>
      </c>
      <c r="M54" s="4">
        <v>3</v>
      </c>
      <c r="Q54" s="1">
        <f t="shared" si="27"/>
        <v>0</v>
      </c>
      <c r="T54" s="30">
        <v>1</v>
      </c>
      <c r="W54" s="41"/>
      <c r="X54" s="1">
        <f t="shared" si="28"/>
        <v>1.5</v>
      </c>
      <c r="Y54" s="1" t="str">
        <f t="shared" si="29"/>
        <v/>
      </c>
      <c r="Z54" s="1">
        <f t="shared" si="30"/>
        <v>14.399999999999999</v>
      </c>
      <c r="AA54" s="1">
        <f t="shared" si="31"/>
        <v>13.5</v>
      </c>
      <c r="AB54" s="60">
        <f t="shared" si="32"/>
        <v>0.89999999999999858</v>
      </c>
      <c r="AD54" s="1">
        <f t="shared" si="33"/>
        <v>0</v>
      </c>
      <c r="AG54" s="30">
        <v>1</v>
      </c>
      <c r="AI54" s="1">
        <f t="shared" si="34"/>
        <v>0</v>
      </c>
      <c r="AJ54" s="1">
        <f t="shared" si="35"/>
        <v>1</v>
      </c>
      <c r="AK54" s="1">
        <f t="shared" si="36"/>
        <v>0</v>
      </c>
      <c r="AL54" s="41"/>
      <c r="AM54" s="1">
        <f t="shared" si="37"/>
        <v>4.5</v>
      </c>
      <c r="AN54" s="1" t="str">
        <f t="shared" si="38"/>
        <v/>
      </c>
      <c r="AO54" s="1">
        <f t="shared" si="39"/>
        <v>21.3</v>
      </c>
      <c r="AP54" s="1">
        <f t="shared" si="40"/>
        <v>31.5</v>
      </c>
      <c r="AQ54" s="60">
        <f t="shared" si="41"/>
        <v>-10.199999999999999</v>
      </c>
    </row>
    <row r="55" spans="1:43">
      <c r="A55" s="5">
        <f t="shared" si="25"/>
        <v>39682</v>
      </c>
      <c r="B55" s="37">
        <v>39682</v>
      </c>
      <c r="C55" s="1" t="s">
        <v>21</v>
      </c>
      <c r="D55" s="1" t="s">
        <v>1</v>
      </c>
      <c r="E55" s="1">
        <f t="shared" si="26"/>
        <v>3</v>
      </c>
      <c r="F55" s="2">
        <v>6</v>
      </c>
      <c r="G55" s="2">
        <v>8</v>
      </c>
      <c r="H55" s="3">
        <v>4</v>
      </c>
      <c r="I55" s="3">
        <v>10</v>
      </c>
      <c r="J55" s="3">
        <v>3</v>
      </c>
      <c r="K55" s="4">
        <v>6</v>
      </c>
      <c r="L55" s="4">
        <v>5</v>
      </c>
      <c r="M55" s="4">
        <v>3</v>
      </c>
      <c r="Q55" s="1">
        <f t="shared" si="27"/>
        <v>0</v>
      </c>
      <c r="T55" s="30">
        <v>1</v>
      </c>
      <c r="W55" s="41"/>
      <c r="X55" s="1">
        <f t="shared" si="28"/>
        <v>1.5</v>
      </c>
      <c r="Y55" s="1" t="str">
        <f t="shared" si="29"/>
        <v/>
      </c>
      <c r="Z55" s="1">
        <f t="shared" si="30"/>
        <v>14.399999999999999</v>
      </c>
      <c r="AA55" s="1">
        <f t="shared" si="31"/>
        <v>15</v>
      </c>
      <c r="AB55" s="60">
        <f t="shared" si="32"/>
        <v>-0.60000000000000142</v>
      </c>
      <c r="AD55" s="1">
        <f t="shared" si="33"/>
        <v>0</v>
      </c>
      <c r="AG55" s="30">
        <v>1</v>
      </c>
      <c r="AI55" s="1">
        <f t="shared" si="34"/>
        <v>0</v>
      </c>
      <c r="AJ55" s="1">
        <f t="shared" si="35"/>
        <v>0</v>
      </c>
      <c r="AK55" s="1">
        <f t="shared" si="36"/>
        <v>1</v>
      </c>
      <c r="AL55" s="41"/>
      <c r="AM55" s="1">
        <f t="shared" si="37"/>
        <v>4.5</v>
      </c>
      <c r="AN55" s="1" t="str">
        <f t="shared" si="38"/>
        <v/>
      </c>
      <c r="AO55" s="1">
        <f t="shared" si="39"/>
        <v>21.3</v>
      </c>
      <c r="AP55" s="1">
        <f t="shared" si="40"/>
        <v>36</v>
      </c>
      <c r="AQ55" s="60">
        <f t="shared" si="41"/>
        <v>-14.7</v>
      </c>
    </row>
    <row r="56" spans="1:43">
      <c r="A56" s="5">
        <f t="shared" si="25"/>
        <v>39682</v>
      </c>
      <c r="B56" s="37">
        <v>39682</v>
      </c>
      <c r="C56" s="1" t="s">
        <v>21</v>
      </c>
      <c r="D56" s="1" t="s">
        <v>1</v>
      </c>
      <c r="E56" s="1">
        <f t="shared" si="26"/>
        <v>4</v>
      </c>
      <c r="F56" s="2">
        <v>2</v>
      </c>
      <c r="G56" s="2">
        <v>3</v>
      </c>
      <c r="H56" s="3">
        <v>5</v>
      </c>
      <c r="I56" s="3">
        <v>7</v>
      </c>
      <c r="J56" s="3">
        <v>6</v>
      </c>
      <c r="K56" s="4">
        <v>3</v>
      </c>
      <c r="L56" s="4">
        <v>1</v>
      </c>
      <c r="M56" s="4">
        <v>2</v>
      </c>
      <c r="Q56" s="1">
        <f t="shared" si="27"/>
        <v>0</v>
      </c>
      <c r="T56" s="30">
        <v>1</v>
      </c>
      <c r="W56" s="41"/>
      <c r="X56" s="1">
        <f t="shared" si="28"/>
        <v>1.5</v>
      </c>
      <c r="Y56" s="1" t="str">
        <f t="shared" si="29"/>
        <v/>
      </c>
      <c r="Z56" s="1">
        <f t="shared" si="30"/>
        <v>14.399999999999999</v>
      </c>
      <c r="AA56" s="1">
        <f t="shared" si="31"/>
        <v>16.5</v>
      </c>
      <c r="AB56" s="60">
        <f t="shared" si="32"/>
        <v>-2.1000000000000014</v>
      </c>
      <c r="AD56" s="1">
        <f t="shared" si="33"/>
        <v>0</v>
      </c>
      <c r="AG56" s="30">
        <v>1</v>
      </c>
      <c r="AI56" s="1">
        <f t="shared" si="34"/>
        <v>0</v>
      </c>
      <c r="AJ56" s="1">
        <f t="shared" si="35"/>
        <v>0</v>
      </c>
      <c r="AK56" s="1">
        <f t="shared" si="36"/>
        <v>0</v>
      </c>
      <c r="AL56" s="41"/>
      <c r="AM56" s="1">
        <f t="shared" si="37"/>
        <v>4.5</v>
      </c>
      <c r="AN56" s="1" t="str">
        <f t="shared" si="38"/>
        <v/>
      </c>
      <c r="AO56" s="1">
        <f t="shared" si="39"/>
        <v>21.3</v>
      </c>
      <c r="AP56" s="1">
        <f t="shared" si="40"/>
        <v>40.5</v>
      </c>
      <c r="AQ56" s="60">
        <f t="shared" si="41"/>
        <v>-19.2</v>
      </c>
    </row>
    <row r="57" spans="1:43">
      <c r="A57" s="5">
        <f t="shared" si="25"/>
        <v>39682</v>
      </c>
      <c r="B57" s="37">
        <v>39682</v>
      </c>
      <c r="C57" s="1" t="s">
        <v>21</v>
      </c>
      <c r="D57" s="1" t="s">
        <v>1</v>
      </c>
      <c r="E57" s="1">
        <f t="shared" si="26"/>
        <v>5</v>
      </c>
      <c r="F57" s="2">
        <v>6</v>
      </c>
      <c r="G57" s="2">
        <v>17</v>
      </c>
      <c r="H57" s="3">
        <v>4</v>
      </c>
      <c r="I57" s="3">
        <v>2</v>
      </c>
      <c r="J57" s="3">
        <v>11</v>
      </c>
      <c r="K57" s="4">
        <v>6</v>
      </c>
      <c r="L57" s="4">
        <v>4</v>
      </c>
      <c r="M57" s="4">
        <v>13</v>
      </c>
      <c r="Q57" s="1">
        <f t="shared" si="27"/>
        <v>1</v>
      </c>
      <c r="T57" s="30">
        <v>1</v>
      </c>
      <c r="W57" s="41">
        <v>4.05</v>
      </c>
      <c r="X57" s="1">
        <f t="shared" si="28"/>
        <v>1.5</v>
      </c>
      <c r="Y57" s="1">
        <f t="shared" si="29"/>
        <v>4.05</v>
      </c>
      <c r="Z57" s="1">
        <f t="shared" si="30"/>
        <v>18.45</v>
      </c>
      <c r="AA57" s="1">
        <f t="shared" si="31"/>
        <v>18</v>
      </c>
      <c r="AB57" s="60">
        <f t="shared" si="32"/>
        <v>0.44999999999999929</v>
      </c>
      <c r="AD57" s="1">
        <f t="shared" si="33"/>
        <v>0</v>
      </c>
      <c r="AG57" s="30">
        <v>1</v>
      </c>
      <c r="AI57" s="1">
        <f t="shared" si="34"/>
        <v>1</v>
      </c>
      <c r="AJ57" s="1">
        <f t="shared" si="35"/>
        <v>0</v>
      </c>
      <c r="AK57" s="1">
        <f t="shared" si="36"/>
        <v>0</v>
      </c>
      <c r="AL57" s="41"/>
      <c r="AM57" s="1">
        <f t="shared" si="37"/>
        <v>4.5</v>
      </c>
      <c r="AN57" s="1" t="str">
        <f t="shared" si="38"/>
        <v/>
      </c>
      <c r="AO57" s="1">
        <f t="shared" si="39"/>
        <v>21.3</v>
      </c>
      <c r="AP57" s="1">
        <f t="shared" si="40"/>
        <v>45</v>
      </c>
      <c r="AQ57" s="60">
        <f t="shared" si="41"/>
        <v>-23.7</v>
      </c>
    </row>
    <row r="58" spans="1:43">
      <c r="A58" s="5">
        <f t="shared" si="25"/>
        <v>39682</v>
      </c>
      <c r="B58" s="37">
        <v>39682</v>
      </c>
      <c r="C58" s="1" t="s">
        <v>21</v>
      </c>
      <c r="D58" s="1" t="s">
        <v>1</v>
      </c>
      <c r="E58" s="1">
        <f t="shared" si="26"/>
        <v>6</v>
      </c>
      <c r="F58" s="2">
        <v>4</v>
      </c>
      <c r="G58" s="2">
        <v>9</v>
      </c>
      <c r="H58" s="3">
        <v>8</v>
      </c>
      <c r="I58" s="3">
        <v>14</v>
      </c>
      <c r="J58" s="3">
        <v>10</v>
      </c>
      <c r="K58" s="4">
        <v>14</v>
      </c>
      <c r="L58" s="4">
        <v>8</v>
      </c>
      <c r="M58" s="4">
        <v>9</v>
      </c>
      <c r="Q58" s="1">
        <f t="shared" si="27"/>
        <v>1</v>
      </c>
      <c r="T58" s="30">
        <v>1</v>
      </c>
      <c r="W58" s="41">
        <v>5.0999999999999996</v>
      </c>
      <c r="X58" s="1">
        <f t="shared" si="28"/>
        <v>1.5</v>
      </c>
      <c r="Y58" s="1">
        <f t="shared" si="29"/>
        <v>5.0999999999999996</v>
      </c>
      <c r="Z58" s="1">
        <f t="shared" si="30"/>
        <v>23.549999999999997</v>
      </c>
      <c r="AA58" s="1">
        <f t="shared" si="31"/>
        <v>19.5</v>
      </c>
      <c r="AB58" s="60">
        <f t="shared" si="32"/>
        <v>4.0499999999999972</v>
      </c>
      <c r="AD58" s="1">
        <f t="shared" si="33"/>
        <v>1</v>
      </c>
      <c r="AG58" s="30">
        <v>1</v>
      </c>
      <c r="AI58" s="1">
        <f t="shared" si="34"/>
        <v>1</v>
      </c>
      <c r="AJ58" s="1">
        <f t="shared" si="35"/>
        <v>1</v>
      </c>
      <c r="AK58" s="1">
        <f t="shared" si="36"/>
        <v>0</v>
      </c>
      <c r="AL58" s="41">
        <v>18.45</v>
      </c>
      <c r="AM58" s="1">
        <f t="shared" si="37"/>
        <v>4.5</v>
      </c>
      <c r="AN58" s="1">
        <f t="shared" si="38"/>
        <v>18.45</v>
      </c>
      <c r="AO58" s="1">
        <f t="shared" si="39"/>
        <v>39.75</v>
      </c>
      <c r="AP58" s="1">
        <f t="shared" si="40"/>
        <v>49.5</v>
      </c>
      <c r="AQ58" s="60">
        <f t="shared" si="41"/>
        <v>-9.75</v>
      </c>
    </row>
    <row r="59" spans="1:43">
      <c r="A59" s="5">
        <f t="shared" si="25"/>
        <v>39682</v>
      </c>
      <c r="B59" s="37">
        <v>39682</v>
      </c>
      <c r="C59" s="1" t="s">
        <v>21</v>
      </c>
      <c r="D59" s="1" t="s">
        <v>1</v>
      </c>
      <c r="E59" s="1">
        <f t="shared" si="26"/>
        <v>7</v>
      </c>
      <c r="F59" s="2">
        <v>14</v>
      </c>
      <c r="G59" s="2">
        <v>6</v>
      </c>
      <c r="H59" s="3">
        <v>9</v>
      </c>
      <c r="I59" s="3">
        <v>12</v>
      </c>
      <c r="J59" s="3">
        <v>1</v>
      </c>
      <c r="K59" s="4">
        <v>15</v>
      </c>
      <c r="L59" s="4">
        <v>6</v>
      </c>
      <c r="M59" s="4">
        <v>14</v>
      </c>
      <c r="Q59" s="1">
        <f t="shared" si="27"/>
        <v>0</v>
      </c>
      <c r="T59" s="30">
        <v>1</v>
      </c>
      <c r="W59" s="41"/>
      <c r="X59" s="1">
        <f t="shared" si="28"/>
        <v>1.5</v>
      </c>
      <c r="Y59" s="1" t="str">
        <f t="shared" si="29"/>
        <v/>
      </c>
      <c r="Z59" s="1">
        <f t="shared" si="30"/>
        <v>23.549999999999997</v>
      </c>
      <c r="AA59" s="1">
        <f t="shared" si="31"/>
        <v>21</v>
      </c>
      <c r="AB59" s="60">
        <f t="shared" si="32"/>
        <v>2.5499999999999972</v>
      </c>
      <c r="AD59" s="1">
        <f t="shared" si="33"/>
        <v>0</v>
      </c>
      <c r="AG59" s="30">
        <v>1</v>
      </c>
      <c r="AI59" s="1">
        <f t="shared" si="34"/>
        <v>0</v>
      </c>
      <c r="AJ59" s="1">
        <f t="shared" si="35"/>
        <v>0</v>
      </c>
      <c r="AK59" s="1">
        <f t="shared" si="36"/>
        <v>0</v>
      </c>
      <c r="AL59" s="41"/>
      <c r="AM59" s="1">
        <f t="shared" si="37"/>
        <v>4.5</v>
      </c>
      <c r="AN59" s="1" t="str">
        <f t="shared" si="38"/>
        <v/>
      </c>
      <c r="AO59" s="1">
        <f t="shared" si="39"/>
        <v>39.75</v>
      </c>
      <c r="AP59" s="1">
        <f t="shared" si="40"/>
        <v>54</v>
      </c>
      <c r="AQ59" s="60">
        <f t="shared" si="41"/>
        <v>-14.25</v>
      </c>
    </row>
    <row r="60" spans="1:43">
      <c r="A60" s="5">
        <f t="shared" si="25"/>
        <v>39682</v>
      </c>
      <c r="B60" s="37">
        <v>39682</v>
      </c>
      <c r="C60" s="1" t="s">
        <v>21</v>
      </c>
      <c r="D60" s="1" t="s">
        <v>1</v>
      </c>
      <c r="E60" s="1">
        <f t="shared" si="26"/>
        <v>8</v>
      </c>
      <c r="F60" s="2">
        <v>4</v>
      </c>
      <c r="G60" s="2">
        <v>8</v>
      </c>
      <c r="H60" s="3">
        <v>9</v>
      </c>
      <c r="I60" s="3">
        <v>12</v>
      </c>
      <c r="J60" s="3">
        <v>3</v>
      </c>
      <c r="K60" s="4">
        <v>11</v>
      </c>
      <c r="L60" s="4">
        <v>10</v>
      </c>
      <c r="M60" s="4">
        <v>4</v>
      </c>
      <c r="Q60" s="1">
        <f t="shared" si="27"/>
        <v>0</v>
      </c>
      <c r="T60" s="30">
        <v>1</v>
      </c>
      <c r="W60" s="41"/>
      <c r="X60" s="1">
        <f t="shared" si="28"/>
        <v>1.5</v>
      </c>
      <c r="Y60" s="1" t="str">
        <f t="shared" si="29"/>
        <v/>
      </c>
      <c r="Z60" s="1">
        <f t="shared" si="30"/>
        <v>23.549999999999997</v>
      </c>
      <c r="AA60" s="1">
        <f t="shared" si="31"/>
        <v>22.5</v>
      </c>
      <c r="AB60" s="60">
        <f t="shared" si="32"/>
        <v>1.0499999999999972</v>
      </c>
      <c r="AD60" s="1">
        <f t="shared" si="33"/>
        <v>0</v>
      </c>
      <c r="AG60" s="30">
        <v>1</v>
      </c>
      <c r="AI60" s="1">
        <f t="shared" si="34"/>
        <v>0</v>
      </c>
      <c r="AJ60" s="1">
        <f t="shared" si="35"/>
        <v>0</v>
      </c>
      <c r="AK60" s="1">
        <f t="shared" si="36"/>
        <v>0</v>
      </c>
      <c r="AL60" s="41"/>
      <c r="AM60" s="1">
        <f t="shared" si="37"/>
        <v>4.5</v>
      </c>
      <c r="AN60" s="1" t="str">
        <f t="shared" si="38"/>
        <v/>
      </c>
      <c r="AO60" s="1">
        <f t="shared" si="39"/>
        <v>39.75</v>
      </c>
      <c r="AP60" s="1">
        <f t="shared" si="40"/>
        <v>58.5</v>
      </c>
      <c r="AQ60" s="60">
        <f t="shared" si="41"/>
        <v>-18.75</v>
      </c>
    </row>
    <row r="61" spans="1:43">
      <c r="A61" s="5">
        <f t="shared" si="25"/>
        <v>39683</v>
      </c>
      <c r="B61" s="37">
        <v>39683</v>
      </c>
      <c r="C61" s="1" t="s">
        <v>21</v>
      </c>
      <c r="D61" s="1" t="s">
        <v>1</v>
      </c>
      <c r="E61" s="1">
        <f t="shared" si="26"/>
        <v>1</v>
      </c>
      <c r="F61" s="2">
        <v>5</v>
      </c>
      <c r="G61" s="2">
        <v>2</v>
      </c>
      <c r="H61" s="3">
        <v>6</v>
      </c>
      <c r="I61" s="3">
        <v>3</v>
      </c>
      <c r="J61" s="3">
        <v>7</v>
      </c>
      <c r="K61" s="4">
        <v>5</v>
      </c>
      <c r="L61" s="4">
        <v>6</v>
      </c>
      <c r="M61" s="4">
        <v>2</v>
      </c>
      <c r="Q61" s="1">
        <f t="shared" si="27"/>
        <v>1</v>
      </c>
      <c r="T61" s="30">
        <v>1</v>
      </c>
      <c r="W61" s="41">
        <v>2.5499999999999998</v>
      </c>
      <c r="X61" s="1">
        <f t="shared" si="28"/>
        <v>1.5</v>
      </c>
      <c r="Y61" s="1">
        <f t="shared" si="29"/>
        <v>2.5499999999999998</v>
      </c>
      <c r="Z61" s="1">
        <f t="shared" si="30"/>
        <v>26.099999999999998</v>
      </c>
      <c r="AA61" s="1">
        <f t="shared" si="31"/>
        <v>24</v>
      </c>
      <c r="AB61" s="60">
        <f t="shared" si="32"/>
        <v>2.0999999999999979</v>
      </c>
      <c r="AD61" s="1">
        <f t="shared" si="33"/>
        <v>0</v>
      </c>
      <c r="AG61" s="30">
        <v>1</v>
      </c>
      <c r="AI61" s="1">
        <f t="shared" si="34"/>
        <v>1</v>
      </c>
      <c r="AJ61" s="1">
        <f t="shared" si="35"/>
        <v>0</v>
      </c>
      <c r="AK61" s="1">
        <f t="shared" si="36"/>
        <v>0</v>
      </c>
      <c r="AL61" s="41"/>
      <c r="AM61" s="1">
        <f t="shared" si="37"/>
        <v>4.5</v>
      </c>
      <c r="AN61" s="1" t="str">
        <f t="shared" si="38"/>
        <v/>
      </c>
      <c r="AO61" s="1">
        <f t="shared" si="39"/>
        <v>39.75</v>
      </c>
      <c r="AP61" s="1">
        <f t="shared" si="40"/>
        <v>63</v>
      </c>
      <c r="AQ61" s="60">
        <f t="shared" si="41"/>
        <v>-23.25</v>
      </c>
    </row>
    <row r="62" spans="1:43">
      <c r="A62" s="5">
        <f t="shared" si="25"/>
        <v>39683</v>
      </c>
      <c r="B62" s="37">
        <v>39683</v>
      </c>
      <c r="C62" s="1" t="s">
        <v>21</v>
      </c>
      <c r="D62" s="1" t="s">
        <v>1</v>
      </c>
      <c r="E62" s="1">
        <f t="shared" si="26"/>
        <v>2</v>
      </c>
      <c r="F62" s="2">
        <v>12</v>
      </c>
      <c r="G62" s="2">
        <v>5</v>
      </c>
      <c r="H62" s="3">
        <v>9</v>
      </c>
      <c r="I62" s="3">
        <v>3</v>
      </c>
      <c r="J62" s="3">
        <v>15</v>
      </c>
      <c r="K62" s="4">
        <v>3</v>
      </c>
      <c r="L62" s="4">
        <v>7</v>
      </c>
      <c r="M62" s="4">
        <v>12</v>
      </c>
      <c r="Q62" s="1">
        <f t="shared" si="27"/>
        <v>0</v>
      </c>
      <c r="T62" s="30">
        <v>1</v>
      </c>
      <c r="W62" s="41"/>
      <c r="X62" s="1">
        <f t="shared" si="28"/>
        <v>1.5</v>
      </c>
      <c r="Y62" s="1" t="str">
        <f t="shared" si="29"/>
        <v/>
      </c>
      <c r="Z62" s="1">
        <f t="shared" si="30"/>
        <v>26.099999999999998</v>
      </c>
      <c r="AA62" s="1">
        <f t="shared" si="31"/>
        <v>25.5</v>
      </c>
      <c r="AB62" s="60">
        <f t="shared" si="32"/>
        <v>0.59999999999999787</v>
      </c>
      <c r="AD62" s="1">
        <f t="shared" si="33"/>
        <v>0</v>
      </c>
      <c r="AG62" s="30">
        <v>1</v>
      </c>
      <c r="AI62" s="1">
        <f t="shared" si="34"/>
        <v>0</v>
      </c>
      <c r="AJ62" s="1">
        <f t="shared" si="35"/>
        <v>1</v>
      </c>
      <c r="AK62" s="1">
        <f t="shared" si="36"/>
        <v>0</v>
      </c>
      <c r="AL62" s="41"/>
      <c r="AM62" s="1">
        <f t="shared" si="37"/>
        <v>4.5</v>
      </c>
      <c r="AN62" s="1" t="str">
        <f t="shared" si="38"/>
        <v/>
      </c>
      <c r="AO62" s="1">
        <f t="shared" si="39"/>
        <v>39.75</v>
      </c>
      <c r="AP62" s="1">
        <f t="shared" si="40"/>
        <v>67.5</v>
      </c>
      <c r="AQ62" s="60">
        <f t="shared" si="41"/>
        <v>-27.75</v>
      </c>
    </row>
    <row r="63" spans="1:43">
      <c r="A63" s="5">
        <f t="shared" si="25"/>
        <v>39683</v>
      </c>
      <c r="B63" s="37">
        <v>39683</v>
      </c>
      <c r="C63" s="1" t="s">
        <v>21</v>
      </c>
      <c r="D63" s="1" t="s">
        <v>1</v>
      </c>
      <c r="E63" s="1">
        <f t="shared" si="26"/>
        <v>3</v>
      </c>
      <c r="F63" s="2">
        <v>5</v>
      </c>
      <c r="G63" s="2">
        <v>1</v>
      </c>
      <c r="H63" s="3">
        <v>8</v>
      </c>
      <c r="I63" s="3">
        <v>3</v>
      </c>
      <c r="J63" s="3">
        <v>10</v>
      </c>
      <c r="K63" s="4">
        <v>3</v>
      </c>
      <c r="L63" s="4">
        <v>1</v>
      </c>
      <c r="M63" s="4">
        <v>2</v>
      </c>
      <c r="Q63" s="1">
        <f t="shared" si="27"/>
        <v>0</v>
      </c>
      <c r="T63" s="30">
        <v>1</v>
      </c>
      <c r="W63" s="41"/>
      <c r="X63" s="1">
        <f t="shared" si="28"/>
        <v>1.5</v>
      </c>
      <c r="Y63" s="1" t="str">
        <f t="shared" si="29"/>
        <v/>
      </c>
      <c r="Z63" s="1">
        <f t="shared" si="30"/>
        <v>26.099999999999998</v>
      </c>
      <c r="AA63" s="1">
        <f t="shared" si="31"/>
        <v>27</v>
      </c>
      <c r="AB63" s="60">
        <f t="shared" si="32"/>
        <v>-0.90000000000000213</v>
      </c>
      <c r="AD63" s="1">
        <f t="shared" si="33"/>
        <v>0</v>
      </c>
      <c r="AG63" s="30">
        <v>1</v>
      </c>
      <c r="AI63" s="1">
        <f t="shared" si="34"/>
        <v>0</v>
      </c>
      <c r="AJ63" s="1">
        <f t="shared" si="35"/>
        <v>1</v>
      </c>
      <c r="AK63" s="1">
        <f t="shared" si="36"/>
        <v>0</v>
      </c>
      <c r="AL63" s="41"/>
      <c r="AM63" s="1">
        <f t="shared" si="37"/>
        <v>4.5</v>
      </c>
      <c r="AN63" s="1" t="str">
        <f t="shared" si="38"/>
        <v/>
      </c>
      <c r="AO63" s="1">
        <f t="shared" si="39"/>
        <v>39.75</v>
      </c>
      <c r="AP63" s="1">
        <f t="shared" si="40"/>
        <v>72</v>
      </c>
      <c r="AQ63" s="60">
        <f t="shared" si="41"/>
        <v>-32.25</v>
      </c>
    </row>
    <row r="64" spans="1:43">
      <c r="A64" s="5">
        <f t="shared" si="25"/>
        <v>39683</v>
      </c>
      <c r="B64" s="37">
        <v>39683</v>
      </c>
      <c r="C64" s="1" t="s">
        <v>21</v>
      </c>
      <c r="D64" s="1" t="s">
        <v>1</v>
      </c>
      <c r="E64" s="1">
        <f t="shared" si="26"/>
        <v>4</v>
      </c>
      <c r="F64" s="2">
        <v>2</v>
      </c>
      <c r="G64" s="2">
        <v>1</v>
      </c>
      <c r="H64" s="3">
        <v>3</v>
      </c>
      <c r="I64" s="3"/>
      <c r="J64" s="3"/>
      <c r="K64" s="4">
        <v>1</v>
      </c>
      <c r="L64" s="4">
        <v>2</v>
      </c>
      <c r="M64" s="4">
        <v>4</v>
      </c>
      <c r="Q64" s="1">
        <f t="shared" si="27"/>
        <v>0</v>
      </c>
      <c r="T64" s="30" t="s">
        <v>6</v>
      </c>
      <c r="W64" s="41"/>
      <c r="X64" s="1" t="str">
        <f t="shared" si="28"/>
        <v/>
      </c>
      <c r="Y64" s="1" t="str">
        <f t="shared" si="29"/>
        <v/>
      </c>
      <c r="Z64" s="1">
        <f t="shared" si="30"/>
        <v>26.099999999999998</v>
      </c>
      <c r="AA64" s="1">
        <f t="shared" si="31"/>
        <v>27</v>
      </c>
      <c r="AB64" s="60">
        <f t="shared" si="32"/>
        <v>-0.90000000000000213</v>
      </c>
      <c r="AD64" s="1">
        <f t="shared" si="33"/>
        <v>0</v>
      </c>
      <c r="AG64" s="30" t="s">
        <v>6</v>
      </c>
      <c r="AI64" s="1">
        <f t="shared" si="34"/>
        <v>0</v>
      </c>
      <c r="AJ64" s="1">
        <f t="shared" si="35"/>
        <v>0</v>
      </c>
      <c r="AK64" s="1">
        <f t="shared" si="36"/>
        <v>0</v>
      </c>
      <c r="AL64" s="41"/>
      <c r="AM64" s="1" t="str">
        <f t="shared" si="37"/>
        <v/>
      </c>
      <c r="AN64" s="1" t="str">
        <f t="shared" si="38"/>
        <v/>
      </c>
      <c r="AO64" s="1">
        <f t="shared" si="39"/>
        <v>39.75</v>
      </c>
      <c r="AP64" s="1">
        <f t="shared" si="40"/>
        <v>72</v>
      </c>
      <c r="AQ64" s="60">
        <f t="shared" si="41"/>
        <v>-32.25</v>
      </c>
    </row>
    <row r="65" spans="1:43">
      <c r="A65" s="5">
        <f t="shared" si="25"/>
        <v>39683</v>
      </c>
      <c r="B65" s="37">
        <v>39683</v>
      </c>
      <c r="C65" s="1" t="s">
        <v>21</v>
      </c>
      <c r="D65" s="1" t="s">
        <v>1</v>
      </c>
      <c r="E65" s="1">
        <f t="shared" si="26"/>
        <v>5</v>
      </c>
      <c r="F65" s="2">
        <v>7</v>
      </c>
      <c r="G65" s="2">
        <v>6</v>
      </c>
      <c r="H65" s="3">
        <v>1</v>
      </c>
      <c r="I65" s="3">
        <v>4</v>
      </c>
      <c r="J65" s="3">
        <v>2</v>
      </c>
      <c r="K65" s="4">
        <v>6</v>
      </c>
      <c r="L65" s="4">
        <v>7</v>
      </c>
      <c r="M65" s="4">
        <v>5</v>
      </c>
      <c r="Q65" s="1">
        <f t="shared" si="27"/>
        <v>0</v>
      </c>
      <c r="T65" s="30">
        <v>1</v>
      </c>
      <c r="W65" s="41"/>
      <c r="X65" s="1">
        <f t="shared" si="28"/>
        <v>1.5</v>
      </c>
      <c r="Y65" s="1" t="str">
        <f t="shared" si="29"/>
        <v/>
      </c>
      <c r="Z65" s="1">
        <f t="shared" si="30"/>
        <v>26.099999999999998</v>
      </c>
      <c r="AA65" s="1">
        <f t="shared" si="31"/>
        <v>28.5</v>
      </c>
      <c r="AB65" s="60">
        <f t="shared" si="32"/>
        <v>-2.4000000000000021</v>
      </c>
      <c r="AD65" s="1">
        <f t="shared" si="33"/>
        <v>0</v>
      </c>
      <c r="AG65" s="30">
        <v>1</v>
      </c>
      <c r="AI65" s="1">
        <f t="shared" si="34"/>
        <v>0</v>
      </c>
      <c r="AJ65" s="1">
        <f t="shared" si="35"/>
        <v>0</v>
      </c>
      <c r="AK65" s="1">
        <f t="shared" si="36"/>
        <v>0</v>
      </c>
      <c r="AL65" s="41"/>
      <c r="AM65" s="1">
        <f t="shared" si="37"/>
        <v>4.5</v>
      </c>
      <c r="AN65" s="1" t="str">
        <f t="shared" si="38"/>
        <v/>
      </c>
      <c r="AO65" s="1">
        <f t="shared" si="39"/>
        <v>39.75</v>
      </c>
      <c r="AP65" s="1">
        <f t="shared" si="40"/>
        <v>76.5</v>
      </c>
      <c r="AQ65" s="60">
        <f t="shared" si="41"/>
        <v>-36.75</v>
      </c>
    </row>
    <row r="66" spans="1:43">
      <c r="A66" s="5"/>
      <c r="B66" s="37"/>
      <c r="C66" s="1"/>
      <c r="D66" s="1"/>
      <c r="E66" s="1"/>
      <c r="F66" s="2"/>
      <c r="G66" s="2"/>
      <c r="H66" s="3"/>
      <c r="I66" s="3"/>
      <c r="J66" s="3"/>
      <c r="K66" s="4"/>
      <c r="L66" s="4"/>
      <c r="M66" s="4"/>
      <c r="Q66" s="1"/>
      <c r="W66" s="41"/>
      <c r="X66" s="1"/>
      <c r="Y66" s="1"/>
      <c r="Z66" s="1"/>
      <c r="AA66" s="1"/>
      <c r="AB66" s="60"/>
      <c r="AD66" s="1"/>
      <c r="AI66" s="1"/>
      <c r="AJ66" s="1"/>
      <c r="AK66" s="1"/>
      <c r="AL66" s="41"/>
      <c r="AM66" s="1"/>
      <c r="AN66" s="1"/>
      <c r="AO66" s="1"/>
      <c r="AP66" s="1"/>
      <c r="AQ66" s="60"/>
    </row>
    <row r="67" spans="1:43">
      <c r="A67" s="5"/>
      <c r="B67" s="37"/>
      <c r="C67" s="1"/>
      <c r="D67" s="1"/>
      <c r="E67" s="1"/>
      <c r="F67" s="2"/>
      <c r="G67" s="2"/>
      <c r="H67" s="3"/>
      <c r="I67" s="3"/>
      <c r="J67" s="3"/>
      <c r="K67" s="4"/>
      <c r="L67" s="4"/>
      <c r="M67" s="4"/>
      <c r="Q67" s="1"/>
      <c r="W67" s="41"/>
      <c r="X67" s="1"/>
      <c r="Y67" s="1"/>
      <c r="Z67" s="1"/>
      <c r="AA67" s="1"/>
      <c r="AB67" s="60"/>
      <c r="AD67" s="1"/>
      <c r="AI67" s="1"/>
      <c r="AJ67" s="1"/>
      <c r="AK67" s="1"/>
      <c r="AL67" s="41"/>
      <c r="AM67" s="1"/>
      <c r="AN67" s="1"/>
      <c r="AO67" s="1"/>
      <c r="AP67" s="1"/>
      <c r="AQ67" s="60"/>
    </row>
    <row r="68" spans="1:43">
      <c r="A68" s="5"/>
      <c r="B68" s="37"/>
      <c r="C68" s="1"/>
      <c r="D68" s="1"/>
      <c r="E68" s="1"/>
      <c r="F68" s="2"/>
      <c r="G68" s="2"/>
      <c r="H68" s="3"/>
      <c r="I68" s="3"/>
      <c r="J68" s="3"/>
      <c r="K68" s="4"/>
      <c r="L68" s="4"/>
      <c r="M68" s="4"/>
      <c r="Q68" s="1"/>
      <c r="W68" s="41"/>
      <c r="X68" s="1"/>
      <c r="Y68" s="1"/>
      <c r="Z68" s="1"/>
      <c r="AA68" s="1"/>
      <c r="AB68" s="60"/>
      <c r="AD68" s="1"/>
      <c r="AI68" s="1"/>
      <c r="AJ68" s="1"/>
      <c r="AK68" s="1"/>
      <c r="AL68" s="41"/>
      <c r="AM68" s="1"/>
      <c r="AN68" s="1"/>
      <c r="AO68" s="1"/>
      <c r="AP68" s="1"/>
      <c r="AQ68" s="60"/>
    </row>
    <row r="69" spans="1:43">
      <c r="A69" s="5"/>
      <c r="B69" s="37"/>
      <c r="C69" s="1"/>
      <c r="D69" s="1"/>
      <c r="E69" s="1"/>
      <c r="F69" s="2"/>
      <c r="G69" s="2"/>
      <c r="H69" s="3"/>
      <c r="I69" s="3"/>
      <c r="J69" s="3"/>
      <c r="K69" s="4"/>
      <c r="L69" s="4"/>
      <c r="M69" s="4"/>
      <c r="Q69" s="1"/>
      <c r="W69" s="41"/>
      <c r="X69" s="1"/>
      <c r="Y69" s="1"/>
      <c r="Z69" s="1"/>
      <c r="AA69" s="1"/>
      <c r="AB69" s="60"/>
      <c r="AD69" s="1"/>
      <c r="AI69" s="1"/>
      <c r="AJ69" s="1"/>
      <c r="AK69" s="1"/>
      <c r="AL69" s="41"/>
      <c r="AM69" s="1"/>
      <c r="AN69" s="1"/>
      <c r="AO69" s="1"/>
      <c r="AP69" s="1"/>
      <c r="AQ69" s="60"/>
    </row>
    <row r="70" spans="1:43">
      <c r="A70" s="5"/>
      <c r="B70" s="37"/>
      <c r="C70" s="1"/>
      <c r="D70" s="1"/>
      <c r="E70" s="1"/>
      <c r="F70" s="2"/>
      <c r="G70" s="2"/>
      <c r="H70" s="3"/>
      <c r="I70" s="3"/>
      <c r="J70" s="3"/>
      <c r="K70" s="4"/>
      <c r="L70" s="4"/>
      <c r="M70" s="4"/>
      <c r="Q70" s="1"/>
      <c r="W70" s="41"/>
      <c r="X70" s="1"/>
      <c r="Y70" s="1"/>
      <c r="Z70" s="1"/>
      <c r="AA70" s="1"/>
      <c r="AB70" s="60"/>
      <c r="AD70" s="1"/>
      <c r="AI70" s="1"/>
      <c r="AJ70" s="1"/>
      <c r="AK70" s="1"/>
      <c r="AL70" s="41"/>
      <c r="AM70" s="1"/>
      <c r="AN70" s="1"/>
      <c r="AO70" s="1"/>
      <c r="AP70" s="1"/>
      <c r="AQ70" s="60"/>
    </row>
    <row r="71" spans="1:43">
      <c r="A71" s="5"/>
      <c r="B71" s="37"/>
      <c r="C71" s="1"/>
      <c r="D71" s="1"/>
      <c r="E71" s="1"/>
      <c r="F71" s="2"/>
      <c r="G71" s="2"/>
      <c r="H71" s="3"/>
      <c r="I71" s="3"/>
      <c r="J71" s="3"/>
      <c r="K71" s="4"/>
      <c r="L71" s="4"/>
      <c r="M71" s="4"/>
      <c r="Q71" s="1"/>
      <c r="W71" s="41"/>
      <c r="X71" s="1"/>
      <c r="Y71" s="1"/>
      <c r="Z71" s="1"/>
      <c r="AA71" s="1"/>
      <c r="AB71" s="60"/>
      <c r="AD71" s="1"/>
      <c r="AI71" s="1"/>
      <c r="AJ71" s="1"/>
      <c r="AK71" s="1"/>
      <c r="AL71" s="41"/>
      <c r="AM71" s="1"/>
      <c r="AN71" s="1"/>
      <c r="AO71" s="1"/>
      <c r="AP71" s="1"/>
      <c r="AQ71" s="60"/>
    </row>
    <row r="72" spans="1:43">
      <c r="A72" s="5"/>
      <c r="B72" s="37"/>
      <c r="C72" s="1"/>
      <c r="D72" s="1"/>
      <c r="E72" s="1"/>
      <c r="F72" s="2"/>
      <c r="G72" s="2"/>
      <c r="H72" s="3"/>
      <c r="I72" s="3"/>
      <c r="J72" s="3"/>
      <c r="K72" s="4"/>
      <c r="L72" s="4"/>
      <c r="M72" s="4"/>
      <c r="Q72" s="1"/>
      <c r="W72" s="41"/>
      <c r="X72" s="1"/>
      <c r="Y72" s="1"/>
      <c r="Z72" s="1"/>
      <c r="AA72" s="1"/>
      <c r="AB72" s="60"/>
      <c r="AD72" s="1"/>
      <c r="AI72" s="1"/>
      <c r="AJ72" s="1"/>
      <c r="AK72" s="1"/>
      <c r="AL72" s="41"/>
      <c r="AM72" s="1"/>
      <c r="AN72" s="1"/>
      <c r="AO72" s="1"/>
      <c r="AP72" s="1"/>
      <c r="AQ72" s="60"/>
    </row>
    <row r="73" spans="1:43">
      <c r="A73" s="5"/>
      <c r="B73" s="37"/>
      <c r="C73" s="1"/>
      <c r="D73" s="1"/>
      <c r="E73" s="1"/>
      <c r="F73" s="2"/>
      <c r="G73" s="2"/>
      <c r="H73" s="3"/>
      <c r="I73" s="3"/>
      <c r="J73" s="3"/>
      <c r="K73" s="4"/>
      <c r="L73" s="4"/>
      <c r="M73" s="4"/>
      <c r="Q73" s="1"/>
      <c r="W73" s="41"/>
      <c r="X73" s="1"/>
      <c r="Y73" s="1"/>
      <c r="Z73" s="1"/>
      <c r="AA73" s="1"/>
      <c r="AB73" s="60"/>
      <c r="AD73" s="1"/>
      <c r="AI73" s="1"/>
      <c r="AJ73" s="1"/>
      <c r="AK73" s="1"/>
      <c r="AL73" s="41"/>
      <c r="AM73" s="1"/>
      <c r="AN73" s="1"/>
      <c r="AO73" s="1"/>
      <c r="AP73" s="1"/>
      <c r="AQ73" s="60"/>
    </row>
    <row r="74" spans="1:43">
      <c r="A74" s="5"/>
      <c r="B74" s="37"/>
      <c r="C74" s="1"/>
      <c r="D74" s="1"/>
      <c r="E74" s="1"/>
      <c r="F74" s="2"/>
      <c r="G74" s="2"/>
      <c r="H74" s="3"/>
      <c r="I74" s="3"/>
      <c r="J74" s="3"/>
      <c r="K74" s="4"/>
      <c r="L74" s="4"/>
      <c r="M74" s="4"/>
      <c r="Q74" s="1"/>
      <c r="W74" s="41"/>
      <c r="X74" s="1"/>
      <c r="Y74" s="1"/>
      <c r="Z74" s="1"/>
      <c r="AA74" s="1"/>
      <c r="AB74" s="60"/>
      <c r="AD74" s="1"/>
      <c r="AI74" s="1"/>
      <c r="AJ74" s="1"/>
      <c r="AK74" s="1"/>
      <c r="AL74" s="41"/>
      <c r="AM74" s="1"/>
      <c r="AN74" s="1"/>
      <c r="AO74" s="1"/>
      <c r="AP74" s="1"/>
      <c r="AQ74" s="60"/>
    </row>
    <row r="75" spans="1:43">
      <c r="A75" s="5"/>
      <c r="B75" s="37"/>
      <c r="C75" s="1"/>
      <c r="D75" s="1"/>
      <c r="E75" s="1"/>
      <c r="F75" s="2"/>
      <c r="G75" s="2"/>
      <c r="H75" s="3"/>
      <c r="I75" s="3"/>
      <c r="J75" s="3"/>
      <c r="K75" s="4"/>
      <c r="L75" s="4"/>
      <c r="M75" s="4"/>
      <c r="Q75" s="1"/>
      <c r="W75" s="41"/>
      <c r="X75" s="1"/>
      <c r="Y75" s="1"/>
      <c r="Z75" s="1"/>
      <c r="AA75" s="1"/>
      <c r="AB75" s="60"/>
      <c r="AD75" s="1"/>
      <c r="AI75" s="1"/>
      <c r="AJ75" s="1"/>
      <c r="AK75" s="1"/>
      <c r="AL75" s="41"/>
      <c r="AM75" s="1"/>
      <c r="AN75" s="1"/>
      <c r="AO75" s="1"/>
      <c r="AP75" s="1"/>
      <c r="AQ75" s="60"/>
    </row>
    <row r="76" spans="1:43">
      <c r="A76" s="5"/>
      <c r="B76" s="37"/>
      <c r="C76" s="1"/>
      <c r="D76" s="1"/>
      <c r="E76" s="1"/>
      <c r="F76" s="2"/>
      <c r="G76" s="2"/>
      <c r="H76" s="3"/>
      <c r="I76" s="3"/>
      <c r="J76" s="3"/>
      <c r="K76" s="4"/>
      <c r="L76" s="4"/>
      <c r="M76" s="4"/>
      <c r="Q76" s="1"/>
      <c r="W76" s="41"/>
      <c r="X76" s="1"/>
      <c r="Y76" s="1"/>
      <c r="Z76" s="1"/>
      <c r="AA76" s="1"/>
      <c r="AB76" s="60"/>
      <c r="AD76" s="1"/>
      <c r="AI76" s="1"/>
      <c r="AJ76" s="1"/>
      <c r="AK76" s="1"/>
      <c r="AL76" s="41"/>
      <c r="AM76" s="1"/>
      <c r="AN76" s="1"/>
      <c r="AO76" s="1"/>
      <c r="AP76" s="1"/>
      <c r="AQ76" s="60"/>
    </row>
    <row r="77" spans="1:43">
      <c r="A77" s="5"/>
      <c r="B77" s="37"/>
      <c r="C77" s="1"/>
      <c r="D77" s="1"/>
      <c r="E77" s="1"/>
      <c r="F77" s="2"/>
      <c r="G77" s="2"/>
      <c r="H77" s="3"/>
      <c r="I77" s="3"/>
      <c r="J77" s="3"/>
      <c r="K77" s="4"/>
      <c r="L77" s="4"/>
      <c r="M77" s="4"/>
      <c r="Q77" s="1"/>
      <c r="W77" s="41"/>
      <c r="X77" s="1"/>
      <c r="Y77" s="1"/>
      <c r="Z77" s="1"/>
      <c r="AA77" s="1"/>
      <c r="AB77" s="60"/>
      <c r="AD77" s="1"/>
      <c r="AI77" s="1"/>
      <c r="AJ77" s="1"/>
      <c r="AK77" s="1"/>
      <c r="AL77" s="41"/>
      <c r="AM77" s="1"/>
      <c r="AN77" s="1"/>
      <c r="AO77" s="1"/>
      <c r="AP77" s="1"/>
      <c r="AQ77" s="60"/>
    </row>
    <row r="78" spans="1:43">
      <c r="A78" s="5"/>
      <c r="B78" s="37"/>
      <c r="C78" s="1"/>
      <c r="D78" s="1"/>
      <c r="E78" s="1"/>
      <c r="F78" s="2"/>
      <c r="G78" s="2"/>
      <c r="H78" s="3"/>
      <c r="I78" s="3"/>
      <c r="J78" s="3"/>
      <c r="K78" s="4"/>
      <c r="L78" s="4"/>
      <c r="M78" s="4"/>
      <c r="Q78" s="1"/>
      <c r="W78" s="41"/>
      <c r="X78" s="1"/>
      <c r="Y78" s="1"/>
      <c r="Z78" s="1"/>
      <c r="AA78" s="1"/>
      <c r="AB78" s="60"/>
      <c r="AD78" s="1"/>
      <c r="AI78" s="1"/>
      <c r="AJ78" s="1"/>
      <c r="AK78" s="1"/>
      <c r="AL78" s="41"/>
      <c r="AM78" s="1"/>
      <c r="AN78" s="1"/>
      <c r="AO78" s="1"/>
      <c r="AP78" s="1"/>
      <c r="AQ78" s="60"/>
    </row>
    <row r="79" spans="1:43" s="1" customFormat="1" ht="12">
      <c r="A79" s="5"/>
      <c r="B79" s="37"/>
      <c r="F79" s="2"/>
      <c r="G79" s="2"/>
      <c r="H79" s="2"/>
      <c r="I79" s="2"/>
      <c r="J79" s="2"/>
      <c r="K79" s="4"/>
      <c r="L79" s="4"/>
      <c r="M79" s="4"/>
      <c r="N79" s="34"/>
      <c r="O79" s="34"/>
      <c r="P79" s="34"/>
      <c r="R79" s="38"/>
      <c r="T79" s="69"/>
      <c r="V79" s="40"/>
      <c r="W79" s="41"/>
      <c r="X79" s="1" t="str">
        <f>IF(T79="","",T79*1.5)</f>
        <v/>
      </c>
      <c r="Y79" s="1" t="str">
        <f>IF(T79="","",IF(W79="","",T79*W79))</f>
        <v/>
      </c>
      <c r="AC79" s="40"/>
      <c r="AF79" s="69"/>
      <c r="AG79" s="69"/>
      <c r="AH79" s="40"/>
      <c r="AL79" s="41"/>
      <c r="AM79" s="1" t="str">
        <f>IF(AG79="","",AG79*1.5)</f>
        <v/>
      </c>
      <c r="AN79" s="1" t="str">
        <f>IF(AG79="","",IF(AL79="","",AG79*AL79))</f>
        <v/>
      </c>
      <c r="AQ79" s="60">
        <f>-AP79+AO79</f>
        <v>0</v>
      </c>
    </row>
    <row r="80" spans="1:43" s="1" customFormat="1" ht="12">
      <c r="A80" s="5"/>
      <c r="B80" s="37"/>
      <c r="F80" s="2"/>
      <c r="G80" s="2"/>
      <c r="H80" s="2"/>
      <c r="I80" s="2"/>
      <c r="J80" s="2"/>
      <c r="K80" s="4"/>
      <c r="L80" s="4"/>
      <c r="M80" s="4"/>
      <c r="N80" s="34"/>
      <c r="O80" s="34"/>
      <c r="P80" s="34"/>
      <c r="R80" s="38"/>
      <c r="T80" s="69"/>
      <c r="V80" s="40"/>
      <c r="W80" s="41"/>
      <c r="X80" s="1" t="str">
        <f>IF(T80="","",T80*1.5)</f>
        <v/>
      </c>
      <c r="Y80" s="1" t="str">
        <f>IF(T80="","",IF(W80="","",T80*W80))</f>
        <v/>
      </c>
      <c r="AC80" s="40"/>
      <c r="AF80" s="69"/>
      <c r="AG80" s="69"/>
      <c r="AH80" s="40"/>
      <c r="AL80" s="41"/>
      <c r="AM80" s="1" t="str">
        <f>IF(AG80="","",AG80*1.5)</f>
        <v/>
      </c>
      <c r="AN80" s="1" t="str">
        <f>IF(AG80="","",IF(AL80="","",AG80*AL80))</f>
        <v/>
      </c>
      <c r="AQ80" s="60">
        <f>-AP80+AO80</f>
        <v>0</v>
      </c>
    </row>
    <row r="81" spans="1:55" s="1" customFormat="1" ht="12">
      <c r="A81" s="5"/>
      <c r="B81" s="37"/>
      <c r="F81" s="2"/>
      <c r="G81" s="2"/>
      <c r="H81" s="2"/>
      <c r="I81" s="2"/>
      <c r="J81" s="2"/>
      <c r="K81" s="4"/>
      <c r="L81" s="4"/>
      <c r="M81" s="4"/>
      <c r="N81" s="34"/>
      <c r="O81" s="34"/>
      <c r="P81" s="34"/>
      <c r="R81" s="38"/>
      <c r="T81" s="69"/>
      <c r="V81" s="40"/>
      <c r="W81" s="41"/>
      <c r="X81" s="1" t="str">
        <f>IF(T81="","",T81*1.5)</f>
        <v/>
      </c>
      <c r="Y81" s="1" t="str">
        <f>IF(T81="","",IF(W81="","",T81*W81))</f>
        <v/>
      </c>
      <c r="AC81" s="40"/>
      <c r="AF81" s="69"/>
      <c r="AG81" s="69"/>
      <c r="AH81" s="40"/>
      <c r="AL81" s="41"/>
      <c r="AM81" s="1" t="str">
        <f>IF(AG81="","",AG81*1.5)</f>
        <v/>
      </c>
      <c r="AN81" s="1" t="str">
        <f>IF(AG81="","",IF(AL81="","",AG81*AL81))</f>
        <v/>
      </c>
      <c r="AQ81" s="60">
        <f>-AP81+AO81</f>
        <v>0</v>
      </c>
    </row>
    <row r="82" spans="1:55" s="1" customFormat="1" ht="12">
      <c r="A82" s="5"/>
      <c r="B82" s="37"/>
      <c r="F82" s="2"/>
      <c r="G82" s="2"/>
      <c r="H82" s="2"/>
      <c r="I82" s="2"/>
      <c r="J82" s="2"/>
      <c r="K82" s="4"/>
      <c r="L82" s="4"/>
      <c r="M82" s="4"/>
      <c r="N82" s="34"/>
      <c r="O82" s="34"/>
      <c r="P82" s="63"/>
      <c r="Q82" s="1">
        <f>COUNTIF(Q45:Q79,1)</f>
        <v>7</v>
      </c>
      <c r="R82" s="1" t="s">
        <v>8</v>
      </c>
      <c r="S82" s="39">
        <f>SUBTOTAL(3,S79:S81)</f>
        <v>0</v>
      </c>
      <c r="T82" s="69"/>
      <c r="V82" s="40"/>
      <c r="W82" s="41"/>
      <c r="X82" s="1" t="str">
        <f>IF(T82="","",T82*1.5)</f>
        <v/>
      </c>
      <c r="Y82" s="1" t="str">
        <f>IF(T82="","",IF(W82="","",T82*W82))</f>
        <v/>
      </c>
      <c r="AB82" s="36">
        <f>SUMIF(Y45:Y82,"&gt;0",W45:W82)</f>
        <v>26.099999999999998</v>
      </c>
      <c r="AC82" s="40"/>
      <c r="AD82" s="1">
        <f>COUNTIF(AD79:AD79,1)</f>
        <v>0</v>
      </c>
      <c r="AF82" s="73">
        <f>SUBTOTAL(3,AF79:AF79)</f>
        <v>0</v>
      </c>
      <c r="AG82" s="69"/>
      <c r="AH82" s="40"/>
      <c r="AL82" s="41"/>
      <c r="AM82" s="1" t="str">
        <f>IF(AG82="","",AG82*1.5)</f>
        <v/>
      </c>
      <c r="AN82" s="1" t="str">
        <f>IF(AG82="","",IF(AL82="","",AG82*AL82))</f>
        <v/>
      </c>
      <c r="AQ82" s="36">
        <f>SUMIF(AN45:AN82,"&gt;0",AL45:AL82)</f>
        <v>39.75</v>
      </c>
    </row>
    <row r="83" spans="1:55" s="1" customFormat="1" ht="12">
      <c r="A83" s="5">
        <f>B83</f>
        <v>0</v>
      </c>
      <c r="B83" s="42"/>
      <c r="C83" s="35" t="s">
        <v>21</v>
      </c>
      <c r="D83" s="35"/>
      <c r="E83" s="35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>
        <v>1</v>
      </c>
      <c r="R83" s="64" t="s">
        <v>9</v>
      </c>
      <c r="S83" s="43" t="e">
        <f>Q82/S82</f>
        <v>#DIV/0!</v>
      </c>
      <c r="T83" s="70">
        <f>COUNT(T45:T82)</f>
        <v>19</v>
      </c>
      <c r="U83" s="36">
        <v>1</v>
      </c>
      <c r="V83" s="40"/>
      <c r="W83" s="44">
        <f>AB82/AB83</f>
        <v>3.7285714285714282</v>
      </c>
      <c r="X83" s="36"/>
      <c r="Y83" s="43">
        <f>AB83/T83</f>
        <v>0.36842105263157893</v>
      </c>
      <c r="Z83" s="36"/>
      <c r="AA83" s="36"/>
      <c r="AB83" s="36">
        <f>COUNT(Y45:Y82)</f>
        <v>7</v>
      </c>
      <c r="AC83" s="40"/>
      <c r="AD83" s="35">
        <v>1</v>
      </c>
      <c r="AE83" s="35"/>
      <c r="AF83" s="69"/>
      <c r="AG83" s="70">
        <f>COUNT(AG79:AG82)</f>
        <v>0</v>
      </c>
      <c r="AH83" s="40"/>
      <c r="AI83" s="35"/>
      <c r="AJ83" s="35"/>
      <c r="AK83" s="35"/>
      <c r="AL83" s="44" t="e">
        <f>AQ82/AQ83</f>
        <v>#DIV/0!</v>
      </c>
      <c r="AM83" s="35"/>
      <c r="AN83" s="43" t="e">
        <f>AQ83/AG83</f>
        <v>#DIV/0!</v>
      </c>
      <c r="AO83" s="35"/>
      <c r="AP83" s="35"/>
      <c r="AQ83" s="36">
        <f>COUNT(AN79:AN82)</f>
        <v>0</v>
      </c>
      <c r="BC83" s="5"/>
    </row>
    <row r="84" spans="1:55">
      <c r="A84" s="5">
        <f t="shared" ref="A84:A103" si="42">B84</f>
        <v>39734</v>
      </c>
      <c r="B84" s="37">
        <v>39734</v>
      </c>
      <c r="C84" s="1" t="s">
        <v>0</v>
      </c>
      <c r="D84" s="1" t="s">
        <v>1</v>
      </c>
      <c r="E84" s="1">
        <f t="shared" ref="E84:E103" si="43">IF(B84=B83,1+E83,1)</f>
        <v>1</v>
      </c>
      <c r="F84" s="2">
        <v>6</v>
      </c>
      <c r="G84" s="3">
        <v>14</v>
      </c>
      <c r="H84" s="3">
        <v>2</v>
      </c>
      <c r="I84" s="2">
        <v>1</v>
      </c>
      <c r="J84" s="2">
        <v>3</v>
      </c>
      <c r="K84" s="4">
        <v>14</v>
      </c>
      <c r="L84" s="4">
        <v>6</v>
      </c>
      <c r="M84" s="4">
        <v>2</v>
      </c>
      <c r="N84" s="65"/>
      <c r="O84" s="65"/>
      <c r="P84" s="65"/>
      <c r="Q84" s="1">
        <f t="shared" ref="Q84:Q103" si="44">COUNTIF(K84:M84,H84)</f>
        <v>1</v>
      </c>
      <c r="T84" s="69" t="s">
        <v>6</v>
      </c>
      <c r="U84" s="1">
        <f t="shared" ref="U84:U103" si="45">IF(R82=1,1,U83*2)</f>
        <v>2</v>
      </c>
      <c r="V84" s="40"/>
      <c r="W84" s="41"/>
      <c r="X84" s="1" t="str">
        <f t="shared" ref="X84:X103" si="46">IF(T84="","",T84*1.5)</f>
        <v/>
      </c>
      <c r="Y84" s="1" t="str">
        <f t="shared" ref="Y84:Y103" si="47">IF(T84="","",IF(W84="","",T84*W84))</f>
        <v/>
      </c>
      <c r="Z84" s="1">
        <f t="shared" ref="Z84:Z103" si="48">IF(Y84="",Z83,Z83+Y84)</f>
        <v>0</v>
      </c>
      <c r="AA84" s="1">
        <f t="shared" ref="AA84:AA103" si="49">IF(X84="",AA83,AA83+X84)</f>
        <v>0</v>
      </c>
      <c r="AB84" s="60">
        <f t="shared" ref="AB84:AB103" si="50">-AA84+Z84</f>
        <v>0</v>
      </c>
      <c r="AC84" s="40"/>
      <c r="AD84" s="1">
        <f t="shared" ref="AD84:AD103" si="51">IF(SUM(AI84:AK84)&gt;=2,1,0)</f>
        <v>1</v>
      </c>
      <c r="AG84" s="69">
        <v>1</v>
      </c>
      <c r="AH84" s="40"/>
      <c r="AI84" s="1">
        <f t="shared" ref="AI84:AI103" si="52">COUNTIF(K84:M84,G84)</f>
        <v>1</v>
      </c>
      <c r="AJ84" s="1">
        <f t="shared" ref="AJ84:AJ103" si="53">COUNTIF(K84:M84,H84)</f>
        <v>1</v>
      </c>
      <c r="AK84" s="1"/>
      <c r="AL84" s="41">
        <v>6.9</v>
      </c>
      <c r="AM84" s="1">
        <f t="shared" ref="AM84:AM103" si="54">IF(AG84="","",AG84*1.5)</f>
        <v>1.5</v>
      </c>
      <c r="AN84" s="1">
        <f t="shared" ref="AN84:AN103" si="55">IF(AG84="","",IF(AL84="","",AG84*AL84))</f>
        <v>6.9</v>
      </c>
      <c r="AO84" s="1">
        <f t="shared" ref="AO84:AO103" si="56">IF(AN84="",AO83,AO83+AN84)</f>
        <v>6.9</v>
      </c>
      <c r="AP84" s="1">
        <f t="shared" ref="AP84:AP103" si="57">IF(AM84="",AP83,AP83+AM84)</f>
        <v>1.5</v>
      </c>
      <c r="AQ84" s="60">
        <f t="shared" ref="AQ84:AQ103" si="58">-AP84+AO84</f>
        <v>5.4</v>
      </c>
    </row>
    <row r="85" spans="1:55">
      <c r="A85" s="5">
        <f t="shared" si="42"/>
        <v>39734</v>
      </c>
      <c r="B85" s="37">
        <v>39734</v>
      </c>
      <c r="C85" s="1" t="s">
        <v>0</v>
      </c>
      <c r="D85" s="1" t="s">
        <v>1</v>
      </c>
      <c r="E85" s="1">
        <f t="shared" si="43"/>
        <v>2</v>
      </c>
      <c r="F85" s="2">
        <v>5</v>
      </c>
      <c r="G85" s="3">
        <v>3</v>
      </c>
      <c r="H85" s="3">
        <v>1</v>
      </c>
      <c r="I85" s="2">
        <v>4</v>
      </c>
      <c r="J85" s="2">
        <v>2</v>
      </c>
      <c r="K85" s="4">
        <v>8</v>
      </c>
      <c r="L85" s="4">
        <v>2</v>
      </c>
      <c r="M85" s="4">
        <v>1</v>
      </c>
      <c r="N85" s="65"/>
      <c r="O85" s="65"/>
      <c r="P85" s="65"/>
      <c r="Q85" s="1">
        <f t="shared" si="44"/>
        <v>1</v>
      </c>
      <c r="T85" s="69" t="s">
        <v>6</v>
      </c>
      <c r="U85" s="1">
        <f t="shared" si="45"/>
        <v>4</v>
      </c>
      <c r="V85" s="40"/>
      <c r="W85" s="41"/>
      <c r="X85" s="1" t="str">
        <f t="shared" si="46"/>
        <v/>
      </c>
      <c r="Y85" s="1" t="str">
        <f t="shared" si="47"/>
        <v/>
      </c>
      <c r="Z85" s="1">
        <f t="shared" si="48"/>
        <v>0</v>
      </c>
      <c r="AA85" s="1">
        <f t="shared" si="49"/>
        <v>0</v>
      </c>
      <c r="AB85" s="60">
        <f t="shared" si="50"/>
        <v>0</v>
      </c>
      <c r="AC85" s="40"/>
      <c r="AD85" s="1">
        <f t="shared" si="51"/>
        <v>0</v>
      </c>
      <c r="AG85" s="69" t="s">
        <v>6</v>
      </c>
      <c r="AH85" s="40"/>
      <c r="AI85" s="1">
        <f t="shared" si="52"/>
        <v>0</v>
      </c>
      <c r="AJ85" s="1">
        <f t="shared" si="53"/>
        <v>1</v>
      </c>
      <c r="AK85" s="1"/>
      <c r="AL85" s="41"/>
      <c r="AM85" s="1" t="str">
        <f t="shared" si="54"/>
        <v/>
      </c>
      <c r="AN85" s="1" t="str">
        <f t="shared" si="55"/>
        <v/>
      </c>
      <c r="AO85" s="1">
        <f t="shared" si="56"/>
        <v>6.9</v>
      </c>
      <c r="AP85" s="1">
        <f t="shared" si="57"/>
        <v>1.5</v>
      </c>
      <c r="AQ85" s="60">
        <f t="shared" si="58"/>
        <v>5.4</v>
      </c>
    </row>
    <row r="86" spans="1:55">
      <c r="A86" s="5">
        <f t="shared" si="42"/>
        <v>39734</v>
      </c>
      <c r="B86" s="37">
        <v>39734</v>
      </c>
      <c r="C86" s="1" t="s">
        <v>0</v>
      </c>
      <c r="D86" s="1" t="s">
        <v>1</v>
      </c>
      <c r="E86" s="1">
        <f t="shared" si="43"/>
        <v>3</v>
      </c>
      <c r="F86" s="2">
        <v>9</v>
      </c>
      <c r="G86" s="3">
        <v>13</v>
      </c>
      <c r="H86" s="3">
        <v>12</v>
      </c>
      <c r="I86" s="2">
        <v>14</v>
      </c>
      <c r="J86" s="2">
        <v>4</v>
      </c>
      <c r="K86" s="4">
        <v>9</v>
      </c>
      <c r="L86" s="4">
        <v>4</v>
      </c>
      <c r="M86" s="4">
        <v>13</v>
      </c>
      <c r="N86" s="65"/>
      <c r="O86" s="65"/>
      <c r="P86" s="65"/>
      <c r="Q86" s="1">
        <f t="shared" si="44"/>
        <v>0</v>
      </c>
      <c r="T86" s="69" t="s">
        <v>6</v>
      </c>
      <c r="U86" s="1">
        <f t="shared" si="45"/>
        <v>8</v>
      </c>
      <c r="V86" s="40"/>
      <c r="W86" s="41"/>
      <c r="X86" s="1" t="str">
        <f t="shared" si="46"/>
        <v/>
      </c>
      <c r="Y86" s="1" t="str">
        <f t="shared" si="47"/>
        <v/>
      </c>
      <c r="Z86" s="1">
        <f t="shared" si="48"/>
        <v>0</v>
      </c>
      <c r="AA86" s="1">
        <f t="shared" si="49"/>
        <v>0</v>
      </c>
      <c r="AB86" s="60">
        <f t="shared" si="50"/>
        <v>0</v>
      </c>
      <c r="AC86" s="40"/>
      <c r="AD86" s="1">
        <f t="shared" si="51"/>
        <v>0</v>
      </c>
      <c r="AG86" s="69" t="s">
        <v>6</v>
      </c>
      <c r="AH86" s="40"/>
      <c r="AI86" s="1">
        <f t="shared" si="52"/>
        <v>1</v>
      </c>
      <c r="AJ86" s="1">
        <f t="shared" si="53"/>
        <v>0</v>
      </c>
      <c r="AK86" s="1"/>
      <c r="AL86" s="41"/>
      <c r="AM86" s="1" t="str">
        <f t="shared" si="54"/>
        <v/>
      </c>
      <c r="AN86" s="1" t="str">
        <f t="shared" si="55"/>
        <v/>
      </c>
      <c r="AO86" s="1">
        <f t="shared" si="56"/>
        <v>6.9</v>
      </c>
      <c r="AP86" s="1">
        <f t="shared" si="57"/>
        <v>1.5</v>
      </c>
      <c r="AQ86" s="60">
        <f t="shared" si="58"/>
        <v>5.4</v>
      </c>
    </row>
    <row r="87" spans="1:55">
      <c r="A87" s="5">
        <f t="shared" si="42"/>
        <v>39734</v>
      </c>
      <c r="B87" s="37">
        <v>39734</v>
      </c>
      <c r="C87" s="1" t="s">
        <v>0</v>
      </c>
      <c r="D87" s="1" t="s">
        <v>1</v>
      </c>
      <c r="E87" s="1">
        <f t="shared" si="43"/>
        <v>4</v>
      </c>
      <c r="F87" s="2">
        <v>13</v>
      </c>
      <c r="G87" s="3">
        <v>11</v>
      </c>
      <c r="H87" s="3">
        <v>18</v>
      </c>
      <c r="I87" s="2">
        <v>1</v>
      </c>
      <c r="J87" s="2">
        <v>12</v>
      </c>
      <c r="K87" s="4">
        <v>8</v>
      </c>
      <c r="L87" s="4">
        <v>18</v>
      </c>
      <c r="M87" s="4">
        <v>15</v>
      </c>
      <c r="N87" s="65"/>
      <c r="O87" s="65"/>
      <c r="P87" s="65"/>
      <c r="Q87" s="1">
        <f t="shared" si="44"/>
        <v>1</v>
      </c>
      <c r="T87" s="69">
        <v>1</v>
      </c>
      <c r="U87" s="1">
        <f t="shared" si="45"/>
        <v>16</v>
      </c>
      <c r="V87" s="40"/>
      <c r="W87" s="41">
        <v>4.5</v>
      </c>
      <c r="X87" s="1">
        <f t="shared" si="46"/>
        <v>1.5</v>
      </c>
      <c r="Y87" s="1">
        <f t="shared" si="47"/>
        <v>4.5</v>
      </c>
      <c r="Z87" s="1">
        <f t="shared" si="48"/>
        <v>4.5</v>
      </c>
      <c r="AA87" s="1">
        <f t="shared" si="49"/>
        <v>1.5</v>
      </c>
      <c r="AB87" s="60">
        <f t="shared" si="50"/>
        <v>3</v>
      </c>
      <c r="AC87" s="40"/>
      <c r="AD87" s="1">
        <f t="shared" si="51"/>
        <v>0</v>
      </c>
      <c r="AG87" s="69" t="s">
        <v>6</v>
      </c>
      <c r="AH87" s="40"/>
      <c r="AI87" s="1">
        <f t="shared" si="52"/>
        <v>0</v>
      </c>
      <c r="AJ87" s="1">
        <f t="shared" si="53"/>
        <v>1</v>
      </c>
      <c r="AK87" s="1"/>
      <c r="AL87" s="41"/>
      <c r="AM87" s="1" t="str">
        <f t="shared" si="54"/>
        <v/>
      </c>
      <c r="AN87" s="1" t="str">
        <f t="shared" si="55"/>
        <v/>
      </c>
      <c r="AO87" s="1">
        <f t="shared" si="56"/>
        <v>6.9</v>
      </c>
      <c r="AP87" s="1">
        <f t="shared" si="57"/>
        <v>1.5</v>
      </c>
      <c r="AQ87" s="60">
        <f t="shared" si="58"/>
        <v>5.4</v>
      </c>
    </row>
    <row r="88" spans="1:55">
      <c r="A88" s="5">
        <f t="shared" si="42"/>
        <v>39734</v>
      </c>
      <c r="B88" s="37">
        <v>39734</v>
      </c>
      <c r="C88" s="1" t="s">
        <v>0</v>
      </c>
      <c r="D88" s="1" t="s">
        <v>1</v>
      </c>
      <c r="E88" s="1">
        <f t="shared" si="43"/>
        <v>5</v>
      </c>
      <c r="F88" s="2">
        <v>10</v>
      </c>
      <c r="G88" s="3">
        <v>7</v>
      </c>
      <c r="H88" s="3">
        <v>8</v>
      </c>
      <c r="I88" s="2">
        <v>4</v>
      </c>
      <c r="J88" s="2">
        <v>12</v>
      </c>
      <c r="K88" s="4">
        <v>10</v>
      </c>
      <c r="L88" s="4">
        <v>4</v>
      </c>
      <c r="M88" s="4">
        <v>3</v>
      </c>
      <c r="N88" s="65"/>
      <c r="O88" s="65"/>
      <c r="P88" s="65"/>
      <c r="Q88" s="1">
        <f t="shared" si="44"/>
        <v>0</v>
      </c>
      <c r="T88" s="69" t="s">
        <v>6</v>
      </c>
      <c r="U88" s="1">
        <f t="shared" si="45"/>
        <v>32</v>
      </c>
      <c r="V88" s="40"/>
      <c r="W88" s="41"/>
      <c r="X88" s="1" t="str">
        <f t="shared" si="46"/>
        <v/>
      </c>
      <c r="Y88" s="1" t="str">
        <f t="shared" si="47"/>
        <v/>
      </c>
      <c r="Z88" s="1">
        <f t="shared" si="48"/>
        <v>4.5</v>
      </c>
      <c r="AA88" s="1">
        <f t="shared" si="49"/>
        <v>1.5</v>
      </c>
      <c r="AB88" s="60">
        <f t="shared" si="50"/>
        <v>3</v>
      </c>
      <c r="AC88" s="40"/>
      <c r="AD88" s="1">
        <f t="shared" si="51"/>
        <v>0</v>
      </c>
      <c r="AG88" s="69" t="s">
        <v>6</v>
      </c>
      <c r="AH88" s="40"/>
      <c r="AI88" s="1">
        <f t="shared" si="52"/>
        <v>0</v>
      </c>
      <c r="AJ88" s="1">
        <f t="shared" si="53"/>
        <v>0</v>
      </c>
      <c r="AK88" s="1"/>
      <c r="AL88" s="41"/>
      <c r="AM88" s="1" t="str">
        <f t="shared" si="54"/>
        <v/>
      </c>
      <c r="AN88" s="1" t="str">
        <f t="shared" si="55"/>
        <v/>
      </c>
      <c r="AO88" s="1">
        <f t="shared" si="56"/>
        <v>6.9</v>
      </c>
      <c r="AP88" s="1">
        <f t="shared" si="57"/>
        <v>1.5</v>
      </c>
      <c r="AQ88" s="60">
        <f t="shared" si="58"/>
        <v>5.4</v>
      </c>
    </row>
    <row r="89" spans="1:55">
      <c r="A89" s="5">
        <f t="shared" si="42"/>
        <v>39734</v>
      </c>
      <c r="B89" s="37">
        <v>39734</v>
      </c>
      <c r="C89" s="1" t="s">
        <v>0</v>
      </c>
      <c r="D89" s="1" t="s">
        <v>1</v>
      </c>
      <c r="E89" s="1">
        <f t="shared" si="43"/>
        <v>6</v>
      </c>
      <c r="F89" s="2">
        <v>11</v>
      </c>
      <c r="G89" s="3">
        <v>13</v>
      </c>
      <c r="H89" s="3">
        <v>9</v>
      </c>
      <c r="I89" s="2">
        <v>14</v>
      </c>
      <c r="J89" s="2">
        <v>4</v>
      </c>
      <c r="K89" s="4">
        <v>14</v>
      </c>
      <c r="L89" s="4">
        <v>4</v>
      </c>
      <c r="M89" s="4">
        <v>6</v>
      </c>
      <c r="N89" s="65"/>
      <c r="O89" s="65"/>
      <c r="P89" s="65"/>
      <c r="Q89" s="1">
        <f t="shared" si="44"/>
        <v>0</v>
      </c>
      <c r="T89" s="69">
        <v>1</v>
      </c>
      <c r="U89" s="1">
        <f t="shared" si="45"/>
        <v>64</v>
      </c>
      <c r="V89" s="40"/>
      <c r="W89" s="41"/>
      <c r="X89" s="1">
        <f t="shared" si="46"/>
        <v>1.5</v>
      </c>
      <c r="Y89" s="1" t="str">
        <f t="shared" si="47"/>
        <v/>
      </c>
      <c r="Z89" s="1">
        <f t="shared" si="48"/>
        <v>4.5</v>
      </c>
      <c r="AA89" s="1">
        <f t="shared" si="49"/>
        <v>3</v>
      </c>
      <c r="AB89" s="60">
        <f t="shared" si="50"/>
        <v>1.5</v>
      </c>
      <c r="AC89" s="40"/>
      <c r="AD89" s="1">
        <f t="shared" si="51"/>
        <v>0</v>
      </c>
      <c r="AG89" s="69">
        <v>1</v>
      </c>
      <c r="AH89" s="40"/>
      <c r="AI89" s="1">
        <f t="shared" si="52"/>
        <v>0</v>
      </c>
      <c r="AJ89" s="1">
        <f t="shared" si="53"/>
        <v>0</v>
      </c>
      <c r="AK89" s="1"/>
      <c r="AL89" s="41"/>
      <c r="AM89" s="1">
        <f t="shared" si="54"/>
        <v>1.5</v>
      </c>
      <c r="AN89" s="1" t="str">
        <f t="shared" si="55"/>
        <v/>
      </c>
      <c r="AO89" s="1">
        <f t="shared" si="56"/>
        <v>6.9</v>
      </c>
      <c r="AP89" s="1">
        <f t="shared" si="57"/>
        <v>3</v>
      </c>
      <c r="AQ89" s="60">
        <f t="shared" si="58"/>
        <v>3.9000000000000004</v>
      </c>
    </row>
    <row r="90" spans="1:55">
      <c r="A90" s="5">
        <f t="shared" si="42"/>
        <v>39734</v>
      </c>
      <c r="B90" s="37">
        <v>39734</v>
      </c>
      <c r="C90" s="1" t="s">
        <v>0</v>
      </c>
      <c r="D90" s="1" t="s">
        <v>1</v>
      </c>
      <c r="E90" s="1">
        <f t="shared" si="43"/>
        <v>7</v>
      </c>
      <c r="F90" s="2">
        <v>12</v>
      </c>
      <c r="G90" s="3">
        <v>9</v>
      </c>
      <c r="H90" s="3">
        <v>10</v>
      </c>
      <c r="I90" s="2">
        <v>8</v>
      </c>
      <c r="J90" s="2">
        <v>5</v>
      </c>
      <c r="K90" s="4">
        <v>12</v>
      </c>
      <c r="L90" s="4">
        <v>2</v>
      </c>
      <c r="M90" s="4">
        <v>10</v>
      </c>
      <c r="N90" s="65"/>
      <c r="O90" s="65"/>
      <c r="P90" s="65"/>
      <c r="Q90" s="1">
        <f t="shared" si="44"/>
        <v>1</v>
      </c>
      <c r="T90" s="69">
        <v>1</v>
      </c>
      <c r="U90" s="1">
        <f t="shared" si="45"/>
        <v>128</v>
      </c>
      <c r="V90" s="40"/>
      <c r="W90" s="41">
        <v>2.5499999999999998</v>
      </c>
      <c r="X90" s="1">
        <f t="shared" si="46"/>
        <v>1.5</v>
      </c>
      <c r="Y90" s="1">
        <f t="shared" si="47"/>
        <v>2.5499999999999998</v>
      </c>
      <c r="Z90" s="1">
        <f t="shared" si="48"/>
        <v>7.05</v>
      </c>
      <c r="AA90" s="1">
        <f t="shared" si="49"/>
        <v>4.5</v>
      </c>
      <c r="AB90" s="60">
        <f t="shared" si="50"/>
        <v>2.5499999999999998</v>
      </c>
      <c r="AC90" s="40"/>
      <c r="AD90" s="1">
        <f t="shared" si="51"/>
        <v>0</v>
      </c>
      <c r="AG90" s="69">
        <v>1</v>
      </c>
      <c r="AH90" s="40"/>
      <c r="AI90" s="1">
        <f t="shared" si="52"/>
        <v>0</v>
      </c>
      <c r="AJ90" s="1">
        <f t="shared" si="53"/>
        <v>1</v>
      </c>
      <c r="AK90" s="1"/>
      <c r="AL90" s="41"/>
      <c r="AM90" s="1">
        <f t="shared" si="54"/>
        <v>1.5</v>
      </c>
      <c r="AN90" s="1" t="str">
        <f t="shared" si="55"/>
        <v/>
      </c>
      <c r="AO90" s="1">
        <f t="shared" si="56"/>
        <v>6.9</v>
      </c>
      <c r="AP90" s="1">
        <f t="shared" si="57"/>
        <v>4.5</v>
      </c>
      <c r="AQ90" s="60">
        <f t="shared" si="58"/>
        <v>2.4000000000000004</v>
      </c>
    </row>
    <row r="91" spans="1:55">
      <c r="A91" s="5">
        <f t="shared" si="42"/>
        <v>39734</v>
      </c>
      <c r="B91" s="37">
        <v>39734</v>
      </c>
      <c r="C91" s="1" t="s">
        <v>0</v>
      </c>
      <c r="D91" s="1" t="s">
        <v>1</v>
      </c>
      <c r="E91" s="1">
        <f t="shared" si="43"/>
        <v>8</v>
      </c>
      <c r="F91" s="2">
        <v>1</v>
      </c>
      <c r="G91" s="3">
        <v>5</v>
      </c>
      <c r="H91" s="3">
        <v>8</v>
      </c>
      <c r="I91" s="2">
        <v>4</v>
      </c>
      <c r="J91" s="2">
        <v>6</v>
      </c>
      <c r="K91" s="4">
        <v>4</v>
      </c>
      <c r="L91" s="4">
        <v>6</v>
      </c>
      <c r="M91" s="4">
        <v>2</v>
      </c>
      <c r="N91" s="65"/>
      <c r="O91" s="65"/>
      <c r="P91" s="65"/>
      <c r="Q91" s="1">
        <f t="shared" si="44"/>
        <v>0</v>
      </c>
      <c r="T91" s="69">
        <v>1</v>
      </c>
      <c r="U91" s="1">
        <f t="shared" si="45"/>
        <v>256</v>
      </c>
      <c r="V91" s="40"/>
      <c r="W91" s="41"/>
      <c r="X91" s="1">
        <f t="shared" si="46"/>
        <v>1.5</v>
      </c>
      <c r="Y91" s="1" t="str">
        <f t="shared" si="47"/>
        <v/>
      </c>
      <c r="Z91" s="1">
        <f t="shared" si="48"/>
        <v>7.05</v>
      </c>
      <c r="AA91" s="1">
        <f t="shared" si="49"/>
        <v>6</v>
      </c>
      <c r="AB91" s="60">
        <f t="shared" si="50"/>
        <v>1.0499999999999998</v>
      </c>
      <c r="AC91" s="40"/>
      <c r="AD91" s="1">
        <f t="shared" si="51"/>
        <v>0</v>
      </c>
      <c r="AG91" s="69">
        <v>1</v>
      </c>
      <c r="AH91" s="40"/>
      <c r="AI91" s="1">
        <f t="shared" si="52"/>
        <v>0</v>
      </c>
      <c r="AJ91" s="1">
        <f t="shared" si="53"/>
        <v>0</v>
      </c>
      <c r="AK91" s="1"/>
      <c r="AL91" s="41"/>
      <c r="AM91" s="1">
        <f t="shared" si="54"/>
        <v>1.5</v>
      </c>
      <c r="AN91" s="1" t="str">
        <f t="shared" si="55"/>
        <v/>
      </c>
      <c r="AO91" s="1">
        <f t="shared" si="56"/>
        <v>6.9</v>
      </c>
      <c r="AP91" s="1">
        <f t="shared" si="57"/>
        <v>6</v>
      </c>
      <c r="AQ91" s="60">
        <f t="shared" si="58"/>
        <v>0.90000000000000036</v>
      </c>
    </row>
    <row r="92" spans="1:55">
      <c r="A92" s="5">
        <f t="shared" si="42"/>
        <v>39736</v>
      </c>
      <c r="B92" s="37">
        <v>39736</v>
      </c>
      <c r="C92" s="1" t="s">
        <v>0</v>
      </c>
      <c r="D92" s="1" t="s">
        <v>1</v>
      </c>
      <c r="E92" s="1">
        <f t="shared" si="43"/>
        <v>1</v>
      </c>
      <c r="F92" s="2">
        <v>7</v>
      </c>
      <c r="G92" s="3">
        <v>8</v>
      </c>
      <c r="H92" s="3">
        <v>13</v>
      </c>
      <c r="I92" s="2">
        <v>12</v>
      </c>
      <c r="J92" s="2">
        <v>1</v>
      </c>
      <c r="K92" s="4">
        <v>8</v>
      </c>
      <c r="L92" s="4">
        <v>4</v>
      </c>
      <c r="M92" s="4">
        <v>12</v>
      </c>
      <c r="N92" s="65"/>
      <c r="O92" s="65"/>
      <c r="P92" s="65"/>
      <c r="Q92" s="1">
        <f t="shared" si="44"/>
        <v>0</v>
      </c>
      <c r="T92" s="69">
        <v>1</v>
      </c>
      <c r="U92" s="1">
        <f t="shared" si="45"/>
        <v>512</v>
      </c>
      <c r="V92" s="40"/>
      <c r="W92" s="41"/>
      <c r="X92" s="1">
        <f t="shared" si="46"/>
        <v>1.5</v>
      </c>
      <c r="Y92" s="1" t="str">
        <f t="shared" si="47"/>
        <v/>
      </c>
      <c r="Z92" s="1">
        <f t="shared" si="48"/>
        <v>7.05</v>
      </c>
      <c r="AA92" s="1">
        <f t="shared" si="49"/>
        <v>7.5</v>
      </c>
      <c r="AB92" s="60">
        <f t="shared" si="50"/>
        <v>-0.45000000000000018</v>
      </c>
      <c r="AC92" s="40"/>
      <c r="AD92" s="1">
        <f t="shared" si="51"/>
        <v>0</v>
      </c>
      <c r="AG92" s="69">
        <v>1</v>
      </c>
      <c r="AH92" s="40"/>
      <c r="AI92" s="1">
        <f t="shared" si="52"/>
        <v>1</v>
      </c>
      <c r="AJ92" s="1">
        <f t="shared" si="53"/>
        <v>0</v>
      </c>
      <c r="AK92" s="1"/>
      <c r="AL92" s="41"/>
      <c r="AM92" s="1">
        <f t="shared" si="54"/>
        <v>1.5</v>
      </c>
      <c r="AN92" s="1" t="str">
        <f t="shared" si="55"/>
        <v/>
      </c>
      <c r="AO92" s="1">
        <f t="shared" si="56"/>
        <v>6.9</v>
      </c>
      <c r="AP92" s="1">
        <f t="shared" si="57"/>
        <v>7.5</v>
      </c>
      <c r="AQ92" s="60">
        <f t="shared" si="58"/>
        <v>-0.59999999999999964</v>
      </c>
    </row>
    <row r="93" spans="1:55">
      <c r="A93" s="5">
        <f t="shared" si="42"/>
        <v>39736</v>
      </c>
      <c r="B93" s="37">
        <v>39736</v>
      </c>
      <c r="C93" s="1" t="s">
        <v>0</v>
      </c>
      <c r="D93" s="1" t="s">
        <v>1</v>
      </c>
      <c r="E93" s="1">
        <f t="shared" si="43"/>
        <v>2</v>
      </c>
      <c r="F93" s="2">
        <v>4</v>
      </c>
      <c r="G93" s="3">
        <v>1</v>
      </c>
      <c r="H93" s="3">
        <v>5</v>
      </c>
      <c r="I93" s="2">
        <v>6</v>
      </c>
      <c r="J93" s="2">
        <v>2</v>
      </c>
      <c r="K93" s="4">
        <v>14</v>
      </c>
      <c r="L93" s="4">
        <v>5</v>
      </c>
      <c r="M93" s="4">
        <v>3</v>
      </c>
      <c r="N93" s="65"/>
      <c r="O93" s="65"/>
      <c r="P93" s="65"/>
      <c r="Q93" s="1">
        <f t="shared" si="44"/>
        <v>1</v>
      </c>
      <c r="T93" s="69">
        <v>1</v>
      </c>
      <c r="U93" s="1">
        <f t="shared" si="45"/>
        <v>1024</v>
      </c>
      <c r="V93" s="40"/>
      <c r="W93" s="41">
        <v>4.3499999999999996</v>
      </c>
      <c r="X93" s="1">
        <f t="shared" si="46"/>
        <v>1.5</v>
      </c>
      <c r="Y93" s="1">
        <f t="shared" si="47"/>
        <v>4.3499999999999996</v>
      </c>
      <c r="Z93" s="1">
        <f t="shared" si="48"/>
        <v>11.399999999999999</v>
      </c>
      <c r="AA93" s="1">
        <f t="shared" si="49"/>
        <v>9</v>
      </c>
      <c r="AB93" s="60">
        <f t="shared" si="50"/>
        <v>2.3999999999999986</v>
      </c>
      <c r="AC93" s="40"/>
      <c r="AD93" s="1">
        <f t="shared" si="51"/>
        <v>0</v>
      </c>
      <c r="AG93" s="69">
        <v>1</v>
      </c>
      <c r="AH93" s="40"/>
      <c r="AI93" s="1">
        <f t="shared" si="52"/>
        <v>0</v>
      </c>
      <c r="AJ93" s="1">
        <f t="shared" si="53"/>
        <v>1</v>
      </c>
      <c r="AK93" s="1"/>
      <c r="AL93" s="41"/>
      <c r="AM93" s="1">
        <f t="shared" si="54"/>
        <v>1.5</v>
      </c>
      <c r="AN93" s="1" t="str">
        <f t="shared" si="55"/>
        <v/>
      </c>
      <c r="AO93" s="1">
        <f t="shared" si="56"/>
        <v>6.9</v>
      </c>
      <c r="AP93" s="1">
        <f t="shared" si="57"/>
        <v>9</v>
      </c>
      <c r="AQ93" s="60">
        <f t="shared" si="58"/>
        <v>-2.0999999999999996</v>
      </c>
    </row>
    <row r="94" spans="1:55">
      <c r="A94" s="5">
        <f t="shared" si="42"/>
        <v>39736</v>
      </c>
      <c r="B94" s="37">
        <v>39736</v>
      </c>
      <c r="C94" s="1" t="s">
        <v>0</v>
      </c>
      <c r="D94" s="1" t="s">
        <v>1</v>
      </c>
      <c r="E94" s="1">
        <f t="shared" si="43"/>
        <v>3</v>
      </c>
      <c r="F94" s="2">
        <v>8</v>
      </c>
      <c r="G94" s="3">
        <v>9</v>
      </c>
      <c r="H94" s="3">
        <v>11</v>
      </c>
      <c r="I94" s="2">
        <v>6</v>
      </c>
      <c r="J94" s="2">
        <v>5</v>
      </c>
      <c r="K94" s="4">
        <v>11</v>
      </c>
      <c r="L94" s="4">
        <v>9</v>
      </c>
      <c r="M94" s="4">
        <v>5</v>
      </c>
      <c r="N94" s="65"/>
      <c r="O94" s="65"/>
      <c r="P94" s="65"/>
      <c r="Q94" s="1">
        <f t="shared" si="44"/>
        <v>1</v>
      </c>
      <c r="T94" s="69" t="s">
        <v>6</v>
      </c>
      <c r="U94" s="1">
        <f t="shared" si="45"/>
        <v>2048</v>
      </c>
      <c r="V94" s="40"/>
      <c r="W94" s="41"/>
      <c r="X94" s="1" t="str">
        <f t="shared" si="46"/>
        <v/>
      </c>
      <c r="Y94" s="1" t="str">
        <f t="shared" si="47"/>
        <v/>
      </c>
      <c r="Z94" s="1">
        <f t="shared" si="48"/>
        <v>11.399999999999999</v>
      </c>
      <c r="AA94" s="1">
        <f t="shared" si="49"/>
        <v>9</v>
      </c>
      <c r="AB94" s="60">
        <f t="shared" si="50"/>
        <v>2.3999999999999986</v>
      </c>
      <c r="AC94" s="40"/>
      <c r="AD94" s="1">
        <f t="shared" si="51"/>
        <v>1</v>
      </c>
      <c r="AG94" s="69">
        <v>1</v>
      </c>
      <c r="AH94" s="40"/>
      <c r="AI94" s="1">
        <f t="shared" si="52"/>
        <v>1</v>
      </c>
      <c r="AJ94" s="1">
        <f t="shared" si="53"/>
        <v>1</v>
      </c>
      <c r="AK94" s="1"/>
      <c r="AL94" s="41">
        <v>15.75</v>
      </c>
      <c r="AM94" s="1">
        <f t="shared" si="54"/>
        <v>1.5</v>
      </c>
      <c r="AN94" s="1">
        <f t="shared" si="55"/>
        <v>15.75</v>
      </c>
      <c r="AO94" s="1">
        <f t="shared" si="56"/>
        <v>22.65</v>
      </c>
      <c r="AP94" s="1">
        <f t="shared" si="57"/>
        <v>10.5</v>
      </c>
      <c r="AQ94" s="60">
        <f t="shared" si="58"/>
        <v>12.149999999999999</v>
      </c>
    </row>
    <row r="95" spans="1:55">
      <c r="A95" s="5">
        <f t="shared" si="42"/>
        <v>39736</v>
      </c>
      <c r="B95" s="37">
        <v>39736</v>
      </c>
      <c r="C95" s="1" t="s">
        <v>0</v>
      </c>
      <c r="D95" s="1" t="s">
        <v>1</v>
      </c>
      <c r="E95" s="1">
        <f t="shared" si="43"/>
        <v>4</v>
      </c>
      <c r="F95" s="2">
        <v>3</v>
      </c>
      <c r="G95" s="3">
        <v>8</v>
      </c>
      <c r="H95" s="3">
        <v>6</v>
      </c>
      <c r="I95" s="2">
        <v>10</v>
      </c>
      <c r="J95" s="2">
        <v>5</v>
      </c>
      <c r="K95" s="4">
        <v>6</v>
      </c>
      <c r="L95" s="4">
        <v>9</v>
      </c>
      <c r="M95" s="4">
        <v>8</v>
      </c>
      <c r="N95" s="65"/>
      <c r="O95" s="65"/>
      <c r="P95" s="65"/>
      <c r="Q95" s="1">
        <f t="shared" si="44"/>
        <v>1</v>
      </c>
      <c r="T95" s="69" t="s">
        <v>6</v>
      </c>
      <c r="U95" s="1">
        <f t="shared" si="45"/>
        <v>4096</v>
      </c>
      <c r="V95" s="40"/>
      <c r="W95" s="41"/>
      <c r="X95" s="1" t="str">
        <f t="shared" si="46"/>
        <v/>
      </c>
      <c r="Y95" s="1" t="str">
        <f t="shared" si="47"/>
        <v/>
      </c>
      <c r="Z95" s="1">
        <f t="shared" si="48"/>
        <v>11.399999999999999</v>
      </c>
      <c r="AA95" s="1">
        <f t="shared" si="49"/>
        <v>9</v>
      </c>
      <c r="AB95" s="60">
        <f t="shared" si="50"/>
        <v>2.3999999999999986</v>
      </c>
      <c r="AC95" s="40"/>
      <c r="AD95" s="1">
        <f t="shared" si="51"/>
        <v>1</v>
      </c>
      <c r="AG95" s="69">
        <v>1</v>
      </c>
      <c r="AH95" s="40"/>
      <c r="AI95" s="1">
        <f t="shared" si="52"/>
        <v>1</v>
      </c>
      <c r="AJ95" s="1">
        <f t="shared" si="53"/>
        <v>1</v>
      </c>
      <c r="AK95" s="1"/>
      <c r="AL95" s="41">
        <v>8.4</v>
      </c>
      <c r="AM95" s="1">
        <f t="shared" si="54"/>
        <v>1.5</v>
      </c>
      <c r="AN95" s="1">
        <f t="shared" si="55"/>
        <v>8.4</v>
      </c>
      <c r="AO95" s="1">
        <f t="shared" si="56"/>
        <v>31.049999999999997</v>
      </c>
      <c r="AP95" s="1">
        <f t="shared" si="57"/>
        <v>12</v>
      </c>
      <c r="AQ95" s="60">
        <f t="shared" si="58"/>
        <v>19.049999999999997</v>
      </c>
    </row>
    <row r="96" spans="1:55">
      <c r="A96" s="5">
        <f t="shared" si="42"/>
        <v>39736</v>
      </c>
      <c r="B96" s="37">
        <v>39736</v>
      </c>
      <c r="C96" s="1" t="s">
        <v>0</v>
      </c>
      <c r="D96" s="1" t="s">
        <v>1</v>
      </c>
      <c r="E96" s="1">
        <f t="shared" si="43"/>
        <v>5</v>
      </c>
      <c r="F96" s="2">
        <v>7</v>
      </c>
      <c r="G96" s="3">
        <v>10</v>
      </c>
      <c r="H96" s="3">
        <v>8</v>
      </c>
      <c r="I96" s="2">
        <v>3</v>
      </c>
      <c r="J96" s="2">
        <v>4</v>
      </c>
      <c r="K96" s="4">
        <v>3</v>
      </c>
      <c r="L96" s="4">
        <v>8</v>
      </c>
      <c r="M96" s="4">
        <v>7</v>
      </c>
      <c r="N96" s="65"/>
      <c r="O96" s="65"/>
      <c r="P96" s="65"/>
      <c r="Q96" s="1">
        <f t="shared" si="44"/>
        <v>1</v>
      </c>
      <c r="T96" s="69" t="s">
        <v>6</v>
      </c>
      <c r="U96" s="1">
        <f t="shared" si="45"/>
        <v>8192</v>
      </c>
      <c r="V96" s="40"/>
      <c r="W96" s="41"/>
      <c r="X96" s="1" t="str">
        <f t="shared" si="46"/>
        <v/>
      </c>
      <c r="Y96" s="1" t="str">
        <f t="shared" si="47"/>
        <v/>
      </c>
      <c r="Z96" s="1">
        <f t="shared" si="48"/>
        <v>11.399999999999999</v>
      </c>
      <c r="AA96" s="1">
        <f t="shared" si="49"/>
        <v>9</v>
      </c>
      <c r="AB96" s="60">
        <f t="shared" si="50"/>
        <v>2.3999999999999986</v>
      </c>
      <c r="AC96" s="40"/>
      <c r="AD96" s="1">
        <f t="shared" si="51"/>
        <v>0</v>
      </c>
      <c r="AG96" s="69">
        <v>1</v>
      </c>
      <c r="AH96" s="40"/>
      <c r="AI96" s="1">
        <f t="shared" si="52"/>
        <v>0</v>
      </c>
      <c r="AJ96" s="1">
        <f t="shared" si="53"/>
        <v>1</v>
      </c>
      <c r="AK96" s="1"/>
      <c r="AL96" s="41"/>
      <c r="AM96" s="1">
        <f t="shared" si="54"/>
        <v>1.5</v>
      </c>
      <c r="AN96" s="1" t="str">
        <f t="shared" si="55"/>
        <v/>
      </c>
      <c r="AO96" s="1">
        <f t="shared" si="56"/>
        <v>31.049999999999997</v>
      </c>
      <c r="AP96" s="1">
        <f t="shared" si="57"/>
        <v>13.5</v>
      </c>
      <c r="AQ96" s="60">
        <f t="shared" si="58"/>
        <v>17.549999999999997</v>
      </c>
    </row>
    <row r="97" spans="1:43">
      <c r="A97" s="5">
        <f t="shared" si="42"/>
        <v>39736</v>
      </c>
      <c r="B97" s="37">
        <v>39736</v>
      </c>
      <c r="C97" s="1" t="s">
        <v>0</v>
      </c>
      <c r="D97" s="1" t="s">
        <v>1</v>
      </c>
      <c r="E97" s="1">
        <f t="shared" si="43"/>
        <v>6</v>
      </c>
      <c r="F97" s="2">
        <v>4</v>
      </c>
      <c r="G97" s="3">
        <v>1</v>
      </c>
      <c r="H97" s="3">
        <v>5</v>
      </c>
      <c r="I97" s="2">
        <v>6</v>
      </c>
      <c r="J97" s="2">
        <v>14</v>
      </c>
      <c r="K97" s="4">
        <v>1</v>
      </c>
      <c r="L97" s="4">
        <v>13</v>
      </c>
      <c r="M97" s="4">
        <v>6</v>
      </c>
      <c r="N97" s="65"/>
      <c r="O97" s="65"/>
      <c r="P97" s="65"/>
      <c r="Q97" s="1">
        <f t="shared" si="44"/>
        <v>0</v>
      </c>
      <c r="T97" s="69" t="s">
        <v>6</v>
      </c>
      <c r="U97" s="1">
        <f t="shared" si="45"/>
        <v>16384</v>
      </c>
      <c r="V97" s="40"/>
      <c r="W97" s="41"/>
      <c r="X97" s="1" t="str">
        <f t="shared" si="46"/>
        <v/>
      </c>
      <c r="Y97" s="1" t="str">
        <f t="shared" si="47"/>
        <v/>
      </c>
      <c r="Z97" s="1">
        <f t="shared" si="48"/>
        <v>11.399999999999999</v>
      </c>
      <c r="AA97" s="1">
        <f t="shared" si="49"/>
        <v>9</v>
      </c>
      <c r="AB97" s="60">
        <f t="shared" si="50"/>
        <v>2.3999999999999986</v>
      </c>
      <c r="AC97" s="40"/>
      <c r="AD97" s="1">
        <f t="shared" si="51"/>
        <v>0</v>
      </c>
      <c r="AG97" s="69">
        <v>1</v>
      </c>
      <c r="AH97" s="40"/>
      <c r="AI97" s="1">
        <f t="shared" si="52"/>
        <v>1</v>
      </c>
      <c r="AJ97" s="1">
        <f t="shared" si="53"/>
        <v>0</v>
      </c>
      <c r="AK97" s="1"/>
      <c r="AL97" s="41"/>
      <c r="AM97" s="1">
        <f t="shared" si="54"/>
        <v>1.5</v>
      </c>
      <c r="AN97" s="1" t="str">
        <f t="shared" si="55"/>
        <v/>
      </c>
      <c r="AO97" s="1">
        <f t="shared" si="56"/>
        <v>31.049999999999997</v>
      </c>
      <c r="AP97" s="1">
        <f t="shared" si="57"/>
        <v>15</v>
      </c>
      <c r="AQ97" s="60">
        <f t="shared" si="58"/>
        <v>16.049999999999997</v>
      </c>
    </row>
    <row r="98" spans="1:43">
      <c r="A98" s="5">
        <f t="shared" si="42"/>
        <v>39736</v>
      </c>
      <c r="B98" s="37">
        <v>39736</v>
      </c>
      <c r="C98" s="1" t="s">
        <v>0</v>
      </c>
      <c r="D98" s="1" t="s">
        <v>1</v>
      </c>
      <c r="E98" s="1">
        <f t="shared" si="43"/>
        <v>7</v>
      </c>
      <c r="F98" s="2">
        <v>13</v>
      </c>
      <c r="G98" s="3">
        <v>15</v>
      </c>
      <c r="H98" s="3">
        <v>12</v>
      </c>
      <c r="I98" s="2">
        <v>8</v>
      </c>
      <c r="J98" s="2">
        <v>16</v>
      </c>
      <c r="K98" s="4">
        <v>15</v>
      </c>
      <c r="L98" s="4">
        <v>13</v>
      </c>
      <c r="M98" s="4">
        <v>12</v>
      </c>
      <c r="N98" s="65"/>
      <c r="O98" s="65"/>
      <c r="P98" s="65"/>
      <c r="Q98" s="1">
        <f t="shared" si="44"/>
        <v>1</v>
      </c>
      <c r="T98" s="69">
        <v>1</v>
      </c>
      <c r="U98" s="1">
        <f t="shared" si="45"/>
        <v>32768</v>
      </c>
      <c r="V98" s="40"/>
      <c r="W98" s="41">
        <v>2.7</v>
      </c>
      <c r="X98" s="1">
        <f t="shared" si="46"/>
        <v>1.5</v>
      </c>
      <c r="Y98" s="1">
        <f t="shared" si="47"/>
        <v>2.7</v>
      </c>
      <c r="Z98" s="1">
        <f t="shared" si="48"/>
        <v>14.099999999999998</v>
      </c>
      <c r="AA98" s="1">
        <f t="shared" si="49"/>
        <v>10.5</v>
      </c>
      <c r="AB98" s="60">
        <f t="shared" si="50"/>
        <v>3.5999999999999979</v>
      </c>
      <c r="AC98" s="40"/>
      <c r="AD98" s="1">
        <f t="shared" si="51"/>
        <v>1</v>
      </c>
      <c r="AG98" s="69">
        <v>1</v>
      </c>
      <c r="AH98" s="40"/>
      <c r="AI98" s="1">
        <f t="shared" si="52"/>
        <v>1</v>
      </c>
      <c r="AJ98" s="1">
        <f t="shared" si="53"/>
        <v>1</v>
      </c>
      <c r="AK98" s="1"/>
      <c r="AL98" s="41">
        <v>7.35</v>
      </c>
      <c r="AM98" s="1">
        <f t="shared" si="54"/>
        <v>1.5</v>
      </c>
      <c r="AN98" s="1">
        <f t="shared" si="55"/>
        <v>7.35</v>
      </c>
      <c r="AO98" s="1">
        <f t="shared" si="56"/>
        <v>38.4</v>
      </c>
      <c r="AP98" s="1">
        <f t="shared" si="57"/>
        <v>16.5</v>
      </c>
      <c r="AQ98" s="60">
        <f t="shared" si="58"/>
        <v>21.9</v>
      </c>
    </row>
    <row r="99" spans="1:43">
      <c r="A99" s="5">
        <f t="shared" si="42"/>
        <v>39736</v>
      </c>
      <c r="B99" s="37">
        <v>39736</v>
      </c>
      <c r="C99" s="1" t="s">
        <v>0</v>
      </c>
      <c r="D99" s="1" t="s">
        <v>1</v>
      </c>
      <c r="E99" s="1">
        <f t="shared" si="43"/>
        <v>8</v>
      </c>
      <c r="F99" s="2">
        <v>4</v>
      </c>
      <c r="G99" s="3">
        <v>10</v>
      </c>
      <c r="H99" s="3">
        <v>9</v>
      </c>
      <c r="I99" s="2">
        <v>7</v>
      </c>
      <c r="J99" s="2">
        <v>12</v>
      </c>
      <c r="K99" s="4">
        <v>1</v>
      </c>
      <c r="L99" s="4">
        <v>10</v>
      </c>
      <c r="M99" s="4">
        <v>7</v>
      </c>
      <c r="N99" s="65"/>
      <c r="O99" s="65"/>
      <c r="P99" s="65"/>
      <c r="Q99" s="1">
        <f t="shared" si="44"/>
        <v>0</v>
      </c>
      <c r="T99" s="69">
        <v>1</v>
      </c>
      <c r="U99" s="1">
        <f t="shared" si="45"/>
        <v>65536</v>
      </c>
      <c r="V99" s="40"/>
      <c r="W99" s="41"/>
      <c r="X99" s="1">
        <f t="shared" si="46"/>
        <v>1.5</v>
      </c>
      <c r="Y99" s="1" t="str">
        <f t="shared" si="47"/>
        <v/>
      </c>
      <c r="Z99" s="1">
        <f t="shared" si="48"/>
        <v>14.099999999999998</v>
      </c>
      <c r="AA99" s="1">
        <f t="shared" si="49"/>
        <v>12</v>
      </c>
      <c r="AB99" s="60">
        <f t="shared" si="50"/>
        <v>2.0999999999999979</v>
      </c>
      <c r="AC99" s="40"/>
      <c r="AD99" s="1">
        <f t="shared" si="51"/>
        <v>0</v>
      </c>
      <c r="AG99" s="69">
        <v>1</v>
      </c>
      <c r="AH99" s="40"/>
      <c r="AI99" s="1">
        <f t="shared" si="52"/>
        <v>1</v>
      </c>
      <c r="AJ99" s="1">
        <f t="shared" si="53"/>
        <v>0</v>
      </c>
      <c r="AK99" s="1"/>
      <c r="AL99" s="41"/>
      <c r="AM99" s="1">
        <f t="shared" si="54"/>
        <v>1.5</v>
      </c>
      <c r="AN99" s="1" t="str">
        <f t="shared" si="55"/>
        <v/>
      </c>
      <c r="AO99" s="1">
        <f t="shared" si="56"/>
        <v>38.4</v>
      </c>
      <c r="AP99" s="1">
        <f t="shared" si="57"/>
        <v>18</v>
      </c>
      <c r="AQ99" s="60">
        <f t="shared" si="58"/>
        <v>20.399999999999999</v>
      </c>
    </row>
    <row r="100" spans="1:43">
      <c r="A100" s="5">
        <f t="shared" si="42"/>
        <v>39741</v>
      </c>
      <c r="B100" s="37">
        <v>39741</v>
      </c>
      <c r="C100" s="1" t="s">
        <v>0</v>
      </c>
      <c r="D100" s="1" t="s">
        <v>1</v>
      </c>
      <c r="E100" s="1">
        <f t="shared" si="43"/>
        <v>1</v>
      </c>
      <c r="F100" s="2">
        <v>13</v>
      </c>
      <c r="G100" s="3">
        <v>15</v>
      </c>
      <c r="H100" s="3">
        <v>1</v>
      </c>
      <c r="I100" s="2">
        <v>16</v>
      </c>
      <c r="J100" s="2">
        <v>4</v>
      </c>
      <c r="K100" s="4">
        <v>9</v>
      </c>
      <c r="L100" s="4">
        <v>7</v>
      </c>
      <c r="M100" s="4">
        <v>13</v>
      </c>
      <c r="N100" s="65"/>
      <c r="O100" s="65"/>
      <c r="P100" s="65"/>
      <c r="Q100" s="1">
        <f t="shared" si="44"/>
        <v>0</v>
      </c>
      <c r="T100" s="69">
        <v>1</v>
      </c>
      <c r="U100" s="1">
        <f t="shared" si="45"/>
        <v>131072</v>
      </c>
      <c r="V100" s="40"/>
      <c r="W100" s="41"/>
      <c r="X100" s="1">
        <f t="shared" si="46"/>
        <v>1.5</v>
      </c>
      <c r="Y100" s="1" t="str">
        <f t="shared" si="47"/>
        <v/>
      </c>
      <c r="Z100" s="1">
        <f t="shared" si="48"/>
        <v>14.099999999999998</v>
      </c>
      <c r="AA100" s="1">
        <f t="shared" si="49"/>
        <v>13.5</v>
      </c>
      <c r="AB100" s="60">
        <f t="shared" si="50"/>
        <v>0.59999999999999787</v>
      </c>
      <c r="AC100" s="40"/>
      <c r="AD100" s="1">
        <f t="shared" si="51"/>
        <v>0</v>
      </c>
      <c r="AG100" s="69">
        <v>1</v>
      </c>
      <c r="AH100" s="40"/>
      <c r="AI100" s="1">
        <f t="shared" si="52"/>
        <v>0</v>
      </c>
      <c r="AJ100" s="1">
        <f t="shared" si="53"/>
        <v>0</v>
      </c>
      <c r="AK100" s="1"/>
      <c r="AL100" s="41"/>
      <c r="AM100" s="1">
        <f t="shared" si="54"/>
        <v>1.5</v>
      </c>
      <c r="AN100" s="1" t="str">
        <f t="shared" si="55"/>
        <v/>
      </c>
      <c r="AO100" s="1">
        <f t="shared" si="56"/>
        <v>38.4</v>
      </c>
      <c r="AP100" s="1">
        <f t="shared" si="57"/>
        <v>19.5</v>
      </c>
      <c r="AQ100" s="60">
        <f t="shared" si="58"/>
        <v>18.899999999999999</v>
      </c>
    </row>
    <row r="101" spans="1:43">
      <c r="A101" s="5">
        <f t="shared" si="42"/>
        <v>39741</v>
      </c>
      <c r="B101" s="37">
        <v>39741</v>
      </c>
      <c r="C101" s="1" t="s">
        <v>0</v>
      </c>
      <c r="D101" s="1" t="s">
        <v>1</v>
      </c>
      <c r="E101" s="1">
        <f t="shared" si="43"/>
        <v>2</v>
      </c>
      <c r="F101" s="2">
        <v>8</v>
      </c>
      <c r="G101" s="3">
        <v>2</v>
      </c>
      <c r="H101" s="3">
        <v>6</v>
      </c>
      <c r="I101" s="2">
        <v>4</v>
      </c>
      <c r="J101" s="2">
        <v>9</v>
      </c>
      <c r="K101" s="4">
        <v>8</v>
      </c>
      <c r="L101" s="4">
        <v>6</v>
      </c>
      <c r="M101" s="4">
        <v>2</v>
      </c>
      <c r="N101" s="65"/>
      <c r="O101" s="65"/>
      <c r="P101" s="65"/>
      <c r="Q101" s="1">
        <f t="shared" si="44"/>
        <v>1</v>
      </c>
      <c r="T101" s="69">
        <v>1</v>
      </c>
      <c r="U101" s="1">
        <f t="shared" si="45"/>
        <v>262144</v>
      </c>
      <c r="V101" s="40"/>
      <c r="W101" s="41">
        <v>2.7</v>
      </c>
      <c r="X101" s="1">
        <f t="shared" si="46"/>
        <v>1.5</v>
      </c>
      <c r="Y101" s="1">
        <f t="shared" si="47"/>
        <v>2.7</v>
      </c>
      <c r="Z101" s="1">
        <f t="shared" si="48"/>
        <v>16.799999999999997</v>
      </c>
      <c r="AA101" s="1">
        <f t="shared" si="49"/>
        <v>15</v>
      </c>
      <c r="AB101" s="60">
        <f t="shared" si="50"/>
        <v>1.7999999999999972</v>
      </c>
      <c r="AC101" s="40"/>
      <c r="AD101" s="1">
        <f t="shared" si="51"/>
        <v>1</v>
      </c>
      <c r="AG101" s="69">
        <v>1</v>
      </c>
      <c r="AH101" s="40"/>
      <c r="AI101" s="1">
        <f t="shared" si="52"/>
        <v>1</v>
      </c>
      <c r="AJ101" s="1">
        <f t="shared" si="53"/>
        <v>1</v>
      </c>
      <c r="AK101" s="1"/>
      <c r="AL101" s="41">
        <v>7.95</v>
      </c>
      <c r="AM101" s="1">
        <f t="shared" si="54"/>
        <v>1.5</v>
      </c>
      <c r="AN101" s="1">
        <f t="shared" si="55"/>
        <v>7.95</v>
      </c>
      <c r="AO101" s="1">
        <f t="shared" si="56"/>
        <v>46.35</v>
      </c>
      <c r="AP101" s="1">
        <f t="shared" si="57"/>
        <v>21</v>
      </c>
      <c r="AQ101" s="60">
        <f t="shared" si="58"/>
        <v>25.35</v>
      </c>
    </row>
    <row r="102" spans="1:43">
      <c r="A102" s="5">
        <f t="shared" si="42"/>
        <v>39741</v>
      </c>
      <c r="B102" s="37">
        <v>39741</v>
      </c>
      <c r="C102" s="1" t="s">
        <v>0</v>
      </c>
      <c r="D102" s="1" t="s">
        <v>1</v>
      </c>
      <c r="E102" s="1">
        <f t="shared" si="43"/>
        <v>3</v>
      </c>
      <c r="F102" s="2">
        <v>4</v>
      </c>
      <c r="G102" s="3">
        <v>8</v>
      </c>
      <c r="H102" s="3">
        <v>5</v>
      </c>
      <c r="I102" s="2">
        <v>6</v>
      </c>
      <c r="J102" s="2">
        <v>1</v>
      </c>
      <c r="K102" s="4">
        <v>5</v>
      </c>
      <c r="L102" s="4">
        <v>3</v>
      </c>
      <c r="M102" s="4">
        <v>6</v>
      </c>
      <c r="N102" s="65"/>
      <c r="O102" s="65"/>
      <c r="P102" s="65"/>
      <c r="Q102" s="1">
        <f t="shared" si="44"/>
        <v>1</v>
      </c>
      <c r="T102" s="69">
        <v>1</v>
      </c>
      <c r="U102" s="1">
        <f t="shared" si="45"/>
        <v>524288</v>
      </c>
      <c r="V102" s="40"/>
      <c r="W102" s="41">
        <v>3.15</v>
      </c>
      <c r="X102" s="1">
        <f t="shared" si="46"/>
        <v>1.5</v>
      </c>
      <c r="Y102" s="1">
        <f t="shared" si="47"/>
        <v>3.15</v>
      </c>
      <c r="Z102" s="1">
        <f t="shared" si="48"/>
        <v>19.949999999999996</v>
      </c>
      <c r="AA102" s="1">
        <f t="shared" si="49"/>
        <v>16.5</v>
      </c>
      <c r="AB102" s="60">
        <f t="shared" si="50"/>
        <v>3.4499999999999957</v>
      </c>
      <c r="AC102" s="40"/>
      <c r="AD102" s="1">
        <f t="shared" si="51"/>
        <v>0</v>
      </c>
      <c r="AG102" s="69" t="s">
        <v>6</v>
      </c>
      <c r="AH102" s="40"/>
      <c r="AI102" s="1">
        <f t="shared" si="52"/>
        <v>0</v>
      </c>
      <c r="AJ102" s="1">
        <f t="shared" si="53"/>
        <v>1</v>
      </c>
      <c r="AK102" s="1"/>
      <c r="AL102" s="41"/>
      <c r="AM102" s="1" t="str">
        <f t="shared" si="54"/>
        <v/>
      </c>
      <c r="AN102" s="1" t="str">
        <f t="shared" si="55"/>
        <v/>
      </c>
      <c r="AO102" s="1">
        <f t="shared" si="56"/>
        <v>46.35</v>
      </c>
      <c r="AP102" s="1">
        <f t="shared" si="57"/>
        <v>21</v>
      </c>
      <c r="AQ102" s="60">
        <f t="shared" si="58"/>
        <v>25.35</v>
      </c>
    </row>
    <row r="103" spans="1:43">
      <c r="A103" s="5">
        <f t="shared" si="42"/>
        <v>39741</v>
      </c>
      <c r="B103" s="37">
        <v>39741</v>
      </c>
      <c r="C103" s="1" t="s">
        <v>0</v>
      </c>
      <c r="D103" s="1" t="s">
        <v>1</v>
      </c>
      <c r="E103" s="1">
        <f t="shared" si="43"/>
        <v>4</v>
      </c>
      <c r="F103" s="2">
        <v>11</v>
      </c>
      <c r="G103" s="3">
        <v>10</v>
      </c>
      <c r="H103" s="3">
        <v>8</v>
      </c>
      <c r="I103" s="2">
        <v>13</v>
      </c>
      <c r="J103" s="2">
        <v>7</v>
      </c>
      <c r="K103" s="4">
        <v>2</v>
      </c>
      <c r="L103" s="4">
        <v>4</v>
      </c>
      <c r="M103" s="4">
        <v>6</v>
      </c>
      <c r="N103" s="65"/>
      <c r="O103" s="65"/>
      <c r="P103" s="65"/>
      <c r="Q103" s="1">
        <f t="shared" si="44"/>
        <v>0</v>
      </c>
      <c r="T103" s="69" t="s">
        <v>6</v>
      </c>
      <c r="U103" s="1">
        <f t="shared" si="45"/>
        <v>1048576</v>
      </c>
      <c r="V103" s="40"/>
      <c r="W103" s="41"/>
      <c r="X103" s="1" t="str">
        <f t="shared" si="46"/>
        <v/>
      </c>
      <c r="Y103" s="1" t="str">
        <f t="shared" si="47"/>
        <v/>
      </c>
      <c r="Z103" s="1">
        <f t="shared" si="48"/>
        <v>19.949999999999996</v>
      </c>
      <c r="AA103" s="1">
        <f t="shared" si="49"/>
        <v>16.5</v>
      </c>
      <c r="AB103" s="60">
        <f t="shared" si="50"/>
        <v>3.4499999999999957</v>
      </c>
      <c r="AC103" s="40"/>
      <c r="AD103" s="1">
        <f t="shared" si="51"/>
        <v>0</v>
      </c>
      <c r="AG103" s="69" t="s">
        <v>6</v>
      </c>
      <c r="AH103" s="40"/>
      <c r="AI103" s="1">
        <f t="shared" si="52"/>
        <v>0</v>
      </c>
      <c r="AJ103" s="1">
        <f t="shared" si="53"/>
        <v>0</v>
      </c>
      <c r="AK103" s="1"/>
      <c r="AL103" s="41"/>
      <c r="AM103" s="1" t="str">
        <f t="shared" si="54"/>
        <v/>
      </c>
      <c r="AN103" s="1" t="str">
        <f t="shared" si="55"/>
        <v/>
      </c>
      <c r="AO103" s="1">
        <f t="shared" si="56"/>
        <v>46.35</v>
      </c>
      <c r="AP103" s="1">
        <f t="shared" si="57"/>
        <v>21</v>
      </c>
      <c r="AQ103" s="60">
        <f t="shared" si="58"/>
        <v>25.35</v>
      </c>
    </row>
    <row r="104" spans="1:43">
      <c r="A104" s="5"/>
      <c r="B104" s="37"/>
      <c r="C104" s="1"/>
      <c r="D104" s="1"/>
      <c r="E104" s="1"/>
      <c r="F104" s="2"/>
      <c r="G104" s="3"/>
      <c r="H104" s="3"/>
      <c r="I104" s="2"/>
      <c r="J104" s="2"/>
      <c r="K104" s="4"/>
      <c r="L104" s="4"/>
      <c r="M104" s="4"/>
      <c r="N104" s="65"/>
      <c r="O104" s="65"/>
      <c r="P104" s="65"/>
      <c r="Q104" s="1"/>
      <c r="T104" s="69"/>
      <c r="U104" s="1"/>
      <c r="V104" s="40"/>
      <c r="W104" s="41"/>
      <c r="X104" s="1"/>
      <c r="Y104" s="1"/>
      <c r="Z104" s="1"/>
      <c r="AA104" s="1"/>
      <c r="AB104" s="60"/>
      <c r="AC104" s="40"/>
      <c r="AD104" s="1"/>
      <c r="AG104" s="69"/>
      <c r="AH104" s="40"/>
      <c r="AI104" s="1"/>
      <c r="AJ104" s="1"/>
      <c r="AK104" s="1"/>
      <c r="AL104" s="41"/>
      <c r="AM104" s="1"/>
      <c r="AN104" s="1"/>
      <c r="AO104" s="1"/>
      <c r="AP104" s="1"/>
      <c r="AQ104" s="60"/>
    </row>
    <row r="105" spans="1:43">
      <c r="A105" s="5"/>
      <c r="B105" s="37"/>
      <c r="C105" s="1"/>
      <c r="D105" s="1"/>
      <c r="E105" s="1"/>
      <c r="F105" s="2"/>
      <c r="G105" s="3"/>
      <c r="H105" s="3"/>
      <c r="I105" s="2"/>
      <c r="J105" s="2"/>
      <c r="K105" s="4"/>
      <c r="L105" s="4"/>
      <c r="M105" s="4"/>
      <c r="N105" s="65"/>
      <c r="O105" s="65"/>
      <c r="P105" s="65"/>
      <c r="Q105" s="1"/>
      <c r="T105" s="69"/>
      <c r="U105" s="1"/>
      <c r="V105" s="40"/>
      <c r="W105" s="41"/>
      <c r="X105" s="1"/>
      <c r="Y105" s="1"/>
      <c r="Z105" s="1"/>
      <c r="AA105" s="1"/>
      <c r="AB105" s="60"/>
      <c r="AC105" s="40"/>
      <c r="AD105" s="1"/>
      <c r="AG105" s="69"/>
      <c r="AH105" s="40"/>
      <c r="AI105" s="1"/>
      <c r="AJ105" s="1"/>
      <c r="AK105" s="1"/>
      <c r="AL105" s="41"/>
      <c r="AM105" s="1"/>
      <c r="AN105" s="1"/>
      <c r="AO105" s="1"/>
      <c r="AP105" s="1"/>
      <c r="AQ105" s="60"/>
    </row>
    <row r="106" spans="1:43">
      <c r="A106" s="5"/>
      <c r="B106" s="37"/>
      <c r="C106" s="1"/>
      <c r="D106" s="1"/>
      <c r="E106" s="1"/>
      <c r="F106" s="2"/>
      <c r="G106" s="3"/>
      <c r="H106" s="3"/>
      <c r="I106" s="2"/>
      <c r="J106" s="2"/>
      <c r="K106" s="4"/>
      <c r="L106" s="4"/>
      <c r="M106" s="4"/>
      <c r="N106" s="65"/>
      <c r="O106" s="65"/>
      <c r="P106" s="65"/>
      <c r="Q106" s="1"/>
      <c r="T106" s="69"/>
      <c r="U106" s="1"/>
      <c r="V106" s="40"/>
      <c r="W106" s="41"/>
      <c r="X106" s="1"/>
      <c r="Y106" s="1"/>
      <c r="Z106" s="1"/>
      <c r="AA106" s="1"/>
      <c r="AB106" s="60"/>
      <c r="AC106" s="40"/>
      <c r="AD106" s="1"/>
      <c r="AG106" s="69"/>
      <c r="AH106" s="40"/>
      <c r="AI106" s="1"/>
      <c r="AJ106" s="1"/>
      <c r="AK106" s="1"/>
      <c r="AL106" s="41"/>
      <c r="AM106" s="1"/>
      <c r="AN106" s="1"/>
      <c r="AO106" s="1"/>
      <c r="AP106" s="1"/>
      <c r="AQ106" s="60"/>
    </row>
    <row r="107" spans="1:43">
      <c r="A107" s="5"/>
      <c r="B107" s="37"/>
      <c r="C107" s="1"/>
      <c r="D107" s="1"/>
      <c r="E107" s="1"/>
      <c r="F107" s="2"/>
      <c r="G107" s="3"/>
      <c r="H107" s="3"/>
      <c r="I107" s="2"/>
      <c r="J107" s="2"/>
      <c r="K107" s="4"/>
      <c r="L107" s="4"/>
      <c r="M107" s="4"/>
      <c r="N107" s="65"/>
      <c r="O107" s="65"/>
      <c r="P107" s="65"/>
      <c r="Q107" s="1"/>
      <c r="T107" s="69"/>
      <c r="U107" s="1"/>
      <c r="V107" s="40"/>
      <c r="W107" s="41"/>
      <c r="X107" s="1"/>
      <c r="Y107" s="1"/>
      <c r="Z107" s="1"/>
      <c r="AA107" s="1"/>
      <c r="AB107" s="60"/>
      <c r="AC107" s="40"/>
      <c r="AD107" s="1"/>
      <c r="AG107" s="69"/>
      <c r="AH107" s="40"/>
      <c r="AI107" s="1"/>
      <c r="AJ107" s="1"/>
      <c r="AK107" s="1"/>
      <c r="AL107" s="41"/>
      <c r="AM107" s="1"/>
      <c r="AN107" s="1"/>
      <c r="AO107" s="1"/>
      <c r="AP107" s="1"/>
      <c r="AQ107" s="60"/>
    </row>
    <row r="108" spans="1:43">
      <c r="A108" s="5"/>
      <c r="B108" s="37"/>
      <c r="C108" s="1"/>
      <c r="D108" s="1"/>
      <c r="E108" s="1"/>
      <c r="F108" s="2"/>
      <c r="G108" s="3"/>
      <c r="H108" s="3"/>
      <c r="I108" s="2"/>
      <c r="J108" s="2"/>
      <c r="K108" s="4"/>
      <c r="L108" s="4"/>
      <c r="M108" s="4"/>
      <c r="N108" s="65"/>
      <c r="O108" s="65"/>
      <c r="P108" s="65"/>
      <c r="Q108" s="1"/>
      <c r="T108" s="69"/>
      <c r="U108" s="1"/>
      <c r="V108" s="40"/>
      <c r="W108" s="41"/>
      <c r="X108" s="1"/>
      <c r="Y108" s="1"/>
      <c r="Z108" s="1"/>
      <c r="AA108" s="1"/>
      <c r="AB108" s="60"/>
      <c r="AC108" s="40"/>
      <c r="AD108" s="1"/>
      <c r="AG108" s="69"/>
      <c r="AH108" s="40"/>
      <c r="AI108" s="1"/>
      <c r="AJ108" s="1"/>
      <c r="AK108" s="1"/>
      <c r="AL108" s="41"/>
      <c r="AM108" s="1"/>
      <c r="AN108" s="1"/>
      <c r="AO108" s="1"/>
      <c r="AP108" s="1"/>
      <c r="AQ108" s="60"/>
    </row>
    <row r="109" spans="1:43">
      <c r="A109" s="5"/>
      <c r="B109" s="37"/>
      <c r="C109" s="1"/>
      <c r="D109" s="1"/>
      <c r="E109" s="1"/>
      <c r="F109" s="2"/>
      <c r="G109" s="3"/>
      <c r="H109" s="3"/>
      <c r="I109" s="2"/>
      <c r="J109" s="2"/>
      <c r="K109" s="4"/>
      <c r="L109" s="4"/>
      <c r="M109" s="4"/>
      <c r="N109" s="65"/>
      <c r="O109" s="65"/>
      <c r="P109" s="65"/>
      <c r="Q109" s="1"/>
      <c r="T109" s="69"/>
      <c r="U109" s="1"/>
      <c r="V109" s="40"/>
      <c r="W109" s="41"/>
      <c r="X109" s="1"/>
      <c r="Y109" s="1"/>
      <c r="Z109" s="1"/>
      <c r="AA109" s="1"/>
      <c r="AB109" s="60"/>
      <c r="AC109" s="40"/>
      <c r="AD109" s="1"/>
      <c r="AG109" s="69"/>
      <c r="AH109" s="40"/>
      <c r="AI109" s="1"/>
      <c r="AJ109" s="1"/>
      <c r="AK109" s="1"/>
      <c r="AL109" s="41"/>
      <c r="AM109" s="1"/>
      <c r="AN109" s="1"/>
      <c r="AO109" s="1"/>
      <c r="AP109" s="1"/>
      <c r="AQ109" s="60"/>
    </row>
    <row r="110" spans="1:43">
      <c r="A110" s="5"/>
      <c r="B110" s="37"/>
      <c r="C110" s="1"/>
      <c r="D110" s="1"/>
      <c r="E110" s="1"/>
      <c r="F110" s="2"/>
      <c r="G110" s="3"/>
      <c r="H110" s="3"/>
      <c r="I110" s="2"/>
      <c r="J110" s="2"/>
      <c r="K110" s="4"/>
      <c r="L110" s="4"/>
      <c r="M110" s="4"/>
      <c r="N110" s="65"/>
      <c r="O110" s="65"/>
      <c r="P110" s="65"/>
      <c r="Q110" s="1"/>
      <c r="T110" s="69"/>
      <c r="U110" s="1"/>
      <c r="V110" s="40"/>
      <c r="W110" s="41"/>
      <c r="X110" s="1"/>
      <c r="Y110" s="1"/>
      <c r="Z110" s="1"/>
      <c r="AA110" s="1"/>
      <c r="AB110" s="60"/>
      <c r="AC110" s="40"/>
      <c r="AD110" s="1"/>
      <c r="AG110" s="69"/>
      <c r="AH110" s="40"/>
      <c r="AI110" s="1"/>
      <c r="AJ110" s="1"/>
      <c r="AK110" s="1"/>
      <c r="AL110" s="41"/>
      <c r="AM110" s="1"/>
      <c r="AN110" s="1"/>
      <c r="AO110" s="1"/>
      <c r="AP110" s="1"/>
      <c r="AQ110" s="60"/>
    </row>
    <row r="111" spans="1:43">
      <c r="A111" s="5"/>
      <c r="B111" s="37"/>
      <c r="C111" s="1"/>
      <c r="D111" s="1"/>
      <c r="E111" s="1"/>
      <c r="F111" s="2"/>
      <c r="G111" s="3"/>
      <c r="H111" s="3"/>
      <c r="I111" s="2"/>
      <c r="J111" s="2"/>
      <c r="K111" s="4"/>
      <c r="L111" s="4"/>
      <c r="M111" s="4"/>
      <c r="N111" s="65"/>
      <c r="O111" s="65"/>
      <c r="P111" s="65"/>
      <c r="Q111" s="1"/>
      <c r="T111" s="69"/>
      <c r="U111" s="1"/>
      <c r="V111" s="40"/>
      <c r="W111" s="41"/>
      <c r="X111" s="1"/>
      <c r="Y111" s="1"/>
      <c r="Z111" s="1"/>
      <c r="AA111" s="1"/>
      <c r="AB111" s="60"/>
      <c r="AC111" s="40"/>
      <c r="AD111" s="1"/>
      <c r="AG111" s="69"/>
      <c r="AH111" s="40"/>
      <c r="AI111" s="1"/>
      <c r="AJ111" s="1"/>
      <c r="AK111" s="1"/>
      <c r="AL111" s="41"/>
      <c r="AM111" s="1"/>
      <c r="AN111" s="1"/>
      <c r="AO111" s="1"/>
      <c r="AP111" s="1"/>
      <c r="AQ111" s="60"/>
    </row>
    <row r="112" spans="1:43">
      <c r="A112" s="5"/>
      <c r="B112" s="37"/>
      <c r="C112" s="1"/>
      <c r="D112" s="1"/>
      <c r="E112" s="1"/>
      <c r="F112" s="2"/>
      <c r="G112" s="3"/>
      <c r="H112" s="3"/>
      <c r="I112" s="2"/>
      <c r="J112" s="2"/>
      <c r="K112" s="4"/>
      <c r="L112" s="4"/>
      <c r="M112" s="4"/>
      <c r="N112" s="65"/>
      <c r="O112" s="65"/>
      <c r="P112" s="65"/>
      <c r="Q112" s="1"/>
      <c r="T112" s="69"/>
      <c r="U112" s="1"/>
      <c r="V112" s="40"/>
      <c r="W112" s="41"/>
      <c r="X112" s="1"/>
      <c r="Y112" s="1"/>
      <c r="Z112" s="1"/>
      <c r="AA112" s="1"/>
      <c r="AB112" s="60"/>
      <c r="AC112" s="40"/>
      <c r="AD112" s="1"/>
      <c r="AG112" s="69"/>
      <c r="AH112" s="40"/>
      <c r="AI112" s="1"/>
      <c r="AJ112" s="1"/>
      <c r="AK112" s="1"/>
      <c r="AL112" s="41"/>
      <c r="AM112" s="1"/>
      <c r="AN112" s="1"/>
      <c r="AO112" s="1"/>
      <c r="AP112" s="1"/>
      <c r="AQ112" s="60"/>
    </row>
    <row r="113" spans="1:43">
      <c r="A113" s="5"/>
      <c r="B113" s="37"/>
      <c r="C113" s="1"/>
      <c r="D113" s="1"/>
      <c r="E113" s="1"/>
      <c r="F113" s="2"/>
      <c r="G113" s="3"/>
      <c r="H113" s="3"/>
      <c r="I113" s="2"/>
      <c r="J113" s="2"/>
      <c r="K113" s="4"/>
      <c r="L113" s="4"/>
      <c r="M113" s="4"/>
      <c r="N113" s="65"/>
      <c r="O113" s="65"/>
      <c r="P113" s="65"/>
      <c r="Q113" s="1"/>
      <c r="T113" s="69"/>
      <c r="U113" s="1"/>
      <c r="V113" s="40"/>
      <c r="W113" s="41"/>
      <c r="X113" s="1"/>
      <c r="Y113" s="1"/>
      <c r="Z113" s="1"/>
      <c r="AA113" s="1"/>
      <c r="AB113" s="60"/>
      <c r="AC113" s="40"/>
      <c r="AD113" s="1"/>
      <c r="AG113" s="69"/>
      <c r="AH113" s="40"/>
      <c r="AI113" s="1"/>
      <c r="AJ113" s="1"/>
      <c r="AK113" s="1"/>
      <c r="AL113" s="41"/>
      <c r="AM113" s="1"/>
      <c r="AN113" s="1"/>
      <c r="AO113" s="1"/>
      <c r="AP113" s="1"/>
      <c r="AQ113" s="60"/>
    </row>
    <row r="114" spans="1:43">
      <c r="A114" s="5"/>
      <c r="B114" s="37"/>
      <c r="C114" s="1"/>
      <c r="D114" s="1"/>
      <c r="E114" s="1"/>
      <c r="F114" s="2"/>
      <c r="G114" s="3"/>
      <c r="H114" s="3"/>
      <c r="I114" s="2"/>
      <c r="J114" s="2"/>
      <c r="K114" s="4"/>
      <c r="L114" s="4"/>
      <c r="M114" s="4"/>
      <c r="N114" s="65"/>
      <c r="O114" s="65"/>
      <c r="P114" s="65"/>
      <c r="Q114" s="1"/>
      <c r="T114" s="69"/>
      <c r="U114" s="1"/>
      <c r="V114" s="40"/>
      <c r="W114" s="41"/>
      <c r="X114" s="1"/>
      <c r="Y114" s="1"/>
      <c r="Z114" s="1"/>
      <c r="AA114" s="1"/>
      <c r="AB114" s="60"/>
      <c r="AC114" s="40"/>
      <c r="AD114" s="1"/>
      <c r="AG114" s="69"/>
      <c r="AH114" s="40"/>
      <c r="AI114" s="1"/>
      <c r="AJ114" s="1"/>
      <c r="AK114" s="1"/>
      <c r="AL114" s="41"/>
      <c r="AM114" s="1"/>
      <c r="AN114" s="1"/>
      <c r="AO114" s="1"/>
      <c r="AP114" s="1"/>
      <c r="AQ114" s="60"/>
    </row>
    <row r="115" spans="1:43">
      <c r="A115" s="5"/>
      <c r="B115" s="37"/>
      <c r="C115" s="1"/>
      <c r="D115" s="1"/>
      <c r="E115" s="1"/>
      <c r="F115" s="2"/>
      <c r="G115" s="3"/>
      <c r="H115" s="3"/>
      <c r="I115" s="2"/>
      <c r="J115" s="2"/>
      <c r="K115" s="4"/>
      <c r="L115" s="4"/>
      <c r="M115" s="4"/>
      <c r="N115" s="65"/>
      <c r="O115" s="65"/>
      <c r="P115" s="65"/>
      <c r="Q115" s="1"/>
      <c r="T115" s="69"/>
      <c r="U115" s="1"/>
      <c r="V115" s="40"/>
      <c r="W115" s="41"/>
      <c r="X115" s="1"/>
      <c r="Y115" s="1"/>
      <c r="Z115" s="1"/>
      <c r="AA115" s="1"/>
      <c r="AB115" s="60"/>
      <c r="AC115" s="40"/>
      <c r="AD115" s="1"/>
      <c r="AG115" s="69"/>
      <c r="AH115" s="40"/>
      <c r="AI115" s="1"/>
      <c r="AJ115" s="1"/>
      <c r="AK115" s="1"/>
      <c r="AL115" s="41"/>
      <c r="AM115" s="1"/>
      <c r="AN115" s="1"/>
      <c r="AO115" s="1"/>
      <c r="AP115" s="1"/>
      <c r="AQ115" s="60"/>
    </row>
    <row r="116" spans="1:43">
      <c r="A116" s="5"/>
      <c r="B116" s="37"/>
      <c r="C116" s="1"/>
      <c r="D116" s="1"/>
      <c r="E116" s="1"/>
      <c r="F116" s="2"/>
      <c r="G116" s="3"/>
      <c r="H116" s="3"/>
      <c r="I116" s="2"/>
      <c r="J116" s="2"/>
      <c r="K116" s="4"/>
      <c r="L116" s="4"/>
      <c r="M116" s="4"/>
      <c r="N116" s="65"/>
      <c r="O116" s="65"/>
      <c r="P116" s="65"/>
      <c r="Q116" s="1"/>
      <c r="T116" s="69"/>
      <c r="U116" s="1"/>
      <c r="V116" s="40"/>
      <c r="W116" s="41"/>
      <c r="X116" s="1"/>
      <c r="Y116" s="1"/>
      <c r="Z116" s="1"/>
      <c r="AA116" s="1"/>
      <c r="AB116" s="60"/>
      <c r="AC116" s="40"/>
      <c r="AD116" s="1"/>
      <c r="AG116" s="69"/>
      <c r="AH116" s="40"/>
      <c r="AI116" s="1"/>
      <c r="AJ116" s="1"/>
      <c r="AK116" s="1"/>
      <c r="AL116" s="41"/>
      <c r="AM116" s="1"/>
      <c r="AN116" s="1"/>
      <c r="AO116" s="1"/>
      <c r="AP116" s="1"/>
      <c r="AQ116" s="60"/>
    </row>
    <row r="117" spans="1:43">
      <c r="A117" s="5"/>
      <c r="B117" s="37"/>
      <c r="C117" s="1"/>
      <c r="D117" s="1"/>
      <c r="E117" s="1"/>
      <c r="F117" s="2"/>
      <c r="G117" s="3"/>
      <c r="H117" s="3"/>
      <c r="I117" s="2"/>
      <c r="J117" s="2"/>
      <c r="K117" s="4"/>
      <c r="L117" s="4"/>
      <c r="M117" s="4"/>
      <c r="N117" s="65"/>
      <c r="O117" s="65"/>
      <c r="P117" s="65"/>
      <c r="Q117" s="1"/>
      <c r="T117" s="69"/>
      <c r="U117" s="1"/>
      <c r="V117" s="40"/>
      <c r="W117" s="41"/>
      <c r="X117" s="1"/>
      <c r="Y117" s="1"/>
      <c r="Z117" s="1"/>
      <c r="AA117" s="1"/>
      <c r="AB117" s="60"/>
      <c r="AC117" s="40"/>
      <c r="AD117" s="1"/>
      <c r="AG117" s="69"/>
      <c r="AH117" s="40"/>
      <c r="AI117" s="1"/>
      <c r="AJ117" s="1"/>
      <c r="AK117" s="1"/>
      <c r="AL117" s="41"/>
      <c r="AM117" s="1"/>
      <c r="AN117" s="1"/>
      <c r="AO117" s="1"/>
      <c r="AP117" s="1"/>
      <c r="AQ117" s="60"/>
    </row>
    <row r="118" spans="1:43">
      <c r="A118" s="5"/>
      <c r="B118" s="37"/>
      <c r="C118" s="1"/>
      <c r="D118" s="1"/>
      <c r="E118" s="1"/>
      <c r="F118" s="2"/>
      <c r="G118" s="3"/>
      <c r="H118" s="3"/>
      <c r="I118" s="2"/>
      <c r="J118" s="2"/>
      <c r="K118" s="4"/>
      <c r="L118" s="4"/>
      <c r="M118" s="4"/>
      <c r="N118" s="65"/>
      <c r="O118" s="65"/>
      <c r="P118" s="65"/>
      <c r="Q118" s="1"/>
      <c r="T118" s="69"/>
      <c r="U118" s="1"/>
      <c r="V118" s="40"/>
      <c r="W118" s="41"/>
      <c r="X118" s="1"/>
      <c r="Y118" s="1"/>
      <c r="Z118" s="1"/>
      <c r="AA118" s="1"/>
      <c r="AB118" s="60"/>
      <c r="AC118" s="40"/>
      <c r="AD118" s="1"/>
      <c r="AG118" s="69"/>
      <c r="AH118" s="40"/>
      <c r="AI118" s="1"/>
      <c r="AJ118" s="1"/>
      <c r="AK118" s="1"/>
      <c r="AL118" s="41"/>
      <c r="AM118" s="1"/>
      <c r="AN118" s="1"/>
      <c r="AO118" s="1"/>
      <c r="AP118" s="1"/>
      <c r="AQ118" s="60"/>
    </row>
    <row r="119" spans="1:43">
      <c r="A119" s="5"/>
      <c r="B119" s="37"/>
      <c r="C119" s="1"/>
      <c r="D119" s="1"/>
      <c r="E119" s="1"/>
      <c r="F119" s="2"/>
      <c r="G119" s="3"/>
      <c r="H119" s="3"/>
      <c r="I119" s="2"/>
      <c r="J119" s="2"/>
      <c r="K119" s="4"/>
      <c r="L119" s="4"/>
      <c r="M119" s="4"/>
      <c r="N119" s="65"/>
      <c r="O119" s="65"/>
      <c r="P119" s="65"/>
      <c r="Q119" s="1"/>
      <c r="T119" s="69"/>
      <c r="U119" s="1"/>
      <c r="V119" s="40"/>
      <c r="W119" s="41"/>
      <c r="X119" s="1"/>
      <c r="Y119" s="1"/>
      <c r="Z119" s="1"/>
      <c r="AA119" s="1"/>
      <c r="AB119" s="60"/>
      <c r="AC119" s="40"/>
      <c r="AD119" s="1"/>
      <c r="AG119" s="69"/>
      <c r="AH119" s="40"/>
      <c r="AI119" s="1"/>
      <c r="AJ119" s="1"/>
      <c r="AK119" s="1"/>
      <c r="AL119" s="41"/>
      <c r="AM119" s="1"/>
      <c r="AN119" s="1"/>
      <c r="AO119" s="1"/>
      <c r="AP119" s="1"/>
      <c r="AQ119" s="60"/>
    </row>
    <row r="120" spans="1:43">
      <c r="A120" s="5"/>
      <c r="B120" s="37"/>
      <c r="C120" s="1"/>
      <c r="D120" s="1"/>
      <c r="E120" s="1"/>
      <c r="F120" s="2"/>
      <c r="G120" s="3"/>
      <c r="H120" s="3"/>
      <c r="I120" s="2"/>
      <c r="J120" s="2"/>
      <c r="K120" s="4"/>
      <c r="L120" s="4"/>
      <c r="M120" s="4"/>
      <c r="N120" s="65"/>
      <c r="O120" s="65"/>
      <c r="P120" s="65"/>
      <c r="Q120" s="1"/>
      <c r="T120" s="69"/>
      <c r="U120" s="1"/>
      <c r="V120" s="40"/>
      <c r="W120" s="41"/>
      <c r="X120" s="1"/>
      <c r="Y120" s="1"/>
      <c r="Z120" s="1"/>
      <c r="AA120" s="1"/>
      <c r="AB120" s="60"/>
      <c r="AC120" s="40"/>
      <c r="AD120" s="1"/>
      <c r="AG120" s="69"/>
      <c r="AH120" s="40"/>
      <c r="AI120" s="1"/>
      <c r="AJ120" s="1"/>
      <c r="AK120" s="1"/>
      <c r="AL120" s="41"/>
      <c r="AM120" s="1"/>
      <c r="AN120" s="1"/>
      <c r="AO120" s="1"/>
      <c r="AP120" s="1"/>
      <c r="AQ120" s="60"/>
    </row>
    <row r="121" spans="1:43">
      <c r="A121" s="5"/>
      <c r="B121" s="37"/>
      <c r="C121" s="1"/>
      <c r="D121" s="1"/>
      <c r="E121" s="1"/>
      <c r="F121" s="2"/>
      <c r="G121" s="3"/>
      <c r="H121" s="3"/>
      <c r="I121" s="2"/>
      <c r="J121" s="2"/>
      <c r="K121" s="4"/>
      <c r="L121" s="4"/>
      <c r="M121" s="4"/>
      <c r="N121" s="65"/>
      <c r="O121" s="65"/>
      <c r="P121" s="65"/>
      <c r="Q121" s="1"/>
      <c r="T121" s="69"/>
      <c r="U121" s="1"/>
      <c r="V121" s="40"/>
      <c r="W121" s="41"/>
      <c r="X121" s="1"/>
      <c r="Y121" s="1"/>
      <c r="Z121" s="1"/>
      <c r="AA121" s="1"/>
      <c r="AB121" s="60"/>
      <c r="AC121" s="40"/>
      <c r="AD121" s="1"/>
      <c r="AG121" s="69"/>
      <c r="AH121" s="40"/>
      <c r="AI121" s="1"/>
      <c r="AJ121" s="1"/>
      <c r="AK121" s="1"/>
      <c r="AL121" s="41"/>
      <c r="AM121" s="1"/>
      <c r="AN121" s="1"/>
      <c r="AO121" s="1"/>
      <c r="AP121" s="1"/>
      <c r="AQ121" s="60"/>
    </row>
    <row r="122" spans="1:43">
      <c r="A122" s="5"/>
      <c r="B122" s="37"/>
      <c r="C122" s="1"/>
      <c r="D122" s="1"/>
      <c r="E122" s="1"/>
      <c r="F122" s="2"/>
      <c r="G122" s="3"/>
      <c r="H122" s="3"/>
      <c r="I122" s="2"/>
      <c r="J122" s="2"/>
      <c r="K122" s="4"/>
      <c r="L122" s="4"/>
      <c r="M122" s="4"/>
      <c r="N122" s="65"/>
      <c r="O122" s="65"/>
      <c r="P122" s="65"/>
      <c r="Q122" s="1"/>
      <c r="T122" s="69"/>
      <c r="U122" s="1"/>
      <c r="V122" s="40"/>
      <c r="W122" s="41"/>
      <c r="X122" s="1"/>
      <c r="Y122" s="1"/>
      <c r="Z122" s="1"/>
      <c r="AA122" s="1"/>
      <c r="AB122" s="60"/>
      <c r="AC122" s="40"/>
      <c r="AD122" s="1"/>
      <c r="AG122" s="69"/>
      <c r="AH122" s="40"/>
      <c r="AI122" s="1"/>
      <c r="AJ122" s="1"/>
      <c r="AK122" s="1"/>
      <c r="AL122" s="41"/>
      <c r="AM122" s="1"/>
      <c r="AN122" s="1"/>
      <c r="AO122" s="1"/>
      <c r="AP122" s="1"/>
      <c r="AQ122" s="60"/>
    </row>
    <row r="123" spans="1:43">
      <c r="A123" s="5"/>
      <c r="B123" s="37"/>
      <c r="C123" s="1"/>
      <c r="D123" s="1"/>
      <c r="E123" s="1"/>
      <c r="F123" s="2"/>
      <c r="G123" s="3"/>
      <c r="H123" s="3"/>
      <c r="I123" s="2"/>
      <c r="J123" s="2"/>
      <c r="K123" s="4"/>
      <c r="L123" s="4"/>
      <c r="M123" s="4"/>
      <c r="N123" s="65"/>
      <c r="O123" s="65"/>
      <c r="P123" s="65"/>
      <c r="Q123" s="1"/>
      <c r="T123" s="69"/>
      <c r="U123" s="1"/>
      <c r="V123" s="40"/>
      <c r="W123" s="41"/>
      <c r="X123" s="1"/>
      <c r="Y123" s="1"/>
      <c r="Z123" s="1"/>
      <c r="AA123" s="1"/>
      <c r="AB123" s="60"/>
      <c r="AC123" s="40"/>
      <c r="AD123" s="1"/>
      <c r="AG123" s="69"/>
      <c r="AH123" s="40"/>
      <c r="AI123" s="1"/>
      <c r="AJ123" s="1"/>
      <c r="AK123" s="1"/>
      <c r="AL123" s="41"/>
      <c r="AM123" s="1"/>
      <c r="AN123" s="1"/>
      <c r="AO123" s="1"/>
      <c r="AP123" s="1"/>
      <c r="AQ123" s="60"/>
    </row>
    <row r="124" spans="1:43">
      <c r="A124" s="5"/>
      <c r="B124" s="37"/>
      <c r="C124" s="1"/>
      <c r="D124" s="1"/>
      <c r="E124" s="1"/>
      <c r="F124" s="2"/>
      <c r="G124" s="3"/>
      <c r="H124" s="3"/>
      <c r="I124" s="2"/>
      <c r="J124" s="2"/>
      <c r="K124" s="4"/>
      <c r="L124" s="4"/>
      <c r="M124" s="4"/>
      <c r="N124" s="65"/>
      <c r="O124" s="65"/>
      <c r="P124" s="65"/>
      <c r="Q124" s="1"/>
      <c r="T124" s="69"/>
      <c r="U124" s="1"/>
      <c r="V124" s="40"/>
      <c r="W124" s="41"/>
      <c r="X124" s="1"/>
      <c r="Y124" s="1"/>
      <c r="Z124" s="1"/>
      <c r="AA124" s="1"/>
      <c r="AB124" s="60"/>
      <c r="AC124" s="40"/>
      <c r="AD124" s="1"/>
      <c r="AG124" s="69"/>
      <c r="AH124" s="40"/>
      <c r="AI124" s="1"/>
      <c r="AJ124" s="1"/>
      <c r="AK124" s="1"/>
      <c r="AL124" s="41"/>
      <c r="AM124" s="1"/>
      <c r="AN124" s="1"/>
      <c r="AO124" s="1"/>
      <c r="AP124" s="1"/>
      <c r="AQ124" s="60"/>
    </row>
    <row r="125" spans="1:43">
      <c r="A125" s="5"/>
      <c r="B125" s="37"/>
      <c r="C125" s="1"/>
      <c r="D125" s="1"/>
      <c r="E125" s="1"/>
      <c r="F125" s="2"/>
      <c r="G125" s="3"/>
      <c r="H125" s="3"/>
      <c r="I125" s="2"/>
      <c r="J125" s="2"/>
      <c r="K125" s="4"/>
      <c r="L125" s="4"/>
      <c r="M125" s="4"/>
      <c r="N125" s="65"/>
      <c r="O125" s="65"/>
      <c r="P125" s="65"/>
      <c r="Q125" s="1"/>
      <c r="T125" s="69"/>
      <c r="U125" s="1"/>
      <c r="V125" s="40"/>
      <c r="W125" s="41"/>
      <c r="X125" s="1"/>
      <c r="Y125" s="1"/>
      <c r="Z125" s="1"/>
      <c r="AA125" s="1"/>
      <c r="AB125" s="60"/>
      <c r="AC125" s="40"/>
      <c r="AD125" s="1"/>
      <c r="AG125" s="69"/>
      <c r="AH125" s="40"/>
      <c r="AI125" s="1"/>
      <c r="AJ125" s="1"/>
      <c r="AK125" s="1"/>
      <c r="AL125" s="41"/>
      <c r="AM125" s="1"/>
      <c r="AN125" s="1"/>
      <c r="AO125" s="1"/>
      <c r="AP125" s="1"/>
      <c r="AQ125" s="60"/>
    </row>
    <row r="126" spans="1:43">
      <c r="A126" s="5"/>
      <c r="B126" s="37"/>
      <c r="C126" s="1"/>
      <c r="D126" s="1"/>
      <c r="E126" s="1"/>
      <c r="F126" s="2"/>
      <c r="G126" s="3"/>
      <c r="H126" s="3"/>
      <c r="I126" s="2"/>
      <c r="J126" s="2"/>
      <c r="K126" s="4"/>
      <c r="L126" s="4"/>
      <c r="M126" s="4"/>
      <c r="N126" s="65"/>
      <c r="O126" s="65"/>
      <c r="P126" s="65"/>
      <c r="Q126" s="1"/>
      <c r="T126" s="69"/>
      <c r="U126" s="1"/>
      <c r="V126" s="40"/>
      <c r="W126" s="41"/>
      <c r="X126" s="1"/>
      <c r="Y126" s="1"/>
      <c r="Z126" s="1"/>
      <c r="AA126" s="1"/>
      <c r="AB126" s="60"/>
      <c r="AC126" s="40"/>
      <c r="AD126" s="1"/>
      <c r="AG126" s="69"/>
      <c r="AH126" s="40"/>
      <c r="AI126" s="1"/>
      <c r="AJ126" s="1"/>
      <c r="AK126" s="1"/>
      <c r="AL126" s="41"/>
      <c r="AM126" s="1"/>
      <c r="AN126" s="1"/>
      <c r="AO126" s="1"/>
      <c r="AP126" s="1"/>
      <c r="AQ126" s="60"/>
    </row>
    <row r="127" spans="1:43">
      <c r="A127" s="5"/>
      <c r="B127" s="37"/>
      <c r="C127" s="1"/>
      <c r="D127" s="1"/>
      <c r="E127" s="1"/>
      <c r="F127" s="2"/>
      <c r="G127" s="3"/>
      <c r="H127" s="3"/>
      <c r="I127" s="2"/>
      <c r="J127" s="2"/>
      <c r="K127" s="4"/>
      <c r="L127" s="4"/>
      <c r="M127" s="4"/>
      <c r="N127" s="65"/>
      <c r="O127" s="65"/>
      <c r="P127" s="65"/>
      <c r="Q127" s="1"/>
      <c r="T127" s="69"/>
      <c r="U127" s="1"/>
      <c r="V127" s="40"/>
      <c r="W127" s="41"/>
      <c r="X127" s="1"/>
      <c r="Y127" s="1"/>
      <c r="Z127" s="1"/>
      <c r="AA127" s="1"/>
      <c r="AB127" s="60"/>
      <c r="AC127" s="40"/>
      <c r="AD127" s="1"/>
      <c r="AG127" s="69"/>
      <c r="AH127" s="40"/>
      <c r="AI127" s="1"/>
      <c r="AJ127" s="1"/>
      <c r="AK127" s="1"/>
      <c r="AL127" s="41"/>
      <c r="AM127" s="1"/>
      <c r="AN127" s="1"/>
      <c r="AO127" s="1"/>
      <c r="AP127" s="1"/>
      <c r="AQ127" s="60"/>
    </row>
    <row r="128" spans="1:43">
      <c r="A128" s="5"/>
      <c r="B128" s="37"/>
      <c r="C128" s="1"/>
      <c r="D128" s="1"/>
      <c r="E128" s="1"/>
      <c r="F128" s="2"/>
      <c r="G128" s="3"/>
      <c r="H128" s="3"/>
      <c r="I128" s="2"/>
      <c r="J128" s="2"/>
      <c r="K128" s="4"/>
      <c r="L128" s="4"/>
      <c r="M128" s="4"/>
      <c r="N128" s="65"/>
      <c r="O128" s="65"/>
      <c r="P128" s="65"/>
      <c r="Q128" s="1"/>
      <c r="T128" s="69"/>
      <c r="U128" s="1"/>
      <c r="V128" s="40"/>
      <c r="W128" s="41"/>
      <c r="X128" s="1"/>
      <c r="Y128" s="1"/>
      <c r="Z128" s="1"/>
      <c r="AA128" s="1"/>
      <c r="AB128" s="60"/>
      <c r="AC128" s="40"/>
      <c r="AD128" s="1"/>
      <c r="AG128" s="69"/>
      <c r="AH128" s="40"/>
      <c r="AI128" s="1"/>
      <c r="AJ128" s="1"/>
      <c r="AK128" s="1"/>
      <c r="AL128" s="41"/>
      <c r="AM128" s="1"/>
      <c r="AN128" s="1"/>
      <c r="AO128" s="1"/>
      <c r="AP128" s="1"/>
      <c r="AQ128" s="60"/>
    </row>
    <row r="129" spans="1:43">
      <c r="A129" s="5"/>
      <c r="B129" s="37"/>
      <c r="C129" s="1"/>
      <c r="D129" s="1"/>
      <c r="E129" s="1"/>
      <c r="F129" s="2"/>
      <c r="G129" s="3"/>
      <c r="H129" s="3"/>
      <c r="I129" s="2"/>
      <c r="J129" s="2"/>
      <c r="K129" s="4"/>
      <c r="L129" s="4"/>
      <c r="M129" s="4"/>
      <c r="N129" s="65"/>
      <c r="O129" s="65"/>
      <c r="P129" s="65"/>
      <c r="Q129" s="1"/>
      <c r="T129" s="69"/>
      <c r="U129" s="1"/>
      <c r="V129" s="40"/>
      <c r="W129" s="41"/>
      <c r="X129" s="1"/>
      <c r="Y129" s="1"/>
      <c r="Z129" s="1"/>
      <c r="AA129" s="1"/>
      <c r="AB129" s="60"/>
      <c r="AC129" s="40"/>
      <c r="AD129" s="1"/>
      <c r="AG129" s="69"/>
      <c r="AH129" s="40"/>
      <c r="AI129" s="1"/>
      <c r="AJ129" s="1"/>
      <c r="AK129" s="1"/>
      <c r="AL129" s="41"/>
      <c r="AM129" s="1"/>
      <c r="AN129" s="1"/>
      <c r="AO129" s="1"/>
      <c r="AP129" s="1"/>
      <c r="AQ129" s="60"/>
    </row>
    <row r="130" spans="1:43">
      <c r="A130" s="5"/>
      <c r="B130" s="37"/>
      <c r="C130" s="1"/>
      <c r="D130" s="1"/>
      <c r="E130" s="1"/>
      <c r="F130" s="2"/>
      <c r="G130" s="3"/>
      <c r="H130" s="3"/>
      <c r="I130" s="2"/>
      <c r="J130" s="2"/>
      <c r="K130" s="4"/>
      <c r="L130" s="4"/>
      <c r="M130" s="4"/>
      <c r="N130" s="65"/>
      <c r="O130" s="65"/>
      <c r="P130" s="65"/>
      <c r="Q130" s="1"/>
      <c r="T130" s="69"/>
      <c r="U130" s="1"/>
      <c r="V130" s="40"/>
      <c r="W130" s="41"/>
      <c r="X130" s="1"/>
      <c r="Y130" s="1"/>
      <c r="Z130" s="1"/>
      <c r="AA130" s="1"/>
      <c r="AB130" s="60"/>
      <c r="AC130" s="40"/>
      <c r="AD130" s="1"/>
      <c r="AG130" s="69"/>
      <c r="AH130" s="40"/>
      <c r="AI130" s="1"/>
      <c r="AJ130" s="1"/>
      <c r="AK130" s="1"/>
      <c r="AL130" s="41"/>
      <c r="AM130" s="1"/>
      <c r="AN130" s="1"/>
      <c r="AO130" s="1"/>
      <c r="AP130" s="1"/>
      <c r="AQ130" s="60"/>
    </row>
    <row r="131" spans="1:43">
      <c r="A131" s="5"/>
      <c r="B131" s="37"/>
      <c r="C131" s="1"/>
      <c r="D131" s="1"/>
      <c r="E131" s="1"/>
      <c r="F131" s="2"/>
      <c r="G131" s="3"/>
      <c r="H131" s="3"/>
      <c r="I131" s="2"/>
      <c r="J131" s="2"/>
      <c r="K131" s="4"/>
      <c r="L131" s="4"/>
      <c r="M131" s="4"/>
      <c r="N131" s="65"/>
      <c r="O131" s="65"/>
      <c r="P131" s="65"/>
      <c r="Q131" s="1"/>
      <c r="T131" s="69"/>
      <c r="U131" s="1"/>
      <c r="V131" s="40"/>
      <c r="W131" s="41"/>
      <c r="X131" s="1"/>
      <c r="Y131" s="1"/>
      <c r="Z131" s="1"/>
      <c r="AA131" s="1"/>
      <c r="AB131" s="60"/>
      <c r="AC131" s="40"/>
      <c r="AD131" s="1"/>
      <c r="AG131" s="69"/>
      <c r="AH131" s="40"/>
      <c r="AI131" s="1"/>
      <c r="AJ131" s="1"/>
      <c r="AK131" s="1"/>
      <c r="AL131" s="41"/>
      <c r="AM131" s="1"/>
      <c r="AN131" s="1"/>
      <c r="AO131" s="1"/>
      <c r="AP131" s="1"/>
      <c r="AQ131" s="60"/>
    </row>
    <row r="132" spans="1:43">
      <c r="A132" s="5"/>
      <c r="B132" s="37"/>
      <c r="C132" s="1"/>
      <c r="D132" s="1"/>
      <c r="E132" s="1"/>
      <c r="F132" s="2"/>
      <c r="G132" s="3"/>
      <c r="H132" s="3"/>
      <c r="I132" s="2"/>
      <c r="J132" s="2"/>
      <c r="K132" s="4"/>
      <c r="L132" s="4"/>
      <c r="M132" s="4"/>
      <c r="N132" s="65"/>
      <c r="O132" s="65"/>
      <c r="P132" s="65"/>
      <c r="Q132" s="1"/>
      <c r="T132" s="69"/>
      <c r="U132" s="1"/>
      <c r="V132" s="40"/>
      <c r="W132" s="41"/>
      <c r="X132" s="1"/>
      <c r="Y132" s="1"/>
      <c r="Z132" s="1"/>
      <c r="AA132" s="1"/>
      <c r="AB132" s="60"/>
      <c r="AC132" s="40"/>
      <c r="AD132" s="1"/>
      <c r="AG132" s="69"/>
      <c r="AH132" s="40"/>
      <c r="AI132" s="1"/>
      <c r="AJ132" s="1"/>
      <c r="AK132" s="1"/>
      <c r="AL132" s="41"/>
      <c r="AM132" s="1"/>
      <c r="AN132" s="1"/>
      <c r="AO132" s="1"/>
      <c r="AP132" s="1"/>
      <c r="AQ132" s="60"/>
    </row>
    <row r="133" spans="1:43">
      <c r="A133" s="5"/>
      <c r="B133" s="37"/>
      <c r="C133" s="1"/>
      <c r="D133" s="1"/>
      <c r="E133" s="1"/>
      <c r="F133" s="2"/>
      <c r="G133" s="3"/>
      <c r="H133" s="3"/>
      <c r="I133" s="2"/>
      <c r="J133" s="2"/>
      <c r="K133" s="4"/>
      <c r="L133" s="4"/>
      <c r="M133" s="4"/>
      <c r="N133" s="65"/>
      <c r="O133" s="65"/>
      <c r="P133" s="65"/>
      <c r="Q133" s="1"/>
      <c r="T133" s="69"/>
      <c r="U133" s="1"/>
      <c r="V133" s="40"/>
      <c r="W133" s="41"/>
      <c r="X133" s="1"/>
      <c r="Y133" s="1"/>
      <c r="Z133" s="1"/>
      <c r="AA133" s="1"/>
      <c r="AB133" s="60"/>
      <c r="AC133" s="40"/>
      <c r="AD133" s="1"/>
      <c r="AG133" s="69"/>
      <c r="AH133" s="40"/>
      <c r="AI133" s="1"/>
      <c r="AJ133" s="1"/>
      <c r="AK133" s="1"/>
      <c r="AL133" s="41"/>
      <c r="AM133" s="1"/>
      <c r="AN133" s="1"/>
      <c r="AO133" s="1"/>
      <c r="AP133" s="1"/>
      <c r="AQ133" s="60"/>
    </row>
    <row r="134" spans="1:43">
      <c r="A134" s="5"/>
      <c r="B134" s="37"/>
      <c r="C134" s="1"/>
      <c r="D134" s="1"/>
      <c r="E134" s="1"/>
      <c r="F134" s="2"/>
      <c r="G134" s="3"/>
      <c r="H134" s="3"/>
      <c r="I134" s="2"/>
      <c r="J134" s="2"/>
      <c r="K134" s="4"/>
      <c r="L134" s="4"/>
      <c r="M134" s="4"/>
      <c r="N134" s="65"/>
      <c r="O134" s="65"/>
      <c r="P134" s="65"/>
      <c r="Q134" s="1"/>
      <c r="T134" s="69"/>
      <c r="U134" s="1"/>
      <c r="V134" s="40"/>
      <c r="W134" s="41"/>
      <c r="X134" s="1"/>
      <c r="Y134" s="1"/>
      <c r="Z134" s="1"/>
      <c r="AA134" s="1"/>
      <c r="AB134" s="60"/>
      <c r="AC134" s="40"/>
      <c r="AD134" s="1"/>
      <c r="AG134" s="69"/>
      <c r="AH134" s="40"/>
      <c r="AI134" s="1"/>
      <c r="AJ134" s="1"/>
      <c r="AK134" s="1"/>
      <c r="AL134" s="41"/>
      <c r="AM134" s="1"/>
      <c r="AN134" s="1"/>
      <c r="AO134" s="1"/>
      <c r="AP134" s="1"/>
      <c r="AQ134" s="60"/>
    </row>
    <row r="135" spans="1:43">
      <c r="A135" s="5"/>
      <c r="B135" s="37"/>
      <c r="C135" s="1"/>
      <c r="D135" s="1"/>
      <c r="E135" s="1"/>
      <c r="F135" s="2"/>
      <c r="G135" s="3"/>
      <c r="H135" s="3"/>
      <c r="I135" s="2"/>
      <c r="J135" s="2"/>
      <c r="K135" s="4"/>
      <c r="L135" s="4"/>
      <c r="M135" s="4"/>
      <c r="N135" s="65"/>
      <c r="O135" s="65"/>
      <c r="P135" s="65"/>
      <c r="Q135" s="1"/>
      <c r="T135" s="69"/>
      <c r="U135" s="1"/>
      <c r="V135" s="40"/>
      <c r="W135" s="41"/>
      <c r="X135" s="1"/>
      <c r="Y135" s="1"/>
      <c r="Z135" s="1"/>
      <c r="AA135" s="1"/>
      <c r="AB135" s="60"/>
      <c r="AC135" s="40"/>
      <c r="AD135" s="1"/>
      <c r="AG135" s="69"/>
      <c r="AH135" s="40"/>
      <c r="AI135" s="1"/>
      <c r="AJ135" s="1"/>
      <c r="AK135" s="1"/>
      <c r="AL135" s="41"/>
      <c r="AM135" s="1"/>
      <c r="AN135" s="1"/>
      <c r="AO135" s="1"/>
      <c r="AP135" s="1"/>
      <c r="AQ135" s="60"/>
    </row>
    <row r="136" spans="1:43">
      <c r="A136" s="5"/>
      <c r="B136" s="37"/>
      <c r="C136" s="1"/>
      <c r="D136" s="1"/>
      <c r="E136" s="1"/>
      <c r="F136" s="2"/>
      <c r="G136" s="3"/>
      <c r="H136" s="3"/>
      <c r="I136" s="2"/>
      <c r="J136" s="2"/>
      <c r="K136" s="4"/>
      <c r="L136" s="4"/>
      <c r="M136" s="4"/>
      <c r="N136" s="65"/>
      <c r="O136" s="65"/>
      <c r="P136" s="65"/>
      <c r="Q136" s="1"/>
      <c r="T136" s="69"/>
      <c r="U136" s="1"/>
      <c r="V136" s="40"/>
      <c r="W136" s="41"/>
      <c r="X136" s="1"/>
      <c r="Y136" s="1"/>
      <c r="Z136" s="1"/>
      <c r="AA136" s="1"/>
      <c r="AB136" s="60"/>
      <c r="AC136" s="40"/>
      <c r="AD136" s="1"/>
      <c r="AG136" s="69"/>
      <c r="AH136" s="40"/>
      <c r="AI136" s="1"/>
      <c r="AJ136" s="1"/>
      <c r="AK136" s="1"/>
      <c r="AL136" s="41"/>
      <c r="AM136" s="1"/>
      <c r="AN136" s="1"/>
      <c r="AO136" s="1"/>
      <c r="AP136" s="1"/>
      <c r="AQ136" s="60"/>
    </row>
    <row r="137" spans="1:43">
      <c r="A137" s="5"/>
      <c r="B137" s="37"/>
      <c r="C137" s="1"/>
      <c r="D137" s="1"/>
      <c r="E137" s="1"/>
      <c r="F137" s="2"/>
      <c r="G137" s="3"/>
      <c r="H137" s="3"/>
      <c r="I137" s="2"/>
      <c r="J137" s="2"/>
      <c r="K137" s="4"/>
      <c r="L137" s="4"/>
      <c r="M137" s="4"/>
      <c r="N137" s="65"/>
      <c r="O137" s="65"/>
      <c r="P137" s="65"/>
      <c r="Q137" s="1"/>
      <c r="T137" s="69"/>
      <c r="U137" s="1"/>
      <c r="V137" s="40"/>
      <c r="W137" s="41"/>
      <c r="X137" s="1"/>
      <c r="Y137" s="1"/>
      <c r="Z137" s="1"/>
      <c r="AA137" s="1"/>
      <c r="AB137" s="60"/>
      <c r="AC137" s="40"/>
      <c r="AD137" s="1"/>
      <c r="AG137" s="69"/>
      <c r="AH137" s="40"/>
      <c r="AI137" s="1"/>
      <c r="AJ137" s="1"/>
      <c r="AK137" s="1"/>
      <c r="AL137" s="41"/>
      <c r="AM137" s="1"/>
      <c r="AN137" s="1"/>
      <c r="AO137" s="1"/>
      <c r="AP137" s="1"/>
      <c r="AQ137" s="60"/>
    </row>
    <row r="138" spans="1:43">
      <c r="A138" s="5"/>
      <c r="B138" s="37"/>
      <c r="C138" s="1"/>
      <c r="D138" s="1"/>
      <c r="E138" s="1"/>
      <c r="F138" s="2"/>
      <c r="G138" s="3"/>
      <c r="H138" s="3"/>
      <c r="I138" s="2"/>
      <c r="J138" s="2"/>
      <c r="K138" s="4"/>
      <c r="L138" s="4"/>
      <c r="M138" s="4"/>
      <c r="N138" s="65"/>
      <c r="O138" s="65"/>
      <c r="P138" s="65"/>
      <c r="Q138" s="1"/>
      <c r="T138" s="69"/>
      <c r="U138" s="1"/>
      <c r="V138" s="40"/>
      <c r="W138" s="41"/>
      <c r="X138" s="1"/>
      <c r="Y138" s="1"/>
      <c r="Z138" s="1"/>
      <c r="AA138" s="1"/>
      <c r="AB138" s="60"/>
      <c r="AC138" s="40"/>
      <c r="AD138" s="1"/>
      <c r="AG138" s="69"/>
      <c r="AH138" s="40"/>
      <c r="AI138" s="1"/>
      <c r="AJ138" s="1"/>
      <c r="AK138" s="1"/>
      <c r="AL138" s="41"/>
      <c r="AM138" s="1"/>
      <c r="AN138" s="1"/>
      <c r="AO138" s="1"/>
      <c r="AP138" s="1"/>
      <c r="AQ138" s="60"/>
    </row>
    <row r="139" spans="1:43">
      <c r="A139" s="5"/>
      <c r="B139" s="37"/>
      <c r="C139" s="1"/>
      <c r="D139" s="1"/>
      <c r="E139" s="1"/>
      <c r="F139" s="2"/>
      <c r="G139" s="3"/>
      <c r="H139" s="3"/>
      <c r="I139" s="2"/>
      <c r="J139" s="2"/>
      <c r="K139" s="4"/>
      <c r="L139" s="4"/>
      <c r="M139" s="4"/>
      <c r="N139" s="65"/>
      <c r="O139" s="65"/>
      <c r="P139" s="65"/>
      <c r="Q139" s="1"/>
      <c r="T139" s="69"/>
      <c r="U139" s="1"/>
      <c r="V139" s="40"/>
      <c r="W139" s="41"/>
      <c r="X139" s="1"/>
      <c r="Y139" s="1"/>
      <c r="Z139" s="1"/>
      <c r="AA139" s="1"/>
      <c r="AB139" s="60"/>
      <c r="AC139" s="40"/>
      <c r="AD139" s="1"/>
      <c r="AG139" s="69"/>
      <c r="AH139" s="40"/>
      <c r="AI139" s="1"/>
      <c r="AJ139" s="1"/>
      <c r="AK139" s="1"/>
      <c r="AL139" s="41"/>
      <c r="AM139" s="1"/>
      <c r="AN139" s="1"/>
      <c r="AO139" s="1"/>
      <c r="AP139" s="1"/>
      <c r="AQ139" s="60"/>
    </row>
    <row r="140" spans="1:43">
      <c r="A140" s="5"/>
      <c r="B140" s="37"/>
      <c r="C140" s="1"/>
      <c r="D140" s="1"/>
      <c r="E140" s="1"/>
      <c r="F140" s="2"/>
      <c r="G140" s="3"/>
      <c r="H140" s="3"/>
      <c r="I140" s="2"/>
      <c r="J140" s="2"/>
      <c r="K140" s="4"/>
      <c r="L140" s="4"/>
      <c r="M140" s="4"/>
      <c r="N140" s="65"/>
      <c r="O140" s="65"/>
      <c r="P140" s="65"/>
      <c r="Q140" s="1"/>
      <c r="T140" s="69"/>
      <c r="U140" s="1"/>
      <c r="V140" s="40"/>
      <c r="W140" s="41"/>
      <c r="X140" s="1"/>
      <c r="Y140" s="1"/>
      <c r="Z140" s="1"/>
      <c r="AA140" s="1"/>
      <c r="AB140" s="60"/>
      <c r="AC140" s="40"/>
      <c r="AD140" s="1"/>
      <c r="AG140" s="69"/>
      <c r="AH140" s="40"/>
      <c r="AI140" s="1"/>
      <c r="AJ140" s="1"/>
      <c r="AK140" s="1"/>
      <c r="AL140" s="41"/>
      <c r="AM140" s="1"/>
      <c r="AN140" s="1"/>
      <c r="AO140" s="1"/>
      <c r="AP140" s="1"/>
      <c r="AQ140" s="60"/>
    </row>
    <row r="141" spans="1:43">
      <c r="A141" s="5"/>
      <c r="B141" s="37"/>
      <c r="C141" s="1"/>
      <c r="D141" s="1"/>
      <c r="E141" s="1"/>
      <c r="F141" s="2"/>
      <c r="G141" s="3"/>
      <c r="H141" s="3"/>
      <c r="I141" s="2"/>
      <c r="J141" s="2"/>
      <c r="K141" s="4"/>
      <c r="L141" s="4"/>
      <c r="M141" s="4"/>
      <c r="N141" s="65"/>
      <c r="O141" s="65"/>
      <c r="P141" s="65"/>
      <c r="Q141" s="1"/>
      <c r="T141" s="69"/>
      <c r="U141" s="1"/>
      <c r="V141" s="40"/>
      <c r="W141" s="41"/>
      <c r="X141" s="1"/>
      <c r="Y141" s="1"/>
      <c r="Z141" s="1"/>
      <c r="AA141" s="1"/>
      <c r="AB141" s="60"/>
      <c r="AC141" s="40"/>
      <c r="AD141" s="1"/>
      <c r="AG141" s="69"/>
      <c r="AH141" s="40"/>
      <c r="AI141" s="1"/>
      <c r="AJ141" s="1"/>
      <c r="AK141" s="1"/>
      <c r="AL141" s="41"/>
      <c r="AM141" s="1"/>
      <c r="AN141" s="1"/>
      <c r="AO141" s="1"/>
      <c r="AP141" s="1"/>
      <c r="AQ141" s="60"/>
    </row>
    <row r="142" spans="1:43">
      <c r="A142" s="5"/>
      <c r="B142" s="37"/>
      <c r="C142" s="1"/>
      <c r="D142" s="1"/>
      <c r="E142" s="1"/>
      <c r="F142" s="2"/>
      <c r="G142" s="3"/>
      <c r="H142" s="3"/>
      <c r="I142" s="2"/>
      <c r="J142" s="2"/>
      <c r="K142" s="4"/>
      <c r="L142" s="4"/>
      <c r="M142" s="4"/>
      <c r="N142" s="65"/>
      <c r="O142" s="65"/>
      <c r="P142" s="65"/>
      <c r="Q142" s="1"/>
      <c r="T142" s="69"/>
      <c r="U142" s="1"/>
      <c r="V142" s="40"/>
      <c r="W142" s="41"/>
      <c r="X142" s="1"/>
      <c r="Y142" s="1"/>
      <c r="Z142" s="1"/>
      <c r="AA142" s="1"/>
      <c r="AB142" s="60"/>
      <c r="AC142" s="40"/>
      <c r="AD142" s="1"/>
      <c r="AG142" s="69"/>
      <c r="AH142" s="40"/>
      <c r="AI142" s="1"/>
      <c r="AJ142" s="1"/>
      <c r="AK142" s="1"/>
      <c r="AL142" s="41"/>
      <c r="AM142" s="1"/>
      <c r="AN142" s="1"/>
      <c r="AO142" s="1"/>
      <c r="AP142" s="1"/>
      <c r="AQ142" s="60"/>
    </row>
    <row r="143" spans="1:43">
      <c r="A143" s="5"/>
      <c r="B143" s="37"/>
      <c r="C143" s="1"/>
      <c r="D143" s="1"/>
      <c r="E143" s="1"/>
      <c r="F143" s="2"/>
      <c r="G143" s="3"/>
      <c r="H143" s="3"/>
      <c r="I143" s="2"/>
      <c r="J143" s="2"/>
      <c r="K143" s="4"/>
      <c r="L143" s="4"/>
      <c r="M143" s="4"/>
      <c r="N143" s="65"/>
      <c r="O143" s="65"/>
      <c r="P143" s="65"/>
      <c r="Q143" s="1"/>
      <c r="T143" s="69"/>
      <c r="U143" s="1"/>
      <c r="V143" s="40"/>
      <c r="W143" s="41"/>
      <c r="X143" s="1"/>
      <c r="Y143" s="1"/>
      <c r="Z143" s="1"/>
      <c r="AA143" s="1"/>
      <c r="AB143" s="60"/>
      <c r="AC143" s="40"/>
      <c r="AD143" s="1"/>
      <c r="AG143" s="69"/>
      <c r="AH143" s="40"/>
      <c r="AI143" s="1"/>
      <c r="AJ143" s="1"/>
      <c r="AK143" s="1"/>
      <c r="AL143" s="41"/>
      <c r="AM143" s="1"/>
      <c r="AN143" s="1"/>
      <c r="AO143" s="1"/>
      <c r="AP143" s="1"/>
      <c r="AQ143" s="60"/>
    </row>
    <row r="144" spans="1:43">
      <c r="A144" s="5"/>
      <c r="B144" s="37"/>
      <c r="C144" s="1"/>
      <c r="D144" s="1"/>
      <c r="E144" s="1"/>
      <c r="F144" s="2"/>
      <c r="G144" s="3"/>
      <c r="H144" s="3"/>
      <c r="I144" s="2"/>
      <c r="J144" s="2"/>
      <c r="K144" s="4"/>
      <c r="L144" s="4"/>
      <c r="M144" s="4"/>
      <c r="N144" s="65"/>
      <c r="O144" s="65"/>
      <c r="P144" s="65"/>
      <c r="Q144" s="1"/>
      <c r="T144" s="69"/>
      <c r="U144" s="1"/>
      <c r="V144" s="40"/>
      <c r="W144" s="41"/>
      <c r="X144" s="1"/>
      <c r="Y144" s="1"/>
      <c r="Z144" s="1"/>
      <c r="AA144" s="1"/>
      <c r="AB144" s="60"/>
      <c r="AC144" s="40"/>
      <c r="AD144" s="1"/>
      <c r="AG144" s="69"/>
      <c r="AH144" s="40"/>
      <c r="AI144" s="1"/>
      <c r="AJ144" s="1"/>
      <c r="AK144" s="1"/>
      <c r="AL144" s="41"/>
      <c r="AM144" s="1"/>
      <c r="AN144" s="1"/>
      <c r="AO144" s="1"/>
      <c r="AP144" s="1"/>
      <c r="AQ144" s="60"/>
    </row>
    <row r="145" spans="1:43">
      <c r="A145" s="5"/>
      <c r="B145" s="37"/>
      <c r="C145" s="1"/>
      <c r="D145" s="1"/>
      <c r="E145" s="1"/>
      <c r="F145" s="2"/>
      <c r="G145" s="3"/>
      <c r="H145" s="3"/>
      <c r="I145" s="2"/>
      <c r="J145" s="2"/>
      <c r="K145" s="4"/>
      <c r="L145" s="4"/>
      <c r="M145" s="4"/>
      <c r="N145" s="65"/>
      <c r="O145" s="65"/>
      <c r="P145" s="65"/>
      <c r="Q145" s="1"/>
      <c r="T145" s="69"/>
      <c r="U145" s="1"/>
      <c r="V145" s="40"/>
      <c r="W145" s="41"/>
      <c r="X145" s="1"/>
      <c r="Y145" s="1"/>
      <c r="Z145" s="1"/>
      <c r="AA145" s="1"/>
      <c r="AB145" s="60"/>
      <c r="AC145" s="40"/>
      <c r="AD145" s="1"/>
      <c r="AG145" s="69"/>
      <c r="AH145" s="40"/>
      <c r="AI145" s="1"/>
      <c r="AJ145" s="1"/>
      <c r="AK145" s="1"/>
      <c r="AL145" s="41"/>
      <c r="AM145" s="1"/>
      <c r="AN145" s="1"/>
      <c r="AO145" s="1"/>
      <c r="AP145" s="1"/>
      <c r="AQ145" s="60"/>
    </row>
    <row r="146" spans="1:43">
      <c r="A146" s="5"/>
      <c r="B146" s="37"/>
      <c r="C146" s="1"/>
      <c r="D146" s="1"/>
      <c r="E146" s="1"/>
      <c r="F146" s="2"/>
      <c r="G146" s="3"/>
      <c r="H146" s="3"/>
      <c r="I146" s="2"/>
      <c r="J146" s="2"/>
      <c r="K146" s="4"/>
      <c r="L146" s="4"/>
      <c r="M146" s="4"/>
      <c r="N146" s="65"/>
      <c r="O146" s="65"/>
      <c r="P146" s="65"/>
      <c r="Q146" s="1"/>
      <c r="T146" s="69"/>
      <c r="U146" s="1"/>
      <c r="V146" s="40"/>
      <c r="W146" s="41"/>
      <c r="X146" s="1"/>
      <c r="Y146" s="1"/>
      <c r="Z146" s="1"/>
      <c r="AA146" s="1"/>
      <c r="AB146" s="60"/>
      <c r="AC146" s="40"/>
      <c r="AD146" s="1"/>
      <c r="AG146" s="69"/>
      <c r="AH146" s="40"/>
      <c r="AI146" s="1"/>
      <c r="AJ146" s="1"/>
      <c r="AK146" s="1"/>
      <c r="AL146" s="41"/>
      <c r="AM146" s="1"/>
      <c r="AN146" s="1"/>
      <c r="AO146" s="1"/>
      <c r="AP146" s="1"/>
      <c r="AQ146" s="60"/>
    </row>
    <row r="147" spans="1:43">
      <c r="A147" s="5"/>
      <c r="B147" s="37"/>
      <c r="C147" s="1"/>
      <c r="D147" s="1"/>
      <c r="E147" s="1"/>
      <c r="F147" s="2"/>
      <c r="G147" s="3"/>
      <c r="H147" s="3"/>
      <c r="I147" s="2"/>
      <c r="J147" s="2"/>
      <c r="K147" s="4"/>
      <c r="L147" s="4"/>
      <c r="M147" s="4"/>
      <c r="N147" s="65"/>
      <c r="O147" s="65"/>
      <c r="P147" s="65"/>
      <c r="Q147" s="1"/>
      <c r="T147" s="69"/>
      <c r="U147" s="1"/>
      <c r="V147" s="40"/>
      <c r="W147" s="41"/>
      <c r="X147" s="1"/>
      <c r="Y147" s="1"/>
      <c r="Z147" s="1"/>
      <c r="AA147" s="1"/>
      <c r="AB147" s="60"/>
      <c r="AC147" s="40"/>
      <c r="AD147" s="1"/>
      <c r="AG147" s="69"/>
      <c r="AH147" s="40"/>
      <c r="AI147" s="1"/>
      <c r="AJ147" s="1"/>
      <c r="AK147" s="1"/>
      <c r="AL147" s="41"/>
      <c r="AM147" s="1"/>
      <c r="AN147" s="1"/>
      <c r="AO147" s="1"/>
      <c r="AP147" s="1"/>
      <c r="AQ147" s="60"/>
    </row>
    <row r="148" spans="1:43">
      <c r="A148" s="5"/>
      <c r="B148" s="37"/>
      <c r="C148" s="1"/>
      <c r="D148" s="1"/>
      <c r="E148" s="1"/>
      <c r="F148" s="2"/>
      <c r="G148" s="3"/>
      <c r="H148" s="3"/>
      <c r="I148" s="2"/>
      <c r="J148" s="2"/>
      <c r="K148" s="4"/>
      <c r="L148" s="4"/>
      <c r="M148" s="4"/>
      <c r="N148" s="65"/>
      <c r="O148" s="65"/>
      <c r="P148" s="65"/>
      <c r="Q148" s="1"/>
      <c r="T148" s="69"/>
      <c r="U148" s="1"/>
      <c r="V148" s="40"/>
      <c r="W148" s="41"/>
      <c r="X148" s="1"/>
      <c r="Y148" s="1"/>
      <c r="Z148" s="1"/>
      <c r="AA148" s="1"/>
      <c r="AB148" s="60"/>
      <c r="AC148" s="40"/>
      <c r="AD148" s="1"/>
      <c r="AG148" s="69"/>
      <c r="AH148" s="40"/>
      <c r="AI148" s="1"/>
      <c r="AJ148" s="1"/>
      <c r="AK148" s="1"/>
      <c r="AL148" s="41"/>
      <c r="AM148" s="1"/>
      <c r="AN148" s="1"/>
      <c r="AO148" s="1"/>
      <c r="AP148" s="1"/>
      <c r="AQ148" s="60"/>
    </row>
    <row r="149" spans="1:43">
      <c r="A149" s="5"/>
      <c r="B149" s="37"/>
      <c r="C149" s="1"/>
      <c r="D149" s="1"/>
      <c r="E149" s="1"/>
      <c r="F149" s="2"/>
      <c r="G149" s="3"/>
      <c r="H149" s="3"/>
      <c r="I149" s="2"/>
      <c r="J149" s="2"/>
      <c r="K149" s="4"/>
      <c r="L149" s="4"/>
      <c r="M149" s="4"/>
      <c r="N149" s="65"/>
      <c r="O149" s="65"/>
      <c r="P149" s="65"/>
      <c r="Q149" s="1"/>
      <c r="T149" s="69"/>
      <c r="U149" s="1"/>
      <c r="V149" s="40"/>
      <c r="W149" s="41"/>
      <c r="X149" s="1"/>
      <c r="Y149" s="1"/>
      <c r="Z149" s="1"/>
      <c r="AA149" s="1"/>
      <c r="AB149" s="60"/>
      <c r="AC149" s="40"/>
      <c r="AD149" s="1"/>
      <c r="AG149" s="69"/>
      <c r="AH149" s="40"/>
      <c r="AI149" s="1"/>
      <c r="AJ149" s="1"/>
      <c r="AK149" s="1"/>
      <c r="AL149" s="41"/>
      <c r="AM149" s="1"/>
      <c r="AN149" s="1"/>
      <c r="AO149" s="1"/>
      <c r="AP149" s="1"/>
      <c r="AQ149" s="60"/>
    </row>
    <row r="150" spans="1:43">
      <c r="A150" s="5"/>
      <c r="B150" s="37"/>
      <c r="C150" s="1"/>
      <c r="D150" s="1"/>
      <c r="E150" s="1"/>
      <c r="F150" s="2"/>
      <c r="G150" s="3"/>
      <c r="H150" s="3"/>
      <c r="I150" s="2"/>
      <c r="J150" s="2"/>
      <c r="K150" s="4"/>
      <c r="L150" s="4"/>
      <c r="M150" s="4"/>
      <c r="N150" s="65"/>
      <c r="O150" s="65"/>
      <c r="P150" s="65"/>
      <c r="Q150" s="1"/>
      <c r="T150" s="69"/>
      <c r="U150" s="1"/>
      <c r="V150" s="40"/>
      <c r="W150" s="41"/>
      <c r="X150" s="1"/>
      <c r="Y150" s="1"/>
      <c r="Z150" s="1"/>
      <c r="AA150" s="1"/>
      <c r="AB150" s="60"/>
      <c r="AC150" s="40"/>
      <c r="AD150" s="1"/>
      <c r="AG150" s="69"/>
      <c r="AH150" s="40"/>
      <c r="AI150" s="1"/>
      <c r="AJ150" s="1"/>
      <c r="AK150" s="1"/>
      <c r="AL150" s="41"/>
      <c r="AM150" s="1"/>
      <c r="AN150" s="1"/>
      <c r="AO150" s="1"/>
      <c r="AP150" s="1"/>
      <c r="AQ150" s="60"/>
    </row>
    <row r="151" spans="1:43">
      <c r="A151" s="5"/>
      <c r="B151" s="37"/>
      <c r="C151" s="1"/>
      <c r="D151" s="1"/>
      <c r="E151" s="1"/>
      <c r="F151" s="2"/>
      <c r="G151" s="3"/>
      <c r="H151" s="3"/>
      <c r="I151" s="2"/>
      <c r="J151" s="2"/>
      <c r="K151" s="4"/>
      <c r="L151" s="4"/>
      <c r="M151" s="4"/>
      <c r="N151" s="65"/>
      <c r="O151" s="65"/>
      <c r="P151" s="65"/>
      <c r="Q151" s="1"/>
      <c r="T151" s="69"/>
      <c r="U151" s="1"/>
      <c r="V151" s="40"/>
      <c r="W151" s="41"/>
      <c r="X151" s="1"/>
      <c r="Y151" s="1"/>
      <c r="Z151" s="1"/>
      <c r="AA151" s="1"/>
      <c r="AB151" s="60"/>
      <c r="AC151" s="40"/>
      <c r="AD151" s="1"/>
      <c r="AG151" s="69"/>
      <c r="AH151" s="40"/>
      <c r="AI151" s="1"/>
      <c r="AJ151" s="1"/>
      <c r="AK151" s="1"/>
      <c r="AL151" s="41"/>
      <c r="AM151" s="1"/>
      <c r="AN151" s="1"/>
      <c r="AO151" s="1"/>
      <c r="AP151" s="1"/>
      <c r="AQ151" s="60"/>
    </row>
    <row r="152" spans="1:43">
      <c r="A152" s="5"/>
      <c r="B152" s="37"/>
      <c r="C152" s="1"/>
      <c r="D152" s="1"/>
      <c r="E152" s="1"/>
      <c r="F152" s="2"/>
      <c r="G152" s="3"/>
      <c r="H152" s="3"/>
      <c r="I152" s="2"/>
      <c r="J152" s="2"/>
      <c r="K152" s="4"/>
      <c r="L152" s="4"/>
      <c r="M152" s="4"/>
      <c r="N152" s="65"/>
      <c r="O152" s="65"/>
      <c r="P152" s="65"/>
      <c r="Q152" s="1"/>
      <c r="T152" s="69"/>
      <c r="U152" s="1"/>
      <c r="V152" s="40"/>
      <c r="W152" s="41"/>
      <c r="X152" s="1"/>
      <c r="Y152" s="1"/>
      <c r="Z152" s="1"/>
      <c r="AA152" s="1"/>
      <c r="AB152" s="60"/>
      <c r="AC152" s="40"/>
      <c r="AD152" s="1"/>
      <c r="AG152" s="69"/>
      <c r="AH152" s="40"/>
      <c r="AI152" s="1"/>
      <c r="AJ152" s="1"/>
      <c r="AK152" s="1"/>
      <c r="AL152" s="41"/>
      <c r="AM152" s="1"/>
      <c r="AN152" s="1"/>
      <c r="AO152" s="1"/>
      <c r="AP152" s="1"/>
      <c r="AQ152" s="60"/>
    </row>
    <row r="153" spans="1:43">
      <c r="A153" s="5"/>
      <c r="B153" s="37"/>
      <c r="C153" s="1"/>
      <c r="D153" s="1"/>
      <c r="E153" s="1"/>
      <c r="F153" s="2"/>
      <c r="G153" s="3"/>
      <c r="H153" s="3"/>
      <c r="I153" s="2"/>
      <c r="J153" s="2"/>
      <c r="K153" s="4"/>
      <c r="L153" s="4"/>
      <c r="M153" s="4"/>
      <c r="N153" s="65"/>
      <c r="O153" s="65"/>
      <c r="P153" s="65"/>
      <c r="Q153" s="1"/>
      <c r="T153" s="69"/>
      <c r="U153" s="1"/>
      <c r="V153" s="40"/>
      <c r="W153" s="41"/>
      <c r="X153" s="1"/>
      <c r="Y153" s="1"/>
      <c r="Z153" s="1"/>
      <c r="AA153" s="1"/>
      <c r="AB153" s="60"/>
      <c r="AC153" s="40"/>
      <c r="AD153" s="1"/>
      <c r="AG153" s="69"/>
      <c r="AH153" s="40"/>
      <c r="AI153" s="1"/>
      <c r="AJ153" s="1"/>
      <c r="AK153" s="1"/>
      <c r="AL153" s="41"/>
      <c r="AM153" s="1"/>
      <c r="AN153" s="1"/>
      <c r="AO153" s="1"/>
      <c r="AP153" s="1"/>
      <c r="AQ153" s="60"/>
    </row>
    <row r="154" spans="1:43">
      <c r="A154" s="5"/>
      <c r="B154" s="37"/>
      <c r="C154" s="1"/>
      <c r="D154" s="1"/>
      <c r="E154" s="1"/>
      <c r="F154" s="2"/>
      <c r="G154" s="3"/>
      <c r="H154" s="3"/>
      <c r="I154" s="2"/>
      <c r="J154" s="2"/>
      <c r="K154" s="4"/>
      <c r="L154" s="4"/>
      <c r="M154" s="4"/>
      <c r="N154" s="65"/>
      <c r="O154" s="65"/>
      <c r="P154" s="65"/>
      <c r="Q154" s="1"/>
      <c r="T154" s="69"/>
      <c r="U154" s="1"/>
      <c r="V154" s="40"/>
      <c r="W154" s="41"/>
      <c r="X154" s="1"/>
      <c r="Y154" s="1"/>
      <c r="Z154" s="1"/>
      <c r="AA154" s="1"/>
      <c r="AB154" s="60"/>
      <c r="AC154" s="40"/>
      <c r="AD154" s="1"/>
      <c r="AG154" s="69"/>
      <c r="AH154" s="40"/>
      <c r="AI154" s="1"/>
      <c r="AJ154" s="1"/>
      <c r="AK154" s="1"/>
      <c r="AL154" s="41"/>
      <c r="AM154" s="1"/>
      <c r="AN154" s="1"/>
      <c r="AO154" s="1"/>
      <c r="AP154" s="1"/>
      <c r="AQ154" s="60"/>
    </row>
    <row r="155" spans="1:43">
      <c r="A155" s="5"/>
      <c r="B155" s="37"/>
      <c r="C155" s="1"/>
      <c r="D155" s="1"/>
      <c r="E155" s="1"/>
      <c r="F155" s="2"/>
      <c r="G155" s="3"/>
      <c r="H155" s="3"/>
      <c r="I155" s="2"/>
      <c r="J155" s="2"/>
      <c r="K155" s="4"/>
      <c r="L155" s="4"/>
      <c r="M155" s="4"/>
      <c r="N155" s="65"/>
      <c r="O155" s="65"/>
      <c r="P155" s="65"/>
      <c r="Q155" s="1"/>
      <c r="T155" s="69"/>
      <c r="U155" s="1"/>
      <c r="V155" s="40"/>
      <c r="W155" s="41"/>
      <c r="X155" s="1"/>
      <c r="Y155" s="1"/>
      <c r="Z155" s="1"/>
      <c r="AA155" s="1"/>
      <c r="AB155" s="60"/>
      <c r="AC155" s="40"/>
      <c r="AD155" s="1"/>
      <c r="AG155" s="69"/>
      <c r="AH155" s="40"/>
      <c r="AI155" s="1"/>
      <c r="AJ155" s="1"/>
      <c r="AK155" s="1"/>
      <c r="AL155" s="41"/>
      <c r="AM155" s="1"/>
      <c r="AN155" s="1"/>
      <c r="AO155" s="1"/>
      <c r="AP155" s="1"/>
      <c r="AQ155" s="60"/>
    </row>
    <row r="156" spans="1:43">
      <c r="A156" s="5"/>
      <c r="B156" s="37"/>
      <c r="C156" s="1"/>
      <c r="D156" s="1"/>
      <c r="E156" s="1"/>
      <c r="F156" s="2"/>
      <c r="G156" s="3"/>
      <c r="H156" s="3"/>
      <c r="I156" s="2"/>
      <c r="J156" s="2"/>
      <c r="K156" s="4"/>
      <c r="L156" s="4"/>
      <c r="M156" s="4"/>
      <c r="N156" s="65"/>
      <c r="O156" s="65"/>
      <c r="P156" s="65"/>
      <c r="Q156" s="1"/>
      <c r="T156" s="69"/>
      <c r="U156" s="1"/>
      <c r="V156" s="40"/>
      <c r="W156" s="41"/>
      <c r="X156" s="1"/>
      <c r="Y156" s="1"/>
      <c r="Z156" s="1"/>
      <c r="AA156" s="1"/>
      <c r="AB156" s="60"/>
      <c r="AC156" s="40"/>
      <c r="AD156" s="1"/>
      <c r="AG156" s="69"/>
      <c r="AH156" s="40"/>
      <c r="AI156" s="1"/>
      <c r="AJ156" s="1"/>
      <c r="AK156" s="1"/>
      <c r="AL156" s="41"/>
      <c r="AM156" s="1"/>
      <c r="AN156" s="1"/>
      <c r="AO156" s="1"/>
      <c r="AP156" s="1"/>
      <c r="AQ156" s="60"/>
    </row>
    <row r="157" spans="1:43">
      <c r="A157" s="5"/>
      <c r="B157" s="37"/>
      <c r="C157" s="1"/>
      <c r="D157" s="1"/>
      <c r="E157" s="1"/>
      <c r="F157" s="2"/>
      <c r="G157" s="3"/>
      <c r="H157" s="3"/>
      <c r="I157" s="2"/>
      <c r="J157" s="2"/>
      <c r="K157" s="4"/>
      <c r="L157" s="4"/>
      <c r="M157" s="4"/>
      <c r="N157" s="65"/>
      <c r="O157" s="65"/>
      <c r="P157" s="65"/>
      <c r="Q157" s="1"/>
      <c r="T157" s="69"/>
      <c r="U157" s="1"/>
      <c r="V157" s="40"/>
      <c r="W157" s="41"/>
      <c r="X157" s="1"/>
      <c r="Y157" s="1"/>
      <c r="Z157" s="1"/>
      <c r="AA157" s="1"/>
      <c r="AB157" s="60"/>
      <c r="AC157" s="40"/>
      <c r="AD157" s="1"/>
      <c r="AG157" s="69"/>
      <c r="AH157" s="40"/>
      <c r="AI157" s="1"/>
      <c r="AJ157" s="1"/>
      <c r="AK157" s="1"/>
      <c r="AL157" s="41"/>
      <c r="AM157" s="1"/>
      <c r="AN157" s="1"/>
      <c r="AO157" s="1"/>
      <c r="AP157" s="1"/>
      <c r="AQ157" s="60"/>
    </row>
    <row r="158" spans="1:43">
      <c r="A158" s="5"/>
      <c r="B158" s="37"/>
      <c r="C158" s="1"/>
      <c r="D158" s="1"/>
      <c r="E158" s="1"/>
      <c r="F158" s="2"/>
      <c r="G158" s="3"/>
      <c r="H158" s="3"/>
      <c r="I158" s="2"/>
      <c r="J158" s="2"/>
      <c r="K158" s="4"/>
      <c r="L158" s="4"/>
      <c r="M158" s="4"/>
      <c r="N158" s="65"/>
      <c r="O158" s="65"/>
      <c r="P158" s="65"/>
      <c r="Q158" s="1"/>
      <c r="T158" s="69"/>
      <c r="U158" s="1"/>
      <c r="V158" s="40"/>
      <c r="W158" s="41"/>
      <c r="X158" s="1"/>
      <c r="Y158" s="1"/>
      <c r="Z158" s="1"/>
      <c r="AA158" s="1"/>
      <c r="AB158" s="60"/>
      <c r="AC158" s="40"/>
      <c r="AD158" s="1"/>
      <c r="AG158" s="69"/>
      <c r="AH158" s="40"/>
      <c r="AI158" s="1"/>
      <c r="AJ158" s="1"/>
      <c r="AK158" s="1"/>
      <c r="AL158" s="41"/>
      <c r="AM158" s="1"/>
      <c r="AN158" s="1"/>
      <c r="AO158" s="1"/>
      <c r="AP158" s="1"/>
      <c r="AQ158" s="60"/>
    </row>
    <row r="159" spans="1:43">
      <c r="A159" s="5"/>
      <c r="B159" s="37"/>
      <c r="C159" s="1"/>
      <c r="D159" s="1"/>
      <c r="E159" s="1"/>
      <c r="F159" s="2"/>
      <c r="G159" s="3"/>
      <c r="H159" s="3"/>
      <c r="I159" s="2"/>
      <c r="J159" s="2"/>
      <c r="K159" s="4"/>
      <c r="L159" s="4"/>
      <c r="M159" s="4"/>
      <c r="N159" s="65"/>
      <c r="O159" s="65"/>
      <c r="P159" s="65"/>
      <c r="Q159" s="1"/>
      <c r="T159" s="69"/>
      <c r="U159" s="1"/>
      <c r="V159" s="40"/>
      <c r="W159" s="41"/>
      <c r="X159" s="1"/>
      <c r="Y159" s="1"/>
      <c r="Z159" s="1"/>
      <c r="AA159" s="1"/>
      <c r="AB159" s="60"/>
      <c r="AC159" s="40"/>
      <c r="AD159" s="1"/>
      <c r="AG159" s="69"/>
      <c r="AH159" s="40"/>
      <c r="AI159" s="1"/>
      <c r="AJ159" s="1"/>
      <c r="AK159" s="1"/>
      <c r="AL159" s="41"/>
      <c r="AM159" s="1"/>
      <c r="AN159" s="1"/>
      <c r="AO159" s="1"/>
      <c r="AP159" s="1"/>
      <c r="AQ159" s="60"/>
    </row>
    <row r="160" spans="1:43">
      <c r="A160" s="5"/>
      <c r="B160" s="37"/>
      <c r="C160" s="1"/>
      <c r="D160" s="1"/>
      <c r="E160" s="1"/>
      <c r="F160" s="2"/>
      <c r="G160" s="3"/>
      <c r="H160" s="3"/>
      <c r="I160" s="2"/>
      <c r="J160" s="2"/>
      <c r="K160" s="4"/>
      <c r="L160" s="4"/>
      <c r="M160" s="4"/>
      <c r="N160" s="65"/>
      <c r="O160" s="65"/>
      <c r="P160" s="65"/>
      <c r="Q160" s="1"/>
      <c r="T160" s="69"/>
      <c r="U160" s="1"/>
      <c r="V160" s="40"/>
      <c r="W160" s="41"/>
      <c r="X160" s="1"/>
      <c r="Y160" s="1"/>
      <c r="Z160" s="1"/>
      <c r="AA160" s="1"/>
      <c r="AB160" s="60"/>
      <c r="AC160" s="40"/>
      <c r="AD160" s="1"/>
      <c r="AG160" s="69"/>
      <c r="AH160" s="40"/>
      <c r="AI160" s="1"/>
      <c r="AJ160" s="1"/>
      <c r="AK160" s="1"/>
      <c r="AL160" s="41"/>
      <c r="AM160" s="1"/>
      <c r="AN160" s="1"/>
      <c r="AO160" s="1"/>
      <c r="AP160" s="1"/>
      <c r="AQ160" s="60"/>
    </row>
    <row r="161" spans="1:43">
      <c r="A161" s="5"/>
      <c r="B161" s="37"/>
      <c r="C161" s="1"/>
      <c r="D161" s="1"/>
      <c r="E161" s="1"/>
      <c r="F161" s="2"/>
      <c r="G161" s="3"/>
      <c r="H161" s="3"/>
      <c r="I161" s="2"/>
      <c r="J161" s="2"/>
      <c r="K161" s="4"/>
      <c r="L161" s="4"/>
      <c r="M161" s="4"/>
      <c r="N161" s="65"/>
      <c r="O161" s="65"/>
      <c r="P161" s="65"/>
      <c r="Q161" s="1"/>
      <c r="T161" s="69"/>
      <c r="U161" s="1"/>
      <c r="V161" s="40"/>
      <c r="W161" s="41"/>
      <c r="X161" s="1"/>
      <c r="Y161" s="1"/>
      <c r="Z161" s="1"/>
      <c r="AA161" s="1"/>
      <c r="AB161" s="60"/>
      <c r="AC161" s="40"/>
      <c r="AD161" s="1"/>
      <c r="AG161" s="69"/>
      <c r="AH161" s="40"/>
      <c r="AI161" s="1"/>
      <c r="AJ161" s="1"/>
      <c r="AK161" s="1"/>
      <c r="AL161" s="41"/>
      <c r="AM161" s="1"/>
      <c r="AN161" s="1"/>
      <c r="AO161" s="1"/>
      <c r="AP161" s="1"/>
      <c r="AQ161" s="60"/>
    </row>
    <row r="162" spans="1:43">
      <c r="A162" s="5"/>
      <c r="B162" s="37"/>
      <c r="C162" s="1"/>
      <c r="D162" s="1"/>
      <c r="E162" s="1"/>
      <c r="F162" s="2"/>
      <c r="G162" s="3"/>
      <c r="H162" s="3"/>
      <c r="I162" s="2"/>
      <c r="J162" s="2"/>
      <c r="K162" s="4"/>
      <c r="L162" s="4"/>
      <c r="M162" s="4"/>
      <c r="N162" s="65"/>
      <c r="O162" s="65"/>
      <c r="P162" s="65"/>
      <c r="Q162" s="1"/>
      <c r="T162" s="69"/>
      <c r="U162" s="1"/>
      <c r="V162" s="40"/>
      <c r="W162" s="41"/>
      <c r="X162" s="1"/>
      <c r="Y162" s="1"/>
      <c r="Z162" s="1"/>
      <c r="AA162" s="1"/>
      <c r="AB162" s="60"/>
      <c r="AC162" s="40"/>
      <c r="AD162" s="1"/>
      <c r="AG162" s="69"/>
      <c r="AH162" s="40"/>
      <c r="AI162" s="1"/>
      <c r="AJ162" s="1"/>
      <c r="AK162" s="1"/>
      <c r="AL162" s="41"/>
      <c r="AM162" s="1"/>
      <c r="AN162" s="1"/>
      <c r="AO162" s="1"/>
      <c r="AP162" s="1"/>
      <c r="AQ162" s="60"/>
    </row>
    <row r="163" spans="1:43">
      <c r="A163" s="5"/>
      <c r="B163" s="37"/>
      <c r="C163" s="1"/>
      <c r="D163" s="1"/>
      <c r="E163" s="1"/>
      <c r="F163" s="2"/>
      <c r="G163" s="3"/>
      <c r="H163" s="3"/>
      <c r="I163" s="2"/>
      <c r="J163" s="2"/>
      <c r="K163" s="4"/>
      <c r="L163" s="4"/>
      <c r="M163" s="4"/>
      <c r="N163" s="65"/>
      <c r="O163" s="65"/>
      <c r="P163" s="65"/>
      <c r="Q163" s="1"/>
      <c r="T163" s="69"/>
      <c r="U163" s="1"/>
      <c r="V163" s="40"/>
      <c r="W163" s="41"/>
      <c r="X163" s="1"/>
      <c r="Y163" s="1"/>
      <c r="Z163" s="1"/>
      <c r="AA163" s="1"/>
      <c r="AB163" s="60"/>
      <c r="AC163" s="40"/>
      <c r="AD163" s="1"/>
      <c r="AG163" s="69"/>
      <c r="AH163" s="40"/>
      <c r="AI163" s="1"/>
      <c r="AJ163" s="1"/>
      <c r="AK163" s="1"/>
      <c r="AL163" s="41"/>
      <c r="AM163" s="1"/>
      <c r="AN163" s="1"/>
      <c r="AO163" s="1"/>
      <c r="AP163" s="1"/>
      <c r="AQ163" s="60"/>
    </row>
    <row r="164" spans="1:43">
      <c r="A164" s="5"/>
      <c r="B164" s="37"/>
      <c r="C164" s="1"/>
      <c r="D164" s="1"/>
      <c r="E164" s="1"/>
      <c r="F164" s="2"/>
      <c r="G164" s="3"/>
      <c r="H164" s="3"/>
      <c r="I164" s="2"/>
      <c r="J164" s="2"/>
      <c r="K164" s="4"/>
      <c r="L164" s="4"/>
      <c r="M164" s="4"/>
      <c r="N164" s="65"/>
      <c r="O164" s="65"/>
      <c r="P164" s="65"/>
      <c r="Q164" s="1"/>
      <c r="T164" s="69"/>
      <c r="U164" s="1"/>
      <c r="V164" s="40"/>
      <c r="W164" s="41"/>
      <c r="X164" s="1"/>
      <c r="Y164" s="1"/>
      <c r="Z164" s="1"/>
      <c r="AA164" s="1"/>
      <c r="AB164" s="60"/>
      <c r="AC164" s="40"/>
      <c r="AD164" s="1"/>
      <c r="AG164" s="69"/>
      <c r="AH164" s="40"/>
      <c r="AI164" s="1"/>
      <c r="AJ164" s="1"/>
      <c r="AK164" s="1"/>
      <c r="AL164" s="41"/>
      <c r="AM164" s="1"/>
      <c r="AN164" s="1"/>
      <c r="AO164" s="1"/>
      <c r="AP164" s="1"/>
      <c r="AQ164" s="60"/>
    </row>
    <row r="165" spans="1:43">
      <c r="A165" s="5"/>
      <c r="B165" s="37"/>
      <c r="C165" s="1"/>
      <c r="D165" s="1"/>
      <c r="E165" s="1"/>
      <c r="F165" s="2"/>
      <c r="G165" s="3"/>
      <c r="H165" s="3"/>
      <c r="I165" s="2"/>
      <c r="J165" s="2"/>
      <c r="K165" s="4"/>
      <c r="L165" s="4"/>
      <c r="M165" s="4"/>
      <c r="N165" s="65"/>
      <c r="O165" s="65"/>
      <c r="P165" s="65"/>
      <c r="Q165" s="1"/>
      <c r="T165" s="69"/>
      <c r="U165" s="1"/>
      <c r="V165" s="40"/>
      <c r="W165" s="41"/>
      <c r="X165" s="1"/>
      <c r="Y165" s="1"/>
      <c r="Z165" s="1"/>
      <c r="AA165" s="1"/>
      <c r="AB165" s="60"/>
      <c r="AC165" s="40"/>
      <c r="AD165" s="1"/>
      <c r="AG165" s="69"/>
      <c r="AH165" s="40"/>
      <c r="AI165" s="1"/>
      <c r="AJ165" s="1"/>
      <c r="AK165" s="1"/>
      <c r="AL165" s="41"/>
      <c r="AM165" s="1"/>
      <c r="AN165" s="1"/>
      <c r="AO165" s="1"/>
      <c r="AP165" s="1"/>
      <c r="AQ165" s="60"/>
    </row>
    <row r="166" spans="1:43">
      <c r="A166" s="5"/>
      <c r="B166" s="37"/>
      <c r="C166" s="1"/>
      <c r="D166" s="1"/>
      <c r="E166" s="1"/>
      <c r="F166" s="2"/>
      <c r="G166" s="3"/>
      <c r="H166" s="3"/>
      <c r="I166" s="2"/>
      <c r="J166" s="2"/>
      <c r="K166" s="4"/>
      <c r="L166" s="4"/>
      <c r="M166" s="4"/>
      <c r="N166" s="65"/>
      <c r="O166" s="65"/>
      <c r="P166" s="65"/>
      <c r="Q166" s="1"/>
      <c r="T166" s="69"/>
      <c r="U166" s="1"/>
      <c r="V166" s="40"/>
      <c r="W166" s="41"/>
      <c r="X166" s="1"/>
      <c r="Y166" s="1"/>
      <c r="Z166" s="1"/>
      <c r="AA166" s="1"/>
      <c r="AB166" s="60"/>
      <c r="AC166" s="40"/>
      <c r="AD166" s="1"/>
      <c r="AG166" s="69"/>
      <c r="AH166" s="40"/>
      <c r="AI166" s="1"/>
      <c r="AJ166" s="1"/>
      <c r="AK166" s="1"/>
      <c r="AL166" s="41"/>
      <c r="AM166" s="1"/>
      <c r="AN166" s="1"/>
      <c r="AO166" s="1"/>
      <c r="AP166" s="1"/>
      <c r="AQ166" s="60"/>
    </row>
    <row r="167" spans="1:43">
      <c r="A167" s="5"/>
      <c r="B167" s="37"/>
      <c r="C167" s="1"/>
      <c r="D167" s="1"/>
      <c r="E167" s="1"/>
      <c r="F167" s="2"/>
      <c r="G167" s="3"/>
      <c r="H167" s="3"/>
      <c r="I167" s="2"/>
      <c r="J167" s="2"/>
      <c r="K167" s="4"/>
      <c r="L167" s="4"/>
      <c r="M167" s="4"/>
      <c r="N167" s="65"/>
      <c r="O167" s="65"/>
      <c r="P167" s="65"/>
      <c r="Q167" s="1"/>
      <c r="T167" s="69"/>
      <c r="U167" s="1"/>
      <c r="V167" s="40"/>
      <c r="W167" s="41"/>
      <c r="X167" s="1"/>
      <c r="Y167" s="1"/>
      <c r="Z167" s="1"/>
      <c r="AA167" s="1"/>
      <c r="AB167" s="60"/>
      <c r="AC167" s="40"/>
      <c r="AD167" s="1"/>
      <c r="AG167" s="69"/>
      <c r="AH167" s="40"/>
      <c r="AI167" s="1"/>
      <c r="AJ167" s="1"/>
      <c r="AK167" s="1"/>
      <c r="AL167" s="41"/>
      <c r="AM167" s="1"/>
      <c r="AN167" s="1"/>
      <c r="AO167" s="1"/>
      <c r="AP167" s="1"/>
      <c r="AQ167" s="60"/>
    </row>
    <row r="168" spans="1:43">
      <c r="A168" s="5"/>
      <c r="B168" s="37"/>
      <c r="C168" s="1"/>
      <c r="D168" s="1"/>
      <c r="E168" s="1"/>
      <c r="F168" s="2"/>
      <c r="G168" s="3"/>
      <c r="H168" s="3"/>
      <c r="I168" s="2"/>
      <c r="J168" s="2"/>
      <c r="K168" s="4"/>
      <c r="L168" s="4"/>
      <c r="M168" s="4"/>
      <c r="N168" s="65"/>
      <c r="O168" s="65"/>
      <c r="P168" s="65"/>
      <c r="Q168" s="1"/>
      <c r="T168" s="69"/>
      <c r="U168" s="1"/>
      <c r="V168" s="40"/>
      <c r="W168" s="41"/>
      <c r="X168" s="1"/>
      <c r="Y168" s="1"/>
      <c r="Z168" s="1"/>
      <c r="AA168" s="1"/>
      <c r="AB168" s="60"/>
      <c r="AC168" s="40"/>
      <c r="AD168" s="1"/>
      <c r="AG168" s="69"/>
      <c r="AH168" s="40"/>
      <c r="AI168" s="1"/>
      <c r="AJ168" s="1"/>
      <c r="AK168" s="1"/>
      <c r="AL168" s="41"/>
      <c r="AM168" s="1"/>
      <c r="AN168" s="1"/>
      <c r="AO168" s="1"/>
      <c r="AP168" s="1"/>
      <c r="AQ168" s="60"/>
    </row>
    <row r="169" spans="1:43">
      <c r="A169" s="5"/>
      <c r="B169" s="37"/>
      <c r="C169" s="1"/>
      <c r="D169" s="1"/>
      <c r="E169" s="1"/>
      <c r="F169" s="2"/>
      <c r="G169" s="3"/>
      <c r="H169" s="3"/>
      <c r="I169" s="2"/>
      <c r="J169" s="2"/>
      <c r="K169" s="4"/>
      <c r="L169" s="4"/>
      <c r="M169" s="4"/>
      <c r="N169" s="65"/>
      <c r="O169" s="65"/>
      <c r="P169" s="65"/>
      <c r="Q169" s="1"/>
      <c r="T169" s="69"/>
      <c r="U169" s="1"/>
      <c r="V169" s="40"/>
      <c r="W169" s="41"/>
      <c r="X169" s="1"/>
      <c r="Y169" s="1"/>
      <c r="Z169" s="1"/>
      <c r="AA169" s="1"/>
      <c r="AB169" s="60"/>
      <c r="AC169" s="40"/>
      <c r="AD169" s="1"/>
      <c r="AG169" s="69"/>
      <c r="AH169" s="40"/>
      <c r="AI169" s="1"/>
      <c r="AJ169" s="1"/>
      <c r="AK169" s="1"/>
      <c r="AL169" s="41"/>
      <c r="AM169" s="1"/>
      <c r="AN169" s="1"/>
      <c r="AO169" s="1"/>
      <c r="AP169" s="1"/>
      <c r="AQ169" s="60"/>
    </row>
    <row r="170" spans="1:43">
      <c r="A170" s="5"/>
      <c r="B170" s="37"/>
      <c r="C170" s="1"/>
      <c r="D170" s="1"/>
      <c r="E170" s="1"/>
      <c r="F170" s="2"/>
      <c r="G170" s="3"/>
      <c r="H170" s="3"/>
      <c r="I170" s="2"/>
      <c r="J170" s="2"/>
      <c r="K170" s="4"/>
      <c r="L170" s="4"/>
      <c r="M170" s="4"/>
      <c r="N170" s="65"/>
      <c r="O170" s="65"/>
      <c r="P170" s="65"/>
      <c r="Q170" s="1"/>
      <c r="T170" s="69"/>
      <c r="U170" s="1"/>
      <c r="V170" s="40"/>
      <c r="W170" s="41"/>
      <c r="X170" s="1"/>
      <c r="Y170" s="1"/>
      <c r="Z170" s="1"/>
      <c r="AA170" s="1"/>
      <c r="AB170" s="60"/>
      <c r="AC170" s="40"/>
      <c r="AD170" s="1"/>
      <c r="AG170" s="69"/>
      <c r="AH170" s="40"/>
      <c r="AI170" s="1"/>
      <c r="AJ170" s="1"/>
      <c r="AK170" s="1"/>
      <c r="AL170" s="41"/>
      <c r="AM170" s="1"/>
      <c r="AN170" s="1"/>
      <c r="AO170" s="1"/>
      <c r="AP170" s="1"/>
      <c r="AQ170" s="60"/>
    </row>
    <row r="171" spans="1:43">
      <c r="A171" s="5"/>
      <c r="B171" s="37"/>
      <c r="C171" s="1"/>
      <c r="D171" s="1"/>
      <c r="E171" s="1"/>
      <c r="F171" s="2"/>
      <c r="G171" s="3"/>
      <c r="H171" s="3"/>
      <c r="I171" s="2"/>
      <c r="J171" s="2"/>
      <c r="K171" s="4"/>
      <c r="L171" s="4"/>
      <c r="M171" s="4"/>
      <c r="N171" s="65"/>
      <c r="O171" s="65"/>
      <c r="P171" s="65"/>
      <c r="Q171" s="1"/>
      <c r="T171" s="69"/>
      <c r="U171" s="1"/>
      <c r="V171" s="40"/>
      <c r="W171" s="41"/>
      <c r="X171" s="1"/>
      <c r="Y171" s="1"/>
      <c r="Z171" s="1"/>
      <c r="AA171" s="1"/>
      <c r="AB171" s="60"/>
      <c r="AC171" s="40"/>
      <c r="AD171" s="1"/>
      <c r="AG171" s="69"/>
      <c r="AH171" s="40"/>
      <c r="AI171" s="1"/>
      <c r="AJ171" s="1"/>
      <c r="AK171" s="1"/>
      <c r="AL171" s="41"/>
      <c r="AM171" s="1"/>
      <c r="AN171" s="1"/>
      <c r="AO171" s="1"/>
      <c r="AP171" s="1"/>
      <c r="AQ171" s="60"/>
    </row>
    <row r="172" spans="1:43">
      <c r="A172" s="5"/>
      <c r="B172" s="37"/>
      <c r="C172" s="1"/>
      <c r="D172" s="1"/>
      <c r="E172" s="1"/>
      <c r="F172" s="2"/>
      <c r="G172" s="3"/>
      <c r="H172" s="3"/>
      <c r="I172" s="2"/>
      <c r="J172" s="2"/>
      <c r="K172" s="4"/>
      <c r="L172" s="4"/>
      <c r="M172" s="4"/>
      <c r="N172" s="65"/>
      <c r="O172" s="65"/>
      <c r="P172" s="65"/>
      <c r="Q172" s="1"/>
      <c r="T172" s="69"/>
      <c r="U172" s="1"/>
      <c r="V172" s="40"/>
      <c r="W172" s="41"/>
      <c r="X172" s="1"/>
      <c r="Y172" s="1"/>
      <c r="Z172" s="1"/>
      <c r="AA172" s="1"/>
      <c r="AB172" s="60"/>
      <c r="AC172" s="40"/>
      <c r="AD172" s="1"/>
      <c r="AG172" s="69"/>
      <c r="AH172" s="40"/>
      <c r="AI172" s="1"/>
      <c r="AJ172" s="1"/>
      <c r="AK172" s="1"/>
      <c r="AL172" s="41"/>
      <c r="AM172" s="1"/>
      <c r="AN172" s="1"/>
      <c r="AO172" s="1"/>
      <c r="AP172" s="1"/>
      <c r="AQ172" s="60"/>
    </row>
    <row r="173" spans="1:43">
      <c r="A173" s="5"/>
      <c r="B173" s="37"/>
      <c r="C173" s="1"/>
      <c r="D173" s="1"/>
      <c r="E173" s="1"/>
      <c r="F173" s="2"/>
      <c r="G173" s="3"/>
      <c r="H173" s="3"/>
      <c r="I173" s="2"/>
      <c r="J173" s="2"/>
      <c r="K173" s="4"/>
      <c r="L173" s="4"/>
      <c r="M173" s="4"/>
      <c r="N173" s="65"/>
      <c r="O173" s="65"/>
      <c r="P173" s="65"/>
      <c r="Q173" s="1"/>
      <c r="T173" s="69"/>
      <c r="U173" s="1"/>
      <c r="V173" s="40"/>
      <c r="W173" s="41"/>
      <c r="X173" s="1"/>
      <c r="Y173" s="1"/>
      <c r="Z173" s="1"/>
      <c r="AA173" s="1"/>
      <c r="AB173" s="60"/>
      <c r="AC173" s="40"/>
      <c r="AD173" s="1"/>
      <c r="AG173" s="69"/>
      <c r="AH173" s="40"/>
      <c r="AI173" s="1"/>
      <c r="AJ173" s="1"/>
      <c r="AK173" s="1"/>
      <c r="AL173" s="41"/>
      <c r="AM173" s="1"/>
      <c r="AN173" s="1"/>
      <c r="AO173" s="1"/>
      <c r="AP173" s="1"/>
      <c r="AQ173" s="60"/>
    </row>
    <row r="174" spans="1:43">
      <c r="A174" s="5"/>
      <c r="B174" s="37"/>
      <c r="C174" s="1"/>
      <c r="D174" s="1"/>
      <c r="E174" s="1"/>
      <c r="F174" s="2"/>
      <c r="G174" s="3"/>
      <c r="H174" s="3"/>
      <c r="I174" s="2"/>
      <c r="J174" s="2"/>
      <c r="K174" s="4"/>
      <c r="L174" s="4"/>
      <c r="M174" s="4"/>
      <c r="N174" s="65"/>
      <c r="O174" s="65"/>
      <c r="P174" s="65"/>
      <c r="Q174" s="1"/>
      <c r="T174" s="69"/>
      <c r="U174" s="1"/>
      <c r="V174" s="40"/>
      <c r="W174" s="41"/>
      <c r="X174" s="1"/>
      <c r="Y174" s="1"/>
      <c r="Z174" s="1"/>
      <c r="AA174" s="1"/>
      <c r="AB174" s="60"/>
      <c r="AC174" s="40"/>
      <c r="AD174" s="1"/>
      <c r="AG174" s="69"/>
      <c r="AH174" s="40"/>
      <c r="AI174" s="1"/>
      <c r="AJ174" s="1"/>
      <c r="AK174" s="1"/>
      <c r="AL174" s="41"/>
      <c r="AM174" s="1"/>
      <c r="AN174" s="1"/>
      <c r="AO174" s="1"/>
      <c r="AP174" s="1"/>
      <c r="AQ174" s="60"/>
    </row>
    <row r="175" spans="1:43">
      <c r="A175" s="5"/>
      <c r="B175" s="37"/>
      <c r="C175" s="1"/>
      <c r="D175" s="1"/>
      <c r="E175" s="1"/>
      <c r="F175" s="2"/>
      <c r="G175" s="3"/>
      <c r="H175" s="3"/>
      <c r="I175" s="2"/>
      <c r="J175" s="2"/>
      <c r="K175" s="4"/>
      <c r="L175" s="4"/>
      <c r="M175" s="4"/>
      <c r="N175" s="65"/>
      <c r="O175" s="65"/>
      <c r="P175" s="65"/>
      <c r="Q175" s="1"/>
      <c r="T175" s="69"/>
      <c r="U175" s="1"/>
      <c r="V175" s="40"/>
      <c r="W175" s="41"/>
      <c r="X175" s="1"/>
      <c r="Y175" s="1"/>
      <c r="Z175" s="1"/>
      <c r="AA175" s="1"/>
      <c r="AB175" s="60"/>
      <c r="AC175" s="40"/>
      <c r="AD175" s="1"/>
      <c r="AG175" s="69"/>
      <c r="AH175" s="40"/>
      <c r="AI175" s="1"/>
      <c r="AJ175" s="1"/>
      <c r="AK175" s="1"/>
      <c r="AL175" s="41"/>
      <c r="AM175" s="1"/>
      <c r="AN175" s="1"/>
      <c r="AO175" s="1"/>
      <c r="AP175" s="1"/>
      <c r="AQ175" s="60"/>
    </row>
    <row r="176" spans="1:43">
      <c r="A176" s="5"/>
      <c r="B176" s="37"/>
      <c r="C176" s="1"/>
      <c r="D176" s="1"/>
      <c r="E176" s="1"/>
      <c r="F176" s="2"/>
      <c r="G176" s="3"/>
      <c r="H176" s="3"/>
      <c r="I176" s="2"/>
      <c r="J176" s="2"/>
      <c r="K176" s="4"/>
      <c r="L176" s="4"/>
      <c r="M176" s="4"/>
      <c r="N176" s="65"/>
      <c r="O176" s="65"/>
      <c r="P176" s="65"/>
      <c r="Q176" s="1"/>
      <c r="T176" s="69"/>
      <c r="U176" s="1"/>
      <c r="V176" s="40"/>
      <c r="W176" s="41"/>
      <c r="X176" s="1"/>
      <c r="Y176" s="1"/>
      <c r="Z176" s="1"/>
      <c r="AA176" s="1"/>
      <c r="AB176" s="60"/>
      <c r="AC176" s="40"/>
      <c r="AD176" s="1"/>
      <c r="AG176" s="69"/>
      <c r="AH176" s="40"/>
      <c r="AI176" s="1"/>
      <c r="AJ176" s="1"/>
      <c r="AK176" s="1"/>
      <c r="AL176" s="41"/>
      <c r="AM176" s="1"/>
      <c r="AN176" s="1"/>
      <c r="AO176" s="1"/>
      <c r="AP176" s="1"/>
      <c r="AQ176" s="60"/>
    </row>
    <row r="177" spans="1:43">
      <c r="A177" s="5"/>
      <c r="B177" s="37"/>
      <c r="C177" s="1"/>
      <c r="D177" s="1"/>
      <c r="E177" s="1"/>
      <c r="F177" s="2"/>
      <c r="G177" s="3"/>
      <c r="H177" s="3"/>
      <c r="I177" s="2"/>
      <c r="J177" s="2"/>
      <c r="K177" s="4"/>
      <c r="L177" s="4"/>
      <c r="M177" s="4"/>
      <c r="N177" s="65"/>
      <c r="O177" s="65"/>
      <c r="P177" s="65"/>
      <c r="Q177" s="1"/>
      <c r="T177" s="69"/>
      <c r="U177" s="1"/>
      <c r="V177" s="40"/>
      <c r="W177" s="41"/>
      <c r="X177" s="1"/>
      <c r="Y177" s="1"/>
      <c r="Z177" s="1"/>
      <c r="AA177" s="1"/>
      <c r="AB177" s="60"/>
      <c r="AC177" s="40"/>
      <c r="AD177" s="1"/>
      <c r="AG177" s="69"/>
      <c r="AH177" s="40"/>
      <c r="AI177" s="1"/>
      <c r="AJ177" s="1"/>
      <c r="AK177" s="1"/>
      <c r="AL177" s="41"/>
      <c r="AM177" s="1"/>
      <c r="AN177" s="1"/>
      <c r="AO177" s="1"/>
      <c r="AP177" s="1"/>
      <c r="AQ177" s="60"/>
    </row>
    <row r="178" spans="1:43">
      <c r="A178" s="5"/>
      <c r="B178" s="37"/>
      <c r="C178" s="1"/>
      <c r="D178" s="1"/>
      <c r="E178" s="1"/>
      <c r="F178" s="2"/>
      <c r="G178" s="3"/>
      <c r="H178" s="3"/>
      <c r="I178" s="2"/>
      <c r="J178" s="2"/>
      <c r="K178" s="4"/>
      <c r="L178" s="4"/>
      <c r="M178" s="4"/>
      <c r="N178" s="65"/>
      <c r="O178" s="65"/>
      <c r="P178" s="65"/>
      <c r="Q178" s="1"/>
      <c r="T178" s="69"/>
      <c r="U178" s="1"/>
      <c r="V178" s="40"/>
      <c r="W178" s="41"/>
      <c r="X178" s="1"/>
      <c r="Y178" s="1"/>
      <c r="Z178" s="1"/>
      <c r="AA178" s="1"/>
      <c r="AB178" s="60"/>
      <c r="AC178" s="40"/>
      <c r="AD178" s="1"/>
      <c r="AG178" s="69"/>
      <c r="AH178" s="40"/>
      <c r="AI178" s="1"/>
      <c r="AJ178" s="1"/>
      <c r="AK178" s="1"/>
      <c r="AL178" s="41"/>
      <c r="AM178" s="1"/>
      <c r="AN178" s="1"/>
      <c r="AO178" s="1"/>
      <c r="AP178" s="1"/>
      <c r="AQ178" s="60"/>
    </row>
    <row r="179" spans="1:43">
      <c r="A179" s="5"/>
      <c r="B179" s="37"/>
      <c r="C179" s="1"/>
      <c r="D179" s="1"/>
      <c r="E179" s="1"/>
      <c r="F179" s="2"/>
      <c r="G179" s="3"/>
      <c r="H179" s="3"/>
      <c r="I179" s="2"/>
      <c r="J179" s="2"/>
      <c r="K179" s="4"/>
      <c r="L179" s="4"/>
      <c r="M179" s="4"/>
      <c r="N179" s="65"/>
      <c r="O179" s="65"/>
      <c r="P179" s="65"/>
      <c r="Q179" s="1"/>
      <c r="T179" s="69"/>
      <c r="U179" s="1"/>
      <c r="V179" s="40"/>
      <c r="W179" s="41"/>
      <c r="X179" s="1"/>
      <c r="Y179" s="1"/>
      <c r="Z179" s="1"/>
      <c r="AA179" s="1"/>
      <c r="AB179" s="60"/>
      <c r="AC179" s="40"/>
      <c r="AD179" s="1"/>
      <c r="AG179" s="69"/>
      <c r="AH179" s="40"/>
      <c r="AI179" s="1"/>
      <c r="AJ179" s="1"/>
      <c r="AK179" s="1"/>
      <c r="AL179" s="41"/>
      <c r="AM179" s="1"/>
      <c r="AN179" s="1"/>
      <c r="AO179" s="1"/>
      <c r="AP179" s="1"/>
      <c r="AQ179" s="60"/>
    </row>
    <row r="180" spans="1:43">
      <c r="A180" s="5"/>
      <c r="B180" s="37"/>
      <c r="C180" s="1"/>
      <c r="D180" s="1"/>
      <c r="E180" s="1"/>
      <c r="F180" s="2"/>
      <c r="G180" s="3"/>
      <c r="H180" s="3"/>
      <c r="I180" s="2"/>
      <c r="J180" s="2"/>
      <c r="K180" s="4"/>
      <c r="L180" s="4"/>
      <c r="M180" s="4"/>
      <c r="N180" s="65"/>
      <c r="O180" s="65"/>
      <c r="P180" s="65"/>
      <c r="Q180" s="1"/>
      <c r="T180" s="69"/>
      <c r="U180" s="1"/>
      <c r="V180" s="40"/>
      <c r="W180" s="41"/>
      <c r="X180" s="1"/>
      <c r="Y180" s="1"/>
      <c r="Z180" s="1"/>
      <c r="AA180" s="1"/>
      <c r="AB180" s="60"/>
      <c r="AC180" s="40"/>
      <c r="AD180" s="1"/>
      <c r="AG180" s="69"/>
      <c r="AH180" s="40"/>
      <c r="AI180" s="1"/>
      <c r="AJ180" s="1"/>
      <c r="AK180" s="1"/>
      <c r="AL180" s="41"/>
      <c r="AM180" s="1"/>
      <c r="AN180" s="1"/>
      <c r="AO180" s="1"/>
      <c r="AP180" s="1"/>
      <c r="AQ180" s="60"/>
    </row>
    <row r="181" spans="1:43">
      <c r="A181" s="5"/>
      <c r="B181" s="37"/>
      <c r="C181" s="1"/>
      <c r="D181" s="1"/>
      <c r="E181" s="1"/>
      <c r="F181" s="2"/>
      <c r="G181" s="3"/>
      <c r="H181" s="3"/>
      <c r="I181" s="2"/>
      <c r="J181" s="2"/>
      <c r="K181" s="4"/>
      <c r="L181" s="4"/>
      <c r="M181" s="4"/>
      <c r="N181" s="65"/>
      <c r="O181" s="65"/>
      <c r="P181" s="65"/>
      <c r="Q181" s="1"/>
      <c r="T181" s="69"/>
      <c r="U181" s="1"/>
      <c r="V181" s="40"/>
      <c r="W181" s="41"/>
      <c r="X181" s="1"/>
      <c r="Y181" s="1"/>
      <c r="Z181" s="1"/>
      <c r="AA181" s="1"/>
      <c r="AB181" s="60"/>
      <c r="AC181" s="40"/>
      <c r="AD181" s="1"/>
      <c r="AG181" s="69"/>
      <c r="AH181" s="40"/>
      <c r="AI181" s="1"/>
      <c r="AJ181" s="1"/>
      <c r="AK181" s="1"/>
      <c r="AL181" s="41"/>
      <c r="AM181" s="1"/>
      <c r="AN181" s="1"/>
      <c r="AO181" s="1"/>
      <c r="AP181" s="1"/>
      <c r="AQ181" s="60"/>
    </row>
    <row r="3153" spans="1:55" s="1" customFormat="1" ht="12">
      <c r="A3153" s="5"/>
      <c r="N3153" s="65"/>
      <c r="O3153" s="65"/>
      <c r="P3153" s="65"/>
      <c r="T3153" s="69"/>
      <c r="AF3153" s="69"/>
      <c r="AG3153" s="69"/>
      <c r="AQ3153" s="60"/>
    </row>
    <row r="3154" spans="1:55" s="1" customFormat="1" ht="12">
      <c r="T3154" s="69"/>
      <c r="AF3154" s="69"/>
      <c r="AG3154" s="69"/>
      <c r="AQ3154" s="60"/>
    </row>
    <row r="3155" spans="1:55" s="1" customFormat="1" ht="12">
      <c r="T3155" s="69"/>
      <c r="AF3155" s="69"/>
      <c r="AG3155" s="69"/>
      <c r="AQ3155" s="60"/>
    </row>
    <row r="3156" spans="1:55" s="1" customFormat="1" ht="12">
      <c r="Q3156" s="1">
        <f>COUNTIF(Q83:Q3155,1)</f>
        <v>12</v>
      </c>
      <c r="R3156" s="1" t="s">
        <v>8</v>
      </c>
      <c r="S3156" s="39">
        <f>SUBTOTAL(3,S83:S3155)</f>
        <v>1</v>
      </c>
      <c r="T3156" s="69"/>
      <c r="AD3156" s="1">
        <f>COUNTIF(AD83:AD3155,1)</f>
        <v>6</v>
      </c>
      <c r="AF3156" s="73">
        <f>SUBTOTAL(3,AF83:AF3155)</f>
        <v>0</v>
      </c>
      <c r="AG3156" s="69"/>
      <c r="AQ3156" s="60"/>
    </row>
    <row r="3157" spans="1:55" s="1" customFormat="1" ht="12">
      <c r="A3157" s="5">
        <f>B3157</f>
        <v>0</v>
      </c>
      <c r="B3157" s="42"/>
      <c r="C3157" s="35" t="s">
        <v>0</v>
      </c>
      <c r="D3157" s="35"/>
      <c r="E3157" s="35"/>
      <c r="F3157" s="36"/>
      <c r="G3157" s="36"/>
      <c r="H3157" s="36"/>
      <c r="I3157" s="36"/>
      <c r="J3157" s="36"/>
      <c r="K3157" s="36"/>
      <c r="L3157" s="36"/>
      <c r="M3157" s="36"/>
      <c r="Q3157" s="36"/>
      <c r="R3157" s="64" t="s">
        <v>9</v>
      </c>
      <c r="S3157" s="36"/>
      <c r="T3157" s="70">
        <f>COUNT(T84:T3156)</f>
        <v>11</v>
      </c>
      <c r="V3157" s="40"/>
      <c r="W3157" s="44">
        <f>AB3158/AB3157</f>
        <v>3.3249999999999993</v>
      </c>
      <c r="X3157" s="36"/>
      <c r="Y3157" s="43">
        <f>AB3157/T3157</f>
        <v>0.54545454545454541</v>
      </c>
      <c r="Z3157" s="36"/>
      <c r="AA3157" s="36"/>
      <c r="AB3157" s="36">
        <f>COUNT(Y84:Y3156)</f>
        <v>6</v>
      </c>
      <c r="AC3157" s="40"/>
      <c r="AD3157" s="35"/>
      <c r="AE3157" s="35"/>
      <c r="AF3157" s="69"/>
      <c r="AG3157" s="70">
        <f>COUNT(AG84:AG3156)</f>
        <v>14</v>
      </c>
      <c r="AH3157" s="40"/>
      <c r="AI3157" s="35"/>
      <c r="AJ3157" s="35"/>
      <c r="AK3157" s="35"/>
      <c r="AL3157" s="44">
        <f>AVERAGE(AL84:AL3156)</f>
        <v>9.27</v>
      </c>
      <c r="AM3157" s="35"/>
      <c r="AN3157" s="43">
        <f>AQ3157/AG3157</f>
        <v>0.35714285714285715</v>
      </c>
      <c r="AO3157" s="35"/>
      <c r="AP3157" s="35"/>
      <c r="AQ3157" s="36">
        <f>COUNT(AN84:AN3156)</f>
        <v>5</v>
      </c>
      <c r="BC3157" s="5"/>
    </row>
    <row r="3158" spans="1:55" s="1" customFormat="1" ht="12">
      <c r="N3158" s="36"/>
      <c r="O3158" s="36"/>
      <c r="P3158" s="36"/>
      <c r="S3158" s="43">
        <f>Q3156/S3156</f>
        <v>12</v>
      </c>
      <c r="T3158" s="69"/>
      <c r="U3158" s="36">
        <v>1</v>
      </c>
      <c r="AB3158" s="36">
        <f>SUMIF(Y84:Y3156,"&gt;0",W84:W3156)</f>
        <v>19.949999999999996</v>
      </c>
      <c r="AF3158" s="74" t="e">
        <f>AD3156/AF3156</f>
        <v>#DIV/0!</v>
      </c>
      <c r="AG3158" s="69"/>
      <c r="AQ3158" s="36">
        <f>SUMIF(AN84:AN3156,"&gt;0",AL84:AL3156)</f>
        <v>46.35</v>
      </c>
      <c r="BC3158" s="5"/>
    </row>
  </sheetData>
  <mergeCells count="3">
    <mergeCell ref="AT1:AU1"/>
    <mergeCell ref="AV1:AW1"/>
    <mergeCell ref="AX1:AY1"/>
  </mergeCells>
  <conditionalFormatting sqref="AD6">
    <cfRule type="cellIs" dxfId="54" priority="1" stopIfTrue="1" operator="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L14" sqref="L14"/>
    </sheetView>
  </sheetViews>
  <sheetFormatPr baseColWidth="10" defaultRowHeight="15"/>
  <cols>
    <col min="4" max="4" width="14.7109375" bestFit="1" customWidth="1"/>
  </cols>
  <sheetData>
    <row r="1" spans="1:14">
      <c r="A1" s="6"/>
      <c r="B1" s="6" t="e">
        <f>SUM(B4:B11)</f>
        <v>#NAME?</v>
      </c>
      <c r="C1" s="6" t="e">
        <f t="shared" ref="C1:D1" si="0">SUM(C4:C11)</f>
        <v>#NAME?</v>
      </c>
      <c r="D1" s="6" t="e">
        <f t="shared" si="0"/>
        <v>#NAME?</v>
      </c>
      <c r="H1" s="20"/>
      <c r="I1" s="100"/>
      <c r="J1" s="100"/>
      <c r="K1" s="100"/>
      <c r="L1" s="100"/>
      <c r="M1" s="100"/>
      <c r="N1" s="20"/>
    </row>
    <row r="2" spans="1:14">
      <c r="A2" s="6"/>
      <c r="B2" s="6" t="s">
        <v>2</v>
      </c>
      <c r="C2" s="6" t="s">
        <v>3</v>
      </c>
      <c r="D2" s="6" t="s">
        <v>4</v>
      </c>
      <c r="H2" s="20"/>
      <c r="I2" s="21"/>
      <c r="J2" s="22"/>
      <c r="K2" s="20"/>
      <c r="L2" s="20"/>
      <c r="M2" s="20"/>
      <c r="N2" s="20"/>
    </row>
    <row r="3" spans="1:14" ht="15.75" thickBot="1">
      <c r="A3" s="6" t="s">
        <v>5</v>
      </c>
      <c r="B3" s="6"/>
      <c r="C3" s="6"/>
      <c r="D3" s="6"/>
      <c r="H3" s="20"/>
      <c r="I3" s="21"/>
      <c r="J3" s="22"/>
      <c r="K3" s="20"/>
      <c r="L3" s="20"/>
      <c r="M3" s="20"/>
      <c r="N3" s="20"/>
    </row>
    <row r="4" spans="1:14">
      <c r="A4" s="7" t="e">
        <f>IF(VALUE(INDEX(Col,MIN(IF(COUNTIF(A$3:A3,Dates)=0,ROW(Dates)))))=0,"",VALUE(INDEX(Col,MIN(IF(COUNTIF(A$3:A3,Dates)=0,ROW(Dates))))))</f>
        <v>#NAME?</v>
      </c>
      <c r="B4" s="8" t="e">
        <f t="shared" ref="B4:B30" si="1">IF(A4="","",SUMPRODUCT((MONTH(Dates)=MONTH(A4))*(YEAR(Dates)=YEAR(A4))*Mises))</f>
        <v>#NAME?</v>
      </c>
      <c r="C4" s="9" t="e">
        <f t="shared" ref="C4:C30" si="2">IF(A4="","",SUMPRODUCT((MONTH(Dates)=MONTH(A4))*(YEAR(Dates)=YEAR(A4)),Gains))</f>
        <v>#NAME?</v>
      </c>
      <c r="D4" s="10" t="e">
        <f>IF(A4="","",C4-B4)</f>
        <v>#NAME?</v>
      </c>
      <c r="H4" s="20"/>
      <c r="I4" s="21"/>
      <c r="J4" s="22"/>
      <c r="K4" s="20"/>
      <c r="L4" s="20"/>
      <c r="M4" s="20"/>
      <c r="N4" s="20"/>
    </row>
    <row r="5" spans="1:14">
      <c r="A5" s="11" t="e">
        <f t="array" ref="A5">IF(VALUE(INDEX(Col,MIN(IF(COUNTIF(A$3:A4,Dates)=0,ROW(Dates)))))=0,"",VALUE(INDEX(Col,MIN(IF(COUNTIF(A$3:A4,Dates)=0,ROW(Dates))))))</f>
        <v>#NAME?</v>
      </c>
      <c r="B5" s="12" t="e">
        <f t="shared" si="1"/>
        <v>#NAME?</v>
      </c>
      <c r="C5" s="13" t="e">
        <f t="shared" si="2"/>
        <v>#NAME?</v>
      </c>
      <c r="D5" s="14" t="e">
        <f t="shared" ref="D5:D30" si="3">IF(A5="","",C5-B5)</f>
        <v>#NAME?</v>
      </c>
      <c r="H5" s="20"/>
      <c r="I5" s="21"/>
      <c r="J5" s="22"/>
      <c r="K5" s="20"/>
      <c r="L5" s="20"/>
      <c r="M5" s="20"/>
      <c r="N5" s="20"/>
    </row>
    <row r="6" spans="1:14">
      <c r="A6" s="11" t="e">
        <f t="array" ref="A6">IF(VALUE(INDEX(Col,MIN(IF(COUNTIF(A$3:A5,Dates)=0,ROW(Dates)))))=0,"",VALUE(INDEX(Col,MIN(IF(COUNTIF(A$3:A5,Dates)=0,ROW(Dates))))))</f>
        <v>#NAME?</v>
      </c>
      <c r="B6" s="12" t="e">
        <f t="shared" si="1"/>
        <v>#NAME?</v>
      </c>
      <c r="C6" s="13" t="e">
        <f t="shared" si="2"/>
        <v>#NAME?</v>
      </c>
      <c r="D6" s="14" t="e">
        <f t="shared" si="3"/>
        <v>#NAME?</v>
      </c>
      <c r="H6" s="20"/>
      <c r="I6" s="20"/>
      <c r="J6" s="20"/>
      <c r="K6" s="20"/>
      <c r="L6" s="20"/>
      <c r="M6" s="20"/>
      <c r="N6" s="20"/>
    </row>
    <row r="7" spans="1:14">
      <c r="A7" s="11" t="e">
        <f t="array" ref="A7">IF(VALUE(INDEX(Col,MIN(IF(COUNTIF(A$3:A6,Dates)=0,ROW(Dates)))))=0,"",VALUE(INDEX(Col,MIN(IF(COUNTIF(A$3:A6,Dates)=0,ROW(Dates))))))</f>
        <v>#NAME?</v>
      </c>
      <c r="B7" s="12" t="e">
        <f t="shared" si="1"/>
        <v>#NAME?</v>
      </c>
      <c r="C7" s="13" t="e">
        <f t="shared" si="2"/>
        <v>#NAME?</v>
      </c>
      <c r="D7" s="14" t="e">
        <f t="shared" si="3"/>
        <v>#NAME?</v>
      </c>
      <c r="H7" s="20"/>
      <c r="I7" s="20"/>
      <c r="J7" s="20"/>
      <c r="K7" s="20"/>
      <c r="L7" s="20"/>
      <c r="M7" s="20"/>
      <c r="N7" s="20"/>
    </row>
    <row r="8" spans="1:14">
      <c r="A8" s="11" t="e">
        <f t="array" ref="A8">IF(VALUE(INDEX(Col,MIN(IF(COUNTIF(A$3:A7,Dates)=0,ROW(Dates)))))=0,"",VALUE(INDEX(Col,MIN(IF(COUNTIF(A$3:A7,Dates)=0,ROW(Dates))))))</f>
        <v>#NAME?</v>
      </c>
      <c r="B8" s="12" t="e">
        <f t="shared" si="1"/>
        <v>#NAME?</v>
      </c>
      <c r="C8" s="13" t="e">
        <f t="shared" si="2"/>
        <v>#NAME?</v>
      </c>
      <c r="D8" s="14" t="e">
        <f t="shared" si="3"/>
        <v>#NAME?</v>
      </c>
      <c r="H8" s="20"/>
      <c r="I8" s="20"/>
      <c r="J8" s="20"/>
      <c r="K8" s="20"/>
      <c r="L8" s="20"/>
      <c r="M8" s="20"/>
      <c r="N8" s="20"/>
    </row>
    <row r="9" spans="1:14">
      <c r="A9" s="11" t="e">
        <f t="array" ref="A9">IF(VALUE(INDEX(Col,MIN(IF(COUNTIF(A$3:A8,Dates)=0,ROW(Dates)))))=0,"",VALUE(INDEX(Col,MIN(IF(COUNTIF(A$3:A8,Dates)=0,ROW(Dates))))))</f>
        <v>#NAME?</v>
      </c>
      <c r="B9" s="12" t="e">
        <f t="shared" si="1"/>
        <v>#NAME?</v>
      </c>
      <c r="C9" s="13" t="e">
        <f t="shared" si="2"/>
        <v>#NAME?</v>
      </c>
      <c r="D9" s="14" t="e">
        <f t="shared" si="3"/>
        <v>#NAME?</v>
      </c>
      <c r="H9" s="20"/>
      <c r="I9" s="20"/>
      <c r="J9" s="20"/>
      <c r="K9" s="20"/>
      <c r="L9" s="20"/>
      <c r="M9" s="20"/>
      <c r="N9" s="20"/>
    </row>
    <row r="10" spans="1:14">
      <c r="A10" s="11" t="e">
        <f t="array" ref="A10">IF(VALUE(INDEX(Col,MIN(IF(COUNTIF(A$3:A9,Dates)=0,ROW(Dates)))))=0,"",VALUE(INDEX(Col,MIN(IF(COUNTIF(A$3:A9,Dates)=0,ROW(Dates))))))</f>
        <v>#NAME?</v>
      </c>
      <c r="B10" s="12" t="e">
        <f t="shared" si="1"/>
        <v>#NAME?</v>
      </c>
      <c r="C10" s="13" t="e">
        <f t="shared" si="2"/>
        <v>#NAME?</v>
      </c>
      <c r="D10" s="14" t="e">
        <f t="shared" si="3"/>
        <v>#NAME?</v>
      </c>
    </row>
    <row r="11" spans="1:14">
      <c r="A11" s="11" t="e">
        <f t="array" ref="A11">IF(VALUE(INDEX(Col,MIN(IF(COUNTIF(A$3:A10,Dates)=0,ROW(Dates)))))=0,"",VALUE(INDEX(Col,MIN(IF(COUNTIF(A$3:A10,Dates)=0,ROW(Dates))))))</f>
        <v>#NAME?</v>
      </c>
      <c r="B11" s="12" t="e">
        <f t="shared" si="1"/>
        <v>#NAME?</v>
      </c>
      <c r="C11" s="13" t="e">
        <f t="shared" si="2"/>
        <v>#NAME?</v>
      </c>
      <c r="D11" s="14" t="e">
        <f t="shared" si="3"/>
        <v>#NAME?</v>
      </c>
      <c r="M11" s="19"/>
    </row>
    <row r="12" spans="1:14">
      <c r="A12" s="11" t="e">
        <f t="array" ref="A12">IF(VALUE(INDEX(Col,MIN(IF(COUNTIF(A$3:A11,Dates)=0,ROW(Dates)))))=0,"",VALUE(INDEX(Col,MIN(IF(COUNTIF(A$3:A11,Dates)=0,ROW(Dates))))))</f>
        <v>#NAME?</v>
      </c>
      <c r="B12" s="12" t="e">
        <f t="shared" si="1"/>
        <v>#NAME?</v>
      </c>
      <c r="C12" s="13" t="e">
        <f t="shared" si="2"/>
        <v>#NAME?</v>
      </c>
      <c r="D12" s="14" t="e">
        <f t="shared" si="3"/>
        <v>#NAME?</v>
      </c>
    </row>
    <row r="13" spans="1:14">
      <c r="A13" s="11" t="e">
        <f t="array" ref="A13">IF(VALUE(INDEX(Col,MIN(IF(COUNTIF(A$3:A12,Dates)=0,ROW(Dates)))))=0,"",VALUE(INDEX(Col,MIN(IF(COUNTIF(A$3:A12,Dates)=0,ROW(Dates))))))</f>
        <v>#NAME?</v>
      </c>
      <c r="B13" s="12" t="e">
        <f t="shared" si="1"/>
        <v>#NAME?</v>
      </c>
      <c r="C13" s="13" t="e">
        <f t="shared" si="2"/>
        <v>#NAME?</v>
      </c>
      <c r="D13" s="14" t="e">
        <f t="shared" si="3"/>
        <v>#NAME?</v>
      </c>
    </row>
    <row r="14" spans="1:14">
      <c r="A14" s="11" t="e">
        <f t="array" ref="A14">IF(VALUE(INDEX(Col,MIN(IF(COUNTIF(A$3:A13,Dates)=0,ROW(Dates)))))=0,"",VALUE(INDEX(Col,MIN(IF(COUNTIF(A$3:A13,Dates)=0,ROW(Dates))))))</f>
        <v>#NAME?</v>
      </c>
      <c r="B14" s="12" t="e">
        <f t="shared" si="1"/>
        <v>#NAME?</v>
      </c>
      <c r="C14" s="13" t="e">
        <f t="shared" si="2"/>
        <v>#NAME?</v>
      </c>
      <c r="D14" s="14" t="e">
        <f t="shared" si="3"/>
        <v>#NAME?</v>
      </c>
    </row>
    <row r="15" spans="1:14">
      <c r="A15" s="11" t="e">
        <f t="array" ref="A15">IF(VALUE(INDEX(Col,MIN(IF(COUNTIF(A$3:A14,Dates)=0,ROW(Dates)))))=0,"",VALUE(INDEX(Col,MIN(IF(COUNTIF(A$3:A14,Dates)=0,ROW(Dates))))))</f>
        <v>#NAME?</v>
      </c>
      <c r="B15" s="12" t="e">
        <f t="shared" si="1"/>
        <v>#NAME?</v>
      </c>
      <c r="C15" s="13" t="e">
        <f t="shared" si="2"/>
        <v>#NAME?</v>
      </c>
      <c r="D15" s="14" t="e">
        <f t="shared" si="3"/>
        <v>#NAME?</v>
      </c>
    </row>
    <row r="16" spans="1:14">
      <c r="A16" s="11" t="e">
        <f t="array" ref="A16">IF(VALUE(INDEX(Col,MIN(IF(COUNTIF(A$3:A15,Dates)=0,ROW(Dates)))))=0,"",VALUE(INDEX(Col,MIN(IF(COUNTIF(A$3:A15,Dates)=0,ROW(Dates))))))</f>
        <v>#NAME?</v>
      </c>
      <c r="B16" s="12" t="e">
        <f t="shared" si="1"/>
        <v>#NAME?</v>
      </c>
      <c r="C16" s="13" t="e">
        <f t="shared" si="2"/>
        <v>#NAME?</v>
      </c>
      <c r="D16" s="14" t="e">
        <f t="shared" si="3"/>
        <v>#NAME?</v>
      </c>
    </row>
    <row r="17" spans="1:4">
      <c r="A17" s="11" t="e">
        <f t="array" ref="A17">IF(VALUE(INDEX(Col,MIN(IF(COUNTIF(A$3:A16,Dates)=0,ROW(Dates)))))=0,"",VALUE(INDEX(Col,MIN(IF(COUNTIF(A$3:A16,Dates)=0,ROW(Dates))))))</f>
        <v>#NAME?</v>
      </c>
      <c r="B17" s="12" t="e">
        <f t="shared" si="1"/>
        <v>#NAME?</v>
      </c>
      <c r="C17" s="13" t="e">
        <f t="shared" si="2"/>
        <v>#NAME?</v>
      </c>
      <c r="D17" s="14" t="e">
        <f t="shared" si="3"/>
        <v>#NAME?</v>
      </c>
    </row>
    <row r="18" spans="1:4">
      <c r="A18" s="11" t="e">
        <f t="array" ref="A18">IF(VALUE(INDEX(Col,MIN(IF(COUNTIF(A$3:A17,Dates)=0,ROW(Dates)))))=0,"",VALUE(INDEX(Col,MIN(IF(COUNTIF(A$3:A17,Dates)=0,ROW(Dates))))))</f>
        <v>#NAME?</v>
      </c>
      <c r="B18" s="12" t="e">
        <f t="shared" si="1"/>
        <v>#NAME?</v>
      </c>
      <c r="C18" s="13" t="e">
        <f t="shared" si="2"/>
        <v>#NAME?</v>
      </c>
      <c r="D18" s="14" t="e">
        <f t="shared" si="3"/>
        <v>#NAME?</v>
      </c>
    </row>
    <row r="19" spans="1:4">
      <c r="A19" s="11" t="e">
        <f t="array" ref="A19">IF(VALUE(INDEX(Col,MIN(IF(COUNTIF(A$3:A18,Dates)=0,ROW(Dates)))))=0,"",VALUE(INDEX(Col,MIN(IF(COUNTIF(A$3:A18,Dates)=0,ROW(Dates))))))</f>
        <v>#NAME?</v>
      </c>
      <c r="B19" s="12" t="e">
        <f t="shared" si="1"/>
        <v>#NAME?</v>
      </c>
      <c r="C19" s="13" t="e">
        <f t="shared" si="2"/>
        <v>#NAME?</v>
      </c>
      <c r="D19" s="14" t="e">
        <f t="shared" si="3"/>
        <v>#NAME?</v>
      </c>
    </row>
    <row r="20" spans="1:4">
      <c r="A20" s="11" t="e">
        <f t="array" ref="A20">IF(VALUE(INDEX(Col,MIN(IF(COUNTIF(A$3:A19,Dates)=0,ROW(Dates)))))=0,"",VALUE(INDEX(Col,MIN(IF(COUNTIF(A$3:A19,Dates)=0,ROW(Dates))))))</f>
        <v>#NAME?</v>
      </c>
      <c r="B20" s="12" t="e">
        <f t="shared" si="1"/>
        <v>#NAME?</v>
      </c>
      <c r="C20" s="13" t="e">
        <f t="shared" si="2"/>
        <v>#NAME?</v>
      </c>
      <c r="D20" s="14" t="e">
        <f t="shared" si="3"/>
        <v>#NAME?</v>
      </c>
    </row>
    <row r="21" spans="1:4">
      <c r="A21" s="11" t="e">
        <f t="array" ref="A21">IF(VALUE(INDEX(Col,MIN(IF(COUNTIF(A$3:A20,Dates)=0,ROW(Dates)))))=0,"",VALUE(INDEX(Col,MIN(IF(COUNTIF(A$3:A20,Dates)=0,ROW(Dates))))))</f>
        <v>#NAME?</v>
      </c>
      <c r="B21" s="12" t="e">
        <f t="shared" si="1"/>
        <v>#NAME?</v>
      </c>
      <c r="C21" s="13" t="e">
        <f t="shared" si="2"/>
        <v>#NAME?</v>
      </c>
      <c r="D21" s="14" t="e">
        <f t="shared" si="3"/>
        <v>#NAME?</v>
      </c>
    </row>
    <row r="22" spans="1:4">
      <c r="A22" s="11" t="e">
        <f t="array" ref="A22">IF(VALUE(INDEX(Col,MIN(IF(COUNTIF(A$3:A21,Dates)=0,ROW(Dates)))))=0,"",VALUE(INDEX(Col,MIN(IF(COUNTIF(A$3:A21,Dates)=0,ROW(Dates))))))</f>
        <v>#NAME?</v>
      </c>
      <c r="B22" s="12" t="e">
        <f t="shared" si="1"/>
        <v>#NAME?</v>
      </c>
      <c r="C22" s="13" t="e">
        <f t="shared" si="2"/>
        <v>#NAME?</v>
      </c>
      <c r="D22" s="14" t="e">
        <f t="shared" si="3"/>
        <v>#NAME?</v>
      </c>
    </row>
    <row r="23" spans="1:4">
      <c r="A23" s="11" t="e">
        <f t="array" ref="A23">IF(VALUE(INDEX(Col,MIN(IF(COUNTIF(A$3:A22,Dates)=0,ROW(Dates)))))=0,"",VALUE(INDEX(Col,MIN(IF(COUNTIF(A$3:A22,Dates)=0,ROW(Dates))))))</f>
        <v>#NAME?</v>
      </c>
      <c r="B23" s="12" t="e">
        <f t="shared" si="1"/>
        <v>#NAME?</v>
      </c>
      <c r="C23" s="13" t="e">
        <f t="shared" si="2"/>
        <v>#NAME?</v>
      </c>
      <c r="D23" s="14" t="e">
        <f t="shared" si="3"/>
        <v>#NAME?</v>
      </c>
    </row>
    <row r="24" spans="1:4">
      <c r="A24" s="11" t="e">
        <f t="array" ref="A24">IF(VALUE(INDEX(Col,MIN(IF(COUNTIF(A$3:A23,Dates)=0,ROW(Dates)))))=0,"",VALUE(INDEX(Col,MIN(IF(COUNTIF(A$3:A23,Dates)=0,ROW(Dates))))))</f>
        <v>#NAME?</v>
      </c>
      <c r="B24" s="12" t="e">
        <f t="shared" si="1"/>
        <v>#NAME?</v>
      </c>
      <c r="C24" s="13" t="e">
        <f t="shared" si="2"/>
        <v>#NAME?</v>
      </c>
      <c r="D24" s="14" t="e">
        <f t="shared" si="3"/>
        <v>#NAME?</v>
      </c>
    </row>
    <row r="25" spans="1:4">
      <c r="A25" s="11" t="e">
        <f t="array" ref="A25">IF(VALUE(INDEX(Col,MIN(IF(COUNTIF(A$3:A24,Dates)=0,ROW(Dates)))))=0,"",VALUE(INDEX(Col,MIN(IF(COUNTIF(A$3:A24,Dates)=0,ROW(Dates))))))</f>
        <v>#NAME?</v>
      </c>
      <c r="B25" s="12" t="e">
        <f t="shared" si="1"/>
        <v>#NAME?</v>
      </c>
      <c r="C25" s="13" t="e">
        <f t="shared" si="2"/>
        <v>#NAME?</v>
      </c>
      <c r="D25" s="14" t="e">
        <f t="shared" si="3"/>
        <v>#NAME?</v>
      </c>
    </row>
    <row r="26" spans="1:4">
      <c r="A26" s="11" t="e">
        <f t="array" ref="A26">IF(VALUE(INDEX(Col,MIN(IF(COUNTIF(A$3:A25,Dates)=0,ROW(Dates)))))=0,"",VALUE(INDEX(Col,MIN(IF(COUNTIF(A$3:A25,Dates)=0,ROW(Dates))))))</f>
        <v>#NAME?</v>
      </c>
      <c r="B26" s="12" t="e">
        <f t="shared" si="1"/>
        <v>#NAME?</v>
      </c>
      <c r="C26" s="13" t="e">
        <f t="shared" si="2"/>
        <v>#NAME?</v>
      </c>
      <c r="D26" s="14" t="e">
        <f t="shared" si="3"/>
        <v>#NAME?</v>
      </c>
    </row>
    <row r="27" spans="1:4">
      <c r="A27" s="11" t="e">
        <f t="array" ref="A27">IF(VALUE(INDEX(Col,MIN(IF(COUNTIF(A$3:A26,Dates)=0,ROW(Dates)))))=0,"",VALUE(INDEX(Col,MIN(IF(COUNTIF(A$3:A26,Dates)=0,ROW(Dates))))))</f>
        <v>#NAME?</v>
      </c>
      <c r="B27" s="12" t="e">
        <f t="shared" si="1"/>
        <v>#NAME?</v>
      </c>
      <c r="C27" s="13" t="e">
        <f t="shared" si="2"/>
        <v>#NAME?</v>
      </c>
      <c r="D27" s="14" t="e">
        <f t="shared" si="3"/>
        <v>#NAME?</v>
      </c>
    </row>
    <row r="28" spans="1:4">
      <c r="A28" s="11" t="e">
        <f t="array" ref="A28">IF(VALUE(INDEX(Col,MIN(IF(COUNTIF(A$3:A27,Dates)=0,ROW(Dates)))))=0,"",VALUE(INDEX(Col,MIN(IF(COUNTIF(A$3:A27,Dates)=0,ROW(Dates))))))</f>
        <v>#NAME?</v>
      </c>
      <c r="B28" s="12" t="e">
        <f t="shared" si="1"/>
        <v>#NAME?</v>
      </c>
      <c r="C28" s="13" t="e">
        <f t="shared" si="2"/>
        <v>#NAME?</v>
      </c>
      <c r="D28" s="14" t="e">
        <f t="shared" si="3"/>
        <v>#NAME?</v>
      </c>
    </row>
    <row r="29" spans="1:4">
      <c r="A29" s="11" t="e">
        <f t="array" ref="A29">IF(VALUE(INDEX(Col,MIN(IF(COUNTIF(A$3:A28,Dates)=0,ROW(Dates)))))=0,"",VALUE(INDEX(Col,MIN(IF(COUNTIF(A$3:A28,Dates)=0,ROW(Dates))))))</f>
        <v>#NAME?</v>
      </c>
      <c r="B29" s="12" t="e">
        <f t="shared" si="1"/>
        <v>#NAME?</v>
      </c>
      <c r="C29" s="13" t="e">
        <f t="shared" si="2"/>
        <v>#NAME?</v>
      </c>
      <c r="D29" s="14" t="e">
        <f t="shared" si="3"/>
        <v>#NAME?</v>
      </c>
    </row>
    <row r="30" spans="1:4" ht="15.75" thickBot="1">
      <c r="A30" s="15" t="e">
        <f t="array" ref="A30">IF(VALUE(INDEX(Col,MIN(IF(COUNTIF(A$3:A29,Dates)=0,ROW(Dates)))))=0,"",VALUE(INDEX(Col,MIN(IF(COUNTIF(A$3:A29,Dates)=0,ROW(Dates))))))</f>
        <v>#NAME?</v>
      </c>
      <c r="B30" s="16" t="e">
        <f t="shared" si="1"/>
        <v>#NAME?</v>
      </c>
      <c r="C30" s="17" t="e">
        <f t="shared" si="2"/>
        <v>#NAME?</v>
      </c>
      <c r="D30" s="18" t="e">
        <f t="shared" si="3"/>
        <v>#NAME?</v>
      </c>
    </row>
  </sheetData>
  <mergeCells count="1">
    <mergeCell ref="I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AA35"/>
  <sheetViews>
    <sheetView showGridLines="0" showRowColHeaders="0" tabSelected="1" topLeftCell="C1" zoomScaleNormal="100" workbookViewId="0">
      <selection activeCell="T4" sqref="T4"/>
    </sheetView>
  </sheetViews>
  <sheetFormatPr baseColWidth="10" defaultColWidth="0" defaultRowHeight="15" customHeight="1" zeroHeight="1"/>
  <cols>
    <col min="1" max="1" width="15.28515625" style="77" customWidth="1"/>
    <col min="2" max="2" width="13.42578125" style="75" customWidth="1"/>
    <col min="3" max="3" width="13" style="76" customWidth="1"/>
    <col min="4" max="23" width="8.140625" style="77" customWidth="1"/>
    <col min="24" max="24" width="30.42578125" style="77" customWidth="1"/>
    <col min="25" max="27" width="8.140625" style="77" hidden="1" customWidth="1"/>
    <col min="28" max="256" width="0" style="77" hidden="1"/>
    <col min="257" max="257" width="15.28515625" style="77" customWidth="1"/>
    <col min="258" max="258" width="13.42578125" style="77" customWidth="1"/>
    <col min="259" max="259" width="13" style="77" customWidth="1"/>
    <col min="260" max="279" width="8.140625" style="77" customWidth="1"/>
    <col min="280" max="280" width="30.42578125" style="77" customWidth="1"/>
    <col min="281" max="283" width="0" style="77" hidden="1" customWidth="1"/>
    <col min="284" max="512" width="0" style="77" hidden="1"/>
    <col min="513" max="513" width="15.28515625" style="77" customWidth="1"/>
    <col min="514" max="514" width="13.42578125" style="77" customWidth="1"/>
    <col min="515" max="515" width="13" style="77" customWidth="1"/>
    <col min="516" max="535" width="8.140625" style="77" customWidth="1"/>
    <col min="536" max="536" width="30.42578125" style="77" customWidth="1"/>
    <col min="537" max="539" width="0" style="77" hidden="1" customWidth="1"/>
    <col min="540" max="768" width="0" style="77" hidden="1"/>
    <col min="769" max="769" width="15.28515625" style="77" customWidth="1"/>
    <col min="770" max="770" width="13.42578125" style="77" customWidth="1"/>
    <col min="771" max="771" width="13" style="77" customWidth="1"/>
    <col min="772" max="791" width="8.140625" style="77" customWidth="1"/>
    <col min="792" max="792" width="30.42578125" style="77" customWidth="1"/>
    <col min="793" max="795" width="0" style="77" hidden="1" customWidth="1"/>
    <col min="796" max="1024" width="0" style="77" hidden="1"/>
    <col min="1025" max="1025" width="15.28515625" style="77" customWidth="1"/>
    <col min="1026" max="1026" width="13.42578125" style="77" customWidth="1"/>
    <col min="1027" max="1027" width="13" style="77" customWidth="1"/>
    <col min="1028" max="1047" width="8.140625" style="77" customWidth="1"/>
    <col min="1048" max="1048" width="30.42578125" style="77" customWidth="1"/>
    <col min="1049" max="1051" width="0" style="77" hidden="1" customWidth="1"/>
    <col min="1052" max="1280" width="0" style="77" hidden="1"/>
    <col min="1281" max="1281" width="15.28515625" style="77" customWidth="1"/>
    <col min="1282" max="1282" width="13.42578125" style="77" customWidth="1"/>
    <col min="1283" max="1283" width="13" style="77" customWidth="1"/>
    <col min="1284" max="1303" width="8.140625" style="77" customWidth="1"/>
    <col min="1304" max="1304" width="30.42578125" style="77" customWidth="1"/>
    <col min="1305" max="1307" width="0" style="77" hidden="1" customWidth="1"/>
    <col min="1308" max="1536" width="0" style="77" hidden="1"/>
    <col min="1537" max="1537" width="15.28515625" style="77" customWidth="1"/>
    <col min="1538" max="1538" width="13.42578125" style="77" customWidth="1"/>
    <col min="1539" max="1539" width="13" style="77" customWidth="1"/>
    <col min="1540" max="1559" width="8.140625" style="77" customWidth="1"/>
    <col min="1560" max="1560" width="30.42578125" style="77" customWidth="1"/>
    <col min="1561" max="1563" width="0" style="77" hidden="1" customWidth="1"/>
    <col min="1564" max="1792" width="0" style="77" hidden="1"/>
    <col min="1793" max="1793" width="15.28515625" style="77" customWidth="1"/>
    <col min="1794" max="1794" width="13.42578125" style="77" customWidth="1"/>
    <col min="1795" max="1795" width="13" style="77" customWidth="1"/>
    <col min="1796" max="1815" width="8.140625" style="77" customWidth="1"/>
    <col min="1816" max="1816" width="30.42578125" style="77" customWidth="1"/>
    <col min="1817" max="1819" width="0" style="77" hidden="1" customWidth="1"/>
    <col min="1820" max="2048" width="0" style="77" hidden="1"/>
    <col min="2049" max="2049" width="15.28515625" style="77" customWidth="1"/>
    <col min="2050" max="2050" width="13.42578125" style="77" customWidth="1"/>
    <col min="2051" max="2051" width="13" style="77" customWidth="1"/>
    <col min="2052" max="2071" width="8.140625" style="77" customWidth="1"/>
    <col min="2072" max="2072" width="30.42578125" style="77" customWidth="1"/>
    <col min="2073" max="2075" width="0" style="77" hidden="1" customWidth="1"/>
    <col min="2076" max="2304" width="0" style="77" hidden="1"/>
    <col min="2305" max="2305" width="15.28515625" style="77" customWidth="1"/>
    <col min="2306" max="2306" width="13.42578125" style="77" customWidth="1"/>
    <col min="2307" max="2307" width="13" style="77" customWidth="1"/>
    <col min="2308" max="2327" width="8.140625" style="77" customWidth="1"/>
    <col min="2328" max="2328" width="30.42578125" style="77" customWidth="1"/>
    <col min="2329" max="2331" width="0" style="77" hidden="1" customWidth="1"/>
    <col min="2332" max="2560" width="0" style="77" hidden="1"/>
    <col min="2561" max="2561" width="15.28515625" style="77" customWidth="1"/>
    <col min="2562" max="2562" width="13.42578125" style="77" customWidth="1"/>
    <col min="2563" max="2563" width="13" style="77" customWidth="1"/>
    <col min="2564" max="2583" width="8.140625" style="77" customWidth="1"/>
    <col min="2584" max="2584" width="30.42578125" style="77" customWidth="1"/>
    <col min="2585" max="2587" width="0" style="77" hidden="1" customWidth="1"/>
    <col min="2588" max="2816" width="0" style="77" hidden="1"/>
    <col min="2817" max="2817" width="15.28515625" style="77" customWidth="1"/>
    <col min="2818" max="2818" width="13.42578125" style="77" customWidth="1"/>
    <col min="2819" max="2819" width="13" style="77" customWidth="1"/>
    <col min="2820" max="2839" width="8.140625" style="77" customWidth="1"/>
    <col min="2840" max="2840" width="30.42578125" style="77" customWidth="1"/>
    <col min="2841" max="2843" width="0" style="77" hidden="1" customWidth="1"/>
    <col min="2844" max="3072" width="0" style="77" hidden="1"/>
    <col min="3073" max="3073" width="15.28515625" style="77" customWidth="1"/>
    <col min="3074" max="3074" width="13.42578125" style="77" customWidth="1"/>
    <col min="3075" max="3075" width="13" style="77" customWidth="1"/>
    <col min="3076" max="3095" width="8.140625" style="77" customWidth="1"/>
    <col min="3096" max="3096" width="30.42578125" style="77" customWidth="1"/>
    <col min="3097" max="3099" width="0" style="77" hidden="1" customWidth="1"/>
    <col min="3100" max="3328" width="0" style="77" hidden="1"/>
    <col min="3329" max="3329" width="15.28515625" style="77" customWidth="1"/>
    <col min="3330" max="3330" width="13.42578125" style="77" customWidth="1"/>
    <col min="3331" max="3331" width="13" style="77" customWidth="1"/>
    <col min="3332" max="3351" width="8.140625" style="77" customWidth="1"/>
    <col min="3352" max="3352" width="30.42578125" style="77" customWidth="1"/>
    <col min="3353" max="3355" width="0" style="77" hidden="1" customWidth="1"/>
    <col min="3356" max="3584" width="0" style="77" hidden="1"/>
    <col min="3585" max="3585" width="15.28515625" style="77" customWidth="1"/>
    <col min="3586" max="3586" width="13.42578125" style="77" customWidth="1"/>
    <col min="3587" max="3587" width="13" style="77" customWidth="1"/>
    <col min="3588" max="3607" width="8.140625" style="77" customWidth="1"/>
    <col min="3608" max="3608" width="30.42578125" style="77" customWidth="1"/>
    <col min="3609" max="3611" width="0" style="77" hidden="1" customWidth="1"/>
    <col min="3612" max="3840" width="0" style="77" hidden="1"/>
    <col min="3841" max="3841" width="15.28515625" style="77" customWidth="1"/>
    <col min="3842" max="3842" width="13.42578125" style="77" customWidth="1"/>
    <col min="3843" max="3843" width="13" style="77" customWidth="1"/>
    <col min="3844" max="3863" width="8.140625" style="77" customWidth="1"/>
    <col min="3864" max="3864" width="30.42578125" style="77" customWidth="1"/>
    <col min="3865" max="3867" width="0" style="77" hidden="1" customWidth="1"/>
    <col min="3868" max="4096" width="0" style="77" hidden="1"/>
    <col min="4097" max="4097" width="15.28515625" style="77" customWidth="1"/>
    <col min="4098" max="4098" width="13.42578125" style="77" customWidth="1"/>
    <col min="4099" max="4099" width="13" style="77" customWidth="1"/>
    <col min="4100" max="4119" width="8.140625" style="77" customWidth="1"/>
    <col min="4120" max="4120" width="30.42578125" style="77" customWidth="1"/>
    <col min="4121" max="4123" width="0" style="77" hidden="1" customWidth="1"/>
    <col min="4124" max="4352" width="0" style="77" hidden="1"/>
    <col min="4353" max="4353" width="15.28515625" style="77" customWidth="1"/>
    <col min="4354" max="4354" width="13.42578125" style="77" customWidth="1"/>
    <col min="4355" max="4355" width="13" style="77" customWidth="1"/>
    <col min="4356" max="4375" width="8.140625" style="77" customWidth="1"/>
    <col min="4376" max="4376" width="30.42578125" style="77" customWidth="1"/>
    <col min="4377" max="4379" width="0" style="77" hidden="1" customWidth="1"/>
    <col min="4380" max="4608" width="0" style="77" hidden="1"/>
    <col min="4609" max="4609" width="15.28515625" style="77" customWidth="1"/>
    <col min="4610" max="4610" width="13.42578125" style="77" customWidth="1"/>
    <col min="4611" max="4611" width="13" style="77" customWidth="1"/>
    <col min="4612" max="4631" width="8.140625" style="77" customWidth="1"/>
    <col min="4632" max="4632" width="30.42578125" style="77" customWidth="1"/>
    <col min="4633" max="4635" width="0" style="77" hidden="1" customWidth="1"/>
    <col min="4636" max="4864" width="0" style="77" hidden="1"/>
    <col min="4865" max="4865" width="15.28515625" style="77" customWidth="1"/>
    <col min="4866" max="4866" width="13.42578125" style="77" customWidth="1"/>
    <col min="4867" max="4867" width="13" style="77" customWidth="1"/>
    <col min="4868" max="4887" width="8.140625" style="77" customWidth="1"/>
    <col min="4888" max="4888" width="30.42578125" style="77" customWidth="1"/>
    <col min="4889" max="4891" width="0" style="77" hidden="1" customWidth="1"/>
    <col min="4892" max="5120" width="0" style="77" hidden="1"/>
    <col min="5121" max="5121" width="15.28515625" style="77" customWidth="1"/>
    <col min="5122" max="5122" width="13.42578125" style="77" customWidth="1"/>
    <col min="5123" max="5123" width="13" style="77" customWidth="1"/>
    <col min="5124" max="5143" width="8.140625" style="77" customWidth="1"/>
    <col min="5144" max="5144" width="30.42578125" style="77" customWidth="1"/>
    <col min="5145" max="5147" width="0" style="77" hidden="1" customWidth="1"/>
    <col min="5148" max="5376" width="0" style="77" hidden="1"/>
    <col min="5377" max="5377" width="15.28515625" style="77" customWidth="1"/>
    <col min="5378" max="5378" width="13.42578125" style="77" customWidth="1"/>
    <col min="5379" max="5379" width="13" style="77" customWidth="1"/>
    <col min="5380" max="5399" width="8.140625" style="77" customWidth="1"/>
    <col min="5400" max="5400" width="30.42578125" style="77" customWidth="1"/>
    <col min="5401" max="5403" width="0" style="77" hidden="1" customWidth="1"/>
    <col min="5404" max="5632" width="0" style="77" hidden="1"/>
    <col min="5633" max="5633" width="15.28515625" style="77" customWidth="1"/>
    <col min="5634" max="5634" width="13.42578125" style="77" customWidth="1"/>
    <col min="5635" max="5635" width="13" style="77" customWidth="1"/>
    <col min="5636" max="5655" width="8.140625" style="77" customWidth="1"/>
    <col min="5656" max="5656" width="30.42578125" style="77" customWidth="1"/>
    <col min="5657" max="5659" width="0" style="77" hidden="1" customWidth="1"/>
    <col min="5660" max="5888" width="0" style="77" hidden="1"/>
    <col min="5889" max="5889" width="15.28515625" style="77" customWidth="1"/>
    <col min="5890" max="5890" width="13.42578125" style="77" customWidth="1"/>
    <col min="5891" max="5891" width="13" style="77" customWidth="1"/>
    <col min="5892" max="5911" width="8.140625" style="77" customWidth="1"/>
    <col min="5912" max="5912" width="30.42578125" style="77" customWidth="1"/>
    <col min="5913" max="5915" width="0" style="77" hidden="1" customWidth="1"/>
    <col min="5916" max="6144" width="0" style="77" hidden="1"/>
    <col min="6145" max="6145" width="15.28515625" style="77" customWidth="1"/>
    <col min="6146" max="6146" width="13.42578125" style="77" customWidth="1"/>
    <col min="6147" max="6147" width="13" style="77" customWidth="1"/>
    <col min="6148" max="6167" width="8.140625" style="77" customWidth="1"/>
    <col min="6168" max="6168" width="30.42578125" style="77" customWidth="1"/>
    <col min="6169" max="6171" width="0" style="77" hidden="1" customWidth="1"/>
    <col min="6172" max="6400" width="0" style="77" hidden="1"/>
    <col min="6401" max="6401" width="15.28515625" style="77" customWidth="1"/>
    <col min="6402" max="6402" width="13.42578125" style="77" customWidth="1"/>
    <col min="6403" max="6403" width="13" style="77" customWidth="1"/>
    <col min="6404" max="6423" width="8.140625" style="77" customWidth="1"/>
    <col min="6424" max="6424" width="30.42578125" style="77" customWidth="1"/>
    <col min="6425" max="6427" width="0" style="77" hidden="1" customWidth="1"/>
    <col min="6428" max="6656" width="0" style="77" hidden="1"/>
    <col min="6657" max="6657" width="15.28515625" style="77" customWidth="1"/>
    <col min="6658" max="6658" width="13.42578125" style="77" customWidth="1"/>
    <col min="6659" max="6659" width="13" style="77" customWidth="1"/>
    <col min="6660" max="6679" width="8.140625" style="77" customWidth="1"/>
    <col min="6680" max="6680" width="30.42578125" style="77" customWidth="1"/>
    <col min="6681" max="6683" width="0" style="77" hidden="1" customWidth="1"/>
    <col min="6684" max="6912" width="0" style="77" hidden="1"/>
    <col min="6913" max="6913" width="15.28515625" style="77" customWidth="1"/>
    <col min="6914" max="6914" width="13.42578125" style="77" customWidth="1"/>
    <col min="6915" max="6915" width="13" style="77" customWidth="1"/>
    <col min="6916" max="6935" width="8.140625" style="77" customWidth="1"/>
    <col min="6936" max="6936" width="30.42578125" style="77" customWidth="1"/>
    <col min="6937" max="6939" width="0" style="77" hidden="1" customWidth="1"/>
    <col min="6940" max="7168" width="0" style="77" hidden="1"/>
    <col min="7169" max="7169" width="15.28515625" style="77" customWidth="1"/>
    <col min="7170" max="7170" width="13.42578125" style="77" customWidth="1"/>
    <col min="7171" max="7171" width="13" style="77" customWidth="1"/>
    <col min="7172" max="7191" width="8.140625" style="77" customWidth="1"/>
    <col min="7192" max="7192" width="30.42578125" style="77" customWidth="1"/>
    <col min="7193" max="7195" width="0" style="77" hidden="1" customWidth="1"/>
    <col min="7196" max="7424" width="0" style="77" hidden="1"/>
    <col min="7425" max="7425" width="15.28515625" style="77" customWidth="1"/>
    <col min="7426" max="7426" width="13.42578125" style="77" customWidth="1"/>
    <col min="7427" max="7427" width="13" style="77" customWidth="1"/>
    <col min="7428" max="7447" width="8.140625" style="77" customWidth="1"/>
    <col min="7448" max="7448" width="30.42578125" style="77" customWidth="1"/>
    <col min="7449" max="7451" width="0" style="77" hidden="1" customWidth="1"/>
    <col min="7452" max="7680" width="0" style="77" hidden="1"/>
    <col min="7681" max="7681" width="15.28515625" style="77" customWidth="1"/>
    <col min="7682" max="7682" width="13.42578125" style="77" customWidth="1"/>
    <col min="7683" max="7683" width="13" style="77" customWidth="1"/>
    <col min="7684" max="7703" width="8.140625" style="77" customWidth="1"/>
    <col min="7704" max="7704" width="30.42578125" style="77" customWidth="1"/>
    <col min="7705" max="7707" width="0" style="77" hidden="1" customWidth="1"/>
    <col min="7708" max="7936" width="0" style="77" hidden="1"/>
    <col min="7937" max="7937" width="15.28515625" style="77" customWidth="1"/>
    <col min="7938" max="7938" width="13.42578125" style="77" customWidth="1"/>
    <col min="7939" max="7939" width="13" style="77" customWidth="1"/>
    <col min="7940" max="7959" width="8.140625" style="77" customWidth="1"/>
    <col min="7960" max="7960" width="30.42578125" style="77" customWidth="1"/>
    <col min="7961" max="7963" width="0" style="77" hidden="1" customWidth="1"/>
    <col min="7964" max="8192" width="0" style="77" hidden="1"/>
    <col min="8193" max="8193" width="15.28515625" style="77" customWidth="1"/>
    <col min="8194" max="8194" width="13.42578125" style="77" customWidth="1"/>
    <col min="8195" max="8195" width="13" style="77" customWidth="1"/>
    <col min="8196" max="8215" width="8.140625" style="77" customWidth="1"/>
    <col min="8216" max="8216" width="30.42578125" style="77" customWidth="1"/>
    <col min="8217" max="8219" width="0" style="77" hidden="1" customWidth="1"/>
    <col min="8220" max="8448" width="0" style="77" hidden="1"/>
    <col min="8449" max="8449" width="15.28515625" style="77" customWidth="1"/>
    <col min="8450" max="8450" width="13.42578125" style="77" customWidth="1"/>
    <col min="8451" max="8451" width="13" style="77" customWidth="1"/>
    <col min="8452" max="8471" width="8.140625" style="77" customWidth="1"/>
    <col min="8472" max="8472" width="30.42578125" style="77" customWidth="1"/>
    <col min="8473" max="8475" width="0" style="77" hidden="1" customWidth="1"/>
    <col min="8476" max="8704" width="0" style="77" hidden="1"/>
    <col min="8705" max="8705" width="15.28515625" style="77" customWidth="1"/>
    <col min="8706" max="8706" width="13.42578125" style="77" customWidth="1"/>
    <col min="8707" max="8707" width="13" style="77" customWidth="1"/>
    <col min="8708" max="8727" width="8.140625" style="77" customWidth="1"/>
    <col min="8728" max="8728" width="30.42578125" style="77" customWidth="1"/>
    <col min="8729" max="8731" width="0" style="77" hidden="1" customWidth="1"/>
    <col min="8732" max="8960" width="0" style="77" hidden="1"/>
    <col min="8961" max="8961" width="15.28515625" style="77" customWidth="1"/>
    <col min="8962" max="8962" width="13.42578125" style="77" customWidth="1"/>
    <col min="8963" max="8963" width="13" style="77" customWidth="1"/>
    <col min="8964" max="8983" width="8.140625" style="77" customWidth="1"/>
    <col min="8984" max="8984" width="30.42578125" style="77" customWidth="1"/>
    <col min="8985" max="8987" width="0" style="77" hidden="1" customWidth="1"/>
    <col min="8988" max="9216" width="0" style="77" hidden="1"/>
    <col min="9217" max="9217" width="15.28515625" style="77" customWidth="1"/>
    <col min="9218" max="9218" width="13.42578125" style="77" customWidth="1"/>
    <col min="9219" max="9219" width="13" style="77" customWidth="1"/>
    <col min="9220" max="9239" width="8.140625" style="77" customWidth="1"/>
    <col min="9240" max="9240" width="30.42578125" style="77" customWidth="1"/>
    <col min="9241" max="9243" width="0" style="77" hidden="1" customWidth="1"/>
    <col min="9244" max="9472" width="0" style="77" hidden="1"/>
    <col min="9473" max="9473" width="15.28515625" style="77" customWidth="1"/>
    <col min="9474" max="9474" width="13.42578125" style="77" customWidth="1"/>
    <col min="9475" max="9475" width="13" style="77" customWidth="1"/>
    <col min="9476" max="9495" width="8.140625" style="77" customWidth="1"/>
    <col min="9496" max="9496" width="30.42578125" style="77" customWidth="1"/>
    <col min="9497" max="9499" width="0" style="77" hidden="1" customWidth="1"/>
    <col min="9500" max="9728" width="0" style="77" hidden="1"/>
    <col min="9729" max="9729" width="15.28515625" style="77" customWidth="1"/>
    <col min="9730" max="9730" width="13.42578125" style="77" customWidth="1"/>
    <col min="9731" max="9731" width="13" style="77" customWidth="1"/>
    <col min="9732" max="9751" width="8.140625" style="77" customWidth="1"/>
    <col min="9752" max="9752" width="30.42578125" style="77" customWidth="1"/>
    <col min="9753" max="9755" width="0" style="77" hidden="1" customWidth="1"/>
    <col min="9756" max="9984" width="0" style="77" hidden="1"/>
    <col min="9985" max="9985" width="15.28515625" style="77" customWidth="1"/>
    <col min="9986" max="9986" width="13.42578125" style="77" customWidth="1"/>
    <col min="9987" max="9987" width="13" style="77" customWidth="1"/>
    <col min="9988" max="10007" width="8.140625" style="77" customWidth="1"/>
    <col min="10008" max="10008" width="30.42578125" style="77" customWidth="1"/>
    <col min="10009" max="10011" width="0" style="77" hidden="1" customWidth="1"/>
    <col min="10012" max="10240" width="0" style="77" hidden="1"/>
    <col min="10241" max="10241" width="15.28515625" style="77" customWidth="1"/>
    <col min="10242" max="10242" width="13.42578125" style="77" customWidth="1"/>
    <col min="10243" max="10243" width="13" style="77" customWidth="1"/>
    <col min="10244" max="10263" width="8.140625" style="77" customWidth="1"/>
    <col min="10264" max="10264" width="30.42578125" style="77" customWidth="1"/>
    <col min="10265" max="10267" width="0" style="77" hidden="1" customWidth="1"/>
    <col min="10268" max="10496" width="0" style="77" hidden="1"/>
    <col min="10497" max="10497" width="15.28515625" style="77" customWidth="1"/>
    <col min="10498" max="10498" width="13.42578125" style="77" customWidth="1"/>
    <col min="10499" max="10499" width="13" style="77" customWidth="1"/>
    <col min="10500" max="10519" width="8.140625" style="77" customWidth="1"/>
    <col min="10520" max="10520" width="30.42578125" style="77" customWidth="1"/>
    <col min="10521" max="10523" width="0" style="77" hidden="1" customWidth="1"/>
    <col min="10524" max="10752" width="0" style="77" hidden="1"/>
    <col min="10753" max="10753" width="15.28515625" style="77" customWidth="1"/>
    <col min="10754" max="10754" width="13.42578125" style="77" customWidth="1"/>
    <col min="10755" max="10755" width="13" style="77" customWidth="1"/>
    <col min="10756" max="10775" width="8.140625" style="77" customWidth="1"/>
    <col min="10776" max="10776" width="30.42578125" style="77" customWidth="1"/>
    <col min="10777" max="10779" width="0" style="77" hidden="1" customWidth="1"/>
    <col min="10780" max="11008" width="0" style="77" hidden="1"/>
    <col min="11009" max="11009" width="15.28515625" style="77" customWidth="1"/>
    <col min="11010" max="11010" width="13.42578125" style="77" customWidth="1"/>
    <col min="11011" max="11011" width="13" style="77" customWidth="1"/>
    <col min="11012" max="11031" width="8.140625" style="77" customWidth="1"/>
    <col min="11032" max="11032" width="30.42578125" style="77" customWidth="1"/>
    <col min="11033" max="11035" width="0" style="77" hidden="1" customWidth="1"/>
    <col min="11036" max="11264" width="0" style="77" hidden="1"/>
    <col min="11265" max="11265" width="15.28515625" style="77" customWidth="1"/>
    <col min="11266" max="11266" width="13.42578125" style="77" customWidth="1"/>
    <col min="11267" max="11267" width="13" style="77" customWidth="1"/>
    <col min="11268" max="11287" width="8.140625" style="77" customWidth="1"/>
    <col min="11288" max="11288" width="30.42578125" style="77" customWidth="1"/>
    <col min="11289" max="11291" width="0" style="77" hidden="1" customWidth="1"/>
    <col min="11292" max="11520" width="0" style="77" hidden="1"/>
    <col min="11521" max="11521" width="15.28515625" style="77" customWidth="1"/>
    <col min="11522" max="11522" width="13.42578125" style="77" customWidth="1"/>
    <col min="11523" max="11523" width="13" style="77" customWidth="1"/>
    <col min="11524" max="11543" width="8.140625" style="77" customWidth="1"/>
    <col min="11544" max="11544" width="30.42578125" style="77" customWidth="1"/>
    <col min="11545" max="11547" width="0" style="77" hidden="1" customWidth="1"/>
    <col min="11548" max="11776" width="0" style="77" hidden="1"/>
    <col min="11777" max="11777" width="15.28515625" style="77" customWidth="1"/>
    <col min="11778" max="11778" width="13.42578125" style="77" customWidth="1"/>
    <col min="11779" max="11779" width="13" style="77" customWidth="1"/>
    <col min="11780" max="11799" width="8.140625" style="77" customWidth="1"/>
    <col min="11800" max="11800" width="30.42578125" style="77" customWidth="1"/>
    <col min="11801" max="11803" width="0" style="77" hidden="1" customWidth="1"/>
    <col min="11804" max="12032" width="0" style="77" hidden="1"/>
    <col min="12033" max="12033" width="15.28515625" style="77" customWidth="1"/>
    <col min="12034" max="12034" width="13.42578125" style="77" customWidth="1"/>
    <col min="12035" max="12035" width="13" style="77" customWidth="1"/>
    <col min="12036" max="12055" width="8.140625" style="77" customWidth="1"/>
    <col min="12056" max="12056" width="30.42578125" style="77" customWidth="1"/>
    <col min="12057" max="12059" width="0" style="77" hidden="1" customWidth="1"/>
    <col min="12060" max="12288" width="0" style="77" hidden="1"/>
    <col min="12289" max="12289" width="15.28515625" style="77" customWidth="1"/>
    <col min="12290" max="12290" width="13.42578125" style="77" customWidth="1"/>
    <col min="12291" max="12291" width="13" style="77" customWidth="1"/>
    <col min="12292" max="12311" width="8.140625" style="77" customWidth="1"/>
    <col min="12312" max="12312" width="30.42578125" style="77" customWidth="1"/>
    <col min="12313" max="12315" width="0" style="77" hidden="1" customWidth="1"/>
    <col min="12316" max="12544" width="0" style="77" hidden="1"/>
    <col min="12545" max="12545" width="15.28515625" style="77" customWidth="1"/>
    <col min="12546" max="12546" width="13.42578125" style="77" customWidth="1"/>
    <col min="12547" max="12547" width="13" style="77" customWidth="1"/>
    <col min="12548" max="12567" width="8.140625" style="77" customWidth="1"/>
    <col min="12568" max="12568" width="30.42578125" style="77" customWidth="1"/>
    <col min="12569" max="12571" width="0" style="77" hidden="1" customWidth="1"/>
    <col min="12572" max="12800" width="0" style="77" hidden="1"/>
    <col min="12801" max="12801" width="15.28515625" style="77" customWidth="1"/>
    <col min="12802" max="12802" width="13.42578125" style="77" customWidth="1"/>
    <col min="12803" max="12803" width="13" style="77" customWidth="1"/>
    <col min="12804" max="12823" width="8.140625" style="77" customWidth="1"/>
    <col min="12824" max="12824" width="30.42578125" style="77" customWidth="1"/>
    <col min="12825" max="12827" width="0" style="77" hidden="1" customWidth="1"/>
    <col min="12828" max="13056" width="0" style="77" hidden="1"/>
    <col min="13057" max="13057" width="15.28515625" style="77" customWidth="1"/>
    <col min="13058" max="13058" width="13.42578125" style="77" customWidth="1"/>
    <col min="13059" max="13059" width="13" style="77" customWidth="1"/>
    <col min="13060" max="13079" width="8.140625" style="77" customWidth="1"/>
    <col min="13080" max="13080" width="30.42578125" style="77" customWidth="1"/>
    <col min="13081" max="13083" width="0" style="77" hidden="1" customWidth="1"/>
    <col min="13084" max="13312" width="0" style="77" hidden="1"/>
    <col min="13313" max="13313" width="15.28515625" style="77" customWidth="1"/>
    <col min="13314" max="13314" width="13.42578125" style="77" customWidth="1"/>
    <col min="13315" max="13315" width="13" style="77" customWidth="1"/>
    <col min="13316" max="13335" width="8.140625" style="77" customWidth="1"/>
    <col min="13336" max="13336" width="30.42578125" style="77" customWidth="1"/>
    <col min="13337" max="13339" width="0" style="77" hidden="1" customWidth="1"/>
    <col min="13340" max="13568" width="0" style="77" hidden="1"/>
    <col min="13569" max="13569" width="15.28515625" style="77" customWidth="1"/>
    <col min="13570" max="13570" width="13.42578125" style="77" customWidth="1"/>
    <col min="13571" max="13571" width="13" style="77" customWidth="1"/>
    <col min="13572" max="13591" width="8.140625" style="77" customWidth="1"/>
    <col min="13592" max="13592" width="30.42578125" style="77" customWidth="1"/>
    <col min="13593" max="13595" width="0" style="77" hidden="1" customWidth="1"/>
    <col min="13596" max="13824" width="0" style="77" hidden="1"/>
    <col min="13825" max="13825" width="15.28515625" style="77" customWidth="1"/>
    <col min="13826" max="13826" width="13.42578125" style="77" customWidth="1"/>
    <col min="13827" max="13827" width="13" style="77" customWidth="1"/>
    <col min="13828" max="13847" width="8.140625" style="77" customWidth="1"/>
    <col min="13848" max="13848" width="30.42578125" style="77" customWidth="1"/>
    <col min="13849" max="13851" width="0" style="77" hidden="1" customWidth="1"/>
    <col min="13852" max="14080" width="0" style="77" hidden="1"/>
    <col min="14081" max="14081" width="15.28515625" style="77" customWidth="1"/>
    <col min="14082" max="14082" width="13.42578125" style="77" customWidth="1"/>
    <col min="14083" max="14083" width="13" style="77" customWidth="1"/>
    <col min="14084" max="14103" width="8.140625" style="77" customWidth="1"/>
    <col min="14104" max="14104" width="30.42578125" style="77" customWidth="1"/>
    <col min="14105" max="14107" width="0" style="77" hidden="1" customWidth="1"/>
    <col min="14108" max="14336" width="0" style="77" hidden="1"/>
    <col min="14337" max="14337" width="15.28515625" style="77" customWidth="1"/>
    <col min="14338" max="14338" width="13.42578125" style="77" customWidth="1"/>
    <col min="14339" max="14339" width="13" style="77" customWidth="1"/>
    <col min="14340" max="14359" width="8.140625" style="77" customWidth="1"/>
    <col min="14360" max="14360" width="30.42578125" style="77" customWidth="1"/>
    <col min="14361" max="14363" width="0" style="77" hidden="1" customWidth="1"/>
    <col min="14364" max="14592" width="0" style="77" hidden="1"/>
    <col min="14593" max="14593" width="15.28515625" style="77" customWidth="1"/>
    <col min="14594" max="14594" width="13.42578125" style="77" customWidth="1"/>
    <col min="14595" max="14595" width="13" style="77" customWidth="1"/>
    <col min="14596" max="14615" width="8.140625" style="77" customWidth="1"/>
    <col min="14616" max="14616" width="30.42578125" style="77" customWidth="1"/>
    <col min="14617" max="14619" width="0" style="77" hidden="1" customWidth="1"/>
    <col min="14620" max="14848" width="0" style="77" hidden="1"/>
    <col min="14849" max="14849" width="15.28515625" style="77" customWidth="1"/>
    <col min="14850" max="14850" width="13.42578125" style="77" customWidth="1"/>
    <col min="14851" max="14851" width="13" style="77" customWidth="1"/>
    <col min="14852" max="14871" width="8.140625" style="77" customWidth="1"/>
    <col min="14872" max="14872" width="30.42578125" style="77" customWidth="1"/>
    <col min="14873" max="14875" width="0" style="77" hidden="1" customWidth="1"/>
    <col min="14876" max="15104" width="0" style="77" hidden="1"/>
    <col min="15105" max="15105" width="15.28515625" style="77" customWidth="1"/>
    <col min="15106" max="15106" width="13.42578125" style="77" customWidth="1"/>
    <col min="15107" max="15107" width="13" style="77" customWidth="1"/>
    <col min="15108" max="15127" width="8.140625" style="77" customWidth="1"/>
    <col min="15128" max="15128" width="30.42578125" style="77" customWidth="1"/>
    <col min="15129" max="15131" width="0" style="77" hidden="1" customWidth="1"/>
    <col min="15132" max="15360" width="0" style="77" hidden="1"/>
    <col min="15361" max="15361" width="15.28515625" style="77" customWidth="1"/>
    <col min="15362" max="15362" width="13.42578125" style="77" customWidth="1"/>
    <col min="15363" max="15363" width="13" style="77" customWidth="1"/>
    <col min="15364" max="15383" width="8.140625" style="77" customWidth="1"/>
    <col min="15384" max="15384" width="30.42578125" style="77" customWidth="1"/>
    <col min="15385" max="15387" width="0" style="77" hidden="1" customWidth="1"/>
    <col min="15388" max="15616" width="0" style="77" hidden="1"/>
    <col min="15617" max="15617" width="15.28515625" style="77" customWidth="1"/>
    <col min="15618" max="15618" width="13.42578125" style="77" customWidth="1"/>
    <col min="15619" max="15619" width="13" style="77" customWidth="1"/>
    <col min="15620" max="15639" width="8.140625" style="77" customWidth="1"/>
    <col min="15640" max="15640" width="30.42578125" style="77" customWidth="1"/>
    <col min="15641" max="15643" width="0" style="77" hidden="1" customWidth="1"/>
    <col min="15644" max="15872" width="0" style="77" hidden="1"/>
    <col min="15873" max="15873" width="15.28515625" style="77" customWidth="1"/>
    <col min="15874" max="15874" width="13.42578125" style="77" customWidth="1"/>
    <col min="15875" max="15875" width="13" style="77" customWidth="1"/>
    <col min="15876" max="15895" width="8.140625" style="77" customWidth="1"/>
    <col min="15896" max="15896" width="30.42578125" style="77" customWidth="1"/>
    <col min="15897" max="15899" width="0" style="77" hidden="1" customWidth="1"/>
    <col min="15900" max="16128" width="0" style="77" hidden="1"/>
    <col min="16129" max="16129" width="15.28515625" style="77" customWidth="1"/>
    <col min="16130" max="16130" width="13.42578125" style="77" customWidth="1"/>
    <col min="16131" max="16131" width="13" style="77" customWidth="1"/>
    <col min="16132" max="16151" width="8.140625" style="77" customWidth="1"/>
    <col min="16152" max="16152" width="30.42578125" style="77" customWidth="1"/>
    <col min="16153" max="16155" width="0" style="77" hidden="1" customWidth="1"/>
    <col min="16156" max="16384" width="0" style="77" hidden="1"/>
  </cols>
  <sheetData>
    <row r="1" spans="2:23" ht="38.25" customHeight="1" thickBot="1"/>
    <row r="2" spans="2:23" ht="15" customHeight="1">
      <c r="G2" s="78"/>
      <c r="J2" s="101">
        <v>1</v>
      </c>
      <c r="M2" s="78"/>
      <c r="T2" s="101">
        <v>4</v>
      </c>
      <c r="V2" s="78"/>
    </row>
    <row r="3" spans="2:23" ht="15.75" customHeight="1" thickBot="1">
      <c r="G3" s="78"/>
      <c r="J3" s="102"/>
      <c r="M3" s="78"/>
      <c r="T3" s="102"/>
      <c r="V3" s="78"/>
    </row>
    <row r="4" spans="2:23" ht="19.5" customHeight="1" thickBot="1">
      <c r="C4" s="79" t="s">
        <v>22</v>
      </c>
    </row>
    <row r="5" spans="2:23" ht="18" customHeight="1" thickBot="1">
      <c r="B5" s="80">
        <v>1</v>
      </c>
      <c r="C5" s="81">
        <v>20</v>
      </c>
      <c r="D5" s="82">
        <v>1</v>
      </c>
      <c r="E5" s="82">
        <v>2</v>
      </c>
      <c r="F5" s="82">
        <v>3</v>
      </c>
      <c r="G5" s="82">
        <v>4</v>
      </c>
      <c r="H5" s="82">
        <v>5</v>
      </c>
      <c r="I5" s="82">
        <v>6</v>
      </c>
      <c r="J5" s="82">
        <v>7</v>
      </c>
      <c r="K5" s="82">
        <v>8</v>
      </c>
      <c r="L5" s="82">
        <v>9</v>
      </c>
      <c r="M5" s="82">
        <v>10</v>
      </c>
      <c r="N5" s="82">
        <v>11</v>
      </c>
      <c r="O5" s="82">
        <v>12</v>
      </c>
      <c r="P5" s="82">
        <v>13</v>
      </c>
      <c r="Q5" s="82">
        <v>14</v>
      </c>
      <c r="R5" s="82">
        <v>15</v>
      </c>
      <c r="S5" s="82">
        <v>16</v>
      </c>
      <c r="T5" s="82">
        <v>17</v>
      </c>
      <c r="U5" s="82">
        <v>18</v>
      </c>
      <c r="V5" s="82">
        <v>19</v>
      </c>
      <c r="W5" s="82">
        <v>20</v>
      </c>
    </row>
    <row r="6" spans="2:23" ht="18" customHeight="1">
      <c r="B6" s="83"/>
      <c r="C6" s="84" t="s">
        <v>23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</row>
    <row r="7" spans="2:23" ht="18" customHeight="1" thickBot="1">
      <c r="B7" s="83"/>
      <c r="C7" s="86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</row>
    <row r="8" spans="2:23" ht="18" customHeight="1" thickBot="1">
      <c r="B8" s="80">
        <v>2</v>
      </c>
      <c r="C8" s="81">
        <v>20</v>
      </c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</row>
    <row r="9" spans="2:23" ht="18" customHeight="1">
      <c r="B9" s="83"/>
      <c r="C9" s="84" t="s">
        <v>23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</row>
    <row r="10" spans="2:23" ht="18" customHeight="1" thickBot="1">
      <c r="B10" s="83"/>
      <c r="C10" s="86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</row>
    <row r="11" spans="2:23" ht="18" customHeight="1" thickBot="1">
      <c r="B11" s="80">
        <v>3</v>
      </c>
      <c r="C11" s="81">
        <v>20</v>
      </c>
      <c r="D11" s="82">
        <v>1</v>
      </c>
      <c r="E11" s="82">
        <v>2</v>
      </c>
      <c r="F11" s="82">
        <v>3</v>
      </c>
      <c r="G11" s="82">
        <v>4</v>
      </c>
      <c r="H11" s="82">
        <v>5</v>
      </c>
      <c r="I11" s="82">
        <v>6</v>
      </c>
      <c r="J11" s="82">
        <v>7</v>
      </c>
      <c r="K11" s="82">
        <v>8</v>
      </c>
      <c r="L11" s="82">
        <v>9</v>
      </c>
      <c r="M11" s="82">
        <v>10</v>
      </c>
      <c r="N11" s="82">
        <v>11</v>
      </c>
      <c r="O11" s="82">
        <v>12</v>
      </c>
      <c r="P11" s="82">
        <v>13</v>
      </c>
      <c r="Q11" s="82">
        <v>14</v>
      </c>
      <c r="R11" s="82">
        <v>15</v>
      </c>
      <c r="S11" s="82">
        <v>16</v>
      </c>
      <c r="T11" s="82">
        <v>17</v>
      </c>
      <c r="U11" s="82">
        <v>18</v>
      </c>
      <c r="V11" s="82">
        <v>19</v>
      </c>
      <c r="W11" s="82">
        <v>20</v>
      </c>
    </row>
    <row r="12" spans="2:23" ht="18" customHeight="1">
      <c r="B12" s="83"/>
      <c r="C12" s="84" t="s">
        <v>23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</row>
    <row r="13" spans="2:23" ht="18" customHeight="1" thickBot="1">
      <c r="B13" s="83"/>
      <c r="C13" s="86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</row>
    <row r="14" spans="2:23" ht="18" customHeight="1" thickBot="1">
      <c r="B14" s="80">
        <v>4</v>
      </c>
      <c r="C14" s="81">
        <v>20</v>
      </c>
      <c r="D14" s="82">
        <v>1</v>
      </c>
      <c r="E14" s="82">
        <v>2</v>
      </c>
      <c r="F14" s="82">
        <v>3</v>
      </c>
      <c r="G14" s="82">
        <v>4</v>
      </c>
      <c r="H14" s="82">
        <v>5</v>
      </c>
      <c r="I14" s="82">
        <v>6</v>
      </c>
      <c r="J14" s="82">
        <v>7</v>
      </c>
      <c r="K14" s="82">
        <v>8</v>
      </c>
      <c r="L14" s="82">
        <v>9</v>
      </c>
      <c r="M14" s="82">
        <v>10</v>
      </c>
      <c r="N14" s="82">
        <v>11</v>
      </c>
      <c r="O14" s="82">
        <v>12</v>
      </c>
      <c r="P14" s="82">
        <v>13</v>
      </c>
      <c r="Q14" s="82">
        <v>14</v>
      </c>
      <c r="R14" s="82">
        <v>15</v>
      </c>
      <c r="S14" s="82">
        <v>16</v>
      </c>
      <c r="T14" s="82">
        <v>17</v>
      </c>
      <c r="U14" s="82">
        <v>18</v>
      </c>
      <c r="V14" s="82">
        <v>19</v>
      </c>
      <c r="W14" s="82">
        <v>20</v>
      </c>
    </row>
    <row r="15" spans="2:23" ht="18" customHeight="1">
      <c r="B15" s="83"/>
      <c r="C15" s="84" t="s">
        <v>23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</row>
    <row r="16" spans="2:23" ht="18" customHeight="1" thickBot="1">
      <c r="B16" s="83"/>
      <c r="C16" s="86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</row>
    <row r="17" spans="2:23" ht="18" customHeight="1" thickBot="1">
      <c r="B17" s="80">
        <v>5</v>
      </c>
      <c r="C17" s="81">
        <v>20</v>
      </c>
      <c r="D17" s="82">
        <v>1</v>
      </c>
      <c r="E17" s="82">
        <v>2</v>
      </c>
      <c r="F17" s="82">
        <v>3</v>
      </c>
      <c r="G17" s="82">
        <v>4</v>
      </c>
      <c r="H17" s="82">
        <v>5</v>
      </c>
      <c r="I17" s="82">
        <v>6</v>
      </c>
      <c r="J17" s="82">
        <v>7</v>
      </c>
      <c r="K17" s="82">
        <v>8</v>
      </c>
      <c r="L17" s="82">
        <v>9</v>
      </c>
      <c r="M17" s="82">
        <v>10</v>
      </c>
      <c r="N17" s="82">
        <v>11</v>
      </c>
      <c r="O17" s="82">
        <v>12</v>
      </c>
      <c r="P17" s="82">
        <v>13</v>
      </c>
      <c r="Q17" s="82">
        <v>14</v>
      </c>
      <c r="R17" s="82">
        <v>15</v>
      </c>
      <c r="S17" s="82">
        <v>16</v>
      </c>
      <c r="T17" s="82">
        <v>17</v>
      </c>
      <c r="U17" s="82">
        <v>18</v>
      </c>
      <c r="V17" s="82">
        <v>19</v>
      </c>
      <c r="W17" s="82">
        <v>20</v>
      </c>
    </row>
    <row r="18" spans="2:23" ht="18" customHeight="1">
      <c r="B18" s="83"/>
      <c r="C18" s="84" t="s">
        <v>23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</row>
    <row r="19" spans="2:23" ht="18" customHeight="1" thickBot="1">
      <c r="B19" s="83"/>
      <c r="C19" s="86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</row>
    <row r="20" spans="2:23" ht="18" customHeight="1" thickBot="1">
      <c r="B20" s="80">
        <v>6</v>
      </c>
      <c r="C20" s="81">
        <v>20</v>
      </c>
      <c r="D20" s="82">
        <v>1</v>
      </c>
      <c r="E20" s="82">
        <v>2</v>
      </c>
      <c r="F20" s="82">
        <v>3</v>
      </c>
      <c r="G20" s="82">
        <v>4</v>
      </c>
      <c r="H20" s="82">
        <v>5</v>
      </c>
      <c r="I20" s="82">
        <v>6</v>
      </c>
      <c r="J20" s="82">
        <v>7</v>
      </c>
      <c r="K20" s="82">
        <v>8</v>
      </c>
      <c r="L20" s="82">
        <v>9</v>
      </c>
      <c r="M20" s="82">
        <v>10</v>
      </c>
      <c r="N20" s="82">
        <v>11</v>
      </c>
      <c r="O20" s="82">
        <v>12</v>
      </c>
      <c r="P20" s="82">
        <v>13</v>
      </c>
      <c r="Q20" s="82">
        <v>14</v>
      </c>
      <c r="R20" s="82">
        <v>15</v>
      </c>
      <c r="S20" s="82">
        <v>16</v>
      </c>
      <c r="T20" s="82">
        <v>17</v>
      </c>
      <c r="U20" s="82">
        <v>18</v>
      </c>
      <c r="V20" s="82">
        <v>19</v>
      </c>
      <c r="W20" s="82">
        <v>20</v>
      </c>
    </row>
    <row r="21" spans="2:23" ht="18" customHeight="1">
      <c r="B21" s="83"/>
      <c r="C21" s="84" t="s">
        <v>23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</row>
    <row r="22" spans="2:23" ht="18" customHeight="1" thickBot="1">
      <c r="B22" s="83"/>
      <c r="C22" s="86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</row>
    <row r="23" spans="2:23" ht="18" customHeight="1" thickBot="1">
      <c r="B23" s="80">
        <v>7</v>
      </c>
      <c r="C23" s="81">
        <v>20</v>
      </c>
      <c r="D23" s="82">
        <v>1</v>
      </c>
      <c r="E23" s="82">
        <v>2</v>
      </c>
      <c r="F23" s="82">
        <v>3</v>
      </c>
      <c r="G23" s="82">
        <v>4</v>
      </c>
      <c r="H23" s="82">
        <v>5</v>
      </c>
      <c r="I23" s="82">
        <v>6</v>
      </c>
      <c r="J23" s="82">
        <v>7</v>
      </c>
      <c r="K23" s="82">
        <v>8</v>
      </c>
      <c r="L23" s="82">
        <v>9</v>
      </c>
      <c r="M23" s="82">
        <v>10</v>
      </c>
      <c r="N23" s="82">
        <v>11</v>
      </c>
      <c r="O23" s="82">
        <v>12</v>
      </c>
      <c r="P23" s="82">
        <v>13</v>
      </c>
      <c r="Q23" s="82">
        <v>14</v>
      </c>
      <c r="R23" s="82">
        <v>15</v>
      </c>
      <c r="S23" s="82">
        <v>16</v>
      </c>
      <c r="T23" s="82">
        <v>17</v>
      </c>
      <c r="U23" s="82">
        <v>18</v>
      </c>
      <c r="V23" s="82">
        <v>19</v>
      </c>
      <c r="W23" s="82">
        <v>20</v>
      </c>
    </row>
    <row r="24" spans="2:23" ht="18" customHeight="1">
      <c r="B24" s="83"/>
      <c r="C24" s="84" t="s">
        <v>23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</row>
    <row r="25" spans="2:23" ht="18" customHeight="1" thickBot="1">
      <c r="B25" s="83"/>
      <c r="C25" s="86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</row>
    <row r="26" spans="2:23" ht="18" customHeight="1" thickBot="1">
      <c r="B26" s="80">
        <v>8</v>
      </c>
      <c r="C26" s="81">
        <v>20</v>
      </c>
      <c r="D26" s="82">
        <v>1</v>
      </c>
      <c r="E26" s="82">
        <v>2</v>
      </c>
      <c r="F26" s="82">
        <v>3</v>
      </c>
      <c r="G26" s="82">
        <v>4</v>
      </c>
      <c r="H26" s="82">
        <v>5</v>
      </c>
      <c r="I26" s="82">
        <v>6</v>
      </c>
      <c r="J26" s="82">
        <v>7</v>
      </c>
      <c r="K26" s="82">
        <v>8</v>
      </c>
      <c r="L26" s="82">
        <v>9</v>
      </c>
      <c r="M26" s="82">
        <v>10</v>
      </c>
      <c r="N26" s="82">
        <v>11</v>
      </c>
      <c r="O26" s="82">
        <v>12</v>
      </c>
      <c r="P26" s="82">
        <v>13</v>
      </c>
      <c r="Q26" s="82">
        <v>14</v>
      </c>
      <c r="R26" s="82">
        <v>15</v>
      </c>
      <c r="S26" s="82">
        <v>16</v>
      </c>
      <c r="T26" s="82">
        <v>17</v>
      </c>
      <c r="U26" s="82">
        <v>18</v>
      </c>
      <c r="V26" s="82">
        <v>19</v>
      </c>
      <c r="W26" s="82">
        <v>20</v>
      </c>
    </row>
    <row r="27" spans="2:23" ht="18" customHeight="1">
      <c r="B27" s="83"/>
      <c r="C27" s="84" t="s">
        <v>23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</row>
    <row r="28" spans="2:23" ht="18" customHeight="1" thickBot="1">
      <c r="B28" s="83"/>
      <c r="C28" s="86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</row>
    <row r="29" spans="2:23" ht="18" customHeight="1" thickBot="1">
      <c r="B29" s="80">
        <v>9</v>
      </c>
      <c r="C29" s="81">
        <v>20</v>
      </c>
      <c r="D29" s="82">
        <v>1</v>
      </c>
      <c r="E29" s="82">
        <v>2</v>
      </c>
      <c r="F29" s="82">
        <v>3</v>
      </c>
      <c r="G29" s="82">
        <v>4</v>
      </c>
      <c r="H29" s="82">
        <v>5</v>
      </c>
      <c r="I29" s="82">
        <v>6</v>
      </c>
      <c r="J29" s="82">
        <v>7</v>
      </c>
      <c r="K29" s="82">
        <v>8</v>
      </c>
      <c r="L29" s="82">
        <v>9</v>
      </c>
      <c r="M29" s="82">
        <v>10</v>
      </c>
      <c r="N29" s="82">
        <v>11</v>
      </c>
      <c r="O29" s="82">
        <v>12</v>
      </c>
      <c r="P29" s="82">
        <v>13</v>
      </c>
      <c r="Q29" s="82">
        <v>14</v>
      </c>
      <c r="R29" s="82">
        <v>15</v>
      </c>
      <c r="S29" s="82">
        <v>16</v>
      </c>
      <c r="T29" s="82">
        <v>17</v>
      </c>
      <c r="U29" s="82">
        <v>18</v>
      </c>
      <c r="V29" s="82">
        <v>19</v>
      </c>
      <c r="W29" s="82">
        <v>20</v>
      </c>
    </row>
    <row r="30" spans="2:23" ht="18" customHeight="1">
      <c r="B30" s="83"/>
      <c r="C30" s="84" t="s">
        <v>23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</row>
    <row r="31" spans="2:23" ht="18" customHeight="1" thickBot="1">
      <c r="B31" s="83"/>
      <c r="C31" s="86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</row>
    <row r="32" spans="2:23" ht="18" customHeight="1" thickBot="1">
      <c r="B32" s="80">
        <v>10</v>
      </c>
      <c r="C32" s="81">
        <v>20</v>
      </c>
      <c r="D32" s="82">
        <v>1</v>
      </c>
      <c r="E32" s="82">
        <v>2</v>
      </c>
      <c r="F32" s="82">
        <v>3</v>
      </c>
      <c r="G32" s="82">
        <v>4</v>
      </c>
      <c r="H32" s="82">
        <v>5</v>
      </c>
      <c r="I32" s="82">
        <v>6</v>
      </c>
      <c r="J32" s="82">
        <v>7</v>
      </c>
      <c r="K32" s="82">
        <v>8</v>
      </c>
      <c r="L32" s="82">
        <v>9</v>
      </c>
      <c r="M32" s="82">
        <v>10</v>
      </c>
      <c r="N32" s="82">
        <v>11</v>
      </c>
      <c r="O32" s="82">
        <v>12</v>
      </c>
      <c r="P32" s="82">
        <v>13</v>
      </c>
      <c r="Q32" s="82">
        <v>14</v>
      </c>
      <c r="R32" s="82">
        <v>15</v>
      </c>
      <c r="S32" s="82">
        <v>16</v>
      </c>
      <c r="T32" s="82">
        <v>17</v>
      </c>
      <c r="U32" s="82">
        <v>18</v>
      </c>
      <c r="V32" s="82">
        <v>19</v>
      </c>
      <c r="W32" s="82">
        <v>20</v>
      </c>
    </row>
    <row r="33" spans="2:23" ht="18" customHeight="1">
      <c r="B33" s="83"/>
      <c r="C33" s="84" t="s">
        <v>23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</row>
    <row r="34" spans="2:23" ht="80.25" customHeight="1">
      <c r="C34" s="88"/>
    </row>
    <row r="35" spans="2:23" hidden="1">
      <c r="C35" s="88"/>
    </row>
  </sheetData>
  <sheetProtection selectLockedCells="1" sort="0"/>
  <sortState columnSort="1" ref="D32:W33">
    <sortCondition ref="D33"/>
  </sortState>
  <mergeCells count="2">
    <mergeCell ref="J2:J3"/>
    <mergeCell ref="T2:T3"/>
  </mergeCells>
  <conditionalFormatting sqref="D5:W5">
    <cfRule type="expression" dxfId="53" priority="26" stopIfTrue="1">
      <formula>AND(D$5&lt;=$C5,$B5&lt;=$T$2)</formula>
    </cfRule>
  </conditionalFormatting>
  <conditionalFormatting sqref="D6:W6">
    <cfRule type="expression" dxfId="52" priority="25" stopIfTrue="1">
      <formula>AND(D$5&lt;=$C5,$B5&lt;=$T$2)</formula>
    </cfRule>
  </conditionalFormatting>
  <conditionalFormatting sqref="B5:B33">
    <cfRule type="cellIs" dxfId="51" priority="24" stopIfTrue="1" operator="greaterThan">
      <formula>$T$2</formula>
    </cfRule>
  </conditionalFormatting>
  <conditionalFormatting sqref="C5 C8 C11 C14 C17 C20 C23 C26 C29">
    <cfRule type="expression" dxfId="50" priority="23" stopIfTrue="1">
      <formula>B5&gt;$T$2</formula>
    </cfRule>
  </conditionalFormatting>
  <conditionalFormatting sqref="C6 C9 C12 C15 C18 C21 C24 C27 C30">
    <cfRule type="expression" dxfId="49" priority="22" stopIfTrue="1">
      <formula>B5&gt;$T$2</formula>
    </cfRule>
  </conditionalFormatting>
  <conditionalFormatting sqref="D8:W8">
    <cfRule type="expression" dxfId="48" priority="21" stopIfTrue="1">
      <formula>AND(D$5&lt;=$C8,$B8&lt;=$T$2)</formula>
    </cfRule>
  </conditionalFormatting>
  <conditionalFormatting sqref="D9:W9">
    <cfRule type="expression" dxfId="47" priority="20" stopIfTrue="1">
      <formula>AND(D$5&lt;=$C8,$B8&lt;=$T$2)</formula>
    </cfRule>
  </conditionalFormatting>
  <conditionalFormatting sqref="D11:W11">
    <cfRule type="expression" dxfId="46" priority="19" stopIfTrue="1">
      <formula>AND(D$5&lt;=$C11,$B11&lt;=$T$2)</formula>
    </cfRule>
  </conditionalFormatting>
  <conditionalFormatting sqref="D12:W12">
    <cfRule type="expression" dxfId="45" priority="18" stopIfTrue="1">
      <formula>AND(D$5&lt;=$C11,$B11&lt;=$T$2)</formula>
    </cfRule>
  </conditionalFormatting>
  <conditionalFormatting sqref="D14:W14">
    <cfRule type="expression" dxfId="44" priority="17" stopIfTrue="1">
      <formula>AND(D$5&lt;=$C14,$B14&lt;=$T$2)</formula>
    </cfRule>
  </conditionalFormatting>
  <conditionalFormatting sqref="D15:W15">
    <cfRule type="expression" dxfId="43" priority="16" stopIfTrue="1">
      <formula>AND(D$5&lt;=$C14,$B14&lt;=$T$2)</formula>
    </cfRule>
  </conditionalFormatting>
  <conditionalFormatting sqref="D17:W17">
    <cfRule type="expression" dxfId="42" priority="15" stopIfTrue="1">
      <formula>AND(D$5&lt;=$C17,$B17&lt;=$T$2)</formula>
    </cfRule>
  </conditionalFormatting>
  <conditionalFormatting sqref="D18:W18">
    <cfRule type="expression" dxfId="41" priority="14" stopIfTrue="1">
      <formula>AND(D$5&lt;=$C17,$B17&lt;=$T$2)</formula>
    </cfRule>
  </conditionalFormatting>
  <conditionalFormatting sqref="D20:W20">
    <cfRule type="expression" dxfId="40" priority="13" stopIfTrue="1">
      <formula>AND(D$5&lt;=$C20,$B20&lt;=$T$2)</formula>
    </cfRule>
  </conditionalFormatting>
  <conditionalFormatting sqref="D21:W21">
    <cfRule type="expression" dxfId="39" priority="12" stopIfTrue="1">
      <formula>AND(D$5&lt;=$C20,$B20&lt;=$T$2)</formula>
    </cfRule>
  </conditionalFormatting>
  <conditionalFormatting sqref="D23:W23">
    <cfRule type="expression" dxfId="38" priority="11" stopIfTrue="1">
      <formula>AND(D$5&lt;=$C23,$B23&lt;=$T$2)</formula>
    </cfRule>
  </conditionalFormatting>
  <conditionalFormatting sqref="D24:W24">
    <cfRule type="expression" dxfId="37" priority="10" stopIfTrue="1">
      <formula>AND(D$5&lt;=$C23,$B23&lt;=$T$2)</formula>
    </cfRule>
  </conditionalFormatting>
  <conditionalFormatting sqref="D26:W26">
    <cfRule type="expression" dxfId="36" priority="9" stopIfTrue="1">
      <formula>AND(D$5&lt;=$C26,$B26&lt;=$T$2)</formula>
    </cfRule>
  </conditionalFormatting>
  <conditionalFormatting sqref="D27:W27">
    <cfRule type="expression" dxfId="35" priority="8" stopIfTrue="1">
      <formula>AND(D$5&lt;=$C26,$B26&lt;=$T$2)</formula>
    </cfRule>
  </conditionalFormatting>
  <conditionalFormatting sqref="D29:W29">
    <cfRule type="expression" dxfId="34" priority="7" stopIfTrue="1">
      <formula>AND(D$5&lt;=$C29,$B29&lt;=$T$2)</formula>
    </cfRule>
  </conditionalFormatting>
  <conditionalFormatting sqref="D30:W30">
    <cfRule type="expression" dxfId="33" priority="6" stopIfTrue="1">
      <formula>AND(D$5&lt;=$C29,$B29&lt;=$T$2)</formula>
    </cfRule>
  </conditionalFormatting>
  <conditionalFormatting sqref="D32:W32">
    <cfRule type="expression" dxfId="32" priority="5" stopIfTrue="1">
      <formula>AND(D$5&lt;=$C32,$B32&lt;=$T$2)</formula>
    </cfRule>
  </conditionalFormatting>
  <conditionalFormatting sqref="D33:W33">
    <cfRule type="expression" dxfId="31" priority="4" stopIfTrue="1">
      <formula>AND(D$5&lt;=$C32,$B32&lt;=$T$2)</formula>
    </cfRule>
  </conditionalFormatting>
  <conditionalFormatting sqref="C4">
    <cfRule type="expression" dxfId="30" priority="3" stopIfTrue="1">
      <formula>$T$2=0</formula>
    </cfRule>
  </conditionalFormatting>
  <conditionalFormatting sqref="C33">
    <cfRule type="expression" dxfId="29" priority="2" stopIfTrue="1">
      <formula>B32&gt;$T$2</formula>
    </cfRule>
  </conditionalFormatting>
  <conditionalFormatting sqref="C32">
    <cfRule type="expression" dxfId="28" priority="1" stopIfTrue="1">
      <formula>B32&gt;$T$2</formula>
    </cfRule>
  </conditionalFormatting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6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AA35"/>
  <sheetViews>
    <sheetView showGridLines="0" showRowColHeaders="0" zoomScaleNormal="100" workbookViewId="0">
      <selection activeCell="T4" sqref="T4"/>
    </sheetView>
  </sheetViews>
  <sheetFormatPr baseColWidth="10" defaultColWidth="0" defaultRowHeight="15" customHeight="1" zeroHeight="1"/>
  <cols>
    <col min="1" max="1" width="15.28515625" style="77" customWidth="1"/>
    <col min="2" max="2" width="13.42578125" style="75" customWidth="1"/>
    <col min="3" max="3" width="13" style="76" customWidth="1"/>
    <col min="4" max="23" width="8.140625" style="77" customWidth="1"/>
    <col min="24" max="24" width="30.42578125" style="77" customWidth="1"/>
    <col min="25" max="27" width="8.140625" style="77" hidden="1" customWidth="1"/>
    <col min="28" max="256" width="0" style="77" hidden="1"/>
    <col min="257" max="257" width="15.28515625" style="77" customWidth="1"/>
    <col min="258" max="258" width="13.42578125" style="77" customWidth="1"/>
    <col min="259" max="259" width="13" style="77" customWidth="1"/>
    <col min="260" max="279" width="8.140625" style="77" customWidth="1"/>
    <col min="280" max="280" width="30.42578125" style="77" customWidth="1"/>
    <col min="281" max="283" width="0" style="77" hidden="1" customWidth="1"/>
    <col min="284" max="512" width="0" style="77" hidden="1"/>
    <col min="513" max="513" width="15.28515625" style="77" customWidth="1"/>
    <col min="514" max="514" width="13.42578125" style="77" customWidth="1"/>
    <col min="515" max="515" width="13" style="77" customWidth="1"/>
    <col min="516" max="535" width="8.140625" style="77" customWidth="1"/>
    <col min="536" max="536" width="30.42578125" style="77" customWidth="1"/>
    <col min="537" max="539" width="0" style="77" hidden="1" customWidth="1"/>
    <col min="540" max="768" width="0" style="77" hidden="1"/>
    <col min="769" max="769" width="15.28515625" style="77" customWidth="1"/>
    <col min="770" max="770" width="13.42578125" style="77" customWidth="1"/>
    <col min="771" max="771" width="13" style="77" customWidth="1"/>
    <col min="772" max="791" width="8.140625" style="77" customWidth="1"/>
    <col min="792" max="792" width="30.42578125" style="77" customWidth="1"/>
    <col min="793" max="795" width="0" style="77" hidden="1" customWidth="1"/>
    <col min="796" max="1024" width="0" style="77" hidden="1"/>
    <col min="1025" max="1025" width="15.28515625" style="77" customWidth="1"/>
    <col min="1026" max="1026" width="13.42578125" style="77" customWidth="1"/>
    <col min="1027" max="1027" width="13" style="77" customWidth="1"/>
    <col min="1028" max="1047" width="8.140625" style="77" customWidth="1"/>
    <col min="1048" max="1048" width="30.42578125" style="77" customWidth="1"/>
    <col min="1049" max="1051" width="0" style="77" hidden="1" customWidth="1"/>
    <col min="1052" max="1280" width="0" style="77" hidden="1"/>
    <col min="1281" max="1281" width="15.28515625" style="77" customWidth="1"/>
    <col min="1282" max="1282" width="13.42578125" style="77" customWidth="1"/>
    <col min="1283" max="1283" width="13" style="77" customWidth="1"/>
    <col min="1284" max="1303" width="8.140625" style="77" customWidth="1"/>
    <col min="1304" max="1304" width="30.42578125" style="77" customWidth="1"/>
    <col min="1305" max="1307" width="0" style="77" hidden="1" customWidth="1"/>
    <col min="1308" max="1536" width="0" style="77" hidden="1"/>
    <col min="1537" max="1537" width="15.28515625" style="77" customWidth="1"/>
    <col min="1538" max="1538" width="13.42578125" style="77" customWidth="1"/>
    <col min="1539" max="1539" width="13" style="77" customWidth="1"/>
    <col min="1540" max="1559" width="8.140625" style="77" customWidth="1"/>
    <col min="1560" max="1560" width="30.42578125" style="77" customWidth="1"/>
    <col min="1561" max="1563" width="0" style="77" hidden="1" customWidth="1"/>
    <col min="1564" max="1792" width="0" style="77" hidden="1"/>
    <col min="1793" max="1793" width="15.28515625" style="77" customWidth="1"/>
    <col min="1794" max="1794" width="13.42578125" style="77" customWidth="1"/>
    <col min="1795" max="1795" width="13" style="77" customWidth="1"/>
    <col min="1796" max="1815" width="8.140625" style="77" customWidth="1"/>
    <col min="1816" max="1816" width="30.42578125" style="77" customWidth="1"/>
    <col min="1817" max="1819" width="0" style="77" hidden="1" customWidth="1"/>
    <col min="1820" max="2048" width="0" style="77" hidden="1"/>
    <col min="2049" max="2049" width="15.28515625" style="77" customWidth="1"/>
    <col min="2050" max="2050" width="13.42578125" style="77" customWidth="1"/>
    <col min="2051" max="2051" width="13" style="77" customWidth="1"/>
    <col min="2052" max="2071" width="8.140625" style="77" customWidth="1"/>
    <col min="2072" max="2072" width="30.42578125" style="77" customWidth="1"/>
    <col min="2073" max="2075" width="0" style="77" hidden="1" customWidth="1"/>
    <col min="2076" max="2304" width="0" style="77" hidden="1"/>
    <col min="2305" max="2305" width="15.28515625" style="77" customWidth="1"/>
    <col min="2306" max="2306" width="13.42578125" style="77" customWidth="1"/>
    <col min="2307" max="2307" width="13" style="77" customWidth="1"/>
    <col min="2308" max="2327" width="8.140625" style="77" customWidth="1"/>
    <col min="2328" max="2328" width="30.42578125" style="77" customWidth="1"/>
    <col min="2329" max="2331" width="0" style="77" hidden="1" customWidth="1"/>
    <col min="2332" max="2560" width="0" style="77" hidden="1"/>
    <col min="2561" max="2561" width="15.28515625" style="77" customWidth="1"/>
    <col min="2562" max="2562" width="13.42578125" style="77" customWidth="1"/>
    <col min="2563" max="2563" width="13" style="77" customWidth="1"/>
    <col min="2564" max="2583" width="8.140625" style="77" customWidth="1"/>
    <col min="2584" max="2584" width="30.42578125" style="77" customWidth="1"/>
    <col min="2585" max="2587" width="0" style="77" hidden="1" customWidth="1"/>
    <col min="2588" max="2816" width="0" style="77" hidden="1"/>
    <col min="2817" max="2817" width="15.28515625" style="77" customWidth="1"/>
    <col min="2818" max="2818" width="13.42578125" style="77" customWidth="1"/>
    <col min="2819" max="2819" width="13" style="77" customWidth="1"/>
    <col min="2820" max="2839" width="8.140625" style="77" customWidth="1"/>
    <col min="2840" max="2840" width="30.42578125" style="77" customWidth="1"/>
    <col min="2841" max="2843" width="0" style="77" hidden="1" customWidth="1"/>
    <col min="2844" max="3072" width="0" style="77" hidden="1"/>
    <col min="3073" max="3073" width="15.28515625" style="77" customWidth="1"/>
    <col min="3074" max="3074" width="13.42578125" style="77" customWidth="1"/>
    <col min="3075" max="3075" width="13" style="77" customWidth="1"/>
    <col min="3076" max="3095" width="8.140625" style="77" customWidth="1"/>
    <col min="3096" max="3096" width="30.42578125" style="77" customWidth="1"/>
    <col min="3097" max="3099" width="0" style="77" hidden="1" customWidth="1"/>
    <col min="3100" max="3328" width="0" style="77" hidden="1"/>
    <col min="3329" max="3329" width="15.28515625" style="77" customWidth="1"/>
    <col min="3330" max="3330" width="13.42578125" style="77" customWidth="1"/>
    <col min="3331" max="3331" width="13" style="77" customWidth="1"/>
    <col min="3332" max="3351" width="8.140625" style="77" customWidth="1"/>
    <col min="3352" max="3352" width="30.42578125" style="77" customWidth="1"/>
    <col min="3353" max="3355" width="0" style="77" hidden="1" customWidth="1"/>
    <col min="3356" max="3584" width="0" style="77" hidden="1"/>
    <col min="3585" max="3585" width="15.28515625" style="77" customWidth="1"/>
    <col min="3586" max="3586" width="13.42578125" style="77" customWidth="1"/>
    <col min="3587" max="3587" width="13" style="77" customWidth="1"/>
    <col min="3588" max="3607" width="8.140625" style="77" customWidth="1"/>
    <col min="3608" max="3608" width="30.42578125" style="77" customWidth="1"/>
    <col min="3609" max="3611" width="0" style="77" hidden="1" customWidth="1"/>
    <col min="3612" max="3840" width="0" style="77" hidden="1"/>
    <col min="3841" max="3841" width="15.28515625" style="77" customWidth="1"/>
    <col min="3842" max="3842" width="13.42578125" style="77" customWidth="1"/>
    <col min="3843" max="3843" width="13" style="77" customWidth="1"/>
    <col min="3844" max="3863" width="8.140625" style="77" customWidth="1"/>
    <col min="3864" max="3864" width="30.42578125" style="77" customWidth="1"/>
    <col min="3865" max="3867" width="0" style="77" hidden="1" customWidth="1"/>
    <col min="3868" max="4096" width="0" style="77" hidden="1"/>
    <col min="4097" max="4097" width="15.28515625" style="77" customWidth="1"/>
    <col min="4098" max="4098" width="13.42578125" style="77" customWidth="1"/>
    <col min="4099" max="4099" width="13" style="77" customWidth="1"/>
    <col min="4100" max="4119" width="8.140625" style="77" customWidth="1"/>
    <col min="4120" max="4120" width="30.42578125" style="77" customWidth="1"/>
    <col min="4121" max="4123" width="0" style="77" hidden="1" customWidth="1"/>
    <col min="4124" max="4352" width="0" style="77" hidden="1"/>
    <col min="4353" max="4353" width="15.28515625" style="77" customWidth="1"/>
    <col min="4354" max="4354" width="13.42578125" style="77" customWidth="1"/>
    <col min="4355" max="4355" width="13" style="77" customWidth="1"/>
    <col min="4356" max="4375" width="8.140625" style="77" customWidth="1"/>
    <col min="4376" max="4376" width="30.42578125" style="77" customWidth="1"/>
    <col min="4377" max="4379" width="0" style="77" hidden="1" customWidth="1"/>
    <col min="4380" max="4608" width="0" style="77" hidden="1"/>
    <col min="4609" max="4609" width="15.28515625" style="77" customWidth="1"/>
    <col min="4610" max="4610" width="13.42578125" style="77" customWidth="1"/>
    <col min="4611" max="4611" width="13" style="77" customWidth="1"/>
    <col min="4612" max="4631" width="8.140625" style="77" customWidth="1"/>
    <col min="4632" max="4632" width="30.42578125" style="77" customWidth="1"/>
    <col min="4633" max="4635" width="0" style="77" hidden="1" customWidth="1"/>
    <col min="4636" max="4864" width="0" style="77" hidden="1"/>
    <col min="4865" max="4865" width="15.28515625" style="77" customWidth="1"/>
    <col min="4866" max="4866" width="13.42578125" style="77" customWidth="1"/>
    <col min="4867" max="4867" width="13" style="77" customWidth="1"/>
    <col min="4868" max="4887" width="8.140625" style="77" customWidth="1"/>
    <col min="4888" max="4888" width="30.42578125" style="77" customWidth="1"/>
    <col min="4889" max="4891" width="0" style="77" hidden="1" customWidth="1"/>
    <col min="4892" max="5120" width="0" style="77" hidden="1"/>
    <col min="5121" max="5121" width="15.28515625" style="77" customWidth="1"/>
    <col min="5122" max="5122" width="13.42578125" style="77" customWidth="1"/>
    <col min="5123" max="5123" width="13" style="77" customWidth="1"/>
    <col min="5124" max="5143" width="8.140625" style="77" customWidth="1"/>
    <col min="5144" max="5144" width="30.42578125" style="77" customWidth="1"/>
    <col min="5145" max="5147" width="0" style="77" hidden="1" customWidth="1"/>
    <col min="5148" max="5376" width="0" style="77" hidden="1"/>
    <col min="5377" max="5377" width="15.28515625" style="77" customWidth="1"/>
    <col min="5378" max="5378" width="13.42578125" style="77" customWidth="1"/>
    <col min="5379" max="5379" width="13" style="77" customWidth="1"/>
    <col min="5380" max="5399" width="8.140625" style="77" customWidth="1"/>
    <col min="5400" max="5400" width="30.42578125" style="77" customWidth="1"/>
    <col min="5401" max="5403" width="0" style="77" hidden="1" customWidth="1"/>
    <col min="5404" max="5632" width="0" style="77" hidden="1"/>
    <col min="5633" max="5633" width="15.28515625" style="77" customWidth="1"/>
    <col min="5634" max="5634" width="13.42578125" style="77" customWidth="1"/>
    <col min="5635" max="5635" width="13" style="77" customWidth="1"/>
    <col min="5636" max="5655" width="8.140625" style="77" customWidth="1"/>
    <col min="5656" max="5656" width="30.42578125" style="77" customWidth="1"/>
    <col min="5657" max="5659" width="0" style="77" hidden="1" customWidth="1"/>
    <col min="5660" max="5888" width="0" style="77" hidden="1"/>
    <col min="5889" max="5889" width="15.28515625" style="77" customWidth="1"/>
    <col min="5890" max="5890" width="13.42578125" style="77" customWidth="1"/>
    <col min="5891" max="5891" width="13" style="77" customWidth="1"/>
    <col min="5892" max="5911" width="8.140625" style="77" customWidth="1"/>
    <col min="5912" max="5912" width="30.42578125" style="77" customWidth="1"/>
    <col min="5913" max="5915" width="0" style="77" hidden="1" customWidth="1"/>
    <col min="5916" max="6144" width="0" style="77" hidden="1"/>
    <col min="6145" max="6145" width="15.28515625" style="77" customWidth="1"/>
    <col min="6146" max="6146" width="13.42578125" style="77" customWidth="1"/>
    <col min="6147" max="6147" width="13" style="77" customWidth="1"/>
    <col min="6148" max="6167" width="8.140625" style="77" customWidth="1"/>
    <col min="6168" max="6168" width="30.42578125" style="77" customWidth="1"/>
    <col min="6169" max="6171" width="0" style="77" hidden="1" customWidth="1"/>
    <col min="6172" max="6400" width="0" style="77" hidden="1"/>
    <col min="6401" max="6401" width="15.28515625" style="77" customWidth="1"/>
    <col min="6402" max="6402" width="13.42578125" style="77" customWidth="1"/>
    <col min="6403" max="6403" width="13" style="77" customWidth="1"/>
    <col min="6404" max="6423" width="8.140625" style="77" customWidth="1"/>
    <col min="6424" max="6424" width="30.42578125" style="77" customWidth="1"/>
    <col min="6425" max="6427" width="0" style="77" hidden="1" customWidth="1"/>
    <col min="6428" max="6656" width="0" style="77" hidden="1"/>
    <col min="6657" max="6657" width="15.28515625" style="77" customWidth="1"/>
    <col min="6658" max="6658" width="13.42578125" style="77" customWidth="1"/>
    <col min="6659" max="6659" width="13" style="77" customWidth="1"/>
    <col min="6660" max="6679" width="8.140625" style="77" customWidth="1"/>
    <col min="6680" max="6680" width="30.42578125" style="77" customWidth="1"/>
    <col min="6681" max="6683" width="0" style="77" hidden="1" customWidth="1"/>
    <col min="6684" max="6912" width="0" style="77" hidden="1"/>
    <col min="6913" max="6913" width="15.28515625" style="77" customWidth="1"/>
    <col min="6914" max="6914" width="13.42578125" style="77" customWidth="1"/>
    <col min="6915" max="6915" width="13" style="77" customWidth="1"/>
    <col min="6916" max="6935" width="8.140625" style="77" customWidth="1"/>
    <col min="6936" max="6936" width="30.42578125" style="77" customWidth="1"/>
    <col min="6937" max="6939" width="0" style="77" hidden="1" customWidth="1"/>
    <col min="6940" max="7168" width="0" style="77" hidden="1"/>
    <col min="7169" max="7169" width="15.28515625" style="77" customWidth="1"/>
    <col min="7170" max="7170" width="13.42578125" style="77" customWidth="1"/>
    <col min="7171" max="7171" width="13" style="77" customWidth="1"/>
    <col min="7172" max="7191" width="8.140625" style="77" customWidth="1"/>
    <col min="7192" max="7192" width="30.42578125" style="77" customWidth="1"/>
    <col min="7193" max="7195" width="0" style="77" hidden="1" customWidth="1"/>
    <col min="7196" max="7424" width="0" style="77" hidden="1"/>
    <col min="7425" max="7425" width="15.28515625" style="77" customWidth="1"/>
    <col min="7426" max="7426" width="13.42578125" style="77" customWidth="1"/>
    <col min="7427" max="7427" width="13" style="77" customWidth="1"/>
    <col min="7428" max="7447" width="8.140625" style="77" customWidth="1"/>
    <col min="7448" max="7448" width="30.42578125" style="77" customWidth="1"/>
    <col min="7449" max="7451" width="0" style="77" hidden="1" customWidth="1"/>
    <col min="7452" max="7680" width="0" style="77" hidden="1"/>
    <col min="7681" max="7681" width="15.28515625" style="77" customWidth="1"/>
    <col min="7682" max="7682" width="13.42578125" style="77" customWidth="1"/>
    <col min="7683" max="7683" width="13" style="77" customWidth="1"/>
    <col min="7684" max="7703" width="8.140625" style="77" customWidth="1"/>
    <col min="7704" max="7704" width="30.42578125" style="77" customWidth="1"/>
    <col min="7705" max="7707" width="0" style="77" hidden="1" customWidth="1"/>
    <col min="7708" max="7936" width="0" style="77" hidden="1"/>
    <col min="7937" max="7937" width="15.28515625" style="77" customWidth="1"/>
    <col min="7938" max="7938" width="13.42578125" style="77" customWidth="1"/>
    <col min="7939" max="7939" width="13" style="77" customWidth="1"/>
    <col min="7940" max="7959" width="8.140625" style="77" customWidth="1"/>
    <col min="7960" max="7960" width="30.42578125" style="77" customWidth="1"/>
    <col min="7961" max="7963" width="0" style="77" hidden="1" customWidth="1"/>
    <col min="7964" max="8192" width="0" style="77" hidden="1"/>
    <col min="8193" max="8193" width="15.28515625" style="77" customWidth="1"/>
    <col min="8194" max="8194" width="13.42578125" style="77" customWidth="1"/>
    <col min="8195" max="8195" width="13" style="77" customWidth="1"/>
    <col min="8196" max="8215" width="8.140625" style="77" customWidth="1"/>
    <col min="8216" max="8216" width="30.42578125" style="77" customWidth="1"/>
    <col min="8217" max="8219" width="0" style="77" hidden="1" customWidth="1"/>
    <col min="8220" max="8448" width="0" style="77" hidden="1"/>
    <col min="8449" max="8449" width="15.28515625" style="77" customWidth="1"/>
    <col min="8450" max="8450" width="13.42578125" style="77" customWidth="1"/>
    <col min="8451" max="8451" width="13" style="77" customWidth="1"/>
    <col min="8452" max="8471" width="8.140625" style="77" customWidth="1"/>
    <col min="8472" max="8472" width="30.42578125" style="77" customWidth="1"/>
    <col min="8473" max="8475" width="0" style="77" hidden="1" customWidth="1"/>
    <col min="8476" max="8704" width="0" style="77" hidden="1"/>
    <col min="8705" max="8705" width="15.28515625" style="77" customWidth="1"/>
    <col min="8706" max="8706" width="13.42578125" style="77" customWidth="1"/>
    <col min="8707" max="8707" width="13" style="77" customWidth="1"/>
    <col min="8708" max="8727" width="8.140625" style="77" customWidth="1"/>
    <col min="8728" max="8728" width="30.42578125" style="77" customWidth="1"/>
    <col min="8729" max="8731" width="0" style="77" hidden="1" customWidth="1"/>
    <col min="8732" max="8960" width="0" style="77" hidden="1"/>
    <col min="8961" max="8961" width="15.28515625" style="77" customWidth="1"/>
    <col min="8962" max="8962" width="13.42578125" style="77" customWidth="1"/>
    <col min="8963" max="8963" width="13" style="77" customWidth="1"/>
    <col min="8964" max="8983" width="8.140625" style="77" customWidth="1"/>
    <col min="8984" max="8984" width="30.42578125" style="77" customWidth="1"/>
    <col min="8985" max="8987" width="0" style="77" hidden="1" customWidth="1"/>
    <col min="8988" max="9216" width="0" style="77" hidden="1"/>
    <col min="9217" max="9217" width="15.28515625" style="77" customWidth="1"/>
    <col min="9218" max="9218" width="13.42578125" style="77" customWidth="1"/>
    <col min="9219" max="9219" width="13" style="77" customWidth="1"/>
    <col min="9220" max="9239" width="8.140625" style="77" customWidth="1"/>
    <col min="9240" max="9240" width="30.42578125" style="77" customWidth="1"/>
    <col min="9241" max="9243" width="0" style="77" hidden="1" customWidth="1"/>
    <col min="9244" max="9472" width="0" style="77" hidden="1"/>
    <col min="9473" max="9473" width="15.28515625" style="77" customWidth="1"/>
    <col min="9474" max="9474" width="13.42578125" style="77" customWidth="1"/>
    <col min="9475" max="9475" width="13" style="77" customWidth="1"/>
    <col min="9476" max="9495" width="8.140625" style="77" customWidth="1"/>
    <col min="9496" max="9496" width="30.42578125" style="77" customWidth="1"/>
    <col min="9497" max="9499" width="0" style="77" hidden="1" customWidth="1"/>
    <col min="9500" max="9728" width="0" style="77" hidden="1"/>
    <col min="9729" max="9729" width="15.28515625" style="77" customWidth="1"/>
    <col min="9730" max="9730" width="13.42578125" style="77" customWidth="1"/>
    <col min="9731" max="9731" width="13" style="77" customWidth="1"/>
    <col min="9732" max="9751" width="8.140625" style="77" customWidth="1"/>
    <col min="9752" max="9752" width="30.42578125" style="77" customWidth="1"/>
    <col min="9753" max="9755" width="0" style="77" hidden="1" customWidth="1"/>
    <col min="9756" max="9984" width="0" style="77" hidden="1"/>
    <col min="9985" max="9985" width="15.28515625" style="77" customWidth="1"/>
    <col min="9986" max="9986" width="13.42578125" style="77" customWidth="1"/>
    <col min="9987" max="9987" width="13" style="77" customWidth="1"/>
    <col min="9988" max="10007" width="8.140625" style="77" customWidth="1"/>
    <col min="10008" max="10008" width="30.42578125" style="77" customWidth="1"/>
    <col min="10009" max="10011" width="0" style="77" hidden="1" customWidth="1"/>
    <col min="10012" max="10240" width="0" style="77" hidden="1"/>
    <col min="10241" max="10241" width="15.28515625" style="77" customWidth="1"/>
    <col min="10242" max="10242" width="13.42578125" style="77" customWidth="1"/>
    <col min="10243" max="10243" width="13" style="77" customWidth="1"/>
    <col min="10244" max="10263" width="8.140625" style="77" customWidth="1"/>
    <col min="10264" max="10264" width="30.42578125" style="77" customWidth="1"/>
    <col min="10265" max="10267" width="0" style="77" hidden="1" customWidth="1"/>
    <col min="10268" max="10496" width="0" style="77" hidden="1"/>
    <col min="10497" max="10497" width="15.28515625" style="77" customWidth="1"/>
    <col min="10498" max="10498" width="13.42578125" style="77" customWidth="1"/>
    <col min="10499" max="10499" width="13" style="77" customWidth="1"/>
    <col min="10500" max="10519" width="8.140625" style="77" customWidth="1"/>
    <col min="10520" max="10520" width="30.42578125" style="77" customWidth="1"/>
    <col min="10521" max="10523" width="0" style="77" hidden="1" customWidth="1"/>
    <col min="10524" max="10752" width="0" style="77" hidden="1"/>
    <col min="10753" max="10753" width="15.28515625" style="77" customWidth="1"/>
    <col min="10754" max="10754" width="13.42578125" style="77" customWidth="1"/>
    <col min="10755" max="10755" width="13" style="77" customWidth="1"/>
    <col min="10756" max="10775" width="8.140625" style="77" customWidth="1"/>
    <col min="10776" max="10776" width="30.42578125" style="77" customWidth="1"/>
    <col min="10777" max="10779" width="0" style="77" hidden="1" customWidth="1"/>
    <col min="10780" max="11008" width="0" style="77" hidden="1"/>
    <col min="11009" max="11009" width="15.28515625" style="77" customWidth="1"/>
    <col min="11010" max="11010" width="13.42578125" style="77" customWidth="1"/>
    <col min="11011" max="11011" width="13" style="77" customWidth="1"/>
    <col min="11012" max="11031" width="8.140625" style="77" customWidth="1"/>
    <col min="11032" max="11032" width="30.42578125" style="77" customWidth="1"/>
    <col min="11033" max="11035" width="0" style="77" hidden="1" customWidth="1"/>
    <col min="11036" max="11264" width="0" style="77" hidden="1"/>
    <col min="11265" max="11265" width="15.28515625" style="77" customWidth="1"/>
    <col min="11266" max="11266" width="13.42578125" style="77" customWidth="1"/>
    <col min="11267" max="11267" width="13" style="77" customWidth="1"/>
    <col min="11268" max="11287" width="8.140625" style="77" customWidth="1"/>
    <col min="11288" max="11288" width="30.42578125" style="77" customWidth="1"/>
    <col min="11289" max="11291" width="0" style="77" hidden="1" customWidth="1"/>
    <col min="11292" max="11520" width="0" style="77" hidden="1"/>
    <col min="11521" max="11521" width="15.28515625" style="77" customWidth="1"/>
    <col min="11522" max="11522" width="13.42578125" style="77" customWidth="1"/>
    <col min="11523" max="11523" width="13" style="77" customWidth="1"/>
    <col min="11524" max="11543" width="8.140625" style="77" customWidth="1"/>
    <col min="11544" max="11544" width="30.42578125" style="77" customWidth="1"/>
    <col min="11545" max="11547" width="0" style="77" hidden="1" customWidth="1"/>
    <col min="11548" max="11776" width="0" style="77" hidden="1"/>
    <col min="11777" max="11777" width="15.28515625" style="77" customWidth="1"/>
    <col min="11778" max="11778" width="13.42578125" style="77" customWidth="1"/>
    <col min="11779" max="11779" width="13" style="77" customWidth="1"/>
    <col min="11780" max="11799" width="8.140625" style="77" customWidth="1"/>
    <col min="11800" max="11800" width="30.42578125" style="77" customWidth="1"/>
    <col min="11801" max="11803" width="0" style="77" hidden="1" customWidth="1"/>
    <col min="11804" max="12032" width="0" style="77" hidden="1"/>
    <col min="12033" max="12033" width="15.28515625" style="77" customWidth="1"/>
    <col min="12034" max="12034" width="13.42578125" style="77" customWidth="1"/>
    <col min="12035" max="12035" width="13" style="77" customWidth="1"/>
    <col min="12036" max="12055" width="8.140625" style="77" customWidth="1"/>
    <col min="12056" max="12056" width="30.42578125" style="77" customWidth="1"/>
    <col min="12057" max="12059" width="0" style="77" hidden="1" customWidth="1"/>
    <col min="12060" max="12288" width="0" style="77" hidden="1"/>
    <col min="12289" max="12289" width="15.28515625" style="77" customWidth="1"/>
    <col min="12290" max="12290" width="13.42578125" style="77" customWidth="1"/>
    <col min="12291" max="12291" width="13" style="77" customWidth="1"/>
    <col min="12292" max="12311" width="8.140625" style="77" customWidth="1"/>
    <col min="12312" max="12312" width="30.42578125" style="77" customWidth="1"/>
    <col min="12313" max="12315" width="0" style="77" hidden="1" customWidth="1"/>
    <col min="12316" max="12544" width="0" style="77" hidden="1"/>
    <col min="12545" max="12545" width="15.28515625" style="77" customWidth="1"/>
    <col min="12546" max="12546" width="13.42578125" style="77" customWidth="1"/>
    <col min="12547" max="12547" width="13" style="77" customWidth="1"/>
    <col min="12548" max="12567" width="8.140625" style="77" customWidth="1"/>
    <col min="12568" max="12568" width="30.42578125" style="77" customWidth="1"/>
    <col min="12569" max="12571" width="0" style="77" hidden="1" customWidth="1"/>
    <col min="12572" max="12800" width="0" style="77" hidden="1"/>
    <col min="12801" max="12801" width="15.28515625" style="77" customWidth="1"/>
    <col min="12802" max="12802" width="13.42578125" style="77" customWidth="1"/>
    <col min="12803" max="12803" width="13" style="77" customWidth="1"/>
    <col min="12804" max="12823" width="8.140625" style="77" customWidth="1"/>
    <col min="12824" max="12824" width="30.42578125" style="77" customWidth="1"/>
    <col min="12825" max="12827" width="0" style="77" hidden="1" customWidth="1"/>
    <col min="12828" max="13056" width="0" style="77" hidden="1"/>
    <col min="13057" max="13057" width="15.28515625" style="77" customWidth="1"/>
    <col min="13058" max="13058" width="13.42578125" style="77" customWidth="1"/>
    <col min="13059" max="13059" width="13" style="77" customWidth="1"/>
    <col min="13060" max="13079" width="8.140625" style="77" customWidth="1"/>
    <col min="13080" max="13080" width="30.42578125" style="77" customWidth="1"/>
    <col min="13081" max="13083" width="0" style="77" hidden="1" customWidth="1"/>
    <col min="13084" max="13312" width="0" style="77" hidden="1"/>
    <col min="13313" max="13313" width="15.28515625" style="77" customWidth="1"/>
    <col min="13314" max="13314" width="13.42578125" style="77" customWidth="1"/>
    <col min="13315" max="13315" width="13" style="77" customWidth="1"/>
    <col min="13316" max="13335" width="8.140625" style="77" customWidth="1"/>
    <col min="13336" max="13336" width="30.42578125" style="77" customWidth="1"/>
    <col min="13337" max="13339" width="0" style="77" hidden="1" customWidth="1"/>
    <col min="13340" max="13568" width="0" style="77" hidden="1"/>
    <col min="13569" max="13569" width="15.28515625" style="77" customWidth="1"/>
    <col min="13570" max="13570" width="13.42578125" style="77" customWidth="1"/>
    <col min="13571" max="13571" width="13" style="77" customWidth="1"/>
    <col min="13572" max="13591" width="8.140625" style="77" customWidth="1"/>
    <col min="13592" max="13592" width="30.42578125" style="77" customWidth="1"/>
    <col min="13593" max="13595" width="0" style="77" hidden="1" customWidth="1"/>
    <col min="13596" max="13824" width="0" style="77" hidden="1"/>
    <col min="13825" max="13825" width="15.28515625" style="77" customWidth="1"/>
    <col min="13826" max="13826" width="13.42578125" style="77" customWidth="1"/>
    <col min="13827" max="13827" width="13" style="77" customWidth="1"/>
    <col min="13828" max="13847" width="8.140625" style="77" customWidth="1"/>
    <col min="13848" max="13848" width="30.42578125" style="77" customWidth="1"/>
    <col min="13849" max="13851" width="0" style="77" hidden="1" customWidth="1"/>
    <col min="13852" max="14080" width="0" style="77" hidden="1"/>
    <col min="14081" max="14081" width="15.28515625" style="77" customWidth="1"/>
    <col min="14082" max="14082" width="13.42578125" style="77" customWidth="1"/>
    <col min="14083" max="14083" width="13" style="77" customWidth="1"/>
    <col min="14084" max="14103" width="8.140625" style="77" customWidth="1"/>
    <col min="14104" max="14104" width="30.42578125" style="77" customWidth="1"/>
    <col min="14105" max="14107" width="0" style="77" hidden="1" customWidth="1"/>
    <col min="14108" max="14336" width="0" style="77" hidden="1"/>
    <col min="14337" max="14337" width="15.28515625" style="77" customWidth="1"/>
    <col min="14338" max="14338" width="13.42578125" style="77" customWidth="1"/>
    <col min="14339" max="14339" width="13" style="77" customWidth="1"/>
    <col min="14340" max="14359" width="8.140625" style="77" customWidth="1"/>
    <col min="14360" max="14360" width="30.42578125" style="77" customWidth="1"/>
    <col min="14361" max="14363" width="0" style="77" hidden="1" customWidth="1"/>
    <col min="14364" max="14592" width="0" style="77" hidden="1"/>
    <col min="14593" max="14593" width="15.28515625" style="77" customWidth="1"/>
    <col min="14594" max="14594" width="13.42578125" style="77" customWidth="1"/>
    <col min="14595" max="14595" width="13" style="77" customWidth="1"/>
    <col min="14596" max="14615" width="8.140625" style="77" customWidth="1"/>
    <col min="14616" max="14616" width="30.42578125" style="77" customWidth="1"/>
    <col min="14617" max="14619" width="0" style="77" hidden="1" customWidth="1"/>
    <col min="14620" max="14848" width="0" style="77" hidden="1"/>
    <col min="14849" max="14849" width="15.28515625" style="77" customWidth="1"/>
    <col min="14850" max="14850" width="13.42578125" style="77" customWidth="1"/>
    <col min="14851" max="14851" width="13" style="77" customWidth="1"/>
    <col min="14852" max="14871" width="8.140625" style="77" customWidth="1"/>
    <col min="14872" max="14872" width="30.42578125" style="77" customWidth="1"/>
    <col min="14873" max="14875" width="0" style="77" hidden="1" customWidth="1"/>
    <col min="14876" max="15104" width="0" style="77" hidden="1"/>
    <col min="15105" max="15105" width="15.28515625" style="77" customWidth="1"/>
    <col min="15106" max="15106" width="13.42578125" style="77" customWidth="1"/>
    <col min="15107" max="15107" width="13" style="77" customWidth="1"/>
    <col min="15108" max="15127" width="8.140625" style="77" customWidth="1"/>
    <col min="15128" max="15128" width="30.42578125" style="77" customWidth="1"/>
    <col min="15129" max="15131" width="0" style="77" hidden="1" customWidth="1"/>
    <col min="15132" max="15360" width="0" style="77" hidden="1"/>
    <col min="15361" max="15361" width="15.28515625" style="77" customWidth="1"/>
    <col min="15362" max="15362" width="13.42578125" style="77" customWidth="1"/>
    <col min="15363" max="15363" width="13" style="77" customWidth="1"/>
    <col min="15364" max="15383" width="8.140625" style="77" customWidth="1"/>
    <col min="15384" max="15384" width="30.42578125" style="77" customWidth="1"/>
    <col min="15385" max="15387" width="0" style="77" hidden="1" customWidth="1"/>
    <col min="15388" max="15616" width="0" style="77" hidden="1"/>
    <col min="15617" max="15617" width="15.28515625" style="77" customWidth="1"/>
    <col min="15618" max="15618" width="13.42578125" style="77" customWidth="1"/>
    <col min="15619" max="15619" width="13" style="77" customWidth="1"/>
    <col min="15620" max="15639" width="8.140625" style="77" customWidth="1"/>
    <col min="15640" max="15640" width="30.42578125" style="77" customWidth="1"/>
    <col min="15641" max="15643" width="0" style="77" hidden="1" customWidth="1"/>
    <col min="15644" max="15872" width="0" style="77" hidden="1"/>
    <col min="15873" max="15873" width="15.28515625" style="77" customWidth="1"/>
    <col min="15874" max="15874" width="13.42578125" style="77" customWidth="1"/>
    <col min="15875" max="15875" width="13" style="77" customWidth="1"/>
    <col min="15876" max="15895" width="8.140625" style="77" customWidth="1"/>
    <col min="15896" max="15896" width="30.42578125" style="77" customWidth="1"/>
    <col min="15897" max="15899" width="0" style="77" hidden="1" customWidth="1"/>
    <col min="15900" max="16128" width="0" style="77" hidden="1"/>
    <col min="16129" max="16129" width="15.28515625" style="77" customWidth="1"/>
    <col min="16130" max="16130" width="13.42578125" style="77" customWidth="1"/>
    <col min="16131" max="16131" width="13" style="77" customWidth="1"/>
    <col min="16132" max="16151" width="8.140625" style="77" customWidth="1"/>
    <col min="16152" max="16152" width="30.42578125" style="77" customWidth="1"/>
    <col min="16153" max="16155" width="0" style="77" hidden="1" customWidth="1"/>
    <col min="16156" max="16384" width="0" style="77" hidden="1"/>
  </cols>
  <sheetData>
    <row r="1" spans="2:23" ht="38.25" customHeight="1" thickBot="1"/>
    <row r="2" spans="2:23" ht="15" customHeight="1">
      <c r="G2" s="78"/>
      <c r="J2" s="101">
        <v>2</v>
      </c>
      <c r="M2" s="78"/>
      <c r="T2" s="101">
        <v>8</v>
      </c>
      <c r="V2" s="78"/>
    </row>
    <row r="3" spans="2:23" ht="15.75" customHeight="1" thickBot="1">
      <c r="G3" s="78"/>
      <c r="J3" s="102"/>
      <c r="M3" s="78"/>
      <c r="T3" s="102"/>
      <c r="V3" s="78"/>
    </row>
    <row r="4" spans="2:23" ht="19.5" customHeight="1" thickBot="1">
      <c r="C4" s="79" t="s">
        <v>22</v>
      </c>
    </row>
    <row r="5" spans="2:23" ht="18" customHeight="1" thickBot="1">
      <c r="B5" s="80">
        <v>1</v>
      </c>
      <c r="C5" s="81">
        <v>20</v>
      </c>
      <c r="D5" s="82">
        <v>1</v>
      </c>
      <c r="E5" s="82">
        <v>2</v>
      </c>
      <c r="F5" s="82">
        <v>3</v>
      </c>
      <c r="G5" s="82">
        <v>4</v>
      </c>
      <c r="H5" s="82">
        <v>5</v>
      </c>
      <c r="I5" s="82">
        <v>6</v>
      </c>
      <c r="J5" s="82">
        <v>7</v>
      </c>
      <c r="K5" s="82">
        <v>8</v>
      </c>
      <c r="L5" s="82">
        <v>9</v>
      </c>
      <c r="M5" s="82">
        <v>10</v>
      </c>
      <c r="N5" s="82">
        <v>11</v>
      </c>
      <c r="O5" s="82">
        <v>12</v>
      </c>
      <c r="P5" s="82">
        <v>13</v>
      </c>
      <c r="Q5" s="82">
        <v>14</v>
      </c>
      <c r="R5" s="82">
        <v>15</v>
      </c>
      <c r="S5" s="82">
        <v>16</v>
      </c>
      <c r="T5" s="82">
        <v>17</v>
      </c>
      <c r="U5" s="82">
        <v>18</v>
      </c>
      <c r="V5" s="82">
        <v>19</v>
      </c>
      <c r="W5" s="82">
        <v>20</v>
      </c>
    </row>
    <row r="6" spans="2:23" ht="18" customHeight="1">
      <c r="B6" s="83"/>
      <c r="C6" s="84" t="s">
        <v>23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</row>
    <row r="7" spans="2:23" ht="18" customHeight="1" thickBot="1">
      <c r="B7" s="83"/>
      <c r="C7" s="86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</row>
    <row r="8" spans="2:23" ht="18" customHeight="1" thickBot="1">
      <c r="B8" s="80">
        <v>2</v>
      </c>
      <c r="C8" s="81">
        <v>20</v>
      </c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</row>
    <row r="9" spans="2:23" ht="18" customHeight="1">
      <c r="B9" s="83"/>
      <c r="C9" s="84" t="s">
        <v>23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</row>
    <row r="10" spans="2:23" ht="18" customHeight="1" thickBot="1">
      <c r="B10" s="83"/>
      <c r="C10" s="86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</row>
    <row r="11" spans="2:23" ht="18" customHeight="1" thickBot="1">
      <c r="B11" s="80">
        <v>3</v>
      </c>
      <c r="C11" s="81">
        <v>20</v>
      </c>
      <c r="D11" s="82">
        <v>1</v>
      </c>
      <c r="E11" s="82">
        <v>2</v>
      </c>
      <c r="F11" s="82">
        <v>3</v>
      </c>
      <c r="G11" s="82">
        <v>4</v>
      </c>
      <c r="H11" s="82">
        <v>5</v>
      </c>
      <c r="I11" s="82">
        <v>6</v>
      </c>
      <c r="J11" s="82">
        <v>7</v>
      </c>
      <c r="K11" s="82">
        <v>8</v>
      </c>
      <c r="L11" s="82">
        <v>9</v>
      </c>
      <c r="M11" s="82">
        <v>10</v>
      </c>
      <c r="N11" s="82">
        <v>11</v>
      </c>
      <c r="O11" s="82">
        <v>12</v>
      </c>
      <c r="P11" s="82">
        <v>13</v>
      </c>
      <c r="Q11" s="82">
        <v>14</v>
      </c>
      <c r="R11" s="82">
        <v>15</v>
      </c>
      <c r="S11" s="82">
        <v>16</v>
      </c>
      <c r="T11" s="82">
        <v>17</v>
      </c>
      <c r="U11" s="82">
        <v>18</v>
      </c>
      <c r="V11" s="82">
        <v>19</v>
      </c>
      <c r="W11" s="82">
        <v>20</v>
      </c>
    </row>
    <row r="12" spans="2:23" ht="18" customHeight="1">
      <c r="B12" s="83"/>
      <c r="C12" s="84" t="s">
        <v>23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</row>
    <row r="13" spans="2:23" ht="18" customHeight="1" thickBot="1">
      <c r="B13" s="83"/>
      <c r="C13" s="86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</row>
    <row r="14" spans="2:23" ht="18" customHeight="1" thickBot="1">
      <c r="B14" s="80">
        <v>4</v>
      </c>
      <c r="C14" s="81">
        <v>20</v>
      </c>
      <c r="D14" s="82">
        <v>1</v>
      </c>
      <c r="E14" s="82">
        <v>2</v>
      </c>
      <c r="F14" s="82">
        <v>3</v>
      </c>
      <c r="G14" s="82">
        <v>4</v>
      </c>
      <c r="H14" s="82">
        <v>5</v>
      </c>
      <c r="I14" s="82">
        <v>6</v>
      </c>
      <c r="J14" s="82">
        <v>7</v>
      </c>
      <c r="K14" s="82">
        <v>8</v>
      </c>
      <c r="L14" s="82">
        <v>9</v>
      </c>
      <c r="M14" s="82">
        <v>10</v>
      </c>
      <c r="N14" s="82">
        <v>11</v>
      </c>
      <c r="O14" s="82">
        <v>12</v>
      </c>
      <c r="P14" s="82">
        <v>13</v>
      </c>
      <c r="Q14" s="82">
        <v>14</v>
      </c>
      <c r="R14" s="82">
        <v>15</v>
      </c>
      <c r="S14" s="82">
        <v>16</v>
      </c>
      <c r="T14" s="82">
        <v>17</v>
      </c>
      <c r="U14" s="82">
        <v>18</v>
      </c>
      <c r="V14" s="82">
        <v>19</v>
      </c>
      <c r="W14" s="82">
        <v>20</v>
      </c>
    </row>
    <row r="15" spans="2:23" ht="18" customHeight="1">
      <c r="B15" s="83"/>
      <c r="C15" s="84" t="s">
        <v>23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</row>
    <row r="16" spans="2:23" ht="18" customHeight="1" thickBot="1">
      <c r="B16" s="83"/>
      <c r="C16" s="86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</row>
    <row r="17" spans="2:23" ht="18" customHeight="1" thickBot="1">
      <c r="B17" s="80">
        <v>5</v>
      </c>
      <c r="C17" s="81">
        <v>20</v>
      </c>
      <c r="D17" s="82">
        <v>1</v>
      </c>
      <c r="E17" s="82">
        <v>2</v>
      </c>
      <c r="F17" s="82">
        <v>3</v>
      </c>
      <c r="G17" s="82">
        <v>4</v>
      </c>
      <c r="H17" s="82">
        <v>5</v>
      </c>
      <c r="I17" s="82">
        <v>6</v>
      </c>
      <c r="J17" s="82">
        <v>7</v>
      </c>
      <c r="K17" s="82">
        <v>8</v>
      </c>
      <c r="L17" s="82">
        <v>9</v>
      </c>
      <c r="M17" s="82">
        <v>10</v>
      </c>
      <c r="N17" s="82">
        <v>11</v>
      </c>
      <c r="O17" s="82">
        <v>12</v>
      </c>
      <c r="P17" s="82">
        <v>13</v>
      </c>
      <c r="Q17" s="82">
        <v>14</v>
      </c>
      <c r="R17" s="82">
        <v>15</v>
      </c>
      <c r="S17" s="82">
        <v>16</v>
      </c>
      <c r="T17" s="82">
        <v>17</v>
      </c>
      <c r="U17" s="82">
        <v>18</v>
      </c>
      <c r="V17" s="82">
        <v>19</v>
      </c>
      <c r="W17" s="82">
        <v>20</v>
      </c>
    </row>
    <row r="18" spans="2:23" ht="18" customHeight="1">
      <c r="B18" s="83"/>
      <c r="C18" s="84" t="s">
        <v>23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</row>
    <row r="19" spans="2:23" ht="18" customHeight="1" thickBot="1">
      <c r="B19" s="83"/>
      <c r="C19" s="86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</row>
    <row r="20" spans="2:23" ht="18" customHeight="1" thickBot="1">
      <c r="B20" s="80">
        <v>6</v>
      </c>
      <c r="C20" s="81">
        <v>20</v>
      </c>
      <c r="D20" s="82">
        <v>1</v>
      </c>
      <c r="E20" s="82">
        <v>2</v>
      </c>
      <c r="F20" s="82">
        <v>3</v>
      </c>
      <c r="G20" s="82">
        <v>4</v>
      </c>
      <c r="H20" s="82">
        <v>5</v>
      </c>
      <c r="I20" s="82">
        <v>6</v>
      </c>
      <c r="J20" s="82">
        <v>7</v>
      </c>
      <c r="K20" s="82">
        <v>8</v>
      </c>
      <c r="L20" s="82">
        <v>9</v>
      </c>
      <c r="M20" s="82">
        <v>10</v>
      </c>
      <c r="N20" s="82">
        <v>11</v>
      </c>
      <c r="O20" s="82">
        <v>12</v>
      </c>
      <c r="P20" s="82">
        <v>13</v>
      </c>
      <c r="Q20" s="82">
        <v>14</v>
      </c>
      <c r="R20" s="82">
        <v>15</v>
      </c>
      <c r="S20" s="82">
        <v>16</v>
      </c>
      <c r="T20" s="82">
        <v>17</v>
      </c>
      <c r="U20" s="82">
        <v>18</v>
      </c>
      <c r="V20" s="82">
        <v>19</v>
      </c>
      <c r="W20" s="82">
        <v>20</v>
      </c>
    </row>
    <row r="21" spans="2:23" ht="18" customHeight="1">
      <c r="B21" s="83"/>
      <c r="C21" s="84" t="s">
        <v>23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</row>
    <row r="22" spans="2:23" ht="18" customHeight="1" thickBot="1">
      <c r="B22" s="83"/>
      <c r="C22" s="86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</row>
    <row r="23" spans="2:23" ht="18" customHeight="1" thickBot="1">
      <c r="B23" s="80">
        <v>7</v>
      </c>
      <c r="C23" s="81">
        <v>20</v>
      </c>
      <c r="D23" s="82">
        <v>1</v>
      </c>
      <c r="E23" s="82">
        <v>2</v>
      </c>
      <c r="F23" s="82">
        <v>3</v>
      </c>
      <c r="G23" s="82">
        <v>4</v>
      </c>
      <c r="H23" s="82">
        <v>5</v>
      </c>
      <c r="I23" s="82">
        <v>6</v>
      </c>
      <c r="J23" s="82">
        <v>7</v>
      </c>
      <c r="K23" s="82">
        <v>8</v>
      </c>
      <c r="L23" s="82">
        <v>9</v>
      </c>
      <c r="M23" s="82">
        <v>10</v>
      </c>
      <c r="N23" s="82">
        <v>11</v>
      </c>
      <c r="O23" s="82">
        <v>12</v>
      </c>
      <c r="P23" s="82">
        <v>13</v>
      </c>
      <c r="Q23" s="82">
        <v>14</v>
      </c>
      <c r="R23" s="82">
        <v>15</v>
      </c>
      <c r="S23" s="82">
        <v>16</v>
      </c>
      <c r="T23" s="82">
        <v>17</v>
      </c>
      <c r="U23" s="82">
        <v>18</v>
      </c>
      <c r="V23" s="82">
        <v>19</v>
      </c>
      <c r="W23" s="82">
        <v>20</v>
      </c>
    </row>
    <row r="24" spans="2:23" ht="18" customHeight="1">
      <c r="B24" s="83"/>
      <c r="C24" s="84" t="s">
        <v>23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</row>
    <row r="25" spans="2:23" ht="18" customHeight="1" thickBot="1">
      <c r="B25" s="83"/>
      <c r="C25" s="86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</row>
    <row r="26" spans="2:23" ht="18" customHeight="1" thickBot="1">
      <c r="B26" s="80">
        <v>8</v>
      </c>
      <c r="C26" s="81">
        <v>20</v>
      </c>
      <c r="D26" s="82">
        <v>1</v>
      </c>
      <c r="E26" s="82">
        <v>2</v>
      </c>
      <c r="F26" s="82">
        <v>3</v>
      </c>
      <c r="G26" s="82">
        <v>4</v>
      </c>
      <c r="H26" s="82">
        <v>5</v>
      </c>
      <c r="I26" s="82">
        <v>6</v>
      </c>
      <c r="J26" s="82">
        <v>7</v>
      </c>
      <c r="K26" s="82">
        <v>8</v>
      </c>
      <c r="L26" s="82">
        <v>9</v>
      </c>
      <c r="M26" s="82">
        <v>10</v>
      </c>
      <c r="N26" s="82">
        <v>11</v>
      </c>
      <c r="O26" s="82">
        <v>12</v>
      </c>
      <c r="P26" s="82">
        <v>13</v>
      </c>
      <c r="Q26" s="82">
        <v>14</v>
      </c>
      <c r="R26" s="82">
        <v>15</v>
      </c>
      <c r="S26" s="82">
        <v>16</v>
      </c>
      <c r="T26" s="82">
        <v>17</v>
      </c>
      <c r="U26" s="82">
        <v>18</v>
      </c>
      <c r="V26" s="82">
        <v>19</v>
      </c>
      <c r="W26" s="82">
        <v>20</v>
      </c>
    </row>
    <row r="27" spans="2:23" ht="18" customHeight="1">
      <c r="B27" s="83"/>
      <c r="C27" s="84" t="s">
        <v>23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</row>
    <row r="28" spans="2:23" ht="18" customHeight="1" thickBot="1">
      <c r="B28" s="83"/>
      <c r="C28" s="86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</row>
    <row r="29" spans="2:23" ht="18" customHeight="1" thickBot="1">
      <c r="B29" s="80">
        <v>9</v>
      </c>
      <c r="C29" s="81">
        <v>20</v>
      </c>
      <c r="D29" s="82">
        <v>1</v>
      </c>
      <c r="E29" s="82">
        <v>2</v>
      </c>
      <c r="F29" s="82">
        <v>3</v>
      </c>
      <c r="G29" s="82">
        <v>4</v>
      </c>
      <c r="H29" s="82">
        <v>5</v>
      </c>
      <c r="I29" s="82">
        <v>6</v>
      </c>
      <c r="J29" s="82">
        <v>7</v>
      </c>
      <c r="K29" s="82">
        <v>8</v>
      </c>
      <c r="L29" s="82">
        <v>9</v>
      </c>
      <c r="M29" s="82">
        <v>10</v>
      </c>
      <c r="N29" s="82">
        <v>11</v>
      </c>
      <c r="O29" s="82">
        <v>12</v>
      </c>
      <c r="P29" s="82">
        <v>13</v>
      </c>
      <c r="Q29" s="82">
        <v>14</v>
      </c>
      <c r="R29" s="82">
        <v>15</v>
      </c>
      <c r="S29" s="82">
        <v>16</v>
      </c>
      <c r="T29" s="82">
        <v>17</v>
      </c>
      <c r="U29" s="82">
        <v>18</v>
      </c>
      <c r="V29" s="82">
        <v>19</v>
      </c>
      <c r="W29" s="82">
        <v>20</v>
      </c>
    </row>
    <row r="30" spans="2:23" ht="18" customHeight="1">
      <c r="B30" s="83"/>
      <c r="C30" s="84" t="s">
        <v>23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</row>
    <row r="31" spans="2:23" ht="18" customHeight="1" thickBot="1">
      <c r="B31" s="83"/>
      <c r="C31" s="86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</row>
    <row r="32" spans="2:23" ht="18" customHeight="1" thickBot="1">
      <c r="B32" s="80">
        <v>10</v>
      </c>
      <c r="C32" s="81">
        <v>20</v>
      </c>
      <c r="D32" s="82">
        <v>1</v>
      </c>
      <c r="E32" s="82">
        <v>2</v>
      </c>
      <c r="F32" s="82">
        <v>3</v>
      </c>
      <c r="G32" s="82">
        <v>4</v>
      </c>
      <c r="H32" s="82">
        <v>5</v>
      </c>
      <c r="I32" s="82">
        <v>6</v>
      </c>
      <c r="J32" s="82">
        <v>7</v>
      </c>
      <c r="K32" s="82">
        <v>8</v>
      </c>
      <c r="L32" s="82">
        <v>9</v>
      </c>
      <c r="M32" s="82">
        <v>10</v>
      </c>
      <c r="N32" s="82">
        <v>11</v>
      </c>
      <c r="O32" s="82">
        <v>12</v>
      </c>
      <c r="P32" s="82">
        <v>13</v>
      </c>
      <c r="Q32" s="82">
        <v>14</v>
      </c>
      <c r="R32" s="82">
        <v>15</v>
      </c>
      <c r="S32" s="82">
        <v>16</v>
      </c>
      <c r="T32" s="82">
        <v>17</v>
      </c>
      <c r="U32" s="82">
        <v>18</v>
      </c>
      <c r="V32" s="82">
        <v>19</v>
      </c>
      <c r="W32" s="82">
        <v>20</v>
      </c>
    </row>
    <row r="33" spans="2:23" ht="18" customHeight="1">
      <c r="B33" s="83"/>
      <c r="C33" s="84" t="s">
        <v>23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</row>
    <row r="34" spans="2:23" ht="80.25" customHeight="1">
      <c r="C34" s="88"/>
    </row>
    <row r="35" spans="2:23" hidden="1">
      <c r="C35" s="88"/>
    </row>
  </sheetData>
  <sheetProtection selectLockedCells="1" sort="0"/>
  <sortState columnSort="1" ref="D32:W33">
    <sortCondition ref="D33"/>
  </sortState>
  <mergeCells count="2">
    <mergeCell ref="J2:J3"/>
    <mergeCell ref="T2:T3"/>
  </mergeCells>
  <conditionalFormatting sqref="D5:W5">
    <cfRule type="expression" dxfId="27" priority="26" stopIfTrue="1">
      <formula>AND(D$5&lt;=$C5,$B5&lt;=$T$2)</formula>
    </cfRule>
  </conditionalFormatting>
  <conditionalFormatting sqref="D6:W6">
    <cfRule type="expression" dxfId="26" priority="25" stopIfTrue="1">
      <formula>AND(D$5&lt;=$C5,$B5&lt;=$T$2)</formula>
    </cfRule>
  </conditionalFormatting>
  <conditionalFormatting sqref="B5:B33">
    <cfRule type="cellIs" dxfId="25" priority="24" stopIfTrue="1" operator="greaterThan">
      <formula>$T$2</formula>
    </cfRule>
  </conditionalFormatting>
  <conditionalFormatting sqref="C5 C8 C11 C14 C17 C20 C23 C26 C29">
    <cfRule type="expression" dxfId="24" priority="23" stopIfTrue="1">
      <formula>B5&gt;$T$2</formula>
    </cfRule>
  </conditionalFormatting>
  <conditionalFormatting sqref="C6 C9 C12 C15 C18 C21 C24 C27 C30">
    <cfRule type="expression" dxfId="23" priority="22" stopIfTrue="1">
      <formula>B5&gt;$T$2</formula>
    </cfRule>
  </conditionalFormatting>
  <conditionalFormatting sqref="D8:W8">
    <cfRule type="expression" dxfId="22" priority="21" stopIfTrue="1">
      <formula>AND(D$5&lt;=$C8,$B8&lt;=$T$2)</formula>
    </cfRule>
  </conditionalFormatting>
  <conditionalFormatting sqref="D9:W9">
    <cfRule type="expression" dxfId="21" priority="20" stopIfTrue="1">
      <formula>AND(D$5&lt;=$C8,$B8&lt;=$T$2)</formula>
    </cfRule>
  </conditionalFormatting>
  <conditionalFormatting sqref="D11:W11">
    <cfRule type="expression" dxfId="20" priority="19" stopIfTrue="1">
      <formula>AND(D$5&lt;=$C11,$B11&lt;=$T$2)</formula>
    </cfRule>
  </conditionalFormatting>
  <conditionalFormatting sqref="D12:W12">
    <cfRule type="expression" dxfId="19" priority="18" stopIfTrue="1">
      <formula>AND(D$5&lt;=$C11,$B11&lt;=$T$2)</formula>
    </cfRule>
  </conditionalFormatting>
  <conditionalFormatting sqref="D14:W14">
    <cfRule type="expression" dxfId="18" priority="17" stopIfTrue="1">
      <formula>AND(D$5&lt;=$C14,$B14&lt;=$T$2)</formula>
    </cfRule>
  </conditionalFormatting>
  <conditionalFormatting sqref="D15:W15">
    <cfRule type="expression" dxfId="17" priority="16" stopIfTrue="1">
      <formula>AND(D$5&lt;=$C14,$B14&lt;=$T$2)</formula>
    </cfRule>
  </conditionalFormatting>
  <conditionalFormatting sqref="D17:W17">
    <cfRule type="expression" dxfId="16" priority="15" stopIfTrue="1">
      <formula>AND(D$5&lt;=$C17,$B17&lt;=$T$2)</formula>
    </cfRule>
  </conditionalFormatting>
  <conditionalFormatting sqref="D18:W18">
    <cfRule type="expression" dxfId="15" priority="14" stopIfTrue="1">
      <formula>AND(D$5&lt;=$C17,$B17&lt;=$T$2)</formula>
    </cfRule>
  </conditionalFormatting>
  <conditionalFormatting sqref="D20:W20">
    <cfRule type="expression" dxfId="14" priority="13" stopIfTrue="1">
      <formula>AND(D$5&lt;=$C20,$B20&lt;=$T$2)</formula>
    </cfRule>
  </conditionalFormatting>
  <conditionalFormatting sqref="D21:W21">
    <cfRule type="expression" dxfId="13" priority="12" stopIfTrue="1">
      <formula>AND(D$5&lt;=$C20,$B20&lt;=$T$2)</formula>
    </cfRule>
  </conditionalFormatting>
  <conditionalFormatting sqref="D23:W23">
    <cfRule type="expression" dxfId="12" priority="11" stopIfTrue="1">
      <formula>AND(D$5&lt;=$C23,$B23&lt;=$T$2)</formula>
    </cfRule>
  </conditionalFormatting>
  <conditionalFormatting sqref="D24:W24">
    <cfRule type="expression" dxfId="11" priority="10" stopIfTrue="1">
      <formula>AND(D$5&lt;=$C23,$B23&lt;=$T$2)</formula>
    </cfRule>
  </conditionalFormatting>
  <conditionalFormatting sqref="D26:W26">
    <cfRule type="expression" dxfId="10" priority="9" stopIfTrue="1">
      <formula>AND(D$5&lt;=$C26,$B26&lt;=$T$2)</formula>
    </cfRule>
  </conditionalFormatting>
  <conditionalFormatting sqref="D27:W27">
    <cfRule type="expression" dxfId="9" priority="8" stopIfTrue="1">
      <formula>AND(D$5&lt;=$C26,$B26&lt;=$T$2)</formula>
    </cfRule>
  </conditionalFormatting>
  <conditionalFormatting sqref="D29:W29">
    <cfRule type="expression" dxfId="8" priority="7" stopIfTrue="1">
      <formula>AND(D$5&lt;=$C29,$B29&lt;=$T$2)</formula>
    </cfRule>
  </conditionalFormatting>
  <conditionalFormatting sqref="D30:W30">
    <cfRule type="expression" dxfId="7" priority="6" stopIfTrue="1">
      <formula>AND(D$5&lt;=$C29,$B29&lt;=$T$2)</formula>
    </cfRule>
  </conditionalFormatting>
  <conditionalFormatting sqref="D32:W32">
    <cfRule type="expression" dxfId="6" priority="5" stopIfTrue="1">
      <formula>AND(D$5&lt;=$C32,$B32&lt;=$T$2)</formula>
    </cfRule>
  </conditionalFormatting>
  <conditionalFormatting sqref="D33:W33">
    <cfRule type="expression" dxfId="5" priority="4" stopIfTrue="1">
      <formula>AND(D$5&lt;=$C32,$B32&lt;=$T$2)</formula>
    </cfRule>
  </conditionalFormatting>
  <conditionalFormatting sqref="C4">
    <cfRule type="expression" dxfId="4" priority="3" stopIfTrue="1">
      <formula>$T$2=0</formula>
    </cfRule>
  </conditionalFormatting>
  <conditionalFormatting sqref="C33">
    <cfRule type="expression" dxfId="3" priority="2" stopIfTrue="1">
      <formula>B32&gt;$T$2</formula>
    </cfRule>
  </conditionalFormatting>
  <conditionalFormatting sqref="C32">
    <cfRule type="expression" dxfId="2" priority="1" stopIfTrue="1">
      <formula>B32&gt;$T$2</formula>
    </cfRule>
  </conditionalFormatting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6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J26"/>
  <sheetViews>
    <sheetView showGridLines="0" showRowColHeaders="0" workbookViewId="0">
      <selection activeCell="M23" sqref="M23"/>
    </sheetView>
  </sheetViews>
  <sheetFormatPr baseColWidth="10" defaultRowHeight="15"/>
  <cols>
    <col min="5" max="5" width="12.140625" bestFit="1" customWidth="1"/>
    <col min="261" max="261" width="12.140625" bestFit="1" customWidth="1"/>
    <col min="517" max="517" width="12.140625" bestFit="1" customWidth="1"/>
    <col min="773" max="773" width="12.140625" bestFit="1" customWidth="1"/>
    <col min="1029" max="1029" width="12.140625" bestFit="1" customWidth="1"/>
    <col min="1285" max="1285" width="12.140625" bestFit="1" customWidth="1"/>
    <col min="1541" max="1541" width="12.140625" bestFit="1" customWidth="1"/>
    <col min="1797" max="1797" width="12.140625" bestFit="1" customWidth="1"/>
    <col min="2053" max="2053" width="12.140625" bestFit="1" customWidth="1"/>
    <col min="2309" max="2309" width="12.140625" bestFit="1" customWidth="1"/>
    <col min="2565" max="2565" width="12.140625" bestFit="1" customWidth="1"/>
    <col min="2821" max="2821" width="12.140625" bestFit="1" customWidth="1"/>
    <col min="3077" max="3077" width="12.140625" bestFit="1" customWidth="1"/>
    <col min="3333" max="3333" width="12.140625" bestFit="1" customWidth="1"/>
    <col min="3589" max="3589" width="12.140625" bestFit="1" customWidth="1"/>
    <col min="3845" max="3845" width="12.140625" bestFit="1" customWidth="1"/>
    <col min="4101" max="4101" width="12.140625" bestFit="1" customWidth="1"/>
    <col min="4357" max="4357" width="12.140625" bestFit="1" customWidth="1"/>
    <col min="4613" max="4613" width="12.140625" bestFit="1" customWidth="1"/>
    <col min="4869" max="4869" width="12.140625" bestFit="1" customWidth="1"/>
    <col min="5125" max="5125" width="12.140625" bestFit="1" customWidth="1"/>
    <col min="5381" max="5381" width="12.140625" bestFit="1" customWidth="1"/>
    <col min="5637" max="5637" width="12.140625" bestFit="1" customWidth="1"/>
    <col min="5893" max="5893" width="12.140625" bestFit="1" customWidth="1"/>
    <col min="6149" max="6149" width="12.140625" bestFit="1" customWidth="1"/>
    <col min="6405" max="6405" width="12.140625" bestFit="1" customWidth="1"/>
    <col min="6661" max="6661" width="12.140625" bestFit="1" customWidth="1"/>
    <col min="6917" max="6917" width="12.140625" bestFit="1" customWidth="1"/>
    <col min="7173" max="7173" width="12.140625" bestFit="1" customWidth="1"/>
    <col min="7429" max="7429" width="12.140625" bestFit="1" customWidth="1"/>
    <col min="7685" max="7685" width="12.140625" bestFit="1" customWidth="1"/>
    <col min="7941" max="7941" width="12.140625" bestFit="1" customWidth="1"/>
    <col min="8197" max="8197" width="12.140625" bestFit="1" customWidth="1"/>
    <col min="8453" max="8453" width="12.140625" bestFit="1" customWidth="1"/>
    <col min="8709" max="8709" width="12.140625" bestFit="1" customWidth="1"/>
    <col min="8965" max="8965" width="12.140625" bestFit="1" customWidth="1"/>
    <col min="9221" max="9221" width="12.140625" bestFit="1" customWidth="1"/>
    <col min="9477" max="9477" width="12.140625" bestFit="1" customWidth="1"/>
    <col min="9733" max="9733" width="12.140625" bestFit="1" customWidth="1"/>
    <col min="9989" max="9989" width="12.140625" bestFit="1" customWidth="1"/>
    <col min="10245" max="10245" width="12.140625" bestFit="1" customWidth="1"/>
    <col min="10501" max="10501" width="12.140625" bestFit="1" customWidth="1"/>
    <col min="10757" max="10757" width="12.140625" bestFit="1" customWidth="1"/>
    <col min="11013" max="11013" width="12.140625" bestFit="1" customWidth="1"/>
    <col min="11269" max="11269" width="12.140625" bestFit="1" customWidth="1"/>
    <col min="11525" max="11525" width="12.140625" bestFit="1" customWidth="1"/>
    <col min="11781" max="11781" width="12.140625" bestFit="1" customWidth="1"/>
    <col min="12037" max="12037" width="12.140625" bestFit="1" customWidth="1"/>
    <col min="12293" max="12293" width="12.140625" bestFit="1" customWidth="1"/>
    <col min="12549" max="12549" width="12.140625" bestFit="1" customWidth="1"/>
    <col min="12805" max="12805" width="12.140625" bestFit="1" customWidth="1"/>
    <col min="13061" max="13061" width="12.140625" bestFit="1" customWidth="1"/>
    <col min="13317" max="13317" width="12.140625" bestFit="1" customWidth="1"/>
    <col min="13573" max="13573" width="12.140625" bestFit="1" customWidth="1"/>
    <col min="13829" max="13829" width="12.140625" bestFit="1" customWidth="1"/>
    <col min="14085" max="14085" width="12.140625" bestFit="1" customWidth="1"/>
    <col min="14341" max="14341" width="12.140625" bestFit="1" customWidth="1"/>
    <col min="14597" max="14597" width="12.140625" bestFit="1" customWidth="1"/>
    <col min="14853" max="14853" width="12.140625" bestFit="1" customWidth="1"/>
    <col min="15109" max="15109" width="12.140625" bestFit="1" customWidth="1"/>
    <col min="15365" max="15365" width="12.140625" bestFit="1" customWidth="1"/>
    <col min="15621" max="15621" width="12.140625" bestFit="1" customWidth="1"/>
    <col min="15877" max="15877" width="12.140625" bestFit="1" customWidth="1"/>
    <col min="16133" max="16133" width="12.140625" bestFit="1" customWidth="1"/>
  </cols>
  <sheetData>
    <row r="1" spans="1:10" ht="15.75" thickBot="1">
      <c r="A1" s="91">
        <f>'cotation chevaux'!T2</f>
        <v>4</v>
      </c>
    </row>
    <row r="2" spans="1:10" ht="42.75" customHeight="1" thickBot="1">
      <c r="F2" s="103" t="s">
        <v>24</v>
      </c>
      <c r="G2" s="104"/>
      <c r="H2" s="104"/>
      <c r="I2" s="104"/>
      <c r="J2" s="105"/>
    </row>
    <row r="3" spans="1:10">
      <c r="E3" s="89">
        <v>1</v>
      </c>
      <c r="F3" s="90" t="str">
        <f>IF('cotation chevaux'!D6="","",'cotation chevaux'!D5)</f>
        <v/>
      </c>
      <c r="G3" s="90" t="str">
        <f>IF('cotation chevaux'!E6="","",'cotation chevaux'!E5)</f>
        <v/>
      </c>
      <c r="H3" s="90" t="str">
        <f>IF('cotation chevaux'!F6="","",'cotation chevaux'!F5)</f>
        <v/>
      </c>
      <c r="I3" s="90" t="str">
        <f>IF('cotation chevaux'!G6="","",'cotation chevaux'!G5)</f>
        <v/>
      </c>
      <c r="J3" s="90" t="str">
        <f>IF('cotation chevaux'!H6="","",'cotation chevaux'!H5)</f>
        <v/>
      </c>
    </row>
    <row r="4" spans="1:10">
      <c r="E4" s="89">
        <v>2</v>
      </c>
      <c r="F4" s="90" t="str">
        <f>IF('cotation chevaux'!D9="","",'cotation chevaux'!D8)</f>
        <v/>
      </c>
      <c r="G4" s="90" t="str">
        <f>IF('cotation chevaux'!E9="","",'cotation chevaux'!E8)</f>
        <v/>
      </c>
      <c r="H4" s="90" t="str">
        <f>IF('cotation chevaux'!F9="","",'cotation chevaux'!F8)</f>
        <v/>
      </c>
      <c r="I4" s="90" t="str">
        <f>IF('cotation chevaux'!G9="","",'cotation chevaux'!G8)</f>
        <v/>
      </c>
      <c r="J4" s="90" t="str">
        <f>IF('cotation chevaux'!H9="","",'cotation chevaux'!H8)</f>
        <v/>
      </c>
    </row>
    <row r="5" spans="1:10">
      <c r="E5" s="89">
        <v>3</v>
      </c>
      <c r="F5" s="90" t="str">
        <f>IF('cotation chevaux'!D12="","",'cotation chevaux'!D11)</f>
        <v/>
      </c>
      <c r="G5" s="90" t="str">
        <f>IF('cotation chevaux'!E12="","",'cotation chevaux'!E11)</f>
        <v/>
      </c>
      <c r="H5" s="90" t="str">
        <f>IF('cotation chevaux'!F12="","",'cotation chevaux'!F11)</f>
        <v/>
      </c>
      <c r="I5" s="90" t="str">
        <f>IF('cotation chevaux'!G12="","",'cotation chevaux'!G11)</f>
        <v/>
      </c>
      <c r="J5" s="90" t="str">
        <f>IF('cotation chevaux'!H12="","",'cotation chevaux'!H11)</f>
        <v/>
      </c>
    </row>
    <row r="6" spans="1:10">
      <c r="E6" s="89">
        <v>4</v>
      </c>
      <c r="F6" s="90" t="str">
        <f>IF('cotation chevaux'!D15="","",'cotation chevaux'!D14)</f>
        <v/>
      </c>
      <c r="G6" s="90" t="str">
        <f>IF('cotation chevaux'!E15="","",'cotation chevaux'!E14)</f>
        <v/>
      </c>
      <c r="H6" s="90" t="str">
        <f>IF('cotation chevaux'!F15="","",'cotation chevaux'!F14)</f>
        <v/>
      </c>
      <c r="I6" s="90" t="str">
        <f>IF('cotation chevaux'!G15="","",'cotation chevaux'!G14)</f>
        <v/>
      </c>
      <c r="J6" s="90" t="str">
        <f>IF('cotation chevaux'!H15="","",'cotation chevaux'!H14)</f>
        <v/>
      </c>
    </row>
    <row r="7" spans="1:10">
      <c r="E7" s="89">
        <v>5</v>
      </c>
      <c r="F7" s="90" t="str">
        <f>IF('cotation chevaux'!D18="","",'cotation chevaux'!D17)</f>
        <v/>
      </c>
      <c r="G7" s="90" t="str">
        <f>IF('cotation chevaux'!E18="","",'cotation chevaux'!E17)</f>
        <v/>
      </c>
      <c r="H7" s="90" t="str">
        <f>IF('cotation chevaux'!F18="","",'cotation chevaux'!F17)</f>
        <v/>
      </c>
      <c r="I7" s="90" t="str">
        <f>IF('cotation chevaux'!G18="","",'cotation chevaux'!G17)</f>
        <v/>
      </c>
      <c r="J7" s="90" t="str">
        <f>IF('cotation chevaux'!H18="","",'cotation chevaux'!H17)</f>
        <v/>
      </c>
    </row>
    <row r="8" spans="1:10">
      <c r="E8" s="89">
        <v>6</v>
      </c>
      <c r="F8" s="90" t="str">
        <f>IF('cotation chevaux'!D21="","",'cotation chevaux'!D20)</f>
        <v/>
      </c>
      <c r="G8" s="90" t="str">
        <f>IF('cotation chevaux'!E21="","",'cotation chevaux'!E20)</f>
        <v/>
      </c>
      <c r="H8" s="90" t="str">
        <f>IF('cotation chevaux'!F21="","",'cotation chevaux'!F20)</f>
        <v/>
      </c>
      <c r="I8" s="90" t="str">
        <f>IF('cotation chevaux'!G21="","",'cotation chevaux'!G20)</f>
        <v/>
      </c>
      <c r="J8" s="90" t="str">
        <f>IF('cotation chevaux'!H21="","",'cotation chevaux'!H20)</f>
        <v/>
      </c>
    </row>
    <row r="9" spans="1:10">
      <c r="E9" s="89">
        <v>7</v>
      </c>
      <c r="F9" s="90" t="str">
        <f>IF('cotation chevaux'!D24="","",'cotation chevaux'!D23)</f>
        <v/>
      </c>
      <c r="G9" s="90" t="str">
        <f>IF('cotation chevaux'!E24="","",'cotation chevaux'!E23)</f>
        <v/>
      </c>
      <c r="H9" s="90" t="str">
        <f>IF('cotation chevaux'!F24="","",'cotation chevaux'!F23)</f>
        <v/>
      </c>
      <c r="I9" s="90" t="str">
        <f>IF('cotation chevaux'!G24="","",'cotation chevaux'!G23)</f>
        <v/>
      </c>
      <c r="J9" s="90" t="str">
        <f>IF('cotation chevaux'!H24="","",'cotation chevaux'!H23)</f>
        <v/>
      </c>
    </row>
    <row r="10" spans="1:10">
      <c r="E10" s="89">
        <v>8</v>
      </c>
      <c r="F10" s="90" t="str">
        <f>IF('cotation chevaux'!D27="","",'cotation chevaux'!D26)</f>
        <v/>
      </c>
      <c r="G10" s="90" t="str">
        <f>IF('cotation chevaux'!E27="","",'cotation chevaux'!E26)</f>
        <v/>
      </c>
      <c r="H10" s="90" t="str">
        <f>IF('cotation chevaux'!F27="","",'cotation chevaux'!F26)</f>
        <v/>
      </c>
      <c r="I10" s="90" t="str">
        <f>IF('cotation chevaux'!G27="","",'cotation chevaux'!G26)</f>
        <v/>
      </c>
      <c r="J10" s="90" t="str">
        <f>IF('cotation chevaux'!H27="","",'cotation chevaux'!H26)</f>
        <v/>
      </c>
    </row>
    <row r="11" spans="1:10">
      <c r="E11" s="89">
        <v>9</v>
      </c>
      <c r="F11" s="90" t="str">
        <f>IF('cotation chevaux'!D30="","",'cotation chevaux'!D29)</f>
        <v/>
      </c>
      <c r="G11" s="90" t="str">
        <f>IF('cotation chevaux'!E30="","",'cotation chevaux'!E29)</f>
        <v/>
      </c>
      <c r="H11" s="90" t="str">
        <f>IF('cotation chevaux'!F30="","",'cotation chevaux'!F29)</f>
        <v/>
      </c>
      <c r="I11" s="90" t="str">
        <f>IF('cotation chevaux'!G30="","",'cotation chevaux'!G29)</f>
        <v/>
      </c>
      <c r="J11" s="90" t="str">
        <f>IF('cotation chevaux'!H30="","",'cotation chevaux'!H29)</f>
        <v/>
      </c>
    </row>
    <row r="12" spans="1:10">
      <c r="E12" s="89">
        <v>10</v>
      </c>
      <c r="F12" s="90" t="str">
        <f>IF('cotation chevaux'!D33="","",'cotation chevaux'!D32)</f>
        <v/>
      </c>
      <c r="G12" s="90" t="str">
        <f>IF('cotation chevaux'!E33="","",'cotation chevaux'!E32)</f>
        <v/>
      </c>
      <c r="H12" s="90" t="str">
        <f>IF('cotation chevaux'!F33="","",'cotation chevaux'!F32)</f>
        <v/>
      </c>
      <c r="I12" s="90" t="str">
        <f>IF('cotation chevaux'!G33="","",'cotation chevaux'!G32)</f>
        <v/>
      </c>
      <c r="J12" s="90" t="str">
        <f>IF('cotation chevaux'!H33="","",'cotation chevaux'!H32)</f>
        <v/>
      </c>
    </row>
    <row r="13" spans="1:10" ht="15.75" thickBot="1"/>
    <row r="14" spans="1:10">
      <c r="A14" s="91">
        <f>'cotation chevaux (2)'!T2</f>
        <v>8</v>
      </c>
      <c r="F14" s="106" t="s">
        <v>25</v>
      </c>
      <c r="G14" s="107"/>
      <c r="H14" s="107"/>
      <c r="I14" s="107"/>
      <c r="J14" s="108"/>
    </row>
    <row r="15" spans="1:10" ht="15" customHeight="1">
      <c r="F15" s="109"/>
      <c r="G15" s="110"/>
      <c r="H15" s="110"/>
      <c r="I15" s="110"/>
      <c r="J15" s="111"/>
    </row>
    <row r="16" spans="1:10" ht="15.75" thickBot="1">
      <c r="F16" s="112"/>
      <c r="G16" s="113"/>
      <c r="H16" s="113"/>
      <c r="I16" s="113"/>
      <c r="J16" s="114"/>
    </row>
    <row r="17" spans="5:10">
      <c r="E17" s="89">
        <v>1</v>
      </c>
      <c r="F17" s="92" t="str">
        <f>IF('cotation chevaux (2)'!D6="","",'cotation chevaux (2)'!D5)</f>
        <v/>
      </c>
      <c r="G17" s="92" t="str">
        <f>IF('cotation chevaux (2)'!E6="","",'cotation chevaux (2)'!E5)</f>
        <v/>
      </c>
      <c r="H17" s="92" t="str">
        <f>IF('cotation chevaux (2)'!F6="","",'cotation chevaux (2)'!F5)</f>
        <v/>
      </c>
      <c r="I17" s="92" t="str">
        <f>IF('cotation chevaux (2)'!G6="","",'cotation chevaux (2)'!G5)</f>
        <v/>
      </c>
      <c r="J17" s="92" t="str">
        <f>IF('cotation chevaux (2)'!H6="","",'cotation chevaux (2)'!H5)</f>
        <v/>
      </c>
    </row>
    <row r="18" spans="5:10">
      <c r="E18" s="89">
        <v>2</v>
      </c>
      <c r="F18" s="93" t="str">
        <f>IF('cotation chevaux (2)'!D9="","",'cotation chevaux (2)'!D8)</f>
        <v/>
      </c>
      <c r="G18" s="93" t="str">
        <f>IF('cotation chevaux (2)'!E9="","",'cotation chevaux (2)'!E8)</f>
        <v/>
      </c>
      <c r="H18" s="93" t="str">
        <f>IF('cotation chevaux (2)'!F9="","",'cotation chevaux (2)'!F8)</f>
        <v/>
      </c>
      <c r="I18" s="93" t="str">
        <f>IF('cotation chevaux (2)'!G9="","",'cotation chevaux (2)'!G8)</f>
        <v/>
      </c>
      <c r="J18" s="93" t="str">
        <f>IF('cotation chevaux (2)'!H9="","",'cotation chevaux (2)'!H8)</f>
        <v/>
      </c>
    </row>
    <row r="19" spans="5:10">
      <c r="E19" s="89">
        <v>3</v>
      </c>
      <c r="F19" s="93" t="str">
        <f>IF('cotation chevaux (2)'!D12="","",'cotation chevaux (2)'!D11)</f>
        <v/>
      </c>
      <c r="G19" s="93" t="str">
        <f>IF('cotation chevaux (2)'!E12="","",'cotation chevaux (2)'!E11)</f>
        <v/>
      </c>
      <c r="H19" s="93" t="str">
        <f>IF('cotation chevaux (2)'!F12="","",'cotation chevaux (2)'!F11)</f>
        <v/>
      </c>
      <c r="I19" s="93" t="str">
        <f>IF('cotation chevaux (2)'!G12="","",'cotation chevaux (2)'!G11)</f>
        <v/>
      </c>
      <c r="J19" s="93" t="str">
        <f>IF('cotation chevaux (2)'!H12="","",'cotation chevaux (2)'!H11)</f>
        <v/>
      </c>
    </row>
    <row r="20" spans="5:10">
      <c r="E20" s="89">
        <v>4</v>
      </c>
      <c r="F20" s="93" t="str">
        <f>IF('cotation chevaux (2)'!D15="","",'cotation chevaux (2)'!D14)</f>
        <v/>
      </c>
      <c r="G20" s="93" t="str">
        <f>IF('cotation chevaux (2)'!E15="","",'cotation chevaux (2)'!E14)</f>
        <v/>
      </c>
      <c r="H20" s="93" t="str">
        <f>IF('cotation chevaux (2)'!F15="","",'cotation chevaux (2)'!F14)</f>
        <v/>
      </c>
      <c r="I20" s="93" t="str">
        <f>IF('cotation chevaux (2)'!G15="","",'cotation chevaux (2)'!G14)</f>
        <v/>
      </c>
      <c r="J20" s="93" t="str">
        <f>IF('cotation chevaux (2)'!H15="","",'cotation chevaux (2)'!H14)</f>
        <v/>
      </c>
    </row>
    <row r="21" spans="5:10">
      <c r="E21" s="89">
        <v>5</v>
      </c>
      <c r="F21" s="93" t="str">
        <f>IF('cotation chevaux (2)'!D18="","",'cotation chevaux (2)'!D17)</f>
        <v/>
      </c>
      <c r="G21" s="93" t="str">
        <f>IF('cotation chevaux (2)'!E18="","",'cotation chevaux (2)'!E17)</f>
        <v/>
      </c>
      <c r="H21" s="93" t="str">
        <f>IF('cotation chevaux (2)'!F18="","",'cotation chevaux (2)'!F17)</f>
        <v/>
      </c>
      <c r="I21" s="93" t="str">
        <f>IF('cotation chevaux (2)'!G18="","",'cotation chevaux (2)'!G17)</f>
        <v/>
      </c>
      <c r="J21" s="93" t="str">
        <f>IF('cotation chevaux (2)'!H18="","",'cotation chevaux (2)'!H17)</f>
        <v/>
      </c>
    </row>
    <row r="22" spans="5:10">
      <c r="E22" s="89">
        <v>6</v>
      </c>
      <c r="F22" s="93" t="str">
        <f>IF('cotation chevaux (2)'!D21="","",'cotation chevaux (2)'!D20)</f>
        <v/>
      </c>
      <c r="G22" s="93" t="str">
        <f>IF('cotation chevaux (2)'!E21="","",'cotation chevaux (2)'!E20)</f>
        <v/>
      </c>
      <c r="H22" s="93" t="str">
        <f>IF('cotation chevaux (2)'!F21="","",'cotation chevaux (2)'!F20)</f>
        <v/>
      </c>
      <c r="I22" s="93" t="str">
        <f>IF('cotation chevaux (2)'!G21="","",'cotation chevaux (2)'!G20)</f>
        <v/>
      </c>
      <c r="J22" s="93" t="str">
        <f>IF('cotation chevaux (2)'!H21="","",'cotation chevaux (2)'!H20)</f>
        <v/>
      </c>
    </row>
    <row r="23" spans="5:10">
      <c r="E23" s="89">
        <v>7</v>
      </c>
      <c r="F23" s="93" t="str">
        <f>IF('cotation chevaux (2)'!D24="","",'cotation chevaux (2)'!D23)</f>
        <v/>
      </c>
      <c r="G23" s="93" t="str">
        <f>IF('cotation chevaux (2)'!E24="","",'cotation chevaux (2)'!E23)</f>
        <v/>
      </c>
      <c r="H23" s="93" t="str">
        <f>IF('cotation chevaux (2)'!F24="","",'cotation chevaux (2)'!F23)</f>
        <v/>
      </c>
      <c r="I23" s="93" t="str">
        <f>IF('cotation chevaux (2)'!G24="","",'cotation chevaux (2)'!G23)</f>
        <v/>
      </c>
      <c r="J23" s="93" t="str">
        <f>IF('cotation chevaux (2)'!H24="","",'cotation chevaux (2)'!H23)</f>
        <v/>
      </c>
    </row>
    <row r="24" spans="5:10">
      <c r="E24" s="89">
        <v>8</v>
      </c>
      <c r="F24" s="93" t="str">
        <f>IF('cotation chevaux (2)'!D27="","",'cotation chevaux (2)'!D26)</f>
        <v/>
      </c>
      <c r="G24" s="93" t="str">
        <f>IF('cotation chevaux (2)'!E27="","",'cotation chevaux (2)'!E26)</f>
        <v/>
      </c>
      <c r="H24" s="93" t="str">
        <f>IF('cotation chevaux (2)'!F27="","",'cotation chevaux (2)'!F26)</f>
        <v/>
      </c>
      <c r="I24" s="93" t="str">
        <f>IF('cotation chevaux (2)'!G27="","",'cotation chevaux (2)'!G26)</f>
        <v/>
      </c>
      <c r="J24" s="93" t="str">
        <f>IF('cotation chevaux (2)'!H27="","",'cotation chevaux (2)'!H26)</f>
        <v/>
      </c>
    </row>
    <row r="25" spans="5:10">
      <c r="E25" s="89">
        <v>9</v>
      </c>
      <c r="F25" s="93" t="str">
        <f>IF('cotation chevaux (2)'!D30="","",'cotation chevaux (2)'!D29)</f>
        <v/>
      </c>
      <c r="G25" s="93" t="str">
        <f>IF('cotation chevaux (2)'!E30="","",'cotation chevaux (2)'!E29)</f>
        <v/>
      </c>
      <c r="H25" s="93" t="str">
        <f>IF('cotation chevaux (2)'!F30="","",'cotation chevaux (2)'!F29)</f>
        <v/>
      </c>
      <c r="I25" s="93" t="str">
        <f>IF('cotation chevaux (2)'!G30="","",'cotation chevaux (2)'!G29)</f>
        <v/>
      </c>
      <c r="J25" s="93" t="str">
        <f>IF('cotation chevaux (2)'!H30="","",'cotation chevaux (2)'!H29)</f>
        <v/>
      </c>
    </row>
    <row r="26" spans="5:10">
      <c r="E26" s="89">
        <v>10</v>
      </c>
      <c r="F26" s="93" t="str">
        <f>IF('cotation chevaux (2)'!D33="","",'cotation chevaux (2)'!D32)</f>
        <v/>
      </c>
      <c r="G26" s="93" t="str">
        <f>IF('cotation chevaux (2)'!E33="","",'cotation chevaux (2)'!E32)</f>
        <v/>
      </c>
      <c r="H26" s="93" t="str">
        <f>IF('cotation chevaux (2)'!F33="","",'cotation chevaux (2)'!F32)</f>
        <v/>
      </c>
      <c r="I26" s="93" t="str">
        <f>IF('cotation chevaux (2)'!G33="","",'cotation chevaux (2)'!G32)</f>
        <v/>
      </c>
      <c r="J26" s="93" t="str">
        <f>IF('cotation chevaux (2)'!H33="","",'cotation chevaux (2)'!H32)</f>
        <v/>
      </c>
    </row>
  </sheetData>
  <mergeCells count="2">
    <mergeCell ref="F2:J2"/>
    <mergeCell ref="F14:J16"/>
  </mergeCells>
  <conditionalFormatting sqref="E3:J12">
    <cfRule type="expression" dxfId="1" priority="2" stopIfTrue="1">
      <formula>$E3&gt;$A$1</formula>
    </cfRule>
  </conditionalFormatting>
  <conditionalFormatting sqref="E17:J26">
    <cfRule type="expression" dxfId="0" priority="1" stopIfTrue="1">
      <formula>$E17&gt;$A$14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cotation chevaux</vt:lpstr>
      <vt:lpstr>cotation chevaux (2)</vt:lpstr>
      <vt:lpstr>RESULTAT</vt:lpstr>
      <vt:lpstr>'cotation chevaux'!Zone_d_impression</vt:lpstr>
      <vt:lpstr>'cotation chevaux (2)'!Zone_d_impression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J-MARC</dc:creator>
  <cp:lastModifiedBy>J-MARC</cp:lastModifiedBy>
  <dcterms:created xsi:type="dcterms:W3CDTF">2010-06-12T12:18:35Z</dcterms:created>
  <dcterms:modified xsi:type="dcterms:W3CDTF">2010-06-18T14:34:41Z</dcterms:modified>
</cp:coreProperties>
</file>