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sncf-my.sharepoint.com/personal/pbbt07222_commun_ad_sncf_fr/Documents/Bureau/"/>
    </mc:Choice>
  </mc:AlternateContent>
  <xr:revisionPtr revIDLastSave="103" documentId="8_{D7FDF6F2-30A9-4F17-9518-FAACB7B04758}" xr6:coauthVersionLast="47" xr6:coauthVersionMax="47" xr10:uidLastSave="{75A65D6D-50C6-4665-9E54-86FC1EAFBEFF}"/>
  <bookViews>
    <workbookView xWindow="-110" yWindow="-110" windowWidth="19420" windowHeight="10420" xr2:uid="{00000000-000D-0000-FFFF-FFFF00000000}"/>
  </bookViews>
  <sheets>
    <sheet name="Coeur Dual Site" sheetId="1" r:id="rId1"/>
    <sheet name="Configuration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2" i="1" l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B22" i="1"/>
  <c r="D22" i="1" s="1"/>
  <c r="I22" i="1"/>
  <c r="L22" i="1"/>
  <c r="M22" i="1"/>
  <c r="N22" i="1"/>
  <c r="B21" i="1"/>
  <c r="D21" i="1" s="1"/>
  <c r="I21" i="1"/>
  <c r="L21" i="1"/>
  <c r="M21" i="1"/>
  <c r="N21" i="1"/>
  <c r="B18" i="1"/>
  <c r="D18" i="1" s="1"/>
  <c r="B19" i="1"/>
  <c r="D19" i="1" s="1"/>
  <c r="B20" i="1"/>
  <c r="D20" i="1" s="1"/>
  <c r="I18" i="1"/>
  <c r="I19" i="1"/>
  <c r="I20" i="1"/>
  <c r="L18" i="1"/>
  <c r="L19" i="1"/>
  <c r="L20" i="1"/>
  <c r="M18" i="1"/>
  <c r="M19" i="1"/>
  <c r="M20" i="1"/>
  <c r="N18" i="1"/>
  <c r="N19" i="1"/>
  <c r="N20" i="1"/>
  <c r="B16" i="1"/>
  <c r="D16" i="1" s="1"/>
  <c r="B17" i="1"/>
  <c r="D17" i="1" s="1"/>
  <c r="I16" i="1"/>
  <c r="I17" i="1"/>
  <c r="L16" i="1"/>
  <c r="L17" i="1"/>
  <c r="M16" i="1"/>
  <c r="M17" i="1"/>
  <c r="N16" i="1"/>
  <c r="N17" i="1"/>
  <c r="B13" i="1"/>
  <c r="D13" i="1" s="1"/>
  <c r="B14" i="1"/>
  <c r="D14" i="1" s="1"/>
  <c r="B15" i="1"/>
  <c r="D15" i="1" s="1"/>
  <c r="I13" i="1"/>
  <c r="I14" i="1"/>
  <c r="I15" i="1"/>
  <c r="L13" i="1"/>
  <c r="L14" i="1"/>
  <c r="L15" i="1"/>
  <c r="M13" i="1"/>
  <c r="M14" i="1"/>
  <c r="M15" i="1"/>
  <c r="N13" i="1"/>
  <c r="N14" i="1"/>
  <c r="N15" i="1"/>
  <c r="B12" i="1"/>
  <c r="D12" i="1" s="1"/>
  <c r="I12" i="1"/>
  <c r="L12" i="1"/>
  <c r="M12" i="1"/>
  <c r="N12" i="1"/>
  <c r="B11" i="1"/>
  <c r="D11" i="1" s="1"/>
  <c r="I11" i="1"/>
  <c r="L11" i="1"/>
  <c r="M11" i="1"/>
  <c r="N11" i="1"/>
  <c r="B10" i="1"/>
  <c r="D10" i="1" s="1"/>
  <c r="I10" i="1"/>
  <c r="L10" i="1"/>
  <c r="M10" i="1"/>
  <c r="N10" i="1"/>
  <c r="B9" i="1"/>
  <c r="D9" i="1" s="1"/>
  <c r="I9" i="1"/>
  <c r="L9" i="1"/>
  <c r="M9" i="1"/>
  <c r="N9" i="1"/>
  <c r="B8" i="1"/>
  <c r="D8" i="1" s="1"/>
  <c r="I8" i="1"/>
  <c r="L8" i="1"/>
  <c r="M8" i="1"/>
  <c r="N8" i="1"/>
  <c r="B7" i="1"/>
  <c r="D7" i="1" s="1"/>
  <c r="I7" i="1"/>
  <c r="L7" i="1"/>
  <c r="M7" i="1"/>
  <c r="N7" i="1"/>
  <c r="B6" i="1"/>
  <c r="D6" i="1" s="1"/>
  <c r="I6" i="1"/>
  <c r="L6" i="1"/>
  <c r="M6" i="1"/>
  <c r="N6" i="1"/>
  <c r="B5" i="1"/>
  <c r="D5" i="1" s="1"/>
  <c r="I5" i="1"/>
  <c r="L5" i="1"/>
  <c r="M5" i="1"/>
  <c r="N5" i="1"/>
  <c r="B4" i="1"/>
  <c r="D4" i="1" s="1"/>
  <c r="I4" i="1"/>
  <c r="L4" i="1"/>
  <c r="M4" i="1"/>
  <c r="N4" i="1"/>
  <c r="B2" i="1"/>
  <c r="D2" i="1" s="1"/>
  <c r="B3" i="1"/>
  <c r="D3" i="1" s="1"/>
  <c r="I3" i="1"/>
  <c r="L3" i="1"/>
  <c r="M3" i="1"/>
  <c r="N3" i="1"/>
  <c r="M2" i="1"/>
  <c r="L2" i="1"/>
  <c r="N2" i="1"/>
  <c r="I2" i="1"/>
  <c r="T22" i="1"/>
  <c r="S22" i="1"/>
  <c r="R22" i="1"/>
  <c r="R21" i="1"/>
  <c r="T21" i="1"/>
  <c r="S21" i="1"/>
  <c r="T18" i="1"/>
  <c r="T19" i="1"/>
  <c r="T20" i="1"/>
  <c r="S19" i="1"/>
  <c r="R18" i="1"/>
  <c r="S18" i="1"/>
  <c r="R19" i="1"/>
  <c r="R20" i="1"/>
  <c r="S20" i="1"/>
  <c r="R16" i="1"/>
  <c r="R17" i="1"/>
  <c r="S16" i="1"/>
  <c r="S17" i="1"/>
  <c r="T16" i="1"/>
  <c r="T17" i="1"/>
  <c r="T13" i="1"/>
  <c r="S13" i="1"/>
  <c r="T14" i="1"/>
  <c r="R13" i="1"/>
  <c r="T15" i="1"/>
  <c r="R15" i="1"/>
  <c r="R14" i="1"/>
  <c r="S14" i="1"/>
  <c r="S15" i="1"/>
  <c r="T12" i="1"/>
  <c r="R12" i="1"/>
  <c r="S12" i="1"/>
  <c r="S11" i="1"/>
  <c r="T11" i="1"/>
  <c r="R11" i="1"/>
  <c r="T10" i="1"/>
  <c r="R10" i="1"/>
  <c r="S10" i="1"/>
  <c r="R9" i="1"/>
  <c r="T9" i="1"/>
  <c r="S9" i="1"/>
  <c r="R8" i="1"/>
  <c r="S8" i="1"/>
  <c r="T8" i="1"/>
  <c r="T7" i="1"/>
  <c r="R7" i="1"/>
  <c r="S7" i="1"/>
  <c r="T6" i="1"/>
  <c r="S6" i="1"/>
  <c r="R6" i="1"/>
  <c r="T5" i="1"/>
  <c r="R5" i="1"/>
  <c r="S5" i="1"/>
  <c r="R4" i="1"/>
  <c r="S4" i="1"/>
  <c r="T4" i="1"/>
  <c r="T3" i="1"/>
  <c r="T2" i="1"/>
  <c r="S2" i="1"/>
  <c r="S3" i="1"/>
  <c r="R3" i="1"/>
  <c r="R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tc={0BE2F9BC-067A-4F66-B5E4-19E0BBABE20D}</author>
    <author>tc={CB450216-41D8-4CB9-97F4-300FA20AB97F}</author>
    <author>tc={90F73B35-1446-4858-8B09-850D6235E226}</author>
  </authors>
  <commentList>
    <comment ref="R1" authorId="0" shapeId="0" xr:uid="{0BE2F9BC-067A-4F66-B5E4-19E0BBABE20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Dernière IP du subnet</t>
      </text>
    </comment>
    <comment ref="U1" authorId="1" shapeId="0" xr:uid="{CB450216-41D8-4CB9-97F4-300FA20AB97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1ère IP interco FW</t>
      </text>
    </comment>
    <comment ref="V1" authorId="2" shapeId="0" xr:uid="{90F73B35-1446-4858-8B09-850D6235E22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Sur les NEXUS à déclarer dans la VRF context</t>
      </text>
    </comment>
  </commentList>
</comments>
</file>

<file path=xl/sharedStrings.xml><?xml version="1.0" encoding="utf-8"?>
<sst xmlns="http://schemas.openxmlformats.org/spreadsheetml/2006/main" count="205" uniqueCount="113">
  <si>
    <t>vpn-instance</t>
  </si>
  <si>
    <t>vpn-instance2</t>
  </si>
  <si>
    <t>vpn-instance3</t>
  </si>
  <si>
    <t>vpn-instance4</t>
  </si>
  <si>
    <t>description vpn-instance</t>
  </si>
  <si>
    <t>Route-distinguisher</t>
  </si>
  <si>
    <t>Détail sous-réseau</t>
  </si>
  <si>
    <t>sous-réseau Compute</t>
  </si>
  <si>
    <t>Masque</t>
  </si>
  <si>
    <t>Nom interface-vlan</t>
  </si>
  <si>
    <t>Etat int-vlan PA3/PA4</t>
  </si>
  <si>
    <t>vlan compute source</t>
  </si>
  <si>
    <t>vlan compute cible</t>
  </si>
  <si>
    <t>nom Vlan</t>
  </si>
  <si>
    <t>IP FW</t>
  </si>
  <si>
    <t>396</t>
  </si>
  <si>
    <t>E1-PR-SCODS</t>
  </si>
  <si>
    <t>V396-LAN-0220</t>
  </si>
  <si>
    <t>no shutdown</t>
  </si>
  <si>
    <t>RPCRT0205P01</t>
  </si>
  <si>
    <t>RPCRT0205P02</t>
  </si>
  <si>
    <t>V396-FWP-0253</t>
  </si>
  <si>
    <t>Interco VRF V396-LAN Services Commun</t>
  </si>
  <si>
    <t>LAN Services Communs</t>
  </si>
  <si>
    <t>RPCRT0205P01 Priority</t>
  </si>
  <si>
    <t>RPCRT0205P02  Priority</t>
  </si>
  <si>
    <t>V396-LAN-0221</t>
  </si>
  <si>
    <t>397</t>
  </si>
  <si>
    <t>E2-PR-TPFDS</t>
  </si>
  <si>
    <t xml:space="preserve">Interco VRF V397-LAN TPF </t>
  </si>
  <si>
    <t>V397-FWP-0252</t>
  </si>
  <si>
    <t>V397-LAN-0200</t>
  </si>
  <si>
    <t>V397-LAN-0201</t>
  </si>
  <si>
    <t>V397-LAN-0202</t>
  </si>
  <si>
    <t>V397-LAN-0203</t>
  </si>
  <si>
    <t>V397-LAN-0204</t>
  </si>
  <si>
    <t>V397-LAN-0205</t>
  </si>
  <si>
    <t>V397-LAN-0206</t>
  </si>
  <si>
    <t>V397-LAN-0207</t>
  </si>
  <si>
    <t>V397-LAN-0208</t>
  </si>
  <si>
    <t>V397-LAN-0209</t>
  </si>
  <si>
    <t>LAN TPF</t>
  </si>
  <si>
    <t>HSRP VRID</t>
  </si>
  <si>
    <t xml:space="preserve">Interco VRF V398-ADM </t>
  </si>
  <si>
    <t>398</t>
  </si>
  <si>
    <t>BB-AD-ADMDS</t>
  </si>
  <si>
    <t>V398-FWP-0251</t>
  </si>
  <si>
    <t>LAN ADM</t>
  </si>
  <si>
    <t>V398-ADM-0240</t>
  </si>
  <si>
    <t>V398-ADM-0241</t>
  </si>
  <si>
    <t>V398-ADM-0242</t>
  </si>
  <si>
    <t>V398-ADM-0243</t>
  </si>
  <si>
    <t xml:space="preserve">Interco VRF V399-SAV </t>
  </si>
  <si>
    <t>V399-FWP-0250</t>
  </si>
  <si>
    <t>399</t>
  </si>
  <si>
    <t>BB-SA-SAVDS</t>
  </si>
  <si>
    <t>LAN SAV</t>
  </si>
  <si>
    <t>V399-SAV-0249</t>
  </si>
  <si>
    <t xml:space="preserve">Static-route default </t>
  </si>
  <si>
    <t>no ip redirects</t>
  </si>
  <si>
    <t>no ipv6 redirects</t>
  </si>
  <si>
    <t>hsrp version 2</t>
  </si>
  <si>
    <t>hsrp 1</t>
  </si>
  <si>
    <t>authentication md5 key-chain hsrp-keys</t>
  </si>
  <si>
    <t>preempt</t>
  </si>
  <si>
    <t>priority</t>
  </si>
  <si>
    <t>timers 1 3</t>
  </si>
  <si>
    <t>192.168.75.0/27</t>
  </si>
  <si>
    <t>192.168.66.152/29</t>
  </si>
  <si>
    <t>192.168.75.32/27</t>
  </si>
  <si>
    <t>192.168.66.144/29</t>
  </si>
  <si>
    <t>192.168.72.0/27</t>
  </si>
  <si>
    <t>192.168.72.32/27</t>
  </si>
  <si>
    <t>192.168.72.64/26</t>
  </si>
  <si>
    <t>192.168.72.128/27</t>
  </si>
  <si>
    <t>192.168.72.160/27</t>
  </si>
  <si>
    <t>192.168.72.192/26</t>
  </si>
  <si>
    <t>192.168.73.0/27</t>
  </si>
  <si>
    <t>192.168.73.32/27</t>
  </si>
  <si>
    <t>192.168.73.64/27</t>
  </si>
  <si>
    <t>192.168.73.96/27</t>
  </si>
  <si>
    <t>192.168.66.136/29</t>
  </si>
  <si>
    <t>192.168.78.0/27</t>
  </si>
  <si>
    <t>192.168.78.32/27</t>
  </si>
  <si>
    <t>192.168.78.64/27</t>
  </si>
  <si>
    <t>192.168.78.96/27</t>
  </si>
  <si>
    <t>192.168.66.128/29</t>
  </si>
  <si>
    <t>192.168.79.192/26</t>
  </si>
  <si>
    <t>192.168.66.153</t>
  </si>
  <si>
    <t>192.168.66.145</t>
  </si>
  <si>
    <t>192.168.66.137</t>
  </si>
  <si>
    <t>192.168.66.129</t>
  </si>
  <si>
    <t>Pour chaque valeur différente de la colonne "Nom interface-vlan"</t>
  </si>
  <si>
    <t>Pour chaque valeur différente de la colonne "VPN instance 2"</t>
  </si>
  <si>
    <r>
      <t>vrf context + "</t>
    </r>
    <r>
      <rPr>
        <sz val="11"/>
        <color rgb="FFFF0000"/>
        <rFont val="Calibri"/>
        <family val="2"/>
        <scheme val="minor"/>
      </rPr>
      <t>valeur vpn-instance 4</t>
    </r>
    <r>
      <rPr>
        <sz val="11"/>
        <color theme="1"/>
        <rFont val="Calibri"/>
        <family val="2"/>
        <scheme val="minor"/>
      </rPr>
      <t>"</t>
    </r>
  </si>
  <si>
    <r>
      <t>vrf member + "</t>
    </r>
    <r>
      <rPr>
        <sz val="11"/>
        <color rgb="FFFF0000"/>
        <rFont val="Calibri"/>
        <family val="2"/>
        <scheme val="minor"/>
      </rPr>
      <t>valeur vpn-instance 4</t>
    </r>
    <r>
      <rPr>
        <sz val="11"/>
        <color theme="1"/>
        <rFont val="Calibri"/>
        <family val="2"/>
        <scheme val="minor"/>
      </rPr>
      <t>"</t>
    </r>
  </si>
  <si>
    <t>IP HSRP</t>
  </si>
  <si>
    <r>
      <t>interface vlan + "</t>
    </r>
    <r>
      <rPr>
        <sz val="11"/>
        <color rgb="FFFF0000"/>
        <rFont val="Calibri"/>
        <family val="2"/>
        <scheme val="minor"/>
      </rPr>
      <t>valeur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vlan compute source</t>
    </r>
    <r>
      <rPr>
        <sz val="11"/>
        <color theme="1"/>
        <rFont val="Calibri"/>
        <family val="2"/>
        <scheme val="minor"/>
      </rPr>
      <t>"</t>
    </r>
  </si>
  <si>
    <r>
      <t>description + "</t>
    </r>
    <r>
      <rPr>
        <sz val="11"/>
        <color rgb="FFFF0000"/>
        <rFont val="Calibri"/>
        <family val="2"/>
        <scheme val="minor"/>
      </rPr>
      <t>valeur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Nom interface-vlan</t>
    </r>
    <r>
      <rPr>
        <sz val="11"/>
        <color theme="1"/>
        <rFont val="Calibri"/>
        <family val="2"/>
        <scheme val="minor"/>
      </rPr>
      <t>"</t>
    </r>
  </si>
  <si>
    <r>
      <t>ip + "</t>
    </r>
    <r>
      <rPr>
        <sz val="11"/>
        <color rgb="FFFF0000"/>
        <rFont val="Calibri"/>
        <family val="2"/>
        <scheme val="minor"/>
      </rPr>
      <t>valeur IP HSRP</t>
    </r>
    <r>
      <rPr>
        <sz val="11"/>
        <color theme="1"/>
        <rFont val="Calibri"/>
        <family val="2"/>
        <scheme val="minor"/>
      </rPr>
      <t>"</t>
    </r>
  </si>
  <si>
    <t>valeur Etat int-vlan PA3/PA4</t>
  </si>
  <si>
    <t xml:space="preserve">exemple </t>
  </si>
  <si>
    <t>description V396-LAN-0220</t>
  </si>
  <si>
    <t>vrf member V396-E1-PR-SCODS</t>
  </si>
  <si>
    <r>
      <t>hsrp + "</t>
    </r>
    <r>
      <rPr>
        <sz val="11"/>
        <color rgb="FFFF0000"/>
        <rFont val="Calibri"/>
        <family val="2"/>
        <scheme val="minor"/>
      </rPr>
      <t>valeur HSRP VRID</t>
    </r>
    <r>
      <rPr>
        <sz val="11"/>
        <color theme="1"/>
        <rFont val="Calibri"/>
        <family val="2"/>
        <scheme val="minor"/>
      </rPr>
      <t>"</t>
    </r>
  </si>
  <si>
    <t>ip 192.168.75.30</t>
  </si>
  <si>
    <t>exemple</t>
  </si>
  <si>
    <t>vrf context V396-E1-PR-SCODS</t>
  </si>
  <si>
    <t>ip route 0.0.0.0/0 192.168.66.153</t>
  </si>
  <si>
    <t>"valeur static route default"</t>
  </si>
  <si>
    <t>interface vlan220</t>
  </si>
  <si>
    <r>
      <t>ip address + "</t>
    </r>
    <r>
      <rPr>
        <sz val="11"/>
        <color rgb="FFFF0000"/>
        <rFont val="Calibri"/>
        <family val="2"/>
        <scheme val="minor"/>
      </rPr>
      <t>valeur RPCRT0205P01</t>
    </r>
    <r>
      <rPr>
        <sz val="11"/>
        <color theme="1"/>
        <rFont val="Calibri"/>
        <family val="2"/>
        <scheme val="minor"/>
      </rPr>
      <t>" + "/</t>
    </r>
    <r>
      <rPr>
        <sz val="11"/>
        <color rgb="FFFF0000"/>
        <rFont val="Calibri"/>
        <family val="2"/>
        <scheme val="minor"/>
      </rPr>
      <t>valeur masque</t>
    </r>
    <r>
      <rPr>
        <sz val="11"/>
        <color theme="1"/>
        <rFont val="Calibri"/>
        <family val="2"/>
        <scheme val="minor"/>
      </rPr>
      <t>"</t>
    </r>
  </si>
  <si>
    <t>ip address 192.168.75.29/27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</si>
</sst>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0"/>
      <color theme="1"/>
      <name val="Lucida Sans Typewriter"/>
      <family val="3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Lucida Sans Typewriter"/>
      <family val="3"/>
    </font>
    <font>
      <sz val="9"/>
      <color indexed="81"/>
      <name val="Tahoma"/>
      <charset val="1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4F81BD"/>
        <bgColor rgb="FF4F81BD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left"/>
    </xf>
    <xf numFmtId="49" fontId="1" fillId="2" borderId="0" xfId="0" applyNumberFormat="1" applyFont="1" applyFill="1"/>
    <xf numFmtId="49" fontId="0" fillId="0" borderId="0" xfId="0" applyNumberFormat="1"/>
    <xf numFmtId="0" fontId="2" fillId="0" borderId="0" xfId="0" applyFont="1" applyAlignment="1">
      <alignment horizontal="right" vertical="top"/>
    </xf>
    <xf numFmtId="49" fontId="1" fillId="2" borderId="0" xfId="0" applyNumberFormat="1" applyFont="1" applyFill="1" applyAlignment="1">
      <alignment horizontal="center"/>
    </xf>
    <xf numFmtId="0" fontId="0" fillId="0" borderId="0" xfId="0" applyNumberFormat="1"/>
    <xf numFmtId="0" fontId="5" fillId="0" borderId="0" xfId="0" applyFont="1" applyAlignment="1">
      <alignment horizontal="right"/>
    </xf>
    <xf numFmtId="0" fontId="0" fillId="3" borderId="0" xfId="0" applyFill="1" applyAlignment="1">
      <alignment horizontal="center"/>
    </xf>
    <xf numFmtId="0" fontId="0" fillId="0" borderId="0" xfId="0" applyFill="1"/>
    <xf numFmtId="0" fontId="3" fillId="0" borderId="0" xfId="0" applyFont="1"/>
    <xf numFmtId="0" fontId="0" fillId="4" borderId="0" xfId="0" applyFill="1"/>
    <xf numFmtId="0" fontId="7" fillId="4" borderId="0" xfId="0" applyFont="1" applyFill="1"/>
  </cellXfs>
  <cellStyles count="1">
    <cellStyle name="Normal" xfId="0" builtinId="0"/>
  </cellStyles>
  <dxfs count="9"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Lucida Sans Typewriter"/>
        <family val="3"/>
        <scheme val="none"/>
      </font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Lucida Sans Typewriter"/>
        <family val="3"/>
        <scheme val="none"/>
      </font>
      <alignment horizontal="right" vertical="top" textRotation="0" wrapText="0" indent="0" justifyLastLine="0" shrinkToFit="0" readingOrder="0"/>
    </dxf>
    <dxf>
      <numFmt numFmtId="0" formatCode="General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family val="2"/>
        <scheme val="minor"/>
      </font>
      <fill>
        <patternFill patternType="solid">
          <fgColor rgb="FF4F81BD"/>
          <bgColor rgb="FF4F81B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692150</xdr:colOff>
      <xdr:row>1</xdr:row>
      <xdr:rowOff>95250</xdr:rowOff>
    </xdr:from>
    <xdr:ext cx="3765550" cy="141605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2A11A4F-98C0-411E-B3D8-0AC739BC6215}"/>
            </a:ext>
          </a:extLst>
        </xdr:cNvPr>
        <xdr:cNvSpPr txBox="1"/>
      </xdr:nvSpPr>
      <xdr:spPr>
        <a:xfrm>
          <a:off x="3975100" y="279400"/>
          <a:ext cx="3765550" cy="1416050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Les valeurs en noires sont les éléments de codage et ne changeront jamais de mes</a:t>
          </a:r>
          <a:r>
            <a:rPr lang="fr-FR" sz="1100" baseline="0"/>
            <a:t> routeurs, ceux en rouge sont les valeurs à récupérer dans la feuille coeur dual site</a:t>
          </a:r>
        </a:p>
        <a:p>
          <a:endParaRPr lang="fr-FR" sz="1100" baseline="0"/>
        </a:p>
        <a:p>
          <a:r>
            <a:rPr lang="fr-FR" sz="1100" baseline="0"/>
            <a:t>Si possible mettre à la suite les configurations de toutes les VRF à gauche et à droite les configurations de tous les vlans</a:t>
          </a:r>
        </a:p>
        <a:p>
          <a:r>
            <a:rPr lang="fr-FR" sz="1100" baseline="0"/>
            <a:t>Si une autre mise ne page est imaginée, je suis preneur</a:t>
          </a:r>
        </a:p>
        <a:p>
          <a:endParaRPr lang="fr-FR" sz="1100"/>
        </a:p>
      </xdr:txBody>
    </xdr:sp>
    <xdr:clientData/>
  </xdr:oneCellAnchor>
  <xdr:twoCellAnchor>
    <xdr:from>
      <xdr:col>0</xdr:col>
      <xdr:colOff>260350</xdr:colOff>
      <xdr:row>11</xdr:row>
      <xdr:rowOff>25400</xdr:rowOff>
    </xdr:from>
    <xdr:to>
      <xdr:col>1</xdr:col>
      <xdr:colOff>558800</xdr:colOff>
      <xdr:row>16</xdr:row>
      <xdr:rowOff>69850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01E63A0-B95F-4201-9FAF-9C66D36FF199}"/>
            </a:ext>
          </a:extLst>
        </xdr:cNvPr>
        <xdr:cNvSpPr txBox="1"/>
      </xdr:nvSpPr>
      <xdr:spPr>
        <a:xfrm>
          <a:off x="260350" y="2051050"/>
          <a:ext cx="2819400" cy="96520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NB:</a:t>
          </a:r>
          <a:r>
            <a:rPr lang="fr-FR" sz="1100" baseline="0"/>
            <a:t> la feuille Coeur Dual Site pouvant évoluée avec des éléments nouveaux, peut on imaginer un bouton qui actualise la feuille configuration en fonction des valeurs trouvées dans coeur dual site</a:t>
          </a:r>
        </a:p>
        <a:p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BOQUET Bruno (EXT MODIS)" id="{166DB8E7-6370-4B34-8D4C-53EFE32AF045}" userId="S::PBBT07222@commun.ad.sncf.fr::fdb25909-695d-405a-a6ea-f770b6a142d8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8405B6-9D9A-44B2-A55D-09542F0953FE}" name="Tableau1" displayName="Tableau1" ref="A1:V22" totalsRowShown="0" headerRowDxfId="8">
  <autoFilter ref="A1:V22" xr:uid="{788405B6-9D9A-44B2-A55D-09542F0953FE}"/>
  <tableColumns count="22">
    <tableColumn id="1" xr3:uid="{1DE462C8-523C-408F-9CA6-24732C28EDBE}" name="vpn-instance" dataDxfId="7"/>
    <tableColumn id="2" xr3:uid="{D9B8ADAD-49D5-4B9F-824E-1AD4B436EFD6}" name="vpn-instance2" dataDxfId="6">
      <calculatedColumnFormula>_xlfn.CONCAT("V",Tableau1[[#This Row],[vpn-instance]])</calculatedColumnFormula>
    </tableColumn>
    <tableColumn id="3" xr3:uid="{0BAA01E4-2C89-4C22-91F8-F2D85675A571}" name="vpn-instance3"/>
    <tableColumn id="4" xr3:uid="{7F96E4E4-B63C-44A7-B451-AD023EBFB389}" name="vpn-instance4">
      <calculatedColumnFormula>_xlfn.CONCAT(Tableau1[[#This Row],[vpn-instance2]],"-",Tableau1[[#This Row],[vpn-instance3]])</calculatedColumnFormula>
    </tableColumn>
    <tableColumn id="5" xr3:uid="{F53D4C76-7F09-46E1-B1A6-4B586FD3F504}" name="description vpn-instance"/>
    <tableColumn id="6" xr3:uid="{86A6BE49-B50F-4C8D-B2A6-36C5F8089E00}" name="Route-distinguisher"/>
    <tableColumn id="7" xr3:uid="{3D44C53A-D1C8-4A65-98F4-2B0EDF80EDCF}" name="Détail sous-réseau"/>
    <tableColumn id="8" xr3:uid="{B7CA7A4C-56A7-4E74-89A6-384C78AA19DD}" name="sous-réseau Compute" dataDxfId="5"/>
    <tableColumn id="9" xr3:uid="{22BCAD0A-6A15-4C97-92D8-11BD46B064CF}" name="Masque" dataDxfId="4">
      <calculatedColumnFormula>RIGHT(TRIM(Tableau1[[#This Row],[sous-réseau Compute]]),2)</calculatedColumnFormula>
    </tableColumn>
    <tableColumn id="11" xr3:uid="{9C363B48-A82E-449B-B04A-F67FFC597428}" name="Nom interface-vlan"/>
    <tableColumn id="12" xr3:uid="{99A4EAB5-B5EE-4FBD-B574-D82CCA2A9247}" name="Etat int-vlan PA3/PA4"/>
    <tableColumn id="13" xr3:uid="{67973103-8C61-44D6-A3FD-9EBF3250ECA4}" name="vlan compute source">
      <calculatedColumnFormula>RIGHT(TRIM(Tableau1[[#This Row],[Nom interface-vlan]]),3)</calculatedColumnFormula>
    </tableColumn>
    <tableColumn id="14" xr3:uid="{5DB42C8B-2F23-4F33-ABAA-A53D960F7476}" name="vlan compute cible" dataDxfId="3">
      <calculatedColumnFormula>RIGHT(TRIM(Tableau1[[#This Row],[Nom interface-vlan]]),4)</calculatedColumnFormula>
    </tableColumn>
    <tableColumn id="15" xr3:uid="{820115C0-7F5C-4C0E-B121-21C6368C1F82}" name="nom Vlan">
      <calculatedColumnFormula>Tableau1[[#This Row],[Nom interface-vlan]]</calculatedColumnFormula>
    </tableColumn>
    <tableColumn id="16" xr3:uid="{82291625-A755-46D3-A000-9FB8F5652401}" name="HSRP VRID"/>
    <tableColumn id="17" xr3:uid="{389BC337-D888-4089-92E1-2D8671FF3B6D}" name="RPCRT0205P01 Priority"/>
    <tableColumn id="18" xr3:uid="{6F6A30A2-E0BC-4DE0-95D7-2248FEA4E88E}" name="RPCRT0205P02  Priority"/>
    <tableColumn id="19" xr3:uid="{97EFC0C4-B962-48F3-A5C3-E30569F9E85E}" name="IP HSRP">
      <calculatedColumnFormula>ipadd(H2,ipsubnetsize(H2)-2)</calculatedColumnFormula>
    </tableColumn>
    <tableColumn id="20" xr3:uid="{FF90587E-DD1A-4B61-9DA8-8C775C2A99F0}" name="RPCRT0205P01" dataDxfId="2">
      <calculatedColumnFormula>ipadd(H2,ipsubnetsize(H2)-3)</calculatedColumnFormula>
    </tableColumn>
    <tableColumn id="21" xr3:uid="{219D40E9-98EE-48D0-9B96-69AFAA7B0805}" name="RPCRT0205P02" dataDxfId="1">
      <calculatedColumnFormula>ipadd(H2,ipsubnetsize(H2)-4)</calculatedColumnFormula>
    </tableColumn>
    <tableColumn id="26" xr3:uid="{C5DC2FFE-EBA0-401A-907D-A33FAC8123C3}" name="IP FW"/>
    <tableColumn id="27" xr3:uid="{9E6AAC9E-1205-48E9-AE62-E9DD456F5525}" name="Static-route default " dataDxfId="0">
      <calculatedColumnFormula>_xlfn.CONCAT("ip route 0.0.0.0/0 ",Tableau1[[#This Row],[IP FW]])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R1" dT="2023-03-14T08:22:27.82" personId="{166DB8E7-6370-4B34-8D4C-53EFE32AF045}" id="{0BE2F9BC-067A-4F66-B5E4-19E0BBABE20D}">
    <text>Dernière IP du subnet</text>
  </threadedComment>
  <threadedComment ref="U1" dT="2023-03-14T08:23:01.48" personId="{166DB8E7-6370-4B34-8D4C-53EFE32AF045}" id="{CB450216-41D8-4CB9-97F4-300FA20AB97F}">
    <text>1ère IP interco FW</text>
  </threadedComment>
  <threadedComment ref="V1" dT="2023-03-14T10:03:02.97" personId="{166DB8E7-6370-4B34-8D4C-53EFE32AF045}" id="{90F73B35-1446-4858-8B09-850D6235E226}">
    <text>Sur les NEXUS à déclarer dans la VRF context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22"/>
  <sheetViews>
    <sheetView tabSelected="1" topLeftCell="M1" zoomScale="70" zoomScaleNormal="70" workbookViewId="0">
      <selection activeCell="V1" sqref="V1"/>
    </sheetView>
  </sheetViews>
  <sheetFormatPr baseColWidth="10" defaultColWidth="8.7265625" defaultRowHeight="14.5" x14ac:dyDescent="0.35"/>
  <cols>
    <col min="1" max="1" width="13.81640625" style="5" customWidth="1"/>
    <col min="2" max="2" width="34.08984375" bestFit="1" customWidth="1"/>
    <col min="3" max="3" width="14.7265625" customWidth="1"/>
    <col min="4" max="4" width="16.90625" bestFit="1" customWidth="1"/>
    <col min="5" max="5" width="23.7265625" customWidth="1"/>
    <col min="6" max="6" width="19.6328125" customWidth="1"/>
    <col min="7" max="7" width="34.26953125" bestFit="1" customWidth="1"/>
    <col min="8" max="8" width="21.26953125" customWidth="1"/>
    <col min="9" max="9" width="9.7265625" customWidth="1"/>
    <col min="10" max="10" width="19.26953125" customWidth="1"/>
    <col min="11" max="11" width="20.90625" customWidth="1"/>
    <col min="12" max="12" width="20.36328125" customWidth="1"/>
    <col min="13" max="13" width="44.453125" style="5" bestFit="1" customWidth="1"/>
    <col min="14" max="14" width="13.6328125" bestFit="1" customWidth="1"/>
    <col min="15" max="15" width="11.90625" customWidth="1"/>
    <col min="16" max="16" width="21.81640625" customWidth="1"/>
    <col min="17" max="17" width="22.26953125" customWidth="1"/>
    <col min="18" max="18" width="12.7265625" customWidth="1"/>
    <col min="19" max="20" width="15.1796875" customWidth="1"/>
    <col min="21" max="21" width="19.90625" customWidth="1"/>
    <col min="22" max="22" width="50.54296875" customWidth="1"/>
    <col min="23" max="24" width="19.90625" customWidth="1"/>
  </cols>
  <sheetData>
    <row r="1" spans="1:22" x14ac:dyDescent="0.35">
      <c r="A1" s="4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3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7" t="s">
        <v>12</v>
      </c>
      <c r="N1" s="1" t="s">
        <v>13</v>
      </c>
      <c r="O1" s="1" t="s">
        <v>42</v>
      </c>
      <c r="P1" s="1" t="s">
        <v>24</v>
      </c>
      <c r="Q1" s="1" t="s">
        <v>25</v>
      </c>
      <c r="R1" s="1" t="s">
        <v>96</v>
      </c>
      <c r="S1" s="1" t="s">
        <v>19</v>
      </c>
      <c r="T1" s="1" t="s">
        <v>20</v>
      </c>
      <c r="U1" s="1" t="s">
        <v>14</v>
      </c>
      <c r="V1" s="1" t="s">
        <v>58</v>
      </c>
    </row>
    <row r="2" spans="1:22" x14ac:dyDescent="0.35">
      <c r="A2" s="5" t="s">
        <v>15</v>
      </c>
      <c r="B2" t="str">
        <f>_xlfn.CONCAT("V",Tableau1[[#This Row],[vpn-instance]])</f>
        <v>V396</v>
      </c>
      <c r="C2" t="s">
        <v>16</v>
      </c>
      <c r="D2" t="str">
        <f>_xlfn.CONCAT(Tableau1[[#This Row],[vpn-instance2]],"-",Tableau1[[#This Row],[vpn-instance3]])</f>
        <v>V396-E1-PR-SCODS</v>
      </c>
      <c r="G2" t="s">
        <v>23</v>
      </c>
      <c r="H2" s="6" t="s">
        <v>67</v>
      </c>
      <c r="I2" s="6" t="str">
        <f>RIGHT(TRIM(Tableau1[[#This Row],[sous-réseau Compute]]),2)</f>
        <v>27</v>
      </c>
      <c r="J2" t="s">
        <v>17</v>
      </c>
      <c r="K2" t="s">
        <v>18</v>
      </c>
      <c r="L2" t="str">
        <f>RIGHT(TRIM(Tableau1[[#This Row],[Nom interface-vlan]]),3)</f>
        <v>220</v>
      </c>
      <c r="M2" t="str">
        <f>RIGHT(TRIM(Tableau1[[#This Row],[Nom interface-vlan]]),4)</f>
        <v>0220</v>
      </c>
      <c r="N2" t="str">
        <f>Tableau1[[#This Row],[Nom interface-vlan]]</f>
        <v>V396-LAN-0220</v>
      </c>
      <c r="O2">
        <v>1</v>
      </c>
      <c r="P2">
        <v>200</v>
      </c>
      <c r="Q2">
        <v>180</v>
      </c>
      <c r="R2" t="str">
        <f>ipadd(H2,ipsubnetsize(H2)-2)</f>
        <v>192.168.75.30</v>
      </c>
      <c r="S2" t="str">
        <f>ipadd(H2,ipsubnetsize(H2)-3)</f>
        <v>192.168.75.29</v>
      </c>
      <c r="T2" t="str">
        <f>ipadd(H2,ipsubnetsize(H2)-4)</f>
        <v>192.168.75.28</v>
      </c>
      <c r="U2" t="s">
        <v>88</v>
      </c>
      <c r="V2" t="str">
        <f>_xlfn.CONCAT("ip route 0.0.0.0/0 ",Tableau1[[#This Row],[IP FW]])</f>
        <v>ip route 0.0.0.0/0 192.168.66.153</v>
      </c>
    </row>
    <row r="3" spans="1:22" x14ac:dyDescent="0.35">
      <c r="A3" s="5" t="s">
        <v>15</v>
      </c>
      <c r="B3" t="str">
        <f>_xlfn.CONCAT("V",Tableau1[[#This Row],[vpn-instance]])</f>
        <v>V396</v>
      </c>
      <c r="C3" t="s">
        <v>16</v>
      </c>
      <c r="D3" t="str">
        <f>_xlfn.CONCAT(Tableau1[[#This Row],[vpn-instance2]],"-",Tableau1[[#This Row],[vpn-instance3]])</f>
        <v>V396-E1-PR-SCODS</v>
      </c>
      <c r="G3" t="s">
        <v>22</v>
      </c>
      <c r="H3" s="6" t="s">
        <v>68</v>
      </c>
      <c r="I3" s="6" t="str">
        <f>RIGHT(TRIM(Tableau1[[#This Row],[sous-réseau Compute]]),2)</f>
        <v>29</v>
      </c>
      <c r="J3" t="s">
        <v>21</v>
      </c>
      <c r="K3" t="s">
        <v>18</v>
      </c>
      <c r="L3" t="str">
        <f>RIGHT(TRIM(Tableau1[[#This Row],[Nom interface-vlan]]),3)</f>
        <v>253</v>
      </c>
      <c r="M3" s="5" t="str">
        <f>RIGHT(TRIM(Tableau1[[#This Row],[Nom interface-vlan]]),4)</f>
        <v>0253</v>
      </c>
      <c r="N3" t="str">
        <f>Tableau1[[#This Row],[Nom interface-vlan]]</f>
        <v>V396-FWP-0253</v>
      </c>
      <c r="O3">
        <v>1</v>
      </c>
      <c r="P3">
        <v>200</v>
      </c>
      <c r="Q3">
        <v>180</v>
      </c>
      <c r="R3" t="str">
        <f>ipadd(H3,ipsubnetsize(H3)-2)</f>
        <v>192.168.66.158</v>
      </c>
      <c r="S3" t="str">
        <f>ipadd(H3,ipsubnetsize(H3)-3)</f>
        <v>192.168.66.157</v>
      </c>
      <c r="T3" t="str">
        <f>ipadd(H3,ipsubnetsize(H3)-4)</f>
        <v>192.168.66.156</v>
      </c>
      <c r="U3" t="s">
        <v>88</v>
      </c>
      <c r="V3" t="str">
        <f>_xlfn.CONCAT("ip route 0.0.0.0/0 ",Tableau1[[#This Row],[IP FW]])</f>
        <v>ip route 0.0.0.0/0 192.168.66.153</v>
      </c>
    </row>
    <row r="4" spans="1:22" x14ac:dyDescent="0.35">
      <c r="A4" s="5" t="s">
        <v>15</v>
      </c>
      <c r="B4" s="8" t="str">
        <f>_xlfn.CONCAT("V",Tableau1[[#This Row],[vpn-instance]])</f>
        <v>V396</v>
      </c>
      <c r="C4" t="s">
        <v>16</v>
      </c>
      <c r="D4" t="str">
        <f>_xlfn.CONCAT(Tableau1[[#This Row],[vpn-instance2]],"-",Tableau1[[#This Row],[vpn-instance3]])</f>
        <v>V396-E1-PR-SCODS</v>
      </c>
      <c r="G4" t="s">
        <v>23</v>
      </c>
      <c r="H4" s="6" t="s">
        <v>69</v>
      </c>
      <c r="I4" s="6" t="str">
        <f>RIGHT(TRIM(Tableau1[[#This Row],[sous-réseau Compute]]),2)</f>
        <v>27</v>
      </c>
      <c r="J4" t="s">
        <v>26</v>
      </c>
      <c r="K4" t="s">
        <v>18</v>
      </c>
      <c r="L4" t="str">
        <f>RIGHT(TRIM(Tableau1[[#This Row],[Nom interface-vlan]]),3)</f>
        <v>221</v>
      </c>
      <c r="M4" s="5" t="str">
        <f>RIGHT(TRIM(Tableau1[[#This Row],[Nom interface-vlan]]),4)</f>
        <v>0221</v>
      </c>
      <c r="N4" t="str">
        <f>Tableau1[[#This Row],[Nom interface-vlan]]</f>
        <v>V396-LAN-0221</v>
      </c>
      <c r="O4">
        <v>1</v>
      </c>
      <c r="P4">
        <v>200</v>
      </c>
      <c r="Q4">
        <v>180</v>
      </c>
      <c r="R4" t="str">
        <f>ipadd(H4,ipsubnetsize(H4)-2)</f>
        <v>192.168.75.62</v>
      </c>
      <c r="S4" s="8" t="str">
        <f>ipadd(H4,ipsubnetsize(H4)-3)</f>
        <v>192.168.75.61</v>
      </c>
      <c r="T4" s="8" t="str">
        <f>ipadd(H4,ipsubnetsize(H4)-4)</f>
        <v>192.168.75.60</v>
      </c>
      <c r="U4" t="s">
        <v>88</v>
      </c>
      <c r="V4" s="8" t="str">
        <f>_xlfn.CONCAT("ip route 0.0.0.0/0 ",Tableau1[[#This Row],[IP FW]])</f>
        <v>ip route 0.0.0.0/0 192.168.66.153</v>
      </c>
    </row>
    <row r="5" spans="1:22" x14ac:dyDescent="0.35">
      <c r="A5" s="5" t="s">
        <v>27</v>
      </c>
      <c r="B5" s="8" t="str">
        <f>_xlfn.CONCAT("V",Tableau1[[#This Row],[vpn-instance]])</f>
        <v>V397</v>
      </c>
      <c r="C5" t="s">
        <v>28</v>
      </c>
      <c r="D5" t="str">
        <f>_xlfn.CONCAT(Tableau1[[#This Row],[vpn-instance2]],"-",Tableau1[[#This Row],[vpn-instance3]])</f>
        <v>V397-E2-PR-TPFDS</v>
      </c>
      <c r="G5" t="s">
        <v>29</v>
      </c>
      <c r="H5" s="6" t="s">
        <v>70</v>
      </c>
      <c r="I5" s="6" t="str">
        <f>RIGHT(TRIM(Tableau1[[#This Row],[sous-réseau Compute]]),2)</f>
        <v>29</v>
      </c>
      <c r="J5" t="s">
        <v>30</v>
      </c>
      <c r="K5" t="s">
        <v>18</v>
      </c>
      <c r="L5" t="str">
        <f>RIGHT(TRIM(Tableau1[[#This Row],[Nom interface-vlan]]),3)</f>
        <v>252</v>
      </c>
      <c r="M5" s="5" t="str">
        <f>RIGHT(TRIM(Tableau1[[#This Row],[Nom interface-vlan]]),4)</f>
        <v>0252</v>
      </c>
      <c r="N5" t="str">
        <f>Tableau1[[#This Row],[Nom interface-vlan]]</f>
        <v>V397-FWP-0252</v>
      </c>
      <c r="O5">
        <v>1</v>
      </c>
      <c r="P5">
        <v>200</v>
      </c>
      <c r="Q5">
        <v>180</v>
      </c>
      <c r="R5" t="str">
        <f>ipadd(H5,ipsubnetsize(H5)-2)</f>
        <v>192.168.66.150</v>
      </c>
      <c r="S5" s="8" t="str">
        <f>ipadd(H5,ipsubnetsize(H5)-3)</f>
        <v>192.168.66.149</v>
      </c>
      <c r="T5" s="8" t="str">
        <f>ipadd(H5,ipsubnetsize(H5)-4)</f>
        <v>192.168.66.148</v>
      </c>
      <c r="U5" t="s">
        <v>89</v>
      </c>
      <c r="V5" s="8" t="str">
        <f>_xlfn.CONCAT("ip route 0.0.0.0/0 ",Tableau1[[#This Row],[IP FW]])</f>
        <v>ip route 0.0.0.0/0 192.168.66.145</v>
      </c>
    </row>
    <row r="6" spans="1:22" x14ac:dyDescent="0.35">
      <c r="A6" s="5" t="s">
        <v>27</v>
      </c>
      <c r="B6" s="8" t="str">
        <f>_xlfn.CONCAT("V",Tableau1[[#This Row],[vpn-instance]])</f>
        <v>V397</v>
      </c>
      <c r="C6" t="s">
        <v>28</v>
      </c>
      <c r="D6" t="str">
        <f>_xlfn.CONCAT(Tableau1[[#This Row],[vpn-instance2]],"-",Tableau1[[#This Row],[vpn-instance3]])</f>
        <v>V397-E2-PR-TPFDS</v>
      </c>
      <c r="G6" t="s">
        <v>41</v>
      </c>
      <c r="H6" s="6" t="s">
        <v>71</v>
      </c>
      <c r="I6" s="6" t="str">
        <f>RIGHT(TRIM(Tableau1[[#This Row],[sous-réseau Compute]]),2)</f>
        <v>27</v>
      </c>
      <c r="J6" t="s">
        <v>31</v>
      </c>
      <c r="K6" t="s">
        <v>18</v>
      </c>
      <c r="L6" t="str">
        <f>RIGHT(TRIM(Tableau1[[#This Row],[Nom interface-vlan]]),3)</f>
        <v>200</v>
      </c>
      <c r="M6" s="5" t="str">
        <f>RIGHT(TRIM(Tableau1[[#This Row],[Nom interface-vlan]]),4)</f>
        <v>0200</v>
      </c>
      <c r="N6" t="str">
        <f>Tableau1[[#This Row],[Nom interface-vlan]]</f>
        <v>V397-LAN-0200</v>
      </c>
      <c r="O6">
        <v>1</v>
      </c>
      <c r="P6">
        <v>200</v>
      </c>
      <c r="Q6">
        <v>180</v>
      </c>
      <c r="R6" t="str">
        <f>ipadd(H6,ipsubnetsize(H6)-2)</f>
        <v>192.168.72.30</v>
      </c>
      <c r="S6" s="8" t="str">
        <f>ipadd(H6,ipsubnetsize(H6)-3)</f>
        <v>192.168.72.29</v>
      </c>
      <c r="T6" s="8" t="str">
        <f>ipadd(H6,ipsubnetsize(H6)-4)</f>
        <v>192.168.72.28</v>
      </c>
      <c r="U6" t="s">
        <v>89</v>
      </c>
      <c r="V6" s="8" t="str">
        <f>_xlfn.CONCAT("ip route 0.0.0.0/0 ",Tableau1[[#This Row],[IP FW]])</f>
        <v>ip route 0.0.0.0/0 192.168.66.145</v>
      </c>
    </row>
    <row r="7" spans="1:22" x14ac:dyDescent="0.35">
      <c r="A7" s="5" t="s">
        <v>27</v>
      </c>
      <c r="B7" s="8" t="str">
        <f>_xlfn.CONCAT("V",Tableau1[[#This Row],[vpn-instance]])</f>
        <v>V397</v>
      </c>
      <c r="C7" t="s">
        <v>28</v>
      </c>
      <c r="D7" t="str">
        <f>_xlfn.CONCAT(Tableau1[[#This Row],[vpn-instance2]],"-",Tableau1[[#This Row],[vpn-instance3]])</f>
        <v>V397-E2-PR-TPFDS</v>
      </c>
      <c r="G7" t="s">
        <v>41</v>
      </c>
      <c r="H7" s="6" t="s">
        <v>72</v>
      </c>
      <c r="I7" s="6" t="str">
        <f>RIGHT(TRIM(Tableau1[[#This Row],[sous-réseau Compute]]),2)</f>
        <v>27</v>
      </c>
      <c r="J7" t="s">
        <v>32</v>
      </c>
      <c r="K7" t="s">
        <v>18</v>
      </c>
      <c r="L7" t="str">
        <f>RIGHT(TRIM(Tableau1[[#This Row],[Nom interface-vlan]]),3)</f>
        <v>201</v>
      </c>
      <c r="M7" s="5" t="str">
        <f>RIGHT(TRIM(Tableau1[[#This Row],[Nom interface-vlan]]),4)</f>
        <v>0201</v>
      </c>
      <c r="N7" t="str">
        <f>Tableau1[[#This Row],[Nom interface-vlan]]</f>
        <v>V397-LAN-0201</v>
      </c>
      <c r="O7">
        <v>1</v>
      </c>
      <c r="P7">
        <v>200</v>
      </c>
      <c r="Q7">
        <v>180</v>
      </c>
      <c r="R7" t="str">
        <f>ipadd(H7,ipsubnetsize(H7)-2)</f>
        <v>192.168.72.62</v>
      </c>
      <c r="S7" s="8" t="str">
        <f>ipadd(H7,ipsubnetsize(H7)-3)</f>
        <v>192.168.72.61</v>
      </c>
      <c r="T7" s="8" t="str">
        <f>ipadd(H7,ipsubnetsize(H7)-4)</f>
        <v>192.168.72.60</v>
      </c>
      <c r="U7" t="s">
        <v>89</v>
      </c>
      <c r="V7" s="8" t="str">
        <f>_xlfn.CONCAT("ip route 0.0.0.0/0 ",Tableau1[[#This Row],[IP FW]])</f>
        <v>ip route 0.0.0.0/0 192.168.66.145</v>
      </c>
    </row>
    <row r="8" spans="1:22" x14ac:dyDescent="0.35">
      <c r="A8" s="5" t="s">
        <v>27</v>
      </c>
      <c r="B8" s="8" t="str">
        <f>_xlfn.CONCAT("V",Tableau1[[#This Row],[vpn-instance]])</f>
        <v>V397</v>
      </c>
      <c r="C8" t="s">
        <v>28</v>
      </c>
      <c r="D8" t="str">
        <f>_xlfn.CONCAT(Tableau1[[#This Row],[vpn-instance2]],"-",Tableau1[[#This Row],[vpn-instance3]])</f>
        <v>V397-E2-PR-TPFDS</v>
      </c>
      <c r="G8" t="s">
        <v>41</v>
      </c>
      <c r="H8" s="6" t="s">
        <v>73</v>
      </c>
      <c r="I8" s="6" t="str">
        <f>RIGHT(TRIM(Tableau1[[#This Row],[sous-réseau Compute]]),2)</f>
        <v>26</v>
      </c>
      <c r="J8" t="s">
        <v>33</v>
      </c>
      <c r="K8" t="s">
        <v>18</v>
      </c>
      <c r="L8" t="str">
        <f>RIGHT(TRIM(Tableau1[[#This Row],[Nom interface-vlan]]),3)</f>
        <v>202</v>
      </c>
      <c r="M8" s="5" t="str">
        <f>RIGHT(TRIM(Tableau1[[#This Row],[Nom interface-vlan]]),4)</f>
        <v>0202</v>
      </c>
      <c r="N8" t="str">
        <f>Tableau1[[#This Row],[Nom interface-vlan]]</f>
        <v>V397-LAN-0202</v>
      </c>
      <c r="O8">
        <v>1</v>
      </c>
      <c r="P8">
        <v>200</v>
      </c>
      <c r="Q8">
        <v>180</v>
      </c>
      <c r="R8" t="str">
        <f>ipadd(H8,ipsubnetsize(H8)-2)</f>
        <v>192.168.72.126</v>
      </c>
      <c r="S8" s="8" t="str">
        <f>ipadd(H8,ipsubnetsize(H8)-3)</f>
        <v>192.168.72.125</v>
      </c>
      <c r="T8" s="8" t="str">
        <f>ipadd(H8,ipsubnetsize(H8)-4)</f>
        <v>192.168.72.124</v>
      </c>
      <c r="U8" t="s">
        <v>89</v>
      </c>
      <c r="V8" s="8" t="str">
        <f>_xlfn.CONCAT("ip route 0.0.0.0/0 ",Tableau1[[#This Row],[IP FW]])</f>
        <v>ip route 0.0.0.0/0 192.168.66.145</v>
      </c>
    </row>
    <row r="9" spans="1:22" x14ac:dyDescent="0.35">
      <c r="A9" s="5" t="s">
        <v>27</v>
      </c>
      <c r="B9" s="8" t="str">
        <f>_xlfn.CONCAT("V",Tableau1[[#This Row],[vpn-instance]])</f>
        <v>V397</v>
      </c>
      <c r="C9" t="s">
        <v>28</v>
      </c>
      <c r="D9" t="str">
        <f>_xlfn.CONCAT(Tableau1[[#This Row],[vpn-instance2]],"-",Tableau1[[#This Row],[vpn-instance3]])</f>
        <v>V397-E2-PR-TPFDS</v>
      </c>
      <c r="G9" t="s">
        <v>41</v>
      </c>
      <c r="H9" s="6" t="s">
        <v>74</v>
      </c>
      <c r="I9" s="6" t="str">
        <f>RIGHT(TRIM(Tableau1[[#This Row],[sous-réseau Compute]]),2)</f>
        <v>27</v>
      </c>
      <c r="J9" t="s">
        <v>34</v>
      </c>
      <c r="K9" t="s">
        <v>18</v>
      </c>
      <c r="L9" t="str">
        <f>RIGHT(TRIM(Tableau1[[#This Row],[Nom interface-vlan]]),3)</f>
        <v>203</v>
      </c>
      <c r="M9" s="5" t="str">
        <f>RIGHT(TRIM(Tableau1[[#This Row],[Nom interface-vlan]]),4)</f>
        <v>0203</v>
      </c>
      <c r="N9" t="str">
        <f>Tableau1[[#This Row],[Nom interface-vlan]]</f>
        <v>V397-LAN-0203</v>
      </c>
      <c r="O9">
        <v>1</v>
      </c>
      <c r="P9">
        <v>200</v>
      </c>
      <c r="Q9">
        <v>180</v>
      </c>
      <c r="R9" t="str">
        <f>ipadd(H9,ipsubnetsize(H9)-2)</f>
        <v>192.168.72.158</v>
      </c>
      <c r="S9" s="8" t="str">
        <f>ipadd(H9,ipsubnetsize(H9)-3)</f>
        <v>192.168.72.157</v>
      </c>
      <c r="T9" s="8" t="str">
        <f>ipadd(H9,ipsubnetsize(H9)-4)</f>
        <v>192.168.72.156</v>
      </c>
      <c r="U9" t="s">
        <v>89</v>
      </c>
      <c r="V9" s="8" t="str">
        <f>_xlfn.CONCAT("ip route 0.0.0.0/0 ",Tableau1[[#This Row],[IP FW]])</f>
        <v>ip route 0.0.0.0/0 192.168.66.145</v>
      </c>
    </row>
    <row r="10" spans="1:22" x14ac:dyDescent="0.35">
      <c r="A10" s="5" t="s">
        <v>27</v>
      </c>
      <c r="B10" s="8" t="str">
        <f>_xlfn.CONCAT("V",Tableau1[[#This Row],[vpn-instance]])</f>
        <v>V397</v>
      </c>
      <c r="C10" t="s">
        <v>28</v>
      </c>
      <c r="D10" t="str">
        <f>_xlfn.CONCAT(Tableau1[[#This Row],[vpn-instance2]],"-",Tableau1[[#This Row],[vpn-instance3]])</f>
        <v>V397-E2-PR-TPFDS</v>
      </c>
      <c r="G10" t="s">
        <v>41</v>
      </c>
      <c r="H10" s="6" t="s">
        <v>75</v>
      </c>
      <c r="I10" s="6" t="str">
        <f>RIGHT(TRIM(Tableau1[[#This Row],[sous-réseau Compute]]),2)</f>
        <v>27</v>
      </c>
      <c r="J10" t="s">
        <v>35</v>
      </c>
      <c r="K10" t="s">
        <v>18</v>
      </c>
      <c r="L10" t="str">
        <f>RIGHT(TRIM(Tableau1[[#This Row],[Nom interface-vlan]]),3)</f>
        <v>204</v>
      </c>
      <c r="M10" s="5" t="str">
        <f>RIGHT(TRIM(Tableau1[[#This Row],[Nom interface-vlan]]),4)</f>
        <v>0204</v>
      </c>
      <c r="N10" t="str">
        <f>Tableau1[[#This Row],[Nom interface-vlan]]</f>
        <v>V397-LAN-0204</v>
      </c>
      <c r="O10">
        <v>1</v>
      </c>
      <c r="P10">
        <v>200</v>
      </c>
      <c r="Q10">
        <v>180</v>
      </c>
      <c r="R10" t="str">
        <f>ipadd(H10,ipsubnetsize(H10)-2)</f>
        <v>192.168.72.190</v>
      </c>
      <c r="S10" s="8" t="str">
        <f>ipadd(H10,ipsubnetsize(H10)-3)</f>
        <v>192.168.72.189</v>
      </c>
      <c r="T10" s="8" t="str">
        <f>ipadd(H10,ipsubnetsize(H10)-4)</f>
        <v>192.168.72.188</v>
      </c>
      <c r="U10" t="s">
        <v>89</v>
      </c>
      <c r="V10" s="8" t="str">
        <f>_xlfn.CONCAT("ip route 0.0.0.0/0 ",Tableau1[[#This Row],[IP FW]])</f>
        <v>ip route 0.0.0.0/0 192.168.66.145</v>
      </c>
    </row>
    <row r="11" spans="1:22" x14ac:dyDescent="0.35">
      <c r="A11" s="5" t="s">
        <v>27</v>
      </c>
      <c r="B11" s="8" t="str">
        <f>_xlfn.CONCAT("V",Tableau1[[#This Row],[vpn-instance]])</f>
        <v>V397</v>
      </c>
      <c r="C11" t="s">
        <v>28</v>
      </c>
      <c r="D11" t="str">
        <f>_xlfn.CONCAT(Tableau1[[#This Row],[vpn-instance2]],"-",Tableau1[[#This Row],[vpn-instance3]])</f>
        <v>V397-E2-PR-TPFDS</v>
      </c>
      <c r="G11" t="s">
        <v>41</v>
      </c>
      <c r="H11" s="6" t="s">
        <v>76</v>
      </c>
      <c r="I11" s="6" t="str">
        <f>RIGHT(TRIM(Tableau1[[#This Row],[sous-réseau Compute]]),2)</f>
        <v>26</v>
      </c>
      <c r="J11" t="s">
        <v>36</v>
      </c>
      <c r="K11" t="s">
        <v>18</v>
      </c>
      <c r="L11" t="str">
        <f>RIGHT(TRIM(Tableau1[[#This Row],[Nom interface-vlan]]),3)</f>
        <v>205</v>
      </c>
      <c r="M11" s="5" t="str">
        <f>RIGHT(TRIM(Tableau1[[#This Row],[Nom interface-vlan]]),4)</f>
        <v>0205</v>
      </c>
      <c r="N11" t="str">
        <f>Tableau1[[#This Row],[Nom interface-vlan]]</f>
        <v>V397-LAN-0205</v>
      </c>
      <c r="O11">
        <v>1</v>
      </c>
      <c r="P11">
        <v>200</v>
      </c>
      <c r="Q11">
        <v>180</v>
      </c>
      <c r="R11" t="str">
        <f>ipadd(H11,ipsubnetsize(H11)-2)</f>
        <v>192.168.72.254</v>
      </c>
      <c r="S11" s="8" t="str">
        <f>ipadd(H11,ipsubnetsize(H11)-3)</f>
        <v>192.168.72.253</v>
      </c>
      <c r="T11" s="8" t="str">
        <f>ipadd(H11,ipsubnetsize(H11)-4)</f>
        <v>192.168.72.252</v>
      </c>
      <c r="U11" t="s">
        <v>89</v>
      </c>
      <c r="V11" s="8" t="str">
        <f>_xlfn.CONCAT("ip route 0.0.0.0/0 ",Tableau1[[#This Row],[IP FW]])</f>
        <v>ip route 0.0.0.0/0 192.168.66.145</v>
      </c>
    </row>
    <row r="12" spans="1:22" x14ac:dyDescent="0.35">
      <c r="A12" s="5" t="s">
        <v>27</v>
      </c>
      <c r="B12" s="8" t="str">
        <f>_xlfn.CONCAT("V",Tableau1[[#This Row],[vpn-instance]])</f>
        <v>V397</v>
      </c>
      <c r="C12" t="s">
        <v>28</v>
      </c>
      <c r="D12" t="str">
        <f>_xlfn.CONCAT(Tableau1[[#This Row],[vpn-instance2]],"-",Tableau1[[#This Row],[vpn-instance3]])</f>
        <v>V397-E2-PR-TPFDS</v>
      </c>
      <c r="G12" t="s">
        <v>41</v>
      </c>
      <c r="H12" s="6" t="s">
        <v>77</v>
      </c>
      <c r="I12" s="6" t="str">
        <f>RIGHT(TRIM(Tableau1[[#This Row],[sous-réseau Compute]]),2)</f>
        <v>27</v>
      </c>
      <c r="J12" t="s">
        <v>37</v>
      </c>
      <c r="K12" t="s">
        <v>18</v>
      </c>
      <c r="L12" t="str">
        <f>RIGHT(TRIM(Tableau1[[#This Row],[Nom interface-vlan]]),3)</f>
        <v>206</v>
      </c>
      <c r="M12" s="5" t="str">
        <f>RIGHT(TRIM(Tableau1[[#This Row],[Nom interface-vlan]]),4)</f>
        <v>0206</v>
      </c>
      <c r="N12" t="str">
        <f>Tableau1[[#This Row],[Nom interface-vlan]]</f>
        <v>V397-LAN-0206</v>
      </c>
      <c r="O12">
        <v>1</v>
      </c>
      <c r="P12">
        <v>200</v>
      </c>
      <c r="Q12">
        <v>180</v>
      </c>
      <c r="R12" t="str">
        <f>ipadd(H12,ipsubnetsize(H12)-2)</f>
        <v>192.168.73.30</v>
      </c>
      <c r="S12" s="8" t="str">
        <f>ipadd(H12,ipsubnetsize(H12)-3)</f>
        <v>192.168.73.29</v>
      </c>
      <c r="T12" s="8" t="str">
        <f>ipadd(H12,ipsubnetsize(H12)-4)</f>
        <v>192.168.73.28</v>
      </c>
      <c r="U12" t="s">
        <v>89</v>
      </c>
      <c r="V12" s="8" t="str">
        <f>_xlfn.CONCAT("ip route 0.0.0.0/0 ",Tableau1[[#This Row],[IP FW]])</f>
        <v>ip route 0.0.0.0/0 192.168.66.145</v>
      </c>
    </row>
    <row r="13" spans="1:22" x14ac:dyDescent="0.35">
      <c r="A13" s="5" t="s">
        <v>27</v>
      </c>
      <c r="B13" s="8" t="str">
        <f>_xlfn.CONCAT("V",Tableau1[[#This Row],[vpn-instance]])</f>
        <v>V397</v>
      </c>
      <c r="C13" t="s">
        <v>28</v>
      </c>
      <c r="D13" t="str">
        <f>_xlfn.CONCAT(Tableau1[[#This Row],[vpn-instance2]],"-",Tableau1[[#This Row],[vpn-instance3]])</f>
        <v>V397-E2-PR-TPFDS</v>
      </c>
      <c r="G13" t="s">
        <v>41</v>
      </c>
      <c r="H13" s="6" t="s">
        <v>78</v>
      </c>
      <c r="I13" s="6" t="str">
        <f>RIGHT(TRIM(Tableau1[[#This Row],[sous-réseau Compute]]),2)</f>
        <v>27</v>
      </c>
      <c r="J13" t="s">
        <v>38</v>
      </c>
      <c r="K13" t="s">
        <v>18</v>
      </c>
      <c r="L13" t="str">
        <f>RIGHT(TRIM(Tableau1[[#This Row],[Nom interface-vlan]]),3)</f>
        <v>207</v>
      </c>
      <c r="M13" s="5" t="str">
        <f>RIGHT(TRIM(Tableau1[[#This Row],[Nom interface-vlan]]),4)</f>
        <v>0207</v>
      </c>
      <c r="N13" t="str">
        <f>Tableau1[[#This Row],[Nom interface-vlan]]</f>
        <v>V397-LAN-0207</v>
      </c>
      <c r="O13">
        <v>1</v>
      </c>
      <c r="P13">
        <v>200</v>
      </c>
      <c r="Q13">
        <v>180</v>
      </c>
      <c r="R13" t="str">
        <f>ipadd(H13,ipsubnetsize(H13)-2)</f>
        <v>192.168.73.62</v>
      </c>
      <c r="S13" s="8" t="str">
        <f>ipadd(H13,ipsubnetsize(H13)-3)</f>
        <v>192.168.73.61</v>
      </c>
      <c r="T13" s="8" t="str">
        <f>ipadd(H13,ipsubnetsize(H13)-4)</f>
        <v>192.168.73.60</v>
      </c>
      <c r="U13" t="s">
        <v>89</v>
      </c>
      <c r="V13" s="8" t="str">
        <f>_xlfn.CONCAT("ip route 0.0.0.0/0 ",Tableau1[[#This Row],[IP FW]])</f>
        <v>ip route 0.0.0.0/0 192.168.66.145</v>
      </c>
    </row>
    <row r="14" spans="1:22" x14ac:dyDescent="0.35">
      <c r="A14" s="5" t="s">
        <v>27</v>
      </c>
      <c r="B14" s="8" t="str">
        <f>_xlfn.CONCAT("V",Tableau1[[#This Row],[vpn-instance]])</f>
        <v>V397</v>
      </c>
      <c r="C14" t="s">
        <v>28</v>
      </c>
      <c r="D14" t="str">
        <f>_xlfn.CONCAT(Tableau1[[#This Row],[vpn-instance2]],"-",Tableau1[[#This Row],[vpn-instance3]])</f>
        <v>V397-E2-PR-TPFDS</v>
      </c>
      <c r="G14" t="s">
        <v>41</v>
      </c>
      <c r="H14" s="6" t="s">
        <v>79</v>
      </c>
      <c r="I14" s="6" t="str">
        <f>RIGHT(TRIM(Tableau1[[#This Row],[sous-réseau Compute]]),2)</f>
        <v>27</v>
      </c>
      <c r="J14" t="s">
        <v>39</v>
      </c>
      <c r="K14" t="s">
        <v>18</v>
      </c>
      <c r="L14" t="str">
        <f>RIGHT(TRIM(Tableau1[[#This Row],[Nom interface-vlan]]),3)</f>
        <v>208</v>
      </c>
      <c r="M14" s="5" t="str">
        <f>RIGHT(TRIM(Tableau1[[#This Row],[Nom interface-vlan]]),4)</f>
        <v>0208</v>
      </c>
      <c r="N14" t="str">
        <f>Tableau1[[#This Row],[Nom interface-vlan]]</f>
        <v>V397-LAN-0208</v>
      </c>
      <c r="O14">
        <v>1</v>
      </c>
      <c r="P14">
        <v>200</v>
      </c>
      <c r="Q14">
        <v>180</v>
      </c>
      <c r="R14" t="str">
        <f>ipadd(H14,ipsubnetsize(H14)-2)</f>
        <v>192.168.73.94</v>
      </c>
      <c r="S14" s="8" t="str">
        <f>ipadd(H14,ipsubnetsize(H14)-3)</f>
        <v>192.168.73.93</v>
      </c>
      <c r="T14" s="8" t="str">
        <f>ipadd(H14,ipsubnetsize(H14)-4)</f>
        <v>192.168.73.92</v>
      </c>
      <c r="U14" t="s">
        <v>89</v>
      </c>
      <c r="V14" s="8" t="str">
        <f>_xlfn.CONCAT("ip route 0.0.0.0/0 ",Tableau1[[#This Row],[IP FW]])</f>
        <v>ip route 0.0.0.0/0 192.168.66.145</v>
      </c>
    </row>
    <row r="15" spans="1:22" x14ac:dyDescent="0.35">
      <c r="A15" s="5" t="s">
        <v>27</v>
      </c>
      <c r="B15" s="8" t="str">
        <f>_xlfn.CONCAT("V",Tableau1[[#This Row],[vpn-instance]])</f>
        <v>V397</v>
      </c>
      <c r="C15" t="s">
        <v>28</v>
      </c>
      <c r="D15" t="str">
        <f>_xlfn.CONCAT(Tableau1[[#This Row],[vpn-instance2]],"-",Tableau1[[#This Row],[vpn-instance3]])</f>
        <v>V397-E2-PR-TPFDS</v>
      </c>
      <c r="G15" t="s">
        <v>41</v>
      </c>
      <c r="H15" s="6" t="s">
        <v>80</v>
      </c>
      <c r="I15" s="6" t="str">
        <f>RIGHT(TRIM(Tableau1[[#This Row],[sous-réseau Compute]]),2)</f>
        <v>27</v>
      </c>
      <c r="J15" t="s">
        <v>40</v>
      </c>
      <c r="K15" t="s">
        <v>18</v>
      </c>
      <c r="L15" t="str">
        <f>RIGHT(TRIM(Tableau1[[#This Row],[Nom interface-vlan]]),3)</f>
        <v>209</v>
      </c>
      <c r="M15" s="5" t="str">
        <f>RIGHT(TRIM(Tableau1[[#This Row],[Nom interface-vlan]]),4)</f>
        <v>0209</v>
      </c>
      <c r="N15" t="str">
        <f>Tableau1[[#This Row],[Nom interface-vlan]]</f>
        <v>V397-LAN-0209</v>
      </c>
      <c r="O15">
        <v>1</v>
      </c>
      <c r="P15">
        <v>200</v>
      </c>
      <c r="Q15">
        <v>180</v>
      </c>
      <c r="R15" t="str">
        <f>ipadd(H15,ipsubnetsize(H15)-2)</f>
        <v>192.168.73.126</v>
      </c>
      <c r="S15" s="8" t="str">
        <f>ipadd(H15,ipsubnetsize(H15)-3)</f>
        <v>192.168.73.125</v>
      </c>
      <c r="T15" s="8" t="str">
        <f>ipadd(H15,ipsubnetsize(H15)-4)</f>
        <v>192.168.73.124</v>
      </c>
      <c r="U15" t="s">
        <v>89</v>
      </c>
      <c r="V15" s="8" t="str">
        <f>_xlfn.CONCAT("ip route 0.0.0.0/0 ",Tableau1[[#This Row],[IP FW]])</f>
        <v>ip route 0.0.0.0/0 192.168.66.145</v>
      </c>
    </row>
    <row r="16" spans="1:22" x14ac:dyDescent="0.35">
      <c r="A16" s="5" t="s">
        <v>44</v>
      </c>
      <c r="B16" s="8" t="str">
        <f>_xlfn.CONCAT("V",Tableau1[[#This Row],[vpn-instance]])</f>
        <v>V398</v>
      </c>
      <c r="C16" t="s">
        <v>45</v>
      </c>
      <c r="D16" t="str">
        <f>_xlfn.CONCAT(Tableau1[[#This Row],[vpn-instance2]],"-",Tableau1[[#This Row],[vpn-instance3]])</f>
        <v>V398-BB-AD-ADMDS</v>
      </c>
      <c r="G16" t="s">
        <v>43</v>
      </c>
      <c r="H16" s="9" t="s">
        <v>81</v>
      </c>
      <c r="I16" s="6" t="str">
        <f>RIGHT(TRIM(Tableau1[[#This Row],[sous-réseau Compute]]),2)</f>
        <v>29</v>
      </c>
      <c r="J16" t="s">
        <v>46</v>
      </c>
      <c r="K16" t="s">
        <v>18</v>
      </c>
      <c r="L16" t="str">
        <f>RIGHT(TRIM(Tableau1[[#This Row],[Nom interface-vlan]]),3)</f>
        <v>251</v>
      </c>
      <c r="M16" s="5" t="str">
        <f>RIGHT(TRIM(Tableau1[[#This Row],[Nom interface-vlan]]),4)</f>
        <v>0251</v>
      </c>
      <c r="N16" t="str">
        <f>Tableau1[[#This Row],[Nom interface-vlan]]</f>
        <v>V398-FWP-0251</v>
      </c>
      <c r="O16">
        <v>1</v>
      </c>
      <c r="P16">
        <v>200</v>
      </c>
      <c r="Q16">
        <v>180</v>
      </c>
      <c r="R16" t="str">
        <f>ipadd(H16,ipsubnetsize(H16)-2)</f>
        <v>192.168.66.142</v>
      </c>
      <c r="S16" s="8" t="str">
        <f>ipadd(H16,ipsubnetsize(H16)-3)</f>
        <v>192.168.66.141</v>
      </c>
      <c r="T16" s="8" t="str">
        <f>ipadd(H16,ipsubnetsize(H16)-4)</f>
        <v>192.168.66.140</v>
      </c>
      <c r="U16" t="s">
        <v>90</v>
      </c>
      <c r="V16" s="8" t="str">
        <f>_xlfn.CONCAT("ip route 0.0.0.0/0 ",Tableau1[[#This Row],[IP FW]])</f>
        <v>ip route 0.0.0.0/0 192.168.66.137</v>
      </c>
    </row>
    <row r="17" spans="1:22" x14ac:dyDescent="0.35">
      <c r="A17" s="5" t="s">
        <v>44</v>
      </c>
      <c r="B17" s="8" t="str">
        <f>_xlfn.CONCAT("V",Tableau1[[#This Row],[vpn-instance]])</f>
        <v>V398</v>
      </c>
      <c r="C17" t="s">
        <v>45</v>
      </c>
      <c r="D17" t="str">
        <f>_xlfn.CONCAT(Tableau1[[#This Row],[vpn-instance2]],"-",Tableau1[[#This Row],[vpn-instance3]])</f>
        <v>V398-BB-AD-ADMDS</v>
      </c>
      <c r="G17" t="s">
        <v>47</v>
      </c>
      <c r="H17" s="6" t="s">
        <v>82</v>
      </c>
      <c r="I17" s="6" t="str">
        <f>RIGHT(TRIM(Tableau1[[#This Row],[sous-réseau Compute]]),2)</f>
        <v>27</v>
      </c>
      <c r="J17" t="s">
        <v>48</v>
      </c>
      <c r="K17" t="s">
        <v>18</v>
      </c>
      <c r="L17" t="str">
        <f>RIGHT(TRIM(Tableau1[[#This Row],[Nom interface-vlan]]),3)</f>
        <v>240</v>
      </c>
      <c r="M17" s="5" t="str">
        <f>RIGHT(TRIM(Tableau1[[#This Row],[Nom interface-vlan]]),4)</f>
        <v>0240</v>
      </c>
      <c r="N17" t="str">
        <f>Tableau1[[#This Row],[Nom interface-vlan]]</f>
        <v>V398-ADM-0240</v>
      </c>
      <c r="O17">
        <v>1</v>
      </c>
      <c r="P17">
        <v>200</v>
      </c>
      <c r="Q17">
        <v>180</v>
      </c>
      <c r="R17" t="str">
        <f>ipadd(H17,ipsubnetsize(H17)-2)</f>
        <v>192.168.78.30</v>
      </c>
      <c r="S17" s="8" t="str">
        <f>ipadd(H17,ipsubnetsize(H17)-3)</f>
        <v>192.168.78.29</v>
      </c>
      <c r="T17" s="8" t="str">
        <f>ipadd(H17,ipsubnetsize(H17)-4)</f>
        <v>192.168.78.28</v>
      </c>
      <c r="U17" t="s">
        <v>90</v>
      </c>
      <c r="V17" s="8" t="str">
        <f>_xlfn.CONCAT("ip route 0.0.0.0/0 ",Tableau1[[#This Row],[IP FW]])</f>
        <v>ip route 0.0.0.0/0 192.168.66.137</v>
      </c>
    </row>
    <row r="18" spans="1:22" x14ac:dyDescent="0.35">
      <c r="A18" s="5" t="s">
        <v>44</v>
      </c>
      <c r="B18" s="8" t="str">
        <f>_xlfn.CONCAT("V",Tableau1[[#This Row],[vpn-instance]])</f>
        <v>V398</v>
      </c>
      <c r="C18" t="s">
        <v>45</v>
      </c>
      <c r="D18" t="str">
        <f>_xlfn.CONCAT(Tableau1[[#This Row],[vpn-instance2]],"-",Tableau1[[#This Row],[vpn-instance3]])</f>
        <v>V398-BB-AD-ADMDS</v>
      </c>
      <c r="G18" t="s">
        <v>47</v>
      </c>
      <c r="H18" s="6" t="s">
        <v>83</v>
      </c>
      <c r="I18" s="6" t="str">
        <f>RIGHT(TRIM(Tableau1[[#This Row],[sous-réseau Compute]]),2)</f>
        <v>27</v>
      </c>
      <c r="J18" t="s">
        <v>49</v>
      </c>
      <c r="K18" t="s">
        <v>18</v>
      </c>
      <c r="L18" t="str">
        <f>RIGHT(TRIM(Tableau1[[#This Row],[Nom interface-vlan]]),3)</f>
        <v>241</v>
      </c>
      <c r="M18" s="5" t="str">
        <f>RIGHT(TRIM(Tableau1[[#This Row],[Nom interface-vlan]]),4)</f>
        <v>0241</v>
      </c>
      <c r="N18" t="str">
        <f>Tableau1[[#This Row],[Nom interface-vlan]]</f>
        <v>V398-ADM-0241</v>
      </c>
      <c r="O18">
        <v>1</v>
      </c>
      <c r="P18">
        <v>200</v>
      </c>
      <c r="Q18">
        <v>180</v>
      </c>
      <c r="R18" t="str">
        <f>ipadd(H18,ipsubnetsize(H18)-2)</f>
        <v>192.168.78.62</v>
      </c>
      <c r="S18" s="8" t="str">
        <f>ipadd(H18,ipsubnetsize(H18)-3)</f>
        <v>192.168.78.61</v>
      </c>
      <c r="T18" s="8" t="str">
        <f>ipadd(H18,ipsubnetsize(H18)-4)</f>
        <v>192.168.78.60</v>
      </c>
      <c r="U18" t="s">
        <v>90</v>
      </c>
      <c r="V18" s="8" t="str">
        <f>_xlfn.CONCAT("ip route 0.0.0.0/0 ",Tableau1[[#This Row],[IP FW]])</f>
        <v>ip route 0.0.0.0/0 192.168.66.137</v>
      </c>
    </row>
    <row r="19" spans="1:22" x14ac:dyDescent="0.35">
      <c r="A19" s="5" t="s">
        <v>44</v>
      </c>
      <c r="B19" s="8" t="str">
        <f>_xlfn.CONCAT("V",Tableau1[[#This Row],[vpn-instance]])</f>
        <v>V398</v>
      </c>
      <c r="C19" t="s">
        <v>45</v>
      </c>
      <c r="D19" t="str">
        <f>_xlfn.CONCAT(Tableau1[[#This Row],[vpn-instance2]],"-",Tableau1[[#This Row],[vpn-instance3]])</f>
        <v>V398-BB-AD-ADMDS</v>
      </c>
      <c r="G19" t="s">
        <v>47</v>
      </c>
      <c r="H19" s="6" t="s">
        <v>84</v>
      </c>
      <c r="I19" s="6" t="str">
        <f>RIGHT(TRIM(Tableau1[[#This Row],[sous-réseau Compute]]),2)</f>
        <v>27</v>
      </c>
      <c r="J19" t="s">
        <v>50</v>
      </c>
      <c r="K19" t="s">
        <v>18</v>
      </c>
      <c r="L19" t="str">
        <f>RIGHT(TRIM(Tableau1[[#This Row],[Nom interface-vlan]]),3)</f>
        <v>242</v>
      </c>
      <c r="M19" s="5" t="str">
        <f>RIGHT(TRIM(Tableau1[[#This Row],[Nom interface-vlan]]),4)</f>
        <v>0242</v>
      </c>
      <c r="N19" t="str">
        <f>Tableau1[[#This Row],[Nom interface-vlan]]</f>
        <v>V398-ADM-0242</v>
      </c>
      <c r="O19">
        <v>1</v>
      </c>
      <c r="P19">
        <v>200</v>
      </c>
      <c r="Q19">
        <v>180</v>
      </c>
      <c r="R19" t="str">
        <f>ipadd(H19,ipsubnetsize(H19)-2)</f>
        <v>192.168.78.94</v>
      </c>
      <c r="S19" s="8" t="str">
        <f>ipadd(H19,ipsubnetsize(H19)-3)</f>
        <v>192.168.78.93</v>
      </c>
      <c r="T19" s="8" t="str">
        <f>ipadd(H19,ipsubnetsize(H19)-4)</f>
        <v>192.168.78.92</v>
      </c>
      <c r="U19" t="s">
        <v>90</v>
      </c>
      <c r="V19" s="8" t="str">
        <f>_xlfn.CONCAT("ip route 0.0.0.0/0 ",Tableau1[[#This Row],[IP FW]])</f>
        <v>ip route 0.0.0.0/0 192.168.66.137</v>
      </c>
    </row>
    <row r="20" spans="1:22" x14ac:dyDescent="0.35">
      <c r="A20" s="5" t="s">
        <v>44</v>
      </c>
      <c r="B20" s="8" t="str">
        <f>_xlfn.CONCAT("V",Tableau1[[#This Row],[vpn-instance]])</f>
        <v>V398</v>
      </c>
      <c r="C20" t="s">
        <v>45</v>
      </c>
      <c r="D20" t="str">
        <f>_xlfn.CONCAT(Tableau1[[#This Row],[vpn-instance2]],"-",Tableau1[[#This Row],[vpn-instance3]])</f>
        <v>V398-BB-AD-ADMDS</v>
      </c>
      <c r="G20" t="s">
        <v>47</v>
      </c>
      <c r="H20" s="6" t="s">
        <v>85</v>
      </c>
      <c r="I20" s="6" t="str">
        <f>RIGHT(TRIM(Tableau1[[#This Row],[sous-réseau Compute]]),2)</f>
        <v>27</v>
      </c>
      <c r="J20" t="s">
        <v>51</v>
      </c>
      <c r="K20" t="s">
        <v>18</v>
      </c>
      <c r="L20" t="str">
        <f>RIGHT(TRIM(Tableau1[[#This Row],[Nom interface-vlan]]),3)</f>
        <v>243</v>
      </c>
      <c r="M20" s="5" t="str">
        <f>RIGHT(TRIM(Tableau1[[#This Row],[Nom interface-vlan]]),4)</f>
        <v>0243</v>
      </c>
      <c r="N20" t="str">
        <f>Tableau1[[#This Row],[Nom interface-vlan]]</f>
        <v>V398-ADM-0243</v>
      </c>
      <c r="O20">
        <v>1</v>
      </c>
      <c r="P20">
        <v>200</v>
      </c>
      <c r="Q20">
        <v>180</v>
      </c>
      <c r="R20" t="str">
        <f>ipadd(H20,ipsubnetsize(H20)-2)</f>
        <v>192.168.78.126</v>
      </c>
      <c r="S20" s="8" t="str">
        <f>ipadd(H20,ipsubnetsize(H20)-3)</f>
        <v>192.168.78.125</v>
      </c>
      <c r="T20" s="8" t="str">
        <f>ipadd(H20,ipsubnetsize(H20)-4)</f>
        <v>192.168.78.124</v>
      </c>
      <c r="U20" t="s">
        <v>90</v>
      </c>
      <c r="V20" s="8" t="str">
        <f>_xlfn.CONCAT("ip route 0.0.0.0/0 ",Tableau1[[#This Row],[IP FW]])</f>
        <v>ip route 0.0.0.0/0 192.168.66.137</v>
      </c>
    </row>
    <row r="21" spans="1:22" x14ac:dyDescent="0.35">
      <c r="A21" s="5" t="s">
        <v>54</v>
      </c>
      <c r="B21" s="8" t="str">
        <f>_xlfn.CONCAT("V",Tableau1[[#This Row],[vpn-instance]])</f>
        <v>V399</v>
      </c>
      <c r="C21" t="s">
        <v>55</v>
      </c>
      <c r="D21" t="str">
        <f>_xlfn.CONCAT(Tableau1[[#This Row],[vpn-instance2]],"-",Tableau1[[#This Row],[vpn-instance3]])</f>
        <v>V399-BB-SA-SAVDS</v>
      </c>
      <c r="G21" t="s">
        <v>52</v>
      </c>
      <c r="H21" s="6" t="s">
        <v>86</v>
      </c>
      <c r="I21" s="6" t="str">
        <f>RIGHT(TRIM(Tableau1[[#This Row],[sous-réseau Compute]]),2)</f>
        <v>29</v>
      </c>
      <c r="J21" t="s">
        <v>53</v>
      </c>
      <c r="K21" t="s">
        <v>18</v>
      </c>
      <c r="L21" t="str">
        <f>RIGHT(TRIM(Tableau1[[#This Row],[Nom interface-vlan]]),3)</f>
        <v>250</v>
      </c>
      <c r="M21" s="5" t="str">
        <f>RIGHT(TRIM(Tableau1[[#This Row],[Nom interface-vlan]]),4)</f>
        <v>0250</v>
      </c>
      <c r="N21" t="str">
        <f>Tableau1[[#This Row],[Nom interface-vlan]]</f>
        <v>V399-FWP-0250</v>
      </c>
      <c r="O21">
        <v>1</v>
      </c>
      <c r="P21">
        <v>200</v>
      </c>
      <c r="Q21">
        <v>180</v>
      </c>
      <c r="R21" t="str">
        <f>ipadd(H21,ipsubnetsize(H21)-2)</f>
        <v>192.168.66.134</v>
      </c>
      <c r="S21" s="8" t="str">
        <f>ipadd(H21,ipsubnetsize(H21)-3)</f>
        <v>192.168.66.133</v>
      </c>
      <c r="T21" s="8" t="str">
        <f>ipadd(H21,ipsubnetsize(H21)-4)</f>
        <v>192.168.66.132</v>
      </c>
      <c r="U21" t="s">
        <v>91</v>
      </c>
      <c r="V21" s="8" t="str">
        <f>_xlfn.CONCAT("ip route 0.0.0.0/0 ",Tableau1[[#This Row],[IP FW]])</f>
        <v>ip route 0.0.0.0/0 192.168.66.129</v>
      </c>
    </row>
    <row r="22" spans="1:22" x14ac:dyDescent="0.35">
      <c r="A22" s="5" t="s">
        <v>54</v>
      </c>
      <c r="B22" s="8" t="str">
        <f>_xlfn.CONCAT("V",Tableau1[[#This Row],[vpn-instance]])</f>
        <v>V399</v>
      </c>
      <c r="C22" t="s">
        <v>55</v>
      </c>
      <c r="D22" t="str">
        <f>_xlfn.CONCAT(Tableau1[[#This Row],[vpn-instance2]],"-",Tableau1[[#This Row],[vpn-instance3]])</f>
        <v>V399-BB-SA-SAVDS</v>
      </c>
      <c r="G22" t="s">
        <v>56</v>
      </c>
      <c r="H22" s="6" t="s">
        <v>87</v>
      </c>
      <c r="I22" s="6" t="str">
        <f>RIGHT(TRIM(Tableau1[[#This Row],[sous-réseau Compute]]),2)</f>
        <v>26</v>
      </c>
      <c r="J22" t="s">
        <v>57</v>
      </c>
      <c r="K22" t="s">
        <v>18</v>
      </c>
      <c r="L22" t="str">
        <f>RIGHT(TRIM(Tableau1[[#This Row],[Nom interface-vlan]]),3)</f>
        <v>249</v>
      </c>
      <c r="M22" s="5" t="str">
        <f>RIGHT(TRIM(Tableau1[[#This Row],[Nom interface-vlan]]),4)</f>
        <v>0249</v>
      </c>
      <c r="N22" t="str">
        <f>Tableau1[[#This Row],[Nom interface-vlan]]</f>
        <v>V399-SAV-0249</v>
      </c>
      <c r="O22">
        <v>1</v>
      </c>
      <c r="P22">
        <v>200</v>
      </c>
      <c r="Q22">
        <v>180</v>
      </c>
      <c r="R22" t="str">
        <f>ipadd(H22,ipsubnetsize(H22)-2)</f>
        <v>192.168.79.254</v>
      </c>
      <c r="S22" s="8" t="str">
        <f>ipadd(H22,ipsubnetsize(H22)-3)</f>
        <v>192.168.79.253</v>
      </c>
      <c r="T22" s="8" t="str">
        <f>ipadd(H22,ipsubnetsize(H22)-4)</f>
        <v>192.168.79.252</v>
      </c>
      <c r="U22" t="s">
        <v>91</v>
      </c>
      <c r="V22" s="8" t="str">
        <f>_xlfn.CONCAT("ip route 0.0.0.0/0 ",Tableau1[[#This Row],[IP FW]])</f>
        <v>ip route 0.0.0.0/0 192.168.66.129</v>
      </c>
    </row>
  </sheetData>
  <phoneticPr fontId="4" type="noConversion"/>
  <pageMargins left="0.7" right="0.7" top="0.75" bottom="0.75" header="0.3" footer="0.3"/>
  <pageSetup paperSize="9" orientation="portrait" r:id="rId1"/>
  <headerFooter>
    <oddFooter>&amp;L&amp;1#&amp;"Calibri"&amp;10&amp;K008000Interne</oddFooter>
  </headerFooter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0C12C9-4B2C-4D2C-806E-AC18149DA70B}">
  <sheetPr codeName="Feuil2"/>
  <dimension ref="A1:K32"/>
  <sheetViews>
    <sheetView workbookViewId="0">
      <selection activeCell="E12" sqref="E12"/>
    </sheetView>
  </sheetViews>
  <sheetFormatPr baseColWidth="10" defaultRowHeight="14.5" x14ac:dyDescent="0.35"/>
  <cols>
    <col min="1" max="1" width="36.08984375" bestFit="1" customWidth="1"/>
    <col min="5" max="5" width="34.26953125" bestFit="1" customWidth="1"/>
    <col min="7" max="7" width="39" bestFit="1" customWidth="1"/>
  </cols>
  <sheetData>
    <row r="1" spans="1:11" x14ac:dyDescent="0.35">
      <c r="A1" s="10" t="s">
        <v>93</v>
      </c>
      <c r="B1" s="10"/>
      <c r="C1" s="10"/>
      <c r="D1" s="10"/>
      <c r="E1" s="10"/>
      <c r="G1" s="10" t="s">
        <v>92</v>
      </c>
      <c r="H1" s="10"/>
      <c r="I1" s="10"/>
      <c r="J1" s="10"/>
      <c r="K1" s="10"/>
    </row>
    <row r="2" spans="1:11" x14ac:dyDescent="0.35">
      <c r="A2" t="s">
        <v>94</v>
      </c>
      <c r="G2" t="s">
        <v>97</v>
      </c>
    </row>
    <row r="3" spans="1:11" x14ac:dyDescent="0.35">
      <c r="A3" s="12" t="s">
        <v>109</v>
      </c>
      <c r="G3" t="s">
        <v>98</v>
      </c>
    </row>
    <row r="4" spans="1:11" x14ac:dyDescent="0.35">
      <c r="G4" s="12" t="s">
        <v>100</v>
      </c>
    </row>
    <row r="5" spans="1:11" x14ac:dyDescent="0.35">
      <c r="A5" s="14" t="s">
        <v>106</v>
      </c>
      <c r="G5" t="s">
        <v>95</v>
      </c>
    </row>
    <row r="6" spans="1:11" x14ac:dyDescent="0.35">
      <c r="A6" s="13" t="s">
        <v>107</v>
      </c>
      <c r="G6" t="s">
        <v>59</v>
      </c>
    </row>
    <row r="7" spans="1:11" x14ac:dyDescent="0.35">
      <c r="A7" s="13" t="s">
        <v>108</v>
      </c>
      <c r="G7" t="s">
        <v>111</v>
      </c>
    </row>
    <row r="8" spans="1:11" x14ac:dyDescent="0.35">
      <c r="G8" t="s">
        <v>60</v>
      </c>
    </row>
    <row r="9" spans="1:11" x14ac:dyDescent="0.35">
      <c r="G9" t="s">
        <v>61</v>
      </c>
    </row>
    <row r="10" spans="1:11" x14ac:dyDescent="0.35">
      <c r="G10" t="s">
        <v>104</v>
      </c>
    </row>
    <row r="11" spans="1:11" x14ac:dyDescent="0.35">
      <c r="G11" t="s">
        <v>63</v>
      </c>
    </row>
    <row r="12" spans="1:11" x14ac:dyDescent="0.35">
      <c r="G12" t="s">
        <v>64</v>
      </c>
    </row>
    <row r="13" spans="1:11" x14ac:dyDescent="0.35">
      <c r="G13" t="s">
        <v>65</v>
      </c>
    </row>
    <row r="14" spans="1:11" x14ac:dyDescent="0.35">
      <c r="G14" t="s">
        <v>66</v>
      </c>
    </row>
    <row r="15" spans="1:11" x14ac:dyDescent="0.35">
      <c r="G15" t="s">
        <v>99</v>
      </c>
    </row>
    <row r="17" spans="1:7" x14ac:dyDescent="0.35">
      <c r="G17" s="14" t="s">
        <v>101</v>
      </c>
    </row>
    <row r="18" spans="1:7" x14ac:dyDescent="0.35">
      <c r="G18" s="13" t="s">
        <v>110</v>
      </c>
    </row>
    <row r="19" spans="1:7" x14ac:dyDescent="0.35">
      <c r="G19" s="13" t="s">
        <v>102</v>
      </c>
    </row>
    <row r="20" spans="1:7" x14ac:dyDescent="0.35">
      <c r="G20" s="13" t="s">
        <v>18</v>
      </c>
    </row>
    <row r="21" spans="1:7" x14ac:dyDescent="0.35">
      <c r="G21" s="13" t="s">
        <v>103</v>
      </c>
    </row>
    <row r="22" spans="1:7" x14ac:dyDescent="0.35">
      <c r="G22" s="13" t="s">
        <v>59</v>
      </c>
    </row>
    <row r="23" spans="1:7" x14ac:dyDescent="0.35">
      <c r="G23" s="13" t="s">
        <v>112</v>
      </c>
    </row>
    <row r="24" spans="1:7" x14ac:dyDescent="0.35">
      <c r="G24" s="13" t="s">
        <v>60</v>
      </c>
    </row>
    <row r="25" spans="1:7" x14ac:dyDescent="0.35">
      <c r="G25" s="13" t="s">
        <v>61</v>
      </c>
    </row>
    <row r="26" spans="1:7" x14ac:dyDescent="0.35">
      <c r="G26" s="13" t="s">
        <v>62</v>
      </c>
    </row>
    <row r="27" spans="1:7" x14ac:dyDescent="0.35">
      <c r="G27" s="13" t="s">
        <v>63</v>
      </c>
    </row>
    <row r="28" spans="1:7" x14ac:dyDescent="0.35">
      <c r="G28" s="13" t="s">
        <v>64</v>
      </c>
    </row>
    <row r="29" spans="1:7" x14ac:dyDescent="0.35">
      <c r="G29" s="13" t="s">
        <v>65</v>
      </c>
    </row>
    <row r="30" spans="1:7" x14ac:dyDescent="0.35">
      <c r="G30" s="13" t="s">
        <v>66</v>
      </c>
    </row>
    <row r="31" spans="1:7" x14ac:dyDescent="0.35">
      <c r="G31" s="13" t="s">
        <v>105</v>
      </c>
    </row>
    <row r="32" spans="1:7" x14ac:dyDescent="0.35">
      <c r="A32" s="11"/>
      <c r="B32" s="11"/>
    </row>
  </sheetData>
  <mergeCells count="2">
    <mergeCell ref="A1:E1"/>
    <mergeCell ref="G1:K1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Coeur Dual Site</vt:lpstr>
      <vt:lpstr>Configuration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BOQUET Bruno (EXT MODIS)</dc:creator>
  <cp:lastModifiedBy>BOQUET Bruno (EXT MODIS)</cp:lastModifiedBy>
  <dcterms:created xsi:type="dcterms:W3CDTF">2015-06-05T18:17:20Z</dcterms:created>
  <dcterms:modified xsi:type="dcterms:W3CDTF">2023-03-14T10:03:05Z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2023-03-14T09:31:11Z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865d41c1-9a1f-473e-bab4-58d66793473f</vt:lpwstr>
  </property>
  <property fmtid="{D5CDD505-2E9C-101B-9397-08002B2CF9AE}" pid="8" name="MSIP_Label_c8d3f7c8-5c4b-4ab6-9486-a0a9eb08efa7_ContentBits">
    <vt:lpwstr>2</vt:lpwstr>
  </property>
</Properties>
</file>