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cueil\Desktop\"/>
    </mc:Choice>
  </mc:AlternateContent>
  <xr:revisionPtr revIDLastSave="0" documentId="13_ncr:1_{CB6A7E9A-226F-48F9-8A39-E520963CE7E6}" xr6:coauthVersionLast="47" xr6:coauthVersionMax="47" xr10:uidLastSave="{00000000-0000-0000-0000-000000000000}"/>
  <bookViews>
    <workbookView xWindow="-120" yWindow="-120" windowWidth="29040" windowHeight="15720" tabRatio="683" xr2:uid="{00000000-000D-0000-FFFF-FFFF00000000}"/>
  </bookViews>
  <sheets>
    <sheet name="05_23" sheetId="10" r:id="rId1"/>
    <sheet name="06_23" sheetId="9" r:id="rId2"/>
  </sheets>
  <definedNames>
    <definedName name="_DébutPeriode">'05_23'!$B$1</definedName>
  </definedNames>
  <calcPr calcId="191029"/>
</workbook>
</file>

<file path=xl/calcChain.xml><?xml version="1.0" encoding="utf-8"?>
<calcChain xmlns="http://schemas.openxmlformats.org/spreadsheetml/2006/main">
  <c r="J30" i="9" l="1"/>
  <c r="J29" i="10"/>
  <c r="J28" i="10"/>
  <c r="J22" i="10"/>
  <c r="J23" i="10"/>
  <c r="J24" i="10"/>
  <c r="J25" i="10"/>
  <c r="J21" i="10"/>
  <c r="J19" i="10"/>
  <c r="J16" i="10"/>
  <c r="J17" i="10"/>
  <c r="J15" i="10"/>
  <c r="J11" i="10"/>
  <c r="J12" i="10"/>
  <c r="J10" i="10"/>
  <c r="J6" i="10"/>
  <c r="J7" i="10"/>
  <c r="G28" i="9"/>
  <c r="J28" i="9" s="1"/>
  <c r="G27" i="9"/>
  <c r="H27" i="9" s="1"/>
  <c r="J26" i="9"/>
  <c r="I26" i="9"/>
  <c r="G26" i="9"/>
  <c r="H26" i="9" s="1"/>
  <c r="G25" i="9"/>
  <c r="J25" i="9" s="1"/>
  <c r="G24" i="9"/>
  <c r="H24" i="9" s="1"/>
  <c r="G22" i="9"/>
  <c r="J22" i="9" s="1"/>
  <c r="G21" i="9"/>
  <c r="J21" i="9" s="1"/>
  <c r="G20" i="9"/>
  <c r="J20" i="9" s="1"/>
  <c r="G19" i="9"/>
  <c r="I19" i="9" s="1"/>
  <c r="J18" i="9"/>
  <c r="I18" i="9"/>
  <c r="G18" i="9"/>
  <c r="H18" i="9" s="1"/>
  <c r="G16" i="9"/>
  <c r="I16" i="9" s="1"/>
  <c r="J15" i="9"/>
  <c r="H15" i="9"/>
  <c r="G15" i="9"/>
  <c r="I15" i="9" s="1"/>
  <c r="G14" i="9"/>
  <c r="J14" i="9" s="1"/>
  <c r="G13" i="9"/>
  <c r="J13" i="9" s="1"/>
  <c r="G12" i="9"/>
  <c r="J12" i="9" s="1"/>
  <c r="G10" i="9"/>
  <c r="I10" i="9" s="1"/>
  <c r="J9" i="9"/>
  <c r="G9" i="9"/>
  <c r="I9" i="9" s="1"/>
  <c r="G8" i="9"/>
  <c r="I8" i="9" s="1"/>
  <c r="J7" i="9"/>
  <c r="I7" i="9"/>
  <c r="G7" i="9"/>
  <c r="H7" i="9" s="1"/>
  <c r="G6" i="9"/>
  <c r="J6" i="9" s="1"/>
  <c r="G4" i="9"/>
  <c r="J4" i="9" s="1"/>
  <c r="G3" i="9"/>
  <c r="J3" i="9" s="1"/>
  <c r="I24" i="9" l="1"/>
  <c r="H4" i="9"/>
  <c r="I27" i="9"/>
  <c r="J27" i="9"/>
  <c r="H25" i="9"/>
  <c r="H6" i="9"/>
  <c r="J8" i="9"/>
  <c r="H14" i="9"/>
  <c r="J16" i="9"/>
  <c r="H22" i="9"/>
  <c r="I25" i="9"/>
  <c r="I13" i="9"/>
  <c r="H8" i="9"/>
  <c r="J10" i="9"/>
  <c r="J19" i="9"/>
  <c r="H3" i="9"/>
  <c r="I6" i="9"/>
  <c r="I14" i="9"/>
  <c r="I22" i="9"/>
  <c r="H10" i="9"/>
  <c r="I3" i="9"/>
  <c r="H12" i="9"/>
  <c r="H20" i="9"/>
  <c r="H28" i="9"/>
  <c r="I4" i="9"/>
  <c r="H13" i="9"/>
  <c r="H21" i="9"/>
  <c r="I21" i="9"/>
  <c r="J24" i="9"/>
  <c r="H19" i="9"/>
  <c r="H16" i="9"/>
  <c r="H9" i="9"/>
  <c r="I12" i="9"/>
  <c r="I20" i="9"/>
  <c r="I28" i="9"/>
  <c r="H26" i="10" l="1"/>
  <c r="G4" i="10" l="1"/>
  <c r="H4" i="10" l="1"/>
  <c r="J4" i="10"/>
  <c r="I4" i="10"/>
  <c r="G27" i="10"/>
  <c r="I3" i="10"/>
  <c r="H3" i="10"/>
  <c r="I9" i="10"/>
  <c r="H9" i="10"/>
  <c r="I18" i="10"/>
  <c r="H18" i="10"/>
  <c r="I27" i="10" l="1"/>
  <c r="H27" i="10"/>
  <c r="J27" i="10"/>
  <c r="M30" i="9"/>
  <c r="L30" i="9"/>
  <c r="G29" i="10"/>
  <c r="I29" i="10" s="1"/>
  <c r="G28" i="10"/>
  <c r="I28" i="10" s="1"/>
  <c r="G22" i="10"/>
  <c r="I22" i="10" s="1"/>
  <c r="G23" i="10"/>
  <c r="I23" i="10" s="1"/>
  <c r="G24" i="10"/>
  <c r="I24" i="10" s="1"/>
  <c r="G25" i="10"/>
  <c r="I25" i="10" s="1"/>
  <c r="G21" i="10"/>
  <c r="I21" i="10" s="1"/>
  <c r="G19" i="10"/>
  <c r="I19" i="10" s="1"/>
  <c r="G16" i="10"/>
  <c r="I16" i="10" s="1"/>
  <c r="G17" i="10"/>
  <c r="I17" i="10" s="1"/>
  <c r="G15" i="10"/>
  <c r="I15" i="10" s="1"/>
  <c r="G11" i="10"/>
  <c r="I11" i="10" s="1"/>
  <c r="G12" i="10"/>
  <c r="I12" i="10" s="1"/>
  <c r="G13" i="10"/>
  <c r="G10" i="10"/>
  <c r="I10" i="10" s="1"/>
  <c r="G6" i="10"/>
  <c r="I6" i="10" s="1"/>
  <c r="G7" i="10"/>
  <c r="I7" i="10" s="1"/>
  <c r="G5" i="10"/>
  <c r="M31" i="10"/>
  <c r="L31" i="10"/>
  <c r="I5" i="10" l="1"/>
  <c r="J5" i="10"/>
  <c r="I13" i="10"/>
  <c r="J13" i="10"/>
  <c r="I31" i="10"/>
  <c r="H10" i="10"/>
  <c r="H21" i="10"/>
  <c r="H25" i="10"/>
  <c r="H28" i="10"/>
  <c r="H29" i="10"/>
  <c r="H16" i="10"/>
  <c r="H19" i="10"/>
  <c r="H5" i="10"/>
  <c r="H6" i="10"/>
  <c r="H11" i="10"/>
  <c r="H24" i="10"/>
  <c r="H13" i="10"/>
  <c r="H23" i="10"/>
  <c r="H12" i="10"/>
  <c r="H22" i="10"/>
  <c r="H17" i="10"/>
  <c r="H15" i="10"/>
  <c r="H7" i="10"/>
  <c r="I30" i="9" l="1"/>
  <c r="H30" i="9"/>
  <c r="G30" i="9" l="1"/>
  <c r="H31" i="10" l="1"/>
  <c r="J31" i="10" s="1"/>
  <c r="B3" i="10"/>
  <c r="B4" i="10" s="1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1" i="9" l="1"/>
  <c r="B4" i="9" l="1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3" i="9"/>
  <c r="L32" i="10"/>
  <c r="M32" i="10" l="1"/>
  <c r="G31" i="10" l="1"/>
</calcChain>
</file>

<file path=xl/sharedStrings.xml><?xml version="1.0" encoding="utf-8"?>
<sst xmlns="http://schemas.openxmlformats.org/spreadsheetml/2006/main" count="24" uniqueCount="14">
  <si>
    <t>Matin</t>
  </si>
  <si>
    <t>Après-midi</t>
  </si>
  <si>
    <t>Total heures travaillées</t>
  </si>
  <si>
    <t>Solde</t>
  </si>
  <si>
    <t>CP</t>
  </si>
  <si>
    <t>RTT</t>
  </si>
  <si>
    <t>Solde positif</t>
  </si>
  <si>
    <t>solde négatif</t>
  </si>
  <si>
    <t>Motif</t>
  </si>
  <si>
    <t>Total mensuel</t>
  </si>
  <si>
    <t>FERIE - 1er MAI</t>
  </si>
  <si>
    <t>FERIE - VICTOIRE 1945</t>
  </si>
  <si>
    <t>FERIE - ASCENSION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</si>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</sst>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hh]:mm"/>
    <numFmt numFmtId="167" formatCode="[$-40C]ddd\ d"/>
    <numFmt numFmtId="168" formatCode="[hh]:mm;[Red]\(\-0\)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0.5999938962981048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5" borderId="2" xfId="0" applyNumberFormat="1" applyFill="1" applyBorder="1" applyAlignment="1">
      <alignment vertical="center"/>
    </xf>
    <xf numFmtId="164" fontId="0" fillId="5" borderId="3" xfId="0" applyNumberFormat="1" applyFill="1" applyBorder="1" applyAlignment="1">
      <alignment vertical="center"/>
    </xf>
    <xf numFmtId="164" fontId="0" fillId="5" borderId="4" xfId="0" applyNumberFormat="1" applyFill="1" applyBorder="1" applyAlignment="1">
      <alignment vertical="center"/>
    </xf>
    <xf numFmtId="165" fontId="0" fillId="2" borderId="1" xfId="0" applyNumberFormat="1" applyFill="1" applyBorder="1" applyAlignment="1" applyProtection="1">
      <alignment vertical="center"/>
      <protection locked="0"/>
    </xf>
    <xf numFmtId="165" fontId="0" fillId="2" borderId="1" xfId="0" applyNumberFormat="1" applyFill="1" applyBorder="1" applyProtection="1">
      <protection locked="0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65" fontId="0" fillId="2" borderId="2" xfId="0" applyNumberFormat="1" applyFill="1" applyBorder="1" applyProtection="1">
      <protection locked="0"/>
    </xf>
    <xf numFmtId="165" fontId="0" fillId="0" borderId="0" xfId="0" applyNumberFormat="1"/>
    <xf numFmtId="165" fontId="0" fillId="2" borderId="2" xfId="0" applyNumberFormat="1" applyFill="1" applyBorder="1" applyAlignment="1" applyProtection="1">
      <alignment vertical="center"/>
      <protection locked="0"/>
    </xf>
    <xf numFmtId="165" fontId="1" fillId="6" borderId="1" xfId="0" applyNumberFormat="1" applyFont="1" applyFill="1" applyBorder="1" applyAlignment="1">
      <alignment horizontal="center"/>
    </xf>
    <xf numFmtId="167" fontId="0" fillId="0" borderId="1" xfId="0" applyNumberFormat="1" applyBorder="1" applyAlignment="1">
      <alignment horizontal="left"/>
    </xf>
    <xf numFmtId="0" fontId="1" fillId="6" borderId="1" xfId="0" applyFont="1" applyFill="1" applyBorder="1" applyAlignment="1" applyProtection="1">
      <alignment horizontal="center" vertical="center"/>
      <protection locked="0"/>
    </xf>
    <xf numFmtId="167" fontId="0" fillId="5" borderId="1" xfId="0" applyNumberFormat="1" applyFill="1" applyBorder="1" applyAlignment="1">
      <alignment horizontal="left"/>
    </xf>
    <xf numFmtId="165" fontId="0" fillId="5" borderId="1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5" fontId="1" fillId="5" borderId="1" xfId="0" applyNumberFormat="1" applyFont="1" applyFill="1" applyBorder="1" applyAlignment="1">
      <alignment horizontal="center"/>
    </xf>
    <xf numFmtId="20" fontId="0" fillId="0" borderId="0" xfId="0" applyNumberFormat="1"/>
    <xf numFmtId="0" fontId="2" fillId="6" borderId="1" xfId="0" applyFont="1" applyFill="1" applyBorder="1" applyAlignment="1" applyProtection="1">
      <alignment horizontal="center" vertical="center"/>
      <protection locked="0"/>
    </xf>
    <xf numFmtId="165" fontId="0" fillId="5" borderId="1" xfId="0" applyNumberFormat="1" applyFill="1" applyBorder="1" applyAlignment="1" applyProtection="1">
      <alignment vertical="center"/>
      <protection locked="0"/>
    </xf>
    <xf numFmtId="165" fontId="0" fillId="5" borderId="1" xfId="0" applyNumberFormat="1" applyFill="1" applyBorder="1" applyProtection="1">
      <protection locked="0"/>
    </xf>
    <xf numFmtId="165" fontId="1" fillId="5" borderId="1" xfId="0" applyNumberFormat="1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5" fontId="0" fillId="5" borderId="0" xfId="0" applyNumberFormat="1" applyFill="1"/>
    <xf numFmtId="165" fontId="0" fillId="6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 applyProtection="1">
      <alignment vertical="center"/>
      <protection locked="0"/>
    </xf>
    <xf numFmtId="168" fontId="1" fillId="6" borderId="1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7" fontId="0" fillId="3" borderId="5" xfId="0" applyNumberFormat="1" applyFill="1" applyBorder="1" applyAlignment="1">
      <alignment horizontal="center"/>
    </xf>
    <xf numFmtId="17" fontId="0" fillId="3" borderId="0" xfId="0" applyNumberFormat="1" applyFill="1" applyAlignment="1">
      <alignment horizont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N32"/>
  <sheetViews>
    <sheetView tabSelected="1" zoomScaleNormal="100" workbookViewId="0">
      <selection activeCell="J31" sqref="J31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10" width="8.7109375" customWidth="1"/>
    <col min="11" max="11" width="15.7109375" customWidth="1"/>
    <col min="12" max="13" width="6.7109375" customWidth="1"/>
  </cols>
  <sheetData>
    <row r="1" spans="1:14" x14ac:dyDescent="0.25">
      <c r="B1" s="36">
        <v>45047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4" ht="39" customHeight="1" x14ac:dyDescent="0.25">
      <c r="B2" s="2"/>
      <c r="C2" s="34" t="s">
        <v>0</v>
      </c>
      <c r="D2" s="35"/>
      <c r="E2" s="34" t="s">
        <v>1</v>
      </c>
      <c r="F2" s="35"/>
      <c r="G2" s="1" t="s">
        <v>2</v>
      </c>
      <c r="H2" s="1" t="s">
        <v>6</v>
      </c>
      <c r="I2" s="1" t="s">
        <v>7</v>
      </c>
      <c r="J2" s="1" t="s">
        <v>3</v>
      </c>
      <c r="K2" s="1" t="s">
        <v>8</v>
      </c>
      <c r="L2" s="1" t="s">
        <v>4</v>
      </c>
      <c r="M2" s="1" t="s">
        <v>5</v>
      </c>
    </row>
    <row r="3" spans="1:14" x14ac:dyDescent="0.25">
      <c r="A3" s="30">
        <v>0.3125</v>
      </c>
      <c r="B3" s="17">
        <f>WORKDAY.INTL(B1-1,1,11)</f>
        <v>45047</v>
      </c>
      <c r="C3" s="4" t="s">
        <v>10</v>
      </c>
      <c r="D3" s="5"/>
      <c r="E3" s="5"/>
      <c r="F3" s="6"/>
      <c r="G3" s="19">
        <v>0.3125</v>
      </c>
      <c r="H3" s="21" t="str">
        <f t="shared" ref="H3" si="0">IF(G3-A3&gt;0,G3-A3,"")</f>
        <v/>
      </c>
      <c r="I3" s="21" t="str">
        <f>IF(A3-G3&gt;0,A3-G3,"")</f>
        <v/>
      </c>
      <c r="J3" s="21"/>
      <c r="K3" s="26"/>
      <c r="L3" s="27"/>
      <c r="M3" s="27"/>
    </row>
    <row r="4" spans="1:14" x14ac:dyDescent="0.25">
      <c r="A4" s="12">
        <v>0.3125</v>
      </c>
      <c r="B4" s="15">
        <f>WORKDAY.INTL(B3,1,11)</f>
        <v>45048</v>
      </c>
      <c r="C4" s="7">
        <v>0.33333333333333331</v>
      </c>
      <c r="D4" s="7">
        <v>0.5</v>
      </c>
      <c r="E4" s="8">
        <v>0.5625</v>
      </c>
      <c r="F4" s="8">
        <v>0.70833333333333337</v>
      </c>
      <c r="G4" s="14">
        <f>(IF(D4-C4+(F4-E4)=0,"",D4-C4+(F4-E4)))</f>
        <v>0.31250000000000006</v>
      </c>
      <c r="H4" s="14">
        <f>IF(G4-A4&gt;0,G4-A4,"")</f>
        <v>5.5511151231257827E-17</v>
      </c>
      <c r="I4" s="14" t="str">
        <f t="shared" ref="I4:I7" si="1">IF(A4-G4&gt;0,A4-G4,"")</f>
        <v/>
      </c>
      <c r="J4" s="14" t="str">
        <f>IF(G4&lt;A4,"-","")&amp;TEXT(ABS(G4-A4),"[hh]:mm")</f>
        <v>00:00</v>
      </c>
      <c r="K4" s="9"/>
      <c r="L4" s="16"/>
      <c r="M4" s="16"/>
    </row>
    <row r="5" spans="1:14" x14ac:dyDescent="0.25">
      <c r="A5" s="12">
        <v>0.3125</v>
      </c>
      <c r="B5" s="15">
        <f>WORKDAY.INTL(B4,1,11)</f>
        <v>45049</v>
      </c>
      <c r="C5" s="7">
        <v>0.33333333333333331</v>
      </c>
      <c r="D5" s="7">
        <v>0.5</v>
      </c>
      <c r="E5" s="11">
        <v>0.5625</v>
      </c>
      <c r="F5" s="8">
        <v>0.70833333333333337</v>
      </c>
      <c r="G5" s="14">
        <f>IF(D5-C5+(F5-E5)=0,"",D5-C5+(F5-E5))</f>
        <v>0.31250000000000006</v>
      </c>
      <c r="H5" s="14">
        <f>IF(G5-A5&gt;0,G5-A5,"")</f>
        <v>5.5511151231257827E-17</v>
      </c>
      <c r="I5" s="14" t="str">
        <f t="shared" si="1"/>
        <v/>
      </c>
      <c r="J5" s="14" t="str">
        <f t="shared" ref="J5:J7" si="2">IF(G5&lt;A5,"-","")&amp;TEXT(ABS(G5-A5),"[hh]:mm")</f>
        <v>00:00</v>
      </c>
      <c r="K5" s="9"/>
      <c r="L5" s="16"/>
      <c r="M5" s="16"/>
    </row>
    <row r="6" spans="1:14" x14ac:dyDescent="0.25">
      <c r="A6" s="12">
        <v>0.3125</v>
      </c>
      <c r="B6" s="15">
        <f t="shared" ref="B6:B29" si="3">WORKDAY.INTL(B5,1,11)</f>
        <v>45050</v>
      </c>
      <c r="C6" s="7">
        <v>0.33333333333333331</v>
      </c>
      <c r="D6" s="7">
        <v>0.5</v>
      </c>
      <c r="E6" s="8">
        <v>0.5625</v>
      </c>
      <c r="F6" s="8">
        <v>0.70833333333333337</v>
      </c>
      <c r="G6" s="14">
        <f t="shared" ref="G6:G7" si="4">IF(D6-C6+(F6-E6)=0,"",D6-C6+(F6-E6))</f>
        <v>0.31250000000000006</v>
      </c>
      <c r="H6" s="14">
        <f>IF(G6-A6&gt;0,G6-A6,"")</f>
        <v>5.5511151231257827E-17</v>
      </c>
      <c r="I6" s="14" t="str">
        <f t="shared" si="1"/>
        <v/>
      </c>
      <c r="J6" s="14" t="str">
        <f t="shared" si="2"/>
        <v>00:00</v>
      </c>
      <c r="K6" s="9"/>
      <c r="L6" s="16"/>
      <c r="M6" s="16"/>
    </row>
    <row r="7" spans="1:14" x14ac:dyDescent="0.25">
      <c r="A7" s="12">
        <v>0.3125</v>
      </c>
      <c r="B7" s="15">
        <f t="shared" si="3"/>
        <v>45051</v>
      </c>
      <c r="C7" s="7">
        <v>0.33333333333333331</v>
      </c>
      <c r="D7" s="7">
        <v>0.5</v>
      </c>
      <c r="E7" s="8">
        <v>0.5625</v>
      </c>
      <c r="F7" s="8">
        <v>0.70833333333333337</v>
      </c>
      <c r="G7" s="14">
        <f t="shared" si="4"/>
        <v>0.31250000000000006</v>
      </c>
      <c r="H7" s="14">
        <f t="shared" ref="H7:H29" si="5">IF(G7-A7&gt;0,G7-A7,"")</f>
        <v>5.5511151231257827E-17</v>
      </c>
      <c r="I7" s="14" t="str">
        <f t="shared" si="1"/>
        <v/>
      </c>
      <c r="J7" s="14" t="str">
        <f t="shared" si="2"/>
        <v>00:00</v>
      </c>
      <c r="K7" s="9"/>
      <c r="L7" s="16"/>
      <c r="M7" s="16"/>
    </row>
    <row r="8" spans="1:14" x14ac:dyDescent="0.25">
      <c r="A8" s="12"/>
      <c r="B8" s="15">
        <f t="shared" si="3"/>
        <v>45052</v>
      </c>
      <c r="C8" s="28"/>
      <c r="D8" s="29"/>
      <c r="E8" s="29"/>
      <c r="F8" s="29"/>
      <c r="G8" s="31"/>
      <c r="H8" s="14"/>
      <c r="I8" s="14"/>
      <c r="J8" s="14"/>
      <c r="K8" s="20"/>
      <c r="L8" s="32"/>
      <c r="M8" s="32"/>
    </row>
    <row r="9" spans="1:14" x14ac:dyDescent="0.25">
      <c r="A9" s="30">
        <v>0.3125</v>
      </c>
      <c r="B9" s="17">
        <f t="shared" si="3"/>
        <v>45054</v>
      </c>
      <c r="C9" s="24" t="s">
        <v>11</v>
      </c>
      <c r="D9" s="24"/>
      <c r="E9" s="25"/>
      <c r="F9" s="25"/>
      <c r="G9" s="21">
        <v>0.3125</v>
      </c>
      <c r="H9" s="21" t="str">
        <f t="shared" ref="H9" si="6">IF(G9-A9&gt;0,G9-A9,"")</f>
        <v/>
      </c>
      <c r="I9" s="21" t="str">
        <f>IF(A9-G9&gt;0,A9-G9,"")</f>
        <v/>
      </c>
      <c r="J9" s="21"/>
      <c r="K9" s="26"/>
      <c r="L9" s="27"/>
      <c r="M9" s="27"/>
    </row>
    <row r="10" spans="1:14" x14ac:dyDescent="0.25">
      <c r="A10" s="12">
        <v>0.3125</v>
      </c>
      <c r="B10" s="15">
        <f t="shared" si="3"/>
        <v>45055</v>
      </c>
      <c r="C10" s="7">
        <v>0.33333333333333331</v>
      </c>
      <c r="D10" s="7">
        <v>0.5</v>
      </c>
      <c r="E10" s="8">
        <v>0.5625</v>
      </c>
      <c r="F10" s="8">
        <v>0.70833333333333337</v>
      </c>
      <c r="G10" s="14">
        <f>(IF(D10-C10+(F10-E10)=0,"",D10-C10+(F10-E10)))</f>
        <v>0.31250000000000006</v>
      </c>
      <c r="H10" s="33">
        <f t="shared" si="5"/>
        <v>5.5511151231257827E-17</v>
      </c>
      <c r="I10" s="14" t="str">
        <f t="shared" ref="I10:I29" si="7">IF(A10-G10&gt;0,A10-G10,"")</f>
        <v/>
      </c>
      <c r="J10" s="14" t="str">
        <f t="shared" ref="J10:J29" si="8">IF(G10&lt;A10,"-","")&amp;TEXT(ABS(G10-A10),"[hh]:mm")</f>
        <v>00:00</v>
      </c>
      <c r="K10" s="9"/>
      <c r="L10" s="16"/>
      <c r="M10" s="16"/>
    </row>
    <row r="11" spans="1:14" x14ac:dyDescent="0.25">
      <c r="A11" s="12">
        <v>0.3125</v>
      </c>
      <c r="B11" s="15">
        <f t="shared" si="3"/>
        <v>45056</v>
      </c>
      <c r="C11" s="7">
        <v>0.33333333333333331</v>
      </c>
      <c r="D11" s="7">
        <v>0.5</v>
      </c>
      <c r="E11" s="8">
        <v>0.5625</v>
      </c>
      <c r="F11" s="8">
        <v>0.70833333333333337</v>
      </c>
      <c r="G11" s="14">
        <f t="shared" ref="G11:G25" si="9">(IF(D11-C11+(F11-E11)=0,"",D11-C11+(F11-E11)))</f>
        <v>0.31250000000000006</v>
      </c>
      <c r="H11" s="14">
        <f t="shared" si="5"/>
        <v>5.5511151231257827E-17</v>
      </c>
      <c r="I11" s="14" t="str">
        <f t="shared" si="7"/>
        <v/>
      </c>
      <c r="J11" s="14" t="str">
        <f t="shared" si="8"/>
        <v>00:00</v>
      </c>
      <c r="K11" s="9"/>
      <c r="L11" s="16"/>
      <c r="M11" s="16"/>
    </row>
    <row r="12" spans="1:14" x14ac:dyDescent="0.25">
      <c r="A12" s="12">
        <v>0.3125</v>
      </c>
      <c r="B12" s="15">
        <f t="shared" si="3"/>
        <v>45057</v>
      </c>
      <c r="C12" s="7">
        <v>0.33333333333333331</v>
      </c>
      <c r="D12" s="7">
        <v>0.5</v>
      </c>
      <c r="E12" s="8">
        <v>0.5625</v>
      </c>
      <c r="F12" s="8">
        <v>0.70833333333333337</v>
      </c>
      <c r="G12" s="14">
        <f t="shared" si="9"/>
        <v>0.31250000000000006</v>
      </c>
      <c r="H12" s="14">
        <f t="shared" si="5"/>
        <v>5.5511151231257827E-17</v>
      </c>
      <c r="I12" s="14" t="str">
        <f t="shared" si="7"/>
        <v/>
      </c>
      <c r="J12" s="14" t="str">
        <f t="shared" si="8"/>
        <v>00:00</v>
      </c>
      <c r="K12" s="9"/>
      <c r="L12" s="16"/>
      <c r="M12" s="16"/>
    </row>
    <row r="13" spans="1:14" x14ac:dyDescent="0.25">
      <c r="A13" s="12">
        <v>0.3125</v>
      </c>
      <c r="B13" s="15">
        <f t="shared" si="3"/>
        <v>45058</v>
      </c>
      <c r="C13" s="7">
        <v>0.33333333333333331</v>
      </c>
      <c r="D13" s="7">
        <v>0.5</v>
      </c>
      <c r="E13" s="11">
        <v>0.5625</v>
      </c>
      <c r="F13" s="8">
        <v>0.70833333333333337</v>
      </c>
      <c r="G13" s="14">
        <f t="shared" si="9"/>
        <v>0.31250000000000006</v>
      </c>
      <c r="H13" s="14">
        <f t="shared" si="5"/>
        <v>5.5511151231257827E-17</v>
      </c>
      <c r="I13" s="14" t="str">
        <f t="shared" si="7"/>
        <v/>
      </c>
      <c r="J13" s="14" t="str">
        <f t="shared" si="8"/>
        <v>00:00</v>
      </c>
      <c r="K13" s="9"/>
      <c r="L13" s="16"/>
      <c r="M13" s="16"/>
    </row>
    <row r="14" spans="1:14" x14ac:dyDescent="0.25">
      <c r="A14" s="12"/>
      <c r="B14" s="15">
        <f t="shared" si="3"/>
        <v>45059</v>
      </c>
      <c r="C14" s="7"/>
      <c r="D14" s="7"/>
      <c r="E14" s="11"/>
      <c r="F14" s="8"/>
      <c r="G14" s="14"/>
      <c r="H14" s="14"/>
      <c r="I14" s="14"/>
      <c r="J14" s="14"/>
      <c r="K14" s="9"/>
      <c r="L14" s="16"/>
      <c r="M14" s="16"/>
    </row>
    <row r="15" spans="1:14" x14ac:dyDescent="0.25">
      <c r="A15" s="12">
        <v>0.3125</v>
      </c>
      <c r="B15" s="15">
        <f t="shared" si="3"/>
        <v>45061</v>
      </c>
      <c r="C15" s="7">
        <v>0.33333333333333331</v>
      </c>
      <c r="D15" s="7">
        <v>0.5</v>
      </c>
      <c r="E15" s="11">
        <v>0.5625</v>
      </c>
      <c r="F15" s="8">
        <v>0.70833333333333337</v>
      </c>
      <c r="G15" s="14">
        <f t="shared" si="9"/>
        <v>0.31250000000000006</v>
      </c>
      <c r="H15" s="14">
        <f t="shared" si="5"/>
        <v>5.5511151231257827E-17</v>
      </c>
      <c r="I15" s="14" t="str">
        <f t="shared" si="7"/>
        <v/>
      </c>
      <c r="J15" s="14" t="str">
        <f t="shared" si="8"/>
        <v>00:00</v>
      </c>
      <c r="K15" s="9"/>
      <c r="L15" s="16"/>
      <c r="M15" s="16"/>
      <c r="N15" t="s">
        <v>13</v>
      </c>
    </row>
    <row r="16" spans="1:14" x14ac:dyDescent="0.25">
      <c r="A16" s="12">
        <v>0.3125</v>
      </c>
      <c r="B16" s="15">
        <f t="shared" si="3"/>
        <v>45062</v>
      </c>
      <c r="C16" s="7">
        <v>0.33333333333333331</v>
      </c>
      <c r="D16" s="7">
        <v>0.5</v>
      </c>
      <c r="E16" s="8">
        <v>0.5625</v>
      </c>
      <c r="F16" s="8">
        <v>0.70833333333333337</v>
      </c>
      <c r="G16" s="14">
        <f t="shared" si="9"/>
        <v>0.31250000000000006</v>
      </c>
      <c r="H16" s="14">
        <f t="shared" ref="H16" si="10">IF(G16-A16&gt;0,G16-A16,"")</f>
        <v>5.5511151231257827E-17</v>
      </c>
      <c r="I16" s="14" t="str">
        <f t="shared" si="7"/>
        <v/>
      </c>
      <c r="J16" s="14" t="str">
        <f t="shared" si="8"/>
        <v>00:00</v>
      </c>
      <c r="K16" s="9"/>
      <c r="L16" s="16"/>
      <c r="M16" s="16"/>
    </row>
    <row r="17" spans="1:13" x14ac:dyDescent="0.25">
      <c r="A17" s="12">
        <v>0.3125</v>
      </c>
      <c r="B17" s="15">
        <f t="shared" si="3"/>
        <v>45063</v>
      </c>
      <c r="C17" s="7">
        <v>0.33333333333333331</v>
      </c>
      <c r="D17" s="7">
        <v>0.5</v>
      </c>
      <c r="E17" s="11">
        <v>0.5625</v>
      </c>
      <c r="F17" s="8">
        <v>0.70833333333333337</v>
      </c>
      <c r="G17" s="14">
        <f t="shared" si="9"/>
        <v>0.31250000000000006</v>
      </c>
      <c r="H17" s="14">
        <f t="shared" si="5"/>
        <v>5.5511151231257827E-17</v>
      </c>
      <c r="I17" s="14" t="str">
        <f t="shared" si="7"/>
        <v/>
      </c>
      <c r="J17" s="14" t="str">
        <f t="shared" si="8"/>
        <v>00:00</v>
      </c>
      <c r="K17" s="9"/>
      <c r="L17" s="16"/>
      <c r="M17" s="16"/>
    </row>
    <row r="18" spans="1:13" x14ac:dyDescent="0.25">
      <c r="A18" s="30">
        <v>0.3125</v>
      </c>
      <c r="B18" s="17">
        <f t="shared" si="3"/>
        <v>45064</v>
      </c>
      <c r="C18" s="4" t="s">
        <v>12</v>
      </c>
      <c r="D18" s="5"/>
      <c r="E18" s="5"/>
      <c r="F18" s="5"/>
      <c r="G18" s="18">
        <v>0.3125</v>
      </c>
      <c r="H18" s="21" t="str">
        <f t="shared" ref="H18" si="11">IF(G18-A18&gt;0,G18-A18,"")</f>
        <v/>
      </c>
      <c r="I18" s="21" t="str">
        <f>IF(A18-G18&gt;0,A18-G18,"")</f>
        <v/>
      </c>
      <c r="J18" s="21"/>
      <c r="K18" s="26"/>
      <c r="L18" s="27"/>
      <c r="M18" s="27"/>
    </row>
    <row r="19" spans="1:13" x14ac:dyDescent="0.25">
      <c r="A19" s="12">
        <v>0.3125</v>
      </c>
      <c r="B19" s="15">
        <f t="shared" si="3"/>
        <v>45065</v>
      </c>
      <c r="C19" s="7">
        <v>0.33333333333333331</v>
      </c>
      <c r="D19" s="7">
        <v>0.5</v>
      </c>
      <c r="E19" s="11">
        <v>0.5625</v>
      </c>
      <c r="F19" s="8">
        <v>0.70833333333333337</v>
      </c>
      <c r="G19" s="14">
        <f t="shared" si="9"/>
        <v>0.31250000000000006</v>
      </c>
      <c r="H19" s="14">
        <f t="shared" si="5"/>
        <v>5.5511151231257827E-17</v>
      </c>
      <c r="I19" s="14" t="str">
        <f t="shared" si="7"/>
        <v/>
      </c>
      <c r="J19" s="14" t="str">
        <f t="shared" si="8"/>
        <v>00:00</v>
      </c>
      <c r="K19" s="9"/>
      <c r="L19" s="16"/>
      <c r="M19" s="16"/>
    </row>
    <row r="20" spans="1:13" x14ac:dyDescent="0.25">
      <c r="A20" s="12"/>
      <c r="B20" s="15">
        <f t="shared" si="3"/>
        <v>45066</v>
      </c>
      <c r="C20" s="7"/>
      <c r="D20" s="7"/>
      <c r="E20" s="11"/>
      <c r="F20" s="8"/>
      <c r="G20" s="14"/>
      <c r="H20" s="14"/>
      <c r="I20" s="14"/>
      <c r="J20" s="14"/>
      <c r="K20" s="9"/>
      <c r="L20" s="16"/>
      <c r="M20" s="16"/>
    </row>
    <row r="21" spans="1:13" x14ac:dyDescent="0.25">
      <c r="A21" s="12">
        <v>0.3125</v>
      </c>
      <c r="B21" s="15">
        <f t="shared" si="3"/>
        <v>45068</v>
      </c>
      <c r="C21" s="7">
        <v>0.33333333333333331</v>
      </c>
      <c r="D21" s="7">
        <v>0.5</v>
      </c>
      <c r="E21" s="11">
        <v>0.5625</v>
      </c>
      <c r="F21" s="8">
        <v>0.70833333333333337</v>
      </c>
      <c r="G21" s="14">
        <f t="shared" si="9"/>
        <v>0.31250000000000006</v>
      </c>
      <c r="H21" s="14">
        <f t="shared" si="5"/>
        <v>5.5511151231257827E-17</v>
      </c>
      <c r="I21" s="14" t="str">
        <f t="shared" si="7"/>
        <v/>
      </c>
      <c r="J21" s="14" t="str">
        <f t="shared" si="8"/>
        <v>00:00</v>
      </c>
      <c r="K21" s="9"/>
      <c r="L21" s="16"/>
      <c r="M21" s="16"/>
    </row>
    <row r="22" spans="1:13" x14ac:dyDescent="0.25">
      <c r="A22" s="12">
        <v>0.3125</v>
      </c>
      <c r="B22" s="15">
        <f t="shared" si="3"/>
        <v>45069</v>
      </c>
      <c r="C22" s="7">
        <v>0.33333333333333331</v>
      </c>
      <c r="D22" s="7">
        <v>0.5</v>
      </c>
      <c r="E22" s="11">
        <v>0.5625</v>
      </c>
      <c r="F22" s="8">
        <v>0.70833333333333337</v>
      </c>
      <c r="G22" s="14">
        <f t="shared" si="9"/>
        <v>0.31250000000000006</v>
      </c>
      <c r="H22" s="14">
        <f t="shared" si="5"/>
        <v>5.5511151231257827E-17</v>
      </c>
      <c r="I22" s="14" t="str">
        <f t="shared" si="7"/>
        <v/>
      </c>
      <c r="J22" s="14" t="str">
        <f t="shared" si="8"/>
        <v>00:00</v>
      </c>
      <c r="K22" s="9"/>
      <c r="L22" s="16"/>
      <c r="M22" s="16"/>
    </row>
    <row r="23" spans="1:13" x14ac:dyDescent="0.25">
      <c r="A23" s="12">
        <v>0.3125</v>
      </c>
      <c r="B23" s="15">
        <f t="shared" si="3"/>
        <v>45070</v>
      </c>
      <c r="C23" s="7">
        <v>0.33333333333333331</v>
      </c>
      <c r="D23" s="7">
        <v>0.5</v>
      </c>
      <c r="E23" s="11">
        <v>0.5625</v>
      </c>
      <c r="F23" s="8">
        <v>0.70833333333333337</v>
      </c>
      <c r="G23" s="14">
        <f t="shared" si="9"/>
        <v>0.31250000000000006</v>
      </c>
      <c r="H23" s="14">
        <f t="shared" si="5"/>
        <v>5.5511151231257827E-17</v>
      </c>
      <c r="I23" s="14" t="str">
        <f t="shared" si="7"/>
        <v/>
      </c>
      <c r="J23" s="14" t="str">
        <f t="shared" si="8"/>
        <v>00:00</v>
      </c>
      <c r="K23" s="20"/>
      <c r="L23" s="32"/>
      <c r="M23" s="32"/>
    </row>
    <row r="24" spans="1:13" x14ac:dyDescent="0.25">
      <c r="A24" s="12">
        <v>0.3125</v>
      </c>
      <c r="B24" s="15">
        <f t="shared" si="3"/>
        <v>45071</v>
      </c>
      <c r="C24" s="7">
        <v>0.33333333333333331</v>
      </c>
      <c r="D24" s="7">
        <v>0.5</v>
      </c>
      <c r="E24" s="8">
        <v>0.5625</v>
      </c>
      <c r="F24" s="8">
        <v>0.70833333333333337</v>
      </c>
      <c r="G24" s="14">
        <f t="shared" si="9"/>
        <v>0.31250000000000006</v>
      </c>
      <c r="H24" s="14">
        <f t="shared" si="5"/>
        <v>5.5511151231257827E-17</v>
      </c>
      <c r="I24" s="14" t="str">
        <f t="shared" si="7"/>
        <v/>
      </c>
      <c r="J24" s="14" t="str">
        <f t="shared" si="8"/>
        <v>00:00</v>
      </c>
      <c r="K24" s="9"/>
      <c r="L24" s="16"/>
      <c r="M24" s="16"/>
    </row>
    <row r="25" spans="1:13" x14ac:dyDescent="0.25">
      <c r="A25" s="12">
        <v>0.3125</v>
      </c>
      <c r="B25" s="15">
        <f t="shared" si="3"/>
        <v>45072</v>
      </c>
      <c r="C25" s="7">
        <v>0.33333333333333331</v>
      </c>
      <c r="D25" s="7">
        <v>0.5</v>
      </c>
      <c r="E25" s="8">
        <v>0.5625</v>
      </c>
      <c r="F25" s="8">
        <v>0.70833333333333337</v>
      </c>
      <c r="G25" s="14">
        <f t="shared" si="9"/>
        <v>0.31250000000000006</v>
      </c>
      <c r="H25" s="14">
        <f t="shared" si="5"/>
        <v>5.5511151231257827E-17</v>
      </c>
      <c r="I25" s="14" t="str">
        <f t="shared" si="7"/>
        <v/>
      </c>
      <c r="J25" s="14" t="str">
        <f t="shared" si="8"/>
        <v>00:00</v>
      </c>
      <c r="K25" s="9"/>
      <c r="L25" s="16"/>
      <c r="M25" s="16"/>
    </row>
    <row r="26" spans="1:13" x14ac:dyDescent="0.25">
      <c r="A26" s="12"/>
      <c r="B26" s="15">
        <f t="shared" si="3"/>
        <v>45073</v>
      </c>
      <c r="C26" s="7"/>
      <c r="D26" s="7"/>
      <c r="E26" s="8"/>
      <c r="F26" s="8"/>
      <c r="G26" s="14"/>
      <c r="H26" s="14" t="str">
        <f t="shared" si="5"/>
        <v/>
      </c>
      <c r="I26" s="14"/>
      <c r="J26" s="14"/>
      <c r="K26" s="9"/>
      <c r="L26" s="16"/>
      <c r="M26" s="16"/>
    </row>
    <row r="27" spans="1:13" x14ac:dyDescent="0.25">
      <c r="A27" s="12">
        <v>0.3125</v>
      </c>
      <c r="B27" s="15">
        <f t="shared" si="3"/>
        <v>45075</v>
      </c>
      <c r="C27" s="7">
        <v>0.33333333333333331</v>
      </c>
      <c r="D27" s="7">
        <v>0.5</v>
      </c>
      <c r="E27" s="8">
        <v>0.5625</v>
      </c>
      <c r="F27" s="8">
        <v>0.70833333333333337</v>
      </c>
      <c r="G27" s="14">
        <f t="shared" ref="G27" si="12">(IF(D27-C27+(F27-E27)=0,"",D27-C27+(F27-E27)))</f>
        <v>0.31250000000000006</v>
      </c>
      <c r="H27" s="14">
        <f t="shared" si="5"/>
        <v>5.5511151231257827E-17</v>
      </c>
      <c r="I27" s="14" t="str">
        <f t="shared" si="7"/>
        <v/>
      </c>
      <c r="J27" s="14" t="str">
        <f t="shared" si="8"/>
        <v>00:00</v>
      </c>
      <c r="K27" s="9"/>
      <c r="L27" s="16"/>
      <c r="M27" s="16"/>
    </row>
    <row r="28" spans="1:13" x14ac:dyDescent="0.25">
      <c r="A28" s="12">
        <v>0.3125</v>
      </c>
      <c r="B28" s="15">
        <f t="shared" si="3"/>
        <v>45076</v>
      </c>
      <c r="C28" s="7">
        <v>0.33333333333333331</v>
      </c>
      <c r="D28" s="7">
        <v>0.5</v>
      </c>
      <c r="E28" s="8">
        <v>0.5625</v>
      </c>
      <c r="F28" s="8">
        <v>0.70833333333333337</v>
      </c>
      <c r="G28" s="14">
        <f t="shared" ref="G28:G29" si="13">(IF(D28-C28+(F28-E28)=0,"",D28-C28+(F28-E28)))</f>
        <v>0.31250000000000006</v>
      </c>
      <c r="H28" s="14">
        <f t="shared" si="5"/>
        <v>5.5511151231257827E-17</v>
      </c>
      <c r="I28" s="14" t="str">
        <f t="shared" si="7"/>
        <v/>
      </c>
      <c r="J28" s="14" t="str">
        <f t="shared" si="8"/>
        <v>00:00</v>
      </c>
      <c r="K28" s="9"/>
      <c r="L28" s="16"/>
      <c r="M28" s="16"/>
    </row>
    <row r="29" spans="1:13" x14ac:dyDescent="0.25">
      <c r="A29" s="12">
        <v>0.3125</v>
      </c>
      <c r="B29" s="15">
        <f t="shared" si="3"/>
        <v>45077</v>
      </c>
      <c r="C29" s="7">
        <v>0.33333333333333331</v>
      </c>
      <c r="D29" s="7">
        <v>0.5</v>
      </c>
      <c r="E29" s="8">
        <v>0.5625</v>
      </c>
      <c r="F29" s="8">
        <v>0.70833333333333337</v>
      </c>
      <c r="G29" s="14">
        <f t="shared" si="13"/>
        <v>0.31250000000000006</v>
      </c>
      <c r="H29" s="14">
        <f t="shared" si="5"/>
        <v>5.5511151231257827E-17</v>
      </c>
      <c r="I29" s="14" t="str">
        <f t="shared" si="7"/>
        <v/>
      </c>
      <c r="J29" s="14" t="str">
        <f t="shared" si="8"/>
        <v>00:00</v>
      </c>
      <c r="K29" s="9"/>
      <c r="L29" s="16"/>
      <c r="M29" s="16"/>
    </row>
    <row r="30" spans="1:13" x14ac:dyDescent="0.25">
      <c r="K30" s="10"/>
      <c r="L30" s="3"/>
      <c r="M30" s="3"/>
    </row>
    <row r="31" spans="1:13" x14ac:dyDescent="0.25">
      <c r="B31" t="s">
        <v>9</v>
      </c>
      <c r="G31" s="12">
        <f>SUM(G3:G29)+H31-I31</f>
        <v>7.1875000000000009</v>
      </c>
      <c r="H31" s="12">
        <f>SUM(H3:H29)</f>
        <v>1.1102230246251565E-15</v>
      </c>
      <c r="I31" s="12">
        <f>SUM(I4:I29)</f>
        <v>0</v>
      </c>
      <c r="J31" s="12">
        <f>ABS(H31-I31)</f>
        <v>1.1102230246251565E-15</v>
      </c>
      <c r="L31" s="3">
        <f>SUM(L3:L29)</f>
        <v>0</v>
      </c>
      <c r="M31" s="3">
        <f>SUM(M3:M29)</f>
        <v>0</v>
      </c>
    </row>
    <row r="32" spans="1:13" x14ac:dyDescent="0.25">
      <c r="L32" s="3">
        <f>30-L31</f>
        <v>30</v>
      </c>
      <c r="M32" s="3">
        <f>16-M31</f>
        <v>16</v>
      </c>
    </row>
  </sheetData>
  <mergeCells count="3">
    <mergeCell ref="C2:D2"/>
    <mergeCell ref="E2:F2"/>
    <mergeCell ref="B1:M1"/>
  </mergeCells>
  <conditionalFormatting sqref="J31">
    <cfRule type="expression" dxfId="5" priority="1">
      <formula>H31&lt;I31</formula>
    </cfRule>
    <cfRule type="expression" dxfId="4" priority="2">
      <formula>H31&gt;I31</formula>
    </cfRule>
  </conditionalFormatting>
  <pageMargins left="0.11811023622047245" right="0.11811023622047245" top="0.35433070866141736" bottom="0.35433070866141736" header="0.31496062992125984" footer="0.31496062992125984"/>
  <pageSetup paperSize="9" orientation="landscape" r:id="rId1"/>
  <ignoredErrors>
    <ignoredError sqref="H26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4"/>
  <dimension ref="A1:M31"/>
  <sheetViews>
    <sheetView zoomScaleNormal="100" workbookViewId="0">
      <selection activeCell="O22" sqref="O22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10" width="8.7109375" customWidth="1"/>
    <col min="11" max="11" width="15.7109375" customWidth="1"/>
    <col min="12" max="13" width="6.7109375" customWidth="1"/>
  </cols>
  <sheetData>
    <row r="1" spans="1:13" x14ac:dyDescent="0.25">
      <c r="B1" s="36">
        <f>EDATE(_DébutPeriode,11)</f>
        <v>45383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45" x14ac:dyDescent="0.25">
      <c r="B2" s="15"/>
      <c r="C2" s="38" t="s">
        <v>0</v>
      </c>
      <c r="D2" s="38"/>
      <c r="E2" s="38" t="s">
        <v>1</v>
      </c>
      <c r="F2" s="38"/>
      <c r="G2" s="1" t="s">
        <v>2</v>
      </c>
      <c r="H2" s="1" t="s">
        <v>6</v>
      </c>
      <c r="I2" s="1" t="s">
        <v>7</v>
      </c>
      <c r="J2" s="1" t="s">
        <v>3</v>
      </c>
      <c r="K2" s="1" t="s">
        <v>8</v>
      </c>
      <c r="L2" s="1" t="s">
        <v>4</v>
      </c>
      <c r="M2" s="1" t="s">
        <v>5</v>
      </c>
    </row>
    <row r="3" spans="1:13" x14ac:dyDescent="0.25">
      <c r="A3" s="22">
        <v>0.3125</v>
      </c>
      <c r="B3" s="15">
        <f>WORKDAY.INTL(B1-1,1,11)</f>
        <v>45383</v>
      </c>
      <c r="C3" s="7">
        <v>0.33333333333333331</v>
      </c>
      <c r="D3" s="7">
        <v>0.5</v>
      </c>
      <c r="E3" s="11">
        <v>0.5625</v>
      </c>
      <c r="F3" s="8">
        <v>0.70833333333333337</v>
      </c>
      <c r="G3" s="14">
        <f>IF(D3-C3+(F3-E3)=0,"",D3-C3+(F3-E3))</f>
        <v>0.31250000000000006</v>
      </c>
      <c r="H3" s="14">
        <f>IF(G3-A3&gt;0,G3-A3,"")</f>
        <v>5.5511151231257827E-17</v>
      </c>
      <c r="I3" s="14" t="str">
        <f>IF(A3-G3&gt;0,A3-G3,"")</f>
        <v/>
      </c>
      <c r="J3" s="14" t="str">
        <f>IF(G3&lt;A3,"-","")&amp;TEXT(ABS(G3-A3),"[hh]:mm")</f>
        <v>00:00</v>
      </c>
      <c r="K3" s="9"/>
      <c r="L3" s="23"/>
      <c r="M3" s="23"/>
    </row>
    <row r="4" spans="1:13" x14ac:dyDescent="0.25">
      <c r="A4" s="22">
        <v>0.3125</v>
      </c>
      <c r="B4" s="15">
        <f>WORKDAY.INTL(B1,1,11)</f>
        <v>45384</v>
      </c>
      <c r="C4" s="7">
        <v>0.33333333333333331</v>
      </c>
      <c r="D4" s="7">
        <v>0.5</v>
      </c>
      <c r="E4" s="13">
        <v>0.5625</v>
      </c>
      <c r="F4" s="7">
        <v>0.70833333333333337</v>
      </c>
      <c r="G4" s="14">
        <f>IF(D4-C4+(F4-E4)=0,"",D4-C4+(F4-E4))</f>
        <v>0.31250000000000006</v>
      </c>
      <c r="H4" s="14">
        <f t="shared" ref="H4:H28" si="0">IF(G4-A4&gt;0,G4-A4,"")</f>
        <v>5.5511151231257827E-17</v>
      </c>
      <c r="I4" s="14" t="str">
        <f t="shared" ref="I4:I28" si="1">IF(A4-G4&gt;0,A4-G4,"")</f>
        <v/>
      </c>
      <c r="J4" s="14" t="str">
        <f>IF(G4&lt;A4,"-","")&amp;TEXT(ABS(G4-A4),"[hh]:mm")</f>
        <v>00:00</v>
      </c>
      <c r="K4" s="9"/>
      <c r="L4" s="16"/>
      <c r="M4" s="16"/>
    </row>
    <row r="5" spans="1:13" x14ac:dyDescent="0.25">
      <c r="A5" s="22"/>
      <c r="B5" s="15">
        <f>WORKDAY.INTL(B4,1,11)</f>
        <v>45385</v>
      </c>
      <c r="C5" s="7"/>
      <c r="D5" s="7"/>
      <c r="E5" s="11"/>
      <c r="F5" s="8"/>
      <c r="G5" s="14"/>
      <c r="H5" s="14"/>
      <c r="I5" s="14"/>
      <c r="J5" s="14"/>
      <c r="K5" s="9"/>
      <c r="L5" s="16"/>
      <c r="M5" s="16"/>
    </row>
    <row r="6" spans="1:13" x14ac:dyDescent="0.25">
      <c r="A6" s="22">
        <v>0.3125</v>
      </c>
      <c r="B6" s="15">
        <f t="shared" ref="B6:B23" si="2">WORKDAY.INTL(B5,1,11)</f>
        <v>45386</v>
      </c>
      <c r="C6" s="7">
        <v>0.33333333333333331</v>
      </c>
      <c r="D6" s="7">
        <v>0.5</v>
      </c>
      <c r="E6" s="11">
        <v>0.5625</v>
      </c>
      <c r="F6" s="8">
        <v>0.70833333333333337</v>
      </c>
      <c r="G6" s="14">
        <f t="shared" ref="G6:G10" si="3">IF(D6-C6+(F6-E6)=0,"",D6-C6+(F6-E6))</f>
        <v>0.31250000000000006</v>
      </c>
      <c r="H6" s="14">
        <f t="shared" si="0"/>
        <v>5.5511151231257827E-17</v>
      </c>
      <c r="I6" s="14" t="str">
        <f t="shared" si="1"/>
        <v/>
      </c>
      <c r="J6" s="14" t="str">
        <f t="shared" ref="J6:J10" si="4">IF(G6&lt;A6,"-","")&amp;TEXT(ABS(G6-A6),"[hh]:mm")</f>
        <v>00:00</v>
      </c>
      <c r="K6" s="9"/>
      <c r="L6" s="16"/>
      <c r="M6" s="16"/>
    </row>
    <row r="7" spans="1:13" x14ac:dyDescent="0.25">
      <c r="A7" s="22">
        <v>0.3125</v>
      </c>
      <c r="B7" s="15">
        <f t="shared" si="2"/>
        <v>45387</v>
      </c>
      <c r="C7" s="7">
        <v>0.33333333333333331</v>
      </c>
      <c r="D7" s="7">
        <v>0.5</v>
      </c>
      <c r="E7" s="11">
        <v>0.5625</v>
      </c>
      <c r="F7" s="8">
        <v>0.70833333333333337</v>
      </c>
      <c r="G7" s="14">
        <f t="shared" si="3"/>
        <v>0.31250000000000006</v>
      </c>
      <c r="H7" s="14">
        <f t="shared" si="0"/>
        <v>5.5511151231257827E-17</v>
      </c>
      <c r="I7" s="14" t="str">
        <f t="shared" si="1"/>
        <v/>
      </c>
      <c r="J7" s="14" t="str">
        <f t="shared" si="4"/>
        <v>00:00</v>
      </c>
      <c r="K7" s="9"/>
      <c r="L7" s="16"/>
      <c r="M7" s="16"/>
    </row>
    <row r="8" spans="1:13" x14ac:dyDescent="0.25">
      <c r="A8" s="22">
        <v>0.3125</v>
      </c>
      <c r="B8" s="15">
        <f t="shared" si="2"/>
        <v>45388</v>
      </c>
      <c r="C8" s="7">
        <v>0.33333333333333331</v>
      </c>
      <c r="D8" s="7">
        <v>0.5</v>
      </c>
      <c r="E8" s="11">
        <v>0.5625</v>
      </c>
      <c r="F8" s="8">
        <v>0.70833333333333337</v>
      </c>
      <c r="G8" s="14">
        <f t="shared" si="3"/>
        <v>0.31250000000000006</v>
      </c>
      <c r="H8" s="14">
        <f t="shared" si="0"/>
        <v>5.5511151231257827E-17</v>
      </c>
      <c r="I8" s="14" t="str">
        <f t="shared" si="1"/>
        <v/>
      </c>
      <c r="J8" s="14" t="str">
        <f t="shared" si="4"/>
        <v>00:00</v>
      </c>
      <c r="K8" s="9"/>
      <c r="L8" s="16"/>
      <c r="M8" s="16"/>
    </row>
    <row r="9" spans="1:13" x14ac:dyDescent="0.25">
      <c r="A9" s="22">
        <v>0.3125</v>
      </c>
      <c r="B9" s="15">
        <f t="shared" si="2"/>
        <v>45390</v>
      </c>
      <c r="C9" s="7">
        <v>0.33333333333333331</v>
      </c>
      <c r="D9" s="7">
        <v>0.5</v>
      </c>
      <c r="E9" s="11">
        <v>0.5625</v>
      </c>
      <c r="F9" s="8">
        <v>0.69097222222222221</v>
      </c>
      <c r="G9" s="14">
        <f t="shared" si="3"/>
        <v>0.2951388888888889</v>
      </c>
      <c r="H9" s="14" t="str">
        <f t="shared" si="0"/>
        <v/>
      </c>
      <c r="I9" s="14">
        <f t="shared" si="1"/>
        <v>1.7361111111111105E-2</v>
      </c>
      <c r="J9" s="14" t="str">
        <f t="shared" si="4"/>
        <v>-00:25</v>
      </c>
      <c r="K9" s="9"/>
      <c r="L9" s="16"/>
      <c r="M9" s="16"/>
    </row>
    <row r="10" spans="1:13" x14ac:dyDescent="0.25">
      <c r="A10" s="22">
        <v>0.3125</v>
      </c>
      <c r="B10" s="15">
        <f t="shared" si="2"/>
        <v>45391</v>
      </c>
      <c r="C10" s="7">
        <v>0.33333333333333331</v>
      </c>
      <c r="D10" s="7">
        <v>0.5</v>
      </c>
      <c r="E10" s="11">
        <v>0.5625</v>
      </c>
      <c r="F10" s="8">
        <v>0.70833333333333337</v>
      </c>
      <c r="G10" s="14">
        <f t="shared" si="3"/>
        <v>0.31250000000000006</v>
      </c>
      <c r="H10" s="14">
        <f t="shared" si="0"/>
        <v>5.5511151231257827E-17</v>
      </c>
      <c r="I10" s="14" t="str">
        <f t="shared" si="1"/>
        <v/>
      </c>
      <c r="J10" s="14" t="str">
        <f t="shared" si="4"/>
        <v>00:00</v>
      </c>
      <c r="K10" s="9"/>
      <c r="L10" s="16"/>
      <c r="M10" s="16"/>
    </row>
    <row r="11" spans="1:13" x14ac:dyDescent="0.25">
      <c r="A11" s="22"/>
      <c r="B11" s="15">
        <f t="shared" si="2"/>
        <v>45392</v>
      </c>
      <c r="C11" s="7"/>
      <c r="D11" s="7"/>
      <c r="E11" s="11"/>
      <c r="F11" s="8"/>
      <c r="G11" s="14"/>
      <c r="H11" s="14"/>
      <c r="I11" s="14"/>
      <c r="J11" s="14"/>
      <c r="K11" s="9"/>
      <c r="L11" s="16"/>
      <c r="M11" s="16"/>
    </row>
    <row r="12" spans="1:13" x14ac:dyDescent="0.25">
      <c r="A12" s="22">
        <v>0.3125</v>
      </c>
      <c r="B12" s="15">
        <f t="shared" si="2"/>
        <v>45393</v>
      </c>
      <c r="C12" s="7">
        <v>0.33333333333333331</v>
      </c>
      <c r="D12" s="7">
        <v>0.5</v>
      </c>
      <c r="E12" s="11">
        <v>0.5625</v>
      </c>
      <c r="F12" s="8">
        <v>0.70833333333333337</v>
      </c>
      <c r="G12" s="14">
        <f t="shared" ref="G12:G16" si="5">IF(D12-C12+(F12-E12)=0,"",D12-C12+(F12-E12))</f>
        <v>0.31250000000000006</v>
      </c>
      <c r="H12" s="14">
        <f t="shared" si="0"/>
        <v>5.5511151231257827E-17</v>
      </c>
      <c r="I12" s="14" t="str">
        <f t="shared" si="1"/>
        <v/>
      </c>
      <c r="J12" s="14" t="str">
        <f t="shared" ref="J12:J16" si="6">IF(G12&lt;A12,"-","")&amp;TEXT(ABS(G12-A12),"[hh]:mm")</f>
        <v>00:00</v>
      </c>
      <c r="K12" s="9"/>
      <c r="L12" s="16"/>
      <c r="M12" s="16"/>
    </row>
    <row r="13" spans="1:13" x14ac:dyDescent="0.25">
      <c r="A13" s="22">
        <v>0.3125</v>
      </c>
      <c r="B13" s="15">
        <f t="shared" si="2"/>
        <v>45394</v>
      </c>
      <c r="C13" s="7">
        <v>0.33333333333333331</v>
      </c>
      <c r="D13" s="7">
        <v>0.5</v>
      </c>
      <c r="E13" s="11">
        <v>0.5625</v>
      </c>
      <c r="F13" s="8">
        <v>0.69444444444444453</v>
      </c>
      <c r="G13" s="14">
        <f t="shared" si="5"/>
        <v>0.29861111111111122</v>
      </c>
      <c r="H13" s="14" t="str">
        <f t="shared" si="0"/>
        <v/>
      </c>
      <c r="I13" s="14">
        <f t="shared" si="1"/>
        <v>1.3888888888888784E-2</v>
      </c>
      <c r="J13" s="14" t="str">
        <f t="shared" si="6"/>
        <v>-00:20</v>
      </c>
      <c r="K13" s="9"/>
      <c r="L13" s="16"/>
      <c r="M13" s="16"/>
    </row>
    <row r="14" spans="1:13" x14ac:dyDescent="0.25">
      <c r="A14" s="22">
        <v>0.3125</v>
      </c>
      <c r="B14" s="15">
        <f t="shared" si="2"/>
        <v>45395</v>
      </c>
      <c r="C14" s="7">
        <v>0.33333333333333331</v>
      </c>
      <c r="D14" s="7">
        <v>0.5</v>
      </c>
      <c r="E14" s="11">
        <v>0.5625</v>
      </c>
      <c r="F14" s="8">
        <v>0.70833333333333337</v>
      </c>
      <c r="G14" s="14">
        <f t="shared" si="5"/>
        <v>0.31250000000000006</v>
      </c>
      <c r="H14" s="14">
        <f t="shared" si="0"/>
        <v>5.5511151231257827E-17</v>
      </c>
      <c r="I14" s="14" t="str">
        <f t="shared" si="1"/>
        <v/>
      </c>
      <c r="J14" s="14" t="str">
        <f t="shared" si="6"/>
        <v>00:00</v>
      </c>
      <c r="K14" s="9"/>
      <c r="L14" s="16"/>
      <c r="M14" s="16"/>
    </row>
    <row r="15" spans="1:13" x14ac:dyDescent="0.25">
      <c r="A15" s="22">
        <v>0.3125</v>
      </c>
      <c r="B15" s="15">
        <f t="shared" si="2"/>
        <v>45397</v>
      </c>
      <c r="C15" s="7">
        <v>0.33333333333333331</v>
      </c>
      <c r="D15" s="7">
        <v>0.5</v>
      </c>
      <c r="E15" s="11">
        <v>0.54166666666666663</v>
      </c>
      <c r="F15" s="8">
        <v>0.70833333333333337</v>
      </c>
      <c r="G15" s="14">
        <f t="shared" si="5"/>
        <v>0.33333333333333343</v>
      </c>
      <c r="H15" s="14">
        <f t="shared" si="0"/>
        <v>2.0833333333333426E-2</v>
      </c>
      <c r="I15" s="14" t="str">
        <f t="shared" si="1"/>
        <v/>
      </c>
      <c r="J15" s="14" t="str">
        <f t="shared" si="6"/>
        <v>00:30</v>
      </c>
      <c r="K15" s="9"/>
      <c r="L15" s="16"/>
      <c r="M15" s="16"/>
    </row>
    <row r="16" spans="1:13" x14ac:dyDescent="0.25">
      <c r="A16" s="22">
        <v>0.3125</v>
      </c>
      <c r="B16" s="15">
        <f t="shared" si="2"/>
        <v>45398</v>
      </c>
      <c r="C16" s="7">
        <v>0.33333333333333331</v>
      </c>
      <c r="D16" s="7">
        <v>0.5</v>
      </c>
      <c r="E16" s="11">
        <v>0.5625</v>
      </c>
      <c r="F16" s="8">
        <v>0.70833333333333337</v>
      </c>
      <c r="G16" s="14">
        <f t="shared" si="5"/>
        <v>0.31250000000000006</v>
      </c>
      <c r="H16" s="14">
        <f t="shared" si="0"/>
        <v>5.5511151231257827E-17</v>
      </c>
      <c r="I16" s="14" t="str">
        <f t="shared" si="1"/>
        <v/>
      </c>
      <c r="J16" s="14" t="str">
        <f t="shared" si="6"/>
        <v>00:00</v>
      </c>
      <c r="K16" s="9"/>
      <c r="L16" s="16"/>
      <c r="M16" s="16"/>
    </row>
    <row r="17" spans="1:13" x14ac:dyDescent="0.25">
      <c r="A17" s="22"/>
      <c r="B17" s="15">
        <f t="shared" si="2"/>
        <v>45399</v>
      </c>
      <c r="C17" s="7"/>
      <c r="D17" s="7"/>
      <c r="E17" s="11"/>
      <c r="F17" s="8"/>
      <c r="G17" s="14"/>
      <c r="H17" s="14"/>
      <c r="I17" s="14"/>
      <c r="J17" s="14"/>
      <c r="K17" s="9"/>
      <c r="L17" s="16"/>
      <c r="M17" s="16"/>
    </row>
    <row r="18" spans="1:13" x14ac:dyDescent="0.25">
      <c r="A18" s="22">
        <v>0.3125</v>
      </c>
      <c r="B18" s="15">
        <f t="shared" si="2"/>
        <v>45400</v>
      </c>
      <c r="C18" s="7">
        <v>0.33333333333333331</v>
      </c>
      <c r="D18" s="7">
        <v>0.5</v>
      </c>
      <c r="E18" s="11">
        <v>0.53472222222222221</v>
      </c>
      <c r="F18" s="8">
        <v>0.70833333333333337</v>
      </c>
      <c r="G18" s="14">
        <f t="shared" ref="G18:G22" si="7">IF(D18-C18+(F18-E18)=0,"",D18-C18+(F18-E18))</f>
        <v>0.34027777777777785</v>
      </c>
      <c r="H18" s="14">
        <f t="shared" si="0"/>
        <v>2.7777777777777846E-2</v>
      </c>
      <c r="I18" s="14" t="str">
        <f t="shared" si="1"/>
        <v/>
      </c>
      <c r="J18" s="14" t="str">
        <f t="shared" ref="J18:J22" si="8">IF(G18&lt;A18,"-","")&amp;TEXT(ABS(G18-A18),"[hh]:mm")</f>
        <v>00:40</v>
      </c>
      <c r="K18" s="9"/>
      <c r="L18" s="16"/>
      <c r="M18" s="16"/>
    </row>
    <row r="19" spans="1:13" x14ac:dyDescent="0.25">
      <c r="A19" s="22">
        <v>0.3125</v>
      </c>
      <c r="B19" s="15">
        <f t="shared" si="2"/>
        <v>45401</v>
      </c>
      <c r="C19" s="7">
        <v>0.33333333333333331</v>
      </c>
      <c r="D19" s="7">
        <v>0.5</v>
      </c>
      <c r="E19" s="11">
        <v>0.5625</v>
      </c>
      <c r="F19" s="8">
        <v>0.70833333333333337</v>
      </c>
      <c r="G19" s="14">
        <f t="shared" si="7"/>
        <v>0.31250000000000006</v>
      </c>
      <c r="H19" s="14">
        <f t="shared" si="0"/>
        <v>5.5511151231257827E-17</v>
      </c>
      <c r="I19" s="14" t="str">
        <f t="shared" si="1"/>
        <v/>
      </c>
      <c r="J19" s="14" t="str">
        <f t="shared" si="8"/>
        <v>00:00</v>
      </c>
      <c r="K19" s="9"/>
      <c r="L19" s="16"/>
      <c r="M19" s="16"/>
    </row>
    <row r="20" spans="1:13" x14ac:dyDescent="0.25">
      <c r="A20" s="22">
        <v>0.3125</v>
      </c>
      <c r="B20" s="15">
        <f t="shared" si="2"/>
        <v>45402</v>
      </c>
      <c r="C20" s="7">
        <v>0.33333333333333331</v>
      </c>
      <c r="D20" s="7">
        <v>0.5</v>
      </c>
      <c r="E20" s="11">
        <v>0.5625</v>
      </c>
      <c r="F20" s="8">
        <v>0.70833333333333337</v>
      </c>
      <c r="G20" s="14">
        <f t="shared" si="7"/>
        <v>0.31250000000000006</v>
      </c>
      <c r="H20" s="14">
        <f t="shared" si="0"/>
        <v>5.5511151231257827E-17</v>
      </c>
      <c r="I20" s="14" t="str">
        <f t="shared" si="1"/>
        <v/>
      </c>
      <c r="J20" s="14" t="str">
        <f t="shared" si="8"/>
        <v>00:00</v>
      </c>
      <c r="K20" s="9"/>
      <c r="L20" s="16"/>
      <c r="M20" s="16"/>
    </row>
    <row r="21" spans="1:13" x14ac:dyDescent="0.25">
      <c r="A21" s="22">
        <v>0.3125</v>
      </c>
      <c r="B21" s="15">
        <f t="shared" si="2"/>
        <v>45404</v>
      </c>
      <c r="C21" s="7">
        <v>0.33333333333333331</v>
      </c>
      <c r="D21" s="7">
        <v>0.5</v>
      </c>
      <c r="E21" s="11">
        <v>0.5625</v>
      </c>
      <c r="F21" s="8">
        <v>0.70833333333333337</v>
      </c>
      <c r="G21" s="14">
        <f t="shared" si="7"/>
        <v>0.31250000000000006</v>
      </c>
      <c r="H21" s="14">
        <f t="shared" si="0"/>
        <v>5.5511151231257827E-17</v>
      </c>
      <c r="I21" s="14" t="str">
        <f t="shared" si="1"/>
        <v/>
      </c>
      <c r="J21" s="14" t="str">
        <f t="shared" si="8"/>
        <v>00:00</v>
      </c>
      <c r="K21" s="9"/>
      <c r="L21" s="16"/>
      <c r="M21" s="16"/>
    </row>
    <row r="22" spans="1:13" x14ac:dyDescent="0.25">
      <c r="A22" s="22">
        <v>0.3125</v>
      </c>
      <c r="B22" s="15">
        <f t="shared" si="2"/>
        <v>45405</v>
      </c>
      <c r="C22" s="7">
        <v>0.33333333333333331</v>
      </c>
      <c r="D22" s="7">
        <v>0.5</v>
      </c>
      <c r="E22" s="11">
        <v>0.5625</v>
      </c>
      <c r="F22" s="8">
        <v>0.70833333333333337</v>
      </c>
      <c r="G22" s="14">
        <f t="shared" si="7"/>
        <v>0.31250000000000006</v>
      </c>
      <c r="H22" s="14">
        <f t="shared" si="0"/>
        <v>5.5511151231257827E-17</v>
      </c>
      <c r="I22" s="14" t="str">
        <f t="shared" si="1"/>
        <v/>
      </c>
      <c r="J22" s="14" t="str">
        <f t="shared" si="8"/>
        <v>00:00</v>
      </c>
      <c r="K22" s="9"/>
      <c r="L22" s="16"/>
      <c r="M22" s="16"/>
    </row>
    <row r="23" spans="1:13" x14ac:dyDescent="0.25">
      <c r="A23" s="22"/>
      <c r="B23" s="15">
        <f t="shared" si="2"/>
        <v>45406</v>
      </c>
      <c r="C23" s="7"/>
      <c r="D23" s="7"/>
      <c r="E23" s="11"/>
      <c r="F23" s="8"/>
      <c r="G23" s="14"/>
      <c r="H23" s="14"/>
      <c r="I23" s="14"/>
      <c r="J23" s="14"/>
      <c r="K23" s="9"/>
      <c r="L23" s="16"/>
      <c r="M23" s="16"/>
    </row>
    <row r="24" spans="1:13" x14ac:dyDescent="0.25">
      <c r="A24" s="22">
        <v>0.3125</v>
      </c>
      <c r="B24" s="15">
        <f>WORKDAY.INTL(B23,1,11)</f>
        <v>45407</v>
      </c>
      <c r="C24" s="7">
        <v>0.33333333333333331</v>
      </c>
      <c r="D24" s="7">
        <v>0.5</v>
      </c>
      <c r="E24" s="11">
        <v>0.5625</v>
      </c>
      <c r="F24" s="8">
        <v>0.70833333333333337</v>
      </c>
      <c r="G24" s="14">
        <f t="shared" ref="G24:G28" si="9">IF(D24-C24+(F24-E24)=0,"",D24-C24+(F24-E24))</f>
        <v>0.31250000000000006</v>
      </c>
      <c r="H24" s="14">
        <f t="shared" si="0"/>
        <v>5.5511151231257827E-17</v>
      </c>
      <c r="I24" s="14" t="str">
        <f t="shared" si="1"/>
        <v/>
      </c>
      <c r="J24" s="14" t="str">
        <f t="shared" ref="J24:J28" si="10">IF(G24&lt;A24,"-","")&amp;TEXT(ABS(G24-A24),"[hh]:mm")</f>
        <v>00:00</v>
      </c>
      <c r="K24" s="9"/>
      <c r="L24" s="16"/>
      <c r="M24" s="16"/>
    </row>
    <row r="25" spans="1:13" x14ac:dyDescent="0.25">
      <c r="A25" s="22">
        <v>0.3125</v>
      </c>
      <c r="B25" s="15">
        <f>WORKDAY.INTL(B24,1,11)</f>
        <v>45408</v>
      </c>
      <c r="C25" s="7">
        <v>0.33333333333333331</v>
      </c>
      <c r="D25" s="7">
        <v>0.5</v>
      </c>
      <c r="E25" s="11">
        <v>0.5625</v>
      </c>
      <c r="F25" s="8">
        <v>0.70833333333333337</v>
      </c>
      <c r="G25" s="14">
        <f t="shared" si="9"/>
        <v>0.31250000000000006</v>
      </c>
      <c r="H25" s="14">
        <f t="shared" si="0"/>
        <v>5.5511151231257827E-17</v>
      </c>
      <c r="I25" s="14" t="str">
        <f t="shared" si="1"/>
        <v/>
      </c>
      <c r="J25" s="14" t="str">
        <f t="shared" si="10"/>
        <v>00:00</v>
      </c>
      <c r="K25" s="9"/>
      <c r="L25" s="16"/>
      <c r="M25" s="16"/>
    </row>
    <row r="26" spans="1:13" x14ac:dyDescent="0.25">
      <c r="A26" s="22">
        <v>0.3125</v>
      </c>
      <c r="B26" s="15">
        <f>WORKDAY.INTL(B25,1,11)</f>
        <v>45409</v>
      </c>
      <c r="C26" s="7">
        <v>0.33333333333333331</v>
      </c>
      <c r="D26" s="7">
        <v>0.52083333333333337</v>
      </c>
      <c r="E26" s="11">
        <v>0.5625</v>
      </c>
      <c r="F26" s="8">
        <v>0.70833333333333337</v>
      </c>
      <c r="G26" s="14">
        <f t="shared" si="9"/>
        <v>0.33333333333333343</v>
      </c>
      <c r="H26" s="14">
        <f t="shared" si="0"/>
        <v>2.0833333333333426E-2</v>
      </c>
      <c r="I26" s="14" t="str">
        <f t="shared" si="1"/>
        <v/>
      </c>
      <c r="J26" s="14" t="str">
        <f t="shared" si="10"/>
        <v>00:30</v>
      </c>
      <c r="K26" s="9"/>
      <c r="L26" s="16"/>
      <c r="M26" s="16"/>
    </row>
    <row r="27" spans="1:13" x14ac:dyDescent="0.25">
      <c r="A27" s="22">
        <v>0.3125</v>
      </c>
      <c r="B27" s="15">
        <f>WORKDAY.INTL(B26,1,11)</f>
        <v>45411</v>
      </c>
      <c r="C27" s="7">
        <v>0.33333333333333331</v>
      </c>
      <c r="D27" s="7">
        <v>0.5</v>
      </c>
      <c r="E27" s="11">
        <v>0.5625</v>
      </c>
      <c r="F27" s="8">
        <v>0.5625</v>
      </c>
      <c r="G27" s="14">
        <f t="shared" si="9"/>
        <v>0.16666666666666669</v>
      </c>
      <c r="H27" s="14" t="str">
        <f t="shared" si="0"/>
        <v/>
      </c>
      <c r="I27" s="14">
        <f t="shared" si="1"/>
        <v>0.14583333333333331</v>
      </c>
      <c r="J27" s="14" t="str">
        <f t="shared" si="10"/>
        <v>-03:30</v>
      </c>
      <c r="K27" s="9"/>
      <c r="L27" s="16"/>
      <c r="M27" s="16"/>
    </row>
    <row r="28" spans="1:13" x14ac:dyDescent="0.25">
      <c r="A28" s="22">
        <v>0.3125</v>
      </c>
      <c r="B28" s="15">
        <f>WORKDAY.INTL(B27,1,11)</f>
        <v>45412</v>
      </c>
      <c r="C28" s="7">
        <v>0.33333333333333331</v>
      </c>
      <c r="D28" s="7">
        <v>0.5</v>
      </c>
      <c r="E28" s="11">
        <v>0.5625</v>
      </c>
      <c r="F28" s="8">
        <v>0.6875</v>
      </c>
      <c r="G28" s="14">
        <f t="shared" si="9"/>
        <v>0.29166666666666669</v>
      </c>
      <c r="H28" s="14" t="str">
        <f t="shared" si="0"/>
        <v/>
      </c>
      <c r="I28" s="14">
        <f t="shared" si="1"/>
        <v>2.0833333333333315E-2</v>
      </c>
      <c r="J28" s="14" t="str">
        <f t="shared" si="10"/>
        <v>-00:30</v>
      </c>
      <c r="K28" s="9"/>
      <c r="L28" s="16"/>
      <c r="M28" s="16"/>
    </row>
    <row r="29" spans="1:13" x14ac:dyDescent="0.25">
      <c r="K29" s="10"/>
      <c r="L29" s="3"/>
      <c r="M29" s="3"/>
    </row>
    <row r="30" spans="1:13" x14ac:dyDescent="0.25">
      <c r="B30" t="s">
        <v>9</v>
      </c>
      <c r="G30" s="12">
        <f>SUM(G3:G28)+H30-I30</f>
        <v>6.6180555555555571</v>
      </c>
      <c r="H30" s="12">
        <f>SUM(H3:H28)</f>
        <v>6.944444444444553E-2</v>
      </c>
      <c r="I30" s="12">
        <f>SUM(I3:I28)</f>
        <v>0.19791666666666652</v>
      </c>
      <c r="J30" s="12">
        <f>ABS(H30-I30)</f>
        <v>0.12847222222222099</v>
      </c>
      <c r="L30" s="3">
        <f>SUM(L3:L28)</f>
        <v>0</v>
      </c>
      <c r="M30" s="3">
        <f>SUM(M3:M28)</f>
        <v>0</v>
      </c>
    </row>
    <row r="31" spans="1:13" x14ac:dyDescent="0.25">
      <c r="L31" s="3"/>
      <c r="M31" s="3"/>
    </row>
  </sheetData>
  <mergeCells count="3">
    <mergeCell ref="C2:D2"/>
    <mergeCell ref="E2:F2"/>
    <mergeCell ref="B1:M1"/>
  </mergeCells>
  <conditionalFormatting sqref="J30">
    <cfRule type="expression" dxfId="1" priority="1">
      <formula>H30&lt;I30</formula>
    </cfRule>
    <cfRule type="expression" dxfId="0" priority="2">
      <formula>H30&gt;I30</formula>
    </cfRule>
  </conditionalFormatting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05_23</vt:lpstr>
      <vt:lpstr>06_23</vt:lpstr>
      <vt:lpstr>_DébutPeriode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cp:lastPrinted>2022-12-01T12:21:33Z</cp:lastPrinted>
  <dcterms:created xsi:type="dcterms:W3CDTF">2021-06-04T11:10:30Z</dcterms:created>
  <dcterms:modified xsi:type="dcterms:W3CDTF">2023-07-03T14:14:45Z</dcterms:modified>
</cp:coreProperties>
</file>