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ossier Partage\EMILIE\ALBA\"/>
    </mc:Choice>
  </mc:AlternateContent>
  <bookViews>
    <workbookView xWindow="0" yWindow="0" windowWidth="28800" windowHeight="11580" tabRatio="683"/>
  </bookViews>
  <sheets>
    <sheet name="05_23" sheetId="10" r:id="rId1"/>
    <sheet name="06_23" sheetId="5" r:id="rId2"/>
    <sheet name="07_23" sheetId="6" r:id="rId3"/>
    <sheet name="08_23" sheetId="11" r:id="rId4"/>
    <sheet name="09_23" sheetId="12" r:id="rId5"/>
    <sheet name="10_23" sheetId="13" r:id="rId6"/>
    <sheet name="11_23" sheetId="15" r:id="rId7"/>
    <sheet name="12_23" sheetId="16" r:id="rId8"/>
    <sheet name="01_24" sheetId="4" r:id="rId9"/>
    <sheet name="02_24" sheetId="7" r:id="rId10"/>
    <sheet name="03_24" sheetId="8" r:id="rId11"/>
    <sheet name="04_24" sheetId="9" r:id="rId12"/>
  </sheets>
  <definedNames>
    <definedName name="_DébutPeriode">'05_23'!$B$1</definedName>
  </definedNames>
  <calcPr calcId="162913"/>
</workbook>
</file>

<file path=xl/calcChain.xml><?xml version="1.0" encoding="utf-8"?>
<calcChain xmlns="http://schemas.openxmlformats.org/spreadsheetml/2006/main">
  <c r="M27" i="10" l="1"/>
  <c r="I29" i="10"/>
  <c r="I27" i="10"/>
  <c r="I25" i="10"/>
  <c r="I24" i="10"/>
  <c r="I23" i="10"/>
  <c r="I22" i="10"/>
  <c r="I21" i="10"/>
  <c r="I19" i="10"/>
  <c r="I16" i="10"/>
  <c r="I17" i="10"/>
  <c r="I15" i="10"/>
  <c r="I11" i="10"/>
  <c r="I12" i="10"/>
  <c r="I13" i="10"/>
  <c r="I10" i="10"/>
  <c r="I5" i="10"/>
  <c r="I6" i="10"/>
  <c r="I7" i="10"/>
  <c r="H26" i="10"/>
  <c r="G4" i="10" l="1"/>
  <c r="H4" i="10" l="1"/>
  <c r="I4" i="10"/>
  <c r="B34" i="10"/>
  <c r="M4" i="10"/>
  <c r="G27" i="10"/>
  <c r="I12" i="15"/>
  <c r="H12" i="15"/>
  <c r="M12" i="15" s="1"/>
  <c r="I3" i="15"/>
  <c r="H3" i="15"/>
  <c r="M3" i="15" s="1"/>
  <c r="I14" i="6"/>
  <c r="H14" i="6"/>
  <c r="M14" i="6" s="1"/>
  <c r="I3" i="10"/>
  <c r="H3" i="10"/>
  <c r="M3" i="10" s="1"/>
  <c r="I9" i="10"/>
  <c r="H9" i="10"/>
  <c r="M9" i="10" s="1"/>
  <c r="I18" i="10"/>
  <c r="H18" i="10"/>
  <c r="M18" i="10" s="1"/>
  <c r="H27" i="10" l="1"/>
  <c r="L30" i="9"/>
  <c r="K30" i="9"/>
  <c r="G28" i="9"/>
  <c r="H28" i="9" s="1"/>
  <c r="M28" i="9" s="1"/>
  <c r="G27" i="9"/>
  <c r="H27" i="9" s="1"/>
  <c r="M27" i="9" s="1"/>
  <c r="G25" i="9"/>
  <c r="H25" i="9" s="1"/>
  <c r="M25" i="9" s="1"/>
  <c r="I3" i="9"/>
  <c r="H3" i="9"/>
  <c r="L30" i="8"/>
  <c r="K30" i="8"/>
  <c r="G27" i="8"/>
  <c r="H27" i="8" s="1"/>
  <c r="M27" i="8" s="1"/>
  <c r="G26" i="8"/>
  <c r="H26" i="8" s="1"/>
  <c r="M26" i="8" s="1"/>
  <c r="L29" i="7"/>
  <c r="K29" i="7"/>
  <c r="G27" i="7"/>
  <c r="H27" i="7" s="1"/>
  <c r="M27" i="7" s="1"/>
  <c r="G26" i="7"/>
  <c r="H26" i="7" s="1"/>
  <c r="M26" i="7" s="1"/>
  <c r="G25" i="7"/>
  <c r="H25" i="7" s="1"/>
  <c r="M25" i="7" s="1"/>
  <c r="G24" i="7"/>
  <c r="I24" i="7" s="1"/>
  <c r="L31" i="4"/>
  <c r="K31" i="4"/>
  <c r="G29" i="4"/>
  <c r="H29" i="4" s="1"/>
  <c r="M29" i="4" s="1"/>
  <c r="G28" i="4"/>
  <c r="H28" i="4" s="1"/>
  <c r="M28" i="4" s="1"/>
  <c r="G27" i="4"/>
  <c r="H27" i="4" s="1"/>
  <c r="M27" i="4" s="1"/>
  <c r="I15" i="11"/>
  <c r="H15" i="11"/>
  <c r="I3" i="4"/>
  <c r="H3" i="4"/>
  <c r="M3" i="4" s="1"/>
  <c r="L30" i="16"/>
  <c r="K30" i="16"/>
  <c r="L30" i="6"/>
  <c r="K30" i="6"/>
  <c r="L31" i="11"/>
  <c r="K31" i="11"/>
  <c r="L30" i="13"/>
  <c r="K30" i="13"/>
  <c r="L30" i="15"/>
  <c r="K30" i="15"/>
  <c r="G19" i="16"/>
  <c r="H19" i="16" s="1"/>
  <c r="M19" i="16" s="1"/>
  <c r="G27" i="16"/>
  <c r="I27" i="16" s="1"/>
  <c r="G26" i="16"/>
  <c r="I26" i="16" s="1"/>
  <c r="G25" i="16"/>
  <c r="I25" i="16" s="1"/>
  <c r="G24" i="16"/>
  <c r="I24" i="16" s="1"/>
  <c r="I23" i="16"/>
  <c r="H23" i="16"/>
  <c r="G28" i="15"/>
  <c r="H28" i="15" s="1"/>
  <c r="M28" i="15" s="1"/>
  <c r="G25" i="15"/>
  <c r="H25" i="15" s="1"/>
  <c r="M25" i="15" s="1"/>
  <c r="G26" i="15"/>
  <c r="H26" i="15" s="1"/>
  <c r="M26" i="15" s="1"/>
  <c r="G27" i="15"/>
  <c r="H27" i="15" s="1"/>
  <c r="M27" i="15" s="1"/>
  <c r="G25" i="13"/>
  <c r="I25" i="13" s="1"/>
  <c r="G27" i="13"/>
  <c r="I27" i="13" s="1"/>
  <c r="G28" i="13"/>
  <c r="I28" i="13" s="1"/>
  <c r="L30" i="12"/>
  <c r="K30" i="12"/>
  <c r="G24" i="9"/>
  <c r="I24" i="9" s="1"/>
  <c r="G23" i="9"/>
  <c r="I23" i="9" s="1"/>
  <c r="G22" i="9"/>
  <c r="I22" i="9" s="1"/>
  <c r="G21" i="9"/>
  <c r="H21" i="9" s="1"/>
  <c r="M21" i="9" s="1"/>
  <c r="G19" i="9"/>
  <c r="I19" i="9" s="1"/>
  <c r="G18" i="9"/>
  <c r="I18" i="9" s="1"/>
  <c r="G17" i="9"/>
  <c r="H17" i="9" s="1"/>
  <c r="M17" i="9" s="1"/>
  <c r="G16" i="9"/>
  <c r="H16" i="9" s="1"/>
  <c r="M16" i="9" s="1"/>
  <c r="G15" i="9"/>
  <c r="I15" i="9" s="1"/>
  <c r="G13" i="9"/>
  <c r="H13" i="9" s="1"/>
  <c r="M13" i="9" s="1"/>
  <c r="G12" i="9"/>
  <c r="I12" i="9" s="1"/>
  <c r="G11" i="9"/>
  <c r="I11" i="9" s="1"/>
  <c r="G10" i="9"/>
  <c r="I10" i="9" s="1"/>
  <c r="G9" i="9"/>
  <c r="H9" i="9" s="1"/>
  <c r="M9" i="9" s="1"/>
  <c r="G7" i="9"/>
  <c r="H7" i="9" s="1"/>
  <c r="M7" i="9" s="1"/>
  <c r="G6" i="9"/>
  <c r="I6" i="9" s="1"/>
  <c r="G5" i="9"/>
  <c r="I5" i="9" s="1"/>
  <c r="G4" i="9"/>
  <c r="H4" i="9" s="1"/>
  <c r="M4" i="9" s="1"/>
  <c r="G25" i="8"/>
  <c r="H25" i="8" s="1"/>
  <c r="M25" i="8" s="1"/>
  <c r="G24" i="8"/>
  <c r="H24" i="8" s="1"/>
  <c r="M24" i="8" s="1"/>
  <c r="G23" i="8"/>
  <c r="H23" i="8" s="1"/>
  <c r="M23" i="8" s="1"/>
  <c r="G21" i="8"/>
  <c r="H21" i="8" s="1"/>
  <c r="M21" i="8" s="1"/>
  <c r="G20" i="8"/>
  <c r="I20" i="8" s="1"/>
  <c r="G19" i="8"/>
  <c r="I19" i="8" s="1"/>
  <c r="G18" i="8"/>
  <c r="I18" i="8" s="1"/>
  <c r="G17" i="8"/>
  <c r="I17" i="8" s="1"/>
  <c r="G15" i="8"/>
  <c r="I15" i="8" s="1"/>
  <c r="G14" i="8"/>
  <c r="H14" i="8" s="1"/>
  <c r="M14" i="8" s="1"/>
  <c r="G13" i="8"/>
  <c r="I13" i="8" s="1"/>
  <c r="G12" i="8"/>
  <c r="H12" i="8" s="1"/>
  <c r="M12" i="8" s="1"/>
  <c r="G11" i="8"/>
  <c r="H11" i="8" s="1"/>
  <c r="M11" i="8" s="1"/>
  <c r="G9" i="8"/>
  <c r="H9" i="8" s="1"/>
  <c r="M9" i="8" s="1"/>
  <c r="G8" i="8"/>
  <c r="H8" i="8" s="1"/>
  <c r="M8" i="8" s="1"/>
  <c r="G7" i="8"/>
  <c r="H7" i="8" s="1"/>
  <c r="M7" i="8" s="1"/>
  <c r="G6" i="8"/>
  <c r="I6" i="8" s="1"/>
  <c r="G5" i="8"/>
  <c r="I5" i="8" s="1"/>
  <c r="G3" i="8"/>
  <c r="H3" i="8" s="1"/>
  <c r="G22" i="7"/>
  <c r="I22" i="7" s="1"/>
  <c r="G21" i="7"/>
  <c r="H21" i="7" s="1"/>
  <c r="M21" i="7" s="1"/>
  <c r="G20" i="7"/>
  <c r="I20" i="7" s="1"/>
  <c r="G19" i="7"/>
  <c r="H19" i="7" s="1"/>
  <c r="M19" i="7" s="1"/>
  <c r="G18" i="7"/>
  <c r="I18" i="7" s="1"/>
  <c r="G16" i="7"/>
  <c r="I16" i="7" s="1"/>
  <c r="G15" i="7"/>
  <c r="H15" i="7" s="1"/>
  <c r="M15" i="7" s="1"/>
  <c r="G14" i="7"/>
  <c r="I14" i="7" s="1"/>
  <c r="G13" i="7"/>
  <c r="H13" i="7" s="1"/>
  <c r="M13" i="7" s="1"/>
  <c r="G12" i="7"/>
  <c r="I12" i="7" s="1"/>
  <c r="G10" i="7"/>
  <c r="I10" i="7" s="1"/>
  <c r="G9" i="7"/>
  <c r="H9" i="7" s="1"/>
  <c r="M9" i="7" s="1"/>
  <c r="G8" i="7"/>
  <c r="I8" i="7" s="1"/>
  <c r="G7" i="7"/>
  <c r="H7" i="7" s="1"/>
  <c r="M7" i="7" s="1"/>
  <c r="G6" i="7"/>
  <c r="I6" i="7" s="1"/>
  <c r="G4" i="7"/>
  <c r="I4" i="7" s="1"/>
  <c r="G3" i="7"/>
  <c r="I3" i="7" s="1"/>
  <c r="G25" i="4"/>
  <c r="H25" i="4" s="1"/>
  <c r="G24" i="4"/>
  <c r="H24" i="4" s="1"/>
  <c r="G23" i="4"/>
  <c r="I23" i="4" s="1"/>
  <c r="G22" i="4"/>
  <c r="H22" i="4" s="1"/>
  <c r="G21" i="4"/>
  <c r="H21" i="4" s="1"/>
  <c r="G19" i="4"/>
  <c r="H19" i="4" s="1"/>
  <c r="G18" i="4"/>
  <c r="I18" i="4" s="1"/>
  <c r="G17" i="4"/>
  <c r="H17" i="4" s="1"/>
  <c r="G16" i="4"/>
  <c r="H16" i="4" s="1"/>
  <c r="G15" i="4"/>
  <c r="H15" i="4" s="1"/>
  <c r="G13" i="4"/>
  <c r="I13" i="4" s="1"/>
  <c r="G12" i="4"/>
  <c r="H12" i="4" s="1"/>
  <c r="G11" i="4"/>
  <c r="H11" i="4" s="1"/>
  <c r="G10" i="4"/>
  <c r="H10" i="4" s="1"/>
  <c r="G9" i="4"/>
  <c r="I9" i="4" s="1"/>
  <c r="G7" i="4"/>
  <c r="H7" i="4" s="1"/>
  <c r="G6" i="4"/>
  <c r="H6" i="4" s="1"/>
  <c r="G5" i="4"/>
  <c r="H5" i="4" s="1"/>
  <c r="G4" i="4"/>
  <c r="H4" i="4" s="1"/>
  <c r="G21" i="16"/>
  <c r="I21" i="16" s="1"/>
  <c r="G20" i="16"/>
  <c r="I20" i="16" s="1"/>
  <c r="G18" i="16"/>
  <c r="H18" i="16" s="1"/>
  <c r="G17" i="16"/>
  <c r="I17" i="16" s="1"/>
  <c r="G15" i="16"/>
  <c r="I15" i="16" s="1"/>
  <c r="G14" i="16"/>
  <c r="H14" i="16" s="1"/>
  <c r="G13" i="16"/>
  <c r="I13" i="16" s="1"/>
  <c r="G12" i="16"/>
  <c r="I12" i="16" s="1"/>
  <c r="G11" i="16"/>
  <c r="I11" i="16" s="1"/>
  <c r="G9" i="16"/>
  <c r="I9" i="16" s="1"/>
  <c r="G8" i="16"/>
  <c r="I8" i="16" s="1"/>
  <c r="G7" i="16"/>
  <c r="I7" i="16" s="1"/>
  <c r="G6" i="16"/>
  <c r="H6" i="16" s="1"/>
  <c r="G5" i="16"/>
  <c r="I5" i="16" s="1"/>
  <c r="G3" i="16"/>
  <c r="I3" i="16" s="1"/>
  <c r="G23" i="15"/>
  <c r="I23" i="15" s="1"/>
  <c r="G22" i="15"/>
  <c r="H22" i="15" s="1"/>
  <c r="M22" i="15" s="1"/>
  <c r="G21" i="15"/>
  <c r="H21" i="15" s="1"/>
  <c r="M21" i="15" s="1"/>
  <c r="G20" i="15"/>
  <c r="I20" i="15" s="1"/>
  <c r="G19" i="15"/>
  <c r="I19" i="15" s="1"/>
  <c r="G17" i="15"/>
  <c r="I17" i="15" s="1"/>
  <c r="G16" i="15"/>
  <c r="I16" i="15" s="1"/>
  <c r="G15" i="15"/>
  <c r="H15" i="15" s="1"/>
  <c r="M15" i="15" s="1"/>
  <c r="G14" i="15"/>
  <c r="H14" i="15" s="1"/>
  <c r="M14" i="15" s="1"/>
  <c r="G13" i="15"/>
  <c r="H13" i="15" s="1"/>
  <c r="M13" i="15" s="1"/>
  <c r="G11" i="15"/>
  <c r="I11" i="15" s="1"/>
  <c r="G10" i="15"/>
  <c r="H10" i="15" s="1"/>
  <c r="M10" i="15" s="1"/>
  <c r="G9" i="15"/>
  <c r="H9" i="15" s="1"/>
  <c r="M9" i="15" s="1"/>
  <c r="G8" i="15"/>
  <c r="H8" i="15" s="1"/>
  <c r="M8" i="15" s="1"/>
  <c r="G7" i="15"/>
  <c r="H7" i="15" s="1"/>
  <c r="M7" i="15" s="1"/>
  <c r="G5" i="15"/>
  <c r="H5" i="15" s="1"/>
  <c r="G4" i="15"/>
  <c r="I4" i="15" s="1"/>
  <c r="G24" i="13"/>
  <c r="H24" i="13" s="1"/>
  <c r="M24" i="13" s="1"/>
  <c r="G23" i="13"/>
  <c r="I23" i="13" s="1"/>
  <c r="G22" i="13"/>
  <c r="I22" i="13" s="1"/>
  <c r="G21" i="13"/>
  <c r="H21" i="13" s="1"/>
  <c r="M21" i="13" s="1"/>
  <c r="G19" i="13"/>
  <c r="I19" i="13" s="1"/>
  <c r="G18" i="13"/>
  <c r="I18" i="13" s="1"/>
  <c r="G17" i="13"/>
  <c r="H17" i="13" s="1"/>
  <c r="M17" i="13" s="1"/>
  <c r="G16" i="13"/>
  <c r="H16" i="13" s="1"/>
  <c r="M16" i="13" s="1"/>
  <c r="G15" i="13"/>
  <c r="I15" i="13" s="1"/>
  <c r="G13" i="13"/>
  <c r="H13" i="13" s="1"/>
  <c r="M13" i="13" s="1"/>
  <c r="G12" i="13"/>
  <c r="H12" i="13" s="1"/>
  <c r="M12" i="13" s="1"/>
  <c r="G11" i="13"/>
  <c r="I11" i="13" s="1"/>
  <c r="G10" i="13"/>
  <c r="I10" i="13" s="1"/>
  <c r="G9" i="13"/>
  <c r="H9" i="13" s="1"/>
  <c r="M9" i="13" s="1"/>
  <c r="G7" i="13"/>
  <c r="I7" i="13" s="1"/>
  <c r="G6" i="13"/>
  <c r="I6" i="13" s="1"/>
  <c r="G5" i="13"/>
  <c r="H5" i="13" s="1"/>
  <c r="M5" i="13" s="1"/>
  <c r="G4" i="13"/>
  <c r="H4" i="13" s="1"/>
  <c r="M4" i="13" s="1"/>
  <c r="G3" i="13"/>
  <c r="H3" i="13" s="1"/>
  <c r="G27" i="12"/>
  <c r="I27" i="12" s="1"/>
  <c r="G26" i="12"/>
  <c r="I26" i="12" s="1"/>
  <c r="G25" i="12"/>
  <c r="I25" i="12" s="1"/>
  <c r="G24" i="12"/>
  <c r="H24" i="12" s="1"/>
  <c r="G23" i="12"/>
  <c r="I23" i="12" s="1"/>
  <c r="G21" i="12"/>
  <c r="H21" i="12" s="1"/>
  <c r="G20" i="12"/>
  <c r="H20" i="12" s="1"/>
  <c r="G19" i="12"/>
  <c r="I19" i="12" s="1"/>
  <c r="G18" i="12"/>
  <c r="I18" i="12" s="1"/>
  <c r="G17" i="12"/>
  <c r="H17" i="12" s="1"/>
  <c r="G15" i="12"/>
  <c r="I15" i="12" s="1"/>
  <c r="G14" i="12"/>
  <c r="I14" i="12" s="1"/>
  <c r="G13" i="12"/>
  <c r="H13" i="12" s="1"/>
  <c r="G12" i="12"/>
  <c r="H12" i="12" s="1"/>
  <c r="G11" i="12"/>
  <c r="I11" i="12" s="1"/>
  <c r="G9" i="12"/>
  <c r="H9" i="12" s="1"/>
  <c r="G8" i="12"/>
  <c r="H8" i="12" s="1"/>
  <c r="G7" i="12"/>
  <c r="I7" i="12" s="1"/>
  <c r="G6" i="12"/>
  <c r="I6" i="12" s="1"/>
  <c r="G5" i="12"/>
  <c r="H5" i="12" s="1"/>
  <c r="G3" i="12"/>
  <c r="H3" i="12" s="1"/>
  <c r="G29" i="11"/>
  <c r="I29" i="11" s="1"/>
  <c r="G28" i="11"/>
  <c r="I28" i="11" s="1"/>
  <c r="G27" i="11"/>
  <c r="I27" i="11" s="1"/>
  <c r="G26" i="11"/>
  <c r="G24" i="11"/>
  <c r="H24" i="11" s="1"/>
  <c r="M24" i="11" s="1"/>
  <c r="G23" i="11"/>
  <c r="I23" i="11" s="1"/>
  <c r="G22" i="11"/>
  <c r="I22" i="11" s="1"/>
  <c r="G21" i="11"/>
  <c r="H21" i="11" s="1"/>
  <c r="M21" i="11" s="1"/>
  <c r="G20" i="11"/>
  <c r="H20" i="11" s="1"/>
  <c r="M20" i="11" s="1"/>
  <c r="G18" i="11"/>
  <c r="I18" i="11" s="1"/>
  <c r="G17" i="11"/>
  <c r="H17" i="11" s="1"/>
  <c r="M17" i="11" s="1"/>
  <c r="G16" i="11"/>
  <c r="H16" i="11" s="1"/>
  <c r="M16" i="11" s="1"/>
  <c r="G14" i="11"/>
  <c r="I14" i="11" s="1"/>
  <c r="G12" i="11"/>
  <c r="I12" i="11" s="1"/>
  <c r="G11" i="11"/>
  <c r="I11" i="11" s="1"/>
  <c r="G10" i="11"/>
  <c r="G9" i="11"/>
  <c r="H9" i="11" s="1"/>
  <c r="M9" i="11" s="1"/>
  <c r="G8" i="11"/>
  <c r="G6" i="11"/>
  <c r="H6" i="11" s="1"/>
  <c r="M6" i="11" s="1"/>
  <c r="G5" i="11"/>
  <c r="I5" i="11" s="1"/>
  <c r="G4" i="11"/>
  <c r="I4" i="11" s="1"/>
  <c r="G3" i="11"/>
  <c r="I3" i="11" s="1"/>
  <c r="G28" i="6"/>
  <c r="I28" i="6" s="1"/>
  <c r="G26" i="6"/>
  <c r="I26" i="6" s="1"/>
  <c r="G25" i="6"/>
  <c r="I25" i="6" s="1"/>
  <c r="G24" i="6"/>
  <c r="I24" i="6" s="1"/>
  <c r="G23" i="6"/>
  <c r="I23" i="6" s="1"/>
  <c r="G22" i="6"/>
  <c r="I22" i="6" s="1"/>
  <c r="G20" i="6"/>
  <c r="I20" i="6" s="1"/>
  <c r="G19" i="6"/>
  <c r="H19" i="6" s="1"/>
  <c r="G18" i="6"/>
  <c r="I18" i="6" s="1"/>
  <c r="G17" i="6"/>
  <c r="H17" i="6" s="1"/>
  <c r="G16" i="6"/>
  <c r="H16" i="6" s="1"/>
  <c r="G13" i="6"/>
  <c r="H13" i="6" s="1"/>
  <c r="G12" i="6"/>
  <c r="H12" i="6" s="1"/>
  <c r="G11" i="6"/>
  <c r="H11" i="6" s="1"/>
  <c r="G10" i="6"/>
  <c r="I10" i="6" s="1"/>
  <c r="G8" i="6"/>
  <c r="I8" i="6" s="1"/>
  <c r="G7" i="6"/>
  <c r="H7" i="6" s="1"/>
  <c r="G6" i="6"/>
  <c r="H6" i="6" s="1"/>
  <c r="G5" i="6"/>
  <c r="I5" i="6" s="1"/>
  <c r="G4" i="6"/>
  <c r="I4" i="6" s="1"/>
  <c r="G3" i="6"/>
  <c r="I3" i="6" s="1"/>
  <c r="G28" i="5"/>
  <c r="I28" i="5" s="1"/>
  <c r="G27" i="5"/>
  <c r="H27" i="5" s="1"/>
  <c r="M27" i="5" s="1"/>
  <c r="G26" i="5"/>
  <c r="I26" i="5" s="1"/>
  <c r="G25" i="5"/>
  <c r="I25" i="5" s="1"/>
  <c r="G24" i="5"/>
  <c r="H24" i="5" s="1"/>
  <c r="M24" i="5" s="1"/>
  <c r="G22" i="5"/>
  <c r="H22" i="5" s="1"/>
  <c r="M22" i="5" s="1"/>
  <c r="G21" i="5"/>
  <c r="H21" i="5" s="1"/>
  <c r="M21" i="5" s="1"/>
  <c r="G20" i="5"/>
  <c r="H20" i="5" s="1"/>
  <c r="G19" i="5"/>
  <c r="I19" i="5" s="1"/>
  <c r="G18" i="5"/>
  <c r="H18" i="5" s="1"/>
  <c r="M18" i="5" s="1"/>
  <c r="G16" i="5"/>
  <c r="G15" i="5"/>
  <c r="I15" i="5" s="1"/>
  <c r="G14" i="5"/>
  <c r="H14" i="5" s="1"/>
  <c r="G13" i="5"/>
  <c r="I13" i="5" s="1"/>
  <c r="G12" i="5"/>
  <c r="G10" i="5"/>
  <c r="H10" i="5" s="1"/>
  <c r="M10" i="5" s="1"/>
  <c r="G9" i="5"/>
  <c r="I9" i="5" s="1"/>
  <c r="G8" i="5"/>
  <c r="I8" i="5" s="1"/>
  <c r="G7" i="5"/>
  <c r="I7" i="5" s="1"/>
  <c r="G6" i="5"/>
  <c r="H6" i="5" s="1"/>
  <c r="M6" i="5" s="1"/>
  <c r="G4" i="5"/>
  <c r="H4" i="5" s="1"/>
  <c r="M4" i="5" s="1"/>
  <c r="G3" i="5"/>
  <c r="I3" i="5" s="1"/>
  <c r="G29" i="10"/>
  <c r="G28" i="10"/>
  <c r="I28" i="10" s="1"/>
  <c r="I31" i="10" s="1"/>
  <c r="G22" i="10"/>
  <c r="G23" i="10"/>
  <c r="G24" i="10"/>
  <c r="G25" i="10"/>
  <c r="G21" i="10"/>
  <c r="G19" i="10"/>
  <c r="G16" i="10"/>
  <c r="G17" i="10"/>
  <c r="G15" i="10"/>
  <c r="G11" i="10"/>
  <c r="G12" i="10"/>
  <c r="G13" i="10"/>
  <c r="G10" i="10"/>
  <c r="G6" i="10"/>
  <c r="G7" i="10"/>
  <c r="G5" i="10"/>
  <c r="I12" i="5"/>
  <c r="I16" i="5"/>
  <c r="I8" i="11"/>
  <c r="I10" i="11"/>
  <c r="I16" i="11"/>
  <c r="I21" i="11"/>
  <c r="I26" i="11"/>
  <c r="H7" i="5"/>
  <c r="M7" i="5" s="1"/>
  <c r="H12" i="5"/>
  <c r="M12" i="5" s="1"/>
  <c r="H16" i="5"/>
  <c r="M16" i="5" s="1"/>
  <c r="H19" i="5"/>
  <c r="M19" i="5" s="1"/>
  <c r="H26" i="5"/>
  <c r="H28" i="5"/>
  <c r="M28" i="5" s="1"/>
  <c r="H4" i="6"/>
  <c r="M4" i="6" s="1"/>
  <c r="H18" i="6"/>
  <c r="H22" i="6"/>
  <c r="H24" i="6"/>
  <c r="H5" i="11"/>
  <c r="M5" i="11" s="1"/>
  <c r="H8" i="11"/>
  <c r="M8" i="11" s="1"/>
  <c r="H10" i="11"/>
  <c r="M10" i="11" s="1"/>
  <c r="H12" i="11"/>
  <c r="M12" i="11" s="1"/>
  <c r="H22" i="11"/>
  <c r="M22" i="11" s="1"/>
  <c r="H23" i="11"/>
  <c r="H26" i="11"/>
  <c r="M26" i="11" s="1"/>
  <c r="M23" i="11"/>
  <c r="L30" i="5"/>
  <c r="K30" i="5"/>
  <c r="L31" i="10"/>
  <c r="K31" i="10"/>
  <c r="H10" i="10" l="1"/>
  <c r="M10" i="10" s="1"/>
  <c r="H21" i="10"/>
  <c r="M21" i="10" s="1"/>
  <c r="H25" i="10"/>
  <c r="M25" i="10" s="1"/>
  <c r="H28" i="10"/>
  <c r="M28" i="10" s="1"/>
  <c r="H29" i="10"/>
  <c r="M29" i="10" s="1"/>
  <c r="H16" i="10"/>
  <c r="H19" i="10"/>
  <c r="M19" i="10" s="1"/>
  <c r="H5" i="10"/>
  <c r="M5" i="10" s="1"/>
  <c r="H18" i="11"/>
  <c r="M18" i="11" s="1"/>
  <c r="H5" i="6"/>
  <c r="I6" i="11"/>
  <c r="I27" i="15"/>
  <c r="I13" i="13"/>
  <c r="I28" i="15"/>
  <c r="I9" i="11"/>
  <c r="H16" i="15"/>
  <c r="M16" i="15" s="1"/>
  <c r="H6" i="10"/>
  <c r="M6" i="10" s="1"/>
  <c r="H27" i="13"/>
  <c r="M27" i="13" s="1"/>
  <c r="I9" i="15"/>
  <c r="I25" i="8"/>
  <c r="H28" i="13"/>
  <c r="M28" i="13" s="1"/>
  <c r="H20" i="15"/>
  <c r="M20" i="15" s="1"/>
  <c r="I6" i="6"/>
  <c r="H23" i="15"/>
  <c r="M23" i="15" s="1"/>
  <c r="H20" i="8"/>
  <c r="M20" i="8" s="1"/>
  <c r="I12" i="6"/>
  <c r="I5" i="15"/>
  <c r="H13" i="8"/>
  <c r="M13" i="8" s="1"/>
  <c r="I4" i="9"/>
  <c r="H20" i="6"/>
  <c r="I8" i="15"/>
  <c r="H6" i="8"/>
  <c r="M6" i="8" s="1"/>
  <c r="I17" i="9"/>
  <c r="I17" i="6"/>
  <c r="I12" i="8"/>
  <c r="H8" i="6"/>
  <c r="I24" i="11"/>
  <c r="I13" i="15"/>
  <c r="H11" i="10"/>
  <c r="M11" i="10" s="1"/>
  <c r="I21" i="4"/>
  <c r="H14" i="7"/>
  <c r="M14" i="7" s="1"/>
  <c r="I11" i="8"/>
  <c r="I22" i="5"/>
  <c r="I22" i="15"/>
  <c r="I11" i="4"/>
  <c r="H14" i="11"/>
  <c r="M14" i="11" s="1"/>
  <c r="I18" i="5"/>
  <c r="I6" i="4"/>
  <c r="I26" i="8"/>
  <c r="I14" i="5"/>
  <c r="H23" i="13"/>
  <c r="M23" i="13" s="1"/>
  <c r="H24" i="10"/>
  <c r="M24" i="10" s="1"/>
  <c r="I13" i="7"/>
  <c r="I3" i="13"/>
  <c r="I14" i="8"/>
  <c r="H13" i="10"/>
  <c r="M13" i="10" s="1"/>
  <c r="H23" i="10"/>
  <c r="M23" i="10" s="1"/>
  <c r="I11" i="6"/>
  <c r="H26" i="12"/>
  <c r="M26" i="12" s="1"/>
  <c r="I21" i="13"/>
  <c r="H17" i="15"/>
  <c r="M17" i="15" s="1"/>
  <c r="I7" i="15"/>
  <c r="I21" i="15"/>
  <c r="I19" i="16"/>
  <c r="I16" i="4"/>
  <c r="H12" i="7"/>
  <c r="M12" i="7" s="1"/>
  <c r="I9" i="7"/>
  <c r="H19" i="8"/>
  <c r="M19" i="8" s="1"/>
  <c r="H5" i="8"/>
  <c r="M5" i="8" s="1"/>
  <c r="I21" i="9"/>
  <c r="I6" i="5"/>
  <c r="H12" i="10"/>
  <c r="M12" i="10" s="1"/>
  <c r="I24" i="5"/>
  <c r="H22" i="10"/>
  <c r="M22" i="10" s="1"/>
  <c r="I16" i="6"/>
  <c r="H18" i="12"/>
  <c r="H4" i="15"/>
  <c r="H19" i="15"/>
  <c r="M19" i="15" s="1"/>
  <c r="H10" i="7"/>
  <c r="M10" i="7" s="1"/>
  <c r="H18" i="8"/>
  <c r="M18" i="8" s="1"/>
  <c r="I3" i="8"/>
  <c r="H14" i="12"/>
  <c r="I5" i="13"/>
  <c r="H8" i="7"/>
  <c r="M8" i="7" s="1"/>
  <c r="H17" i="8"/>
  <c r="M17" i="8" s="1"/>
  <c r="I13" i="9"/>
  <c r="H27" i="11"/>
  <c r="M27" i="11" s="1"/>
  <c r="H4" i="11"/>
  <c r="M4" i="11" s="1"/>
  <c r="I20" i="11"/>
  <c r="I20" i="5"/>
  <c r="I19" i="6"/>
  <c r="H6" i="12"/>
  <c r="I10" i="15"/>
  <c r="I25" i="15"/>
  <c r="H6" i="7"/>
  <c r="M6" i="7" s="1"/>
  <c r="H15" i="8"/>
  <c r="M15" i="8" s="1"/>
  <c r="I24" i="8"/>
  <c r="I9" i="8"/>
  <c r="I9" i="9"/>
  <c r="H9" i="5"/>
  <c r="M9" i="5" s="1"/>
  <c r="H26" i="6"/>
  <c r="H8" i="5"/>
  <c r="I17" i="11"/>
  <c r="I3" i="12"/>
  <c r="H11" i="15"/>
  <c r="M11" i="15" s="1"/>
  <c r="I26" i="15"/>
  <c r="H4" i="7"/>
  <c r="M4" i="7" s="1"/>
  <c r="I23" i="8"/>
  <c r="I8" i="8"/>
  <c r="I7" i="6"/>
  <c r="H23" i="4"/>
  <c r="I21" i="8"/>
  <c r="I7" i="8"/>
  <c r="I21" i="12"/>
  <c r="I14" i="15"/>
  <c r="H18" i="4"/>
  <c r="H24" i="7"/>
  <c r="M24" i="7" s="1"/>
  <c r="H23" i="6"/>
  <c r="I17" i="12"/>
  <c r="H19" i="13"/>
  <c r="M19" i="13" s="1"/>
  <c r="H25" i="13"/>
  <c r="M25" i="13" s="1"/>
  <c r="I15" i="15"/>
  <c r="H13" i="4"/>
  <c r="H22" i="7"/>
  <c r="M22" i="7" s="1"/>
  <c r="I27" i="8"/>
  <c r="I28" i="9"/>
  <c r="H25" i="5"/>
  <c r="M25" i="5" s="1"/>
  <c r="I10" i="5"/>
  <c r="I13" i="12"/>
  <c r="H15" i="13"/>
  <c r="M15" i="13" s="1"/>
  <c r="H9" i="4"/>
  <c r="H20" i="7"/>
  <c r="M20" i="7" s="1"/>
  <c r="I9" i="12"/>
  <c r="H11" i="13"/>
  <c r="M11" i="13" s="1"/>
  <c r="I4" i="4"/>
  <c r="H18" i="7"/>
  <c r="M18" i="7" s="1"/>
  <c r="I25" i="7"/>
  <c r="I13" i="6"/>
  <c r="I5" i="12"/>
  <c r="H7" i="13"/>
  <c r="M7" i="13" s="1"/>
  <c r="I25" i="4"/>
  <c r="H16" i="7"/>
  <c r="M16" i="7" s="1"/>
  <c r="I21" i="7"/>
  <c r="I16" i="9"/>
  <c r="I7" i="9"/>
  <c r="I27" i="9"/>
  <c r="H23" i="9"/>
  <c r="M23" i="9" s="1"/>
  <c r="H19" i="9"/>
  <c r="M19" i="9" s="1"/>
  <c r="H15" i="9"/>
  <c r="M15" i="9" s="1"/>
  <c r="H11" i="9"/>
  <c r="M11" i="9" s="1"/>
  <c r="H6" i="9"/>
  <c r="M6" i="9" s="1"/>
  <c r="H24" i="9"/>
  <c r="M24" i="9" s="1"/>
  <c r="H12" i="9"/>
  <c r="M12" i="9" s="1"/>
  <c r="I25" i="9"/>
  <c r="H22" i="9"/>
  <c r="M22" i="9" s="1"/>
  <c r="H18" i="9"/>
  <c r="M18" i="9" s="1"/>
  <c r="H10" i="9"/>
  <c r="M10" i="9" s="1"/>
  <c r="H5" i="9"/>
  <c r="H3" i="7"/>
  <c r="I27" i="7"/>
  <c r="I19" i="7"/>
  <c r="I15" i="7"/>
  <c r="I7" i="7"/>
  <c r="I26" i="7"/>
  <c r="I22" i="4"/>
  <c r="I28" i="4"/>
  <c r="I24" i="4"/>
  <c r="I19" i="4"/>
  <c r="I15" i="4"/>
  <c r="I10" i="4"/>
  <c r="I5" i="4"/>
  <c r="I17" i="4"/>
  <c r="I12" i="4"/>
  <c r="I7" i="4"/>
  <c r="I27" i="4"/>
  <c r="I29" i="4"/>
  <c r="H24" i="16"/>
  <c r="M24" i="16" s="1"/>
  <c r="H25" i="16"/>
  <c r="M25" i="16" s="1"/>
  <c r="H26" i="16"/>
  <c r="M26" i="16" s="1"/>
  <c r="H27" i="16"/>
  <c r="M27" i="16" s="1"/>
  <c r="I18" i="16"/>
  <c r="H21" i="16"/>
  <c r="H9" i="16"/>
  <c r="H5" i="16"/>
  <c r="H17" i="16"/>
  <c r="I14" i="16"/>
  <c r="I6" i="16"/>
  <c r="H13" i="16"/>
  <c r="H3" i="16"/>
  <c r="H20" i="16"/>
  <c r="H12" i="16"/>
  <c r="H8" i="16"/>
  <c r="H15" i="16"/>
  <c r="H11" i="16"/>
  <c r="H7" i="16"/>
  <c r="I12" i="13"/>
  <c r="I4" i="13"/>
  <c r="I17" i="13"/>
  <c r="I9" i="13"/>
  <c r="I24" i="13"/>
  <c r="I16" i="13"/>
  <c r="H22" i="13"/>
  <c r="M22" i="13" s="1"/>
  <c r="H18" i="13"/>
  <c r="M18" i="13" s="1"/>
  <c r="H10" i="13"/>
  <c r="M10" i="13" s="1"/>
  <c r="H6" i="13"/>
  <c r="M6" i="13" s="1"/>
  <c r="H27" i="12"/>
  <c r="M27" i="12" s="1"/>
  <c r="H23" i="12"/>
  <c r="H19" i="12"/>
  <c r="H15" i="12"/>
  <c r="H11" i="12"/>
  <c r="H7" i="12"/>
  <c r="I20" i="12"/>
  <c r="I12" i="12"/>
  <c r="H25" i="12"/>
  <c r="M25" i="12" s="1"/>
  <c r="I24" i="12"/>
  <c r="I8" i="12"/>
  <c r="M24" i="12"/>
  <c r="H29" i="11"/>
  <c r="M29" i="11" s="1"/>
  <c r="H28" i="11"/>
  <c r="M28" i="11" s="1"/>
  <c r="H11" i="11"/>
  <c r="M11" i="11" s="1"/>
  <c r="H3" i="11"/>
  <c r="M3" i="11" s="1"/>
  <c r="H28" i="6"/>
  <c r="H25" i="6"/>
  <c r="H10" i="6"/>
  <c r="H3" i="6"/>
  <c r="I27" i="5"/>
  <c r="I21" i="5"/>
  <c r="H15" i="5"/>
  <c r="M15" i="5" s="1"/>
  <c r="H13" i="5"/>
  <c r="M13" i="5" s="1"/>
  <c r="I4" i="5"/>
  <c r="H3" i="5"/>
  <c r="H17" i="10"/>
  <c r="M17" i="10" s="1"/>
  <c r="H15" i="10"/>
  <c r="M15" i="10" s="1"/>
  <c r="H7" i="10"/>
  <c r="M7" i="10" s="1"/>
  <c r="M5" i="6"/>
  <c r="M16" i="10"/>
  <c r="I30" i="16" l="1"/>
  <c r="I29" i="7"/>
  <c r="I30" i="9"/>
  <c r="I31" i="11"/>
  <c r="H29" i="7"/>
  <c r="H30" i="9"/>
  <c r="I30" i="15"/>
  <c r="I30" i="6"/>
  <c r="H31" i="4"/>
  <c r="I30" i="13"/>
  <c r="I31" i="4"/>
  <c r="H30" i="12"/>
  <c r="G31" i="4"/>
  <c r="M4" i="15"/>
  <c r="H30" i="15"/>
  <c r="G30" i="15" s="1"/>
  <c r="H31" i="11"/>
  <c r="M3" i="6"/>
  <c r="H30" i="6"/>
  <c r="M31" i="11"/>
  <c r="I30" i="8"/>
  <c r="I30" i="12"/>
  <c r="H30" i="8"/>
  <c r="H30" i="16"/>
  <c r="H30" i="13"/>
  <c r="G30" i="13" s="1"/>
  <c r="I30" i="5"/>
  <c r="H30" i="5"/>
  <c r="M3" i="5"/>
  <c r="M30" i="5" s="1"/>
  <c r="M6" i="6"/>
  <c r="G29" i="7" l="1"/>
  <c r="G30" i="16"/>
  <c r="G30" i="9"/>
  <c r="G30" i="12"/>
  <c r="G30" i="5"/>
  <c r="G30" i="8"/>
  <c r="H31" i="10" l="1"/>
  <c r="B3" i="10"/>
  <c r="B4" i="10" s="1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1" i="9" l="1"/>
  <c r="B3" i="9" s="1"/>
  <c r="B4" i="9" s="1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1" i="8"/>
  <c r="B3" i="8" s="1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1" i="7"/>
  <c r="B3" i="7" s="1"/>
  <c r="B4" i="7" s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1" i="4"/>
  <c r="B3" i="4" s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1" i="16"/>
  <c r="B3" i="16" s="1"/>
  <c r="B4" i="16" s="1"/>
  <c r="B5" i="16" s="1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1" i="15"/>
  <c r="B3" i="15" s="1"/>
  <c r="B4" i="15" s="1"/>
  <c r="B5" i="15" s="1"/>
  <c r="B6" i="15" s="1"/>
  <c r="B7" i="15" s="1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1" i="13"/>
  <c r="B3" i="13" s="1"/>
  <c r="B4" i="13" s="1"/>
  <c r="B5" i="13" s="1"/>
  <c r="B6" i="13" s="1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1" i="11"/>
  <c r="B3" i="11" s="1"/>
  <c r="B4" i="11" s="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1" i="12"/>
  <c r="B3" i="12" s="1"/>
  <c r="B1" i="6"/>
  <c r="B1" i="5"/>
  <c r="B3" i="5" s="1"/>
  <c r="B4" i="12" l="1"/>
  <c r="B5" i="12" s="1"/>
  <c r="B6" i="12" s="1"/>
  <c r="B7" i="12" s="1"/>
  <c r="B8" i="12" s="1"/>
  <c r="B9" i="12" s="1"/>
  <c r="B10" i="12" s="1"/>
  <c r="B11" i="12" s="1"/>
  <c r="B12" i="12" s="1"/>
  <c r="B13" i="12" s="1"/>
  <c r="B14" i="12" s="1"/>
  <c r="B15" i="12" s="1"/>
  <c r="B3" i="6"/>
  <c r="B4" i="6" s="1"/>
  <c r="B5" i="6" s="1"/>
  <c r="B6" i="6" s="1"/>
  <c r="B7" i="6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M7" i="6" l="1"/>
  <c r="B8" i="6"/>
  <c r="B9" i="6" s="1"/>
  <c r="B10" i="6" s="1"/>
  <c r="B16" i="12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M8" i="6"/>
  <c r="B11" i="6" l="1"/>
  <c r="M10" i="6"/>
  <c r="M25" i="4"/>
  <c r="B12" i="6" l="1"/>
  <c r="M11" i="6"/>
  <c r="B13" i="6" l="1"/>
  <c r="M12" i="6"/>
  <c r="B14" i="6" l="1"/>
  <c r="B15" i="6" s="1"/>
  <c r="B16" i="6" s="1"/>
  <c r="M13" i="6"/>
  <c r="M5" i="15"/>
  <c r="M30" i="15" s="1"/>
  <c r="M24" i="4"/>
  <c r="M23" i="16"/>
  <c r="M14" i="16"/>
  <c r="M8" i="16"/>
  <c r="M18" i="12"/>
  <c r="M14" i="12"/>
  <c r="M8" i="12"/>
  <c r="M22" i="4"/>
  <c r="M18" i="4"/>
  <c r="M13" i="4"/>
  <c r="M12" i="4"/>
  <c r="M6" i="4"/>
  <c r="M7" i="4"/>
  <c r="G31" i="11" l="1"/>
  <c r="B17" i="6"/>
  <c r="M16" i="6"/>
  <c r="M4" i="4"/>
  <c r="M10" i="4"/>
  <c r="M15" i="12"/>
  <c r="M20" i="12"/>
  <c r="M17" i="12"/>
  <c r="M19" i="4"/>
  <c r="M21" i="4"/>
  <c r="M9" i="16"/>
  <c r="M18" i="16"/>
  <c r="M16" i="4"/>
  <c r="M15" i="4"/>
  <c r="M21" i="16"/>
  <c r="M20" i="16"/>
  <c r="M17" i="16"/>
  <c r="M15" i="16"/>
  <c r="M11" i="16"/>
  <c r="M12" i="16"/>
  <c r="M6" i="16"/>
  <c r="M5" i="16"/>
  <c r="M21" i="12"/>
  <c r="M23" i="12"/>
  <c r="M11" i="12"/>
  <c r="M12" i="12"/>
  <c r="M9" i="12"/>
  <c r="M6" i="12"/>
  <c r="M5" i="12"/>
  <c r="M5" i="9"/>
  <c r="M9" i="4"/>
  <c r="M31" i="4" l="1"/>
  <c r="B18" i="6"/>
  <c r="M17" i="6"/>
  <c r="M3" i="9"/>
  <c r="M30" i="9" s="1"/>
  <c r="M3" i="8"/>
  <c r="M30" i="8" s="1"/>
  <c r="M3" i="7"/>
  <c r="M29" i="7" s="1"/>
  <c r="M3" i="16"/>
  <c r="M30" i="16" s="1"/>
  <c r="M3" i="13"/>
  <c r="M30" i="13" s="1"/>
  <c r="M3" i="12"/>
  <c r="M30" i="12" s="1"/>
  <c r="K32" i="10"/>
  <c r="K31" i="5" s="1"/>
  <c r="K31" i="6" s="1"/>
  <c r="K32" i="11" s="1"/>
  <c r="K31" i="12" s="1"/>
  <c r="K31" i="13" s="1"/>
  <c r="K31" i="15" s="1"/>
  <c r="K31" i="16" s="1"/>
  <c r="K32" i="4" s="1"/>
  <c r="K30" i="7" s="1"/>
  <c r="K31" i="8" s="1"/>
  <c r="K31" i="9" s="1"/>
  <c r="B19" i="6" l="1"/>
  <c r="L32" i="10"/>
  <c r="L31" i="5" s="1"/>
  <c r="M18" i="6" l="1"/>
  <c r="B20" i="6"/>
  <c r="M19" i="6"/>
  <c r="L31" i="6"/>
  <c r="L32" i="11" s="1"/>
  <c r="L31" i="12" s="1"/>
  <c r="L31" i="13" s="1"/>
  <c r="L31" i="15" s="1"/>
  <c r="L31" i="16" s="1"/>
  <c r="L32" i="4" s="1"/>
  <c r="L30" i="7" s="1"/>
  <c r="L31" i="8" s="1"/>
  <c r="L31" i="9" s="1"/>
  <c r="B21" i="6" l="1"/>
  <c r="B22" i="6" s="1"/>
  <c r="M20" i="6"/>
  <c r="B23" i="6" l="1"/>
  <c r="M22" i="6"/>
  <c r="B24" i="6" l="1"/>
  <c r="M23" i="6"/>
  <c r="G30" i="6" l="1"/>
  <c r="B25" i="6"/>
  <c r="M24" i="6"/>
  <c r="B26" i="6" l="1"/>
  <c r="M25" i="6"/>
  <c r="M26" i="6" l="1"/>
  <c r="B27" i="6"/>
  <c r="B28" i="6" s="1"/>
  <c r="M28" i="6" s="1"/>
  <c r="M30" i="6" l="1"/>
  <c r="M31" i="10"/>
  <c r="G31" i="10"/>
</calcChain>
</file>

<file path=xl/sharedStrings.xml><?xml version="1.0" encoding="utf-8"?>
<sst xmlns="http://schemas.openxmlformats.org/spreadsheetml/2006/main" count="131" uniqueCount="22">
  <si>
    <t>Matin</t>
  </si>
  <si>
    <t>Après-midi</t>
  </si>
  <si>
    <t>Total heures travaillées</t>
  </si>
  <si>
    <t>Solde</t>
  </si>
  <si>
    <t>CP</t>
  </si>
  <si>
    <t>RTT</t>
  </si>
  <si>
    <t>Solde positif</t>
  </si>
  <si>
    <t>solde négatif</t>
  </si>
  <si>
    <t>Motif</t>
  </si>
  <si>
    <t>Total mensuel</t>
  </si>
  <si>
    <t>Récup</t>
  </si>
  <si>
    <t>FERIE - 1er MAI</t>
  </si>
  <si>
    <t>FERIE - VICTOIRE 1945</t>
  </si>
  <si>
    <t>FERIE - ASCENSION</t>
  </si>
  <si>
    <t>FERIE - FETE NATIONALE</t>
  </si>
  <si>
    <t>FERIE - ASSOMPTION</t>
  </si>
  <si>
    <t>FERIE- ARMISTICE 1918</t>
  </si>
  <si>
    <t>FERIE - LA TOUSSAINT</t>
  </si>
  <si>
    <t>FERIE - NOEL</t>
  </si>
  <si>
    <t>FERIE - JOUR DE L'AN</t>
  </si>
  <si>
    <t>FERIE - LUNDI DE Pâques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</si>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</sst>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h:mm;@"/>
    <numFmt numFmtId="165" formatCode="[hh]:mm"/>
    <numFmt numFmtId="166" formatCode="[$-40C]dddd\ d"/>
    <numFmt numFmtId="167" formatCode="[$-40C]ddd\ d"/>
    <numFmt numFmtId="173" formatCode="[hh]:mm;[Red]\(\-0\)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vertical="center"/>
    </xf>
    <xf numFmtId="165" fontId="0" fillId="2" borderId="1" xfId="0" applyNumberFormat="1" applyFill="1" applyBorder="1"/>
    <xf numFmtId="165" fontId="3" fillId="0" borderId="1" xfId="0" applyNumberFormat="1" applyFont="1" applyBorder="1" applyAlignment="1">
      <alignment horizontal="center"/>
    </xf>
    <xf numFmtId="165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5" borderId="2" xfId="0" applyNumberFormat="1" applyFill="1" applyBorder="1" applyAlignment="1">
      <alignment vertical="center"/>
    </xf>
    <xf numFmtId="164" fontId="0" fillId="5" borderId="3" xfId="0" applyNumberFormat="1" applyFill="1" applyBorder="1" applyAlignment="1">
      <alignment vertical="center"/>
    </xf>
    <xf numFmtId="164" fontId="0" fillId="5" borderId="4" xfId="0" applyNumberForma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165" fontId="0" fillId="2" borderId="1" xfId="0" applyNumberFormat="1" applyFill="1" applyBorder="1" applyAlignment="1" applyProtection="1">
      <alignment vertical="center"/>
      <protection locked="0"/>
    </xf>
    <xf numFmtId="165" fontId="0" fillId="2" borderId="1" xfId="0" applyNumberFormat="1" applyFill="1" applyBorder="1" applyProtection="1">
      <protection locked="0"/>
    </xf>
    <xf numFmtId="165" fontId="3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5" fontId="0" fillId="2" borderId="2" xfId="0" applyNumberFormat="1" applyFill="1" applyBorder="1" applyProtection="1">
      <protection locked="0"/>
    </xf>
    <xf numFmtId="165" fontId="0" fillId="0" borderId="0" xfId="0" applyNumberFormat="1"/>
    <xf numFmtId="165" fontId="0" fillId="2" borderId="2" xfId="0" applyNumberFormat="1" applyFill="1" applyBorder="1" applyAlignment="1" applyProtection="1">
      <alignment vertical="center"/>
      <protection locked="0"/>
    </xf>
    <xf numFmtId="49" fontId="0" fillId="0" borderId="0" xfId="0" applyNumberFormat="1" applyAlignment="1">
      <alignment horizontal="center" vertical="center"/>
    </xf>
    <xf numFmtId="165" fontId="0" fillId="2" borderId="0" xfId="0" applyNumberFormat="1" applyFill="1" applyAlignment="1" applyProtection="1">
      <alignment vertical="center"/>
      <protection locked="0"/>
    </xf>
    <xf numFmtId="165" fontId="0" fillId="2" borderId="0" xfId="0" applyNumberFormat="1" applyFill="1" applyProtection="1">
      <protection locked="0"/>
    </xf>
    <xf numFmtId="165" fontId="3" fillId="0" borderId="0" xfId="0" applyNumberFormat="1" applyFont="1" applyAlignment="1">
      <alignment horizontal="center"/>
    </xf>
    <xf numFmtId="165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5" fontId="3" fillId="6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0" fontId="3" fillId="6" borderId="1" xfId="0" applyFont="1" applyFill="1" applyBorder="1" applyAlignment="1" applyProtection="1">
      <alignment horizontal="center" vertical="center"/>
      <protection locked="0"/>
    </xf>
    <xf numFmtId="167" fontId="0" fillId="5" borderId="1" xfId="0" applyNumberFormat="1" applyFill="1" applyBorder="1" applyAlignment="1">
      <alignment horizontal="left"/>
    </xf>
    <xf numFmtId="49" fontId="3" fillId="6" borderId="1" xfId="0" applyNumberFormat="1" applyFont="1" applyFill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left"/>
      <protection locked="0"/>
    </xf>
    <xf numFmtId="165" fontId="0" fillId="0" borderId="0" xfId="0" applyNumberFormat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165" fontId="0" fillId="5" borderId="1" xfId="0" applyNumberFormat="1" applyFill="1" applyBorder="1"/>
    <xf numFmtId="165" fontId="3" fillId="5" borderId="1" xfId="0" applyNumberFormat="1" applyFont="1" applyFill="1" applyBorder="1" applyAlignment="1">
      <alignment horizontal="center"/>
    </xf>
    <xf numFmtId="165" fontId="0" fillId="0" borderId="1" xfId="0" applyNumberFormat="1" applyBorder="1"/>
    <xf numFmtId="20" fontId="0" fillId="0" borderId="0" xfId="0" applyNumberFormat="1"/>
    <xf numFmtId="0" fontId="4" fillId="6" borderId="1" xfId="0" applyFont="1" applyFill="1" applyBorder="1" applyAlignment="1" applyProtection="1">
      <alignment horizontal="center" vertical="center"/>
      <protection locked="0"/>
    </xf>
    <xf numFmtId="165" fontId="0" fillId="4" borderId="7" xfId="0" applyNumberForma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165" fontId="0" fillId="5" borderId="1" xfId="0" applyNumberFormat="1" applyFill="1" applyBorder="1" applyAlignment="1" applyProtection="1">
      <alignment vertical="center"/>
      <protection locked="0"/>
    </xf>
    <xf numFmtId="165" fontId="0" fillId="5" borderId="1" xfId="0" applyNumberFormat="1" applyFill="1" applyBorder="1" applyProtection="1">
      <protection locked="0"/>
    </xf>
    <xf numFmtId="165" fontId="3" fillId="5" borderId="1" xfId="0" applyNumberFormat="1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5" fontId="0" fillId="5" borderId="0" xfId="0" applyNumberFormat="1" applyFill="1"/>
    <xf numFmtId="20" fontId="0" fillId="5" borderId="0" xfId="0" applyNumberFormat="1" applyFill="1"/>
    <xf numFmtId="167" fontId="0" fillId="5" borderId="1" xfId="0" applyNumberFormat="1" applyFill="1" applyBorder="1" applyAlignment="1" applyProtection="1">
      <alignment horizontal="left"/>
      <protection locked="0"/>
    </xf>
    <xf numFmtId="165" fontId="0" fillId="0" borderId="1" xfId="0" applyNumberFormat="1" applyBorder="1" applyAlignment="1" applyProtection="1">
      <alignment vertical="center"/>
      <protection locked="0"/>
    </xf>
    <xf numFmtId="165" fontId="0" fillId="0" borderId="2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0" fillId="0" borderId="0" xfId="0" applyAlignment="1">
      <alignment horizontal="center"/>
    </xf>
    <xf numFmtId="165" fontId="5" fillId="5" borderId="1" xfId="0" applyNumberFormat="1" applyFon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 applyProtection="1">
      <alignment vertical="center"/>
      <protection locked="0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7" fontId="0" fillId="3" borderId="5" xfId="0" applyNumberFormat="1" applyFill="1" applyBorder="1" applyAlignment="1">
      <alignment horizontal="center"/>
    </xf>
    <xf numFmtId="17" fontId="0" fillId="3" borderId="0" xfId="0" applyNumberFormat="1" applyFill="1" applyAlignment="1">
      <alignment horizontal="center"/>
    </xf>
    <xf numFmtId="0" fontId="0" fillId="4" borderId="7" xfId="0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17" fontId="0" fillId="3" borderId="5" xfId="0" applyNumberFormat="1" applyFill="1" applyBorder="1" applyAlignment="1" applyProtection="1">
      <alignment horizontal="center"/>
      <protection locked="0"/>
    </xf>
    <xf numFmtId="17" fontId="0" fillId="3" borderId="0" xfId="0" applyNumberFormat="1" applyFill="1" applyAlignment="1" applyProtection="1">
      <alignment horizontal="center"/>
      <protection locked="0"/>
    </xf>
    <xf numFmtId="173" fontId="3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4"/>
  <sheetViews>
    <sheetView tabSelected="1" zoomScaleNormal="100" workbookViewId="0">
      <selection activeCell="F29" sqref="F29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5" x14ac:dyDescent="0.25">
      <c r="B1" s="67">
        <v>45047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5" ht="39" customHeight="1" x14ac:dyDescent="0.25">
      <c r="B2" s="6"/>
      <c r="C2" s="65" t="s">
        <v>0</v>
      </c>
      <c r="D2" s="66"/>
      <c r="E2" s="65" t="s">
        <v>1</v>
      </c>
      <c r="F2" s="66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3</v>
      </c>
    </row>
    <row r="3" spans="1:15" x14ac:dyDescent="0.25">
      <c r="A3" s="51">
        <v>0.3125</v>
      </c>
      <c r="B3" s="30">
        <f>WORKDAY.INTL(B1-1,1,11)</f>
        <v>45047</v>
      </c>
      <c r="C3" s="9" t="s">
        <v>11</v>
      </c>
      <c r="D3" s="10"/>
      <c r="E3" s="10"/>
      <c r="F3" s="11"/>
      <c r="G3" s="35">
        <v>0.3125</v>
      </c>
      <c r="H3" s="39" t="str">
        <f t="shared" ref="H3" si="0">IF(G3-A3&gt;0,G3-A3,"")</f>
        <v/>
      </c>
      <c r="I3" s="39" t="str">
        <f>IF(A3-G3&gt;0,A3-G3,"")</f>
        <v/>
      </c>
      <c r="J3" s="47"/>
      <c r="K3" s="48"/>
      <c r="L3" s="48"/>
      <c r="M3" s="38" t="str">
        <f t="shared" ref="M3" si="1">H3</f>
        <v/>
      </c>
    </row>
    <row r="4" spans="1:15" x14ac:dyDescent="0.25">
      <c r="A4" s="18">
        <v>0.3125</v>
      </c>
      <c r="B4" s="28">
        <f>WORKDAY.INTL(B3,1,11)</f>
        <v>45048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>(IF(D4-C4+(F4-E4)=0,"",D4-C4+(F4-E4)))</f>
        <v>0.31250000000000006</v>
      </c>
      <c r="H4" s="26">
        <f>IF(G4-A4&gt;0,G4-A4,"")</f>
        <v>5.5511151231257827E-17</v>
      </c>
      <c r="I4" s="26" t="str">
        <f t="shared" ref="I4:I7" si="2">IF(A4-G4&gt;0,A4-G4,"")</f>
        <v/>
      </c>
      <c r="J4" s="15"/>
      <c r="K4" s="29"/>
      <c r="L4" s="29"/>
      <c r="M4" s="40">
        <f>H4</f>
        <v>5.5511151231257827E-17</v>
      </c>
    </row>
    <row r="5" spans="1:15" x14ac:dyDescent="0.25">
      <c r="A5" s="18">
        <v>0.3125</v>
      </c>
      <c r="B5" s="28">
        <f>WORKDAY.INTL(B4,1,11)</f>
        <v>45049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>IF(D5-C5+(F5-E5)=0,"",D5-C5+(F5-E5))</f>
        <v>0.31250000000000006</v>
      </c>
      <c r="H5" s="26">
        <f>IF(G5-A5&gt;0,G5-A5,"")</f>
        <v>5.5511151231257827E-17</v>
      </c>
      <c r="I5" s="26" t="str">
        <f t="shared" si="2"/>
        <v/>
      </c>
      <c r="J5" s="15"/>
      <c r="K5" s="29"/>
      <c r="L5" s="29"/>
      <c r="M5" s="40">
        <f>H5</f>
        <v>5.5511151231257827E-17</v>
      </c>
    </row>
    <row r="6" spans="1:15" x14ac:dyDescent="0.25">
      <c r="A6" s="18">
        <v>0.3125</v>
      </c>
      <c r="B6" s="28">
        <f t="shared" ref="B6:B29" si="3">WORKDAY.INTL(B5,1,11)</f>
        <v>45050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ref="G6:G7" si="4">IF(D6-C6+(F6-E6)=0,"",D6-C6+(F6-E6))</f>
        <v>0.31250000000000006</v>
      </c>
      <c r="H6" s="26">
        <f>IF(G6-A6&gt;0,G6-A6,"")</f>
        <v>5.5511151231257827E-17</v>
      </c>
      <c r="I6" s="26" t="str">
        <f t="shared" si="2"/>
        <v/>
      </c>
      <c r="J6" s="15"/>
      <c r="K6" s="29"/>
      <c r="L6" s="29"/>
      <c r="M6" s="40">
        <f t="shared" ref="M6:M29" si="5">H6</f>
        <v>5.5511151231257827E-17</v>
      </c>
    </row>
    <row r="7" spans="1:15" x14ac:dyDescent="0.25">
      <c r="A7" s="18">
        <v>0.3125</v>
      </c>
      <c r="B7" s="28">
        <f t="shared" si="3"/>
        <v>45051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4"/>
        <v>0.31250000000000006</v>
      </c>
      <c r="H7" s="26">
        <f t="shared" ref="H7:H29" si="6">IF(G7-A7&gt;0,G7-A7,"")</f>
        <v>5.5511151231257827E-17</v>
      </c>
      <c r="I7" s="26" t="str">
        <f t="shared" si="2"/>
        <v/>
      </c>
      <c r="J7" s="15"/>
      <c r="K7" s="29"/>
      <c r="L7" s="29"/>
      <c r="M7" s="40">
        <f t="shared" si="5"/>
        <v>5.5511151231257827E-17</v>
      </c>
    </row>
    <row r="8" spans="1:15" x14ac:dyDescent="0.25">
      <c r="A8" s="18"/>
      <c r="B8" s="28">
        <f t="shared" si="3"/>
        <v>45052</v>
      </c>
      <c r="C8" s="49"/>
      <c r="D8" s="50"/>
      <c r="E8" s="50"/>
      <c r="F8" s="50"/>
      <c r="G8" s="59"/>
      <c r="H8" s="26"/>
      <c r="I8" s="26"/>
      <c r="J8" s="36"/>
      <c r="K8" s="60"/>
      <c r="L8" s="60"/>
      <c r="M8" s="40"/>
    </row>
    <row r="9" spans="1:15" x14ac:dyDescent="0.25">
      <c r="A9" s="51">
        <v>0.3125</v>
      </c>
      <c r="B9" s="30">
        <f t="shared" si="3"/>
        <v>45054</v>
      </c>
      <c r="C9" s="45" t="s">
        <v>12</v>
      </c>
      <c r="D9" s="45"/>
      <c r="E9" s="46"/>
      <c r="F9" s="46"/>
      <c r="G9" s="39">
        <v>0.3125</v>
      </c>
      <c r="H9" s="39" t="str">
        <f t="shared" ref="H9" si="7">IF(G9-A9&gt;0,G9-A9,"")</f>
        <v/>
      </c>
      <c r="I9" s="39" t="str">
        <f>IF(A9-G9&gt;0,A9-G9,"")</f>
        <v/>
      </c>
      <c r="J9" s="47"/>
      <c r="K9" s="48"/>
      <c r="L9" s="48"/>
      <c r="M9" s="38" t="str">
        <f t="shared" ref="M9" si="8">H9</f>
        <v/>
      </c>
    </row>
    <row r="10" spans="1:15" x14ac:dyDescent="0.25">
      <c r="A10" s="18">
        <v>0.3125</v>
      </c>
      <c r="B10" s="28">
        <f t="shared" si="3"/>
        <v>45055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>(IF(D10-C10+(F10-E10)=0,"",D10-C10+(F10-E10)))</f>
        <v>0.31250000000000006</v>
      </c>
      <c r="H10" s="75">
        <f t="shared" si="6"/>
        <v>5.5511151231257827E-17</v>
      </c>
      <c r="I10" s="26" t="str">
        <f t="shared" ref="I10:I29" si="9">IF(A10-G10&gt;0,A10-G10,"")</f>
        <v/>
      </c>
      <c r="J10" s="15"/>
      <c r="K10" s="29"/>
      <c r="L10" s="29"/>
      <c r="M10" s="40">
        <f t="shared" si="5"/>
        <v>5.5511151231257827E-17</v>
      </c>
    </row>
    <row r="11" spans="1:15" x14ac:dyDescent="0.25">
      <c r="A11" s="18">
        <v>0.3125</v>
      </c>
      <c r="B11" s="28">
        <f t="shared" si="3"/>
        <v>45056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ref="G11:G25" si="10">(IF(D11-C11+(F11-E11)=0,"",D11-C11+(F11-E11)))</f>
        <v>0.31250000000000006</v>
      </c>
      <c r="H11" s="26">
        <f t="shared" si="6"/>
        <v>5.5511151231257827E-17</v>
      </c>
      <c r="I11" s="26" t="str">
        <f t="shared" si="9"/>
        <v/>
      </c>
      <c r="J11" s="15"/>
      <c r="K11" s="29"/>
      <c r="L11" s="29"/>
      <c r="M11" s="40">
        <f t="shared" si="5"/>
        <v>5.5511151231257827E-17</v>
      </c>
    </row>
    <row r="12" spans="1:15" x14ac:dyDescent="0.25">
      <c r="A12" s="18">
        <v>0.3125</v>
      </c>
      <c r="B12" s="28">
        <f t="shared" si="3"/>
        <v>45057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10"/>
        <v>0.31250000000000006</v>
      </c>
      <c r="H12" s="26">
        <f t="shared" si="6"/>
        <v>5.5511151231257827E-17</v>
      </c>
      <c r="I12" s="26" t="str">
        <f t="shared" si="9"/>
        <v/>
      </c>
      <c r="J12" s="15"/>
      <c r="K12" s="29"/>
      <c r="L12" s="29"/>
      <c r="M12" s="40">
        <f t="shared" si="5"/>
        <v>5.5511151231257827E-17</v>
      </c>
    </row>
    <row r="13" spans="1:15" x14ac:dyDescent="0.25">
      <c r="A13" s="18">
        <v>0.3125</v>
      </c>
      <c r="B13" s="28">
        <f t="shared" si="3"/>
        <v>45058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10"/>
        <v>0.31250000000000006</v>
      </c>
      <c r="H13" s="26">
        <f t="shared" si="6"/>
        <v>5.5511151231257827E-17</v>
      </c>
      <c r="I13" s="26" t="str">
        <f t="shared" si="9"/>
        <v/>
      </c>
      <c r="J13" s="15"/>
      <c r="K13" s="29"/>
      <c r="L13" s="29"/>
      <c r="M13" s="40">
        <f t="shared" si="5"/>
        <v>5.5511151231257827E-17</v>
      </c>
    </row>
    <row r="14" spans="1:15" x14ac:dyDescent="0.25">
      <c r="A14" s="18"/>
      <c r="B14" s="28">
        <f t="shared" si="3"/>
        <v>45059</v>
      </c>
      <c r="C14" s="13"/>
      <c r="D14" s="13"/>
      <c r="E14" s="17"/>
      <c r="F14" s="14"/>
      <c r="G14" s="26"/>
      <c r="H14" s="26"/>
      <c r="I14" s="26"/>
      <c r="J14" s="15"/>
      <c r="K14" s="29"/>
      <c r="L14" s="29"/>
      <c r="M14" s="40"/>
    </row>
    <row r="15" spans="1:15" x14ac:dyDescent="0.25">
      <c r="A15" s="18">
        <v>0.3125</v>
      </c>
      <c r="B15" s="28">
        <f t="shared" si="3"/>
        <v>45061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10"/>
        <v>0.31250000000000006</v>
      </c>
      <c r="H15" s="26">
        <f t="shared" si="6"/>
        <v>5.5511151231257827E-17</v>
      </c>
      <c r="I15" s="26" t="str">
        <f t="shared" si="9"/>
        <v/>
      </c>
      <c r="J15" s="15"/>
      <c r="K15" s="29"/>
      <c r="L15" s="29"/>
      <c r="M15" s="40">
        <f t="shared" si="5"/>
        <v>5.5511151231257827E-17</v>
      </c>
      <c r="O15" t="s">
        <v>21</v>
      </c>
    </row>
    <row r="16" spans="1:15" x14ac:dyDescent="0.25">
      <c r="A16" s="18">
        <v>0.3125</v>
      </c>
      <c r="B16" s="28">
        <f t="shared" si="3"/>
        <v>45062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10"/>
        <v>0.31250000000000006</v>
      </c>
      <c r="H16" s="26">
        <f t="shared" ref="H16" si="11">IF(G16-A16&gt;0,G16-A16,"")</f>
        <v>5.5511151231257827E-17</v>
      </c>
      <c r="I16" s="26" t="str">
        <f t="shared" si="9"/>
        <v/>
      </c>
      <c r="J16" s="15"/>
      <c r="K16" s="29"/>
      <c r="L16" s="29"/>
      <c r="M16" s="40">
        <f t="shared" ref="M16" si="12">H16</f>
        <v>5.5511151231257827E-17</v>
      </c>
    </row>
    <row r="17" spans="1:13" x14ac:dyDescent="0.25">
      <c r="A17" s="18">
        <v>0.3125</v>
      </c>
      <c r="B17" s="28">
        <f t="shared" si="3"/>
        <v>45063</v>
      </c>
      <c r="C17" s="13">
        <v>0.33333333333333331</v>
      </c>
      <c r="D17" s="13">
        <v>0.5</v>
      </c>
      <c r="E17" s="17">
        <v>0.5625</v>
      </c>
      <c r="F17" s="14">
        <v>0.70833333333333337</v>
      </c>
      <c r="G17" s="26">
        <f t="shared" si="10"/>
        <v>0.31250000000000006</v>
      </c>
      <c r="H17" s="26">
        <f t="shared" si="6"/>
        <v>5.5511151231257827E-17</v>
      </c>
      <c r="I17" s="26" t="str">
        <f t="shared" si="9"/>
        <v/>
      </c>
      <c r="J17" s="15"/>
      <c r="K17" s="29"/>
      <c r="L17" s="29"/>
      <c r="M17" s="40">
        <f t="shared" si="5"/>
        <v>5.5511151231257827E-17</v>
      </c>
    </row>
    <row r="18" spans="1:13" x14ac:dyDescent="0.25">
      <c r="A18" s="51">
        <v>0.3125</v>
      </c>
      <c r="B18" s="30">
        <f t="shared" si="3"/>
        <v>45064</v>
      </c>
      <c r="C18" s="9" t="s">
        <v>13</v>
      </c>
      <c r="D18" s="10"/>
      <c r="E18" s="10"/>
      <c r="F18" s="10"/>
      <c r="G18" s="34">
        <v>0.3125</v>
      </c>
      <c r="H18" s="39" t="str">
        <f t="shared" ref="H18" si="13">IF(G18-A18&gt;0,G18-A18,"")</f>
        <v/>
      </c>
      <c r="I18" s="39" t="str">
        <f>IF(A18-G18&gt;0,A18-G18,"")</f>
        <v/>
      </c>
      <c r="J18" s="47"/>
      <c r="K18" s="48"/>
      <c r="L18" s="48"/>
      <c r="M18" s="38" t="str">
        <f t="shared" ref="M18" si="14">H18</f>
        <v/>
      </c>
    </row>
    <row r="19" spans="1:13" x14ac:dyDescent="0.25">
      <c r="A19" s="18">
        <v>0.3125</v>
      </c>
      <c r="B19" s="28">
        <f t="shared" si="3"/>
        <v>45065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10"/>
        <v>0.31250000000000006</v>
      </c>
      <c r="H19" s="26">
        <f t="shared" si="6"/>
        <v>5.5511151231257827E-17</v>
      </c>
      <c r="I19" s="26" t="str">
        <f t="shared" si="9"/>
        <v/>
      </c>
      <c r="J19" s="15"/>
      <c r="K19" s="29"/>
      <c r="L19" s="29"/>
      <c r="M19" s="40">
        <f t="shared" si="5"/>
        <v>5.5511151231257827E-17</v>
      </c>
    </row>
    <row r="20" spans="1:13" x14ac:dyDescent="0.25">
      <c r="A20" s="18"/>
      <c r="B20" s="28">
        <f t="shared" si="3"/>
        <v>45066</v>
      </c>
      <c r="C20" s="13"/>
      <c r="D20" s="13"/>
      <c r="E20" s="17"/>
      <c r="F20" s="14"/>
      <c r="G20" s="26"/>
      <c r="H20" s="26"/>
      <c r="I20" s="26"/>
      <c r="J20" s="15"/>
      <c r="K20" s="29"/>
      <c r="L20" s="29"/>
      <c r="M20" s="40"/>
    </row>
    <row r="21" spans="1:13" x14ac:dyDescent="0.25">
      <c r="A21" s="18">
        <v>0.3125</v>
      </c>
      <c r="B21" s="28">
        <f t="shared" si="3"/>
        <v>45068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10"/>
        <v>0.31250000000000006</v>
      </c>
      <c r="H21" s="26">
        <f t="shared" si="6"/>
        <v>5.5511151231257827E-17</v>
      </c>
      <c r="I21" s="26" t="str">
        <f t="shared" si="9"/>
        <v/>
      </c>
      <c r="J21" s="15"/>
      <c r="K21" s="29"/>
      <c r="L21" s="29"/>
      <c r="M21" s="40">
        <f t="shared" si="5"/>
        <v>5.5511151231257827E-17</v>
      </c>
    </row>
    <row r="22" spans="1:13" x14ac:dyDescent="0.25">
      <c r="A22" s="18">
        <v>0.3125</v>
      </c>
      <c r="B22" s="28">
        <f t="shared" si="3"/>
        <v>45069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10"/>
        <v>0.31250000000000006</v>
      </c>
      <c r="H22" s="26">
        <f t="shared" si="6"/>
        <v>5.5511151231257827E-17</v>
      </c>
      <c r="I22" s="26" t="str">
        <f t="shared" si="9"/>
        <v/>
      </c>
      <c r="J22" s="15"/>
      <c r="K22" s="29"/>
      <c r="L22" s="29"/>
      <c r="M22" s="40">
        <f t="shared" si="5"/>
        <v>5.5511151231257827E-17</v>
      </c>
    </row>
    <row r="23" spans="1:13" x14ac:dyDescent="0.25">
      <c r="A23" s="18">
        <v>0.3125</v>
      </c>
      <c r="B23" s="28">
        <f t="shared" si="3"/>
        <v>45070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10"/>
        <v>0.31250000000000006</v>
      </c>
      <c r="H23" s="26">
        <f t="shared" si="6"/>
        <v>5.5511151231257827E-17</v>
      </c>
      <c r="I23" s="26" t="str">
        <f t="shared" si="9"/>
        <v/>
      </c>
      <c r="J23" s="36"/>
      <c r="K23" s="60"/>
      <c r="L23" s="60"/>
      <c r="M23" s="40">
        <f t="shared" si="5"/>
        <v>5.5511151231257827E-17</v>
      </c>
    </row>
    <row r="24" spans="1:13" x14ac:dyDescent="0.25">
      <c r="A24" s="18">
        <v>0.3125</v>
      </c>
      <c r="B24" s="28">
        <f t="shared" si="3"/>
        <v>45071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10"/>
        <v>0.31250000000000006</v>
      </c>
      <c r="H24" s="26">
        <f t="shared" si="6"/>
        <v>5.5511151231257827E-17</v>
      </c>
      <c r="I24" s="26" t="str">
        <f t="shared" si="9"/>
        <v/>
      </c>
      <c r="J24" s="15"/>
      <c r="K24" s="29"/>
      <c r="L24" s="29"/>
      <c r="M24" s="40">
        <f t="shared" si="5"/>
        <v>5.5511151231257827E-17</v>
      </c>
    </row>
    <row r="25" spans="1:13" x14ac:dyDescent="0.25">
      <c r="A25" s="18">
        <v>0.3125</v>
      </c>
      <c r="B25" s="28">
        <f t="shared" si="3"/>
        <v>45072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10"/>
        <v>0.31250000000000006</v>
      </c>
      <c r="H25" s="26">
        <f t="shared" si="6"/>
        <v>5.5511151231257827E-17</v>
      </c>
      <c r="I25" s="26" t="str">
        <f t="shared" si="9"/>
        <v/>
      </c>
      <c r="J25" s="15"/>
      <c r="K25" s="29"/>
      <c r="L25" s="29"/>
      <c r="M25" s="40">
        <f t="shared" si="5"/>
        <v>5.5511151231257827E-17</v>
      </c>
    </row>
    <row r="26" spans="1:13" x14ac:dyDescent="0.25">
      <c r="A26" s="18"/>
      <c r="B26" s="28">
        <f t="shared" si="3"/>
        <v>45073</v>
      </c>
      <c r="C26" s="13"/>
      <c r="D26" s="13"/>
      <c r="E26" s="14"/>
      <c r="F26" s="14"/>
      <c r="G26" s="26"/>
      <c r="H26" s="26" t="str">
        <f t="shared" si="6"/>
        <v/>
      </c>
      <c r="I26" s="26"/>
      <c r="J26" s="15"/>
      <c r="K26" s="29"/>
      <c r="L26" s="29"/>
      <c r="M26" s="40"/>
    </row>
    <row r="27" spans="1:13" x14ac:dyDescent="0.25">
      <c r="A27" s="18">
        <v>0.29166666666666669</v>
      </c>
      <c r="B27" s="28">
        <f t="shared" si="3"/>
        <v>45075</v>
      </c>
      <c r="C27" s="13">
        <v>0.33333333333333331</v>
      </c>
      <c r="D27" s="13">
        <v>0.5</v>
      </c>
      <c r="E27" s="14">
        <v>0.5625</v>
      </c>
      <c r="F27" s="14">
        <v>0.6875</v>
      </c>
      <c r="G27" s="26">
        <f t="shared" ref="G27" si="15">(IF(D27-C27+(F27-E27)=0,"",D27-C27+(F27-E27)))</f>
        <v>0.29166666666666669</v>
      </c>
      <c r="H27" s="26" t="str">
        <f t="shared" si="6"/>
        <v/>
      </c>
      <c r="I27" s="26" t="str">
        <f t="shared" si="9"/>
        <v/>
      </c>
      <c r="J27" s="15"/>
      <c r="K27" s="29"/>
      <c r="L27" s="29"/>
      <c r="M27" s="40" t="str">
        <f>H27</f>
        <v/>
      </c>
    </row>
    <row r="28" spans="1:13" x14ac:dyDescent="0.25">
      <c r="A28" s="18">
        <v>0.3125</v>
      </c>
      <c r="B28" s="28">
        <f t="shared" si="3"/>
        <v>45076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ref="G28:G29" si="16">(IF(D28-C28+(F28-E28)=0,"",D28-C28+(F28-E28)))</f>
        <v>0.31250000000000006</v>
      </c>
      <c r="H28" s="26">
        <f t="shared" si="6"/>
        <v>5.5511151231257827E-17</v>
      </c>
      <c r="I28" s="26" t="str">
        <f t="shared" si="9"/>
        <v/>
      </c>
      <c r="J28" s="15"/>
      <c r="K28" s="29"/>
      <c r="L28" s="29"/>
      <c r="M28" s="40">
        <f t="shared" si="5"/>
        <v>5.5511151231257827E-17</v>
      </c>
    </row>
    <row r="29" spans="1:13" x14ac:dyDescent="0.25">
      <c r="A29" s="18">
        <v>0.3125</v>
      </c>
      <c r="B29" s="28">
        <f t="shared" si="3"/>
        <v>45077</v>
      </c>
      <c r="C29" s="13">
        <v>0.33333333333333331</v>
      </c>
      <c r="D29" s="13">
        <v>0.5</v>
      </c>
      <c r="E29" s="14">
        <v>0.5625</v>
      </c>
      <c r="F29" s="14">
        <v>0.70833333333333337</v>
      </c>
      <c r="G29" s="26">
        <f t="shared" si="16"/>
        <v>0.31250000000000006</v>
      </c>
      <c r="H29" s="26">
        <f t="shared" si="6"/>
        <v>5.5511151231257827E-17</v>
      </c>
      <c r="I29" s="26" t="str">
        <f t="shared" si="9"/>
        <v/>
      </c>
      <c r="J29" s="15"/>
      <c r="K29" s="29"/>
      <c r="L29" s="29"/>
      <c r="M29" s="40">
        <f t="shared" si="5"/>
        <v>5.5511151231257827E-17</v>
      </c>
    </row>
    <row r="30" spans="1:13" x14ac:dyDescent="0.25">
      <c r="J30" s="16"/>
      <c r="K30" s="7"/>
      <c r="L30" s="7"/>
    </row>
    <row r="31" spans="1:13" x14ac:dyDescent="0.25">
      <c r="B31" t="s">
        <v>9</v>
      </c>
      <c r="G31" s="18">
        <f>SUM(G3:G29)+H31-I31</f>
        <v>7.1666666666666679</v>
      </c>
      <c r="H31" s="18">
        <f>SUM(H3:H29)</f>
        <v>1.0547118733938987E-15</v>
      </c>
      <c r="I31" s="18">
        <f>SUM(I4:I29)</f>
        <v>0</v>
      </c>
      <c r="K31" s="7">
        <f>SUM(K3:K29)</f>
        <v>0</v>
      </c>
      <c r="L31" s="7">
        <f>SUM(L3:L29)</f>
        <v>0</v>
      </c>
      <c r="M31" s="18">
        <f>SUM(M3:M29)</f>
        <v>1.0547118733938987E-15</v>
      </c>
    </row>
    <row r="32" spans="1:13" x14ac:dyDescent="0.25">
      <c r="K32" s="7">
        <f>30-K31</f>
        <v>30</v>
      </c>
      <c r="L32" s="7">
        <f>16-L31</f>
        <v>16</v>
      </c>
    </row>
    <row r="34" spans="2:2" x14ac:dyDescent="0.25">
      <c r="B34" t="str">
        <f>IF(G4&lt;A4,"-","")&amp;TEXT(ABS(G4-A4),"[hh]:mm")</f>
        <v>00:00</v>
      </c>
    </row>
  </sheetData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1"/>
  <sheetViews>
    <sheetView zoomScaleNormal="100" workbookViewId="0">
      <selection activeCell="I30" sqref="I30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70">
        <f>EDATE(_DébutPeriode,1)</f>
        <v>45078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3" ht="45" x14ac:dyDescent="0.25">
      <c r="B2" s="43"/>
      <c r="C2" s="69" t="s">
        <v>0</v>
      </c>
      <c r="D2" s="69"/>
      <c r="E2" s="69" t="s">
        <v>1</v>
      </c>
      <c r="F2" s="69"/>
      <c r="G2" s="44" t="s">
        <v>2</v>
      </c>
      <c r="H2" s="44" t="s">
        <v>6</v>
      </c>
      <c r="I2" s="44" t="s">
        <v>7</v>
      </c>
      <c r="J2" s="44" t="s">
        <v>8</v>
      </c>
      <c r="K2" s="44" t="s">
        <v>4</v>
      </c>
      <c r="L2" s="44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45078</v>
      </c>
      <c r="C3" s="13">
        <v>0.33333333333333331</v>
      </c>
      <c r="D3" s="13">
        <v>0.5</v>
      </c>
      <c r="E3" s="17">
        <v>0.5625</v>
      </c>
      <c r="F3" s="14">
        <v>0.70833333333333337</v>
      </c>
      <c r="G3" s="26">
        <f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42"/>
      <c r="L3" s="42"/>
      <c r="M3" s="40">
        <f>H3</f>
        <v>5.5511151231257827E-17</v>
      </c>
    </row>
    <row r="4" spans="1:13" x14ac:dyDescent="0.25">
      <c r="A4" s="41">
        <v>0.3125</v>
      </c>
      <c r="B4" s="28">
        <f>WORKDAY.INTL(B1,1,11)</f>
        <v>45079</v>
      </c>
      <c r="C4" s="13">
        <v>0.33333333333333331</v>
      </c>
      <c r="D4" s="13">
        <v>0.5</v>
      </c>
      <c r="E4" s="19">
        <v>0.5625</v>
      </c>
      <c r="F4" s="13">
        <v>0.70833333333333337</v>
      </c>
      <c r="G4" s="26">
        <f>IF(D4-C4+(F4-E4)=0,"",D4-C4+(F4-E4))</f>
        <v>0.31250000000000006</v>
      </c>
      <c r="H4" s="26">
        <f t="shared" ref="H4:H28" si="0">IF(G4-A4&gt;0,G4-A4,"")</f>
        <v>5.5511151231257827E-17</v>
      </c>
      <c r="I4" s="26" t="str">
        <f t="shared" ref="I4:I28" si="1">IF(A4-G4&gt;0,A4-G4,"")</f>
        <v/>
      </c>
      <c r="J4" s="15"/>
      <c r="K4" s="29"/>
      <c r="L4" s="29"/>
      <c r="M4" s="40">
        <f t="shared" ref="M4:M28" si="2">H4</f>
        <v>5.5511151231257827E-17</v>
      </c>
    </row>
    <row r="5" spans="1:13" x14ac:dyDescent="0.25">
      <c r="A5" s="41"/>
      <c r="B5" s="28">
        <f>WORKDAY.INTL(B4,1,11)</f>
        <v>45080</v>
      </c>
      <c r="C5" s="13"/>
      <c r="D5" s="13"/>
      <c r="E5" s="17"/>
      <c r="F5" s="14"/>
      <c r="G5" s="26"/>
      <c r="H5" s="26"/>
      <c r="I5" s="26"/>
      <c r="J5" s="15"/>
      <c r="K5" s="29"/>
      <c r="L5" s="29"/>
      <c r="M5" s="40"/>
    </row>
    <row r="6" spans="1:13" x14ac:dyDescent="0.25">
      <c r="A6" s="41">
        <v>0.3125</v>
      </c>
      <c r="B6" s="28">
        <f t="shared" ref="B6:B23" si="3">WORKDAY.INTL(B5,1,11)</f>
        <v>45082</v>
      </c>
      <c r="C6" s="13">
        <v>0.33333333333333331</v>
      </c>
      <c r="D6" s="13">
        <v>0.5</v>
      </c>
      <c r="E6" s="17">
        <v>0.5625</v>
      </c>
      <c r="F6" s="14">
        <v>0.70833333333333337</v>
      </c>
      <c r="G6" s="26">
        <f t="shared" ref="G6:G10" si="4">IF(D6-C6+(F6-E6)=0,"",D6-C6+(F6-E6))</f>
        <v>0.31250000000000006</v>
      </c>
      <c r="H6" s="26">
        <f t="shared" si="0"/>
        <v>5.5511151231257827E-17</v>
      </c>
      <c r="I6" s="26" t="str">
        <f t="shared" si="1"/>
        <v/>
      </c>
      <c r="J6" s="15"/>
      <c r="K6" s="29"/>
      <c r="L6" s="29"/>
      <c r="M6" s="40">
        <f t="shared" si="2"/>
        <v>5.5511151231257827E-17</v>
      </c>
    </row>
    <row r="7" spans="1:13" x14ac:dyDescent="0.25">
      <c r="A7" s="41">
        <v>0.3125</v>
      </c>
      <c r="B7" s="28">
        <f t="shared" si="3"/>
        <v>45083</v>
      </c>
      <c r="C7" s="13">
        <v>0.33333333333333331</v>
      </c>
      <c r="D7" s="13">
        <v>0.5</v>
      </c>
      <c r="E7" s="17">
        <v>0.5625</v>
      </c>
      <c r="F7" s="14">
        <v>0.70833333333333337</v>
      </c>
      <c r="G7" s="26">
        <f t="shared" si="4"/>
        <v>0.31250000000000006</v>
      </c>
      <c r="H7" s="26">
        <f t="shared" si="0"/>
        <v>5.5511151231257827E-17</v>
      </c>
      <c r="I7" s="26" t="str">
        <f t="shared" si="1"/>
        <v/>
      </c>
      <c r="J7" s="15"/>
      <c r="K7" s="29"/>
      <c r="L7" s="29"/>
      <c r="M7" s="40">
        <f t="shared" si="2"/>
        <v>5.5511151231257827E-17</v>
      </c>
    </row>
    <row r="8" spans="1:13" x14ac:dyDescent="0.25">
      <c r="A8" s="41">
        <v>0.3125</v>
      </c>
      <c r="B8" s="28">
        <f t="shared" si="3"/>
        <v>45084</v>
      </c>
      <c r="C8" s="13">
        <v>0.33333333333333331</v>
      </c>
      <c r="D8" s="13">
        <v>0.5</v>
      </c>
      <c r="E8" s="17">
        <v>0.5625</v>
      </c>
      <c r="F8" s="14">
        <v>0.70833333333333337</v>
      </c>
      <c r="G8" s="26">
        <f t="shared" si="4"/>
        <v>0.31250000000000006</v>
      </c>
      <c r="H8" s="26">
        <f t="shared" si="0"/>
        <v>5.5511151231257827E-17</v>
      </c>
      <c r="I8" s="26" t="str">
        <f t="shared" si="1"/>
        <v/>
      </c>
      <c r="J8" s="15"/>
      <c r="K8" s="29"/>
      <c r="L8" s="29"/>
      <c r="M8" s="40"/>
    </row>
    <row r="9" spans="1:13" x14ac:dyDescent="0.25">
      <c r="A9" s="41">
        <v>0.3125</v>
      </c>
      <c r="B9" s="28">
        <f t="shared" si="3"/>
        <v>45085</v>
      </c>
      <c r="C9" s="13">
        <v>0.33333333333333331</v>
      </c>
      <c r="D9" s="13">
        <v>0.5</v>
      </c>
      <c r="E9" s="17">
        <v>0.5625</v>
      </c>
      <c r="F9" s="14">
        <v>0.69097222222222221</v>
      </c>
      <c r="G9" s="26">
        <f t="shared" si="4"/>
        <v>0.2951388888888889</v>
      </c>
      <c r="H9" s="26" t="str">
        <f t="shared" si="0"/>
        <v/>
      </c>
      <c r="I9" s="26">
        <f t="shared" si="1"/>
        <v>1.7361111111111105E-2</v>
      </c>
      <c r="J9" s="15"/>
      <c r="K9" s="29"/>
      <c r="L9" s="29"/>
      <c r="M9" s="40" t="str">
        <f t="shared" si="2"/>
        <v/>
      </c>
    </row>
    <row r="10" spans="1:13" x14ac:dyDescent="0.25">
      <c r="A10" s="41">
        <v>0.3125</v>
      </c>
      <c r="B10" s="28">
        <f t="shared" si="3"/>
        <v>45086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4"/>
        <v>0.31250000000000006</v>
      </c>
      <c r="H10" s="26">
        <f t="shared" si="0"/>
        <v>5.5511151231257827E-17</v>
      </c>
      <c r="I10" s="26" t="str">
        <f t="shared" si="1"/>
        <v/>
      </c>
      <c r="J10" s="15"/>
      <c r="K10" s="29"/>
      <c r="L10" s="29"/>
      <c r="M10" s="40">
        <f t="shared" si="2"/>
        <v>5.5511151231257827E-17</v>
      </c>
    </row>
    <row r="11" spans="1:13" x14ac:dyDescent="0.25">
      <c r="A11" s="41"/>
      <c r="B11" s="28">
        <f t="shared" si="3"/>
        <v>45087</v>
      </c>
      <c r="C11" s="13"/>
      <c r="D11" s="13"/>
      <c r="E11" s="17"/>
      <c r="F11" s="14"/>
      <c r="G11" s="26"/>
      <c r="H11" s="26"/>
      <c r="I11" s="26"/>
      <c r="J11" s="15"/>
      <c r="K11" s="29"/>
      <c r="L11" s="29"/>
      <c r="M11" s="40"/>
    </row>
    <row r="12" spans="1:13" x14ac:dyDescent="0.25">
      <c r="A12" s="41">
        <v>0.3125</v>
      </c>
      <c r="B12" s="28">
        <f t="shared" si="3"/>
        <v>45089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ref="G12:G16" si="5">IF(D12-C12+(F12-E12)=0,"",D12-C12+(F12-E12))</f>
        <v>0.31250000000000006</v>
      </c>
      <c r="H12" s="26">
        <f t="shared" si="0"/>
        <v>5.5511151231257827E-17</v>
      </c>
      <c r="I12" s="26" t="str">
        <f t="shared" si="1"/>
        <v/>
      </c>
      <c r="J12" s="15"/>
      <c r="K12" s="29"/>
      <c r="L12" s="29"/>
      <c r="M12" s="40">
        <f t="shared" si="2"/>
        <v>5.5511151231257827E-17</v>
      </c>
    </row>
    <row r="13" spans="1:13" x14ac:dyDescent="0.25">
      <c r="A13" s="41">
        <v>0.3125</v>
      </c>
      <c r="B13" s="28">
        <f t="shared" si="3"/>
        <v>45090</v>
      </c>
      <c r="C13" s="13">
        <v>0.33333333333333331</v>
      </c>
      <c r="D13" s="13">
        <v>0.5</v>
      </c>
      <c r="E13" s="17">
        <v>0.5625</v>
      </c>
      <c r="F13" s="14">
        <v>0.69444444444444453</v>
      </c>
      <c r="G13" s="26">
        <f t="shared" si="5"/>
        <v>0.29861111111111122</v>
      </c>
      <c r="H13" s="26" t="str">
        <f t="shared" si="0"/>
        <v/>
      </c>
      <c r="I13" s="26">
        <f t="shared" si="1"/>
        <v>1.3888888888888784E-2</v>
      </c>
      <c r="J13" s="15"/>
      <c r="K13" s="29"/>
      <c r="L13" s="29"/>
      <c r="M13" s="40" t="str">
        <f t="shared" si="2"/>
        <v/>
      </c>
    </row>
    <row r="14" spans="1:13" x14ac:dyDescent="0.25">
      <c r="A14" s="41">
        <v>0.3125</v>
      </c>
      <c r="B14" s="28">
        <f t="shared" si="3"/>
        <v>45091</v>
      </c>
      <c r="C14" s="13">
        <v>0.33333333333333331</v>
      </c>
      <c r="D14" s="13">
        <v>0.5</v>
      </c>
      <c r="E14" s="17">
        <v>0.5625</v>
      </c>
      <c r="F14" s="14">
        <v>0.70833333333333337</v>
      </c>
      <c r="G14" s="26">
        <f t="shared" si="5"/>
        <v>0.31250000000000006</v>
      </c>
      <c r="H14" s="26">
        <f t="shared" si="0"/>
        <v>5.5511151231257827E-17</v>
      </c>
      <c r="I14" s="26" t="str">
        <f t="shared" si="1"/>
        <v/>
      </c>
      <c r="J14" s="15"/>
      <c r="K14" s="29"/>
      <c r="L14" s="29"/>
      <c r="M14" s="40"/>
    </row>
    <row r="15" spans="1:13" x14ac:dyDescent="0.25">
      <c r="A15" s="41">
        <v>0.3125</v>
      </c>
      <c r="B15" s="28">
        <f t="shared" si="3"/>
        <v>45092</v>
      </c>
      <c r="C15" s="13">
        <v>0.33333333333333331</v>
      </c>
      <c r="D15" s="13">
        <v>0.5</v>
      </c>
      <c r="E15" s="17">
        <v>0.54166666666666663</v>
      </c>
      <c r="F15" s="14">
        <v>0.70833333333333337</v>
      </c>
      <c r="G15" s="26">
        <f t="shared" si="5"/>
        <v>0.33333333333333343</v>
      </c>
      <c r="H15" s="26">
        <f t="shared" si="0"/>
        <v>2.0833333333333426E-2</v>
      </c>
      <c r="I15" s="26" t="str">
        <f t="shared" si="1"/>
        <v/>
      </c>
      <c r="J15" s="15"/>
      <c r="K15" s="29"/>
      <c r="L15" s="29"/>
      <c r="M15" s="40">
        <f t="shared" si="2"/>
        <v>2.0833333333333426E-2</v>
      </c>
    </row>
    <row r="16" spans="1:13" x14ac:dyDescent="0.25">
      <c r="A16" s="41">
        <v>0.3125</v>
      </c>
      <c r="B16" s="28">
        <f t="shared" si="3"/>
        <v>45093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5"/>
        <v>0.31250000000000006</v>
      </c>
      <c r="H16" s="26">
        <f t="shared" si="0"/>
        <v>5.5511151231257827E-17</v>
      </c>
      <c r="I16" s="26" t="str">
        <f t="shared" si="1"/>
        <v/>
      </c>
      <c r="J16" s="15"/>
      <c r="K16" s="29"/>
      <c r="L16" s="29"/>
      <c r="M16" s="40">
        <f t="shared" si="2"/>
        <v>5.5511151231257827E-17</v>
      </c>
    </row>
    <row r="17" spans="1:13" x14ac:dyDescent="0.25">
      <c r="A17" s="41"/>
      <c r="B17" s="28">
        <f t="shared" si="3"/>
        <v>45094</v>
      </c>
      <c r="C17" s="13"/>
      <c r="D17" s="13"/>
      <c r="E17" s="17"/>
      <c r="F17" s="14"/>
      <c r="G17" s="26"/>
      <c r="H17" s="26"/>
      <c r="I17" s="26"/>
      <c r="J17" s="15"/>
      <c r="K17" s="29"/>
      <c r="L17" s="29"/>
      <c r="M17" s="40"/>
    </row>
    <row r="18" spans="1:13" x14ac:dyDescent="0.25">
      <c r="A18" s="41">
        <v>0.3125</v>
      </c>
      <c r="B18" s="28">
        <f t="shared" si="3"/>
        <v>45096</v>
      </c>
      <c r="C18" s="13">
        <v>0.33333333333333331</v>
      </c>
      <c r="D18" s="13">
        <v>0.5</v>
      </c>
      <c r="E18" s="17">
        <v>0.53472222222222221</v>
      </c>
      <c r="F18" s="14">
        <v>0.70833333333333337</v>
      </c>
      <c r="G18" s="26">
        <f t="shared" ref="G18:G22" si="6">IF(D18-C18+(F18-E18)=0,"",D18-C18+(F18-E18))</f>
        <v>0.34027777777777785</v>
      </c>
      <c r="H18" s="26">
        <f t="shared" si="0"/>
        <v>2.7777777777777846E-2</v>
      </c>
      <c r="I18" s="26" t="str">
        <f t="shared" si="1"/>
        <v/>
      </c>
      <c r="J18" s="15"/>
      <c r="K18" s="29"/>
      <c r="L18" s="29"/>
      <c r="M18" s="40">
        <f t="shared" si="2"/>
        <v>2.7777777777777846E-2</v>
      </c>
    </row>
    <row r="19" spans="1:13" x14ac:dyDescent="0.25">
      <c r="A19" s="41">
        <v>0.3125</v>
      </c>
      <c r="B19" s="28">
        <f t="shared" si="3"/>
        <v>45097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6"/>
        <v>0.31250000000000006</v>
      </c>
      <c r="H19" s="26">
        <f t="shared" si="0"/>
        <v>5.5511151231257827E-17</v>
      </c>
      <c r="I19" s="26" t="str">
        <f t="shared" si="1"/>
        <v/>
      </c>
      <c r="J19" s="15"/>
      <c r="K19" s="29"/>
      <c r="L19" s="29"/>
      <c r="M19" s="40">
        <f t="shared" si="2"/>
        <v>5.5511151231257827E-17</v>
      </c>
    </row>
    <row r="20" spans="1:13" x14ac:dyDescent="0.25">
      <c r="A20" s="41">
        <v>0.3125</v>
      </c>
      <c r="B20" s="28">
        <f t="shared" si="3"/>
        <v>45098</v>
      </c>
      <c r="C20" s="13">
        <v>0.33333333333333331</v>
      </c>
      <c r="D20" s="13">
        <v>0.5</v>
      </c>
      <c r="E20" s="17">
        <v>0.5625</v>
      </c>
      <c r="F20" s="14">
        <v>0.70833333333333337</v>
      </c>
      <c r="G20" s="26">
        <f t="shared" si="6"/>
        <v>0.31250000000000006</v>
      </c>
      <c r="H20" s="26">
        <f t="shared" si="0"/>
        <v>5.5511151231257827E-17</v>
      </c>
      <c r="I20" s="26" t="str">
        <f t="shared" si="1"/>
        <v/>
      </c>
      <c r="J20" s="15"/>
      <c r="K20" s="29"/>
      <c r="L20" s="29"/>
      <c r="M20" s="40"/>
    </row>
    <row r="21" spans="1:13" x14ac:dyDescent="0.25">
      <c r="A21" s="41">
        <v>0.3125</v>
      </c>
      <c r="B21" s="28">
        <f t="shared" si="3"/>
        <v>45099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6"/>
        <v>0.31250000000000006</v>
      </c>
      <c r="H21" s="26">
        <f t="shared" si="0"/>
        <v>5.5511151231257827E-17</v>
      </c>
      <c r="I21" s="26" t="str">
        <f t="shared" si="1"/>
        <v/>
      </c>
      <c r="J21" s="15"/>
      <c r="K21" s="29"/>
      <c r="L21" s="29"/>
      <c r="M21" s="40">
        <f t="shared" si="2"/>
        <v>5.5511151231257827E-17</v>
      </c>
    </row>
    <row r="22" spans="1:13" x14ac:dyDescent="0.25">
      <c r="A22" s="41">
        <v>0.3125</v>
      </c>
      <c r="B22" s="28">
        <f t="shared" si="3"/>
        <v>45100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6"/>
        <v>0.31250000000000006</v>
      </c>
      <c r="H22" s="26">
        <f t="shared" si="0"/>
        <v>5.5511151231257827E-17</v>
      </c>
      <c r="I22" s="26" t="str">
        <f t="shared" si="1"/>
        <v/>
      </c>
      <c r="J22" s="15"/>
      <c r="K22" s="29"/>
      <c r="L22" s="29"/>
      <c r="M22" s="40">
        <f t="shared" si="2"/>
        <v>5.5511151231257827E-17</v>
      </c>
    </row>
    <row r="23" spans="1:13" x14ac:dyDescent="0.25">
      <c r="A23" s="41"/>
      <c r="B23" s="28">
        <f t="shared" si="3"/>
        <v>45101</v>
      </c>
      <c r="C23" s="13"/>
      <c r="D23" s="13"/>
      <c r="E23" s="17"/>
      <c r="F23" s="14"/>
      <c r="G23" s="26"/>
      <c r="H23" s="26"/>
      <c r="I23" s="26"/>
      <c r="J23" s="15"/>
      <c r="K23" s="29"/>
      <c r="L23" s="29"/>
      <c r="M23" s="40"/>
    </row>
    <row r="24" spans="1:13" x14ac:dyDescent="0.25">
      <c r="A24" s="41">
        <v>0.3125</v>
      </c>
      <c r="B24" s="28">
        <f>WORKDAY.INTL(B23,1,11)</f>
        <v>45103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ref="G24:G28" si="7">IF(D24-C24+(F24-E24)=0,"",D24-C24+(F24-E24))</f>
        <v>0.31250000000000006</v>
      </c>
      <c r="H24" s="26">
        <f t="shared" si="0"/>
        <v>5.5511151231257827E-17</v>
      </c>
      <c r="I24" s="26" t="str">
        <f t="shared" si="1"/>
        <v/>
      </c>
      <c r="J24" s="15"/>
      <c r="K24" s="29"/>
      <c r="L24" s="29"/>
      <c r="M24" s="40">
        <f t="shared" si="2"/>
        <v>5.5511151231257827E-17</v>
      </c>
    </row>
    <row r="25" spans="1:13" x14ac:dyDescent="0.25">
      <c r="A25" s="41">
        <v>0.3125</v>
      </c>
      <c r="B25" s="28">
        <f>WORKDAY.INTL(B24,1,11)</f>
        <v>45104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7"/>
        <v>0.31250000000000006</v>
      </c>
      <c r="H25" s="26">
        <f t="shared" si="0"/>
        <v>5.5511151231257827E-17</v>
      </c>
      <c r="I25" s="26" t="str">
        <f t="shared" si="1"/>
        <v/>
      </c>
      <c r="J25" s="15"/>
      <c r="K25" s="29"/>
      <c r="L25" s="29"/>
      <c r="M25" s="40">
        <f t="shared" si="2"/>
        <v>5.5511151231257827E-17</v>
      </c>
    </row>
    <row r="26" spans="1:13" x14ac:dyDescent="0.25">
      <c r="A26" s="41">
        <v>0.3125</v>
      </c>
      <c r="B26" s="28">
        <f>WORKDAY.INTL(B25,1,11)</f>
        <v>45105</v>
      </c>
      <c r="C26" s="13">
        <v>0.33333333333333331</v>
      </c>
      <c r="D26" s="13">
        <v>0.5</v>
      </c>
      <c r="E26" s="17">
        <v>0.5625</v>
      </c>
      <c r="F26" s="14">
        <v>0.70833333333333337</v>
      </c>
      <c r="G26" s="26">
        <f t="shared" si="7"/>
        <v>0.31250000000000006</v>
      </c>
      <c r="H26" s="26">
        <f t="shared" si="0"/>
        <v>5.5511151231257827E-17</v>
      </c>
      <c r="I26" s="26" t="str">
        <f t="shared" si="1"/>
        <v/>
      </c>
      <c r="J26" s="15"/>
      <c r="K26" s="29"/>
      <c r="L26" s="29"/>
      <c r="M26" s="40"/>
    </row>
    <row r="27" spans="1:13" x14ac:dyDescent="0.25">
      <c r="A27" s="41">
        <v>0.3125</v>
      </c>
      <c r="B27" s="28">
        <f>WORKDAY.INTL(B26,1,11)</f>
        <v>45106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7"/>
        <v>0.31250000000000006</v>
      </c>
      <c r="H27" s="26">
        <f t="shared" si="0"/>
        <v>5.5511151231257827E-17</v>
      </c>
      <c r="I27" s="26" t="str">
        <f t="shared" si="1"/>
        <v/>
      </c>
      <c r="J27" s="15"/>
      <c r="K27" s="29"/>
      <c r="L27" s="29"/>
      <c r="M27" s="40">
        <f t="shared" si="2"/>
        <v>5.5511151231257827E-17</v>
      </c>
    </row>
    <row r="28" spans="1:13" x14ac:dyDescent="0.25">
      <c r="A28" s="41">
        <v>0.3125</v>
      </c>
      <c r="B28" s="28">
        <f>WORKDAY.INTL(B27,1,11)</f>
        <v>45107</v>
      </c>
      <c r="C28" s="13">
        <v>0.33333333333333331</v>
      </c>
      <c r="D28" s="13">
        <v>0.5</v>
      </c>
      <c r="E28" s="17">
        <v>0.5625</v>
      </c>
      <c r="F28" s="14">
        <v>0.70833333333333337</v>
      </c>
      <c r="G28" s="26">
        <f t="shared" si="7"/>
        <v>0.31250000000000006</v>
      </c>
      <c r="H28" s="26">
        <f t="shared" si="0"/>
        <v>5.5511151231257827E-17</v>
      </c>
      <c r="I28" s="26" t="str">
        <f t="shared" si="1"/>
        <v/>
      </c>
      <c r="J28" s="15"/>
      <c r="K28" s="29"/>
      <c r="L28" s="29"/>
      <c r="M28" s="40">
        <f t="shared" si="2"/>
        <v>5.5511151231257827E-17</v>
      </c>
    </row>
    <row r="29" spans="1:13" x14ac:dyDescent="0.25">
      <c r="J29" s="16"/>
      <c r="K29" s="7"/>
      <c r="L29" s="7"/>
    </row>
    <row r="30" spans="1:13" x14ac:dyDescent="0.25">
      <c r="B30" t="s">
        <v>9</v>
      </c>
      <c r="G30" s="18">
        <f>SUM(G3:G28)+H30-I30</f>
        <v>6.9097222222222241</v>
      </c>
      <c r="H30" s="18">
        <f>SUM(H3:H28)</f>
        <v>4.8611111111112271E-2</v>
      </c>
      <c r="I30" s="18">
        <f>SUM(I3:I28)</f>
        <v>3.1249999999999889E-2</v>
      </c>
      <c r="K30" s="7">
        <f>SUM(K3:K28)</f>
        <v>0</v>
      </c>
      <c r="L30" s="7">
        <f>SUM(L3:L28)</f>
        <v>0</v>
      </c>
      <c r="M30" s="18">
        <f>SUM(M3:M28)</f>
        <v>4.8611111111112049E-2</v>
      </c>
    </row>
    <row r="31" spans="1:13" x14ac:dyDescent="0.25">
      <c r="K31" s="7">
        <f>'05_23'!K32-'06_23'!K30</f>
        <v>30</v>
      </c>
      <c r="L31" s="7">
        <f>'05_23'!L32-'06_23'!L30</f>
        <v>16</v>
      </c>
    </row>
  </sheetData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1"/>
  <sheetViews>
    <sheetView zoomScaleNormal="100" workbookViewId="0">
      <selection activeCell="O24" sqref="O24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EDATE(_DébutPeriode,2)</f>
        <v>45108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6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45108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63"/>
      <c r="L3" s="63"/>
      <c r="M3" s="40">
        <f>H3</f>
        <v>5.5511151231257827E-17</v>
      </c>
    </row>
    <row r="4" spans="1:13" x14ac:dyDescent="0.25">
      <c r="A4" s="41">
        <v>0.3125</v>
      </c>
      <c r="B4" s="28">
        <f>WORKDAY.INTL(B3,1,11)</f>
        <v>45110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13" si="0">IF(D4-C4+(F4-E4)=0,"",D4-C4+(F4-E4))</f>
        <v>0.31250000000000006</v>
      </c>
      <c r="H4" s="26">
        <f t="shared" ref="H4:H28" si="1">IF(G4-A4&gt;0,G4-A4,"")</f>
        <v>5.5511151231257827E-17</v>
      </c>
      <c r="I4" s="26" t="str">
        <f t="shared" ref="I4:I13" si="2">IF(A4-G4&gt;0,A4-G4,"")</f>
        <v/>
      </c>
      <c r="J4" s="15"/>
      <c r="K4" s="63"/>
      <c r="L4" s="63"/>
      <c r="M4" s="40">
        <f t="shared" ref="M4:M28" si="3">H4</f>
        <v>5.5511151231257827E-17</v>
      </c>
    </row>
    <row r="5" spans="1:13" x14ac:dyDescent="0.25">
      <c r="A5" s="41">
        <v>0.3125</v>
      </c>
      <c r="B5" s="28">
        <f>WORKDAY.INTL(B4,1,11)</f>
        <v>45111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si="1"/>
        <v>5.5511151231257827E-17</v>
      </c>
      <c r="I5" s="26" t="str">
        <f t="shared" si="2"/>
        <v/>
      </c>
      <c r="J5" s="15"/>
      <c r="K5" s="63"/>
      <c r="L5" s="63"/>
      <c r="M5" s="40">
        <f t="shared" si="3"/>
        <v>5.5511151231257827E-17</v>
      </c>
    </row>
    <row r="6" spans="1:13" x14ac:dyDescent="0.25">
      <c r="A6" s="41">
        <v>0.3125</v>
      </c>
      <c r="B6" s="28">
        <f t="shared" ref="B6:B9" si="4">WORKDAY.INTL(B5,1,11)</f>
        <v>45112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1"/>
        <v>5.5511151231257827E-17</v>
      </c>
      <c r="I6" s="26" t="str">
        <f t="shared" si="2"/>
        <v/>
      </c>
      <c r="J6" s="15"/>
      <c r="K6" s="63"/>
      <c r="L6" s="63"/>
      <c r="M6" s="40">
        <f t="shared" si="3"/>
        <v>5.5511151231257827E-17</v>
      </c>
    </row>
    <row r="7" spans="1:13" x14ac:dyDescent="0.25">
      <c r="A7" s="41">
        <v>0.3125</v>
      </c>
      <c r="B7" s="28">
        <f t="shared" si="4"/>
        <v>45113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1"/>
        <v>5.5511151231257827E-17</v>
      </c>
      <c r="I7" s="26" t="str">
        <f t="shared" si="2"/>
        <v/>
      </c>
      <c r="J7" s="15"/>
      <c r="K7" s="63"/>
      <c r="L7" s="63"/>
      <c r="M7" s="40">
        <f t="shared" si="3"/>
        <v>5.5511151231257827E-17</v>
      </c>
    </row>
    <row r="8" spans="1:13" x14ac:dyDescent="0.25">
      <c r="A8" s="41">
        <v>0.3125</v>
      </c>
      <c r="B8" s="28">
        <f t="shared" si="4"/>
        <v>45114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0"/>
        <v>0.31250000000000006</v>
      </c>
      <c r="H8" s="26">
        <f t="shared" si="1"/>
        <v>5.5511151231257827E-17</v>
      </c>
      <c r="I8" s="26" t="str">
        <f t="shared" si="2"/>
        <v/>
      </c>
      <c r="J8" s="15"/>
      <c r="K8" s="63"/>
      <c r="L8" s="63"/>
      <c r="M8" s="40">
        <f t="shared" si="3"/>
        <v>5.5511151231257827E-17</v>
      </c>
    </row>
    <row r="9" spans="1:13" x14ac:dyDescent="0.25">
      <c r="A9" s="41"/>
      <c r="B9" s="28">
        <f t="shared" si="4"/>
        <v>45115</v>
      </c>
      <c r="C9" s="13"/>
      <c r="D9" s="13"/>
      <c r="E9" s="14"/>
      <c r="F9" s="14"/>
      <c r="G9" s="26"/>
      <c r="H9" s="26"/>
      <c r="I9" s="26"/>
      <c r="J9" s="15"/>
      <c r="K9" s="63"/>
      <c r="L9" s="63"/>
      <c r="M9" s="40"/>
    </row>
    <row r="10" spans="1:13" x14ac:dyDescent="0.25">
      <c r="A10" s="41">
        <v>0.3125</v>
      </c>
      <c r="B10" s="28">
        <f t="shared" ref="B10:B28" si="5">WORKDAY.INTL(B9,1,11)</f>
        <v>45117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0"/>
        <v>0.31250000000000006</v>
      </c>
      <c r="H10" s="26">
        <f t="shared" si="1"/>
        <v>5.5511151231257827E-17</v>
      </c>
      <c r="I10" s="26" t="str">
        <f t="shared" si="2"/>
        <v/>
      </c>
      <c r="J10" s="15"/>
      <c r="K10" s="63"/>
      <c r="L10" s="63"/>
      <c r="M10" s="40">
        <f t="shared" si="3"/>
        <v>5.5511151231257827E-17</v>
      </c>
    </row>
    <row r="11" spans="1:13" x14ac:dyDescent="0.25">
      <c r="A11" s="41">
        <v>0.3125</v>
      </c>
      <c r="B11" s="28">
        <f t="shared" si="5"/>
        <v>45118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1"/>
        <v>5.5511151231257827E-17</v>
      </c>
      <c r="I11" s="26" t="str">
        <f t="shared" si="2"/>
        <v/>
      </c>
      <c r="J11" s="15"/>
      <c r="K11" s="63"/>
      <c r="L11" s="63"/>
      <c r="M11" s="40">
        <f t="shared" si="3"/>
        <v>5.5511151231257827E-17</v>
      </c>
    </row>
    <row r="12" spans="1:13" x14ac:dyDescent="0.25">
      <c r="A12" s="41">
        <v>0.3125</v>
      </c>
      <c r="B12" s="28">
        <f t="shared" si="5"/>
        <v>45119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1"/>
        <v>5.5511151231257827E-17</v>
      </c>
      <c r="I12" s="26" t="str">
        <f t="shared" si="2"/>
        <v/>
      </c>
      <c r="J12" s="15"/>
      <c r="K12" s="63"/>
      <c r="L12" s="63"/>
      <c r="M12" s="40">
        <f t="shared" si="3"/>
        <v>5.5511151231257827E-17</v>
      </c>
    </row>
    <row r="13" spans="1:13" x14ac:dyDescent="0.25">
      <c r="A13" s="41">
        <v>0.3125</v>
      </c>
      <c r="B13" s="28">
        <f t="shared" si="5"/>
        <v>45120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1"/>
        <v>5.5511151231257827E-17</v>
      </c>
      <c r="I13" s="26" t="str">
        <f t="shared" si="2"/>
        <v/>
      </c>
      <c r="J13" s="15"/>
      <c r="K13" s="63"/>
      <c r="L13" s="63"/>
      <c r="M13" s="40">
        <f t="shared" si="3"/>
        <v>5.5511151231257827E-17</v>
      </c>
    </row>
    <row r="14" spans="1:13" x14ac:dyDescent="0.25">
      <c r="A14" s="52">
        <v>0.3125</v>
      </c>
      <c r="B14" s="30">
        <f t="shared" si="5"/>
        <v>45121</v>
      </c>
      <c r="C14" s="9" t="s">
        <v>14</v>
      </c>
      <c r="D14" s="10"/>
      <c r="E14" s="10"/>
      <c r="F14" s="10"/>
      <c r="G14" s="58">
        <v>0.3125</v>
      </c>
      <c r="H14" s="39" t="str">
        <f t="shared" ref="H14" si="6">IF(G14-A14&gt;0,G14-A14,"")</f>
        <v/>
      </c>
      <c r="I14" s="39" t="str">
        <f t="shared" ref="I14" si="7">IF(A14-G14&gt;0,A14-G14,"")</f>
        <v/>
      </c>
      <c r="J14" s="47"/>
      <c r="K14" s="64"/>
      <c r="L14" s="64"/>
      <c r="M14" s="38" t="str">
        <f t="shared" ref="M14" si="8">H14</f>
        <v/>
      </c>
    </row>
    <row r="15" spans="1:13" x14ac:dyDescent="0.25">
      <c r="A15" s="41"/>
      <c r="B15" s="28">
        <f t="shared" si="5"/>
        <v>45122</v>
      </c>
      <c r="C15" s="13"/>
      <c r="D15" s="13"/>
      <c r="E15" s="14"/>
      <c r="F15" s="14"/>
      <c r="G15" s="26"/>
      <c r="H15" s="26"/>
      <c r="I15" s="26"/>
      <c r="J15" s="15"/>
      <c r="K15" s="63"/>
      <c r="L15" s="63"/>
      <c r="M15" s="40"/>
    </row>
    <row r="16" spans="1:13" x14ac:dyDescent="0.25">
      <c r="A16" s="41">
        <v>0.3125</v>
      </c>
      <c r="B16" s="28">
        <f t="shared" si="5"/>
        <v>45124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ref="G16:G20" si="9">IF(D16-C16+(F16-E16)=0,"",D16-C16+(F16-E16))</f>
        <v>0.31250000000000006</v>
      </c>
      <c r="H16" s="26">
        <f t="shared" si="1"/>
        <v>5.5511151231257827E-17</v>
      </c>
      <c r="I16" s="26" t="str">
        <f t="shared" ref="I16:I28" si="10">IF(A16-G16&gt;0,A16-G16,"")</f>
        <v/>
      </c>
      <c r="J16" s="15"/>
      <c r="K16" s="63"/>
      <c r="L16" s="63"/>
      <c r="M16" s="40">
        <f t="shared" si="3"/>
        <v>5.5511151231257827E-17</v>
      </c>
    </row>
    <row r="17" spans="1:13" x14ac:dyDescent="0.25">
      <c r="A17" s="41">
        <v>0.3125</v>
      </c>
      <c r="B17" s="28">
        <f t="shared" si="5"/>
        <v>45125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9"/>
        <v>0.31250000000000006</v>
      </c>
      <c r="H17" s="26">
        <f t="shared" si="1"/>
        <v>5.5511151231257827E-17</v>
      </c>
      <c r="I17" s="26" t="str">
        <f t="shared" si="10"/>
        <v/>
      </c>
      <c r="J17" s="15"/>
      <c r="K17" s="63"/>
      <c r="L17" s="63"/>
      <c r="M17" s="40">
        <f t="shared" si="3"/>
        <v>5.5511151231257827E-17</v>
      </c>
    </row>
    <row r="18" spans="1:13" x14ac:dyDescent="0.25">
      <c r="A18" s="41">
        <v>0.3125</v>
      </c>
      <c r="B18" s="28">
        <f t="shared" si="5"/>
        <v>45126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9"/>
        <v>0.31250000000000006</v>
      </c>
      <c r="H18" s="26">
        <f t="shared" si="1"/>
        <v>5.5511151231257827E-17</v>
      </c>
      <c r="I18" s="26" t="str">
        <f t="shared" si="10"/>
        <v/>
      </c>
      <c r="J18" s="15"/>
      <c r="K18" s="63"/>
      <c r="L18" s="63"/>
      <c r="M18" s="40">
        <f t="shared" si="3"/>
        <v>5.5511151231257827E-17</v>
      </c>
    </row>
    <row r="19" spans="1:13" x14ac:dyDescent="0.25">
      <c r="A19" s="41">
        <v>0.3125</v>
      </c>
      <c r="B19" s="28">
        <f t="shared" si="5"/>
        <v>45127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9"/>
        <v>0.31250000000000006</v>
      </c>
      <c r="H19" s="26">
        <f t="shared" si="1"/>
        <v>5.5511151231257827E-17</v>
      </c>
      <c r="I19" s="26" t="str">
        <f t="shared" si="10"/>
        <v/>
      </c>
      <c r="J19" s="15"/>
      <c r="K19" s="63"/>
      <c r="L19" s="63"/>
      <c r="M19" s="40">
        <f t="shared" si="3"/>
        <v>5.5511151231257827E-17</v>
      </c>
    </row>
    <row r="20" spans="1:13" x14ac:dyDescent="0.25">
      <c r="A20" s="41">
        <v>0.3125</v>
      </c>
      <c r="B20" s="28">
        <f t="shared" si="5"/>
        <v>45128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9"/>
        <v>0.31250000000000006</v>
      </c>
      <c r="H20" s="26">
        <f t="shared" si="1"/>
        <v>5.5511151231257827E-17</v>
      </c>
      <c r="I20" s="26" t="str">
        <f t="shared" si="10"/>
        <v/>
      </c>
      <c r="J20" s="15"/>
      <c r="K20" s="63"/>
      <c r="L20" s="63"/>
      <c r="M20" s="40">
        <f t="shared" si="3"/>
        <v>5.5511151231257827E-17</v>
      </c>
    </row>
    <row r="21" spans="1:13" x14ac:dyDescent="0.25">
      <c r="A21" s="41"/>
      <c r="B21" s="28">
        <f t="shared" si="5"/>
        <v>45129</v>
      </c>
      <c r="C21" s="13"/>
      <c r="D21" s="13"/>
      <c r="E21" s="14"/>
      <c r="F21" s="14"/>
      <c r="G21" s="26"/>
      <c r="H21" s="26"/>
      <c r="I21" s="26"/>
      <c r="J21" s="15"/>
      <c r="K21" s="63"/>
      <c r="L21" s="63"/>
      <c r="M21" s="40"/>
    </row>
    <row r="22" spans="1:13" x14ac:dyDescent="0.25">
      <c r="A22" s="41">
        <v>0.3125</v>
      </c>
      <c r="B22" s="28">
        <f t="shared" si="5"/>
        <v>45131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ref="G22:G26" si="11">IF(D22-C22+(F22-E22)=0,"",D22-C22+(F22-E22))</f>
        <v>0.31250000000000006</v>
      </c>
      <c r="H22" s="26">
        <f t="shared" si="1"/>
        <v>5.5511151231257827E-17</v>
      </c>
      <c r="I22" s="26" t="str">
        <f t="shared" si="10"/>
        <v/>
      </c>
      <c r="J22" s="15"/>
      <c r="K22" s="63"/>
      <c r="L22" s="63"/>
      <c r="M22" s="40">
        <f t="shared" si="3"/>
        <v>5.5511151231257827E-17</v>
      </c>
    </row>
    <row r="23" spans="1:13" x14ac:dyDescent="0.25">
      <c r="A23" s="41">
        <v>0.3125</v>
      </c>
      <c r="B23" s="28">
        <f t="shared" si="5"/>
        <v>45132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11"/>
        <v>0.31250000000000006</v>
      </c>
      <c r="H23" s="26">
        <f t="shared" si="1"/>
        <v>5.5511151231257827E-17</v>
      </c>
      <c r="I23" s="26" t="str">
        <f t="shared" si="10"/>
        <v/>
      </c>
      <c r="J23" s="15"/>
      <c r="K23" s="63"/>
      <c r="L23" s="63"/>
      <c r="M23" s="40">
        <f t="shared" si="3"/>
        <v>5.5511151231257827E-17</v>
      </c>
    </row>
    <row r="24" spans="1:13" x14ac:dyDescent="0.25">
      <c r="A24" s="41">
        <v>0.3125</v>
      </c>
      <c r="B24" s="28">
        <f t="shared" si="5"/>
        <v>45133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11"/>
        <v>0.31250000000000006</v>
      </c>
      <c r="H24" s="26">
        <f t="shared" si="1"/>
        <v>5.5511151231257827E-17</v>
      </c>
      <c r="I24" s="26" t="str">
        <f t="shared" si="10"/>
        <v/>
      </c>
      <c r="J24" s="15"/>
      <c r="K24" s="63"/>
      <c r="L24" s="63"/>
      <c r="M24" s="40">
        <f t="shared" si="3"/>
        <v>5.5511151231257827E-17</v>
      </c>
    </row>
    <row r="25" spans="1:13" x14ac:dyDescent="0.25">
      <c r="A25" s="41">
        <v>0.3125</v>
      </c>
      <c r="B25" s="28">
        <f t="shared" si="5"/>
        <v>45134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11"/>
        <v>0.31250000000000006</v>
      </c>
      <c r="H25" s="26">
        <f t="shared" si="1"/>
        <v>5.5511151231257827E-17</v>
      </c>
      <c r="I25" s="26" t="str">
        <f t="shared" si="10"/>
        <v/>
      </c>
      <c r="J25" s="15"/>
      <c r="K25" s="63"/>
      <c r="L25" s="63"/>
      <c r="M25" s="40">
        <f t="shared" si="3"/>
        <v>5.5511151231257827E-17</v>
      </c>
    </row>
    <row r="26" spans="1:13" x14ac:dyDescent="0.25">
      <c r="A26" s="41">
        <v>0.3125</v>
      </c>
      <c r="B26" s="28">
        <f t="shared" si="5"/>
        <v>45135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11"/>
        <v>0.31250000000000006</v>
      </c>
      <c r="H26" s="26">
        <f t="shared" si="1"/>
        <v>5.5511151231257827E-17</v>
      </c>
      <c r="I26" s="26" t="str">
        <f t="shared" si="10"/>
        <v/>
      </c>
      <c r="J26" s="15"/>
      <c r="K26" s="63"/>
      <c r="L26" s="63"/>
      <c r="M26" s="40">
        <f t="shared" si="3"/>
        <v>5.5511151231257827E-17</v>
      </c>
    </row>
    <row r="27" spans="1:13" x14ac:dyDescent="0.25">
      <c r="A27" s="41"/>
      <c r="B27" s="28">
        <f t="shared" si="5"/>
        <v>45136</v>
      </c>
      <c r="C27" s="13"/>
      <c r="D27" s="13"/>
      <c r="E27" s="14"/>
      <c r="F27" s="14"/>
      <c r="G27" s="26"/>
      <c r="H27" s="26"/>
      <c r="I27" s="26"/>
      <c r="J27" s="15"/>
      <c r="K27" s="63"/>
      <c r="L27" s="63"/>
      <c r="M27" s="40"/>
    </row>
    <row r="28" spans="1:13" x14ac:dyDescent="0.25">
      <c r="A28" s="41">
        <v>0.3125</v>
      </c>
      <c r="B28" s="28">
        <f t="shared" si="5"/>
        <v>45138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ref="G28" si="12">IF(D28-C28+(F28-E28)=0,"",D28-C28+(F28-E28))</f>
        <v>0.31250000000000006</v>
      </c>
      <c r="H28" s="26">
        <f t="shared" si="1"/>
        <v>5.5511151231257827E-17</v>
      </c>
      <c r="I28" s="26" t="str">
        <f t="shared" si="10"/>
        <v/>
      </c>
      <c r="J28" s="15"/>
      <c r="K28" s="63"/>
      <c r="L28" s="63"/>
      <c r="M28" s="40">
        <f t="shared" si="3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6.8750000000000018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'06_23'!K31-'07_23'!K30</f>
        <v>30</v>
      </c>
      <c r="L31" s="7">
        <f>'06_23'!L31-'07_23'!L30</f>
        <v>16</v>
      </c>
    </row>
  </sheetData>
  <sheetProtection algorithmName="SHA-512" hashValue="UYqGwog+1ydoh0G8bZWWa4jr00GxbmHc2WWZnfmo3zcCZmbnAR4cuVfqdOsIOKQVU20EQE5EflU53NuZ66onGQ==" saltValue="ugjotRoZK6KaEDHZI+5hV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3"/>
  <sheetViews>
    <sheetView zoomScaleNormal="100" workbookViewId="0">
      <selection activeCell="K3" sqref="K3:L29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EDATE(_DébutPeriode,3)</f>
        <v>45139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6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45139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6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63"/>
      <c r="L3" s="63"/>
      <c r="M3" s="40">
        <f>H3</f>
        <v>5.5511151231257827E-17</v>
      </c>
    </row>
    <row r="4" spans="1:13" x14ac:dyDescent="0.25">
      <c r="A4" s="41">
        <v>0.3125</v>
      </c>
      <c r="B4" s="28">
        <f t="shared" ref="B4:B29" si="1">WORKDAY.INTL(B3,1,11)</f>
        <v>45140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si="0"/>
        <v>0.31250000000000006</v>
      </c>
      <c r="H4" s="26">
        <f t="shared" ref="H4:H29" si="2">IF(G4-A4&gt;0,G4-A4,"")</f>
        <v>5.5511151231257827E-17</v>
      </c>
      <c r="I4" s="26" t="str">
        <f t="shared" ref="I4:I29" si="3">IF(A4-G4&gt;0,A4-G4,"")</f>
        <v/>
      </c>
      <c r="J4" s="15"/>
      <c r="K4" s="63"/>
      <c r="L4" s="63"/>
      <c r="M4" s="40">
        <f t="shared" ref="M4:M29" si="4">H4</f>
        <v>5.5511151231257827E-17</v>
      </c>
    </row>
    <row r="5" spans="1:13" x14ac:dyDescent="0.25">
      <c r="A5" s="41">
        <v>0.3125</v>
      </c>
      <c r="B5" s="28">
        <f t="shared" si="1"/>
        <v>45141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si="2"/>
        <v>5.5511151231257827E-17</v>
      </c>
      <c r="I5" s="26" t="str">
        <f t="shared" si="3"/>
        <v/>
      </c>
      <c r="J5" s="15"/>
      <c r="K5" s="63"/>
      <c r="L5" s="63"/>
      <c r="M5" s="40">
        <f t="shared" si="4"/>
        <v>5.5511151231257827E-17</v>
      </c>
    </row>
    <row r="6" spans="1:13" x14ac:dyDescent="0.25">
      <c r="A6" s="41">
        <v>0.3125</v>
      </c>
      <c r="B6" s="28">
        <f t="shared" si="1"/>
        <v>45142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2"/>
        <v>5.5511151231257827E-17</v>
      </c>
      <c r="I6" s="26" t="str">
        <f t="shared" si="3"/>
        <v/>
      </c>
      <c r="J6" s="15"/>
      <c r="K6" s="63"/>
      <c r="L6" s="63"/>
      <c r="M6" s="40">
        <f t="shared" si="4"/>
        <v>5.5511151231257827E-17</v>
      </c>
    </row>
    <row r="7" spans="1:13" x14ac:dyDescent="0.25">
      <c r="A7" s="41"/>
      <c r="B7" s="28">
        <f t="shared" si="1"/>
        <v>45143</v>
      </c>
      <c r="C7" s="13"/>
      <c r="D7" s="13"/>
      <c r="E7" s="14"/>
      <c r="F7" s="14"/>
      <c r="G7" s="26"/>
      <c r="H7" s="26"/>
      <c r="I7" s="26"/>
      <c r="J7" s="15"/>
      <c r="K7" s="63"/>
      <c r="L7" s="63"/>
      <c r="M7" s="40"/>
    </row>
    <row r="8" spans="1:13" x14ac:dyDescent="0.25">
      <c r="A8" s="41">
        <v>0.3125</v>
      </c>
      <c r="B8" s="28">
        <f t="shared" si="1"/>
        <v>45145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ref="G8:G12" si="5">IF(D8-C8+(F8-E8)=0,"",D8-C8+(F8-E8))</f>
        <v>0.31250000000000006</v>
      </c>
      <c r="H8" s="26">
        <f t="shared" si="2"/>
        <v>5.5511151231257827E-17</v>
      </c>
      <c r="I8" s="26" t="str">
        <f t="shared" si="3"/>
        <v/>
      </c>
      <c r="J8" s="15"/>
      <c r="K8" s="63"/>
      <c r="L8" s="63"/>
      <c r="M8" s="40">
        <f t="shared" si="4"/>
        <v>5.5511151231257827E-17</v>
      </c>
    </row>
    <row r="9" spans="1:13" x14ac:dyDescent="0.25">
      <c r="A9" s="41">
        <v>0.3125</v>
      </c>
      <c r="B9" s="28">
        <f t="shared" si="1"/>
        <v>45146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5"/>
        <v>0.31250000000000006</v>
      </c>
      <c r="H9" s="26">
        <f t="shared" si="2"/>
        <v>5.5511151231257827E-17</v>
      </c>
      <c r="I9" s="26" t="str">
        <f t="shared" si="3"/>
        <v/>
      </c>
      <c r="J9" s="15"/>
      <c r="K9" s="63"/>
      <c r="L9" s="63"/>
      <c r="M9" s="40">
        <f t="shared" si="4"/>
        <v>5.5511151231257827E-17</v>
      </c>
    </row>
    <row r="10" spans="1:13" x14ac:dyDescent="0.25">
      <c r="A10" s="41">
        <v>0.3125</v>
      </c>
      <c r="B10" s="28">
        <f t="shared" si="1"/>
        <v>45147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5"/>
        <v>0.31250000000000006</v>
      </c>
      <c r="H10" s="26">
        <f t="shared" si="2"/>
        <v>5.5511151231257827E-17</v>
      </c>
      <c r="I10" s="26" t="str">
        <f t="shared" si="3"/>
        <v/>
      </c>
      <c r="J10" s="15"/>
      <c r="K10" s="63"/>
      <c r="L10" s="63"/>
      <c r="M10" s="40">
        <f t="shared" si="4"/>
        <v>5.5511151231257827E-17</v>
      </c>
    </row>
    <row r="11" spans="1:13" x14ac:dyDescent="0.25">
      <c r="A11" s="41">
        <v>0.3125</v>
      </c>
      <c r="B11" s="28">
        <f t="shared" si="1"/>
        <v>45148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5"/>
        <v>0.31250000000000006</v>
      </c>
      <c r="H11" s="26">
        <f t="shared" si="2"/>
        <v>5.5511151231257827E-17</v>
      </c>
      <c r="I11" s="26" t="str">
        <f t="shared" si="3"/>
        <v/>
      </c>
      <c r="J11" s="15"/>
      <c r="K11" s="63"/>
      <c r="L11" s="63"/>
      <c r="M11" s="40">
        <f t="shared" si="4"/>
        <v>5.5511151231257827E-17</v>
      </c>
    </row>
    <row r="12" spans="1:13" x14ac:dyDescent="0.25">
      <c r="A12" s="41">
        <v>0.3125</v>
      </c>
      <c r="B12" s="28">
        <f t="shared" si="1"/>
        <v>45149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5"/>
        <v>0.31250000000000006</v>
      </c>
      <c r="H12" s="26">
        <f t="shared" si="2"/>
        <v>5.5511151231257827E-17</v>
      </c>
      <c r="I12" s="26" t="str">
        <f t="shared" si="3"/>
        <v/>
      </c>
      <c r="J12" s="15"/>
      <c r="K12" s="63"/>
      <c r="L12" s="63"/>
      <c r="M12" s="40">
        <f t="shared" si="4"/>
        <v>5.5511151231257827E-17</v>
      </c>
    </row>
    <row r="13" spans="1:13" x14ac:dyDescent="0.25">
      <c r="A13" s="41"/>
      <c r="B13" s="28">
        <f t="shared" si="1"/>
        <v>45150</v>
      </c>
      <c r="C13" s="13"/>
      <c r="D13" s="13"/>
      <c r="E13" s="14"/>
      <c r="F13" s="14"/>
      <c r="G13" s="26"/>
      <c r="H13" s="26"/>
      <c r="I13" s="26"/>
      <c r="J13" s="15"/>
      <c r="K13" s="63"/>
      <c r="L13" s="63"/>
      <c r="M13" s="40"/>
    </row>
    <row r="14" spans="1:13" x14ac:dyDescent="0.25">
      <c r="A14" s="41">
        <v>0.3125</v>
      </c>
      <c r="B14" s="28">
        <f t="shared" si="1"/>
        <v>45152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ref="G14:G18" si="6">IF(D14-C14+(F14-E14)=0,"",D14-C14+(F14-E14))</f>
        <v>0.31250000000000006</v>
      </c>
      <c r="H14" s="26">
        <f t="shared" si="2"/>
        <v>5.5511151231257827E-17</v>
      </c>
      <c r="I14" s="26" t="str">
        <f t="shared" si="3"/>
        <v/>
      </c>
      <c r="J14" s="15"/>
      <c r="K14" s="63"/>
      <c r="L14" s="63"/>
      <c r="M14" s="40">
        <f t="shared" si="4"/>
        <v>5.5511151231257827E-17</v>
      </c>
    </row>
    <row r="15" spans="1:13" x14ac:dyDescent="0.25">
      <c r="A15" s="52">
        <v>0.3125</v>
      </c>
      <c r="B15" s="30">
        <f t="shared" si="1"/>
        <v>45153</v>
      </c>
      <c r="C15" s="9" t="s">
        <v>15</v>
      </c>
      <c r="D15" s="10"/>
      <c r="E15" s="10"/>
      <c r="F15" s="10"/>
      <c r="G15" s="58">
        <v>0.3125</v>
      </c>
      <c r="H15" s="39" t="str">
        <f t="shared" si="2"/>
        <v/>
      </c>
      <c r="I15" s="39" t="str">
        <f>IF($A$14-G15&gt;0,$A$14-G15,"")</f>
        <v/>
      </c>
      <c r="J15" s="47"/>
      <c r="K15" s="64"/>
      <c r="L15" s="64"/>
      <c r="M15" s="38"/>
    </row>
    <row r="16" spans="1:13" x14ac:dyDescent="0.25">
      <c r="A16" s="41">
        <v>0.3125</v>
      </c>
      <c r="B16" s="28">
        <f t="shared" si="1"/>
        <v>45154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6"/>
        <v>0.31250000000000006</v>
      </c>
      <c r="H16" s="26">
        <f t="shared" si="2"/>
        <v>5.5511151231257827E-17</v>
      </c>
      <c r="I16" s="26" t="str">
        <f t="shared" si="3"/>
        <v/>
      </c>
      <c r="J16" s="15"/>
      <c r="K16" s="63"/>
      <c r="L16" s="63"/>
      <c r="M16" s="40">
        <f t="shared" si="4"/>
        <v>5.5511151231257827E-17</v>
      </c>
    </row>
    <row r="17" spans="1:13" x14ac:dyDescent="0.25">
      <c r="A17" s="41">
        <v>0.3125</v>
      </c>
      <c r="B17" s="28">
        <f t="shared" si="1"/>
        <v>45155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6"/>
        <v>0.31250000000000006</v>
      </c>
      <c r="H17" s="26">
        <f t="shared" si="2"/>
        <v>5.5511151231257827E-17</v>
      </c>
      <c r="I17" s="26" t="str">
        <f t="shared" si="3"/>
        <v/>
      </c>
      <c r="J17" s="15"/>
      <c r="K17" s="63"/>
      <c r="L17" s="63"/>
      <c r="M17" s="40">
        <f t="shared" si="4"/>
        <v>5.5511151231257827E-17</v>
      </c>
    </row>
    <row r="18" spans="1:13" x14ac:dyDescent="0.25">
      <c r="A18" s="41">
        <v>0.3125</v>
      </c>
      <c r="B18" s="28">
        <f t="shared" si="1"/>
        <v>45156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6"/>
        <v>0.31250000000000006</v>
      </c>
      <c r="H18" s="26">
        <f t="shared" si="2"/>
        <v>5.5511151231257827E-17</v>
      </c>
      <c r="I18" s="26" t="str">
        <f t="shared" si="3"/>
        <v/>
      </c>
      <c r="J18" s="15"/>
      <c r="K18" s="63"/>
      <c r="L18" s="63"/>
      <c r="M18" s="40">
        <f t="shared" si="4"/>
        <v>5.5511151231257827E-17</v>
      </c>
    </row>
    <row r="19" spans="1:13" x14ac:dyDescent="0.25">
      <c r="A19" s="41"/>
      <c r="B19" s="28">
        <f t="shared" si="1"/>
        <v>45157</v>
      </c>
      <c r="C19" s="13"/>
      <c r="D19" s="13"/>
      <c r="E19" s="14"/>
      <c r="F19" s="14"/>
      <c r="G19" s="26"/>
      <c r="H19" s="26"/>
      <c r="I19" s="26"/>
      <c r="J19" s="15"/>
      <c r="K19" s="63"/>
      <c r="L19" s="63"/>
      <c r="M19" s="40"/>
    </row>
    <row r="20" spans="1:13" x14ac:dyDescent="0.25">
      <c r="A20" s="41">
        <v>0.3125</v>
      </c>
      <c r="B20" s="28">
        <f t="shared" si="1"/>
        <v>45159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ref="G20:G24" si="7">IF(D20-C20+(F20-E20)=0,"",D20-C20+(F20-E20))</f>
        <v>0.31250000000000006</v>
      </c>
      <c r="H20" s="26">
        <f t="shared" si="2"/>
        <v>5.5511151231257827E-17</v>
      </c>
      <c r="I20" s="26" t="str">
        <f t="shared" si="3"/>
        <v/>
      </c>
      <c r="J20" s="15"/>
      <c r="K20" s="63"/>
      <c r="L20" s="63"/>
      <c r="M20" s="40">
        <f t="shared" si="4"/>
        <v>5.5511151231257827E-17</v>
      </c>
    </row>
    <row r="21" spans="1:13" ht="15.75" customHeight="1" x14ac:dyDescent="0.25">
      <c r="A21" s="41">
        <v>0.3125</v>
      </c>
      <c r="B21" s="28">
        <f t="shared" si="1"/>
        <v>45160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7"/>
        <v>0.31250000000000006</v>
      </c>
      <c r="H21" s="26">
        <f t="shared" si="2"/>
        <v>5.5511151231257827E-17</v>
      </c>
      <c r="I21" s="26" t="str">
        <f t="shared" si="3"/>
        <v/>
      </c>
      <c r="J21" s="15"/>
      <c r="K21" s="63"/>
      <c r="L21" s="63"/>
      <c r="M21" s="40">
        <f t="shared" si="4"/>
        <v>5.5511151231257827E-17</v>
      </c>
    </row>
    <row r="22" spans="1:13" x14ac:dyDescent="0.25">
      <c r="A22" s="41">
        <v>0.3125</v>
      </c>
      <c r="B22" s="28">
        <f t="shared" si="1"/>
        <v>45161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si="7"/>
        <v>0.31250000000000006</v>
      </c>
      <c r="H22" s="26">
        <f t="shared" si="2"/>
        <v>5.5511151231257827E-17</v>
      </c>
      <c r="I22" s="26" t="str">
        <f t="shared" si="3"/>
        <v/>
      </c>
      <c r="J22" s="15"/>
      <c r="K22" s="63"/>
      <c r="L22" s="63"/>
      <c r="M22" s="40">
        <f t="shared" si="4"/>
        <v>5.5511151231257827E-17</v>
      </c>
    </row>
    <row r="23" spans="1:13" x14ac:dyDescent="0.25">
      <c r="A23" s="41">
        <v>0.3125</v>
      </c>
      <c r="B23" s="28">
        <f t="shared" si="1"/>
        <v>45162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7"/>
        <v>0.31250000000000006</v>
      </c>
      <c r="H23" s="26">
        <f t="shared" si="2"/>
        <v>5.5511151231257827E-17</v>
      </c>
      <c r="I23" s="26" t="str">
        <f t="shared" si="3"/>
        <v/>
      </c>
      <c r="J23" s="15"/>
      <c r="K23" s="63"/>
      <c r="L23" s="63"/>
      <c r="M23" s="40">
        <f t="shared" si="4"/>
        <v>5.5511151231257827E-17</v>
      </c>
    </row>
    <row r="24" spans="1:13" x14ac:dyDescent="0.25">
      <c r="A24" s="41">
        <v>0.3125</v>
      </c>
      <c r="B24" s="28">
        <f t="shared" si="1"/>
        <v>45163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7"/>
        <v>0.31250000000000006</v>
      </c>
      <c r="H24" s="26">
        <f t="shared" si="2"/>
        <v>5.5511151231257827E-17</v>
      </c>
      <c r="I24" s="26" t="str">
        <f t="shared" si="3"/>
        <v/>
      </c>
      <c r="J24" s="15"/>
      <c r="K24" s="63"/>
      <c r="L24" s="63"/>
      <c r="M24" s="40">
        <f t="shared" si="4"/>
        <v>5.5511151231257827E-17</v>
      </c>
    </row>
    <row r="25" spans="1:13" x14ac:dyDescent="0.25">
      <c r="A25" s="41"/>
      <c r="B25" s="28">
        <f t="shared" si="1"/>
        <v>45164</v>
      </c>
      <c r="C25" s="13"/>
      <c r="D25" s="13"/>
      <c r="E25" s="14"/>
      <c r="F25" s="14"/>
      <c r="G25" s="26"/>
      <c r="H25" s="26"/>
      <c r="I25" s="26"/>
      <c r="J25" s="15"/>
      <c r="K25" s="63"/>
      <c r="L25" s="63"/>
      <c r="M25" s="40"/>
    </row>
    <row r="26" spans="1:13" x14ac:dyDescent="0.25">
      <c r="A26" s="41">
        <v>0.3125</v>
      </c>
      <c r="B26" s="28">
        <f t="shared" si="1"/>
        <v>45166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ref="G26:G29" si="8">IF(D26-C26+(F26-E26)=0,"",D26-C26+(F26-E26))</f>
        <v>0.31250000000000006</v>
      </c>
      <c r="H26" s="26">
        <f t="shared" si="2"/>
        <v>5.5511151231257827E-17</v>
      </c>
      <c r="I26" s="26" t="str">
        <f t="shared" si="3"/>
        <v/>
      </c>
      <c r="J26" s="15"/>
      <c r="K26" s="63"/>
      <c r="L26" s="63"/>
      <c r="M26" s="40">
        <f t="shared" si="4"/>
        <v>5.5511151231257827E-17</v>
      </c>
    </row>
    <row r="27" spans="1:13" x14ac:dyDescent="0.25">
      <c r="A27" s="41">
        <v>0.3125</v>
      </c>
      <c r="B27" s="28">
        <f t="shared" si="1"/>
        <v>45167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8"/>
        <v>0.31250000000000006</v>
      </c>
      <c r="H27" s="26">
        <f t="shared" si="2"/>
        <v>5.5511151231257827E-17</v>
      </c>
      <c r="I27" s="26" t="str">
        <f t="shared" si="3"/>
        <v/>
      </c>
      <c r="J27" s="15"/>
      <c r="K27" s="63"/>
      <c r="L27" s="63"/>
      <c r="M27" s="40">
        <f t="shared" si="4"/>
        <v>5.5511151231257827E-17</v>
      </c>
    </row>
    <row r="28" spans="1:13" x14ac:dyDescent="0.25">
      <c r="A28" s="41">
        <v>0.3125</v>
      </c>
      <c r="B28" s="28">
        <f t="shared" si="1"/>
        <v>45168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si="8"/>
        <v>0.31250000000000006</v>
      </c>
      <c r="H28" s="26">
        <f t="shared" si="2"/>
        <v>5.5511151231257827E-17</v>
      </c>
      <c r="I28" s="26" t="str">
        <f t="shared" si="3"/>
        <v/>
      </c>
      <c r="J28" s="15"/>
      <c r="K28" s="63"/>
      <c r="L28" s="63"/>
      <c r="M28" s="40">
        <f t="shared" si="4"/>
        <v>5.5511151231257827E-17</v>
      </c>
    </row>
    <row r="29" spans="1:13" x14ac:dyDescent="0.25">
      <c r="A29" s="41">
        <v>0.3125</v>
      </c>
      <c r="B29" s="28">
        <f t="shared" si="1"/>
        <v>45169</v>
      </c>
      <c r="C29" s="13">
        <v>0.33333333333333331</v>
      </c>
      <c r="D29" s="13">
        <v>0.5</v>
      </c>
      <c r="E29" s="14">
        <v>0.5625</v>
      </c>
      <c r="F29" s="14">
        <v>0.70833333333333337</v>
      </c>
      <c r="G29" s="26">
        <f t="shared" si="8"/>
        <v>0.31250000000000006</v>
      </c>
      <c r="H29" s="26">
        <f t="shared" si="2"/>
        <v>5.5511151231257827E-17</v>
      </c>
      <c r="I29" s="26" t="str">
        <f t="shared" si="3"/>
        <v/>
      </c>
      <c r="J29" s="15"/>
      <c r="K29" s="63"/>
      <c r="L29" s="63"/>
      <c r="M29" s="40">
        <f t="shared" si="4"/>
        <v>5.5511151231257827E-17</v>
      </c>
    </row>
    <row r="30" spans="1:13" x14ac:dyDescent="0.25">
      <c r="J30" s="16"/>
      <c r="K30" s="7"/>
      <c r="L30" s="7"/>
      <c r="M30" s="18"/>
    </row>
    <row r="31" spans="1:13" x14ac:dyDescent="0.25">
      <c r="B31" t="s">
        <v>9</v>
      </c>
      <c r="G31" s="18">
        <f>SUM(G3:G29)+H31-I31</f>
        <v>7.1875000000000018</v>
      </c>
      <c r="H31" s="18">
        <f>SUM(H3:H29)</f>
        <v>1.2212453270876722E-15</v>
      </c>
      <c r="I31" s="18">
        <f>SUM(I3:I29)</f>
        <v>0</v>
      </c>
      <c r="K31" s="7">
        <f>SUM(K3:K29)</f>
        <v>0</v>
      </c>
      <c r="L31" s="7">
        <f>SUM(L3:L29)</f>
        <v>0</v>
      </c>
      <c r="M31" s="18">
        <f>SUM(M3:M29)</f>
        <v>1.2212453270876722E-15</v>
      </c>
    </row>
    <row r="32" spans="1:13" x14ac:dyDescent="0.25">
      <c r="K32" s="7">
        <f>'07_23'!K31-'08_23'!K31</f>
        <v>30</v>
      </c>
      <c r="L32" s="7">
        <f>'07_23'!L31-'08_23'!L31</f>
        <v>16</v>
      </c>
    </row>
    <row r="33" spans="13:13" x14ac:dyDescent="0.25">
      <c r="M33" s="18"/>
    </row>
  </sheetData>
  <sheetProtection algorithmName="SHA-512" hashValue="NzrshAFknwyWGO9QbcqRw+CeFfpnYKvtbm6Y4CqTTRT/PjuDr6IgMvbFnKxezPLoORQeYu2Ar23KGhPOTCInKg==" saltValue="68+/rWbcuWMcBfHtsjC3m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4"/>
  <sheetViews>
    <sheetView zoomScaleNormal="100" workbookViewId="0">
      <selection activeCell="P14" sqref="P14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EDATE(_DébutPeriode,4)</f>
        <v>45170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6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45170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27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29"/>
      <c r="L3" s="29"/>
      <c r="M3" s="40">
        <f t="shared" ref="M3:M23" si="1">H3</f>
        <v>5.5511151231257827E-17</v>
      </c>
    </row>
    <row r="4" spans="1:13" x14ac:dyDescent="0.25">
      <c r="A4" s="41"/>
      <c r="B4" s="28">
        <f>WORKDAY.INTL(B3,1,11)</f>
        <v>45171</v>
      </c>
      <c r="C4" s="13"/>
      <c r="D4" s="13"/>
      <c r="E4" s="14"/>
      <c r="F4" s="14"/>
      <c r="G4" s="26"/>
      <c r="H4" s="26"/>
      <c r="I4" s="26"/>
      <c r="J4" s="15"/>
      <c r="K4" s="29"/>
      <c r="L4" s="29"/>
      <c r="M4" s="40"/>
    </row>
    <row r="5" spans="1:13" x14ac:dyDescent="0.25">
      <c r="A5" s="41">
        <v>0.3125</v>
      </c>
      <c r="B5" s="28">
        <f t="shared" ref="B5:B28" si="2">WORKDAY.INTL(B4,1,11)</f>
        <v>45173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ref="H5:H27" si="3">IF(G5-A5&gt;0,G5-A5,"")</f>
        <v>5.5511151231257827E-17</v>
      </c>
      <c r="I5" s="26" t="str">
        <f t="shared" ref="I5:I27" si="4">IF(A5-G5&gt;0,A5-G5,"")</f>
        <v/>
      </c>
      <c r="J5" s="1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 t="shared" si="2"/>
        <v>45174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3"/>
        <v>5.5511151231257827E-17</v>
      </c>
      <c r="I6" s="26" t="str">
        <f t="shared" si="4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2"/>
        <v>45175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3"/>
        <v>5.5511151231257827E-17</v>
      </c>
      <c r="I7" s="26" t="str">
        <f t="shared" si="4"/>
        <v/>
      </c>
      <c r="J7" s="15"/>
      <c r="K7" s="29"/>
      <c r="L7" s="29"/>
      <c r="M7" s="40"/>
    </row>
    <row r="8" spans="1:13" x14ac:dyDescent="0.25">
      <c r="A8" s="41">
        <v>0.3125</v>
      </c>
      <c r="B8" s="28">
        <f t="shared" si="2"/>
        <v>45176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0"/>
        <v>0.31250000000000006</v>
      </c>
      <c r="H8" s="26">
        <f t="shared" si="3"/>
        <v>5.5511151231257827E-17</v>
      </c>
      <c r="I8" s="26" t="str">
        <f t="shared" si="4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2"/>
        <v>45177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0"/>
        <v>0.31250000000000006</v>
      </c>
      <c r="H9" s="26">
        <f t="shared" si="3"/>
        <v>5.5511151231257827E-17</v>
      </c>
      <c r="I9" s="26" t="str">
        <f t="shared" si="4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/>
      <c r="B10" s="28">
        <f t="shared" si="2"/>
        <v>45178</v>
      </c>
      <c r="C10" s="13"/>
      <c r="D10" s="13"/>
      <c r="E10" s="14"/>
      <c r="F10" s="14"/>
      <c r="G10" s="26"/>
      <c r="H10" s="26"/>
      <c r="I10" s="26"/>
      <c r="J10" s="15"/>
      <c r="K10" s="29"/>
      <c r="L10" s="29"/>
      <c r="M10" s="40"/>
    </row>
    <row r="11" spans="1:13" x14ac:dyDescent="0.25">
      <c r="A11" s="41">
        <v>0.3125</v>
      </c>
      <c r="B11" s="28">
        <f t="shared" si="2"/>
        <v>45180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3"/>
        <v>5.5511151231257827E-17</v>
      </c>
      <c r="I11" s="26" t="str">
        <f t="shared" si="4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2"/>
        <v>45181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3"/>
        <v>5.5511151231257827E-17</v>
      </c>
      <c r="I12" s="26" t="str">
        <f t="shared" si="4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2"/>
        <v>45182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3"/>
        <v>5.5511151231257827E-17</v>
      </c>
      <c r="I13" s="26" t="str">
        <f t="shared" si="4"/>
        <v/>
      </c>
      <c r="J13" s="15"/>
      <c r="K13" s="29"/>
      <c r="L13" s="29"/>
      <c r="M13" s="40"/>
    </row>
    <row r="14" spans="1:13" x14ac:dyDescent="0.25">
      <c r="A14" s="41">
        <v>0.3125</v>
      </c>
      <c r="B14" s="28">
        <f t="shared" si="2"/>
        <v>45183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si="0"/>
        <v>0.31250000000000006</v>
      </c>
      <c r="H14" s="26">
        <f t="shared" si="3"/>
        <v>5.5511151231257827E-17</v>
      </c>
      <c r="I14" s="26" t="str">
        <f t="shared" si="4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2"/>
        <v>45184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0"/>
        <v>0.31250000000000006</v>
      </c>
      <c r="H15" s="26">
        <f t="shared" si="3"/>
        <v>5.5511151231257827E-17</v>
      </c>
      <c r="I15" s="26" t="str">
        <f t="shared" si="4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/>
      <c r="B16" s="28">
        <f t="shared" si="2"/>
        <v>45185</v>
      </c>
      <c r="C16" s="13"/>
      <c r="D16" s="13"/>
      <c r="E16" s="14"/>
      <c r="F16" s="14"/>
      <c r="G16" s="26"/>
      <c r="H16" s="26"/>
      <c r="I16" s="26"/>
      <c r="J16" s="15"/>
      <c r="K16" s="29"/>
      <c r="L16" s="29"/>
      <c r="M16" s="40"/>
    </row>
    <row r="17" spans="1:13" x14ac:dyDescent="0.25">
      <c r="A17" s="41">
        <v>0.3125</v>
      </c>
      <c r="B17" s="28">
        <f t="shared" si="2"/>
        <v>45187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0"/>
        <v>0.31250000000000006</v>
      </c>
      <c r="H17" s="26">
        <f t="shared" si="3"/>
        <v>5.5511151231257827E-17</v>
      </c>
      <c r="I17" s="26" t="str">
        <f t="shared" si="4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2"/>
        <v>45188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0"/>
        <v>0.31250000000000006</v>
      </c>
      <c r="H18" s="26">
        <f t="shared" si="3"/>
        <v>5.5511151231257827E-17</v>
      </c>
      <c r="I18" s="26" t="str">
        <f t="shared" si="4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2"/>
        <v>45189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0"/>
        <v>0.31250000000000006</v>
      </c>
      <c r="H19" s="26">
        <f t="shared" si="3"/>
        <v>5.5511151231257827E-17</v>
      </c>
      <c r="I19" s="26" t="str">
        <f t="shared" si="4"/>
        <v/>
      </c>
      <c r="J19" s="15"/>
      <c r="K19" s="29"/>
      <c r="L19" s="29"/>
      <c r="M19" s="40"/>
    </row>
    <row r="20" spans="1:13" x14ac:dyDescent="0.25">
      <c r="A20" s="41">
        <v>0.3125</v>
      </c>
      <c r="B20" s="28">
        <f t="shared" si="2"/>
        <v>45190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0"/>
        <v>0.31250000000000006</v>
      </c>
      <c r="H20" s="26">
        <f t="shared" si="3"/>
        <v>5.5511151231257827E-17</v>
      </c>
      <c r="I20" s="26" t="str">
        <f t="shared" si="4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2"/>
        <v>45191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0"/>
        <v>0.31250000000000006</v>
      </c>
      <c r="H21" s="26">
        <f t="shared" si="3"/>
        <v>5.5511151231257827E-17</v>
      </c>
      <c r="I21" s="26" t="str">
        <f t="shared" si="4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/>
      <c r="B22" s="28">
        <f t="shared" si="2"/>
        <v>45192</v>
      </c>
      <c r="C22" s="13"/>
      <c r="D22" s="13"/>
      <c r="E22" s="14"/>
      <c r="F22" s="14"/>
      <c r="G22" s="26"/>
      <c r="H22" s="26"/>
      <c r="I22" s="26"/>
      <c r="J22" s="15"/>
      <c r="K22" s="29"/>
      <c r="L22" s="29"/>
      <c r="M22" s="40"/>
    </row>
    <row r="23" spans="1:13" x14ac:dyDescent="0.25">
      <c r="A23" s="41">
        <v>0.3125</v>
      </c>
      <c r="B23" s="28">
        <f t="shared" si="2"/>
        <v>45194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0"/>
        <v>0.31250000000000006</v>
      </c>
      <c r="H23" s="26">
        <f t="shared" si="3"/>
        <v>5.5511151231257827E-17</v>
      </c>
      <c r="I23" s="26" t="str">
        <f t="shared" si="4"/>
        <v/>
      </c>
      <c r="J23" s="15"/>
      <c r="K23" s="29"/>
      <c r="L23" s="29"/>
      <c r="M23" s="40">
        <f t="shared" si="1"/>
        <v>5.5511151231257827E-17</v>
      </c>
    </row>
    <row r="24" spans="1:13" x14ac:dyDescent="0.25">
      <c r="A24" s="41">
        <v>0.3125</v>
      </c>
      <c r="B24" s="28">
        <f t="shared" si="2"/>
        <v>45195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0"/>
        <v>0.31250000000000006</v>
      </c>
      <c r="H24" s="26">
        <f t="shared" si="3"/>
        <v>5.5511151231257827E-17</v>
      </c>
      <c r="I24" s="26" t="str">
        <f t="shared" si="4"/>
        <v/>
      </c>
      <c r="J24" s="15"/>
      <c r="K24" s="29"/>
      <c r="L24" s="29"/>
      <c r="M24" s="40">
        <f t="shared" ref="M24:M27" si="5">H24</f>
        <v>5.5511151231257827E-17</v>
      </c>
    </row>
    <row r="25" spans="1:13" x14ac:dyDescent="0.25">
      <c r="A25" s="41">
        <v>0.3125</v>
      </c>
      <c r="B25" s="28">
        <f t="shared" si="2"/>
        <v>45196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0"/>
        <v>0.31250000000000006</v>
      </c>
      <c r="H25" s="26">
        <f t="shared" si="3"/>
        <v>5.5511151231257827E-17</v>
      </c>
      <c r="I25" s="26" t="str">
        <f t="shared" si="4"/>
        <v/>
      </c>
      <c r="J25" s="15"/>
      <c r="K25" s="29"/>
      <c r="L25" s="29"/>
      <c r="M25" s="40">
        <f t="shared" si="5"/>
        <v>5.5511151231257827E-17</v>
      </c>
    </row>
    <row r="26" spans="1:13" x14ac:dyDescent="0.25">
      <c r="A26" s="41">
        <v>0.3125</v>
      </c>
      <c r="B26" s="28">
        <f t="shared" si="2"/>
        <v>45197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0"/>
        <v>0.31250000000000006</v>
      </c>
      <c r="H26" s="26">
        <f t="shared" si="3"/>
        <v>5.5511151231257827E-17</v>
      </c>
      <c r="I26" s="26" t="str">
        <f t="shared" si="4"/>
        <v/>
      </c>
      <c r="J26" s="15"/>
      <c r="K26" s="29"/>
      <c r="L26" s="29"/>
      <c r="M26" s="40">
        <f t="shared" si="5"/>
        <v>5.5511151231257827E-17</v>
      </c>
    </row>
    <row r="27" spans="1:13" x14ac:dyDescent="0.25">
      <c r="A27" s="41">
        <v>0.3125</v>
      </c>
      <c r="B27" s="28">
        <f t="shared" si="2"/>
        <v>45198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0"/>
        <v>0.31250000000000006</v>
      </c>
      <c r="H27" s="26">
        <f t="shared" si="3"/>
        <v>5.5511151231257827E-17</v>
      </c>
      <c r="I27" s="26" t="str">
        <f t="shared" si="4"/>
        <v/>
      </c>
      <c r="J27" s="15"/>
      <c r="K27" s="29"/>
      <c r="L27" s="29"/>
      <c r="M27" s="40">
        <f t="shared" si="5"/>
        <v>5.5511151231257827E-17</v>
      </c>
    </row>
    <row r="28" spans="1:13" x14ac:dyDescent="0.25">
      <c r="A28" s="41"/>
      <c r="B28" s="28">
        <f t="shared" si="2"/>
        <v>45199</v>
      </c>
      <c r="C28" s="13"/>
      <c r="D28" s="13"/>
      <c r="E28" s="14"/>
      <c r="F28" s="14"/>
      <c r="G28" s="26"/>
      <c r="H28" s="26"/>
      <c r="I28" s="26"/>
      <c r="J28" s="15"/>
      <c r="K28" s="29"/>
      <c r="L28" s="29"/>
      <c r="M28" s="40"/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6.5625000000000018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9.9920072216264089E-16</v>
      </c>
    </row>
    <row r="31" spans="1:13" x14ac:dyDescent="0.25">
      <c r="K31" s="7">
        <f>'08_23'!K32-'09_23'!K30</f>
        <v>30</v>
      </c>
      <c r="L31" s="7">
        <f>'08_23'!L32-'09_23'!L30</f>
        <v>16</v>
      </c>
      <c r="M31" s="18"/>
    </row>
    <row r="32" spans="1:13" x14ac:dyDescent="0.25">
      <c r="M32" s="18"/>
    </row>
    <row r="34" spans="13:13" x14ac:dyDescent="0.25">
      <c r="M34" s="18"/>
    </row>
  </sheetData>
  <sheetProtection algorithmName="SHA-512" hashValue="4IM67oI93trrHNhZrNku9DPNNZp9oxFCFKduLfVUznDahGAnzsG8wmfUbLnwGkguISxYnyqtkTDAUg9p9sDpSg==" saltValue="/RS4I9L3fe/HBbbUw+UPWg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33"/>
  <sheetViews>
    <sheetView zoomScaleNormal="100" workbookViewId="0">
      <selection activeCell="O24" sqref="O24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EDATE(_DébutPeriode,5)</f>
        <v>45200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6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45201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24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29"/>
      <c r="L3" s="29"/>
      <c r="M3" s="40">
        <f t="shared" ref="M3:M28" si="1">H3</f>
        <v>5.5511151231257827E-17</v>
      </c>
    </row>
    <row r="4" spans="1:13" x14ac:dyDescent="0.25">
      <c r="A4" s="41">
        <v>0.3125</v>
      </c>
      <c r="B4" s="28">
        <f>WORKDAY.INTL(B3,1,11)</f>
        <v>45202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si="0"/>
        <v>0.31250000000000006</v>
      </c>
      <c r="H4" s="26">
        <f t="shared" ref="H4:H24" si="2">IF(G4-A4&gt;0,G4-A4,"")</f>
        <v>5.5511151231257827E-17</v>
      </c>
      <c r="I4" s="26" t="str">
        <f t="shared" ref="I4:I24" si="3">IF(A4-G4&gt;0,A4-G4,"")</f>
        <v/>
      </c>
      <c r="J4" s="15"/>
      <c r="K4" s="29"/>
      <c r="L4" s="29"/>
      <c r="M4" s="40">
        <f t="shared" si="1"/>
        <v>5.5511151231257827E-17</v>
      </c>
    </row>
    <row r="5" spans="1:13" x14ac:dyDescent="0.25">
      <c r="A5" s="41">
        <v>0.3125</v>
      </c>
      <c r="B5" s="28">
        <f>WORKDAY.INTL(B4,1,11)</f>
        <v>45203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si="2"/>
        <v>5.5511151231257827E-17</v>
      </c>
      <c r="I5" s="26" t="str">
        <f t="shared" si="3"/>
        <v/>
      </c>
      <c r="J5" s="1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>WORKDAY.INTL(B5,1,11)</f>
        <v>45204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2"/>
        <v>5.5511151231257827E-17</v>
      </c>
      <c r="I6" s="26" t="str">
        <f t="shared" si="3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>WORKDAY.INTL(B6,1,11)</f>
        <v>45205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2"/>
        <v>5.5511151231257827E-17</v>
      </c>
      <c r="I7" s="26" t="str">
        <f t="shared" si="3"/>
        <v/>
      </c>
      <c r="J7" s="15"/>
      <c r="K7" s="29"/>
      <c r="L7" s="29"/>
      <c r="M7" s="40">
        <f t="shared" si="1"/>
        <v>5.5511151231257827E-17</v>
      </c>
    </row>
    <row r="8" spans="1:13" x14ac:dyDescent="0.25">
      <c r="A8" s="41"/>
      <c r="B8" s="28">
        <f>WORKDAY.INTL(B7,1,11)</f>
        <v>45206</v>
      </c>
      <c r="C8" s="13"/>
      <c r="D8" s="13"/>
      <c r="E8" s="14"/>
      <c r="F8" s="14"/>
      <c r="G8" s="26"/>
      <c r="H8" s="26"/>
      <c r="I8" s="26"/>
      <c r="J8" s="15"/>
      <c r="K8" s="29"/>
      <c r="L8" s="29"/>
      <c r="M8" s="40"/>
    </row>
    <row r="9" spans="1:13" x14ac:dyDescent="0.25">
      <c r="A9" s="41">
        <v>0.3125</v>
      </c>
      <c r="B9" s="28">
        <f t="shared" ref="B9:B28" si="4">WORKDAY.INTL(B8,1,11)</f>
        <v>45208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0"/>
        <v>0.31250000000000006</v>
      </c>
      <c r="H9" s="26">
        <f t="shared" si="2"/>
        <v>5.5511151231257827E-17</v>
      </c>
      <c r="I9" s="26" t="str">
        <f t="shared" si="3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>
        <v>0.3125</v>
      </c>
      <c r="B10" s="28">
        <f t="shared" si="4"/>
        <v>45209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0"/>
        <v>0.31250000000000006</v>
      </c>
      <c r="H10" s="26">
        <f t="shared" si="2"/>
        <v>5.5511151231257827E-17</v>
      </c>
      <c r="I10" s="26" t="str">
        <f t="shared" si="3"/>
        <v/>
      </c>
      <c r="J10" s="15"/>
      <c r="K10" s="29"/>
      <c r="L10" s="29"/>
      <c r="M10" s="40">
        <f t="shared" si="1"/>
        <v>5.5511151231257827E-17</v>
      </c>
    </row>
    <row r="11" spans="1:13" x14ac:dyDescent="0.25">
      <c r="A11" s="41">
        <v>0.3125</v>
      </c>
      <c r="B11" s="28">
        <f t="shared" si="4"/>
        <v>45210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2"/>
        <v>5.5511151231257827E-17</v>
      </c>
      <c r="I11" s="26" t="str">
        <f t="shared" si="3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4"/>
        <v>45211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2"/>
        <v>5.5511151231257827E-17</v>
      </c>
      <c r="I12" s="26" t="str">
        <f t="shared" si="3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4"/>
        <v>45212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2"/>
        <v>5.5511151231257827E-17</v>
      </c>
      <c r="I13" s="26" t="str">
        <f t="shared" si="3"/>
        <v/>
      </c>
      <c r="J13" s="15"/>
      <c r="K13" s="29"/>
      <c r="L13" s="29"/>
      <c r="M13" s="40">
        <f t="shared" si="1"/>
        <v>5.5511151231257827E-17</v>
      </c>
    </row>
    <row r="14" spans="1:13" x14ac:dyDescent="0.25">
      <c r="A14" s="41"/>
      <c r="B14" s="28">
        <f t="shared" si="4"/>
        <v>45213</v>
      </c>
      <c r="C14" s="13"/>
      <c r="D14" s="13"/>
      <c r="E14" s="14"/>
      <c r="F14" s="14"/>
      <c r="G14" s="26"/>
      <c r="H14" s="26"/>
      <c r="I14" s="26"/>
      <c r="J14" s="15"/>
      <c r="K14" s="29"/>
      <c r="L14" s="29"/>
      <c r="M14" s="40"/>
    </row>
    <row r="15" spans="1:13" x14ac:dyDescent="0.25">
      <c r="A15" s="41">
        <v>0.3125</v>
      </c>
      <c r="B15" s="28">
        <f t="shared" si="4"/>
        <v>45215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0"/>
        <v>0.31250000000000006</v>
      </c>
      <c r="H15" s="26">
        <f t="shared" si="2"/>
        <v>5.5511151231257827E-17</v>
      </c>
      <c r="I15" s="26" t="str">
        <f t="shared" si="3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>
        <v>0.3125</v>
      </c>
      <c r="B16" s="28">
        <f t="shared" si="4"/>
        <v>45216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0"/>
        <v>0.31250000000000006</v>
      </c>
      <c r="H16" s="26">
        <f t="shared" si="2"/>
        <v>5.5511151231257827E-17</v>
      </c>
      <c r="I16" s="26" t="str">
        <f t="shared" si="3"/>
        <v/>
      </c>
      <c r="J16" s="15"/>
      <c r="K16" s="29"/>
      <c r="L16" s="29"/>
      <c r="M16" s="40">
        <f t="shared" si="1"/>
        <v>5.5511151231257827E-17</v>
      </c>
    </row>
    <row r="17" spans="1:13" x14ac:dyDescent="0.25">
      <c r="A17" s="41">
        <v>0.3125</v>
      </c>
      <c r="B17" s="28">
        <f t="shared" si="4"/>
        <v>45217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0"/>
        <v>0.31250000000000006</v>
      </c>
      <c r="H17" s="26">
        <f t="shared" si="2"/>
        <v>5.5511151231257827E-17</v>
      </c>
      <c r="I17" s="26" t="str">
        <f t="shared" si="3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4"/>
        <v>45218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0"/>
        <v>0.31250000000000006</v>
      </c>
      <c r="H18" s="26">
        <f t="shared" si="2"/>
        <v>5.5511151231257827E-17</v>
      </c>
      <c r="I18" s="26" t="str">
        <f t="shared" si="3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4"/>
        <v>45219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0"/>
        <v>0.31250000000000006</v>
      </c>
      <c r="H19" s="26">
        <f t="shared" si="2"/>
        <v>5.5511151231257827E-17</v>
      </c>
      <c r="I19" s="26" t="str">
        <f t="shared" si="3"/>
        <v/>
      </c>
      <c r="J19" s="15"/>
      <c r="K19" s="29"/>
      <c r="L19" s="29"/>
      <c r="M19" s="40">
        <f t="shared" si="1"/>
        <v>5.5511151231257827E-17</v>
      </c>
    </row>
    <row r="20" spans="1:13" x14ac:dyDescent="0.25">
      <c r="A20" s="41"/>
      <c r="B20" s="28">
        <f t="shared" si="4"/>
        <v>45220</v>
      </c>
      <c r="C20" s="13"/>
      <c r="D20" s="13"/>
      <c r="E20" s="14"/>
      <c r="F20" s="14"/>
      <c r="G20" s="26"/>
      <c r="H20" s="26"/>
      <c r="I20" s="26"/>
      <c r="J20" s="15"/>
      <c r="K20" s="29"/>
      <c r="L20" s="29"/>
      <c r="M20" s="40"/>
    </row>
    <row r="21" spans="1:13" x14ac:dyDescent="0.25">
      <c r="A21" s="41">
        <v>0.3125</v>
      </c>
      <c r="B21" s="28">
        <f t="shared" si="4"/>
        <v>45222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0"/>
        <v>0.31250000000000006</v>
      </c>
      <c r="H21" s="26">
        <f t="shared" si="2"/>
        <v>5.5511151231257827E-17</v>
      </c>
      <c r="I21" s="26" t="str">
        <f t="shared" si="3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>
        <v>0.3125</v>
      </c>
      <c r="B22" s="28">
        <f t="shared" si="4"/>
        <v>45223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si="0"/>
        <v>0.31250000000000006</v>
      </c>
      <c r="H22" s="26">
        <f t="shared" si="2"/>
        <v>5.5511151231257827E-17</v>
      </c>
      <c r="I22" s="26" t="str">
        <f t="shared" si="3"/>
        <v/>
      </c>
      <c r="J22" s="15"/>
      <c r="K22" s="29"/>
      <c r="L22" s="29"/>
      <c r="M22" s="40">
        <f t="shared" si="1"/>
        <v>5.5511151231257827E-17</v>
      </c>
    </row>
    <row r="23" spans="1:13" x14ac:dyDescent="0.25">
      <c r="A23" s="41">
        <v>0.3125</v>
      </c>
      <c r="B23" s="28">
        <f t="shared" si="4"/>
        <v>45224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0"/>
        <v>0.31250000000000006</v>
      </c>
      <c r="H23" s="26">
        <f t="shared" si="2"/>
        <v>5.5511151231257827E-17</v>
      </c>
      <c r="I23" s="26" t="str">
        <f t="shared" si="3"/>
        <v/>
      </c>
      <c r="J23" s="15"/>
      <c r="K23" s="29"/>
      <c r="L23" s="29"/>
      <c r="M23" s="40">
        <f t="shared" si="1"/>
        <v>5.5511151231257827E-17</v>
      </c>
    </row>
    <row r="24" spans="1:13" x14ac:dyDescent="0.25">
      <c r="A24" s="41">
        <v>0.3125</v>
      </c>
      <c r="B24" s="28">
        <f t="shared" si="4"/>
        <v>45225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0"/>
        <v>0.31250000000000006</v>
      </c>
      <c r="H24" s="26">
        <f t="shared" si="2"/>
        <v>5.5511151231257827E-17</v>
      </c>
      <c r="I24" s="26" t="str">
        <f t="shared" si="3"/>
        <v/>
      </c>
      <c r="J24" s="15"/>
      <c r="K24" s="29"/>
      <c r="L24" s="29"/>
      <c r="M24" s="40">
        <f t="shared" si="1"/>
        <v>5.5511151231257827E-17</v>
      </c>
    </row>
    <row r="25" spans="1:13" x14ac:dyDescent="0.25">
      <c r="A25" s="41">
        <v>0.3125</v>
      </c>
      <c r="B25" s="28">
        <f t="shared" si="4"/>
        <v>45226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ref="G25:G28" si="5">IF(D25-C25+(F25-E25)=0,"",D25-C25+(F25-E25))</f>
        <v>0.31250000000000006</v>
      </c>
      <c r="H25" s="26">
        <f t="shared" ref="H25:H28" si="6">IF(G25-A25&gt;0,G25-A25,"")</f>
        <v>5.5511151231257827E-17</v>
      </c>
      <c r="I25" s="26" t="str">
        <f t="shared" ref="I25:I28" si="7">IF(A25-G25&gt;0,A25-G25,"")</f>
        <v/>
      </c>
      <c r="J25" s="15"/>
      <c r="K25" s="29"/>
      <c r="L25" s="29"/>
      <c r="M25" s="40">
        <f t="shared" si="1"/>
        <v>5.5511151231257827E-17</v>
      </c>
    </row>
    <row r="26" spans="1:13" x14ac:dyDescent="0.25">
      <c r="A26" s="41"/>
      <c r="B26" s="28">
        <f t="shared" si="4"/>
        <v>45227</v>
      </c>
      <c r="C26" s="13"/>
      <c r="D26" s="13"/>
      <c r="E26" s="14"/>
      <c r="F26" s="14"/>
      <c r="G26" s="26"/>
      <c r="H26" s="26"/>
      <c r="I26" s="26"/>
      <c r="J26" s="15"/>
      <c r="K26" s="29"/>
      <c r="L26" s="29"/>
      <c r="M26" s="40"/>
    </row>
    <row r="27" spans="1:13" x14ac:dyDescent="0.25">
      <c r="A27" s="41">
        <v>0.3125</v>
      </c>
      <c r="B27" s="28">
        <f t="shared" si="4"/>
        <v>45229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5"/>
        <v>0.31250000000000006</v>
      </c>
      <c r="H27" s="26">
        <f t="shared" si="6"/>
        <v>5.5511151231257827E-17</v>
      </c>
      <c r="I27" s="26" t="str">
        <f t="shared" si="7"/>
        <v/>
      </c>
      <c r="J27" s="15"/>
      <c r="K27" s="29"/>
      <c r="L27" s="29"/>
      <c r="M27" s="40">
        <f t="shared" si="1"/>
        <v>5.5511151231257827E-17</v>
      </c>
    </row>
    <row r="28" spans="1:13" x14ac:dyDescent="0.25">
      <c r="A28" s="41">
        <v>0.3125</v>
      </c>
      <c r="B28" s="28">
        <f t="shared" si="4"/>
        <v>45230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si="5"/>
        <v>0.31250000000000006</v>
      </c>
      <c r="H28" s="26">
        <f t="shared" si="6"/>
        <v>5.5511151231257827E-17</v>
      </c>
      <c r="I28" s="26" t="str">
        <f t="shared" si="7"/>
        <v/>
      </c>
      <c r="J28" s="15"/>
      <c r="K28" s="29"/>
      <c r="L28" s="29"/>
      <c r="M28" s="40">
        <f t="shared" si="1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6.8750000000000018</v>
      </c>
      <c r="H30" s="18">
        <f>SUM(H3:H28)</f>
        <v>1.2212453270876722E-15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1.2212453270876722E-15</v>
      </c>
    </row>
    <row r="31" spans="1:13" x14ac:dyDescent="0.25">
      <c r="K31" s="7">
        <f>'09_23'!K31-'10_23'!K30</f>
        <v>30</v>
      </c>
      <c r="L31" s="7">
        <f>'09_23'!L31-'10_23'!L30</f>
        <v>16</v>
      </c>
      <c r="M31" s="18"/>
    </row>
    <row r="33" spans="13:13" x14ac:dyDescent="0.25">
      <c r="M33" s="18"/>
    </row>
  </sheetData>
  <sheetProtection algorithmName="SHA-512" hashValue="jHRkTmoVXd3dL0WWBzkpvN+WcIQyyrDPuOFS6xEmstMJ53sdTSLKOBIs5xOnwdFeR2jcQalkpk/kVJxDL4SuPg==" saltValue="3iMibClourJoLXVE20i0jw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3"/>
  <sheetViews>
    <sheetView zoomScaleNormal="100" workbookViewId="0">
      <selection activeCell="O25" sqref="O25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1" max="12" width="6.7109375" customWidth="1"/>
  </cols>
  <sheetData>
    <row r="1" spans="1:13" x14ac:dyDescent="0.25">
      <c r="B1" s="67">
        <f>EDATE(_DébutPeriode,6)</f>
        <v>45231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28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52">
        <v>0.3125</v>
      </c>
      <c r="B3" s="30">
        <f>WORKDAY.INTL(B1-1,1,11)</f>
        <v>45231</v>
      </c>
      <c r="C3" s="9" t="s">
        <v>17</v>
      </c>
      <c r="D3" s="10"/>
      <c r="E3" s="10"/>
      <c r="F3" s="10"/>
      <c r="G3" s="39">
        <v>0.3125</v>
      </c>
      <c r="H3" s="39" t="str">
        <f>IF(G3-A3&gt;0,G3-A3,"")</f>
        <v/>
      </c>
      <c r="I3" s="39" t="str">
        <f>IF(A3-G3&gt;0,A3-G3,"")</f>
        <v/>
      </c>
      <c r="J3" s="47"/>
      <c r="K3" s="48"/>
      <c r="L3" s="48"/>
      <c r="M3" s="38" t="str">
        <f t="shared" ref="M3" si="0">H3</f>
        <v/>
      </c>
    </row>
    <row r="4" spans="1:13" x14ac:dyDescent="0.25">
      <c r="A4" s="41">
        <v>0.3125</v>
      </c>
      <c r="B4" s="28">
        <f>WORKDAY.INTL(B3,1,11)</f>
        <v>45232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23" si="1">IF(D4-C4+(F4-E4)=0,"",D4-C4+(F4-E4))</f>
        <v>0.31250000000000006</v>
      </c>
      <c r="H4" s="26">
        <f>IF(G4-A4&gt;0,G4-A4,"")</f>
        <v>5.5511151231257827E-17</v>
      </c>
      <c r="I4" s="26" t="str">
        <f>IF(A4-G4&gt;0,A4-G4,"")</f>
        <v/>
      </c>
      <c r="J4" s="15"/>
      <c r="K4" s="29"/>
      <c r="L4" s="29"/>
      <c r="M4" s="40">
        <f t="shared" ref="M4:M28" si="2">H4</f>
        <v>5.5511151231257827E-17</v>
      </c>
    </row>
    <row r="5" spans="1:13" x14ac:dyDescent="0.25">
      <c r="A5" s="41">
        <v>0.3125</v>
      </c>
      <c r="B5" s="28">
        <f>WORKDAY.INTL(B4,1,11)</f>
        <v>45233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1"/>
        <v>0.31250000000000006</v>
      </c>
      <c r="H5" s="26">
        <f>IF(G5-A5&gt;0,G5-A5,"")</f>
        <v>5.5511151231257827E-17</v>
      </c>
      <c r="I5" s="26" t="str">
        <f>IF(A5-G5&gt;0,A5-G5,"")</f>
        <v/>
      </c>
      <c r="J5" s="15"/>
      <c r="K5" s="29"/>
      <c r="L5" s="29"/>
      <c r="M5" s="40">
        <f t="shared" si="2"/>
        <v>5.5511151231257827E-17</v>
      </c>
    </row>
    <row r="6" spans="1:13" x14ac:dyDescent="0.25">
      <c r="A6" s="41"/>
      <c r="B6" s="28">
        <f>WORKDAY.INTL(B5,1,11)</f>
        <v>45234</v>
      </c>
      <c r="C6" s="13"/>
      <c r="D6" s="13"/>
      <c r="E6" s="14"/>
      <c r="F6" s="14"/>
      <c r="G6" s="26"/>
      <c r="H6" s="26"/>
      <c r="I6" s="26"/>
      <c r="J6" s="15"/>
      <c r="K6" s="29"/>
      <c r="L6" s="29"/>
      <c r="M6" s="40"/>
    </row>
    <row r="7" spans="1:13" x14ac:dyDescent="0.25">
      <c r="A7" s="41">
        <v>0.3125</v>
      </c>
      <c r="B7" s="28">
        <f t="shared" ref="B7:B23" si="3">WORKDAY.INTL(B6,1,11)</f>
        <v>45236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1"/>
        <v>0.31250000000000006</v>
      </c>
      <c r="H7" s="26">
        <f>IF(G7-A7&gt;0,G7-A7,"")</f>
        <v>5.5511151231257827E-17</v>
      </c>
      <c r="I7" s="26" t="str">
        <f t="shared" ref="I7:I12" si="4">IF(A7-G7&gt;0,A7-G7,"")</f>
        <v/>
      </c>
      <c r="J7" s="15"/>
      <c r="K7" s="29"/>
      <c r="L7" s="29"/>
      <c r="M7" s="40">
        <f t="shared" si="2"/>
        <v>5.5511151231257827E-17</v>
      </c>
    </row>
    <row r="8" spans="1:13" x14ac:dyDescent="0.25">
      <c r="A8" s="41">
        <v>0.3125</v>
      </c>
      <c r="B8" s="28">
        <f t="shared" si="3"/>
        <v>45237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1"/>
        <v>0.31250000000000006</v>
      </c>
      <c r="H8" s="26">
        <f t="shared" ref="H8:H28" si="5">IF(G8-A8&gt;0,G8-A8,"")</f>
        <v>5.5511151231257827E-17</v>
      </c>
      <c r="I8" s="26" t="str">
        <f t="shared" si="4"/>
        <v/>
      </c>
      <c r="J8" s="15"/>
      <c r="K8" s="29"/>
      <c r="L8" s="29"/>
      <c r="M8" s="40">
        <f t="shared" si="2"/>
        <v>5.5511151231257827E-17</v>
      </c>
    </row>
    <row r="9" spans="1:13" x14ac:dyDescent="0.25">
      <c r="A9" s="41">
        <v>0.3125</v>
      </c>
      <c r="B9" s="28">
        <f t="shared" si="3"/>
        <v>45238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1"/>
        <v>0.31250000000000006</v>
      </c>
      <c r="H9" s="26">
        <f t="shared" si="5"/>
        <v>5.5511151231257827E-17</v>
      </c>
      <c r="I9" s="26" t="str">
        <f t="shared" si="4"/>
        <v/>
      </c>
      <c r="J9" s="15"/>
      <c r="K9" s="29"/>
      <c r="L9" s="29"/>
      <c r="M9" s="40">
        <f t="shared" si="2"/>
        <v>5.5511151231257827E-17</v>
      </c>
    </row>
    <row r="10" spans="1:13" x14ac:dyDescent="0.25">
      <c r="A10" s="41">
        <v>0.3125</v>
      </c>
      <c r="B10" s="28">
        <f t="shared" si="3"/>
        <v>45239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1"/>
        <v>0.31250000000000006</v>
      </c>
      <c r="H10" s="26">
        <f t="shared" si="5"/>
        <v>5.5511151231257827E-17</v>
      </c>
      <c r="I10" s="26" t="str">
        <f t="shared" si="4"/>
        <v/>
      </c>
      <c r="J10" s="15"/>
      <c r="K10" s="29"/>
      <c r="L10" s="29"/>
      <c r="M10" s="40">
        <f t="shared" si="2"/>
        <v>5.5511151231257827E-17</v>
      </c>
    </row>
    <row r="11" spans="1:13" x14ac:dyDescent="0.25">
      <c r="A11" s="41">
        <v>0.3125</v>
      </c>
      <c r="B11" s="28">
        <f t="shared" si="3"/>
        <v>45240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1"/>
        <v>0.31250000000000006</v>
      </c>
      <c r="H11" s="26">
        <f t="shared" si="5"/>
        <v>5.5511151231257827E-17</v>
      </c>
      <c r="I11" s="26" t="str">
        <f t="shared" si="4"/>
        <v/>
      </c>
      <c r="J11" s="15"/>
      <c r="K11" s="29"/>
      <c r="L11" s="29"/>
      <c r="M11" s="40">
        <f t="shared" si="2"/>
        <v>5.5511151231257827E-17</v>
      </c>
    </row>
    <row r="12" spans="1:13" x14ac:dyDescent="0.25">
      <c r="A12" s="52">
        <v>0.3125</v>
      </c>
      <c r="B12" s="30">
        <f t="shared" si="3"/>
        <v>45241</v>
      </c>
      <c r="C12" s="9" t="s">
        <v>16</v>
      </c>
      <c r="D12" s="10"/>
      <c r="E12" s="10"/>
      <c r="F12" s="10"/>
      <c r="G12" s="39">
        <v>0.3125</v>
      </c>
      <c r="H12" s="39" t="str">
        <f t="shared" ref="H12" si="6">IF(G12-A12&gt;0,G12-A12,"")</f>
        <v/>
      </c>
      <c r="I12" s="39" t="str">
        <f t="shared" si="4"/>
        <v/>
      </c>
      <c r="J12" s="47"/>
      <c r="K12" s="48"/>
      <c r="L12" s="48"/>
      <c r="M12" s="38" t="str">
        <f t="shared" ref="M12" si="7">H12</f>
        <v/>
      </c>
    </row>
    <row r="13" spans="1:13" x14ac:dyDescent="0.25">
      <c r="A13" s="41">
        <v>0.3125</v>
      </c>
      <c r="B13" s="28">
        <f t="shared" si="3"/>
        <v>45243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1"/>
        <v>0.31250000000000006</v>
      </c>
      <c r="H13" s="26">
        <f t="shared" si="5"/>
        <v>5.5511151231257827E-17</v>
      </c>
      <c r="I13" s="26" t="str">
        <f t="shared" ref="I13:I17" si="8">IF(A13-G13&gt;0,A13-G13,"")</f>
        <v/>
      </c>
      <c r="J13" s="15"/>
      <c r="K13" s="29"/>
      <c r="L13" s="29"/>
      <c r="M13" s="40">
        <f t="shared" si="2"/>
        <v>5.5511151231257827E-17</v>
      </c>
    </row>
    <row r="14" spans="1:13" x14ac:dyDescent="0.25">
      <c r="A14" s="41">
        <v>0.3125</v>
      </c>
      <c r="B14" s="28">
        <f t="shared" si="3"/>
        <v>45244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si="1"/>
        <v>0.31250000000000006</v>
      </c>
      <c r="H14" s="26">
        <f t="shared" si="5"/>
        <v>5.5511151231257827E-17</v>
      </c>
      <c r="I14" s="26" t="str">
        <f t="shared" si="8"/>
        <v/>
      </c>
      <c r="J14" s="15"/>
      <c r="K14" s="29"/>
      <c r="L14" s="29"/>
      <c r="M14" s="40">
        <f t="shared" si="2"/>
        <v>5.5511151231257827E-17</v>
      </c>
    </row>
    <row r="15" spans="1:13" x14ac:dyDescent="0.25">
      <c r="A15" s="41">
        <v>0.3125</v>
      </c>
      <c r="B15" s="28">
        <f t="shared" si="3"/>
        <v>45245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1"/>
        <v>0.31250000000000006</v>
      </c>
      <c r="H15" s="26">
        <f t="shared" si="5"/>
        <v>5.5511151231257827E-17</v>
      </c>
      <c r="I15" s="26" t="str">
        <f t="shared" si="8"/>
        <v/>
      </c>
      <c r="J15" s="15"/>
      <c r="K15" s="29"/>
      <c r="L15" s="29"/>
      <c r="M15" s="40">
        <f t="shared" si="2"/>
        <v>5.5511151231257827E-17</v>
      </c>
    </row>
    <row r="16" spans="1:13" x14ac:dyDescent="0.25">
      <c r="A16" s="41">
        <v>0.3125</v>
      </c>
      <c r="B16" s="28">
        <f t="shared" si="3"/>
        <v>45246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1"/>
        <v>0.31250000000000006</v>
      </c>
      <c r="H16" s="26">
        <f t="shared" si="5"/>
        <v>5.5511151231257827E-17</v>
      </c>
      <c r="I16" s="26" t="str">
        <f t="shared" si="8"/>
        <v/>
      </c>
      <c r="J16" s="15"/>
      <c r="K16" s="29"/>
      <c r="L16" s="29"/>
      <c r="M16" s="40">
        <f t="shared" si="2"/>
        <v>5.5511151231257827E-17</v>
      </c>
    </row>
    <row r="17" spans="1:13" x14ac:dyDescent="0.25">
      <c r="A17" s="41">
        <v>0.3125</v>
      </c>
      <c r="B17" s="28">
        <f t="shared" si="3"/>
        <v>45247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1"/>
        <v>0.31250000000000006</v>
      </c>
      <c r="H17" s="26">
        <f t="shared" si="5"/>
        <v>5.5511151231257827E-17</v>
      </c>
      <c r="I17" s="26" t="str">
        <f t="shared" si="8"/>
        <v/>
      </c>
      <c r="J17" s="15"/>
      <c r="K17" s="29"/>
      <c r="L17" s="29"/>
      <c r="M17" s="40">
        <f t="shared" si="2"/>
        <v>5.5511151231257827E-17</v>
      </c>
    </row>
    <row r="18" spans="1:13" x14ac:dyDescent="0.25">
      <c r="B18" s="28">
        <f t="shared" si="3"/>
        <v>45248</v>
      </c>
      <c r="C18" s="13"/>
      <c r="D18" s="13"/>
      <c r="E18" s="14"/>
      <c r="F18" s="14"/>
      <c r="G18" s="26"/>
      <c r="H18" s="26"/>
      <c r="I18" s="26"/>
      <c r="J18" s="15"/>
      <c r="K18" s="29"/>
      <c r="L18" s="29"/>
      <c r="M18" s="40"/>
    </row>
    <row r="19" spans="1:13" x14ac:dyDescent="0.25">
      <c r="A19" s="41">
        <v>0.3125</v>
      </c>
      <c r="B19" s="28">
        <f t="shared" si="3"/>
        <v>45250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1"/>
        <v>0.31250000000000006</v>
      </c>
      <c r="H19" s="26">
        <f t="shared" si="5"/>
        <v>5.5511151231257827E-17</v>
      </c>
      <c r="I19" s="26" t="str">
        <f t="shared" ref="I19:I23" si="9">IF(A19-G19&gt;0,A19-G19,"")</f>
        <v/>
      </c>
      <c r="J19" s="15"/>
      <c r="K19" s="29"/>
      <c r="L19" s="29"/>
      <c r="M19" s="40">
        <f t="shared" si="2"/>
        <v>5.5511151231257827E-17</v>
      </c>
    </row>
    <row r="20" spans="1:13" x14ac:dyDescent="0.25">
      <c r="A20" s="41">
        <v>0.3125</v>
      </c>
      <c r="B20" s="28">
        <f t="shared" si="3"/>
        <v>45251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1"/>
        <v>0.31250000000000006</v>
      </c>
      <c r="H20" s="26">
        <f t="shared" si="5"/>
        <v>5.5511151231257827E-17</v>
      </c>
      <c r="I20" s="26" t="str">
        <f t="shared" si="9"/>
        <v/>
      </c>
      <c r="J20" s="15"/>
      <c r="K20" s="29"/>
      <c r="L20" s="29"/>
      <c r="M20" s="40">
        <f t="shared" si="2"/>
        <v>5.5511151231257827E-17</v>
      </c>
    </row>
    <row r="21" spans="1:13" x14ac:dyDescent="0.25">
      <c r="A21" s="41">
        <v>0.3125</v>
      </c>
      <c r="B21" s="28">
        <f t="shared" si="3"/>
        <v>45252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1"/>
        <v>0.31250000000000006</v>
      </c>
      <c r="H21" s="26">
        <f t="shared" si="5"/>
        <v>5.5511151231257827E-17</v>
      </c>
      <c r="I21" s="26" t="str">
        <f t="shared" si="9"/>
        <v/>
      </c>
      <c r="J21" s="15"/>
      <c r="K21" s="29"/>
      <c r="L21" s="29"/>
      <c r="M21" s="40">
        <f t="shared" si="2"/>
        <v>5.5511151231257827E-17</v>
      </c>
    </row>
    <row r="22" spans="1:13" x14ac:dyDescent="0.25">
      <c r="A22" s="41">
        <v>0.3125</v>
      </c>
      <c r="B22" s="28">
        <f t="shared" si="3"/>
        <v>45253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si="1"/>
        <v>0.31250000000000006</v>
      </c>
      <c r="H22" s="26">
        <f t="shared" si="5"/>
        <v>5.5511151231257827E-17</v>
      </c>
      <c r="I22" s="26" t="str">
        <f t="shared" si="9"/>
        <v/>
      </c>
      <c r="J22" s="15"/>
      <c r="K22" s="29"/>
      <c r="L22" s="29"/>
      <c r="M22" s="40">
        <f t="shared" si="2"/>
        <v>5.5511151231257827E-17</v>
      </c>
    </row>
    <row r="23" spans="1:13" x14ac:dyDescent="0.25">
      <c r="A23" s="41">
        <v>0.3125</v>
      </c>
      <c r="B23" s="28">
        <f t="shared" si="3"/>
        <v>45254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1"/>
        <v>0.31250000000000006</v>
      </c>
      <c r="H23" s="26">
        <f t="shared" si="5"/>
        <v>5.5511151231257827E-17</v>
      </c>
      <c r="I23" s="26" t="str">
        <f t="shared" si="9"/>
        <v/>
      </c>
      <c r="J23" s="15"/>
      <c r="K23" s="29"/>
      <c r="L23" s="29"/>
      <c r="M23" s="40">
        <f t="shared" si="2"/>
        <v>5.5511151231257827E-17</v>
      </c>
    </row>
    <row r="24" spans="1:13" x14ac:dyDescent="0.25">
      <c r="B24" s="28">
        <f>WORKDAY.INTL(B23,1,11)</f>
        <v>45255</v>
      </c>
      <c r="C24" s="13"/>
      <c r="D24" s="13"/>
      <c r="E24" s="14"/>
      <c r="F24" s="14"/>
      <c r="G24" s="26"/>
      <c r="H24" s="26"/>
      <c r="I24" s="26"/>
      <c r="J24" s="15"/>
      <c r="K24" s="29"/>
      <c r="L24" s="29"/>
      <c r="M24" s="40"/>
    </row>
    <row r="25" spans="1:13" x14ac:dyDescent="0.25">
      <c r="A25" s="41">
        <v>0.3125</v>
      </c>
      <c r="B25" s="28">
        <f t="shared" ref="B25:B27" si="10">WORKDAY.INTL(B24,1,11)</f>
        <v>45257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ref="G25:G27" si="11">IF(D25-C25+(F25-E25)=0,"",D25-C25+(F25-E25))</f>
        <v>0.31250000000000006</v>
      </c>
      <c r="H25" s="26">
        <f t="shared" si="5"/>
        <v>5.5511151231257827E-17</v>
      </c>
      <c r="I25" s="26" t="str">
        <f t="shared" ref="I25:I28" si="12">IF(A25-G25&gt;0,A25-G25,"")</f>
        <v/>
      </c>
      <c r="J25" s="15"/>
      <c r="K25" s="29"/>
      <c r="L25" s="29"/>
      <c r="M25" s="40">
        <f t="shared" si="2"/>
        <v>5.5511151231257827E-17</v>
      </c>
    </row>
    <row r="26" spans="1:13" x14ac:dyDescent="0.25">
      <c r="A26" s="41">
        <v>0.3125</v>
      </c>
      <c r="B26" s="28">
        <f t="shared" si="10"/>
        <v>45258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11"/>
        <v>0.31250000000000006</v>
      </c>
      <c r="H26" s="26">
        <f t="shared" si="5"/>
        <v>5.5511151231257827E-17</v>
      </c>
      <c r="I26" s="26" t="str">
        <f t="shared" si="12"/>
        <v/>
      </c>
      <c r="J26" s="15"/>
      <c r="K26" s="29"/>
      <c r="L26" s="29"/>
      <c r="M26" s="40">
        <f t="shared" si="2"/>
        <v>5.5511151231257827E-17</v>
      </c>
    </row>
    <row r="27" spans="1:13" x14ac:dyDescent="0.25">
      <c r="A27" s="41">
        <v>0.3125</v>
      </c>
      <c r="B27" s="28">
        <f t="shared" si="10"/>
        <v>45259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11"/>
        <v>0.31250000000000006</v>
      </c>
      <c r="H27" s="26">
        <f t="shared" si="5"/>
        <v>5.5511151231257827E-17</v>
      </c>
      <c r="I27" s="26" t="str">
        <f t="shared" si="12"/>
        <v/>
      </c>
      <c r="J27" s="15"/>
      <c r="K27" s="29"/>
      <c r="L27" s="29"/>
      <c r="M27" s="40">
        <f t="shared" si="2"/>
        <v>5.5511151231257827E-17</v>
      </c>
    </row>
    <row r="28" spans="1:13" x14ac:dyDescent="0.25">
      <c r="A28" s="41">
        <v>0.3125</v>
      </c>
      <c r="B28" s="28">
        <f t="shared" ref="B28" si="13">WORKDAY.INTL(B27,1,11)</f>
        <v>45260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ref="G28" si="14">IF(D28-C28+(F28-E28)=0,"",D28-C28+(F28-E28))</f>
        <v>0.31250000000000006</v>
      </c>
      <c r="H28" s="26">
        <f t="shared" si="5"/>
        <v>5.5511151231257827E-17</v>
      </c>
      <c r="I28" s="26" t="str">
        <f t="shared" si="12"/>
        <v/>
      </c>
      <c r="J28" s="15"/>
      <c r="K28" s="29"/>
      <c r="L28" s="29"/>
      <c r="M28" s="40">
        <f t="shared" si="2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7.1875000000000009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'10_23'!K31-'11_23'!K30</f>
        <v>30</v>
      </c>
      <c r="L31" s="7">
        <f>'10_23'!L31-'11_23'!L30</f>
        <v>16</v>
      </c>
      <c r="M31" s="18"/>
    </row>
    <row r="33" spans="13:13" x14ac:dyDescent="0.25">
      <c r="M33" s="18"/>
    </row>
  </sheetData>
  <sheetProtection algorithmName="SHA-512" hashValue="aTeA/4LP+rsZtVr0N+gMZ2Y0nI/XGcHOXdOp7nQIjuKec4dWjfCUoEwGXtYz+oylfMN2LMp0clLpE2aL1sZPyQ==" saltValue="PzCWKPxMEaUGrmz8DhYVl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34"/>
  <sheetViews>
    <sheetView zoomScaleNormal="100" workbookViewId="0">
      <selection activeCell="O23" sqref="O23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9" width="11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EDATE(_DébutPeriode,7)</f>
        <v>45261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28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45261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21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31"/>
      <c r="L3" s="31"/>
      <c r="M3" s="40">
        <f t="shared" ref="M3:M23" si="1">H3</f>
        <v>5.5511151231257827E-17</v>
      </c>
    </row>
    <row r="4" spans="1:13" x14ac:dyDescent="0.25">
      <c r="A4" s="41"/>
      <c r="B4" s="28">
        <f>WORKDAY.INTL(B3,1,11)</f>
        <v>45262</v>
      </c>
      <c r="C4" s="13"/>
      <c r="D4" s="13"/>
      <c r="E4" s="14"/>
      <c r="F4" s="14"/>
      <c r="G4" s="26"/>
      <c r="H4" s="26"/>
      <c r="I4" s="26"/>
      <c r="J4" s="15"/>
      <c r="K4" s="29"/>
      <c r="L4" s="29"/>
      <c r="M4" s="40"/>
    </row>
    <row r="5" spans="1:13" x14ac:dyDescent="0.25">
      <c r="A5" s="41">
        <v>0.3125</v>
      </c>
      <c r="B5" s="28">
        <f t="shared" ref="B5:B28" si="2">WORKDAY.INTL(B4,1,11)</f>
        <v>45264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ref="H5:H21" si="3">IF(G5-A5&gt;0,G5-A5,"")</f>
        <v>5.5511151231257827E-17</v>
      </c>
      <c r="I5" s="26" t="str">
        <f t="shared" ref="I5:I21" si="4">IF(A5-G5&gt;0,A5-G5,"")</f>
        <v/>
      </c>
      <c r="J5" s="1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 t="shared" si="2"/>
        <v>45265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3"/>
        <v>5.5511151231257827E-17</v>
      </c>
      <c r="I6" s="26" t="str">
        <f t="shared" si="4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2"/>
        <v>45266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3"/>
        <v>5.5511151231257827E-17</v>
      </c>
      <c r="I7" s="26" t="str">
        <f t="shared" si="4"/>
        <v/>
      </c>
      <c r="J7" s="15"/>
      <c r="K7" s="29"/>
      <c r="L7" s="29"/>
      <c r="M7" s="40"/>
    </row>
    <row r="8" spans="1:13" x14ac:dyDescent="0.25">
      <c r="A8" s="41">
        <v>0.3125</v>
      </c>
      <c r="B8" s="28">
        <f t="shared" si="2"/>
        <v>45267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0"/>
        <v>0.31250000000000006</v>
      </c>
      <c r="H8" s="26">
        <f t="shared" si="3"/>
        <v>5.5511151231257827E-17</v>
      </c>
      <c r="I8" s="26" t="str">
        <f t="shared" si="4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2"/>
        <v>45268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0"/>
        <v>0.31250000000000006</v>
      </c>
      <c r="H9" s="26">
        <f t="shared" si="3"/>
        <v>5.5511151231257827E-17</v>
      </c>
      <c r="I9" s="26" t="str">
        <f t="shared" si="4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/>
      <c r="B10" s="28">
        <f t="shared" si="2"/>
        <v>45269</v>
      </c>
      <c r="C10" s="13"/>
      <c r="D10" s="13"/>
      <c r="E10" s="14"/>
      <c r="F10" s="14"/>
      <c r="G10" s="26"/>
      <c r="H10" s="26"/>
      <c r="I10" s="26"/>
      <c r="J10" s="15"/>
      <c r="K10" s="29"/>
      <c r="L10" s="29"/>
      <c r="M10" s="40"/>
    </row>
    <row r="11" spans="1:13" x14ac:dyDescent="0.25">
      <c r="A11" s="41">
        <v>0.3125</v>
      </c>
      <c r="B11" s="28">
        <f t="shared" si="2"/>
        <v>45271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3"/>
        <v>5.5511151231257827E-17</v>
      </c>
      <c r="I11" s="26" t="str">
        <f t="shared" si="4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2"/>
        <v>45272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3"/>
        <v>5.5511151231257827E-17</v>
      </c>
      <c r="I12" s="26" t="str">
        <f t="shared" si="4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2"/>
        <v>45273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3"/>
        <v>5.5511151231257827E-17</v>
      </c>
      <c r="I13" s="26" t="str">
        <f t="shared" si="4"/>
        <v/>
      </c>
      <c r="J13" s="15"/>
      <c r="K13" s="29"/>
      <c r="L13" s="29"/>
      <c r="M13" s="40"/>
    </row>
    <row r="14" spans="1:13" x14ac:dyDescent="0.25">
      <c r="A14" s="41">
        <v>0.3125</v>
      </c>
      <c r="B14" s="28">
        <f t="shared" si="2"/>
        <v>45274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si="0"/>
        <v>0.31250000000000006</v>
      </c>
      <c r="H14" s="26">
        <f t="shared" si="3"/>
        <v>5.5511151231257827E-17</v>
      </c>
      <c r="I14" s="26" t="str">
        <f t="shared" si="4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2"/>
        <v>45275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0"/>
        <v>0.31250000000000006</v>
      </c>
      <c r="H15" s="26">
        <f t="shared" si="3"/>
        <v>5.5511151231257827E-17</v>
      </c>
      <c r="I15" s="26" t="str">
        <f t="shared" si="4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/>
      <c r="B16" s="28">
        <f t="shared" si="2"/>
        <v>45276</v>
      </c>
      <c r="C16" s="13"/>
      <c r="D16" s="13"/>
      <c r="E16" s="14"/>
      <c r="F16" s="14"/>
      <c r="G16" s="26"/>
      <c r="H16" s="26"/>
      <c r="I16" s="26"/>
      <c r="J16" s="15"/>
      <c r="K16" s="29"/>
      <c r="L16" s="29"/>
      <c r="M16" s="40"/>
    </row>
    <row r="17" spans="1:13" x14ac:dyDescent="0.25">
      <c r="A17" s="41">
        <v>0.3125</v>
      </c>
      <c r="B17" s="28">
        <f t="shared" si="2"/>
        <v>45278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0"/>
        <v>0.31250000000000006</v>
      </c>
      <c r="H17" s="26">
        <f t="shared" si="3"/>
        <v>5.5511151231257827E-17</v>
      </c>
      <c r="I17" s="26" t="str">
        <f t="shared" si="4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2"/>
        <v>45279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0"/>
        <v>0.31250000000000006</v>
      </c>
      <c r="H18" s="26">
        <f t="shared" si="3"/>
        <v>5.5511151231257827E-17</v>
      </c>
      <c r="I18" s="26" t="str">
        <f t="shared" si="4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2"/>
        <v>45280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ref="G19" si="5">IF(D19-C19+(F19-E19)=0,"",D19-C19+(F19-E19))</f>
        <v>0.31250000000000006</v>
      </c>
      <c r="H19" s="26">
        <f t="shared" ref="H19" si="6">IF(G19-A19&gt;0,G19-A19,"")</f>
        <v>5.5511151231257827E-17</v>
      </c>
      <c r="I19" s="26" t="str">
        <f t="shared" ref="I19" si="7">IF(A19-G19&gt;0,A19-G19,"")</f>
        <v/>
      </c>
      <c r="J19" s="15"/>
      <c r="K19" s="29"/>
      <c r="L19" s="29"/>
      <c r="M19" s="40">
        <f t="shared" ref="M19" si="8">H19</f>
        <v>5.5511151231257827E-17</v>
      </c>
    </row>
    <row r="20" spans="1:13" x14ac:dyDescent="0.25">
      <c r="A20" s="41">
        <v>0.3125</v>
      </c>
      <c r="B20" s="28">
        <f t="shared" si="2"/>
        <v>45281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0"/>
        <v>0.31250000000000006</v>
      </c>
      <c r="H20" s="26">
        <f t="shared" si="3"/>
        <v>5.5511151231257827E-17</v>
      </c>
      <c r="I20" s="26" t="str">
        <f t="shared" si="4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2"/>
        <v>45282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0"/>
        <v>0.31250000000000006</v>
      </c>
      <c r="H21" s="26">
        <f t="shared" si="3"/>
        <v>5.5511151231257827E-17</v>
      </c>
      <c r="I21" s="26" t="str">
        <f t="shared" si="4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/>
      <c r="B22" s="28">
        <f t="shared" si="2"/>
        <v>45283</v>
      </c>
      <c r="C22" s="13"/>
      <c r="D22" s="13"/>
      <c r="E22" s="14"/>
      <c r="F22" s="14"/>
      <c r="G22" s="26"/>
      <c r="H22" s="26"/>
      <c r="I22" s="26"/>
      <c r="J22" s="15"/>
      <c r="K22" s="29"/>
      <c r="L22" s="29"/>
      <c r="M22" s="40"/>
    </row>
    <row r="23" spans="1:13" x14ac:dyDescent="0.25">
      <c r="A23" s="52">
        <v>0.3125</v>
      </c>
      <c r="B23" s="30">
        <f t="shared" si="2"/>
        <v>45285</v>
      </c>
      <c r="C23" s="9" t="s">
        <v>18</v>
      </c>
      <c r="D23" s="10"/>
      <c r="E23" s="10"/>
      <c r="F23" s="10"/>
      <c r="G23" s="39">
        <v>0.3125</v>
      </c>
      <c r="H23" s="39" t="str">
        <f t="shared" ref="H23:H27" si="9">IF(G23-A23&gt;0,G23-A23,"")</f>
        <v/>
      </c>
      <c r="I23" s="39" t="str">
        <f t="shared" ref="I23:I27" si="10">IF(A23-G23&gt;0,A23-G23,"")</f>
        <v/>
      </c>
      <c r="J23" s="10"/>
      <c r="K23" s="61"/>
      <c r="L23" s="62"/>
      <c r="M23" s="38" t="str">
        <f t="shared" si="1"/>
        <v/>
      </c>
    </row>
    <row r="24" spans="1:13" x14ac:dyDescent="0.25">
      <c r="A24" s="41">
        <v>0.3125</v>
      </c>
      <c r="B24" s="28">
        <f t="shared" si="2"/>
        <v>45286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ref="G24:G27" si="11">IF(D24-C24+(F24-E24)=0,"",D24-C24+(F24-E24))</f>
        <v>0.31250000000000006</v>
      </c>
      <c r="H24" s="26">
        <f t="shared" si="9"/>
        <v>5.5511151231257827E-17</v>
      </c>
      <c r="I24" s="26" t="str">
        <f t="shared" si="10"/>
        <v/>
      </c>
      <c r="J24" s="15"/>
      <c r="K24" s="29"/>
      <c r="L24" s="29"/>
      <c r="M24" s="40">
        <f t="shared" ref="M24:M27" si="12">H24</f>
        <v>5.5511151231257827E-17</v>
      </c>
    </row>
    <row r="25" spans="1:13" x14ac:dyDescent="0.25">
      <c r="A25" s="41">
        <v>0.3125</v>
      </c>
      <c r="B25" s="28">
        <f t="shared" si="2"/>
        <v>45287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11"/>
        <v>0.31250000000000006</v>
      </c>
      <c r="H25" s="26">
        <f t="shared" si="9"/>
        <v>5.5511151231257827E-17</v>
      </c>
      <c r="I25" s="26" t="str">
        <f t="shared" si="10"/>
        <v/>
      </c>
      <c r="J25" s="15"/>
      <c r="K25" s="29"/>
      <c r="L25" s="29"/>
      <c r="M25" s="40">
        <f t="shared" si="12"/>
        <v>5.5511151231257827E-17</v>
      </c>
    </row>
    <row r="26" spans="1:13" x14ac:dyDescent="0.25">
      <c r="A26" s="41">
        <v>0.3125</v>
      </c>
      <c r="B26" s="28">
        <f t="shared" si="2"/>
        <v>45288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11"/>
        <v>0.31250000000000006</v>
      </c>
      <c r="H26" s="26">
        <f t="shared" si="9"/>
        <v>5.5511151231257827E-17</v>
      </c>
      <c r="I26" s="26" t="str">
        <f t="shared" si="10"/>
        <v/>
      </c>
      <c r="J26" s="15"/>
      <c r="K26" s="29"/>
      <c r="L26" s="29"/>
      <c r="M26" s="40">
        <f t="shared" si="12"/>
        <v>5.5511151231257827E-17</v>
      </c>
    </row>
    <row r="27" spans="1:13" x14ac:dyDescent="0.25">
      <c r="A27" s="41">
        <v>0.3125</v>
      </c>
      <c r="B27" s="28">
        <f t="shared" si="2"/>
        <v>45289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11"/>
        <v>0.31250000000000006</v>
      </c>
      <c r="H27" s="26">
        <f t="shared" si="9"/>
        <v>5.5511151231257827E-17</v>
      </c>
      <c r="I27" s="26" t="str">
        <f t="shared" si="10"/>
        <v/>
      </c>
      <c r="J27" s="15"/>
      <c r="K27" s="29"/>
      <c r="L27" s="29"/>
      <c r="M27" s="40">
        <f t="shared" si="12"/>
        <v>5.5511151231257827E-17</v>
      </c>
    </row>
    <row r="28" spans="1:13" x14ac:dyDescent="0.25">
      <c r="A28" s="41"/>
      <c r="B28" s="28">
        <f t="shared" si="2"/>
        <v>45290</v>
      </c>
      <c r="C28" s="13"/>
      <c r="D28" s="13"/>
      <c r="E28" s="14"/>
      <c r="F28" s="14"/>
      <c r="G28" s="26"/>
      <c r="H28" s="26"/>
      <c r="I28" s="26"/>
      <c r="J28" s="15"/>
      <c r="K28" s="29"/>
      <c r="L28" s="29"/>
      <c r="M28" s="40"/>
    </row>
    <row r="29" spans="1:13" x14ac:dyDescent="0.25">
      <c r="J29" s="16"/>
      <c r="K29" s="20"/>
      <c r="L29" s="20"/>
      <c r="M29" s="18"/>
    </row>
    <row r="30" spans="1:13" x14ac:dyDescent="0.25">
      <c r="B30" s="8" t="s">
        <v>9</v>
      </c>
      <c r="G30" s="18">
        <f>SUM(G3:G28)+H30-I30</f>
        <v>6.5625000000000018</v>
      </c>
      <c r="H30" s="18">
        <f>SUM(H3:H28)</f>
        <v>1.1102230246251565E-15</v>
      </c>
      <c r="I30" s="18">
        <f>SUM(I3:I28)</f>
        <v>0</v>
      </c>
      <c r="K30" s="20">
        <f>SUM(K3:K28)</f>
        <v>0</v>
      </c>
      <c r="L30" s="20">
        <f>SUM(L3:L28)</f>
        <v>0</v>
      </c>
      <c r="M30" s="18">
        <f>SUM(M3:M28)</f>
        <v>9.9920072216264089E-16</v>
      </c>
    </row>
    <row r="31" spans="1:13" x14ac:dyDescent="0.25">
      <c r="K31" s="7">
        <f>'11_23'!K31-'12_23'!K30</f>
        <v>30</v>
      </c>
      <c r="L31" s="7">
        <f>'11_23'!L31-'12_23'!L30</f>
        <v>16</v>
      </c>
      <c r="M31" s="18"/>
    </row>
    <row r="32" spans="1:13" x14ac:dyDescent="0.25">
      <c r="M32" s="18"/>
    </row>
    <row r="34" spans="13:13" x14ac:dyDescent="0.25">
      <c r="M34" s="18"/>
    </row>
  </sheetData>
  <sheetProtection algorithmName="SHA-512" hashValue="KWUFKJQnXu4lyS+YZiG0n+8H3dEUbyb0dnHDnoRhrDql2SU9iV+x6wGCC9wPgEnQ90FJxyF1+Js27o2T/kN2OQ==" saltValue="HIQK6LSaAsj+kpM8U6mIdg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zoomScaleNormal="100" workbookViewId="0">
      <selection activeCell="I33" sqref="I33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style="1" customWidth="1"/>
    <col min="8" max="9" width="8.7109375" style="1" customWidth="1"/>
    <col min="10" max="10" width="15.7109375" style="1" customWidth="1"/>
    <col min="11" max="11" width="6.7109375" style="1" customWidth="1"/>
    <col min="12" max="12" width="6.7109375" customWidth="1"/>
  </cols>
  <sheetData>
    <row r="1" spans="1:13" x14ac:dyDescent="0.25">
      <c r="B1" s="73">
        <f>EDATE(_DébutPeriode,8)</f>
        <v>45292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ht="34.5" customHeight="1" x14ac:dyDescent="0.25">
      <c r="B2" s="27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12" t="s">
        <v>8</v>
      </c>
      <c r="K2" s="12" t="s">
        <v>4</v>
      </c>
      <c r="L2" s="12" t="s">
        <v>5</v>
      </c>
      <c r="M2" s="37" t="s">
        <v>10</v>
      </c>
    </row>
    <row r="3" spans="1:13" ht="15.75" customHeight="1" x14ac:dyDescent="0.25">
      <c r="A3" s="52">
        <v>0.3125</v>
      </c>
      <c r="B3" s="53">
        <f>WORKDAY.INTL(B1-1,1,11)</f>
        <v>45292</v>
      </c>
      <c r="C3" s="9" t="s">
        <v>19</v>
      </c>
      <c r="D3" s="10"/>
      <c r="E3" s="10"/>
      <c r="F3" s="10"/>
      <c r="G3" s="39">
        <v>0.3125</v>
      </c>
      <c r="H3" s="39" t="str">
        <f t="shared" ref="H3" si="0">IF(G3-A3&gt;0,G3-A3,"")</f>
        <v/>
      </c>
      <c r="I3" s="39" t="str">
        <f t="shared" ref="I3" si="1">IF(A3-G3&gt;0,A3-G3,"")</f>
        <v/>
      </c>
      <c r="J3" s="10"/>
      <c r="K3" s="61"/>
      <c r="L3" s="62"/>
      <c r="M3" s="38" t="str">
        <f>H3</f>
        <v/>
      </c>
    </row>
    <row r="4" spans="1:13" x14ac:dyDescent="0.25">
      <c r="A4" s="41">
        <v>0.3125</v>
      </c>
      <c r="B4" s="32">
        <f>WORKDAY.INTL(B3,1,11)</f>
        <v>45293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25" si="2">IF(D4-C4+(F4-E4)=0,"",D4-C4+(F4-E4))</f>
        <v>0.31250000000000006</v>
      </c>
      <c r="H4" s="26">
        <f>IF(G4-A4&gt;0,G4-A4,"")</f>
        <v>5.5511151231257827E-17</v>
      </c>
      <c r="I4" s="26" t="str">
        <f>IF(A4-G4&gt;0,A4-G4,"")</f>
        <v/>
      </c>
      <c r="J4" s="15"/>
      <c r="K4" s="29"/>
      <c r="L4" s="29"/>
      <c r="M4" s="40">
        <f t="shared" ref="M4:M25" si="3">H4</f>
        <v>5.5511151231257827E-17</v>
      </c>
    </row>
    <row r="5" spans="1:13" x14ac:dyDescent="0.25">
      <c r="A5" s="41">
        <v>0.3125</v>
      </c>
      <c r="B5" s="32">
        <f>WORKDAY.INTL(B4,1,11)</f>
        <v>45294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2"/>
        <v>0.31250000000000006</v>
      </c>
      <c r="H5" s="26">
        <f t="shared" ref="H5:H25" si="4">IF(G5-A5&gt;0,G5-A5,"")</f>
        <v>5.5511151231257827E-17</v>
      </c>
      <c r="I5" s="26" t="str">
        <f t="shared" ref="I5:I25" si="5">IF(A5-G5&gt;0,A5-G5,"")</f>
        <v/>
      </c>
      <c r="J5" s="15"/>
      <c r="K5" s="29"/>
      <c r="L5" s="29"/>
      <c r="M5" s="40"/>
    </row>
    <row r="6" spans="1:13" ht="15" customHeight="1" x14ac:dyDescent="0.25">
      <c r="A6" s="41">
        <v>0.3125</v>
      </c>
      <c r="B6" s="32">
        <f>WORKDAY.INTL(B5,1,11)</f>
        <v>45295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2"/>
        <v>0.31250000000000006</v>
      </c>
      <c r="H6" s="26">
        <f t="shared" si="4"/>
        <v>5.5511151231257827E-17</v>
      </c>
      <c r="I6" s="26" t="str">
        <f t="shared" si="5"/>
        <v/>
      </c>
      <c r="J6" s="15"/>
      <c r="K6" s="29"/>
      <c r="L6" s="29"/>
      <c r="M6" s="40">
        <f t="shared" si="3"/>
        <v>5.5511151231257827E-17</v>
      </c>
    </row>
    <row r="7" spans="1:13" ht="15" customHeight="1" x14ac:dyDescent="0.25">
      <c r="A7" s="41">
        <v>0.3125</v>
      </c>
      <c r="B7" s="32">
        <f>WORKDAY.INTL(B6,1,11)</f>
        <v>45296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2"/>
        <v>0.31250000000000006</v>
      </c>
      <c r="H7" s="26">
        <f t="shared" si="4"/>
        <v>5.5511151231257827E-17</v>
      </c>
      <c r="I7" s="26" t="str">
        <f t="shared" si="5"/>
        <v/>
      </c>
      <c r="J7" s="15"/>
      <c r="K7" s="29"/>
      <c r="L7" s="29"/>
      <c r="M7" s="40">
        <f t="shared" si="3"/>
        <v>5.5511151231257827E-17</v>
      </c>
    </row>
    <row r="8" spans="1:13" x14ac:dyDescent="0.25">
      <c r="A8" s="41"/>
      <c r="B8" s="32">
        <f>WORKDAY.INTL(B7,1,11)</f>
        <v>45297</v>
      </c>
      <c r="C8" s="13"/>
      <c r="D8" s="13"/>
      <c r="E8" s="17"/>
      <c r="F8" s="14"/>
      <c r="G8" s="26"/>
      <c r="H8" s="26"/>
      <c r="I8" s="26"/>
      <c r="J8" s="15"/>
      <c r="K8" s="29"/>
      <c r="L8" s="29"/>
      <c r="M8" s="40"/>
    </row>
    <row r="9" spans="1:13" x14ac:dyDescent="0.25">
      <c r="A9" s="41">
        <v>0.3125</v>
      </c>
      <c r="B9" s="32">
        <f t="shared" ref="B9:B27" si="6">WORKDAY.INTL(B8,1,11)</f>
        <v>45299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2"/>
        <v>0.31250000000000006</v>
      </c>
      <c r="H9" s="26">
        <f t="shared" si="4"/>
        <v>5.5511151231257827E-17</v>
      </c>
      <c r="I9" s="26" t="str">
        <f t="shared" si="5"/>
        <v/>
      </c>
      <c r="J9" s="15"/>
      <c r="K9" s="29"/>
      <c r="L9" s="29"/>
      <c r="M9" s="40">
        <f t="shared" si="3"/>
        <v>5.5511151231257827E-17</v>
      </c>
    </row>
    <row r="10" spans="1:13" x14ac:dyDescent="0.25">
      <c r="A10" s="41">
        <v>0.3125</v>
      </c>
      <c r="B10" s="32">
        <f t="shared" si="6"/>
        <v>45300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2"/>
        <v>0.31250000000000006</v>
      </c>
      <c r="H10" s="26">
        <f t="shared" si="4"/>
        <v>5.5511151231257827E-17</v>
      </c>
      <c r="I10" s="26" t="str">
        <f t="shared" si="5"/>
        <v/>
      </c>
      <c r="J10" s="15"/>
      <c r="K10" s="29"/>
      <c r="L10" s="29"/>
      <c r="M10" s="40">
        <f t="shared" si="3"/>
        <v>5.5511151231257827E-17</v>
      </c>
    </row>
    <row r="11" spans="1:13" x14ac:dyDescent="0.25">
      <c r="A11" s="41">
        <v>0.3125</v>
      </c>
      <c r="B11" s="32">
        <f t="shared" si="6"/>
        <v>45301</v>
      </c>
      <c r="C11" s="13">
        <v>0.33333333333333331</v>
      </c>
      <c r="D11" s="13">
        <v>0.5</v>
      </c>
      <c r="E11" s="17">
        <v>0.5625</v>
      </c>
      <c r="F11" s="14">
        <v>0.70833333333333337</v>
      </c>
      <c r="G11" s="26">
        <f t="shared" si="2"/>
        <v>0.31250000000000006</v>
      </c>
      <c r="H11" s="26">
        <f t="shared" si="4"/>
        <v>5.5511151231257827E-17</v>
      </c>
      <c r="I11" s="26" t="str">
        <f t="shared" si="5"/>
        <v/>
      </c>
      <c r="J11" s="15"/>
      <c r="K11" s="29"/>
      <c r="L11" s="29"/>
      <c r="M11" s="40"/>
    </row>
    <row r="12" spans="1:13" x14ac:dyDescent="0.25">
      <c r="A12" s="41">
        <v>0.3125</v>
      </c>
      <c r="B12" s="32">
        <f t="shared" si="6"/>
        <v>45302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si="2"/>
        <v>0.31250000000000006</v>
      </c>
      <c r="H12" s="26">
        <f t="shared" si="4"/>
        <v>5.5511151231257827E-17</v>
      </c>
      <c r="I12" s="26" t="str">
        <f t="shared" si="5"/>
        <v/>
      </c>
      <c r="J12" s="15"/>
      <c r="K12" s="29"/>
      <c r="L12" s="29"/>
      <c r="M12" s="40">
        <f t="shared" si="3"/>
        <v>5.5511151231257827E-17</v>
      </c>
    </row>
    <row r="13" spans="1:13" x14ac:dyDescent="0.25">
      <c r="A13" s="41">
        <v>0.3125</v>
      </c>
      <c r="B13" s="32">
        <f t="shared" si="6"/>
        <v>45303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2"/>
        <v>0.31250000000000006</v>
      </c>
      <c r="H13" s="26">
        <f t="shared" si="4"/>
        <v>5.5511151231257827E-17</v>
      </c>
      <c r="I13" s="26" t="str">
        <f t="shared" si="5"/>
        <v/>
      </c>
      <c r="J13" s="15"/>
      <c r="K13" s="29"/>
      <c r="L13" s="29"/>
      <c r="M13" s="40">
        <f t="shared" si="3"/>
        <v>5.5511151231257827E-17</v>
      </c>
    </row>
    <row r="14" spans="1:13" x14ac:dyDescent="0.25">
      <c r="A14" s="41"/>
      <c r="B14" s="32">
        <f t="shared" si="6"/>
        <v>45304</v>
      </c>
      <c r="C14" s="54"/>
      <c r="D14" s="54"/>
      <c r="E14" s="55"/>
      <c r="F14" s="56"/>
      <c r="G14" s="26"/>
      <c r="H14" s="26"/>
      <c r="I14" s="26"/>
      <c r="J14" s="15"/>
      <c r="K14" s="29"/>
      <c r="L14" s="29"/>
      <c r="M14" s="40"/>
    </row>
    <row r="15" spans="1:13" x14ac:dyDescent="0.25">
      <c r="A15" s="41">
        <v>0.3125</v>
      </c>
      <c r="B15" s="32">
        <f t="shared" si="6"/>
        <v>45306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2"/>
        <v>0.31250000000000006</v>
      </c>
      <c r="H15" s="26">
        <f t="shared" si="4"/>
        <v>5.5511151231257827E-17</v>
      </c>
      <c r="I15" s="26" t="str">
        <f t="shared" si="5"/>
        <v/>
      </c>
      <c r="J15" s="15"/>
      <c r="K15" s="29"/>
      <c r="L15" s="29"/>
      <c r="M15" s="40">
        <f t="shared" si="3"/>
        <v>5.5511151231257827E-17</v>
      </c>
    </row>
    <row r="16" spans="1:13" x14ac:dyDescent="0.25">
      <c r="A16" s="41">
        <v>0.3125</v>
      </c>
      <c r="B16" s="32">
        <f t="shared" si="6"/>
        <v>45307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2"/>
        <v>0.31250000000000006</v>
      </c>
      <c r="H16" s="26">
        <f t="shared" si="4"/>
        <v>5.5511151231257827E-17</v>
      </c>
      <c r="I16" s="26" t="str">
        <f t="shared" si="5"/>
        <v/>
      </c>
      <c r="J16" s="15"/>
      <c r="K16" s="29"/>
      <c r="L16" s="29"/>
      <c r="M16" s="40">
        <f t="shared" si="3"/>
        <v>5.5511151231257827E-17</v>
      </c>
    </row>
    <row r="17" spans="1:13" x14ac:dyDescent="0.25">
      <c r="A17" s="41">
        <v>0.3125</v>
      </c>
      <c r="B17" s="32">
        <f t="shared" si="6"/>
        <v>45308</v>
      </c>
      <c r="C17" s="13">
        <v>0.33333333333333331</v>
      </c>
      <c r="D17" s="13">
        <v>0.5</v>
      </c>
      <c r="E17" s="17">
        <v>0.5625</v>
      </c>
      <c r="F17" s="14">
        <v>0.70833333333333337</v>
      </c>
      <c r="G17" s="26">
        <f t="shared" si="2"/>
        <v>0.31250000000000006</v>
      </c>
      <c r="H17" s="26">
        <f t="shared" si="4"/>
        <v>5.5511151231257827E-17</v>
      </c>
      <c r="I17" s="26" t="str">
        <f t="shared" si="5"/>
        <v/>
      </c>
      <c r="J17" s="15"/>
      <c r="K17" s="29"/>
      <c r="L17" s="29"/>
      <c r="M17" s="40"/>
    </row>
    <row r="18" spans="1:13" x14ac:dyDescent="0.25">
      <c r="A18" s="41">
        <v>0.3125</v>
      </c>
      <c r="B18" s="32">
        <f t="shared" si="6"/>
        <v>45309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2"/>
        <v>0.31250000000000006</v>
      </c>
      <c r="H18" s="26">
        <f t="shared" si="4"/>
        <v>5.5511151231257827E-17</v>
      </c>
      <c r="I18" s="26" t="str">
        <f t="shared" si="5"/>
        <v/>
      </c>
      <c r="J18" s="15"/>
      <c r="K18" s="29"/>
      <c r="L18" s="29"/>
      <c r="M18" s="40">
        <f t="shared" si="3"/>
        <v>5.5511151231257827E-17</v>
      </c>
    </row>
    <row r="19" spans="1:13" x14ac:dyDescent="0.25">
      <c r="A19" s="41">
        <v>0.3125</v>
      </c>
      <c r="B19" s="32">
        <f t="shared" si="6"/>
        <v>45310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2"/>
        <v>0.31250000000000006</v>
      </c>
      <c r="H19" s="26">
        <f t="shared" si="4"/>
        <v>5.5511151231257827E-17</v>
      </c>
      <c r="I19" s="26" t="str">
        <f t="shared" si="5"/>
        <v/>
      </c>
      <c r="J19" s="15"/>
      <c r="K19" s="29"/>
      <c r="L19" s="29"/>
      <c r="M19" s="40">
        <f t="shared" si="3"/>
        <v>5.5511151231257827E-17</v>
      </c>
    </row>
    <row r="20" spans="1:13" x14ac:dyDescent="0.25">
      <c r="A20" s="41"/>
      <c r="B20" s="32">
        <f t="shared" si="6"/>
        <v>45311</v>
      </c>
      <c r="C20" s="54"/>
      <c r="D20" s="54"/>
      <c r="E20" s="55"/>
      <c r="F20" s="56"/>
      <c r="G20" s="26"/>
      <c r="H20" s="26"/>
      <c r="I20" s="26"/>
      <c r="J20" s="15"/>
      <c r="K20" s="29"/>
      <c r="L20" s="29"/>
      <c r="M20" s="40"/>
    </row>
    <row r="21" spans="1:13" x14ac:dyDescent="0.25">
      <c r="A21" s="41">
        <v>0.3125</v>
      </c>
      <c r="B21" s="32">
        <f t="shared" si="6"/>
        <v>45313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2"/>
        <v>0.31250000000000006</v>
      </c>
      <c r="H21" s="26">
        <f t="shared" si="4"/>
        <v>5.5511151231257827E-17</v>
      </c>
      <c r="I21" s="26" t="str">
        <f t="shared" si="5"/>
        <v/>
      </c>
      <c r="J21" s="15"/>
      <c r="K21" s="29"/>
      <c r="L21" s="29"/>
      <c r="M21" s="40">
        <f t="shared" si="3"/>
        <v>5.5511151231257827E-17</v>
      </c>
    </row>
    <row r="22" spans="1:13" x14ac:dyDescent="0.25">
      <c r="A22" s="41">
        <v>0.3125</v>
      </c>
      <c r="B22" s="32">
        <f t="shared" si="6"/>
        <v>45314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2"/>
        <v>0.31250000000000006</v>
      </c>
      <c r="H22" s="26">
        <f t="shared" si="4"/>
        <v>5.5511151231257827E-17</v>
      </c>
      <c r="I22" s="26" t="str">
        <f t="shared" si="5"/>
        <v/>
      </c>
      <c r="J22" s="15"/>
      <c r="K22" s="29"/>
      <c r="L22" s="29"/>
      <c r="M22" s="40">
        <f t="shared" si="3"/>
        <v>5.5511151231257827E-17</v>
      </c>
    </row>
    <row r="23" spans="1:13" x14ac:dyDescent="0.25">
      <c r="A23" s="41">
        <v>0.3125</v>
      </c>
      <c r="B23" s="32">
        <f t="shared" si="6"/>
        <v>45315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2"/>
        <v>0.31250000000000006</v>
      </c>
      <c r="H23" s="26">
        <f t="shared" si="4"/>
        <v>5.5511151231257827E-17</v>
      </c>
      <c r="I23" s="26" t="str">
        <f t="shared" si="5"/>
        <v/>
      </c>
      <c r="J23" s="15"/>
      <c r="K23" s="29"/>
      <c r="L23" s="29"/>
      <c r="M23" s="40"/>
    </row>
    <row r="24" spans="1:13" x14ac:dyDescent="0.25">
      <c r="A24" s="41">
        <v>0.3125</v>
      </c>
      <c r="B24" s="32">
        <f t="shared" si="6"/>
        <v>45316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si="2"/>
        <v>0.31250000000000006</v>
      </c>
      <c r="H24" s="26">
        <f t="shared" si="4"/>
        <v>5.5511151231257827E-17</v>
      </c>
      <c r="I24" s="26" t="str">
        <f t="shared" si="5"/>
        <v/>
      </c>
      <c r="J24" s="15"/>
      <c r="K24" s="29"/>
      <c r="L24" s="29"/>
      <c r="M24" s="40">
        <f t="shared" si="3"/>
        <v>5.5511151231257827E-17</v>
      </c>
    </row>
    <row r="25" spans="1:13" x14ac:dyDescent="0.25">
      <c r="A25" s="41">
        <v>0.3125</v>
      </c>
      <c r="B25" s="32">
        <f t="shared" si="6"/>
        <v>45317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2"/>
        <v>0.31250000000000006</v>
      </c>
      <c r="H25" s="26">
        <f t="shared" si="4"/>
        <v>5.5511151231257827E-17</v>
      </c>
      <c r="I25" s="26" t="str">
        <f t="shared" si="5"/>
        <v/>
      </c>
      <c r="J25" s="15"/>
      <c r="K25" s="29"/>
      <c r="L25" s="29"/>
      <c r="M25" s="40">
        <f t="shared" si="3"/>
        <v>5.5511151231257827E-17</v>
      </c>
    </row>
    <row r="26" spans="1:13" x14ac:dyDescent="0.25">
      <c r="A26" s="41"/>
      <c r="B26" s="32">
        <f t="shared" si="6"/>
        <v>45318</v>
      </c>
      <c r="C26" s="54"/>
      <c r="D26" s="54"/>
      <c r="E26" s="55"/>
      <c r="F26" s="56"/>
      <c r="G26" s="26"/>
      <c r="H26" s="26"/>
      <c r="I26" s="26"/>
      <c r="J26" s="15"/>
      <c r="K26" s="29"/>
      <c r="L26" s="29"/>
      <c r="M26" s="40"/>
    </row>
    <row r="27" spans="1:13" x14ac:dyDescent="0.25">
      <c r="A27" s="41">
        <v>0.3125</v>
      </c>
      <c r="B27" s="32">
        <f t="shared" si="6"/>
        <v>45320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ref="G27:G29" si="7">IF(D27-C27+(F27-E27)=0,"",D27-C27+(F27-E27))</f>
        <v>0.31250000000000006</v>
      </c>
      <c r="H27" s="26">
        <f t="shared" ref="H27:H29" si="8">IF(G27-A27&gt;0,G27-A27,"")</f>
        <v>5.5511151231257827E-17</v>
      </c>
      <c r="I27" s="26" t="str">
        <f t="shared" ref="I27:I29" si="9">IF(A27-G27&gt;0,A27-G27,"")</f>
        <v/>
      </c>
      <c r="J27" s="15"/>
      <c r="K27" s="29"/>
      <c r="L27" s="29"/>
      <c r="M27" s="40">
        <f t="shared" ref="M27:M29" si="10">H27</f>
        <v>5.5511151231257827E-17</v>
      </c>
    </row>
    <row r="28" spans="1:13" x14ac:dyDescent="0.25">
      <c r="A28" s="41">
        <v>0.3125</v>
      </c>
      <c r="B28" s="32">
        <f>WORKDAY.INTL(B27,1,11)</f>
        <v>45321</v>
      </c>
      <c r="C28" s="13">
        <v>0.33333333333333331</v>
      </c>
      <c r="D28" s="13">
        <v>0.5</v>
      </c>
      <c r="E28" s="17">
        <v>0.5625</v>
      </c>
      <c r="F28" s="14">
        <v>0.70833333333333337</v>
      </c>
      <c r="G28" s="26">
        <f t="shared" si="7"/>
        <v>0.31250000000000006</v>
      </c>
      <c r="H28" s="26">
        <f t="shared" si="8"/>
        <v>5.5511151231257827E-17</v>
      </c>
      <c r="I28" s="26" t="str">
        <f t="shared" si="9"/>
        <v/>
      </c>
      <c r="J28" s="15"/>
      <c r="K28" s="29"/>
      <c r="L28" s="29"/>
      <c r="M28" s="40">
        <f t="shared" si="10"/>
        <v>5.5511151231257827E-17</v>
      </c>
    </row>
    <row r="29" spans="1:13" x14ac:dyDescent="0.25">
      <c r="A29" s="41">
        <v>0.3125</v>
      </c>
      <c r="B29" s="32">
        <f>WORKDAY.INTL(B28,1,11)</f>
        <v>45322</v>
      </c>
      <c r="C29" s="13">
        <v>0.33333333333333331</v>
      </c>
      <c r="D29" s="13">
        <v>0.5</v>
      </c>
      <c r="E29" s="17">
        <v>0.5625</v>
      </c>
      <c r="F29" s="14">
        <v>0.70833333333333337</v>
      </c>
      <c r="G29" s="26">
        <f t="shared" si="7"/>
        <v>0.31250000000000006</v>
      </c>
      <c r="H29" s="26">
        <f t="shared" si="8"/>
        <v>5.5511151231257827E-17</v>
      </c>
      <c r="I29" s="26" t="str">
        <f t="shared" si="9"/>
        <v/>
      </c>
      <c r="J29" s="15"/>
      <c r="K29" s="29"/>
      <c r="L29" s="29"/>
      <c r="M29" s="40">
        <f t="shared" si="10"/>
        <v>5.5511151231257827E-17</v>
      </c>
    </row>
    <row r="30" spans="1:13" x14ac:dyDescent="0.25">
      <c r="C30" s="21"/>
      <c r="D30" s="21"/>
      <c r="E30" s="22"/>
      <c r="F30" s="22"/>
      <c r="G30" s="23"/>
      <c r="H30" s="23"/>
      <c r="I30" s="23"/>
      <c r="J30" s="24"/>
      <c r="K30" s="25"/>
      <c r="L30" s="25"/>
      <c r="M30" s="18"/>
    </row>
    <row r="31" spans="1:13" x14ac:dyDescent="0.25">
      <c r="B31" s="16" t="s">
        <v>9</v>
      </c>
      <c r="C31" s="16"/>
      <c r="D31" s="16"/>
      <c r="E31" s="16"/>
      <c r="F31" s="16"/>
      <c r="G31" s="33">
        <f>SUM(G3:G29)+H31-I31</f>
        <v>7.1875000000000009</v>
      </c>
      <c r="H31" s="33">
        <f>SUM(H3:H29)</f>
        <v>1.2212453270876722E-15</v>
      </c>
      <c r="I31" s="33">
        <f>SUM(I3:I29)</f>
        <v>0</v>
      </c>
      <c r="J31"/>
      <c r="K31" s="57">
        <f>SUM(K3:K29)</f>
        <v>0</v>
      </c>
      <c r="L31" s="57">
        <f>SUM(L3:L29)</f>
        <v>0</v>
      </c>
      <c r="M31" s="18">
        <f>SUM(M3:M29)</f>
        <v>9.9920072216264089E-16</v>
      </c>
    </row>
    <row r="32" spans="1:13" x14ac:dyDescent="0.25">
      <c r="K32" s="7">
        <f>'12_23'!K31-'01_24'!K31</f>
        <v>30</v>
      </c>
      <c r="L32" s="7">
        <f>'12_23'!L31-'01_24'!L31</f>
        <v>16</v>
      </c>
      <c r="M32" s="18"/>
    </row>
    <row r="34" spans="13:13" x14ac:dyDescent="0.25">
      <c r="M34" s="18"/>
    </row>
  </sheetData>
  <sheetProtection algorithmName="SHA-512" hashValue="h/EztqZYA172XTIy97rYtri4D6gaRml0BlTIuQxjP9bE0S3S0WdL33UkM3ZEy0pineWtMpAQc2+6S5TlgzQHHw==" saltValue="96V1n2CowbhCoKy9fLH4yA==" spinCount="100000" sheet="1" objects="1" scenarios="1"/>
  <mergeCells count="3">
    <mergeCell ref="C2:D2"/>
    <mergeCell ref="E2:F2"/>
    <mergeCell ref="B1:M1"/>
  </mergeCells>
  <phoneticPr fontId="2" type="noConversion"/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3"/>
  <sheetViews>
    <sheetView zoomScaleNormal="100" workbookViewId="0">
      <selection activeCell="P20" sqref="P20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EDATE(_DébutPeriode,9)</f>
        <v>45323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28"/>
      <c r="C2" s="65" t="s">
        <v>0</v>
      </c>
      <c r="D2" s="66"/>
      <c r="E2" s="71" t="s">
        <v>1</v>
      </c>
      <c r="F2" s="71"/>
      <c r="G2" s="2" t="s">
        <v>2</v>
      </c>
      <c r="H2" s="2" t="s">
        <v>3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45323</v>
      </c>
      <c r="C3" s="13">
        <v>0.33333333333333331</v>
      </c>
      <c r="D3" s="13">
        <v>0.5</v>
      </c>
      <c r="E3" s="17">
        <v>0.5625</v>
      </c>
      <c r="F3" s="14">
        <v>0.70833333333333337</v>
      </c>
      <c r="G3" s="26">
        <f t="shared" ref="G3:G22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29"/>
      <c r="L3" s="29"/>
      <c r="M3" s="40">
        <f t="shared" ref="M3:M27" si="1">H3</f>
        <v>5.5511151231257827E-17</v>
      </c>
    </row>
    <row r="4" spans="1:13" x14ac:dyDescent="0.25">
      <c r="A4" s="41">
        <v>0.3125</v>
      </c>
      <c r="B4" s="28">
        <f>WORKDAY.INTL(B3,1,11)</f>
        <v>45324</v>
      </c>
      <c r="C4" s="13">
        <v>0.33333333333333331</v>
      </c>
      <c r="D4" s="13">
        <v>0.5</v>
      </c>
      <c r="E4" s="17">
        <v>0.5625</v>
      </c>
      <c r="F4" s="14">
        <v>0.70833333333333337</v>
      </c>
      <c r="G4" s="26">
        <f t="shared" si="0"/>
        <v>0.31250000000000006</v>
      </c>
      <c r="H4" s="26">
        <f t="shared" ref="H4:H27" si="2">IF(G4-A4&gt;0,G4-A4,"")</f>
        <v>5.5511151231257827E-17</v>
      </c>
      <c r="I4" s="26" t="str">
        <f t="shared" ref="I4:I27" si="3">IF(A4-G4&gt;0,A4-G4,"")</f>
        <v/>
      </c>
      <c r="J4" s="15"/>
      <c r="K4" s="29"/>
      <c r="L4" s="29"/>
      <c r="M4" s="40">
        <f t="shared" si="1"/>
        <v>5.5511151231257827E-17</v>
      </c>
    </row>
    <row r="5" spans="1:13" x14ac:dyDescent="0.25">
      <c r="A5" s="41"/>
      <c r="B5" s="28">
        <f>WORKDAY.INTL(B4,1,11)</f>
        <v>45325</v>
      </c>
      <c r="C5" s="13">
        <v>0.33333333333333331</v>
      </c>
      <c r="D5" s="13"/>
      <c r="E5" s="17"/>
      <c r="F5" s="14"/>
      <c r="G5" s="26"/>
      <c r="H5" s="26"/>
      <c r="I5" s="26"/>
      <c r="J5" s="15"/>
      <c r="K5" s="29"/>
      <c r="L5" s="29"/>
      <c r="M5" s="40"/>
    </row>
    <row r="6" spans="1:13" x14ac:dyDescent="0.25">
      <c r="A6" s="41">
        <v>0.3125</v>
      </c>
      <c r="B6" s="28">
        <f t="shared" ref="B6:B26" si="4">WORKDAY.INTL(B5,1,11)</f>
        <v>45327</v>
      </c>
      <c r="C6" s="13">
        <v>0.33333333333333331</v>
      </c>
      <c r="D6" s="13">
        <v>0.5</v>
      </c>
      <c r="E6" s="17">
        <v>0.5625</v>
      </c>
      <c r="F6" s="14">
        <v>0.70833333333333337</v>
      </c>
      <c r="G6" s="26">
        <f t="shared" si="0"/>
        <v>0.31250000000000006</v>
      </c>
      <c r="H6" s="26">
        <f t="shared" si="2"/>
        <v>5.5511151231257827E-17</v>
      </c>
      <c r="I6" s="26" t="str">
        <f t="shared" si="3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4"/>
        <v>45328</v>
      </c>
      <c r="C7" s="13">
        <v>0.33333333333333331</v>
      </c>
      <c r="D7" s="13">
        <v>0.5</v>
      </c>
      <c r="E7" s="17">
        <v>0.5625</v>
      </c>
      <c r="F7" s="14">
        <v>0.70833333333333337</v>
      </c>
      <c r="G7" s="26">
        <f t="shared" si="0"/>
        <v>0.31250000000000006</v>
      </c>
      <c r="H7" s="26">
        <f t="shared" si="2"/>
        <v>5.5511151231257827E-17</v>
      </c>
      <c r="I7" s="26" t="str">
        <f t="shared" si="3"/>
        <v/>
      </c>
      <c r="J7" s="15"/>
      <c r="K7" s="29"/>
      <c r="L7" s="29"/>
      <c r="M7" s="40">
        <f t="shared" si="1"/>
        <v>5.5511151231257827E-17</v>
      </c>
    </row>
    <row r="8" spans="1:13" x14ac:dyDescent="0.25">
      <c r="A8" s="41">
        <v>0.3125</v>
      </c>
      <c r="B8" s="28">
        <f t="shared" si="4"/>
        <v>45329</v>
      </c>
      <c r="C8" s="13">
        <v>0.33333333333333331</v>
      </c>
      <c r="D8" s="13">
        <v>0.5</v>
      </c>
      <c r="E8" s="17">
        <v>0.5625</v>
      </c>
      <c r="F8" s="14">
        <v>0.70833333333333337</v>
      </c>
      <c r="G8" s="26">
        <f t="shared" si="0"/>
        <v>0.31250000000000006</v>
      </c>
      <c r="H8" s="26">
        <f t="shared" si="2"/>
        <v>5.5511151231257827E-17</v>
      </c>
      <c r="I8" s="26" t="str">
        <f t="shared" si="3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4"/>
        <v>45330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0"/>
        <v>0.31250000000000006</v>
      </c>
      <c r="H9" s="26">
        <f t="shared" si="2"/>
        <v>5.5511151231257827E-17</v>
      </c>
      <c r="I9" s="26" t="str">
        <f t="shared" si="3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>
        <v>0.3125</v>
      </c>
      <c r="B10" s="28">
        <f t="shared" si="4"/>
        <v>45331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0"/>
        <v>0.31250000000000006</v>
      </c>
      <c r="H10" s="26">
        <f t="shared" si="2"/>
        <v>5.5511151231257827E-17</v>
      </c>
      <c r="I10" s="26" t="str">
        <f t="shared" si="3"/>
        <v/>
      </c>
      <c r="J10" s="15"/>
      <c r="K10" s="29"/>
      <c r="L10" s="29"/>
      <c r="M10" s="40">
        <f t="shared" si="1"/>
        <v>5.5511151231257827E-17</v>
      </c>
    </row>
    <row r="11" spans="1:13" x14ac:dyDescent="0.25">
      <c r="A11" s="41"/>
      <c r="B11" s="28">
        <f t="shared" si="4"/>
        <v>45332</v>
      </c>
      <c r="C11" s="13"/>
      <c r="D11" s="13"/>
      <c r="E11" s="17"/>
      <c r="F11" s="14"/>
      <c r="G11" s="26"/>
      <c r="H11" s="26"/>
      <c r="I11" s="26"/>
      <c r="J11" s="15"/>
      <c r="K11" s="29"/>
      <c r="L11" s="29"/>
      <c r="M11" s="40"/>
    </row>
    <row r="12" spans="1:13" x14ac:dyDescent="0.25">
      <c r="A12" s="41">
        <v>0.3125</v>
      </c>
      <c r="B12" s="28">
        <f t="shared" si="4"/>
        <v>45334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si="0"/>
        <v>0.31250000000000006</v>
      </c>
      <c r="H12" s="26">
        <f t="shared" si="2"/>
        <v>5.5511151231257827E-17</v>
      </c>
      <c r="I12" s="26" t="str">
        <f t="shared" si="3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4"/>
        <v>45335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0"/>
        <v>0.31250000000000006</v>
      </c>
      <c r="H13" s="26">
        <f t="shared" si="2"/>
        <v>5.5511151231257827E-17</v>
      </c>
      <c r="I13" s="26" t="str">
        <f t="shared" si="3"/>
        <v/>
      </c>
      <c r="J13" s="15"/>
      <c r="K13" s="29"/>
      <c r="L13" s="29"/>
      <c r="M13" s="40">
        <f t="shared" si="1"/>
        <v>5.5511151231257827E-17</v>
      </c>
    </row>
    <row r="14" spans="1:13" x14ac:dyDescent="0.25">
      <c r="A14" s="41">
        <v>0.3125</v>
      </c>
      <c r="B14" s="28">
        <f t="shared" si="4"/>
        <v>45336</v>
      </c>
      <c r="C14" s="13">
        <v>0.33333333333333331</v>
      </c>
      <c r="D14" s="13">
        <v>0.5</v>
      </c>
      <c r="E14" s="17">
        <v>0.5625</v>
      </c>
      <c r="F14" s="14">
        <v>0.70833333333333337</v>
      </c>
      <c r="G14" s="26">
        <f t="shared" si="0"/>
        <v>0.31250000000000006</v>
      </c>
      <c r="H14" s="26">
        <f t="shared" si="2"/>
        <v>5.5511151231257827E-17</v>
      </c>
      <c r="I14" s="26" t="str">
        <f t="shared" si="3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4"/>
        <v>45337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0"/>
        <v>0.31250000000000006</v>
      </c>
      <c r="H15" s="26">
        <f t="shared" si="2"/>
        <v>5.5511151231257827E-17</v>
      </c>
      <c r="I15" s="26" t="str">
        <f t="shared" si="3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>
        <v>0.3125</v>
      </c>
      <c r="B16" s="28">
        <f t="shared" si="4"/>
        <v>45338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0"/>
        <v>0.31250000000000006</v>
      </c>
      <c r="H16" s="26">
        <f t="shared" si="2"/>
        <v>5.5511151231257827E-17</v>
      </c>
      <c r="I16" s="26" t="str">
        <f t="shared" si="3"/>
        <v/>
      </c>
      <c r="J16" s="15"/>
      <c r="K16" s="29"/>
      <c r="L16" s="29"/>
      <c r="M16" s="40">
        <f t="shared" si="1"/>
        <v>5.5511151231257827E-17</v>
      </c>
    </row>
    <row r="17" spans="1:13" x14ac:dyDescent="0.25">
      <c r="A17" s="41"/>
      <c r="B17" s="28">
        <f t="shared" si="4"/>
        <v>45339</v>
      </c>
      <c r="C17" s="13"/>
      <c r="D17" s="13"/>
      <c r="E17" s="17"/>
      <c r="F17" s="14"/>
      <c r="G17" s="26"/>
      <c r="H17" s="26"/>
      <c r="I17" s="26"/>
      <c r="J17" s="15"/>
      <c r="K17" s="29"/>
      <c r="L17" s="29"/>
      <c r="M17" s="40"/>
    </row>
    <row r="18" spans="1:13" x14ac:dyDescent="0.25">
      <c r="A18" s="41">
        <v>0.3125</v>
      </c>
      <c r="B18" s="28">
        <f t="shared" si="4"/>
        <v>45341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0"/>
        <v>0.31250000000000006</v>
      </c>
      <c r="H18" s="26">
        <f t="shared" si="2"/>
        <v>5.5511151231257827E-17</v>
      </c>
      <c r="I18" s="26" t="str">
        <f t="shared" si="3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4"/>
        <v>45342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0"/>
        <v>0.31250000000000006</v>
      </c>
      <c r="H19" s="26">
        <f t="shared" si="2"/>
        <v>5.5511151231257827E-17</v>
      </c>
      <c r="I19" s="26" t="str">
        <f t="shared" si="3"/>
        <v/>
      </c>
      <c r="J19" s="15"/>
      <c r="K19" s="29"/>
      <c r="L19" s="29"/>
      <c r="M19" s="40">
        <f t="shared" si="1"/>
        <v>5.5511151231257827E-17</v>
      </c>
    </row>
    <row r="20" spans="1:13" x14ac:dyDescent="0.25">
      <c r="A20" s="41">
        <v>0.3125</v>
      </c>
      <c r="B20" s="28">
        <f t="shared" si="4"/>
        <v>45343</v>
      </c>
      <c r="C20" s="13">
        <v>0.33333333333333331</v>
      </c>
      <c r="D20" s="13">
        <v>0.5</v>
      </c>
      <c r="E20" s="17">
        <v>0.5625</v>
      </c>
      <c r="F20" s="14">
        <v>0.70833333333333337</v>
      </c>
      <c r="G20" s="26">
        <f t="shared" si="0"/>
        <v>0.31250000000000006</v>
      </c>
      <c r="H20" s="26">
        <f t="shared" si="2"/>
        <v>5.5511151231257827E-17</v>
      </c>
      <c r="I20" s="26" t="str">
        <f t="shared" si="3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4"/>
        <v>45344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0"/>
        <v>0.31250000000000006</v>
      </c>
      <c r="H21" s="26">
        <f t="shared" si="2"/>
        <v>5.5511151231257827E-17</v>
      </c>
      <c r="I21" s="26" t="str">
        <f t="shared" si="3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>
        <v>0.3125</v>
      </c>
      <c r="B22" s="28">
        <f t="shared" si="4"/>
        <v>45345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0"/>
        <v>0.31250000000000006</v>
      </c>
      <c r="H22" s="26">
        <f t="shared" si="2"/>
        <v>5.5511151231257827E-17</v>
      </c>
      <c r="I22" s="26" t="str">
        <f t="shared" si="3"/>
        <v/>
      </c>
      <c r="J22" s="15"/>
      <c r="K22" s="29"/>
      <c r="L22" s="29"/>
      <c r="M22" s="40">
        <f t="shared" si="1"/>
        <v>5.5511151231257827E-17</v>
      </c>
    </row>
    <row r="23" spans="1:13" x14ac:dyDescent="0.25">
      <c r="A23" s="41"/>
      <c r="B23" s="28">
        <f t="shared" si="4"/>
        <v>45346</v>
      </c>
      <c r="C23" s="13"/>
      <c r="D23" s="13"/>
      <c r="E23" s="17"/>
      <c r="F23" s="14"/>
      <c r="G23" s="26"/>
      <c r="H23" s="26"/>
      <c r="I23" s="26"/>
      <c r="J23" s="15"/>
      <c r="K23" s="29"/>
      <c r="L23" s="29"/>
      <c r="M23" s="40"/>
    </row>
    <row r="24" spans="1:13" x14ac:dyDescent="0.25">
      <c r="A24" s="41">
        <v>0.3125</v>
      </c>
      <c r="B24" s="28">
        <f t="shared" si="4"/>
        <v>45348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ref="G24:G27" si="5">IF(D24-C24+(F24-E24)=0,"",D24-C24+(F24-E24))</f>
        <v>0.31250000000000006</v>
      </c>
      <c r="H24" s="26">
        <f t="shared" si="2"/>
        <v>5.5511151231257827E-17</v>
      </c>
      <c r="I24" s="26" t="str">
        <f t="shared" si="3"/>
        <v/>
      </c>
      <c r="J24" s="15"/>
      <c r="K24" s="29"/>
      <c r="L24" s="29"/>
      <c r="M24" s="40">
        <f t="shared" si="1"/>
        <v>5.5511151231257827E-17</v>
      </c>
    </row>
    <row r="25" spans="1:13" x14ac:dyDescent="0.25">
      <c r="A25" s="41">
        <v>0.3125</v>
      </c>
      <c r="B25" s="28">
        <f t="shared" si="4"/>
        <v>45349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5"/>
        <v>0.31250000000000006</v>
      </c>
      <c r="H25" s="26">
        <f t="shared" si="2"/>
        <v>5.5511151231257827E-17</v>
      </c>
      <c r="I25" s="26" t="str">
        <f t="shared" si="3"/>
        <v/>
      </c>
      <c r="J25" s="15"/>
      <c r="K25" s="29"/>
      <c r="L25" s="29"/>
      <c r="M25" s="40">
        <f t="shared" si="1"/>
        <v>5.5511151231257827E-17</v>
      </c>
    </row>
    <row r="26" spans="1:13" x14ac:dyDescent="0.25">
      <c r="A26" s="41">
        <v>0.3125</v>
      </c>
      <c r="B26" s="28">
        <f t="shared" si="4"/>
        <v>45350</v>
      </c>
      <c r="C26" s="13">
        <v>0.33333333333333331</v>
      </c>
      <c r="D26" s="13">
        <v>0.5</v>
      </c>
      <c r="E26" s="17">
        <v>0.5625</v>
      </c>
      <c r="F26" s="14">
        <v>0.70833333333333337</v>
      </c>
      <c r="G26" s="26">
        <f t="shared" si="5"/>
        <v>0.31250000000000006</v>
      </c>
      <c r="H26" s="26">
        <f t="shared" si="2"/>
        <v>5.5511151231257827E-17</v>
      </c>
      <c r="I26" s="26" t="str">
        <f t="shared" si="3"/>
        <v/>
      </c>
      <c r="J26" s="15"/>
      <c r="K26" s="29"/>
      <c r="L26" s="29"/>
      <c r="M26" s="40">
        <f t="shared" si="1"/>
        <v>5.5511151231257827E-17</v>
      </c>
    </row>
    <row r="27" spans="1:13" x14ac:dyDescent="0.25">
      <c r="A27" s="41">
        <v>0.3125</v>
      </c>
      <c r="B27" s="28">
        <f>WORKDAY.INTL(B26,1,11)</f>
        <v>45351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5"/>
        <v>0.31250000000000006</v>
      </c>
      <c r="H27" s="26">
        <f t="shared" si="2"/>
        <v>5.5511151231257827E-17</v>
      </c>
      <c r="I27" s="26" t="str">
        <f t="shared" si="3"/>
        <v/>
      </c>
      <c r="J27" s="15"/>
      <c r="K27" s="29"/>
      <c r="L27" s="29"/>
      <c r="M27" s="40">
        <f t="shared" si="1"/>
        <v>5.5511151231257827E-17</v>
      </c>
    </row>
    <row r="28" spans="1:13" x14ac:dyDescent="0.25">
      <c r="J28" s="16"/>
      <c r="M28" s="18"/>
    </row>
    <row r="29" spans="1:13" x14ac:dyDescent="0.25">
      <c r="B29" t="s">
        <v>9</v>
      </c>
      <c r="G29" s="18">
        <f>SUM(G3:G27)+H29-I29</f>
        <v>6.5625000000000018</v>
      </c>
      <c r="H29" s="18">
        <f>SUM(H3:H27)</f>
        <v>1.1657341758564144E-15</v>
      </c>
      <c r="I29" s="18">
        <f>SUM(I3:I27)</f>
        <v>0</v>
      </c>
      <c r="K29" s="7">
        <f>SUM(K3:K27)</f>
        <v>0</v>
      </c>
      <c r="L29" s="7">
        <f>SUM(L3:L27)</f>
        <v>0</v>
      </c>
      <c r="M29" s="18">
        <f>SUM(M3:M27)</f>
        <v>1.1657341758564144E-15</v>
      </c>
    </row>
    <row r="30" spans="1:13" x14ac:dyDescent="0.25">
      <c r="K30" s="7">
        <f>'01_24'!K32-'02_24'!K29</f>
        <v>30</v>
      </c>
      <c r="L30" s="7">
        <f>'01_24'!L32-'02_24'!L29</f>
        <v>16</v>
      </c>
      <c r="M30" s="18"/>
    </row>
    <row r="31" spans="1:13" x14ac:dyDescent="0.25">
      <c r="M31" s="18"/>
    </row>
    <row r="33" spans="13:13" x14ac:dyDescent="0.25">
      <c r="M33" s="18"/>
    </row>
  </sheetData>
  <sheetProtection algorithmName="SHA-512" hashValue="i0So9876lNfRJK5ThRjLHPQnm/RI4Vt3jR52ohMwqKXbCVOvNfgOX2tBD2R+GmVDCmOFdutcLOHi1pHyFrNTIw==" saltValue="jn2xb1MwgEIGTBLoyyCGaA==" spinCount="100000" sheet="1" objects="1" scenarios="1"/>
  <mergeCells count="3">
    <mergeCell ref="C2:D2"/>
    <mergeCell ref="E2:F2"/>
    <mergeCell ref="B1:M1"/>
  </mergeCells>
  <pageMargins left="0.11811023622047245" right="0.31496062992125984" top="0.35433070866141736" bottom="0.35433070866141736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2"/>
  <sheetViews>
    <sheetView zoomScaleNormal="100" workbookViewId="0">
      <selection activeCell="M8" sqref="M8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EDATE(_DébutPeriode,10)</f>
        <v>45352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28"/>
      <c r="C2" s="65" t="s">
        <v>0</v>
      </c>
      <c r="D2" s="66"/>
      <c r="E2" s="65" t="s">
        <v>1</v>
      </c>
      <c r="F2" s="66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45352</v>
      </c>
      <c r="C3" s="3">
        <v>0.33333333333333331</v>
      </c>
      <c r="D3" s="3">
        <v>0.5</v>
      </c>
      <c r="E3" s="4">
        <v>0.5625</v>
      </c>
      <c r="F3" s="4">
        <v>0.70833333333333337</v>
      </c>
      <c r="G3" s="26">
        <f t="shared" ref="G3:G25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5"/>
      <c r="K3" s="29"/>
      <c r="L3" s="29"/>
      <c r="M3" s="40">
        <f t="shared" ref="M3:M25" si="1">H3</f>
        <v>5.5511151231257827E-17</v>
      </c>
    </row>
    <row r="4" spans="1:13" x14ac:dyDescent="0.25">
      <c r="A4" s="41"/>
      <c r="B4" s="28">
        <f>WORKDAY.INTL(B3,1,11)</f>
        <v>45353</v>
      </c>
      <c r="C4" s="3"/>
      <c r="D4" s="3"/>
      <c r="E4" s="4"/>
      <c r="F4" s="4"/>
      <c r="G4" s="26"/>
      <c r="H4" s="26"/>
      <c r="I4" s="26"/>
      <c r="J4" s="5"/>
      <c r="K4" s="29"/>
      <c r="L4" s="29"/>
      <c r="M4" s="40"/>
    </row>
    <row r="5" spans="1:13" x14ac:dyDescent="0.25">
      <c r="A5" s="41">
        <v>0.3125</v>
      </c>
      <c r="B5" s="28">
        <f t="shared" ref="B5:B28" si="2">WORKDAY.INTL(B4,1,11)</f>
        <v>45355</v>
      </c>
      <c r="C5" s="3">
        <v>0.33333333333333331</v>
      </c>
      <c r="D5" s="3">
        <v>0.5</v>
      </c>
      <c r="E5" s="4">
        <v>0.5625</v>
      </c>
      <c r="F5" s="4">
        <v>0.70833333333333337</v>
      </c>
      <c r="G5" s="26">
        <f t="shared" si="0"/>
        <v>0.31250000000000006</v>
      </c>
      <c r="H5" s="26">
        <f t="shared" ref="H5:H25" si="3">IF(G5-A5&gt;0,G5-A5,"")</f>
        <v>5.5511151231257827E-17</v>
      </c>
      <c r="I5" s="26" t="str">
        <f t="shared" ref="I5:I25" si="4">IF(A5-G5&gt;0,A5-G5,"")</f>
        <v/>
      </c>
      <c r="J5" s="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 t="shared" si="2"/>
        <v>45356</v>
      </c>
      <c r="C6" s="13">
        <v>0.33333333333333331</v>
      </c>
      <c r="D6" s="13">
        <v>0.5</v>
      </c>
      <c r="E6" s="17">
        <v>0.5625</v>
      </c>
      <c r="F6" s="14">
        <v>0.70833333333333337</v>
      </c>
      <c r="G6" s="26">
        <f t="shared" si="0"/>
        <v>0.31250000000000006</v>
      </c>
      <c r="H6" s="26">
        <f t="shared" si="3"/>
        <v>5.5511151231257827E-17</v>
      </c>
      <c r="I6" s="26" t="str">
        <f t="shared" si="4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2"/>
        <v>45357</v>
      </c>
      <c r="C7" s="13">
        <v>0.33333333333333331</v>
      </c>
      <c r="D7" s="13">
        <v>0.5</v>
      </c>
      <c r="E7" s="17">
        <v>0.5625</v>
      </c>
      <c r="F7" s="14">
        <v>0.70833333333333337</v>
      </c>
      <c r="G7" s="26">
        <f t="shared" si="0"/>
        <v>0.31250000000000006</v>
      </c>
      <c r="H7" s="26">
        <f t="shared" si="3"/>
        <v>5.5511151231257827E-17</v>
      </c>
      <c r="I7" s="26" t="str">
        <f t="shared" si="4"/>
        <v/>
      </c>
      <c r="J7" s="15"/>
      <c r="K7" s="29"/>
      <c r="L7" s="29"/>
      <c r="M7" s="40">
        <f t="shared" si="1"/>
        <v>5.5511151231257827E-17</v>
      </c>
    </row>
    <row r="8" spans="1:13" x14ac:dyDescent="0.25">
      <c r="A8" s="41">
        <v>0.3125</v>
      </c>
      <c r="B8" s="28">
        <f t="shared" si="2"/>
        <v>45358</v>
      </c>
      <c r="C8" s="13">
        <v>0.33333333333333331</v>
      </c>
      <c r="D8" s="13">
        <v>0.5</v>
      </c>
      <c r="E8" s="17">
        <v>0.5625</v>
      </c>
      <c r="F8" s="14">
        <v>0.70833333333333337</v>
      </c>
      <c r="G8" s="26">
        <f t="shared" si="0"/>
        <v>0.31250000000000006</v>
      </c>
      <c r="H8" s="26">
        <f t="shared" si="3"/>
        <v>5.5511151231257827E-17</v>
      </c>
      <c r="I8" s="26" t="str">
        <f t="shared" si="4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2"/>
        <v>45359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0"/>
        <v>0.31250000000000006</v>
      </c>
      <c r="H9" s="26">
        <f t="shared" si="3"/>
        <v>5.5511151231257827E-17</v>
      </c>
      <c r="I9" s="26" t="str">
        <f t="shared" si="4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/>
      <c r="B10" s="28">
        <f t="shared" si="2"/>
        <v>45360</v>
      </c>
      <c r="C10" s="13"/>
      <c r="D10" s="13"/>
      <c r="E10" s="17"/>
      <c r="F10" s="14"/>
      <c r="G10" s="26"/>
      <c r="H10" s="26"/>
      <c r="I10" s="26"/>
      <c r="J10" s="15"/>
      <c r="K10" s="29"/>
      <c r="L10" s="29"/>
      <c r="M10" s="40"/>
    </row>
    <row r="11" spans="1:13" x14ac:dyDescent="0.25">
      <c r="A11" s="41">
        <v>0.3125</v>
      </c>
      <c r="B11" s="28">
        <f t="shared" si="2"/>
        <v>45362</v>
      </c>
      <c r="C11" s="13">
        <v>0.33333333333333331</v>
      </c>
      <c r="D11" s="13">
        <v>0.5</v>
      </c>
      <c r="E11" s="17">
        <v>0.5625</v>
      </c>
      <c r="F11" s="14">
        <v>0.70833333333333337</v>
      </c>
      <c r="G11" s="26">
        <f t="shared" si="0"/>
        <v>0.31250000000000006</v>
      </c>
      <c r="H11" s="26">
        <f t="shared" si="3"/>
        <v>5.5511151231257827E-17</v>
      </c>
      <c r="I11" s="26" t="str">
        <f t="shared" si="4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2"/>
        <v>45363</v>
      </c>
      <c r="C12" s="13">
        <v>0.33333333333333331</v>
      </c>
      <c r="D12" s="13">
        <v>0.5</v>
      </c>
      <c r="E12" s="19">
        <v>0.5625</v>
      </c>
      <c r="F12" s="13">
        <v>0.70833333333333337</v>
      </c>
      <c r="G12" s="26">
        <f t="shared" si="0"/>
        <v>0.31250000000000006</v>
      </c>
      <c r="H12" s="26">
        <f t="shared" si="3"/>
        <v>5.5511151231257827E-17</v>
      </c>
      <c r="I12" s="26" t="str">
        <f t="shared" si="4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2"/>
        <v>45364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0"/>
        <v>0.31250000000000006</v>
      </c>
      <c r="H13" s="26">
        <f t="shared" si="3"/>
        <v>5.5511151231257827E-17</v>
      </c>
      <c r="I13" s="26" t="str">
        <f t="shared" si="4"/>
        <v/>
      </c>
      <c r="J13" s="15"/>
      <c r="K13" s="29"/>
      <c r="L13" s="29"/>
      <c r="M13" s="40">
        <f t="shared" si="1"/>
        <v>5.5511151231257827E-17</v>
      </c>
    </row>
    <row r="14" spans="1:13" x14ac:dyDescent="0.25">
      <c r="A14" s="41">
        <v>0.3125</v>
      </c>
      <c r="B14" s="28">
        <f t="shared" si="2"/>
        <v>45365</v>
      </c>
      <c r="C14" s="13">
        <v>0.33333333333333331</v>
      </c>
      <c r="D14" s="13">
        <v>0.5</v>
      </c>
      <c r="E14" s="17">
        <v>0.5625</v>
      </c>
      <c r="F14" s="14">
        <v>0.70833333333333337</v>
      </c>
      <c r="G14" s="26">
        <f t="shared" si="0"/>
        <v>0.31250000000000006</v>
      </c>
      <c r="H14" s="26">
        <f t="shared" si="3"/>
        <v>5.5511151231257827E-17</v>
      </c>
      <c r="I14" s="26" t="str">
        <f t="shared" si="4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2"/>
        <v>45366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0"/>
        <v>0.31250000000000006</v>
      </c>
      <c r="H15" s="26">
        <f t="shared" si="3"/>
        <v>5.5511151231257827E-17</v>
      </c>
      <c r="I15" s="26" t="str">
        <f t="shared" si="4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/>
      <c r="B16" s="28">
        <f t="shared" si="2"/>
        <v>45367</v>
      </c>
      <c r="C16" s="13"/>
      <c r="D16" s="13"/>
      <c r="E16" s="17"/>
      <c r="F16" s="14"/>
      <c r="G16" s="26"/>
      <c r="H16" s="26"/>
      <c r="I16" s="26"/>
      <c r="J16" s="15"/>
      <c r="K16" s="29"/>
      <c r="L16" s="29"/>
      <c r="M16" s="40"/>
    </row>
    <row r="17" spans="1:13" x14ac:dyDescent="0.25">
      <c r="A17" s="41">
        <v>0.3125</v>
      </c>
      <c r="B17" s="28">
        <f t="shared" si="2"/>
        <v>45369</v>
      </c>
      <c r="C17" s="13">
        <v>0.33333333333333331</v>
      </c>
      <c r="D17" s="13">
        <v>0.5</v>
      </c>
      <c r="E17" s="19">
        <v>0.5625</v>
      </c>
      <c r="F17" s="13">
        <v>0.70833333333333337</v>
      </c>
      <c r="G17" s="26">
        <f t="shared" si="0"/>
        <v>0.31250000000000006</v>
      </c>
      <c r="H17" s="26">
        <f t="shared" si="3"/>
        <v>5.5511151231257827E-17</v>
      </c>
      <c r="I17" s="26" t="str">
        <f t="shared" si="4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2"/>
        <v>45370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0"/>
        <v>0.31250000000000006</v>
      </c>
      <c r="H18" s="26">
        <f t="shared" si="3"/>
        <v>5.5511151231257827E-17</v>
      </c>
      <c r="I18" s="26" t="str">
        <f t="shared" si="4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2"/>
        <v>45371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0"/>
        <v>0.31250000000000006</v>
      </c>
      <c r="H19" s="26">
        <f t="shared" si="3"/>
        <v>5.5511151231257827E-17</v>
      </c>
      <c r="I19" s="26" t="str">
        <f t="shared" si="4"/>
        <v/>
      </c>
      <c r="J19" s="15"/>
      <c r="K19" s="29"/>
      <c r="L19" s="29"/>
      <c r="M19" s="40">
        <f t="shared" si="1"/>
        <v>5.5511151231257827E-17</v>
      </c>
    </row>
    <row r="20" spans="1:13" x14ac:dyDescent="0.25">
      <c r="A20" s="41">
        <v>0.3125</v>
      </c>
      <c r="B20" s="28">
        <f t="shared" si="2"/>
        <v>45372</v>
      </c>
      <c r="C20" s="13">
        <v>0.33333333333333331</v>
      </c>
      <c r="D20" s="13">
        <v>0.5</v>
      </c>
      <c r="E20" s="17">
        <v>0.5625</v>
      </c>
      <c r="F20" s="14">
        <v>0.70833333333333337</v>
      </c>
      <c r="G20" s="26">
        <f t="shared" si="0"/>
        <v>0.31250000000000006</v>
      </c>
      <c r="H20" s="26">
        <f t="shared" si="3"/>
        <v>5.5511151231257827E-17</v>
      </c>
      <c r="I20" s="26" t="str">
        <f t="shared" si="4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2"/>
        <v>45373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0"/>
        <v>0.31250000000000006</v>
      </c>
      <c r="H21" s="26">
        <f t="shared" si="3"/>
        <v>5.5511151231257827E-17</v>
      </c>
      <c r="I21" s="26" t="str">
        <f t="shared" si="4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/>
      <c r="B22" s="28">
        <f t="shared" si="2"/>
        <v>45374</v>
      </c>
      <c r="C22" s="13"/>
      <c r="D22" s="13"/>
      <c r="E22" s="19"/>
      <c r="F22" s="13"/>
      <c r="G22" s="26"/>
      <c r="H22" s="26"/>
      <c r="I22" s="26"/>
      <c r="J22" s="15"/>
      <c r="K22" s="29"/>
      <c r="L22" s="29"/>
      <c r="M22" s="40"/>
    </row>
    <row r="23" spans="1:13" x14ac:dyDescent="0.25">
      <c r="A23" s="41">
        <v>0.3125</v>
      </c>
      <c r="B23" s="28">
        <f t="shared" si="2"/>
        <v>45376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0"/>
        <v>0.31250000000000006</v>
      </c>
      <c r="H23" s="26">
        <f t="shared" si="3"/>
        <v>5.5511151231257827E-17</v>
      </c>
      <c r="I23" s="26" t="str">
        <f t="shared" si="4"/>
        <v/>
      </c>
      <c r="J23" s="15"/>
      <c r="K23" s="29"/>
      <c r="L23" s="29"/>
      <c r="M23" s="40">
        <f t="shared" si="1"/>
        <v>5.5511151231257827E-17</v>
      </c>
    </row>
    <row r="24" spans="1:13" x14ac:dyDescent="0.25">
      <c r="A24" s="41">
        <v>0.3125</v>
      </c>
      <c r="B24" s="28">
        <f t="shared" si="2"/>
        <v>45377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si="0"/>
        <v>0.31250000000000006</v>
      </c>
      <c r="H24" s="26">
        <f t="shared" si="3"/>
        <v>5.5511151231257827E-17</v>
      </c>
      <c r="I24" s="26" t="str">
        <f t="shared" si="4"/>
        <v/>
      </c>
      <c r="J24" s="15"/>
      <c r="K24" s="29"/>
      <c r="L24" s="29"/>
      <c r="M24" s="40">
        <f t="shared" si="1"/>
        <v>5.5511151231257827E-17</v>
      </c>
    </row>
    <row r="25" spans="1:13" x14ac:dyDescent="0.25">
      <c r="A25" s="41">
        <v>0.3125</v>
      </c>
      <c r="B25" s="28">
        <f t="shared" si="2"/>
        <v>45378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0"/>
        <v>0.31250000000000006</v>
      </c>
      <c r="H25" s="26">
        <f t="shared" si="3"/>
        <v>5.5511151231257827E-17</v>
      </c>
      <c r="I25" s="26" t="str">
        <f t="shared" si="4"/>
        <v/>
      </c>
      <c r="J25" s="15"/>
      <c r="K25" s="29"/>
      <c r="L25" s="29"/>
      <c r="M25" s="40">
        <f t="shared" si="1"/>
        <v>5.5511151231257827E-17</v>
      </c>
    </row>
    <row r="26" spans="1:13" x14ac:dyDescent="0.25">
      <c r="A26" s="41">
        <v>0.3125</v>
      </c>
      <c r="B26" s="28">
        <f t="shared" si="2"/>
        <v>45379</v>
      </c>
      <c r="C26" s="13">
        <v>0.33333333333333331</v>
      </c>
      <c r="D26" s="13">
        <v>0.5</v>
      </c>
      <c r="E26" s="17">
        <v>0.5625</v>
      </c>
      <c r="F26" s="14">
        <v>0.70833333333333337</v>
      </c>
      <c r="G26" s="26">
        <f t="shared" ref="G26:G27" si="5">IF(D26-C26+(F26-E26)=0,"",D26-C26+(F26-E26))</f>
        <v>0.31250000000000006</v>
      </c>
      <c r="H26" s="26">
        <f t="shared" ref="H26:H27" si="6">IF(G26-A26&gt;0,G26-A26,"")</f>
        <v>5.5511151231257827E-17</v>
      </c>
      <c r="I26" s="26" t="str">
        <f t="shared" ref="I26:I27" si="7">IF(A26-G26&gt;0,A26-G26,"")</f>
        <v/>
      </c>
      <c r="J26" s="15"/>
      <c r="K26" s="29"/>
      <c r="L26" s="29"/>
      <c r="M26" s="40">
        <f t="shared" ref="M26:M27" si="8">H26</f>
        <v>5.5511151231257827E-17</v>
      </c>
    </row>
    <row r="27" spans="1:13" x14ac:dyDescent="0.25">
      <c r="A27" s="41">
        <v>0.3125</v>
      </c>
      <c r="B27" s="28">
        <f t="shared" si="2"/>
        <v>45380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5"/>
        <v>0.31250000000000006</v>
      </c>
      <c r="H27" s="26">
        <f t="shared" si="6"/>
        <v>5.5511151231257827E-17</v>
      </c>
      <c r="I27" s="26" t="str">
        <f t="shared" si="7"/>
        <v/>
      </c>
      <c r="J27" s="15"/>
      <c r="K27" s="29"/>
      <c r="L27" s="29"/>
      <c r="M27" s="40">
        <f t="shared" si="8"/>
        <v>5.5511151231257827E-17</v>
      </c>
    </row>
    <row r="28" spans="1:13" x14ac:dyDescent="0.25">
      <c r="A28" s="41"/>
      <c r="B28" s="28">
        <f t="shared" si="2"/>
        <v>45381</v>
      </c>
      <c r="C28" s="13"/>
      <c r="D28" s="13"/>
      <c r="E28" s="17"/>
      <c r="F28" s="14"/>
      <c r="G28" s="26"/>
      <c r="H28" s="26"/>
      <c r="I28" s="26"/>
      <c r="J28" s="15"/>
      <c r="K28" s="29"/>
      <c r="L28" s="29"/>
      <c r="M28" s="40"/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6.5625000000000018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'02_24'!K30-'03_24'!K30</f>
        <v>30</v>
      </c>
      <c r="L31" s="7">
        <f>'02_24'!L30-'03_24'!L30</f>
        <v>16</v>
      </c>
    </row>
    <row r="32" spans="1:13" x14ac:dyDescent="0.25">
      <c r="M32" s="18"/>
    </row>
  </sheetData>
  <sheetProtection algorithmName="SHA-512" hashValue="96WyP0xc0aXLjX+YsFcR7qMKl5VvoZePrYDwFujF+gE61qNwaygiKnrUabCS/NghdLxxury7o8lOcTW/I354lw==" saltValue="ZX64W+Ti9YkaLjhAjO6xbw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3"/>
  <sheetViews>
    <sheetView zoomScaleNormal="100" workbookViewId="0">
      <selection activeCell="F19" sqref="F19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7">
        <f>EDATE(_DébutPeriode,11)</f>
        <v>45383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45" x14ac:dyDescent="0.25">
      <c r="B2" s="28"/>
      <c r="C2" s="71" t="s">
        <v>0</v>
      </c>
      <c r="D2" s="71"/>
      <c r="E2" s="71" t="s">
        <v>1</v>
      </c>
      <c r="F2" s="71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52">
        <v>0.3125</v>
      </c>
      <c r="B3" s="30">
        <f>WORKDAY.INTL(B1-1,1,11)</f>
        <v>45383</v>
      </c>
      <c r="C3" s="9" t="s">
        <v>20</v>
      </c>
      <c r="D3" s="10"/>
      <c r="E3" s="10"/>
      <c r="F3" s="10"/>
      <c r="G3" s="39">
        <v>0.3125</v>
      </c>
      <c r="H3" s="39" t="str">
        <f t="shared" ref="H3" si="0">IF(G3-A3&gt;0,G3-A3,"")</f>
        <v/>
      </c>
      <c r="I3" s="39" t="str">
        <f t="shared" ref="I3" si="1">IF(A3-G3&gt;0,A3-G3,"")</f>
        <v/>
      </c>
      <c r="J3" s="10"/>
      <c r="K3" s="61"/>
      <c r="L3" s="62"/>
      <c r="M3" s="38" t="str">
        <f t="shared" ref="M3:M28" si="2">H3</f>
        <v/>
      </c>
    </row>
    <row r="4" spans="1:13" x14ac:dyDescent="0.25">
      <c r="A4" s="41">
        <v>0.3125</v>
      </c>
      <c r="B4" s="28">
        <f>WORKDAY.INTL(B3,1,11)</f>
        <v>45384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24" si="3">IF(D4-C4+(F4-E4)=0,"",D4-C4+(F4-E4))</f>
        <v>0.31250000000000006</v>
      </c>
      <c r="H4" s="26">
        <f>IF(G4-A4&gt;0,G4-A4,"")</f>
        <v>5.5511151231257827E-17</v>
      </c>
      <c r="I4" s="26" t="str">
        <f>IF(A4-G4&gt;0,A4-G4,"")</f>
        <v/>
      </c>
      <c r="J4" s="15"/>
      <c r="K4" s="29"/>
      <c r="L4" s="29"/>
      <c r="M4" s="40">
        <f t="shared" si="2"/>
        <v>5.5511151231257827E-17</v>
      </c>
    </row>
    <row r="5" spans="1:13" x14ac:dyDescent="0.25">
      <c r="A5" s="41">
        <v>0.3125</v>
      </c>
      <c r="B5" s="28">
        <f t="shared" ref="B5:B28" si="4">WORKDAY.INTL(B4,1,11)</f>
        <v>45385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3"/>
        <v>0.31250000000000006</v>
      </c>
      <c r="H5" s="26">
        <f t="shared" ref="H5:H24" si="5">IF(G5-A5&gt;0,G5-A5,"")</f>
        <v>5.5511151231257827E-17</v>
      </c>
      <c r="I5" s="26" t="str">
        <f t="shared" ref="I5:I24" si="6">IF(A5-G5&gt;0,A5-G5,"")</f>
        <v/>
      </c>
      <c r="J5" s="15"/>
      <c r="K5" s="29"/>
      <c r="L5" s="29"/>
      <c r="M5" s="40">
        <f t="shared" si="2"/>
        <v>5.5511151231257827E-17</v>
      </c>
    </row>
    <row r="6" spans="1:13" x14ac:dyDescent="0.25">
      <c r="A6" s="41">
        <v>0.3125</v>
      </c>
      <c r="B6" s="28">
        <f t="shared" si="4"/>
        <v>45386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3"/>
        <v>0.31250000000000006</v>
      </c>
      <c r="H6" s="26">
        <f t="shared" si="5"/>
        <v>5.5511151231257827E-17</v>
      </c>
      <c r="I6" s="26" t="str">
        <f t="shared" si="6"/>
        <v/>
      </c>
      <c r="J6" s="15"/>
      <c r="K6" s="29"/>
      <c r="L6" s="29"/>
      <c r="M6" s="40">
        <f t="shared" si="2"/>
        <v>5.5511151231257827E-17</v>
      </c>
    </row>
    <row r="7" spans="1:13" x14ac:dyDescent="0.25">
      <c r="A7" s="41">
        <v>0.3125</v>
      </c>
      <c r="B7" s="28">
        <f t="shared" si="4"/>
        <v>45387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3"/>
        <v>0.31250000000000006</v>
      </c>
      <c r="H7" s="26">
        <f t="shared" si="5"/>
        <v>5.5511151231257827E-17</v>
      </c>
      <c r="I7" s="26" t="str">
        <f t="shared" si="6"/>
        <v/>
      </c>
      <c r="J7" s="15"/>
      <c r="K7" s="29"/>
      <c r="L7" s="29"/>
      <c r="M7" s="40">
        <f t="shared" si="2"/>
        <v>5.5511151231257827E-17</v>
      </c>
    </row>
    <row r="8" spans="1:13" x14ac:dyDescent="0.25">
      <c r="A8" s="41"/>
      <c r="B8" s="28">
        <f t="shared" si="4"/>
        <v>45388</v>
      </c>
      <c r="C8" s="54"/>
      <c r="D8" s="54"/>
      <c r="E8" s="56"/>
      <c r="F8" s="56"/>
      <c r="G8" s="26"/>
      <c r="H8" s="26"/>
      <c r="I8" s="26"/>
      <c r="J8" s="15"/>
      <c r="K8" s="29"/>
      <c r="L8" s="29"/>
      <c r="M8" s="40"/>
    </row>
    <row r="9" spans="1:13" x14ac:dyDescent="0.25">
      <c r="A9" s="41">
        <v>0.3125</v>
      </c>
      <c r="B9" s="28">
        <f t="shared" si="4"/>
        <v>45390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3"/>
        <v>0.31250000000000006</v>
      </c>
      <c r="H9" s="26">
        <f t="shared" si="5"/>
        <v>5.5511151231257827E-17</v>
      </c>
      <c r="I9" s="26" t="str">
        <f t="shared" si="6"/>
        <v/>
      </c>
      <c r="J9" s="15"/>
      <c r="K9" s="29"/>
      <c r="L9" s="29"/>
      <c r="M9" s="40">
        <f t="shared" si="2"/>
        <v>5.5511151231257827E-17</v>
      </c>
    </row>
    <row r="10" spans="1:13" x14ac:dyDescent="0.25">
      <c r="A10" s="41">
        <v>0.3125</v>
      </c>
      <c r="B10" s="28">
        <f t="shared" si="4"/>
        <v>45391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3"/>
        <v>0.31250000000000006</v>
      </c>
      <c r="H10" s="26">
        <f t="shared" si="5"/>
        <v>5.5511151231257827E-17</v>
      </c>
      <c r="I10" s="26" t="str">
        <f t="shared" si="6"/>
        <v/>
      </c>
      <c r="J10" s="15"/>
      <c r="K10" s="29"/>
      <c r="L10" s="29"/>
      <c r="M10" s="40">
        <f t="shared" si="2"/>
        <v>5.5511151231257827E-17</v>
      </c>
    </row>
    <row r="11" spans="1:13" x14ac:dyDescent="0.25">
      <c r="A11" s="41">
        <v>0.3125</v>
      </c>
      <c r="B11" s="28">
        <f t="shared" si="4"/>
        <v>45392</v>
      </c>
      <c r="C11" s="13">
        <v>0.33333333333333331</v>
      </c>
      <c r="D11" s="13">
        <v>0.5</v>
      </c>
      <c r="E11" s="17">
        <v>0.5625</v>
      </c>
      <c r="F11" s="14">
        <v>0.70833333333333337</v>
      </c>
      <c r="G11" s="26">
        <f t="shared" si="3"/>
        <v>0.31250000000000006</v>
      </c>
      <c r="H11" s="26">
        <f t="shared" si="5"/>
        <v>5.5511151231257827E-17</v>
      </c>
      <c r="I11" s="26" t="str">
        <f t="shared" si="6"/>
        <v/>
      </c>
      <c r="J11" s="15"/>
      <c r="K11" s="29"/>
      <c r="L11" s="29"/>
      <c r="M11" s="40">
        <f t="shared" si="2"/>
        <v>5.5511151231257827E-17</v>
      </c>
    </row>
    <row r="12" spans="1:13" x14ac:dyDescent="0.25">
      <c r="A12" s="41">
        <v>0.3125</v>
      </c>
      <c r="B12" s="28">
        <f t="shared" si="4"/>
        <v>45393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si="3"/>
        <v>0.31250000000000006</v>
      </c>
      <c r="H12" s="26">
        <f t="shared" si="5"/>
        <v>5.5511151231257827E-17</v>
      </c>
      <c r="I12" s="26" t="str">
        <f t="shared" si="6"/>
        <v/>
      </c>
      <c r="J12" s="15"/>
      <c r="K12" s="29"/>
      <c r="L12" s="29"/>
      <c r="M12" s="40">
        <f t="shared" si="2"/>
        <v>5.5511151231257827E-17</v>
      </c>
    </row>
    <row r="13" spans="1:13" x14ac:dyDescent="0.25">
      <c r="A13" s="41">
        <v>0.3125</v>
      </c>
      <c r="B13" s="28">
        <f t="shared" si="4"/>
        <v>45394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3"/>
        <v>0.31250000000000006</v>
      </c>
      <c r="H13" s="26">
        <f t="shared" si="5"/>
        <v>5.5511151231257827E-17</v>
      </c>
      <c r="I13" s="26" t="str">
        <f t="shared" si="6"/>
        <v/>
      </c>
      <c r="J13" s="15"/>
      <c r="K13" s="29"/>
      <c r="L13" s="29"/>
      <c r="M13" s="40">
        <f t="shared" si="2"/>
        <v>5.5511151231257827E-17</v>
      </c>
    </row>
    <row r="14" spans="1:13" x14ac:dyDescent="0.25">
      <c r="A14" s="41"/>
      <c r="B14" s="28">
        <f t="shared" si="4"/>
        <v>45395</v>
      </c>
      <c r="C14" s="54"/>
      <c r="D14" s="54"/>
      <c r="E14" s="55"/>
      <c r="F14" s="56"/>
      <c r="G14" s="26"/>
      <c r="H14" s="26"/>
      <c r="I14" s="26"/>
      <c r="J14" s="15"/>
      <c r="K14" s="29"/>
      <c r="L14" s="29"/>
      <c r="M14" s="40"/>
    </row>
    <row r="15" spans="1:13" x14ac:dyDescent="0.25">
      <c r="A15" s="41">
        <v>0.3125</v>
      </c>
      <c r="B15" s="28">
        <f t="shared" si="4"/>
        <v>45397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3"/>
        <v>0.31250000000000006</v>
      </c>
      <c r="H15" s="26">
        <f t="shared" si="5"/>
        <v>5.5511151231257827E-17</v>
      </c>
      <c r="I15" s="26" t="str">
        <f t="shared" si="6"/>
        <v/>
      </c>
      <c r="J15" s="15"/>
      <c r="K15" s="29"/>
      <c r="L15" s="29"/>
      <c r="M15" s="40">
        <f t="shared" si="2"/>
        <v>5.5511151231257827E-17</v>
      </c>
    </row>
    <row r="16" spans="1:13" x14ac:dyDescent="0.25">
      <c r="A16" s="41">
        <v>0.3125</v>
      </c>
      <c r="B16" s="28">
        <f t="shared" si="4"/>
        <v>45398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3"/>
        <v>0.31250000000000006</v>
      </c>
      <c r="H16" s="26">
        <f t="shared" si="5"/>
        <v>5.5511151231257827E-17</v>
      </c>
      <c r="I16" s="26" t="str">
        <f t="shared" si="6"/>
        <v/>
      </c>
      <c r="J16" s="15"/>
      <c r="K16" s="29"/>
      <c r="L16" s="29"/>
      <c r="M16" s="40">
        <f t="shared" si="2"/>
        <v>5.5511151231257827E-17</v>
      </c>
    </row>
    <row r="17" spans="1:13" x14ac:dyDescent="0.25">
      <c r="A17" s="41">
        <v>0.3125</v>
      </c>
      <c r="B17" s="28">
        <f t="shared" si="4"/>
        <v>45399</v>
      </c>
      <c r="C17" s="13">
        <v>0.33333333333333331</v>
      </c>
      <c r="D17" s="13">
        <v>0.5</v>
      </c>
      <c r="E17" s="17">
        <v>0.5625</v>
      </c>
      <c r="F17" s="14">
        <v>0.70833333333333337</v>
      </c>
      <c r="G17" s="26">
        <f t="shared" si="3"/>
        <v>0.31250000000000006</v>
      </c>
      <c r="H17" s="26">
        <f t="shared" si="5"/>
        <v>5.5511151231257827E-17</v>
      </c>
      <c r="I17" s="26" t="str">
        <f t="shared" si="6"/>
        <v/>
      </c>
      <c r="J17" s="15"/>
      <c r="K17" s="29"/>
      <c r="L17" s="29"/>
      <c r="M17" s="40">
        <f t="shared" si="2"/>
        <v>5.5511151231257827E-17</v>
      </c>
    </row>
    <row r="18" spans="1:13" x14ac:dyDescent="0.25">
      <c r="A18" s="41">
        <v>0.3125</v>
      </c>
      <c r="B18" s="28">
        <f t="shared" si="4"/>
        <v>45400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3"/>
        <v>0.31250000000000006</v>
      </c>
      <c r="H18" s="26">
        <f t="shared" si="5"/>
        <v>5.5511151231257827E-17</v>
      </c>
      <c r="I18" s="26" t="str">
        <f t="shared" si="6"/>
        <v/>
      </c>
      <c r="J18" s="15"/>
      <c r="K18" s="29"/>
      <c r="L18" s="29"/>
      <c r="M18" s="40">
        <f t="shared" si="2"/>
        <v>5.5511151231257827E-17</v>
      </c>
    </row>
    <row r="19" spans="1:13" x14ac:dyDescent="0.25">
      <c r="A19" s="41">
        <v>0.3125</v>
      </c>
      <c r="B19" s="28">
        <f t="shared" si="4"/>
        <v>45401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3"/>
        <v>0.31250000000000006</v>
      </c>
      <c r="H19" s="26">
        <f t="shared" si="5"/>
        <v>5.5511151231257827E-17</v>
      </c>
      <c r="I19" s="26" t="str">
        <f t="shared" si="6"/>
        <v/>
      </c>
      <c r="J19" s="15"/>
      <c r="K19" s="29"/>
      <c r="L19" s="29"/>
      <c r="M19" s="40">
        <f t="shared" si="2"/>
        <v>5.5511151231257827E-17</v>
      </c>
    </row>
    <row r="20" spans="1:13" x14ac:dyDescent="0.25">
      <c r="A20" s="41"/>
      <c r="B20" s="28">
        <f t="shared" si="4"/>
        <v>45402</v>
      </c>
      <c r="C20" s="54"/>
      <c r="D20" s="54"/>
      <c r="E20" s="55"/>
      <c r="F20" s="56"/>
      <c r="G20" s="26"/>
      <c r="H20" s="26"/>
      <c r="I20" s="26"/>
      <c r="J20" s="15"/>
      <c r="K20" s="29"/>
      <c r="L20" s="29"/>
      <c r="M20" s="40"/>
    </row>
    <row r="21" spans="1:13" x14ac:dyDescent="0.25">
      <c r="A21" s="41">
        <v>0.3125</v>
      </c>
      <c r="B21" s="28">
        <f t="shared" si="4"/>
        <v>45404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3"/>
        <v>0.31250000000000006</v>
      </c>
      <c r="H21" s="26">
        <f t="shared" si="5"/>
        <v>5.5511151231257827E-17</v>
      </c>
      <c r="I21" s="26" t="str">
        <f t="shared" si="6"/>
        <v/>
      </c>
      <c r="J21" s="15"/>
      <c r="K21" s="29"/>
      <c r="L21" s="29"/>
      <c r="M21" s="40">
        <f t="shared" si="2"/>
        <v>5.5511151231257827E-17</v>
      </c>
    </row>
    <row r="22" spans="1:13" x14ac:dyDescent="0.25">
      <c r="A22" s="41">
        <v>0.3125</v>
      </c>
      <c r="B22" s="28">
        <f t="shared" si="4"/>
        <v>45405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3"/>
        <v>0.31250000000000006</v>
      </c>
      <c r="H22" s="26">
        <f t="shared" si="5"/>
        <v>5.5511151231257827E-17</v>
      </c>
      <c r="I22" s="26" t="str">
        <f t="shared" si="6"/>
        <v/>
      </c>
      <c r="J22" s="15"/>
      <c r="K22" s="29"/>
      <c r="L22" s="29"/>
      <c r="M22" s="40">
        <f t="shared" si="2"/>
        <v>5.5511151231257827E-17</v>
      </c>
    </row>
    <row r="23" spans="1:13" x14ac:dyDescent="0.25">
      <c r="A23" s="41">
        <v>0.3125</v>
      </c>
      <c r="B23" s="28">
        <f t="shared" si="4"/>
        <v>45406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3"/>
        <v>0.31250000000000006</v>
      </c>
      <c r="H23" s="26">
        <f t="shared" si="5"/>
        <v>5.5511151231257827E-17</v>
      </c>
      <c r="I23" s="26" t="str">
        <f t="shared" si="6"/>
        <v/>
      </c>
      <c r="J23" s="15"/>
      <c r="K23" s="29"/>
      <c r="L23" s="29"/>
      <c r="M23" s="40">
        <f t="shared" si="2"/>
        <v>5.5511151231257827E-17</v>
      </c>
    </row>
    <row r="24" spans="1:13" x14ac:dyDescent="0.25">
      <c r="A24" s="41">
        <v>0.3125</v>
      </c>
      <c r="B24" s="28">
        <f>WORKDAY.INTL(B23,1,11)</f>
        <v>45407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si="3"/>
        <v>0.31250000000000006</v>
      </c>
      <c r="H24" s="26">
        <f t="shared" si="5"/>
        <v>5.5511151231257827E-17</v>
      </c>
      <c r="I24" s="26" t="str">
        <f t="shared" si="6"/>
        <v/>
      </c>
      <c r="J24" s="15"/>
      <c r="K24" s="29"/>
      <c r="L24" s="29"/>
      <c r="M24" s="40">
        <f t="shared" si="2"/>
        <v>5.5511151231257827E-17</v>
      </c>
    </row>
    <row r="25" spans="1:13" x14ac:dyDescent="0.25">
      <c r="A25" s="41">
        <v>0.3125</v>
      </c>
      <c r="B25" s="28">
        <f t="shared" si="4"/>
        <v>45408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ref="G25:G28" si="7">IF(D25-C25+(F25-E25)=0,"",D25-C25+(F25-E25))</f>
        <v>0.31250000000000006</v>
      </c>
      <c r="H25" s="26">
        <f t="shared" ref="H25:H28" si="8">IF(G25-A25&gt;0,G25-A25,"")</f>
        <v>5.5511151231257827E-17</v>
      </c>
      <c r="I25" s="26" t="str">
        <f t="shared" ref="I25:I28" si="9">IF(A25-G25&gt;0,A25-G25,"")</f>
        <v/>
      </c>
      <c r="J25" s="15"/>
      <c r="K25" s="29"/>
      <c r="L25" s="29"/>
      <c r="M25" s="40">
        <f t="shared" si="2"/>
        <v>5.5511151231257827E-17</v>
      </c>
    </row>
    <row r="26" spans="1:13" x14ac:dyDescent="0.25">
      <c r="A26" s="41"/>
      <c r="B26" s="28">
        <f t="shared" si="4"/>
        <v>45409</v>
      </c>
      <c r="C26" s="54"/>
      <c r="D26" s="54"/>
      <c r="E26" s="55"/>
      <c r="F26" s="56"/>
      <c r="G26" s="26"/>
      <c r="H26" s="26"/>
      <c r="I26" s="26"/>
      <c r="J26" s="15"/>
      <c r="K26" s="29"/>
      <c r="L26" s="29"/>
      <c r="M26" s="40"/>
    </row>
    <row r="27" spans="1:13" x14ac:dyDescent="0.25">
      <c r="A27" s="41">
        <v>0.3125</v>
      </c>
      <c r="B27" s="28">
        <f>WORKDAY.INTL(B26,1,11)</f>
        <v>45411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7"/>
        <v>0.31250000000000006</v>
      </c>
      <c r="H27" s="26">
        <f t="shared" si="8"/>
        <v>5.5511151231257827E-17</v>
      </c>
      <c r="I27" s="26" t="str">
        <f t="shared" si="9"/>
        <v/>
      </c>
      <c r="J27" s="15"/>
      <c r="K27" s="29"/>
      <c r="L27" s="29"/>
      <c r="M27" s="40">
        <f t="shared" si="2"/>
        <v>5.5511151231257827E-17</v>
      </c>
    </row>
    <row r="28" spans="1:13" x14ac:dyDescent="0.25">
      <c r="A28" s="41">
        <v>0.3125</v>
      </c>
      <c r="B28" s="28">
        <f t="shared" si="4"/>
        <v>45412</v>
      </c>
      <c r="C28" s="13">
        <v>0.33333333333333331</v>
      </c>
      <c r="D28" s="13">
        <v>0.5</v>
      </c>
      <c r="E28" s="17">
        <v>0.5625</v>
      </c>
      <c r="F28" s="14">
        <v>0.70833333333333337</v>
      </c>
      <c r="G28" s="26">
        <f t="shared" si="7"/>
        <v>0.31250000000000006</v>
      </c>
      <c r="H28" s="26">
        <f t="shared" si="8"/>
        <v>5.5511151231257827E-17</v>
      </c>
      <c r="I28" s="26" t="str">
        <f t="shared" si="9"/>
        <v/>
      </c>
      <c r="J28" s="15"/>
      <c r="K28" s="29"/>
      <c r="L28" s="29"/>
      <c r="M28" s="40">
        <f t="shared" si="2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6.8750000000000009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'03_24'!K31-'04_24'!K30</f>
        <v>30</v>
      </c>
      <c r="L31" s="7">
        <f>'03_24'!L31-'04_24'!L30</f>
        <v>16</v>
      </c>
      <c r="M31" s="18"/>
    </row>
    <row r="33" spans="13:13" x14ac:dyDescent="0.25">
      <c r="M33" s="18"/>
    </row>
  </sheetData>
  <sheetProtection algorithmName="SHA-512" hashValue="FOcNtGwjNMcb+ObdXl+X+SldTMYYKzmVEB0hKZ05zl0ChXgN0YUE8vp5GDN5kIXWvihU3XgWzing7VJ6ByB7Lw==" saltValue="G2x888HS+ehNoC3yf4his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05_23</vt:lpstr>
      <vt:lpstr>06_23</vt:lpstr>
      <vt:lpstr>07_23</vt:lpstr>
      <vt:lpstr>08_23</vt:lpstr>
      <vt:lpstr>09_23</vt:lpstr>
      <vt:lpstr>10_23</vt:lpstr>
      <vt:lpstr>11_23</vt:lpstr>
      <vt:lpstr>12_23</vt:lpstr>
      <vt:lpstr>01_24</vt:lpstr>
      <vt:lpstr>02_24</vt:lpstr>
      <vt:lpstr>03_24</vt:lpstr>
      <vt:lpstr>04_24</vt:lpstr>
      <vt:lpstr>_DébutPeriode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cp:lastPrinted>2022-12-01T12:21:33Z</cp:lastPrinted>
  <dcterms:created xsi:type="dcterms:W3CDTF">2021-06-04T11:10:30Z</dcterms:created>
  <dcterms:modified xsi:type="dcterms:W3CDTF">2023-06-27T14:34:36Z</dcterms:modified>
</cp:coreProperties>
</file>