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ION TEAM MEDICAL\"/>
    </mc:Choice>
  </mc:AlternateContent>
  <xr:revisionPtr revIDLastSave="0" documentId="13_ncr:1_{684F15BF-6191-49DA-BD1F-7BDB78986BFB}" xr6:coauthVersionLast="47" xr6:coauthVersionMax="47" xr10:uidLastSave="{00000000-0000-0000-0000-000000000000}"/>
  <bookViews>
    <workbookView xWindow="-120" yWindow="-120" windowWidth="29040" windowHeight="16440" xr2:uid="{8CADFD86-59E8-4623-A412-32FE1D6068AD}"/>
  </bookViews>
  <sheets>
    <sheet name="CDE INTERIM" sheetId="2" r:id="rId1"/>
    <sheet name="Base de données" sheetId="6" r:id="rId2"/>
  </sheets>
  <definedNames>
    <definedName name="ConfirmationClient">#REF!</definedName>
    <definedName name="ConfirmationIntérimaire">#REF!</definedName>
    <definedName name="ContratAnnule">Tableau7[Contrat annulé]</definedName>
    <definedName name="ForfaitJour">#REF!</definedName>
    <definedName name="ListeClient">#REF!</definedName>
    <definedName name="ListeDPAE">#REF!</definedName>
    <definedName name="ListeFraisKilometrique">#REF!</definedName>
    <definedName name="ListeInterimaire">#REF!</definedName>
    <definedName name="ListePriseDeCommande">Tableau3[Prise de commande]</definedName>
    <definedName name="ListeQualification">Tableau1[Qualification]</definedName>
    <definedName name="ListeValidation">Tableau2[Validation]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3" i="2" l="1"/>
  <c r="T4" i="2"/>
  <c r="T5" i="2"/>
  <c r="T6" i="2"/>
  <c r="T7" i="2"/>
  <c r="T8" i="2"/>
  <c r="T9" i="2"/>
  <c r="T2" i="2"/>
  <c r="R2" i="2" l="1"/>
  <c r="S30" i="2"/>
  <c r="S31" i="2"/>
  <c r="S32" i="2"/>
  <c r="S33" i="2"/>
  <c r="S69" i="2"/>
  <c r="S71" i="2"/>
  <c r="S82" i="2"/>
  <c r="S22" i="2"/>
  <c r="R70" i="2"/>
  <c r="T70" i="2"/>
  <c r="R69" i="2"/>
  <c r="T69" i="2"/>
  <c r="R64" i="2"/>
  <c r="T64" i="2"/>
  <c r="R65" i="2"/>
  <c r="T65" i="2"/>
  <c r="R61" i="2"/>
  <c r="T61" i="2"/>
  <c r="R62" i="2"/>
  <c r="T62" i="2"/>
  <c r="R54" i="2"/>
  <c r="T54" i="2"/>
  <c r="R50" i="2"/>
  <c r="T50" i="2"/>
  <c r="R51" i="2"/>
  <c r="T51" i="2"/>
  <c r="R52" i="2"/>
  <c r="T52" i="2"/>
  <c r="R46" i="2"/>
  <c r="T46" i="2"/>
  <c r="R47" i="2"/>
  <c r="T47" i="2"/>
  <c r="R44" i="2"/>
  <c r="T44" i="2"/>
  <c r="R40" i="2"/>
  <c r="T40" i="2"/>
  <c r="R36" i="2"/>
  <c r="T36" i="2"/>
  <c r="R37" i="2"/>
  <c r="T37" i="2"/>
  <c r="R38" i="2"/>
  <c r="T38" i="2"/>
  <c r="R28" i="2"/>
  <c r="T28" i="2"/>
  <c r="R29" i="2"/>
  <c r="T29" i="2"/>
  <c r="S37" i="2" l="1"/>
  <c r="S52" i="2"/>
  <c r="S40" i="2"/>
  <c r="S44" i="2"/>
  <c r="S70" i="2"/>
  <c r="S54" i="2"/>
  <c r="S29" i="2"/>
  <c r="S65" i="2"/>
  <c r="S36" i="2"/>
  <c r="S50" i="2"/>
  <c r="S61" i="2"/>
  <c r="S38" i="2"/>
  <c r="S46" i="2"/>
  <c r="S47" i="2"/>
  <c r="S28" i="2"/>
  <c r="S62" i="2"/>
  <c r="S51" i="2"/>
  <c r="S64" i="2"/>
  <c r="S2" i="2"/>
  <c r="R24" i="2"/>
  <c r="T24" i="2"/>
  <c r="R25" i="2"/>
  <c r="T25" i="2"/>
  <c r="R26" i="2"/>
  <c r="T26" i="2"/>
  <c r="AE2" i="2"/>
  <c r="AD2" i="2"/>
  <c r="AA2" i="2"/>
  <c r="AB2" i="2"/>
  <c r="Z2" i="2"/>
  <c r="R3" i="2"/>
  <c r="S5" i="2"/>
  <c r="T10" i="2"/>
  <c r="T11" i="2"/>
  <c r="T12" i="2"/>
  <c r="T13" i="2"/>
  <c r="T14" i="2"/>
  <c r="T15" i="2"/>
  <c r="S26" i="2" l="1"/>
  <c r="S24" i="2"/>
  <c r="S25" i="2"/>
  <c r="AC2" i="2"/>
  <c r="R73" i="2"/>
  <c r="T73" i="2"/>
  <c r="S3" i="2"/>
  <c r="T16" i="2"/>
  <c r="T17" i="2"/>
  <c r="T18" i="2"/>
  <c r="T19" i="2"/>
  <c r="T20" i="2"/>
  <c r="T21" i="2"/>
  <c r="T22" i="2"/>
  <c r="T23" i="2"/>
  <c r="T27" i="2"/>
  <c r="T30" i="2"/>
  <c r="T31" i="2"/>
  <c r="T32" i="2"/>
  <c r="T33" i="2"/>
  <c r="T34" i="2"/>
  <c r="T35" i="2"/>
  <c r="T39" i="2"/>
  <c r="T41" i="2"/>
  <c r="T42" i="2"/>
  <c r="T43" i="2"/>
  <c r="T45" i="2"/>
  <c r="T48" i="2"/>
  <c r="T49" i="2"/>
  <c r="T53" i="2"/>
  <c r="T55" i="2"/>
  <c r="T56" i="2"/>
  <c r="T57" i="2"/>
  <c r="T58" i="2"/>
  <c r="T59" i="2"/>
  <c r="T60" i="2"/>
  <c r="T63" i="2"/>
  <c r="T66" i="2"/>
  <c r="T67" i="2"/>
  <c r="T68" i="2"/>
  <c r="T71" i="2"/>
  <c r="T72" i="2"/>
  <c r="T74" i="2"/>
  <c r="T75" i="2"/>
  <c r="T76" i="2"/>
  <c r="T77" i="2"/>
  <c r="T78" i="2"/>
  <c r="T79" i="2"/>
  <c r="T80" i="2"/>
  <c r="T81" i="2"/>
  <c r="T82" i="2"/>
  <c r="T83" i="2"/>
  <c r="S73" i="2" l="1"/>
  <c r="R45" i="2"/>
  <c r="S45" i="2" s="1"/>
  <c r="R48" i="2"/>
  <c r="S48" i="2" s="1"/>
  <c r="R49" i="2"/>
  <c r="S49" i="2" s="1"/>
  <c r="R53" i="2"/>
  <c r="S53" i="2" s="1"/>
  <c r="R55" i="2"/>
  <c r="S55" i="2" s="1"/>
  <c r="R56" i="2"/>
  <c r="S56" i="2" s="1"/>
  <c r="R57" i="2"/>
  <c r="S57" i="2" s="1"/>
  <c r="R58" i="2"/>
  <c r="S58" i="2" s="1"/>
  <c r="R59" i="2"/>
  <c r="S59" i="2" s="1"/>
  <c r="R60" i="2"/>
  <c r="S60" i="2" s="1"/>
  <c r="R63" i="2"/>
  <c r="S63" i="2" s="1"/>
  <c r="R66" i="2"/>
  <c r="S66" i="2" s="1"/>
  <c r="R67" i="2"/>
  <c r="S67" i="2" s="1"/>
  <c r="R68" i="2"/>
  <c r="S68" i="2" s="1"/>
  <c r="R71" i="2"/>
  <c r="R72" i="2"/>
  <c r="S72" i="2" s="1"/>
  <c r="R74" i="2"/>
  <c r="S74" i="2" s="1"/>
  <c r="R75" i="2"/>
  <c r="S75" i="2" s="1"/>
  <c r="R76" i="2"/>
  <c r="S76" i="2" s="1"/>
  <c r="R77" i="2"/>
  <c r="S77" i="2" s="1"/>
  <c r="R78" i="2"/>
  <c r="S78" i="2" s="1"/>
  <c r="R79" i="2"/>
  <c r="S79" i="2" s="1"/>
  <c r="R80" i="2"/>
  <c r="S80" i="2" s="1"/>
  <c r="R81" i="2"/>
  <c r="S81" i="2" s="1"/>
  <c r="R82" i="2"/>
  <c r="R83" i="2"/>
  <c r="S83" i="2" s="1"/>
  <c r="R43" i="2"/>
  <c r="S43" i="2" s="1"/>
  <c r="R4" i="2"/>
  <c r="S4" i="2" s="1"/>
  <c r="R5" i="2"/>
  <c r="R6" i="2"/>
  <c r="S6" i="2" s="1"/>
  <c r="R7" i="2"/>
  <c r="S7" i="2" s="1"/>
  <c r="R8" i="2"/>
  <c r="S8" i="2" s="1"/>
  <c r="R9" i="2"/>
  <c r="S9" i="2" s="1"/>
  <c r="R10" i="2"/>
  <c r="S10" i="2" s="1"/>
  <c r="R11" i="2"/>
  <c r="S11" i="2" s="1"/>
  <c r="R12" i="2"/>
  <c r="S12" i="2" s="1"/>
  <c r="R13" i="2"/>
  <c r="S13" i="2" s="1"/>
  <c r="R14" i="2"/>
  <c r="S14" i="2" s="1"/>
  <c r="R15" i="2"/>
  <c r="S15" i="2" s="1"/>
  <c r="R16" i="2"/>
  <c r="S16" i="2" s="1"/>
  <c r="R17" i="2"/>
  <c r="S17" i="2" s="1"/>
  <c r="R18" i="2"/>
  <c r="S18" i="2" s="1"/>
  <c r="R19" i="2"/>
  <c r="S19" i="2" s="1"/>
  <c r="R20" i="2"/>
  <c r="S20" i="2" s="1"/>
  <c r="R21" i="2"/>
  <c r="S21" i="2" s="1"/>
  <c r="R22" i="2"/>
  <c r="R23" i="2"/>
  <c r="S23" i="2" s="1"/>
  <c r="R27" i="2"/>
  <c r="S27" i="2" s="1"/>
  <c r="R30" i="2"/>
  <c r="R31" i="2"/>
  <c r="R32" i="2"/>
  <c r="R33" i="2"/>
  <c r="R34" i="2"/>
  <c r="S34" i="2" s="1"/>
  <c r="R35" i="2"/>
  <c r="S35" i="2" s="1"/>
  <c r="R39" i="2"/>
  <c r="S39" i="2" s="1"/>
  <c r="R41" i="2"/>
  <c r="S41" i="2" s="1"/>
  <c r="R42" i="2"/>
  <c r="S42" i="2" s="1"/>
</calcChain>
</file>

<file path=xl/sharedStrings.xml><?xml version="1.0" encoding="utf-8"?>
<sst xmlns="http://schemas.openxmlformats.org/spreadsheetml/2006/main" count="321" uniqueCount="49">
  <si>
    <t>Prise 
commande</t>
  </si>
  <si>
    <t>Date prise commande</t>
  </si>
  <si>
    <t>CLIENT</t>
  </si>
  <si>
    <t>N° contrat</t>
  </si>
  <si>
    <t>MAIL</t>
  </si>
  <si>
    <t>AS</t>
  </si>
  <si>
    <t>AMP</t>
  </si>
  <si>
    <t>IDE</t>
  </si>
  <si>
    <t>CENDRINE</t>
  </si>
  <si>
    <t>TEL</t>
  </si>
  <si>
    <t>AES</t>
  </si>
  <si>
    <t>Heure début</t>
  </si>
  <si>
    <t>MDM</t>
  </si>
  <si>
    <t>Prise de commande</t>
  </si>
  <si>
    <t>Qualification</t>
  </si>
  <si>
    <t>ASH</t>
  </si>
  <si>
    <t>AVS</t>
  </si>
  <si>
    <t>AVF</t>
  </si>
  <si>
    <t>FFAS</t>
  </si>
  <si>
    <t>ASHFFAS</t>
  </si>
  <si>
    <t>AD</t>
  </si>
  <si>
    <t>SM</t>
  </si>
  <si>
    <t>PP</t>
  </si>
  <si>
    <t>Heure fin</t>
  </si>
  <si>
    <t>Validation</t>
  </si>
  <si>
    <t>CHANNEL</t>
  </si>
  <si>
    <r>
      <t>KIN</t>
    </r>
    <r>
      <rPr>
        <sz val="11"/>
        <color theme="1"/>
        <rFont val="Calibri"/>
        <family val="2"/>
      </rPr>
      <t>É</t>
    </r>
  </si>
  <si>
    <t>Total heures</t>
  </si>
  <si>
    <t/>
  </si>
  <si>
    <t>Validé par</t>
  </si>
  <si>
    <t>Nombre de jour</t>
  </si>
  <si>
    <t>Heure en centièmes</t>
  </si>
  <si>
    <t>Contrat annulé</t>
  </si>
  <si>
    <t>T.T.</t>
  </si>
  <si>
    <t>TEAM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</si>
  <si>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</si>
  <si>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</si>
  <si>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</si>
  <si>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</si>
  <si>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</si>
  <si>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</si>
  <si>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</si>
  <si>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</si>
  <si>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</si>
  <si>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</si>
  <si>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N° 
contrat</t>
  </si>
  <si>
    <t>Quali-
fication</t>
  </si>
  <si>
    <t>Heure début2</t>
  </si>
  <si>
    <t>Heure fin3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</si>
</sst>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:mm;@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1"/>
      <name val="Calibri"/>
      <family val="2"/>
    </font>
    <font>
      <b/>
      <sz val="12"/>
      <name val="Calibri"/>
      <family val="2"/>
    </font>
    <font>
      <sz val="12"/>
      <color theme="1"/>
      <name val="Calibri"/>
      <family val="2"/>
    </font>
    <font>
      <sz val="11"/>
      <color rgb="FF000000"/>
      <name val="Calibri"/>
      <family val="2"/>
    </font>
    <font>
      <b/>
      <sz val="16"/>
      <color rgb="FF080808"/>
      <name val="Calibri"/>
      <family val="2"/>
      <scheme val="minor"/>
    </font>
    <font>
      <sz val="11"/>
      <color rgb="FF4F595F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auto="1"/>
      </patternFill>
    </fill>
    <fill>
      <gradientFill degree="90">
        <stop position="0">
          <color theme="0"/>
        </stop>
        <stop position="1">
          <color rgb="FF0099FF"/>
        </stop>
      </gradientFill>
    </fill>
    <fill>
      <patternFill patternType="solid">
        <fgColor theme="0"/>
        <bgColor theme="4" tint="0.79998168889431442"/>
      </patternFill>
    </fill>
  </fills>
  <borders count="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1"/>
      </top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/>
    </xf>
    <xf numFmtId="0" fontId="2" fillId="0" borderId="0" xfId="0" applyFont="1" applyAlignment="1">
      <alignment vertical="center"/>
    </xf>
    <xf numFmtId="0" fontId="5" fillId="5" borderId="3" xfId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1" fontId="7" fillId="4" borderId="5" xfId="0" applyNumberFormat="1" applyFont="1" applyFill="1" applyBorder="1" applyAlignment="1">
      <alignment horizontal="center" vertical="center"/>
    </xf>
    <xf numFmtId="1" fontId="2" fillId="4" borderId="5" xfId="0" applyNumberFormat="1" applyFont="1" applyFill="1" applyBorder="1" applyAlignment="1">
      <alignment horizontal="center" vertical="center"/>
    </xf>
    <xf numFmtId="1" fontId="4" fillId="4" borderId="5" xfId="0" applyNumberFormat="1" applyFont="1" applyFill="1" applyBorder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7" fillId="4" borderId="5" xfId="0" applyFont="1" applyFill="1" applyBorder="1" applyAlignment="1">
      <alignment horizontal="center" vertical="center"/>
    </xf>
    <xf numFmtId="14" fontId="2" fillId="4" borderId="5" xfId="0" applyNumberFormat="1" applyFont="1" applyFill="1" applyBorder="1" applyAlignment="1">
      <alignment horizontal="center" vertical="center"/>
    </xf>
    <xf numFmtId="166" fontId="7" fillId="4" borderId="5" xfId="0" applyNumberFormat="1" applyFont="1" applyFill="1" applyBorder="1" applyAlignment="1">
      <alignment horizontal="center" vertical="center"/>
    </xf>
    <xf numFmtId="2" fontId="7" fillId="4" borderId="5" xfId="0" applyNumberFormat="1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left" vertical="center"/>
    </xf>
    <xf numFmtId="1" fontId="7" fillId="6" borderId="5" xfId="0" applyNumberFormat="1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1" fontId="7" fillId="2" borderId="5" xfId="0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20" fontId="7" fillId="4" borderId="5" xfId="0" applyNumberFormat="1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5" fillId="5" borderId="0" xfId="1" applyNumberFormat="1" applyFont="1" applyFill="1" applyBorder="1" applyAlignment="1">
      <alignment horizontal="center" vertical="center" wrapText="1"/>
    </xf>
    <xf numFmtId="0" fontId="5" fillId="5" borderId="4" xfId="1" applyNumberFormat="1" applyFont="1" applyFill="1" applyBorder="1" applyAlignment="1">
      <alignment horizontal="center" vertical="center" wrapText="1"/>
    </xf>
    <xf numFmtId="2" fontId="5" fillId="5" borderId="4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9BCE8D78-55E6-4C8F-A1DA-9B54C64D2E44}"/>
  </cellStyles>
  <dxfs count="4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gradientFill degree="90">
          <stop position="0">
            <color theme="0"/>
          </stop>
          <stop position="1">
            <color rgb="FF0099FF"/>
          </stop>
        </gradient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" formatCode="0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6" formatCode="h:mm;@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6" formatCode="h:mm;@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6" formatCode="h:mm;@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6" formatCode="h:mm;@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6" formatCode="h:mm;@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/>
        <vertical/>
        <horizontal/>
      </border>
    </dxf>
    <dxf>
      <border outline="0">
        <left style="medium">
          <color theme="0"/>
        </left>
        <top style="medium">
          <color theme="1"/>
        </top>
      </border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rgb="FF00B0F0"/>
          </stop>
        </gradientFill>
      </fill>
    </dxf>
    <dxf>
      <fill>
        <gradientFill degree="90">
          <stop position="0">
            <color theme="0"/>
          </stop>
          <stop position="1">
            <color rgb="FF00B0F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99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8379C0D-F38A-4905-A15A-A5DF5C12A543}" name="Tableau4" displayName="Tableau4" ref="A1:W83" totalsRowShown="0" headerRowDxfId="0" tableBorderDxfId="24" headerRowCellStyle="Normal 2">
  <autoFilter ref="A1:W83" xr:uid="{B8379C0D-F38A-4905-A15A-A5DF5C12A543}"/>
  <tableColumns count="23">
    <tableColumn id="1" xr3:uid="{FC11B4BF-FCD0-43A5-AC3C-314E3CFCD05A}" name="Prise _x000a_commande" dataDxfId="23"/>
    <tableColumn id="2" xr3:uid="{EDA77B55-DCC7-4CDA-A870-8BAB55CC9A5D}" name="Date prise commande" dataDxfId="22"/>
    <tableColumn id="3" xr3:uid="{D5DA25F9-1CD2-4BA3-BF09-32B3C6B48132}" name="Quali-_x000a_fication" dataDxfId="21"/>
    <tableColumn id="4" xr3:uid="{FF73CFF6-E1E6-46D7-BF65-74712E849F08}" name="1" dataDxfId="20"/>
    <tableColumn id="5" xr3:uid="{3137C5B0-1265-4FEA-8854-9A295D3BA24E}" name="2" dataDxfId="19"/>
    <tableColumn id="6" xr3:uid="{C7C10535-6270-45F9-B609-2503DB7EADA0}" name="3" dataDxfId="18"/>
    <tableColumn id="7" xr3:uid="{CA19B7DB-8725-4159-8357-F21B629284D2}" name="4" dataDxfId="17"/>
    <tableColumn id="8" xr3:uid="{A1499268-2E23-4CAF-A6E0-3BD85789817E}" name="5" dataDxfId="16"/>
    <tableColumn id="9" xr3:uid="{02CDDB35-96B6-401C-A850-35A96DC7AF85}" name="6" dataDxfId="15"/>
    <tableColumn id="10" xr3:uid="{0A1B4206-89D6-4DDA-842B-B31C5FBDC74A}" name="7" dataDxfId="14"/>
    <tableColumn id="11" xr3:uid="{3FB33A66-2CAF-488E-AF9B-05FB0FE88367}" name="8" dataDxfId="13"/>
    <tableColumn id="12" xr3:uid="{96B635B2-91B1-4D95-AD6E-8096E9B3091A}" name="9" dataDxfId="12"/>
    <tableColumn id="13" xr3:uid="{8BE9B93A-76E3-4D5B-8436-D29D51053E82}" name="10" dataDxfId="11"/>
    <tableColumn id="14" xr3:uid="{387A520C-0422-40CA-A4BF-B35956C8D151}" name="Heure début" dataDxfId="10"/>
    <tableColumn id="15" xr3:uid="{4C4E52BE-48BB-4AF5-B281-E476EF4AF049}" name="Heure fin" dataDxfId="9"/>
    <tableColumn id="16" xr3:uid="{5466752E-69C0-472F-83CB-F03D40492942}" name="Heure début2" dataDxfId="8"/>
    <tableColumn id="17" xr3:uid="{2CBFF98B-595B-451D-BD5B-F8A1DADB3F9D}" name="Heure fin3" dataDxfId="7"/>
    <tableColumn id="18" xr3:uid="{24DA9356-7CF4-4503-9E40-0446BF23ECF7}" name="Total heures" dataDxfId="6">
      <calculatedColumnFormula>MOD((O2-N2)+(Q2-P2),1)</calculatedColumnFormula>
    </tableColumn>
    <tableColumn id="19" xr3:uid="{437DAEB7-6F74-40CE-8E4D-8D93AF71A213}" name="Heure en centièmes" dataDxfId="5">
      <calculatedColumnFormula>IF(W2="client",0,IF(W2="t.t.",0,IF(W2="team",0,SUM(R2*T2)/"1:")))</calculatedColumnFormula>
    </tableColumn>
    <tableColumn id="20" xr3:uid="{C98C8112-B4ED-49F6-9433-39B5BAF1B0C2}" name="Nombre de jour" dataDxfId="4">
      <calculatedColumnFormula>COUNT(D2:M2)</calculatedColumnFormula>
    </tableColumn>
    <tableColumn id="21" xr3:uid="{45EA5187-4D55-4065-9D80-DCE48EC7222C}" name="Validé par" dataDxfId="3"/>
    <tableColumn id="22" xr3:uid="{81410B4C-0BA7-44A3-929A-96724A2D8837}" name="N° _x000a_contrat" dataDxfId="2"/>
    <tableColumn id="23" xr3:uid="{1BE7B84B-9E4C-466A-B879-6C9D41E8F8D2}" name="Contrat annulé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A709FA-43C9-436A-B36F-0DFB04F65D74}" name="Tableau1" displayName="Tableau1" ref="D1:D16" totalsRowShown="0" headerRowDxfId="43" dataDxfId="42">
  <autoFilter ref="D1:D16" xr:uid="{50A709FA-43C9-436A-B36F-0DFB04F65D74}"/>
  <sortState xmlns:xlrd2="http://schemas.microsoft.com/office/spreadsheetml/2017/richdata2" ref="D2:D16">
    <sortCondition ref="D1:D16"/>
  </sortState>
  <tableColumns count="1">
    <tableColumn id="1" xr3:uid="{BFB628B2-6E91-4902-926C-ACC9FA53E4E2}" name="Qualification" dataDxfId="4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164E23-F180-4805-B992-C7AD8E5BEAC4}" name="Tableau2" displayName="Tableau2" ref="F1:F4" totalsRowShown="0" headerRowDxfId="40" dataDxfId="39">
  <autoFilter ref="F1:F4" xr:uid="{D7164E23-F180-4805-B992-C7AD8E5BEAC4}"/>
  <tableColumns count="1">
    <tableColumn id="1" xr3:uid="{D5051A34-EF54-4568-B2BD-FBB39990DA5B}" name="Validation" dataDxfId="3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6A644B9-6B14-435E-ACF6-E4ADDFDA1A81}" name="Tableau3" displayName="Tableau3" ref="A1:A4" totalsRowShown="0" headerRowDxfId="37" dataDxfId="36">
  <autoFilter ref="A1:A4" xr:uid="{66A644B9-6B14-435E-ACF6-E4ADDFDA1A81}"/>
  <tableColumns count="1">
    <tableColumn id="1" xr3:uid="{7B23DB8C-251F-45BB-B8D3-CB1D3904728D}" name="Prise de commande" dataDxfId="3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72938D3-6DCB-4BBE-800E-40A1CCD31DB0}" name="Tableau7" displayName="Tableau7" ref="I1:I5" totalsRowShown="0" headerRowDxfId="34" dataDxfId="33">
  <autoFilter ref="I1:I5" xr:uid="{472938D3-6DCB-4BBE-800E-40A1CCD31DB0}"/>
  <sortState xmlns:xlrd2="http://schemas.microsoft.com/office/spreadsheetml/2017/richdata2" ref="I2:I5">
    <sortCondition ref="I3:I5"/>
  </sortState>
  <tableColumns count="1">
    <tableColumn id="1" xr3:uid="{3EDCFC45-AB7B-45E2-B251-23E5ECDA4D1A}" name="Contrat annulé" dataDxfId="3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B1DF45-D2CB-454D-BF25-88DFC7817411}">
  <dimension ref="A1:AG83"/>
  <sheetViews>
    <sheetView showGridLines="0" tabSelected="1" zoomScale="95" zoomScaleNormal="95" workbookViewId="0">
      <pane ySplit="1" topLeftCell="A6" activePane="bottomLeft" state="frozen"/>
      <selection pane="bottomLeft" activeCell="K21" sqref="K21"/>
    </sheetView>
  </sheetViews>
  <sheetFormatPr baseColWidth="10" defaultRowHeight="15" x14ac:dyDescent="0.25"/>
  <cols>
    <col min="1" max="1" width="11.85546875" style="4" bestFit="1" customWidth="1"/>
    <col min="2" max="2" width="23.42578125" style="4" customWidth="1"/>
    <col min="3" max="3" width="8.42578125" style="4" bestFit="1" customWidth="1"/>
    <col min="4" max="12" width="4.140625" style="4" customWidth="1"/>
    <col min="13" max="13" width="5.28515625" style="4" customWidth="1"/>
    <col min="14" max="14" width="14.85546875" style="4" customWidth="1"/>
    <col min="15" max="15" width="11.85546875" style="4" customWidth="1"/>
    <col min="16" max="16" width="16" style="4" customWidth="1"/>
    <col min="17" max="17" width="13" style="4" customWidth="1"/>
    <col min="18" max="18" width="14.7109375" style="4" customWidth="1"/>
    <col min="19" max="19" width="22" style="4" customWidth="1"/>
    <col min="20" max="20" width="17.85546875" style="4" customWidth="1"/>
    <col min="21" max="21" width="12.5703125" style="8" customWidth="1"/>
    <col min="22" max="22" width="8.28515625" style="9" bestFit="1" customWidth="1"/>
    <col min="23" max="23" width="17" style="4" customWidth="1"/>
    <col min="24" max="24" width="11.42578125" style="4"/>
    <col min="25" max="25" width="13.85546875" style="4" hidden="1" customWidth="1"/>
    <col min="26" max="31" width="11.42578125" style="4" hidden="1" customWidth="1"/>
    <col min="32" max="32" width="0" style="4" hidden="1" customWidth="1"/>
    <col min="33" max="16384" width="11.42578125" style="4"/>
  </cols>
  <sheetData>
    <row r="1" spans="1:33" s="7" customFormat="1" ht="49.5" customHeight="1" thickBot="1" x14ac:dyDescent="0.3">
      <c r="A1" s="26" t="s">
        <v>0</v>
      </c>
      <c r="B1" s="27" t="s">
        <v>1</v>
      </c>
      <c r="C1" s="27" t="s">
        <v>46</v>
      </c>
      <c r="D1" s="28" t="s">
        <v>35</v>
      </c>
      <c r="E1" s="28" t="s">
        <v>36</v>
      </c>
      <c r="F1" s="28" t="s">
        <v>37</v>
      </c>
      <c r="G1" s="28" t="s">
        <v>38</v>
      </c>
      <c r="H1" s="28" t="s">
        <v>39</v>
      </c>
      <c r="I1" s="28" t="s">
        <v>40</v>
      </c>
      <c r="J1" s="28" t="s">
        <v>41</v>
      </c>
      <c r="K1" s="28" t="s">
        <v>42</v>
      </c>
      <c r="L1" s="28" t="s">
        <v>43</v>
      </c>
      <c r="M1" s="28" t="s">
        <v>44</v>
      </c>
      <c r="N1" s="27" t="s">
        <v>11</v>
      </c>
      <c r="O1" s="27" t="s">
        <v>23</v>
      </c>
      <c r="P1" s="27" t="s">
        <v>47</v>
      </c>
      <c r="Q1" s="27" t="s">
        <v>48</v>
      </c>
      <c r="R1" s="27" t="s">
        <v>27</v>
      </c>
      <c r="S1" s="27" t="s">
        <v>31</v>
      </c>
      <c r="T1" s="27" t="s">
        <v>30</v>
      </c>
      <c r="U1" s="27" t="s">
        <v>29</v>
      </c>
      <c r="V1" s="27" t="s">
        <v>45</v>
      </c>
      <c r="W1" s="27" t="s">
        <v>32</v>
      </c>
      <c r="X1" s="6"/>
      <c r="Z1" s="5" t="s">
        <v>29</v>
      </c>
      <c r="AA1" s="5" t="s">
        <v>29</v>
      </c>
      <c r="AB1" s="5" t="s">
        <v>3</v>
      </c>
      <c r="AC1" s="5" t="s">
        <v>32</v>
      </c>
      <c r="AD1" s="5" t="s">
        <v>32</v>
      </c>
      <c r="AE1" s="5" t="s">
        <v>32</v>
      </c>
    </row>
    <row r="2" spans="1:33" ht="17.25" customHeight="1" thickBot="1" x14ac:dyDescent="0.3">
      <c r="A2" s="25" t="s">
        <v>4</v>
      </c>
      <c r="B2" s="16">
        <v>45156</v>
      </c>
      <c r="C2" s="15" t="s">
        <v>5</v>
      </c>
      <c r="D2" s="10">
        <v>8</v>
      </c>
      <c r="E2" s="10"/>
      <c r="F2" s="10"/>
      <c r="G2" s="10"/>
      <c r="H2" s="10"/>
      <c r="I2" s="10"/>
      <c r="J2" s="10"/>
      <c r="K2" s="10"/>
      <c r="L2" s="10"/>
      <c r="M2" s="10"/>
      <c r="N2" s="17">
        <v>0.89583333333333337</v>
      </c>
      <c r="O2" s="17">
        <v>0.3125</v>
      </c>
      <c r="P2" s="17"/>
      <c r="Q2" s="17"/>
      <c r="R2" s="17">
        <f>MOD((O2-N2)+(Q2-P2),1)</f>
        <v>0.41666666666666663</v>
      </c>
      <c r="S2" s="18">
        <f>IF(W2="client",0,IF(W2="t.t.",0,IF(W2="team",0,SUM(R2*T2)/"1:")))</f>
        <v>10</v>
      </c>
      <c r="T2" s="10">
        <f t="shared" ref="T2:T65" si="0">COUNT(D2:M2)</f>
        <v>1</v>
      </c>
      <c r="U2" s="19" t="s">
        <v>8</v>
      </c>
      <c r="V2" s="20"/>
      <c r="W2" s="21" t="s">
        <v>28</v>
      </c>
      <c r="Z2" s="4" t="b">
        <f>$U2="cendrine"</f>
        <v>1</v>
      </c>
      <c r="AA2" s="4" t="b">
        <f>$U2="channel"</f>
        <v>0</v>
      </c>
      <c r="AB2" s="4" t="b">
        <f>$V2&gt;0</f>
        <v>0</v>
      </c>
      <c r="AC2" s="4" t="b">
        <f>$W2="CLIENT"</f>
        <v>0</v>
      </c>
      <c r="AD2" s="4" t="b">
        <f>$W2="T.T."</f>
        <v>0</v>
      </c>
      <c r="AE2" s="4" t="b">
        <f>$W2="TEAM"</f>
        <v>0</v>
      </c>
    </row>
    <row r="3" spans="1:33" ht="17.25" customHeight="1" thickBot="1" x14ac:dyDescent="0.3">
      <c r="A3" s="25" t="s">
        <v>4</v>
      </c>
      <c r="B3" s="16">
        <v>45156</v>
      </c>
      <c r="C3" s="15" t="s">
        <v>5</v>
      </c>
      <c r="D3" s="10">
        <v>13</v>
      </c>
      <c r="E3" s="10"/>
      <c r="F3" s="10"/>
      <c r="G3" s="10"/>
      <c r="H3" s="10"/>
      <c r="I3" s="10"/>
      <c r="J3" s="10"/>
      <c r="K3" s="10"/>
      <c r="L3" s="10"/>
      <c r="M3" s="10"/>
      <c r="N3" s="17">
        <v>0.89583333333333337</v>
      </c>
      <c r="O3" s="17">
        <v>0.3125</v>
      </c>
      <c r="P3" s="17"/>
      <c r="Q3" s="17"/>
      <c r="R3" s="17">
        <f t="shared" ref="R3:R8" si="1">MOD((O3-N3)+(Q3-P3),1)</f>
        <v>0.41666666666666663</v>
      </c>
      <c r="S3" s="18">
        <f>IF(W3="client",0,IF(W3="t.t.",0,IF(W3="team",0,SUM(R3*T3)/"1:")))</f>
        <v>10</v>
      </c>
      <c r="T3" s="10">
        <f t="shared" si="0"/>
        <v>1</v>
      </c>
      <c r="U3" s="19" t="s">
        <v>8</v>
      </c>
      <c r="V3" s="22"/>
      <c r="W3" s="23" t="s">
        <v>28</v>
      </c>
    </row>
    <row r="4" spans="1:33" ht="17.25" customHeight="1" thickBot="1" x14ac:dyDescent="0.3">
      <c r="A4" s="25" t="s">
        <v>4</v>
      </c>
      <c r="B4" s="16">
        <v>45158</v>
      </c>
      <c r="C4" s="15" t="s">
        <v>5</v>
      </c>
      <c r="D4" s="10">
        <v>14</v>
      </c>
      <c r="E4" s="10"/>
      <c r="F4" s="10"/>
      <c r="G4" s="10"/>
      <c r="H4" s="10"/>
      <c r="I4" s="10"/>
      <c r="J4" s="10"/>
      <c r="K4" s="10"/>
      <c r="L4" s="10"/>
      <c r="M4" s="10"/>
      <c r="N4" s="17">
        <v>0.89583333333333337</v>
      </c>
      <c r="O4" s="17">
        <v>0.3125</v>
      </c>
      <c r="P4" s="17"/>
      <c r="Q4" s="17"/>
      <c r="R4" s="17">
        <f t="shared" si="1"/>
        <v>0.41666666666666663</v>
      </c>
      <c r="S4" s="18">
        <f>IF(W4="client",0,IF(W4="t.t.",0,IF(W4="team",0,SUM(R4*T4)/"1:")))</f>
        <v>10</v>
      </c>
      <c r="T4" s="10">
        <f t="shared" si="0"/>
        <v>1</v>
      </c>
      <c r="U4" s="19" t="s">
        <v>25</v>
      </c>
      <c r="V4" s="20"/>
      <c r="W4" s="21"/>
    </row>
    <row r="5" spans="1:33" ht="17.25" customHeight="1" thickBot="1" x14ac:dyDescent="0.3">
      <c r="A5" s="25" t="s">
        <v>4</v>
      </c>
      <c r="B5" s="16">
        <v>45159</v>
      </c>
      <c r="C5" s="15" t="s">
        <v>6</v>
      </c>
      <c r="D5" s="12">
        <v>7</v>
      </c>
      <c r="E5" s="10"/>
      <c r="F5" s="10"/>
      <c r="G5" s="10"/>
      <c r="H5" s="10"/>
      <c r="I5" s="10"/>
      <c r="J5" s="10"/>
      <c r="K5" s="10"/>
      <c r="L5" s="10"/>
      <c r="M5" s="10"/>
      <c r="N5" s="17">
        <v>0.89583333333333337</v>
      </c>
      <c r="O5" s="17">
        <v>0.3125</v>
      </c>
      <c r="P5" s="17"/>
      <c r="Q5" s="17"/>
      <c r="R5" s="17">
        <f t="shared" si="1"/>
        <v>0.41666666666666663</v>
      </c>
      <c r="S5" s="18">
        <f>IF(W5="client",0,IF(W5="t.t.",0,IF(W5="team",0,SUM(R5*T5)/"1:")))</f>
        <v>0</v>
      </c>
      <c r="T5" s="10">
        <f t="shared" si="0"/>
        <v>1</v>
      </c>
      <c r="U5" s="19" t="s">
        <v>25</v>
      </c>
      <c r="V5" s="22"/>
      <c r="W5" s="23" t="s">
        <v>34</v>
      </c>
    </row>
    <row r="6" spans="1:33" ht="17.25" customHeight="1" thickBot="1" x14ac:dyDescent="0.3">
      <c r="A6" s="25" t="s">
        <v>4</v>
      </c>
      <c r="B6" s="16">
        <v>45224</v>
      </c>
      <c r="C6" s="15" t="s">
        <v>7</v>
      </c>
      <c r="D6" s="10">
        <v>1</v>
      </c>
      <c r="E6" s="10"/>
      <c r="F6" s="10"/>
      <c r="G6" s="10"/>
      <c r="H6" s="10"/>
      <c r="I6" s="10"/>
      <c r="J6" s="10"/>
      <c r="K6" s="10"/>
      <c r="L6" s="10"/>
      <c r="M6" s="10"/>
      <c r="N6" s="17">
        <v>0.59375</v>
      </c>
      <c r="O6" s="17">
        <v>0.90625</v>
      </c>
      <c r="P6" s="17"/>
      <c r="Q6" s="17"/>
      <c r="R6" s="17">
        <f t="shared" si="1"/>
        <v>0.3125</v>
      </c>
      <c r="S6" s="18">
        <f>IF(W6="client",0,IF(W6="t.t.",0,IF(W6="team",0,SUM(R6*T6)/"1:")))</f>
        <v>7.5</v>
      </c>
      <c r="T6" s="10">
        <f t="shared" si="0"/>
        <v>1</v>
      </c>
      <c r="U6" s="19" t="s">
        <v>25</v>
      </c>
      <c r="V6" s="20">
        <v>4655</v>
      </c>
      <c r="W6" s="21" t="s">
        <v>28</v>
      </c>
    </row>
    <row r="7" spans="1:33" ht="17.25" customHeight="1" thickBot="1" x14ac:dyDescent="0.3">
      <c r="A7" s="25" t="s">
        <v>4</v>
      </c>
      <c r="B7" s="16">
        <v>45224</v>
      </c>
      <c r="C7" s="15" t="s">
        <v>7</v>
      </c>
      <c r="D7" s="10">
        <v>4</v>
      </c>
      <c r="E7" s="10"/>
      <c r="F7" s="10"/>
      <c r="G7" s="10"/>
      <c r="H7" s="10"/>
      <c r="I7" s="10"/>
      <c r="J7" s="10"/>
      <c r="K7" s="10"/>
      <c r="L7" s="10"/>
      <c r="M7" s="10"/>
      <c r="N7" s="17">
        <v>0.30208333333333331</v>
      </c>
      <c r="O7" s="17">
        <v>0.625</v>
      </c>
      <c r="P7" s="17"/>
      <c r="Q7" s="17"/>
      <c r="R7" s="17">
        <f t="shared" si="1"/>
        <v>0.32291666666666669</v>
      </c>
      <c r="S7" s="18">
        <f>IF(W7="client",0,IF(W7="t.t.",0,IF(W7="team",0,SUM(R7*T7)/"1:")))</f>
        <v>7.7500000000000009</v>
      </c>
      <c r="T7" s="10">
        <f t="shared" si="0"/>
        <v>1</v>
      </c>
      <c r="U7" s="19" t="s">
        <v>25</v>
      </c>
      <c r="V7" s="22"/>
      <c r="W7" s="23"/>
    </row>
    <row r="8" spans="1:33" ht="17.25" customHeight="1" thickBot="1" x14ac:dyDescent="0.3">
      <c r="A8" s="25" t="s">
        <v>4</v>
      </c>
      <c r="B8" s="16">
        <v>45224</v>
      </c>
      <c r="C8" s="15" t="s">
        <v>7</v>
      </c>
      <c r="D8" s="10">
        <v>5</v>
      </c>
      <c r="E8" s="10"/>
      <c r="F8" s="10"/>
      <c r="G8" s="10"/>
      <c r="H8" s="10"/>
      <c r="I8" s="10"/>
      <c r="J8" s="10"/>
      <c r="K8" s="10"/>
      <c r="L8" s="10"/>
      <c r="M8" s="10"/>
      <c r="N8" s="17">
        <v>0.30208333333333331</v>
      </c>
      <c r="O8" s="17">
        <v>0.625</v>
      </c>
      <c r="P8" s="17"/>
      <c r="Q8" s="17"/>
      <c r="R8" s="17">
        <f t="shared" si="1"/>
        <v>0.32291666666666669</v>
      </c>
      <c r="S8" s="18">
        <f>IF(W8="client",0,IF(W8="t.t.",0,IF(W8="team",0,SUM(R8*T8)/"1:")))</f>
        <v>7.7500000000000009</v>
      </c>
      <c r="T8" s="10">
        <f t="shared" si="0"/>
        <v>1</v>
      </c>
      <c r="U8" s="19" t="s">
        <v>25</v>
      </c>
      <c r="V8" s="20"/>
      <c r="W8" s="21" t="s">
        <v>28</v>
      </c>
    </row>
    <row r="9" spans="1:33" ht="17.25" customHeight="1" thickBot="1" x14ac:dyDescent="0.4">
      <c r="A9" s="25" t="s">
        <v>4</v>
      </c>
      <c r="B9" s="16">
        <v>45224</v>
      </c>
      <c r="C9" s="15" t="s">
        <v>7</v>
      </c>
      <c r="D9" s="10">
        <v>7</v>
      </c>
      <c r="E9" s="10"/>
      <c r="F9" s="10"/>
      <c r="G9" s="10"/>
      <c r="H9" s="10"/>
      <c r="I9" s="10"/>
      <c r="J9" s="10"/>
      <c r="K9" s="10"/>
      <c r="L9" s="10"/>
      <c r="M9" s="10"/>
      <c r="N9" s="17">
        <v>0.57291666666666663</v>
      </c>
      <c r="O9" s="17">
        <v>0.90625</v>
      </c>
      <c r="P9" s="17"/>
      <c r="Q9" s="17"/>
      <c r="R9" s="17">
        <f t="shared" ref="R9:R43" si="2">MOD((O9-N9)+(Q9-P9),1)</f>
        <v>0.33333333333333337</v>
      </c>
      <c r="S9" s="18">
        <f>IF(W9="client",0,IF(W9="t.t.",0,IF(W9="team",0,SUM(R9*T9)/"1:")))</f>
        <v>8.0000000000000018</v>
      </c>
      <c r="T9" s="10">
        <f t="shared" si="0"/>
        <v>1</v>
      </c>
      <c r="U9" s="19" t="s">
        <v>25</v>
      </c>
      <c r="V9" s="22"/>
      <c r="W9" s="23"/>
      <c r="Y9" s="13"/>
    </row>
    <row r="10" spans="1:33" ht="17.25" customHeight="1" thickBot="1" x14ac:dyDescent="0.3">
      <c r="A10" s="25" t="s">
        <v>4</v>
      </c>
      <c r="B10" s="16">
        <v>45224</v>
      </c>
      <c r="C10" s="15" t="s">
        <v>7</v>
      </c>
      <c r="D10" s="10">
        <v>10</v>
      </c>
      <c r="E10" s="10"/>
      <c r="F10" s="10"/>
      <c r="G10" s="10"/>
      <c r="H10" s="10"/>
      <c r="I10" s="10"/>
      <c r="J10" s="10"/>
      <c r="K10" s="10"/>
      <c r="L10" s="10"/>
      <c r="M10" s="10"/>
      <c r="N10" s="17">
        <v>0.60416666666666663</v>
      </c>
      <c r="O10" s="17">
        <v>0.90625</v>
      </c>
      <c r="P10" s="17"/>
      <c r="Q10" s="17"/>
      <c r="R10" s="17">
        <f t="shared" si="2"/>
        <v>0.30208333333333337</v>
      </c>
      <c r="S10" s="18">
        <f>IF(W10="client",0,IF(W10="t.t.",0,IF(W10="team",0,SUM(R10*T10)/"1:")))</f>
        <v>7.2500000000000009</v>
      </c>
      <c r="T10" s="10">
        <f t="shared" si="0"/>
        <v>1</v>
      </c>
      <c r="U10" s="19" t="s">
        <v>25</v>
      </c>
      <c r="V10" s="20"/>
      <c r="W10" s="21"/>
    </row>
    <row r="11" spans="1:33" ht="17.25" customHeight="1" thickBot="1" x14ac:dyDescent="0.3">
      <c r="A11" s="25" t="s">
        <v>4</v>
      </c>
      <c r="B11" s="16">
        <v>45224</v>
      </c>
      <c r="C11" s="15" t="s">
        <v>7</v>
      </c>
      <c r="D11" s="10">
        <v>21</v>
      </c>
      <c r="E11" s="10"/>
      <c r="F11" s="10"/>
      <c r="G11" s="10"/>
      <c r="H11" s="10"/>
      <c r="I11" s="10"/>
      <c r="J11" s="10"/>
      <c r="K11" s="10"/>
      <c r="L11" s="10"/>
      <c r="M11" s="10"/>
      <c r="N11" s="17">
        <v>0.30208333333333331</v>
      </c>
      <c r="O11" s="17">
        <v>0.625</v>
      </c>
      <c r="P11" s="17"/>
      <c r="Q11" s="17"/>
      <c r="R11" s="17">
        <f t="shared" si="2"/>
        <v>0.32291666666666669</v>
      </c>
      <c r="S11" s="18">
        <f>IF(W11="client",0,IF(W11="t.t.",0,IF(W11="team",0,SUM(R11*T11)/"1:")))</f>
        <v>7.7500000000000009</v>
      </c>
      <c r="T11" s="10">
        <f t="shared" si="0"/>
        <v>1</v>
      </c>
      <c r="U11" s="19" t="s">
        <v>25</v>
      </c>
      <c r="V11" s="22"/>
      <c r="W11" s="23"/>
    </row>
    <row r="12" spans="1:33" ht="17.25" customHeight="1" thickBot="1" x14ac:dyDescent="0.3">
      <c r="A12" s="25" t="s">
        <v>4</v>
      </c>
      <c r="B12" s="16">
        <v>45224</v>
      </c>
      <c r="C12" s="15" t="s">
        <v>7</v>
      </c>
      <c r="D12" s="10">
        <v>23</v>
      </c>
      <c r="E12" s="10">
        <v>3</v>
      </c>
      <c r="F12" s="10">
        <v>4</v>
      </c>
      <c r="G12" s="10">
        <v>5</v>
      </c>
      <c r="H12" s="10"/>
      <c r="I12" s="10"/>
      <c r="J12" s="10"/>
      <c r="K12" s="10"/>
      <c r="L12" s="10"/>
      <c r="M12" s="10"/>
      <c r="N12" s="17">
        <v>0.30208333333333331</v>
      </c>
      <c r="O12" s="17">
        <v>0.625</v>
      </c>
      <c r="P12" s="17"/>
      <c r="Q12" s="17"/>
      <c r="R12" s="17">
        <f t="shared" si="2"/>
        <v>0.32291666666666669</v>
      </c>
      <c r="S12" s="18">
        <f>IF(W12="client",0,IF(W12="t.t.",0,IF(W12="team",0,SUM(R12*T12)/"1:")))</f>
        <v>31.000000000000004</v>
      </c>
      <c r="T12" s="10">
        <f t="shared" si="0"/>
        <v>4</v>
      </c>
      <c r="U12" s="19" t="s">
        <v>25</v>
      </c>
      <c r="V12" s="20"/>
      <c r="W12" s="21" t="s">
        <v>28</v>
      </c>
    </row>
    <row r="13" spans="1:33" ht="17.25" customHeight="1" thickBot="1" x14ac:dyDescent="0.3">
      <c r="A13" s="25" t="s">
        <v>4</v>
      </c>
      <c r="B13" s="16">
        <v>45224</v>
      </c>
      <c r="C13" s="15" t="s">
        <v>7</v>
      </c>
      <c r="D13" s="10">
        <v>25</v>
      </c>
      <c r="E13" s="10"/>
      <c r="F13" s="10"/>
      <c r="G13" s="10"/>
      <c r="H13" s="10"/>
      <c r="I13" s="10"/>
      <c r="J13" s="10"/>
      <c r="K13" s="10"/>
      <c r="L13" s="10"/>
      <c r="M13" s="10"/>
      <c r="N13" s="17">
        <v>0.30208333333333331</v>
      </c>
      <c r="O13" s="17">
        <v>0.625</v>
      </c>
      <c r="P13" s="17"/>
      <c r="Q13" s="17"/>
      <c r="R13" s="17">
        <f t="shared" si="2"/>
        <v>0.32291666666666669</v>
      </c>
      <c r="S13" s="18">
        <f>IF(W13="client",0,IF(W13="t.t.",0,IF(W13="team",0,SUM(R13*T13)/"1:")))</f>
        <v>7.7500000000000009</v>
      </c>
      <c r="T13" s="10">
        <f t="shared" si="0"/>
        <v>1</v>
      </c>
      <c r="U13" s="19" t="s">
        <v>25</v>
      </c>
      <c r="V13" s="22"/>
      <c r="W13" s="23"/>
      <c r="AG13" s="14"/>
    </row>
    <row r="14" spans="1:33" ht="17.25" customHeight="1" thickBot="1" x14ac:dyDescent="0.3">
      <c r="A14" s="25" t="s">
        <v>4</v>
      </c>
      <c r="B14" s="16">
        <v>45224</v>
      </c>
      <c r="C14" s="15" t="s">
        <v>7</v>
      </c>
      <c r="D14" s="10">
        <v>26</v>
      </c>
      <c r="E14" s="10"/>
      <c r="F14" s="10"/>
      <c r="G14" s="10"/>
      <c r="H14" s="10"/>
      <c r="I14" s="10"/>
      <c r="J14" s="10"/>
      <c r="K14" s="10"/>
      <c r="L14" s="10"/>
      <c r="M14" s="10"/>
      <c r="N14" s="17">
        <v>0.30208333333333331</v>
      </c>
      <c r="O14" s="17">
        <v>0.625</v>
      </c>
      <c r="P14" s="17"/>
      <c r="Q14" s="17"/>
      <c r="R14" s="17">
        <f t="shared" si="2"/>
        <v>0.32291666666666669</v>
      </c>
      <c r="S14" s="18">
        <f>IF(W14="client",0,IF(W14="t.t.",0,IF(W14="team",0,SUM(R14*T14)/"1:")))</f>
        <v>7.7500000000000009</v>
      </c>
      <c r="T14" s="10">
        <f t="shared" si="0"/>
        <v>1</v>
      </c>
      <c r="U14" s="19" t="s">
        <v>25</v>
      </c>
      <c r="V14" s="20"/>
      <c r="W14" s="21" t="s">
        <v>28</v>
      </c>
    </row>
    <row r="15" spans="1:33" ht="17.25" customHeight="1" thickBot="1" x14ac:dyDescent="0.3">
      <c r="A15" s="25" t="s">
        <v>4</v>
      </c>
      <c r="B15" s="16">
        <v>45175</v>
      </c>
      <c r="C15" s="15" t="s">
        <v>7</v>
      </c>
      <c r="D15" s="10">
        <v>1</v>
      </c>
      <c r="E15" s="10"/>
      <c r="F15" s="10"/>
      <c r="G15" s="10"/>
      <c r="H15" s="10"/>
      <c r="I15" s="10"/>
      <c r="J15" s="10"/>
      <c r="K15" s="10"/>
      <c r="L15" s="10"/>
      <c r="M15" s="10"/>
      <c r="N15" s="17">
        <v>0.27083333333333331</v>
      </c>
      <c r="O15" s="17">
        <v>0.64583333333333337</v>
      </c>
      <c r="P15" s="17"/>
      <c r="Q15" s="17"/>
      <c r="R15" s="17">
        <f t="shared" si="2"/>
        <v>0.37500000000000006</v>
      </c>
      <c r="S15" s="18">
        <f>IF(W15="client",0,IF(W15="t.t.",0,IF(W15="team",0,SUM(R15*T15)/"1:")))</f>
        <v>9.0000000000000018</v>
      </c>
      <c r="T15" s="10">
        <f t="shared" si="0"/>
        <v>1</v>
      </c>
      <c r="U15" s="19" t="s">
        <v>8</v>
      </c>
      <c r="V15" s="22"/>
      <c r="W15" s="23"/>
    </row>
    <row r="16" spans="1:33" ht="17.25" customHeight="1" thickBot="1" x14ac:dyDescent="0.3">
      <c r="A16" s="25" t="s">
        <v>4</v>
      </c>
      <c r="B16" s="16">
        <v>45176</v>
      </c>
      <c r="C16" s="15" t="s">
        <v>5</v>
      </c>
      <c r="D16" s="12">
        <v>7</v>
      </c>
      <c r="E16" s="10"/>
      <c r="F16" s="10"/>
      <c r="G16" s="10"/>
      <c r="H16" s="10"/>
      <c r="I16" s="10"/>
      <c r="J16" s="10"/>
      <c r="K16" s="10"/>
      <c r="L16" s="10"/>
      <c r="M16" s="10"/>
      <c r="N16" s="17">
        <v>0.89583333333333337</v>
      </c>
      <c r="O16" s="17">
        <v>0.3125</v>
      </c>
      <c r="P16" s="17"/>
      <c r="Q16" s="17"/>
      <c r="R16" s="17">
        <f t="shared" si="2"/>
        <v>0.41666666666666663</v>
      </c>
      <c r="S16" s="18">
        <f>IF(W16="client",0,IF(W16="t.t.",0,IF(W16="team",0,SUM(R16*T16)/"1:")))</f>
        <v>10</v>
      </c>
      <c r="T16" s="10">
        <f t="shared" si="0"/>
        <v>1</v>
      </c>
      <c r="U16" s="19" t="s">
        <v>8</v>
      </c>
      <c r="V16" s="20"/>
      <c r="W16" s="21"/>
    </row>
    <row r="17" spans="1:23" ht="17.25" customHeight="1" thickBot="1" x14ac:dyDescent="0.3">
      <c r="A17" s="25" t="s">
        <v>4</v>
      </c>
      <c r="B17" s="16">
        <v>45194</v>
      </c>
      <c r="C17" s="15" t="s">
        <v>5</v>
      </c>
      <c r="D17" s="10">
        <v>1</v>
      </c>
      <c r="E17" s="10"/>
      <c r="F17" s="10"/>
      <c r="G17" s="10"/>
      <c r="H17" s="10"/>
      <c r="I17" s="10"/>
      <c r="J17" s="10"/>
      <c r="K17" s="10"/>
      <c r="L17" s="10"/>
      <c r="M17" s="10"/>
      <c r="N17" s="17">
        <v>0.60416666666666663</v>
      </c>
      <c r="O17" s="17">
        <v>0.90625</v>
      </c>
      <c r="P17" s="17"/>
      <c r="Q17" s="17"/>
      <c r="R17" s="17">
        <f t="shared" si="2"/>
        <v>0.30208333333333337</v>
      </c>
      <c r="S17" s="18">
        <f>IF(W17="client",0,IF(W17="t.t.",0,IF(W17="team",0,SUM(R17*T17)/"1:")))</f>
        <v>7.2500000000000009</v>
      </c>
      <c r="T17" s="10">
        <f t="shared" si="0"/>
        <v>1</v>
      </c>
      <c r="U17" s="19" t="s">
        <v>25</v>
      </c>
      <c r="V17" s="22"/>
      <c r="W17" s="23"/>
    </row>
    <row r="18" spans="1:23" ht="17.25" customHeight="1" thickBot="1" x14ac:dyDescent="0.3">
      <c r="A18" s="25" t="s">
        <v>4</v>
      </c>
      <c r="B18" s="16">
        <v>45194</v>
      </c>
      <c r="C18" s="15" t="s">
        <v>5</v>
      </c>
      <c r="D18" s="10">
        <v>1</v>
      </c>
      <c r="E18" s="10"/>
      <c r="F18" s="10"/>
      <c r="G18" s="10"/>
      <c r="H18" s="10"/>
      <c r="I18" s="10"/>
      <c r="J18" s="10"/>
      <c r="K18" s="10"/>
      <c r="L18" s="10"/>
      <c r="M18" s="10"/>
      <c r="N18" s="17">
        <v>0.30208333333333331</v>
      </c>
      <c r="O18" s="17">
        <v>0.58333333333333337</v>
      </c>
      <c r="P18" s="17"/>
      <c r="Q18" s="17"/>
      <c r="R18" s="17">
        <f t="shared" si="2"/>
        <v>0.28125000000000006</v>
      </c>
      <c r="S18" s="18">
        <f>IF(W18="client",0,IF(W18="t.t.",0,IF(W18="team",0,SUM(R18*T18)/"1:")))</f>
        <v>6.7500000000000018</v>
      </c>
      <c r="T18" s="10">
        <f t="shared" si="0"/>
        <v>1</v>
      </c>
      <c r="U18" s="19" t="s">
        <v>25</v>
      </c>
      <c r="V18" s="20">
        <v>4660</v>
      </c>
      <c r="W18" s="21"/>
    </row>
    <row r="19" spans="1:23" ht="17.25" customHeight="1" thickBot="1" x14ac:dyDescent="0.3">
      <c r="A19" s="25" t="s">
        <v>4</v>
      </c>
      <c r="B19" s="16">
        <v>45194</v>
      </c>
      <c r="C19" s="15" t="s">
        <v>5</v>
      </c>
      <c r="D19" s="10">
        <v>2</v>
      </c>
      <c r="E19" s="10"/>
      <c r="F19" s="10"/>
      <c r="G19" s="10"/>
      <c r="H19" s="10"/>
      <c r="I19" s="10"/>
      <c r="J19" s="10"/>
      <c r="K19" s="10"/>
      <c r="L19" s="10"/>
      <c r="M19" s="10"/>
      <c r="N19" s="17">
        <v>0.30208333333333331</v>
      </c>
      <c r="O19" s="17">
        <v>0.61458333333333337</v>
      </c>
      <c r="P19" s="17"/>
      <c r="Q19" s="17"/>
      <c r="R19" s="17">
        <f t="shared" si="2"/>
        <v>0.31250000000000006</v>
      </c>
      <c r="S19" s="18">
        <f>IF(W19="client",0,IF(W19="t.t.",0,IF(W19="team",0,SUM(R19*T19)/"1:")))</f>
        <v>7.5000000000000018</v>
      </c>
      <c r="T19" s="10">
        <f t="shared" si="0"/>
        <v>1</v>
      </c>
      <c r="U19" s="19" t="s">
        <v>25</v>
      </c>
      <c r="V19" s="22"/>
      <c r="W19" s="23"/>
    </row>
    <row r="20" spans="1:23" ht="17.25" customHeight="1" thickBot="1" x14ac:dyDescent="0.3">
      <c r="A20" s="25" t="s">
        <v>4</v>
      </c>
      <c r="B20" s="16">
        <v>45194</v>
      </c>
      <c r="C20" s="15" t="s">
        <v>5</v>
      </c>
      <c r="D20" s="10">
        <v>3</v>
      </c>
      <c r="E20" s="10"/>
      <c r="F20" s="10"/>
      <c r="G20" s="10"/>
      <c r="H20" s="10"/>
      <c r="I20" s="10"/>
      <c r="J20" s="10"/>
      <c r="K20" s="10"/>
      <c r="L20" s="10"/>
      <c r="M20" s="10"/>
      <c r="N20" s="17">
        <v>0.30208333333333331</v>
      </c>
      <c r="O20" s="17">
        <v>0.54166666666666663</v>
      </c>
      <c r="P20" s="17"/>
      <c r="Q20" s="17"/>
      <c r="R20" s="17">
        <f t="shared" si="2"/>
        <v>0.23958333333333331</v>
      </c>
      <c r="S20" s="18">
        <f>IF(W20="client",0,IF(W20="t.t.",0,IF(W20="team",0,SUM(R20*T20)/"1:")))</f>
        <v>5.75</v>
      </c>
      <c r="T20" s="10">
        <f t="shared" si="0"/>
        <v>1</v>
      </c>
      <c r="U20" s="19" t="s">
        <v>25</v>
      </c>
      <c r="V20" s="20"/>
      <c r="W20" s="21"/>
    </row>
    <row r="21" spans="1:23" ht="17.25" customHeight="1" thickBot="1" x14ac:dyDescent="0.3">
      <c r="A21" s="25" t="s">
        <v>4</v>
      </c>
      <c r="B21" s="16">
        <v>45195</v>
      </c>
      <c r="C21" s="15" t="s">
        <v>5</v>
      </c>
      <c r="D21" s="11">
        <v>2</v>
      </c>
      <c r="E21" s="10"/>
      <c r="F21" s="10"/>
      <c r="G21" s="10"/>
      <c r="H21" s="10"/>
      <c r="I21" s="10"/>
      <c r="J21" s="10"/>
      <c r="K21" s="10"/>
      <c r="L21" s="10"/>
      <c r="M21" s="10"/>
      <c r="N21" s="17">
        <v>0.30208333333333331</v>
      </c>
      <c r="O21" s="17">
        <v>0.61458333333333337</v>
      </c>
      <c r="P21" s="17"/>
      <c r="Q21" s="17"/>
      <c r="R21" s="17">
        <f t="shared" si="2"/>
        <v>0.31250000000000006</v>
      </c>
      <c r="S21" s="18">
        <f>IF(W21="client",0,IF(W21="t.t.",0,IF(W21="team",0,SUM(R21*T21)/"1:")))</f>
        <v>7.5000000000000018</v>
      </c>
      <c r="T21" s="10">
        <f t="shared" si="0"/>
        <v>1</v>
      </c>
      <c r="U21" s="19" t="s">
        <v>8</v>
      </c>
      <c r="V21" s="22"/>
      <c r="W21" s="23"/>
    </row>
    <row r="22" spans="1:23" ht="17.25" customHeight="1" thickBot="1" x14ac:dyDescent="0.3">
      <c r="A22" s="25" t="s">
        <v>4</v>
      </c>
      <c r="B22" s="16">
        <v>45195</v>
      </c>
      <c r="C22" s="15" t="s">
        <v>5</v>
      </c>
      <c r="D22" s="11">
        <v>4</v>
      </c>
      <c r="E22" s="11">
        <v>5</v>
      </c>
      <c r="F22" s="11"/>
      <c r="G22" s="11"/>
      <c r="H22" s="11"/>
      <c r="I22" s="11"/>
      <c r="J22" s="11"/>
      <c r="K22" s="11"/>
      <c r="L22" s="11"/>
      <c r="M22" s="11"/>
      <c r="N22" s="17">
        <v>0.58333333333333337</v>
      </c>
      <c r="O22" s="17">
        <v>0.90625</v>
      </c>
      <c r="P22" s="17"/>
      <c r="Q22" s="17"/>
      <c r="R22" s="17">
        <f t="shared" si="2"/>
        <v>0.32291666666666663</v>
      </c>
      <c r="S22" s="18">
        <f>IF(W22="client",0,IF(W22="t.t.",0,IF(W22="team",0,SUM(R22*T22)/"1:")))</f>
        <v>0</v>
      </c>
      <c r="T22" s="10">
        <f t="shared" si="0"/>
        <v>2</v>
      </c>
      <c r="U22" s="19" t="s">
        <v>8</v>
      </c>
      <c r="V22" s="20"/>
      <c r="W22" s="21" t="s">
        <v>33</v>
      </c>
    </row>
    <row r="23" spans="1:23" ht="17.25" customHeight="1" thickBot="1" x14ac:dyDescent="0.3">
      <c r="A23" s="25" t="s">
        <v>9</v>
      </c>
      <c r="B23" s="16">
        <v>45203</v>
      </c>
      <c r="C23" s="15" t="s">
        <v>6</v>
      </c>
      <c r="D23" s="11">
        <v>9</v>
      </c>
      <c r="E23" s="11"/>
      <c r="F23" s="11"/>
      <c r="G23" s="11"/>
      <c r="H23" s="11"/>
      <c r="I23" s="11"/>
      <c r="J23" s="11"/>
      <c r="K23" s="11"/>
      <c r="L23" s="11"/>
      <c r="M23" s="11"/>
      <c r="N23" s="17">
        <v>0.33333333333333331</v>
      </c>
      <c r="O23" s="17">
        <v>0.83333333333333337</v>
      </c>
      <c r="P23" s="17"/>
      <c r="Q23" s="17"/>
      <c r="R23" s="17">
        <f t="shared" si="2"/>
        <v>0.5</v>
      </c>
      <c r="S23" s="18">
        <f>IF(W23="client",0,IF(W23="t.t.",0,IF(W23="team",0,SUM(R23*T23)/"1:")))</f>
        <v>12</v>
      </c>
      <c r="T23" s="10">
        <f t="shared" si="0"/>
        <v>1</v>
      </c>
      <c r="U23" s="19" t="s">
        <v>8</v>
      </c>
      <c r="V23" s="22"/>
      <c r="W23" s="23"/>
    </row>
    <row r="24" spans="1:23" ht="17.25" customHeight="1" thickBot="1" x14ac:dyDescent="0.3">
      <c r="A24" s="25" t="s">
        <v>9</v>
      </c>
      <c r="B24" s="16">
        <v>45204</v>
      </c>
      <c r="C24" s="15" t="s">
        <v>6</v>
      </c>
      <c r="D24" s="11">
        <v>13</v>
      </c>
      <c r="E24" s="11">
        <v>15</v>
      </c>
      <c r="F24" s="11">
        <v>18</v>
      </c>
      <c r="G24" s="11">
        <v>19</v>
      </c>
      <c r="H24" s="11"/>
      <c r="I24" s="11"/>
      <c r="J24" s="11"/>
      <c r="K24" s="11"/>
      <c r="L24" s="11"/>
      <c r="M24" s="11"/>
      <c r="N24" s="17">
        <v>0.33333333333333331</v>
      </c>
      <c r="O24" s="17">
        <v>0.83333333333333337</v>
      </c>
      <c r="P24" s="17"/>
      <c r="Q24" s="17"/>
      <c r="R24" s="17">
        <f t="shared" ref="R24:R26" si="3">MOD((O24-N24)+(Q24-P24),1)</f>
        <v>0.5</v>
      </c>
      <c r="S24" s="18">
        <f>IF(W24="client",0,IF(W24="t.t.",0,IF(W24="team",0,SUM(R24*T24)/"1:")))</f>
        <v>48</v>
      </c>
      <c r="T24" s="10">
        <f t="shared" si="0"/>
        <v>4</v>
      </c>
      <c r="U24" s="19" t="s">
        <v>8</v>
      </c>
      <c r="V24" s="20"/>
      <c r="W24" s="21"/>
    </row>
    <row r="25" spans="1:23" ht="17.25" customHeight="1" thickBot="1" x14ac:dyDescent="0.3">
      <c r="A25" s="25" t="s">
        <v>9</v>
      </c>
      <c r="B25" s="16">
        <v>45205</v>
      </c>
      <c r="C25" s="15" t="s">
        <v>6</v>
      </c>
      <c r="D25" s="11">
        <v>22</v>
      </c>
      <c r="E25" s="11">
        <v>23</v>
      </c>
      <c r="F25" s="11"/>
      <c r="G25" s="11"/>
      <c r="H25" s="11"/>
      <c r="I25" s="11"/>
      <c r="J25" s="11"/>
      <c r="K25" s="11"/>
      <c r="L25" s="11"/>
      <c r="M25" s="11"/>
      <c r="N25" s="17">
        <v>0.33333333333333331</v>
      </c>
      <c r="O25" s="17">
        <v>0.83333333333333337</v>
      </c>
      <c r="P25" s="17"/>
      <c r="Q25" s="17"/>
      <c r="R25" s="17">
        <f t="shared" si="3"/>
        <v>0.5</v>
      </c>
      <c r="S25" s="18">
        <f>IF(W25="client",0,IF(W25="t.t.",0,IF(W25="team",0,SUM(R25*T25)/"1:")))</f>
        <v>24</v>
      </c>
      <c r="T25" s="10">
        <f t="shared" si="0"/>
        <v>2</v>
      </c>
      <c r="U25" s="19" t="s">
        <v>8</v>
      </c>
      <c r="V25" s="22"/>
      <c r="W25" s="23"/>
    </row>
    <row r="26" spans="1:23" ht="17.25" customHeight="1" thickBot="1" x14ac:dyDescent="0.3">
      <c r="A26" s="25" t="s">
        <v>9</v>
      </c>
      <c r="B26" s="16">
        <v>45206</v>
      </c>
      <c r="C26" s="15" t="s">
        <v>6</v>
      </c>
      <c r="D26" s="11">
        <v>27</v>
      </c>
      <c r="E26" s="11">
        <v>29</v>
      </c>
      <c r="F26" s="11"/>
      <c r="G26" s="11"/>
      <c r="H26" s="11"/>
      <c r="I26" s="11"/>
      <c r="J26" s="11"/>
      <c r="K26" s="11"/>
      <c r="L26" s="11"/>
      <c r="M26" s="11"/>
      <c r="N26" s="17">
        <v>0.33333333333333331</v>
      </c>
      <c r="O26" s="17">
        <v>0.83333333333333337</v>
      </c>
      <c r="P26" s="17"/>
      <c r="Q26" s="17"/>
      <c r="R26" s="17">
        <f t="shared" si="3"/>
        <v>0.5</v>
      </c>
      <c r="S26" s="18">
        <f>IF(W26="client",0,IF(W26="t.t.",0,IF(W26="team",0,SUM(R26*T26)/"1:")))</f>
        <v>24</v>
      </c>
      <c r="T26" s="10">
        <f t="shared" si="0"/>
        <v>2</v>
      </c>
      <c r="U26" s="19" t="s">
        <v>8</v>
      </c>
      <c r="V26" s="20"/>
      <c r="W26" s="21"/>
    </row>
    <row r="27" spans="1:23" ht="17.25" customHeight="1" thickBot="1" x14ac:dyDescent="0.3">
      <c r="A27" s="25" t="s">
        <v>4</v>
      </c>
      <c r="B27" s="16">
        <v>45205</v>
      </c>
      <c r="C27" s="15" t="s">
        <v>5</v>
      </c>
      <c r="D27" s="10">
        <v>16</v>
      </c>
      <c r="E27" s="10">
        <v>17</v>
      </c>
      <c r="F27" s="10"/>
      <c r="G27" s="10"/>
      <c r="H27" s="10"/>
      <c r="I27" s="10"/>
      <c r="J27" s="10"/>
      <c r="K27" s="10"/>
      <c r="L27" s="10"/>
      <c r="M27" s="10"/>
      <c r="N27" s="17">
        <v>0.375</v>
      </c>
      <c r="O27" s="17">
        <v>0.875</v>
      </c>
      <c r="P27" s="17"/>
      <c r="Q27" s="17"/>
      <c r="R27" s="17">
        <f t="shared" si="2"/>
        <v>0.5</v>
      </c>
      <c r="S27" s="18">
        <f>IF(W27="client",0,IF(W27="t.t.",0,IF(W27="team",0,SUM(R27*T27)/"1:")))</f>
        <v>24</v>
      </c>
      <c r="T27" s="10">
        <f t="shared" si="0"/>
        <v>2</v>
      </c>
      <c r="U27" s="19" t="s">
        <v>8</v>
      </c>
      <c r="V27" s="22"/>
      <c r="W27" s="23"/>
    </row>
    <row r="28" spans="1:23" ht="17.25" customHeight="1" thickBot="1" x14ac:dyDescent="0.3">
      <c r="A28" s="25" t="s">
        <v>4</v>
      </c>
      <c r="B28" s="16">
        <v>45206</v>
      </c>
      <c r="C28" s="15" t="s">
        <v>5</v>
      </c>
      <c r="D28" s="10">
        <v>21</v>
      </c>
      <c r="E28" s="10">
        <v>22</v>
      </c>
      <c r="F28" s="10"/>
      <c r="G28" s="10"/>
      <c r="H28" s="10"/>
      <c r="I28" s="10"/>
      <c r="J28" s="10"/>
      <c r="K28" s="10"/>
      <c r="L28" s="10"/>
      <c r="M28" s="10"/>
      <c r="N28" s="17">
        <v>0.375</v>
      </c>
      <c r="O28" s="17">
        <v>0.875</v>
      </c>
      <c r="P28" s="17"/>
      <c r="Q28" s="17"/>
      <c r="R28" s="17">
        <f t="shared" ref="R28:R29" si="4">MOD((O28-N28)+(Q28-P28),1)</f>
        <v>0.5</v>
      </c>
      <c r="S28" s="18">
        <f>IF(W28="client",0,IF(W28="t.t.",0,IF(W28="team",0,SUM(R28*T28)/"1:")))</f>
        <v>24</v>
      </c>
      <c r="T28" s="10">
        <f t="shared" si="0"/>
        <v>2</v>
      </c>
      <c r="U28" s="19" t="s">
        <v>8</v>
      </c>
      <c r="V28" s="20"/>
      <c r="W28" s="21"/>
    </row>
    <row r="29" spans="1:23" ht="17.25" customHeight="1" thickBot="1" x14ac:dyDescent="0.3">
      <c r="A29" s="25" t="s">
        <v>4</v>
      </c>
      <c r="B29" s="16">
        <v>45207</v>
      </c>
      <c r="C29" s="15" t="s">
        <v>5</v>
      </c>
      <c r="D29" s="10">
        <v>30</v>
      </c>
      <c r="E29" s="10"/>
      <c r="F29" s="10"/>
      <c r="G29" s="10"/>
      <c r="H29" s="10"/>
      <c r="I29" s="10"/>
      <c r="J29" s="10"/>
      <c r="K29" s="10"/>
      <c r="L29" s="10"/>
      <c r="M29" s="10"/>
      <c r="N29" s="17">
        <v>0.375</v>
      </c>
      <c r="O29" s="17">
        <v>0.875</v>
      </c>
      <c r="P29" s="17"/>
      <c r="Q29" s="17"/>
      <c r="R29" s="17">
        <f t="shared" si="4"/>
        <v>0.5</v>
      </c>
      <c r="S29" s="18">
        <f>IF(W29="client",0,IF(W29="t.t.",0,IF(W29="team",0,SUM(R29*T29)/"1:")))</f>
        <v>12</v>
      </c>
      <c r="T29" s="10">
        <f t="shared" si="0"/>
        <v>1</v>
      </c>
      <c r="U29" s="19" t="s">
        <v>8</v>
      </c>
      <c r="V29" s="22"/>
      <c r="W29" s="23"/>
    </row>
    <row r="30" spans="1:23" ht="17.25" customHeight="1" thickBot="1" x14ac:dyDescent="0.3">
      <c r="A30" s="25" t="s">
        <v>4</v>
      </c>
      <c r="B30" s="16">
        <v>45205</v>
      </c>
      <c r="C30" s="15" t="s">
        <v>5</v>
      </c>
      <c r="D30" s="10">
        <v>25</v>
      </c>
      <c r="E30" s="10">
        <v>26</v>
      </c>
      <c r="F30" s="10"/>
      <c r="G30" s="10"/>
      <c r="H30" s="10"/>
      <c r="I30" s="10"/>
      <c r="J30" s="10"/>
      <c r="K30" s="10"/>
      <c r="L30" s="10"/>
      <c r="M30" s="10"/>
      <c r="N30" s="17">
        <v>0.375</v>
      </c>
      <c r="O30" s="17">
        <v>0.875</v>
      </c>
      <c r="P30" s="17"/>
      <c r="Q30" s="17"/>
      <c r="R30" s="17">
        <f t="shared" si="2"/>
        <v>0.5</v>
      </c>
      <c r="S30" s="18">
        <f>IF(W30="client",0,IF(W30="t.t.",0,IF(W30="team",0,SUM(R30*T30)/"1:")))</f>
        <v>0</v>
      </c>
      <c r="T30" s="10">
        <f t="shared" si="0"/>
        <v>2</v>
      </c>
      <c r="U30" s="19" t="s">
        <v>8</v>
      </c>
      <c r="V30" s="20"/>
      <c r="W30" s="21" t="s">
        <v>2</v>
      </c>
    </row>
    <row r="31" spans="1:23" ht="17.25" customHeight="1" thickBot="1" x14ac:dyDescent="0.3">
      <c r="A31" s="25" t="s">
        <v>4</v>
      </c>
      <c r="B31" s="16">
        <v>45208</v>
      </c>
      <c r="C31" s="15" t="s">
        <v>5</v>
      </c>
      <c r="D31" s="12">
        <v>16</v>
      </c>
      <c r="E31" s="12"/>
      <c r="F31" s="12"/>
      <c r="G31" s="12"/>
      <c r="H31" s="12"/>
      <c r="I31" s="12"/>
      <c r="J31" s="12"/>
      <c r="K31" s="12"/>
      <c r="L31" s="12"/>
      <c r="M31" s="12"/>
      <c r="N31" s="17">
        <v>0.375</v>
      </c>
      <c r="O31" s="17">
        <v>0.875</v>
      </c>
      <c r="P31" s="17"/>
      <c r="Q31" s="17"/>
      <c r="R31" s="17">
        <f t="shared" si="2"/>
        <v>0.5</v>
      </c>
      <c r="S31" s="18">
        <f>IF(W31="client",0,IF(W31="t.t.",0,IF(W31="team",0,SUM(R31*T31)/"1:")))</f>
        <v>0</v>
      </c>
      <c r="T31" s="10">
        <f t="shared" si="0"/>
        <v>1</v>
      </c>
      <c r="U31" s="19" t="s">
        <v>25</v>
      </c>
      <c r="V31" s="22"/>
      <c r="W31" s="23" t="s">
        <v>2</v>
      </c>
    </row>
    <row r="32" spans="1:23" ht="17.25" customHeight="1" thickBot="1" x14ac:dyDescent="0.3">
      <c r="A32" s="25" t="s">
        <v>4</v>
      </c>
      <c r="B32" s="16">
        <v>45208</v>
      </c>
      <c r="C32" s="15" t="s">
        <v>5</v>
      </c>
      <c r="D32" s="12">
        <v>21</v>
      </c>
      <c r="E32" s="12"/>
      <c r="F32" s="12"/>
      <c r="G32" s="12"/>
      <c r="H32" s="12"/>
      <c r="I32" s="12"/>
      <c r="J32" s="12"/>
      <c r="K32" s="12"/>
      <c r="L32" s="12"/>
      <c r="M32" s="12"/>
      <c r="N32" s="17">
        <v>0.375</v>
      </c>
      <c r="O32" s="17">
        <v>0.875</v>
      </c>
      <c r="P32" s="17"/>
      <c r="Q32" s="17"/>
      <c r="R32" s="17">
        <f t="shared" si="2"/>
        <v>0.5</v>
      </c>
      <c r="S32" s="18">
        <f>IF(W32="client",0,IF(W32="t.t.",0,IF(W32="team",0,SUM(R32*T32)/"1:")))</f>
        <v>0</v>
      </c>
      <c r="T32" s="10">
        <f t="shared" si="0"/>
        <v>1</v>
      </c>
      <c r="U32" s="19" t="s">
        <v>25</v>
      </c>
      <c r="V32" s="20"/>
      <c r="W32" s="21" t="s">
        <v>2</v>
      </c>
    </row>
    <row r="33" spans="1:23" ht="17.25" customHeight="1" thickBot="1" x14ac:dyDescent="0.3">
      <c r="A33" s="25" t="s">
        <v>4</v>
      </c>
      <c r="B33" s="16">
        <v>45208</v>
      </c>
      <c r="C33" s="15" t="s">
        <v>5</v>
      </c>
      <c r="D33" s="12">
        <v>30</v>
      </c>
      <c r="E33" s="12"/>
      <c r="F33" s="12"/>
      <c r="G33" s="12"/>
      <c r="H33" s="12"/>
      <c r="I33" s="12"/>
      <c r="J33" s="12"/>
      <c r="K33" s="12"/>
      <c r="L33" s="12"/>
      <c r="M33" s="12"/>
      <c r="N33" s="17">
        <v>0.375</v>
      </c>
      <c r="O33" s="17">
        <v>0.875</v>
      </c>
      <c r="P33" s="17"/>
      <c r="Q33" s="17"/>
      <c r="R33" s="17">
        <f t="shared" si="2"/>
        <v>0.5</v>
      </c>
      <c r="S33" s="18">
        <f>IF(W33="client",0,IF(W33="t.t.",0,IF(W33="team",0,SUM(R33*T33)/"1:")))</f>
        <v>0</v>
      </c>
      <c r="T33" s="10">
        <f t="shared" si="0"/>
        <v>1</v>
      </c>
      <c r="U33" s="19" t="s">
        <v>25</v>
      </c>
      <c r="V33" s="22"/>
      <c r="W33" s="23" t="s">
        <v>2</v>
      </c>
    </row>
    <row r="34" spans="1:23" ht="17.25" customHeight="1" thickBot="1" x14ac:dyDescent="0.3">
      <c r="A34" s="25" t="s">
        <v>4</v>
      </c>
      <c r="B34" s="16">
        <v>45208</v>
      </c>
      <c r="C34" s="15" t="s">
        <v>6</v>
      </c>
      <c r="D34" s="10">
        <v>1</v>
      </c>
      <c r="E34" s="10"/>
      <c r="F34" s="10"/>
      <c r="G34" s="10"/>
      <c r="H34" s="10"/>
      <c r="I34" s="10"/>
      <c r="J34" s="10"/>
      <c r="K34" s="10"/>
      <c r="L34" s="10"/>
      <c r="M34" s="10"/>
      <c r="N34" s="17">
        <v>0.30208333333333331</v>
      </c>
      <c r="O34" s="17">
        <v>0.58333333333333337</v>
      </c>
      <c r="P34" s="17"/>
      <c r="Q34" s="17"/>
      <c r="R34" s="17">
        <f t="shared" si="2"/>
        <v>0.28125000000000006</v>
      </c>
      <c r="S34" s="18">
        <f>IF(W34="client",0,IF(W34="t.t.",0,IF(W34="team",0,SUM(R34*T34)/"1:")))</f>
        <v>6.7500000000000018</v>
      </c>
      <c r="T34" s="10">
        <f t="shared" si="0"/>
        <v>1</v>
      </c>
      <c r="U34" s="19" t="s">
        <v>8</v>
      </c>
      <c r="V34" s="20"/>
      <c r="W34" s="21"/>
    </row>
    <row r="35" spans="1:23" ht="17.25" customHeight="1" thickBot="1" x14ac:dyDescent="0.3">
      <c r="A35" s="25" t="s">
        <v>4</v>
      </c>
      <c r="B35" s="16">
        <v>45208</v>
      </c>
      <c r="C35" s="15" t="s">
        <v>6</v>
      </c>
      <c r="D35" s="10">
        <v>2</v>
      </c>
      <c r="E35" s="10"/>
      <c r="F35" s="10"/>
      <c r="G35" s="10"/>
      <c r="H35" s="10"/>
      <c r="I35" s="10"/>
      <c r="J35" s="10"/>
      <c r="K35" s="10"/>
      <c r="L35" s="10"/>
      <c r="M35" s="10"/>
      <c r="N35" s="17">
        <v>0.30208333333333331</v>
      </c>
      <c r="O35" s="17">
        <v>0.61458333333333337</v>
      </c>
      <c r="P35" s="17"/>
      <c r="Q35" s="17"/>
      <c r="R35" s="17">
        <f t="shared" si="2"/>
        <v>0.31250000000000006</v>
      </c>
      <c r="S35" s="18">
        <f>IF(W35="client",0,IF(W35="t.t.",0,IF(W35="team",0,SUM(R35*T35)/"1:")))</f>
        <v>7.5000000000000018</v>
      </c>
      <c r="T35" s="10">
        <f t="shared" si="0"/>
        <v>1</v>
      </c>
      <c r="U35" s="19" t="s">
        <v>8</v>
      </c>
      <c r="V35" s="22"/>
      <c r="W35" s="23"/>
    </row>
    <row r="36" spans="1:23" ht="17.25" customHeight="1" thickBot="1" x14ac:dyDescent="0.3">
      <c r="A36" s="25" t="s">
        <v>4</v>
      </c>
      <c r="B36" s="16">
        <v>45209</v>
      </c>
      <c r="C36" s="15" t="s">
        <v>6</v>
      </c>
      <c r="D36" s="10">
        <v>6</v>
      </c>
      <c r="E36" s="10">
        <v>10</v>
      </c>
      <c r="F36" s="10"/>
      <c r="G36" s="10"/>
      <c r="H36" s="10"/>
      <c r="I36" s="10"/>
      <c r="J36" s="10"/>
      <c r="K36" s="10"/>
      <c r="L36" s="10"/>
      <c r="M36" s="10"/>
      <c r="N36" s="17">
        <v>0.30208333333333331</v>
      </c>
      <c r="O36" s="17">
        <v>0.61458333333333337</v>
      </c>
      <c r="P36" s="17"/>
      <c r="Q36" s="17"/>
      <c r="R36" s="17">
        <f t="shared" ref="R36:R38" si="5">MOD((O36-N36)+(Q36-P36),1)</f>
        <v>0.31250000000000006</v>
      </c>
      <c r="S36" s="18">
        <f>IF(W36="client",0,IF(W36="t.t.",0,IF(W36="team",0,SUM(R36*T36)/"1:")))</f>
        <v>15.000000000000004</v>
      </c>
      <c r="T36" s="10">
        <f t="shared" si="0"/>
        <v>2</v>
      </c>
      <c r="U36" s="19" t="s">
        <v>8</v>
      </c>
      <c r="V36" s="20"/>
      <c r="W36" s="21"/>
    </row>
    <row r="37" spans="1:23" ht="17.25" customHeight="1" thickBot="1" x14ac:dyDescent="0.3">
      <c r="A37" s="25" t="s">
        <v>4</v>
      </c>
      <c r="B37" s="16">
        <v>45210</v>
      </c>
      <c r="C37" s="15" t="s">
        <v>6</v>
      </c>
      <c r="D37" s="10">
        <v>20</v>
      </c>
      <c r="E37" s="10"/>
      <c r="F37" s="10"/>
      <c r="G37" s="10"/>
      <c r="H37" s="10"/>
      <c r="I37" s="10"/>
      <c r="J37" s="10"/>
      <c r="K37" s="10"/>
      <c r="L37" s="10"/>
      <c r="M37" s="10"/>
      <c r="N37" s="17">
        <v>0.30208333333333331</v>
      </c>
      <c r="O37" s="17">
        <v>0.61458333333333337</v>
      </c>
      <c r="P37" s="17"/>
      <c r="Q37" s="17"/>
      <c r="R37" s="17">
        <f t="shared" si="5"/>
        <v>0.31250000000000006</v>
      </c>
      <c r="S37" s="18">
        <f>IF(W37="client",0,IF(W37="t.t.",0,IF(W37="team",0,SUM(R37*T37)/"1:")))</f>
        <v>7.5000000000000018</v>
      </c>
      <c r="T37" s="10">
        <f t="shared" si="0"/>
        <v>1</v>
      </c>
      <c r="U37" s="19" t="s">
        <v>8</v>
      </c>
      <c r="V37" s="22"/>
      <c r="W37" s="23"/>
    </row>
    <row r="38" spans="1:23" ht="17.25" customHeight="1" thickBot="1" x14ac:dyDescent="0.3">
      <c r="A38" s="25" t="s">
        <v>4</v>
      </c>
      <c r="B38" s="16">
        <v>45211</v>
      </c>
      <c r="C38" s="15" t="s">
        <v>6</v>
      </c>
      <c r="D38" s="10">
        <v>29</v>
      </c>
      <c r="E38" s="10">
        <v>30</v>
      </c>
      <c r="F38" s="10"/>
      <c r="G38" s="10"/>
      <c r="H38" s="10"/>
      <c r="I38" s="10"/>
      <c r="J38" s="10"/>
      <c r="K38" s="10"/>
      <c r="L38" s="10"/>
      <c r="M38" s="10"/>
      <c r="N38" s="17">
        <v>0.30208333333333331</v>
      </c>
      <c r="O38" s="17">
        <v>0.61458333333333337</v>
      </c>
      <c r="P38" s="17"/>
      <c r="Q38" s="17"/>
      <c r="R38" s="17">
        <f t="shared" si="5"/>
        <v>0.31250000000000006</v>
      </c>
      <c r="S38" s="18">
        <f>IF(W38="client",0,IF(W38="t.t.",0,IF(W38="team",0,SUM(R38*T38)/"1:")))</f>
        <v>15.000000000000004</v>
      </c>
      <c r="T38" s="10">
        <f t="shared" si="0"/>
        <v>2</v>
      </c>
      <c r="U38" s="19" t="s">
        <v>8</v>
      </c>
      <c r="V38" s="20"/>
      <c r="W38" s="21"/>
    </row>
    <row r="39" spans="1:23" ht="17.25" customHeight="1" thickBot="1" x14ac:dyDescent="0.3">
      <c r="A39" s="25" t="s">
        <v>4</v>
      </c>
      <c r="B39" s="16">
        <v>45208</v>
      </c>
      <c r="C39" s="15" t="s">
        <v>6</v>
      </c>
      <c r="D39" s="10">
        <v>3</v>
      </c>
      <c r="E39" s="10"/>
      <c r="F39" s="10"/>
      <c r="G39" s="10"/>
      <c r="H39" s="10"/>
      <c r="I39" s="10"/>
      <c r="J39" s="10"/>
      <c r="K39" s="10"/>
      <c r="L39" s="10"/>
      <c r="M39" s="10"/>
      <c r="N39" s="17">
        <v>0.30208333333333331</v>
      </c>
      <c r="O39" s="17">
        <v>0.54166666666666663</v>
      </c>
      <c r="P39" s="17"/>
      <c r="Q39" s="17"/>
      <c r="R39" s="17">
        <f t="shared" si="2"/>
        <v>0.23958333333333331</v>
      </c>
      <c r="S39" s="18">
        <f>IF(W39="client",0,IF(W39="t.t.",0,IF(W39="team",0,SUM(R39*T39)/"1:")))</f>
        <v>5.75</v>
      </c>
      <c r="T39" s="10">
        <f t="shared" si="0"/>
        <v>1</v>
      </c>
      <c r="U39" s="19" t="s">
        <v>8</v>
      </c>
      <c r="V39" s="22"/>
      <c r="W39" s="23"/>
    </row>
    <row r="40" spans="1:23" ht="17.25" customHeight="1" thickBot="1" x14ac:dyDescent="0.3">
      <c r="A40" s="25" t="s">
        <v>4</v>
      </c>
      <c r="B40" s="16">
        <v>45209</v>
      </c>
      <c r="C40" s="15" t="s">
        <v>6</v>
      </c>
      <c r="D40" s="10">
        <v>15</v>
      </c>
      <c r="E40" s="10"/>
      <c r="F40" s="10"/>
      <c r="G40" s="10"/>
      <c r="H40" s="10"/>
      <c r="I40" s="10"/>
      <c r="J40" s="10"/>
      <c r="K40" s="10"/>
      <c r="L40" s="10"/>
      <c r="M40" s="10"/>
      <c r="N40" s="17">
        <v>0.30208333333333331</v>
      </c>
      <c r="O40" s="17">
        <v>0.54166666666666663</v>
      </c>
      <c r="P40" s="17"/>
      <c r="Q40" s="17"/>
      <c r="R40" s="17">
        <f t="shared" ref="R40" si="6">MOD((O40-N40)+(Q40-P40),1)</f>
        <v>0.23958333333333331</v>
      </c>
      <c r="S40" s="18">
        <f>IF(W40="client",0,IF(W40="t.t.",0,IF(W40="team",0,SUM(R40*T40)/"1:")))</f>
        <v>5.75</v>
      </c>
      <c r="T40" s="10">
        <f t="shared" si="0"/>
        <v>1</v>
      </c>
      <c r="U40" s="19" t="s">
        <v>8</v>
      </c>
      <c r="V40" s="20"/>
      <c r="W40" s="21"/>
    </row>
    <row r="41" spans="1:23" ht="17.25" customHeight="1" thickBot="1" x14ac:dyDescent="0.3">
      <c r="A41" s="25" t="s">
        <v>4</v>
      </c>
      <c r="B41" s="16">
        <v>45208</v>
      </c>
      <c r="C41" s="15" t="s">
        <v>6</v>
      </c>
      <c r="D41" s="10">
        <v>7</v>
      </c>
      <c r="E41" s="10"/>
      <c r="F41" s="10"/>
      <c r="G41" s="10"/>
      <c r="H41" s="10"/>
      <c r="I41" s="10"/>
      <c r="J41" s="10"/>
      <c r="K41" s="10"/>
      <c r="L41" s="10"/>
      <c r="M41" s="10"/>
      <c r="N41" s="17">
        <v>0.57291666666666663</v>
      </c>
      <c r="O41" s="17">
        <v>0.90625</v>
      </c>
      <c r="P41" s="17"/>
      <c r="Q41" s="17"/>
      <c r="R41" s="17">
        <f t="shared" si="2"/>
        <v>0.33333333333333337</v>
      </c>
      <c r="S41" s="18">
        <f>IF(W41="client",0,IF(W41="t.t.",0,IF(W41="team",0,SUM(R41*T41)/"1:")))</f>
        <v>8.0000000000000018</v>
      </c>
      <c r="T41" s="10">
        <f t="shared" si="0"/>
        <v>1</v>
      </c>
      <c r="U41" s="19" t="s">
        <v>8</v>
      </c>
      <c r="V41" s="22">
        <v>4670</v>
      </c>
      <c r="W41" s="23"/>
    </row>
    <row r="42" spans="1:23" ht="17.25" customHeight="1" thickBot="1" x14ac:dyDescent="0.3">
      <c r="A42" s="25" t="s">
        <v>4</v>
      </c>
      <c r="B42" s="16">
        <v>45208</v>
      </c>
      <c r="C42" s="15" t="s">
        <v>6</v>
      </c>
      <c r="D42" s="10">
        <v>11</v>
      </c>
      <c r="E42" s="10">
        <v>12</v>
      </c>
      <c r="F42" s="10"/>
      <c r="G42" s="10"/>
      <c r="H42" s="10"/>
      <c r="I42" s="10"/>
      <c r="J42" s="10"/>
      <c r="K42" s="10"/>
      <c r="L42" s="10"/>
      <c r="M42" s="10"/>
      <c r="N42" s="17">
        <v>0.33333333333333331</v>
      </c>
      <c r="O42" s="17">
        <v>0.58333333333333337</v>
      </c>
      <c r="P42" s="24">
        <v>0.70833333333333337</v>
      </c>
      <c r="Q42" s="24">
        <v>0.875</v>
      </c>
      <c r="R42" s="17">
        <f t="shared" si="2"/>
        <v>0.41666666666666669</v>
      </c>
      <c r="S42" s="18">
        <f>IF(W42="client",0,IF(W42="t.t.",0,IF(W42="team",0,SUM(R42*T42)/"1:")))</f>
        <v>20.000000000000004</v>
      </c>
      <c r="T42" s="10">
        <f t="shared" si="0"/>
        <v>2</v>
      </c>
      <c r="U42" s="19" t="s">
        <v>8</v>
      </c>
      <c r="V42" s="20"/>
      <c r="W42" s="21" t="s">
        <v>28</v>
      </c>
    </row>
    <row r="43" spans="1:23" ht="17.25" customHeight="1" thickBot="1" x14ac:dyDescent="0.3">
      <c r="A43" s="25" t="s">
        <v>4</v>
      </c>
      <c r="B43" s="16">
        <v>45208</v>
      </c>
      <c r="C43" s="15" t="s">
        <v>6</v>
      </c>
      <c r="D43" s="10">
        <v>14</v>
      </c>
      <c r="E43" s="10"/>
      <c r="F43" s="10"/>
      <c r="G43" s="10"/>
      <c r="H43" s="10"/>
      <c r="I43" s="10"/>
      <c r="J43" s="10"/>
      <c r="K43" s="10"/>
      <c r="L43" s="10"/>
      <c r="M43" s="10"/>
      <c r="N43" s="17">
        <v>0.30208333333333331</v>
      </c>
      <c r="O43" s="17">
        <v>0.65625</v>
      </c>
      <c r="P43" s="17"/>
      <c r="Q43" s="17"/>
      <c r="R43" s="17">
        <f t="shared" si="2"/>
        <v>0.35416666666666669</v>
      </c>
      <c r="S43" s="18">
        <f>IF(W43="client",0,IF(W43="t.t.",0,IF(W43="team",0,SUM(R43*T43)/"1:")))</f>
        <v>8.5000000000000018</v>
      </c>
      <c r="T43" s="10">
        <f t="shared" si="0"/>
        <v>1</v>
      </c>
      <c r="U43" s="19" t="s">
        <v>8</v>
      </c>
      <c r="V43" s="22"/>
      <c r="W43" s="23"/>
    </row>
    <row r="44" spans="1:23" ht="17.25" customHeight="1" thickBot="1" x14ac:dyDescent="0.3">
      <c r="A44" s="25" t="s">
        <v>4</v>
      </c>
      <c r="B44" s="16">
        <v>45209</v>
      </c>
      <c r="C44" s="15" t="s">
        <v>6</v>
      </c>
      <c r="D44" s="10">
        <v>21</v>
      </c>
      <c r="E44" s="10"/>
      <c r="F44" s="10"/>
      <c r="G44" s="10"/>
      <c r="H44" s="10"/>
      <c r="I44" s="10"/>
      <c r="J44" s="10"/>
      <c r="K44" s="10"/>
      <c r="L44" s="10"/>
      <c r="M44" s="10"/>
      <c r="N44" s="17">
        <v>0.30208333333333331</v>
      </c>
      <c r="O44" s="17">
        <v>0.65625</v>
      </c>
      <c r="P44" s="17"/>
      <c r="Q44" s="17"/>
      <c r="R44" s="17">
        <f t="shared" ref="R44" si="7">MOD((O44-N44)+(Q44-P44),1)</f>
        <v>0.35416666666666669</v>
      </c>
      <c r="S44" s="18">
        <f>IF(W44="client",0,IF(W44="t.t.",0,IF(W44="team",0,SUM(R44*T44)/"1:")))</f>
        <v>8.5000000000000018</v>
      </c>
      <c r="T44" s="10">
        <f t="shared" si="0"/>
        <v>1</v>
      </c>
      <c r="U44" s="19" t="s">
        <v>8</v>
      </c>
      <c r="V44" s="20"/>
      <c r="W44" s="21"/>
    </row>
    <row r="45" spans="1:23" ht="17.25" customHeight="1" thickBot="1" x14ac:dyDescent="0.3">
      <c r="A45" s="25" t="s">
        <v>4</v>
      </c>
      <c r="B45" s="16">
        <v>45208</v>
      </c>
      <c r="C45" s="15" t="s">
        <v>6</v>
      </c>
      <c r="D45" s="10">
        <v>16</v>
      </c>
      <c r="E45" s="10">
        <v>17</v>
      </c>
      <c r="F45" s="10"/>
      <c r="G45" s="10"/>
      <c r="H45" s="10"/>
      <c r="I45" s="10"/>
      <c r="J45" s="10"/>
      <c r="K45" s="10"/>
      <c r="L45" s="10"/>
      <c r="M45" s="10"/>
      <c r="N45" s="17">
        <v>0.60416666666666663</v>
      </c>
      <c r="O45" s="17">
        <v>0.90625</v>
      </c>
      <c r="P45" s="17"/>
      <c r="Q45" s="17"/>
      <c r="R45" s="17">
        <f t="shared" ref="R45:R79" si="8">MOD((O45-N45)+(Q45-P45),1)</f>
        <v>0.30208333333333337</v>
      </c>
      <c r="S45" s="18">
        <f>IF(W45="client",0,IF(W45="t.t.",0,IF(W45="team",0,SUM(R45*T45)/"1:")))</f>
        <v>14.500000000000002</v>
      </c>
      <c r="T45" s="10">
        <f t="shared" si="0"/>
        <v>2</v>
      </c>
      <c r="U45" s="19" t="s">
        <v>8</v>
      </c>
      <c r="V45" s="22"/>
      <c r="W45" s="23"/>
    </row>
    <row r="46" spans="1:23" ht="17.25" customHeight="1" thickBot="1" x14ac:dyDescent="0.3">
      <c r="A46" s="25" t="s">
        <v>4</v>
      </c>
      <c r="B46" s="16">
        <v>45209</v>
      </c>
      <c r="C46" s="15" t="s">
        <v>6</v>
      </c>
      <c r="D46" s="10">
        <v>22</v>
      </c>
      <c r="E46" s="10"/>
      <c r="F46" s="10"/>
      <c r="G46" s="10"/>
      <c r="H46" s="10"/>
      <c r="I46" s="10"/>
      <c r="J46" s="10"/>
      <c r="K46" s="10"/>
      <c r="L46" s="10"/>
      <c r="M46" s="10"/>
      <c r="N46" s="17">
        <v>0.60416666666666663</v>
      </c>
      <c r="O46" s="17">
        <v>0.90625</v>
      </c>
      <c r="P46" s="17"/>
      <c r="Q46" s="17"/>
      <c r="R46" s="17">
        <f t="shared" ref="R46:R47" si="9">MOD((O46-N46)+(Q46-P46),1)</f>
        <v>0.30208333333333337</v>
      </c>
      <c r="S46" s="18">
        <f>IF(W46="client",0,IF(W46="t.t.",0,IF(W46="team",0,SUM(R46*T46)/"1:")))</f>
        <v>7.2500000000000009</v>
      </c>
      <c r="T46" s="10">
        <f t="shared" si="0"/>
        <v>1</v>
      </c>
      <c r="U46" s="19" t="s">
        <v>8</v>
      </c>
      <c r="V46" s="20"/>
      <c r="W46" s="21"/>
    </row>
    <row r="47" spans="1:23" ht="17.25" customHeight="1" thickBot="1" x14ac:dyDescent="0.3">
      <c r="A47" s="25" t="s">
        <v>4</v>
      </c>
      <c r="B47" s="16">
        <v>45210</v>
      </c>
      <c r="C47" s="15" t="s">
        <v>6</v>
      </c>
      <c r="D47" s="10">
        <v>27</v>
      </c>
      <c r="E47" s="10"/>
      <c r="F47" s="10"/>
      <c r="G47" s="10"/>
      <c r="H47" s="10"/>
      <c r="I47" s="10"/>
      <c r="J47" s="10"/>
      <c r="K47" s="10"/>
      <c r="L47" s="10"/>
      <c r="M47" s="10"/>
      <c r="N47" s="17">
        <v>0.60416666666666663</v>
      </c>
      <c r="O47" s="17">
        <v>0.90625</v>
      </c>
      <c r="P47" s="17"/>
      <c r="Q47" s="17"/>
      <c r="R47" s="17">
        <f t="shared" si="9"/>
        <v>0.30208333333333337</v>
      </c>
      <c r="S47" s="18">
        <f>IF(W47="client",0,IF(W47="t.t.",0,IF(W47="team",0,SUM(R47*T47)/"1:")))</f>
        <v>7.2500000000000009</v>
      </c>
      <c r="T47" s="10">
        <f t="shared" si="0"/>
        <v>1</v>
      </c>
      <c r="U47" s="19" t="s">
        <v>8</v>
      </c>
      <c r="V47" s="22"/>
      <c r="W47" s="23"/>
    </row>
    <row r="48" spans="1:23" ht="17.25" customHeight="1" thickBot="1" x14ac:dyDescent="0.3">
      <c r="A48" s="25" t="s">
        <v>4</v>
      </c>
      <c r="B48" s="16">
        <v>45208</v>
      </c>
      <c r="C48" s="15" t="s">
        <v>6</v>
      </c>
      <c r="D48" s="10">
        <v>25</v>
      </c>
      <c r="E48" s="10">
        <v>26</v>
      </c>
      <c r="F48" s="10"/>
      <c r="G48" s="10"/>
      <c r="H48" s="10"/>
      <c r="I48" s="10"/>
      <c r="J48" s="10"/>
      <c r="K48" s="10"/>
      <c r="L48" s="10"/>
      <c r="M48" s="10"/>
      <c r="N48" s="17">
        <v>0.30208333333333331</v>
      </c>
      <c r="O48" s="17">
        <v>0.70833333333333337</v>
      </c>
      <c r="P48" s="17"/>
      <c r="Q48" s="17"/>
      <c r="R48" s="17">
        <f t="shared" si="8"/>
        <v>0.40625000000000006</v>
      </c>
      <c r="S48" s="18">
        <f>IF(W48="client",0,IF(W48="t.t.",0,IF(W48="team",0,SUM(R48*T48)/"1:")))</f>
        <v>19.500000000000004</v>
      </c>
      <c r="T48" s="10">
        <f t="shared" si="0"/>
        <v>2</v>
      </c>
      <c r="U48" s="19" t="s">
        <v>8</v>
      </c>
      <c r="V48" s="20"/>
      <c r="W48" s="21"/>
    </row>
    <row r="49" spans="1:23" ht="17.25" customHeight="1" thickBot="1" x14ac:dyDescent="0.3">
      <c r="A49" s="25" t="s">
        <v>4</v>
      </c>
      <c r="B49" s="16">
        <v>45208</v>
      </c>
      <c r="C49" s="15" t="s">
        <v>10</v>
      </c>
      <c r="D49" s="10">
        <v>1</v>
      </c>
      <c r="E49" s="10"/>
      <c r="F49" s="10"/>
      <c r="G49" s="10"/>
      <c r="H49" s="10"/>
      <c r="I49" s="10"/>
      <c r="J49" s="10"/>
      <c r="K49" s="10"/>
      <c r="L49" s="10"/>
      <c r="M49" s="10"/>
      <c r="N49" s="17">
        <v>0.60416666666666663</v>
      </c>
      <c r="O49" s="17">
        <v>0.90625</v>
      </c>
      <c r="P49" s="17"/>
      <c r="Q49" s="17"/>
      <c r="R49" s="17">
        <f t="shared" si="8"/>
        <v>0.30208333333333337</v>
      </c>
      <c r="S49" s="18">
        <f>IF(W49="client",0,IF(W49="t.t.",0,IF(W49="team",0,SUM(R49*T49)/"1:")))</f>
        <v>7.2500000000000009</v>
      </c>
      <c r="T49" s="10">
        <f t="shared" si="0"/>
        <v>1</v>
      </c>
      <c r="U49" s="19" t="s">
        <v>8</v>
      </c>
      <c r="V49" s="22"/>
      <c r="W49" s="23"/>
    </row>
    <row r="50" spans="1:23" ht="17.25" customHeight="1" thickBot="1" x14ac:dyDescent="0.3">
      <c r="A50" s="25" t="s">
        <v>4</v>
      </c>
      <c r="B50" s="16">
        <v>45209</v>
      </c>
      <c r="C50" s="15" t="s">
        <v>10</v>
      </c>
      <c r="D50" s="10">
        <v>6</v>
      </c>
      <c r="E50" s="10"/>
      <c r="F50" s="10"/>
      <c r="G50" s="10"/>
      <c r="H50" s="10"/>
      <c r="I50" s="10"/>
      <c r="J50" s="10"/>
      <c r="K50" s="10"/>
      <c r="L50" s="10"/>
      <c r="M50" s="10"/>
      <c r="N50" s="17">
        <v>0.60416666666666663</v>
      </c>
      <c r="O50" s="17">
        <v>0.90625</v>
      </c>
      <c r="P50" s="17"/>
      <c r="Q50" s="17"/>
      <c r="R50" s="17">
        <f t="shared" ref="R50:R52" si="10">MOD((O50-N50)+(Q50-P50),1)</f>
        <v>0.30208333333333337</v>
      </c>
      <c r="S50" s="18">
        <f>IF(W50="client",0,IF(W50="t.t.",0,IF(W50="team",0,SUM(R50*T50)/"1:")))</f>
        <v>7.2500000000000009</v>
      </c>
      <c r="T50" s="10">
        <f t="shared" si="0"/>
        <v>1</v>
      </c>
      <c r="U50" s="19" t="s">
        <v>8</v>
      </c>
      <c r="V50" s="20"/>
      <c r="W50" s="21"/>
    </row>
    <row r="51" spans="1:23" ht="17.25" customHeight="1" thickBot="1" x14ac:dyDescent="0.3">
      <c r="A51" s="25" t="s">
        <v>4</v>
      </c>
      <c r="B51" s="16">
        <v>45210</v>
      </c>
      <c r="C51" s="15" t="s">
        <v>10</v>
      </c>
      <c r="D51" s="10">
        <v>15</v>
      </c>
      <c r="E51" s="10">
        <v>16</v>
      </c>
      <c r="F51" s="10"/>
      <c r="G51" s="10"/>
      <c r="H51" s="10"/>
      <c r="I51" s="10"/>
      <c r="J51" s="10"/>
      <c r="K51" s="10"/>
      <c r="L51" s="10"/>
      <c r="M51" s="10"/>
      <c r="N51" s="17">
        <v>0.60416666666666663</v>
      </c>
      <c r="O51" s="17">
        <v>0.90625</v>
      </c>
      <c r="P51" s="17"/>
      <c r="Q51" s="17"/>
      <c r="R51" s="17">
        <f t="shared" si="10"/>
        <v>0.30208333333333337</v>
      </c>
      <c r="S51" s="18">
        <f>IF(W51="client",0,IF(W51="t.t.",0,IF(W51="team",0,SUM(R51*T51)/"1:")))</f>
        <v>14.500000000000002</v>
      </c>
      <c r="T51" s="10">
        <f t="shared" si="0"/>
        <v>2</v>
      </c>
      <c r="U51" s="19" t="s">
        <v>8</v>
      </c>
      <c r="V51" s="22"/>
      <c r="W51" s="23"/>
    </row>
    <row r="52" spans="1:23" ht="17.25" customHeight="1" thickBot="1" x14ac:dyDescent="0.3">
      <c r="A52" s="25" t="s">
        <v>4</v>
      </c>
      <c r="B52" s="16">
        <v>45211</v>
      </c>
      <c r="C52" s="15" t="s">
        <v>10</v>
      </c>
      <c r="D52" s="10">
        <v>20</v>
      </c>
      <c r="E52" s="10"/>
      <c r="F52" s="10"/>
      <c r="G52" s="10"/>
      <c r="H52" s="10"/>
      <c r="I52" s="10"/>
      <c r="J52" s="10"/>
      <c r="K52" s="10"/>
      <c r="L52" s="10"/>
      <c r="M52" s="10"/>
      <c r="N52" s="17">
        <v>0.60416666666666663</v>
      </c>
      <c r="O52" s="17">
        <v>0.90625</v>
      </c>
      <c r="P52" s="17"/>
      <c r="Q52" s="17"/>
      <c r="R52" s="17">
        <f t="shared" si="10"/>
        <v>0.30208333333333337</v>
      </c>
      <c r="S52" s="18">
        <f>IF(W52="client",0,IF(W52="t.t.",0,IF(W52="team",0,SUM(R52*T52)/"1:")))</f>
        <v>7.2500000000000009</v>
      </c>
      <c r="T52" s="10">
        <f t="shared" si="0"/>
        <v>1</v>
      </c>
      <c r="U52" s="19" t="s">
        <v>8</v>
      </c>
      <c r="V52" s="20"/>
      <c r="W52" s="21"/>
    </row>
    <row r="53" spans="1:23" ht="17.25" customHeight="1" thickBot="1" x14ac:dyDescent="0.3">
      <c r="A53" s="25" t="s">
        <v>4</v>
      </c>
      <c r="B53" s="16">
        <v>45208</v>
      </c>
      <c r="C53" s="15" t="s">
        <v>10</v>
      </c>
      <c r="D53" s="10">
        <v>8</v>
      </c>
      <c r="E53" s="10">
        <v>9</v>
      </c>
      <c r="F53" s="10">
        <v>10</v>
      </c>
      <c r="G53" s="10"/>
      <c r="H53" s="10"/>
      <c r="I53" s="10"/>
      <c r="J53" s="10"/>
      <c r="K53" s="10"/>
      <c r="L53" s="10"/>
      <c r="M53" s="10"/>
      <c r="N53" s="17">
        <v>0.30208333333333331</v>
      </c>
      <c r="O53" s="17">
        <v>0.61458333333333337</v>
      </c>
      <c r="P53" s="17"/>
      <c r="Q53" s="17"/>
      <c r="R53" s="17">
        <f t="shared" si="8"/>
        <v>0.31250000000000006</v>
      </c>
      <c r="S53" s="18">
        <f>IF(W53="client",0,IF(W53="t.t.",0,IF(W53="team",0,SUM(R53*T53)/"1:")))</f>
        <v>22.500000000000007</v>
      </c>
      <c r="T53" s="10">
        <f t="shared" si="0"/>
        <v>3</v>
      </c>
      <c r="U53" s="19" t="s">
        <v>8</v>
      </c>
      <c r="V53" s="22"/>
      <c r="W53" s="23"/>
    </row>
    <row r="54" spans="1:23" ht="17.25" customHeight="1" thickBot="1" x14ac:dyDescent="0.3">
      <c r="A54" s="25" t="s">
        <v>4</v>
      </c>
      <c r="B54" s="16">
        <v>45209</v>
      </c>
      <c r="C54" s="15" t="s">
        <v>10</v>
      </c>
      <c r="D54" s="10">
        <v>23</v>
      </c>
      <c r="E54" s="10"/>
      <c r="F54" s="10"/>
      <c r="G54" s="10"/>
      <c r="H54" s="10"/>
      <c r="I54" s="10"/>
      <c r="J54" s="10"/>
      <c r="K54" s="10"/>
      <c r="L54" s="10"/>
      <c r="M54" s="10"/>
      <c r="N54" s="17">
        <v>0.30208333333333331</v>
      </c>
      <c r="O54" s="17">
        <v>0.61458333333333337</v>
      </c>
      <c r="P54" s="17"/>
      <c r="Q54" s="17"/>
      <c r="R54" s="17">
        <f t="shared" ref="R54" si="11">MOD((O54-N54)+(Q54-P54),1)</f>
        <v>0.31250000000000006</v>
      </c>
      <c r="S54" s="18">
        <f>IF(W54="client",0,IF(W54="t.t.",0,IF(W54="team",0,SUM(R54*T54)/"1:")))</f>
        <v>7.5000000000000018</v>
      </c>
      <c r="T54" s="10">
        <f t="shared" si="0"/>
        <v>1</v>
      </c>
      <c r="U54" s="19" t="s">
        <v>8</v>
      </c>
      <c r="V54" s="20"/>
      <c r="W54" s="21"/>
    </row>
    <row r="55" spans="1:23" ht="17.25" customHeight="1" thickBot="1" x14ac:dyDescent="0.3">
      <c r="A55" s="25" t="s">
        <v>4</v>
      </c>
      <c r="B55" s="16">
        <v>45208</v>
      </c>
      <c r="C55" s="15" t="s">
        <v>10</v>
      </c>
      <c r="D55" s="10">
        <v>14</v>
      </c>
      <c r="E55" s="10"/>
      <c r="F55" s="10"/>
      <c r="G55" s="10"/>
      <c r="H55" s="10"/>
      <c r="I55" s="10"/>
      <c r="J55" s="10"/>
      <c r="K55" s="10"/>
      <c r="L55" s="10"/>
      <c r="M55" s="10"/>
      <c r="N55" s="17">
        <v>0.30208333333333331</v>
      </c>
      <c r="O55" s="17">
        <v>0.65625</v>
      </c>
      <c r="P55" s="17"/>
      <c r="Q55" s="17"/>
      <c r="R55" s="17">
        <f t="shared" si="8"/>
        <v>0.35416666666666669</v>
      </c>
      <c r="S55" s="18">
        <f>IF(W55="client",0,IF(W55="t.t.",0,IF(W55="team",0,SUM(R55*T55)/"1:")))</f>
        <v>8.5000000000000018</v>
      </c>
      <c r="T55" s="10">
        <f t="shared" si="0"/>
        <v>1</v>
      </c>
      <c r="U55" s="19" t="s">
        <v>8</v>
      </c>
      <c r="V55" s="22"/>
      <c r="W55" s="23"/>
    </row>
    <row r="56" spans="1:23" ht="17.25" customHeight="1" thickBot="1" x14ac:dyDescent="0.3">
      <c r="A56" s="25" t="s">
        <v>4</v>
      </c>
      <c r="B56" s="16">
        <v>45208</v>
      </c>
      <c r="C56" s="15" t="s">
        <v>10</v>
      </c>
      <c r="D56" s="10">
        <v>18</v>
      </c>
      <c r="E56" s="10">
        <v>19</v>
      </c>
      <c r="F56" s="10"/>
      <c r="G56" s="10"/>
      <c r="H56" s="10"/>
      <c r="I56" s="10"/>
      <c r="J56" s="10"/>
      <c r="K56" s="10"/>
      <c r="L56" s="10"/>
      <c r="M56" s="10"/>
      <c r="N56" s="17">
        <v>0.58333333333333337</v>
      </c>
      <c r="O56" s="17">
        <v>0.90625</v>
      </c>
      <c r="P56" s="17"/>
      <c r="Q56" s="17"/>
      <c r="R56" s="17">
        <f t="shared" si="8"/>
        <v>0.32291666666666663</v>
      </c>
      <c r="S56" s="18">
        <f>IF(W56="client",0,IF(W56="t.t.",0,IF(W56="team",0,SUM(R56*T56)/"1:")))</f>
        <v>15.499999999999998</v>
      </c>
      <c r="T56" s="10">
        <f t="shared" si="0"/>
        <v>2</v>
      </c>
      <c r="U56" s="19" t="s">
        <v>8</v>
      </c>
      <c r="V56" s="20">
        <v>4700</v>
      </c>
      <c r="W56" s="21" t="s">
        <v>28</v>
      </c>
    </row>
    <row r="57" spans="1:23" ht="17.25" customHeight="1" thickBot="1" x14ac:dyDescent="0.3">
      <c r="A57" s="25" t="s">
        <v>4</v>
      </c>
      <c r="B57" s="16">
        <v>45208</v>
      </c>
      <c r="C57" s="15" t="s">
        <v>10</v>
      </c>
      <c r="D57" s="10">
        <v>22</v>
      </c>
      <c r="E57" s="10"/>
      <c r="F57" s="10"/>
      <c r="G57" s="10"/>
      <c r="H57" s="10"/>
      <c r="I57" s="10"/>
      <c r="J57" s="10"/>
      <c r="K57" s="10"/>
      <c r="L57" s="10"/>
      <c r="M57" s="10"/>
      <c r="N57" s="17">
        <v>0.30208333333333331</v>
      </c>
      <c r="O57" s="17">
        <v>0.58333333333333337</v>
      </c>
      <c r="P57" s="17"/>
      <c r="Q57" s="17"/>
      <c r="R57" s="17">
        <f t="shared" si="8"/>
        <v>0.28125000000000006</v>
      </c>
      <c r="S57" s="18">
        <f>IF(W57="client",0,IF(W57="t.t.",0,IF(W57="team",0,SUM(R57*T57)/"1:")))</f>
        <v>6.7500000000000018</v>
      </c>
      <c r="T57" s="10">
        <f t="shared" si="0"/>
        <v>1</v>
      </c>
      <c r="U57" s="19" t="s">
        <v>8</v>
      </c>
      <c r="V57" s="22">
        <v>4702</v>
      </c>
      <c r="W57" s="23"/>
    </row>
    <row r="58" spans="1:23" ht="17.25" customHeight="1" thickBot="1" x14ac:dyDescent="0.3">
      <c r="A58" s="25" t="s">
        <v>4</v>
      </c>
      <c r="B58" s="16">
        <v>45208</v>
      </c>
      <c r="C58" s="15" t="s">
        <v>10</v>
      </c>
      <c r="D58" s="10">
        <v>24</v>
      </c>
      <c r="E58" s="10"/>
      <c r="F58" s="10"/>
      <c r="G58" s="10"/>
      <c r="H58" s="10"/>
      <c r="I58" s="10"/>
      <c r="J58" s="10"/>
      <c r="K58" s="10"/>
      <c r="L58" s="10"/>
      <c r="M58" s="10"/>
      <c r="N58" s="17">
        <v>0.30208333333333331</v>
      </c>
      <c r="O58" s="17">
        <v>0.54166666666666663</v>
      </c>
      <c r="P58" s="17"/>
      <c r="Q58" s="17"/>
      <c r="R58" s="17">
        <f t="shared" si="8"/>
        <v>0.23958333333333331</v>
      </c>
      <c r="S58" s="18">
        <f>IF(W58="client",0,IF(W58="t.t.",0,IF(W58="team",0,SUM(R58*T58)/"1:")))</f>
        <v>5.75</v>
      </c>
      <c r="T58" s="10">
        <f t="shared" si="0"/>
        <v>1</v>
      </c>
      <c r="U58" s="19" t="s">
        <v>8</v>
      </c>
      <c r="V58" s="20"/>
      <c r="W58" s="21"/>
    </row>
    <row r="59" spans="1:23" ht="17.25" customHeight="1" thickBot="1" x14ac:dyDescent="0.3">
      <c r="A59" s="25" t="s">
        <v>9</v>
      </c>
      <c r="B59" s="16">
        <v>45208</v>
      </c>
      <c r="C59" s="15" t="s">
        <v>10</v>
      </c>
      <c r="D59" s="10">
        <v>28</v>
      </c>
      <c r="E59" s="10"/>
      <c r="F59" s="10"/>
      <c r="G59" s="10"/>
      <c r="H59" s="10"/>
      <c r="I59" s="10"/>
      <c r="J59" s="10"/>
      <c r="K59" s="10"/>
      <c r="L59" s="10"/>
      <c r="M59" s="10"/>
      <c r="N59" s="17">
        <v>0.57291666666666663</v>
      </c>
      <c r="O59" s="17">
        <v>0.90625</v>
      </c>
      <c r="P59" s="17"/>
      <c r="Q59" s="17"/>
      <c r="R59" s="17">
        <f t="shared" si="8"/>
        <v>0.33333333333333337</v>
      </c>
      <c r="S59" s="18">
        <f>IF(W59="client",0,IF(W59="t.t.",0,IF(W59="team",0,SUM(R59*T59)/"1:")))</f>
        <v>8.0000000000000018</v>
      </c>
      <c r="T59" s="10">
        <f t="shared" si="0"/>
        <v>1</v>
      </c>
      <c r="U59" s="19" t="s">
        <v>8</v>
      </c>
      <c r="V59" s="22"/>
      <c r="W59" s="23"/>
    </row>
    <row r="60" spans="1:23" ht="17.25" customHeight="1" thickBot="1" x14ac:dyDescent="0.3">
      <c r="A60" s="25" t="s">
        <v>9</v>
      </c>
      <c r="B60" s="16">
        <v>45210</v>
      </c>
      <c r="C60" s="15" t="s">
        <v>10</v>
      </c>
      <c r="D60" s="10">
        <v>1</v>
      </c>
      <c r="E60" s="10"/>
      <c r="F60" s="10"/>
      <c r="G60" s="10"/>
      <c r="H60" s="10"/>
      <c r="I60" s="10"/>
      <c r="J60" s="10"/>
      <c r="K60" s="10"/>
      <c r="L60" s="10"/>
      <c r="M60" s="10"/>
      <c r="N60" s="17">
        <v>0.29166666666666669</v>
      </c>
      <c r="O60" s="17">
        <v>0.79166666666666663</v>
      </c>
      <c r="P60" s="17"/>
      <c r="Q60" s="17"/>
      <c r="R60" s="17">
        <f t="shared" si="8"/>
        <v>0.49999999999999994</v>
      </c>
      <c r="S60" s="18">
        <f>IF(W60="client",0,IF(W60="t.t.",0,IF(W60="team",0,SUM(R60*T60)/"1:")))</f>
        <v>12</v>
      </c>
      <c r="T60" s="10">
        <f t="shared" si="0"/>
        <v>1</v>
      </c>
      <c r="U60" s="19" t="s">
        <v>8</v>
      </c>
      <c r="V60" s="20"/>
      <c r="W60" s="21"/>
    </row>
    <row r="61" spans="1:23" ht="17.25" customHeight="1" thickBot="1" x14ac:dyDescent="0.3">
      <c r="A61" s="25" t="s">
        <v>9</v>
      </c>
      <c r="B61" s="16">
        <v>45211</v>
      </c>
      <c r="C61" s="15" t="s">
        <v>10</v>
      </c>
      <c r="D61" s="10">
        <v>13</v>
      </c>
      <c r="E61" s="10">
        <v>14</v>
      </c>
      <c r="F61" s="10">
        <v>16</v>
      </c>
      <c r="G61" s="10">
        <v>17</v>
      </c>
      <c r="H61" s="10"/>
      <c r="I61" s="10"/>
      <c r="J61" s="10"/>
      <c r="K61" s="10"/>
      <c r="L61" s="10"/>
      <c r="M61" s="10"/>
      <c r="N61" s="17">
        <v>0.29166666666666669</v>
      </c>
      <c r="O61" s="17">
        <v>0.79166666666666663</v>
      </c>
      <c r="P61" s="17"/>
      <c r="Q61" s="17"/>
      <c r="R61" s="17">
        <f t="shared" ref="R61:R62" si="12">MOD((O61-N61)+(Q61-P61),1)</f>
        <v>0.49999999999999994</v>
      </c>
      <c r="S61" s="18">
        <f>IF(W61="client",0,IF(W61="t.t.",0,IF(W61="team",0,SUM(R61*T61)/"1:")))</f>
        <v>48</v>
      </c>
      <c r="T61" s="10">
        <f t="shared" si="0"/>
        <v>4</v>
      </c>
      <c r="U61" s="19" t="s">
        <v>8</v>
      </c>
      <c r="V61" s="22"/>
      <c r="W61" s="23"/>
    </row>
    <row r="62" spans="1:23" ht="17.25" customHeight="1" thickBot="1" x14ac:dyDescent="0.3">
      <c r="A62" s="25" t="s">
        <v>9</v>
      </c>
      <c r="B62" s="16">
        <v>45212</v>
      </c>
      <c r="C62" s="15" t="s">
        <v>10</v>
      </c>
      <c r="D62" s="10">
        <v>27</v>
      </c>
      <c r="E62" s="10">
        <v>28</v>
      </c>
      <c r="F62" s="10">
        <v>30</v>
      </c>
      <c r="G62" s="10"/>
      <c r="H62" s="10"/>
      <c r="I62" s="10"/>
      <c r="J62" s="10"/>
      <c r="K62" s="10"/>
      <c r="L62" s="10"/>
      <c r="M62" s="10"/>
      <c r="N62" s="17">
        <v>0.29166666666666669</v>
      </c>
      <c r="O62" s="17">
        <v>0.79166666666666663</v>
      </c>
      <c r="P62" s="17"/>
      <c r="Q62" s="17"/>
      <c r="R62" s="17">
        <f t="shared" si="12"/>
        <v>0.49999999999999994</v>
      </c>
      <c r="S62" s="18">
        <f>IF(W62="client",0,IF(W62="t.t.",0,IF(W62="team",0,SUM(R62*T62)/"1:")))</f>
        <v>36</v>
      </c>
      <c r="T62" s="10">
        <f t="shared" si="0"/>
        <v>3</v>
      </c>
      <c r="U62" s="19" t="s">
        <v>8</v>
      </c>
      <c r="V62" s="20"/>
      <c r="W62" s="21"/>
    </row>
    <row r="63" spans="1:23" ht="17.25" customHeight="1" thickBot="1" x14ac:dyDescent="0.3">
      <c r="A63" s="25" t="s">
        <v>9</v>
      </c>
      <c r="B63" s="16">
        <v>45210</v>
      </c>
      <c r="C63" s="15" t="s">
        <v>10</v>
      </c>
      <c r="D63" s="10">
        <v>4</v>
      </c>
      <c r="E63" s="10">
        <v>5</v>
      </c>
      <c r="F63" s="10"/>
      <c r="G63" s="10"/>
      <c r="H63" s="10"/>
      <c r="I63" s="10"/>
      <c r="J63" s="10"/>
      <c r="K63" s="10"/>
      <c r="L63" s="10"/>
      <c r="M63" s="10"/>
      <c r="N63" s="17">
        <v>0.33333333333333331</v>
      </c>
      <c r="O63" s="17">
        <v>0.83333333333333337</v>
      </c>
      <c r="P63" s="17"/>
      <c r="Q63" s="17"/>
      <c r="R63" s="17">
        <f t="shared" si="8"/>
        <v>0.5</v>
      </c>
      <c r="S63" s="18">
        <f>IF(W63="client",0,IF(W63="t.t.",0,IF(W63="team",0,SUM(R63*T63)/"1:")))</f>
        <v>24</v>
      </c>
      <c r="T63" s="10">
        <f t="shared" si="0"/>
        <v>2</v>
      </c>
      <c r="U63" s="19" t="s">
        <v>8</v>
      </c>
      <c r="V63" s="22"/>
      <c r="W63" s="23"/>
    </row>
    <row r="64" spans="1:23" ht="17.25" customHeight="1" thickBot="1" x14ac:dyDescent="0.3">
      <c r="A64" s="25" t="s">
        <v>9</v>
      </c>
      <c r="B64" s="16">
        <v>45211</v>
      </c>
      <c r="C64" s="15" t="s">
        <v>10</v>
      </c>
      <c r="D64" s="10">
        <v>6</v>
      </c>
      <c r="E64" s="10">
        <v>7</v>
      </c>
      <c r="F64" s="10"/>
      <c r="G64" s="10"/>
      <c r="H64" s="10"/>
      <c r="I64" s="10"/>
      <c r="J64" s="10"/>
      <c r="K64" s="10"/>
      <c r="L64" s="10"/>
      <c r="M64" s="10"/>
      <c r="N64" s="17">
        <v>0.33333333333333331</v>
      </c>
      <c r="O64" s="17">
        <v>0.83333333333333337</v>
      </c>
      <c r="P64" s="17"/>
      <c r="Q64" s="17"/>
      <c r="R64" s="17">
        <f t="shared" ref="R64:R65" si="13">MOD((O64-N64)+(Q64-P64),1)</f>
        <v>0.5</v>
      </c>
      <c r="S64" s="18">
        <f>IF(W64="client",0,IF(W64="t.t.",0,IF(W64="team",0,SUM(R64*T64)/"1:")))</f>
        <v>24</v>
      </c>
      <c r="T64" s="10">
        <f t="shared" si="0"/>
        <v>2</v>
      </c>
      <c r="U64" s="19" t="s">
        <v>8</v>
      </c>
      <c r="V64" s="20"/>
      <c r="W64" s="21"/>
    </row>
    <row r="65" spans="1:23" ht="17.25" customHeight="1" thickBot="1" x14ac:dyDescent="0.3">
      <c r="A65" s="25" t="s">
        <v>9</v>
      </c>
      <c r="B65" s="16">
        <v>45212</v>
      </c>
      <c r="C65" s="15" t="s">
        <v>10</v>
      </c>
      <c r="D65" s="10">
        <v>20</v>
      </c>
      <c r="E65" s="10">
        <v>21</v>
      </c>
      <c r="F65" s="10"/>
      <c r="G65" s="10"/>
      <c r="H65" s="10"/>
      <c r="I65" s="10"/>
      <c r="J65" s="10"/>
      <c r="K65" s="10"/>
      <c r="L65" s="10"/>
      <c r="M65" s="10"/>
      <c r="N65" s="17">
        <v>0.33333333333333331</v>
      </c>
      <c r="O65" s="17">
        <v>0.83333333333333337</v>
      </c>
      <c r="P65" s="17"/>
      <c r="Q65" s="17"/>
      <c r="R65" s="17">
        <f t="shared" si="13"/>
        <v>0.5</v>
      </c>
      <c r="S65" s="18">
        <f>IF(W65="client",0,IF(W65="t.t.",0,IF(W65="team",0,SUM(R65*T65)/"1:")))</f>
        <v>24</v>
      </c>
      <c r="T65" s="10">
        <f t="shared" si="0"/>
        <v>2</v>
      </c>
      <c r="U65" s="19" t="s">
        <v>8</v>
      </c>
      <c r="V65" s="22"/>
      <c r="W65" s="23"/>
    </row>
    <row r="66" spans="1:23" ht="17.25" customHeight="1" thickBot="1" x14ac:dyDescent="0.3">
      <c r="A66" s="25" t="s">
        <v>9</v>
      </c>
      <c r="B66" s="16">
        <v>45210</v>
      </c>
      <c r="C66" s="15" t="s">
        <v>10</v>
      </c>
      <c r="D66" s="10">
        <v>9</v>
      </c>
      <c r="E66" s="10">
        <v>10</v>
      </c>
      <c r="F66" s="10"/>
      <c r="G66" s="10"/>
      <c r="H66" s="10"/>
      <c r="I66" s="10"/>
      <c r="J66" s="10"/>
      <c r="K66" s="10"/>
      <c r="L66" s="10"/>
      <c r="M66" s="10"/>
      <c r="N66" s="17">
        <v>0.3125</v>
      </c>
      <c r="O66" s="17">
        <v>0.8125</v>
      </c>
      <c r="P66" s="17"/>
      <c r="Q66" s="17"/>
      <c r="R66" s="17">
        <f t="shared" si="8"/>
        <v>0.5</v>
      </c>
      <c r="S66" s="18">
        <f>IF(W66="client",0,IF(W66="t.t.",0,IF(W66="team",0,SUM(R66*T66)/"1:")))</f>
        <v>24</v>
      </c>
      <c r="T66" s="10">
        <f t="shared" ref="T66:T79" si="14">COUNT(D66:M66)</f>
        <v>2</v>
      </c>
      <c r="U66" s="19" t="s">
        <v>8</v>
      </c>
      <c r="V66" s="20"/>
      <c r="W66" s="21"/>
    </row>
    <row r="67" spans="1:23" ht="17.25" customHeight="1" thickBot="1" x14ac:dyDescent="0.3">
      <c r="A67" s="25" t="s">
        <v>4</v>
      </c>
      <c r="B67" s="16">
        <v>45210</v>
      </c>
      <c r="C67" s="15" t="s">
        <v>5</v>
      </c>
      <c r="D67" s="10">
        <v>1</v>
      </c>
      <c r="E67" s="10"/>
      <c r="F67" s="10"/>
      <c r="G67" s="10"/>
      <c r="H67" s="10"/>
      <c r="I67" s="10"/>
      <c r="J67" s="10"/>
      <c r="K67" s="10"/>
      <c r="L67" s="10"/>
      <c r="M67" s="10"/>
      <c r="N67" s="17">
        <v>0.30208333333333331</v>
      </c>
      <c r="O67" s="17">
        <v>0.54166666666666663</v>
      </c>
      <c r="P67" s="17"/>
      <c r="Q67" s="17"/>
      <c r="R67" s="17">
        <f t="shared" si="8"/>
        <v>0.23958333333333331</v>
      </c>
      <c r="S67" s="18">
        <f>IF(W67="client",0,IF(W67="t.t.",0,IF(W67="team",0,SUM(R67*T67)/"1:")))</f>
        <v>5.75</v>
      </c>
      <c r="T67" s="10">
        <f t="shared" si="14"/>
        <v>1</v>
      </c>
      <c r="U67" s="19" t="s">
        <v>8</v>
      </c>
      <c r="V67" s="22"/>
      <c r="W67" s="23"/>
    </row>
    <row r="68" spans="1:23" ht="17.25" customHeight="1" thickBot="1" x14ac:dyDescent="0.3">
      <c r="A68" s="25" t="s">
        <v>4</v>
      </c>
      <c r="B68" s="16">
        <v>45210</v>
      </c>
      <c r="C68" s="15" t="s">
        <v>5</v>
      </c>
      <c r="D68" s="10">
        <v>3</v>
      </c>
      <c r="E68" s="10"/>
      <c r="F68" s="10"/>
      <c r="G68" s="10"/>
      <c r="H68" s="10"/>
      <c r="I68" s="10"/>
      <c r="J68" s="10"/>
      <c r="K68" s="10"/>
      <c r="L68" s="10"/>
      <c r="M68" s="10"/>
      <c r="N68" s="17">
        <v>0.60416666666666663</v>
      </c>
      <c r="O68" s="17">
        <v>0.90625</v>
      </c>
      <c r="P68" s="17"/>
      <c r="Q68" s="17"/>
      <c r="R68" s="17">
        <f t="shared" si="8"/>
        <v>0.30208333333333337</v>
      </c>
      <c r="S68" s="18">
        <f>IF(W68="client",0,IF(W68="t.t.",0,IF(W68="team",0,SUM(R68*T68)/"1:")))</f>
        <v>7.2500000000000009</v>
      </c>
      <c r="T68" s="10">
        <f t="shared" si="14"/>
        <v>1</v>
      </c>
      <c r="U68" s="19" t="s">
        <v>8</v>
      </c>
      <c r="V68" s="20"/>
      <c r="W68" s="21"/>
    </row>
    <row r="69" spans="1:23" ht="17.25" customHeight="1" thickBot="1" x14ac:dyDescent="0.3">
      <c r="A69" s="25" t="s">
        <v>4</v>
      </c>
      <c r="B69" s="16">
        <v>45211</v>
      </c>
      <c r="C69" s="15" t="s">
        <v>5</v>
      </c>
      <c r="D69" s="10">
        <v>8</v>
      </c>
      <c r="E69" s="10"/>
      <c r="F69" s="10"/>
      <c r="G69" s="10"/>
      <c r="H69" s="10"/>
      <c r="I69" s="10"/>
      <c r="J69" s="10"/>
      <c r="K69" s="10"/>
      <c r="L69" s="10"/>
      <c r="M69" s="10"/>
      <c r="N69" s="17">
        <v>0.60416666666666663</v>
      </c>
      <c r="O69" s="17">
        <v>0.90625</v>
      </c>
      <c r="P69" s="17"/>
      <c r="Q69" s="17"/>
      <c r="R69" s="17">
        <f t="shared" ref="R69" si="15">MOD((O69-N69)+(Q69-P69),1)</f>
        <v>0.30208333333333337</v>
      </c>
      <c r="S69" s="18">
        <f>IF(W69="client",0,IF(W69="t.t.",0,IF(W69="team",0,SUM(R69*T69)/"1:")))</f>
        <v>0</v>
      </c>
      <c r="T69" s="10">
        <f t="shared" si="14"/>
        <v>1</v>
      </c>
      <c r="U69" s="19" t="s">
        <v>8</v>
      </c>
      <c r="V69" s="22"/>
      <c r="W69" s="23" t="s">
        <v>2</v>
      </c>
    </row>
    <row r="70" spans="1:23" ht="17.25" customHeight="1" thickBot="1" x14ac:dyDescent="0.3">
      <c r="A70" s="25" t="s">
        <v>4</v>
      </c>
      <c r="B70" s="16">
        <v>45218</v>
      </c>
      <c r="C70" s="15" t="s">
        <v>7</v>
      </c>
      <c r="D70" s="11">
        <v>29</v>
      </c>
      <c r="E70" s="11"/>
      <c r="F70" s="11"/>
      <c r="G70" s="11"/>
      <c r="H70" s="11"/>
      <c r="I70" s="11"/>
      <c r="J70" s="11"/>
      <c r="K70" s="11"/>
      <c r="L70" s="11"/>
      <c r="M70" s="11"/>
      <c r="N70" s="17">
        <v>0.3125</v>
      </c>
      <c r="O70" s="17">
        <v>0.8125</v>
      </c>
      <c r="P70" s="17"/>
      <c r="Q70" s="17"/>
      <c r="R70" s="17">
        <f t="shared" ref="R70" si="16">MOD((O70-N70)+(Q70-P70),1)</f>
        <v>0.5</v>
      </c>
      <c r="S70" s="18">
        <f>IF(W70="client",0,IF(W70="t.t.",0,IF(W70="team",0,SUM(R70*T70)/"1:")))</f>
        <v>12</v>
      </c>
      <c r="T70" s="10">
        <f t="shared" si="14"/>
        <v>1</v>
      </c>
      <c r="U70" s="19" t="s">
        <v>8</v>
      </c>
      <c r="V70" s="22"/>
      <c r="W70" s="23"/>
    </row>
    <row r="71" spans="1:23" ht="17.25" customHeight="1" thickBot="1" x14ac:dyDescent="0.3">
      <c r="A71" s="25" t="s">
        <v>4</v>
      </c>
      <c r="B71" s="16">
        <v>45217</v>
      </c>
      <c r="C71" s="15" t="s">
        <v>12</v>
      </c>
      <c r="D71" s="11">
        <v>1</v>
      </c>
      <c r="E71" s="11"/>
      <c r="F71" s="11"/>
      <c r="G71" s="11"/>
      <c r="H71" s="11"/>
      <c r="I71" s="11"/>
      <c r="J71" s="11"/>
      <c r="K71" s="11"/>
      <c r="L71" s="11"/>
      <c r="M71" s="11"/>
      <c r="N71" s="17">
        <v>0.5625</v>
      </c>
      <c r="O71" s="17">
        <v>0.5625</v>
      </c>
      <c r="P71" s="17"/>
      <c r="Q71" s="17"/>
      <c r="R71" s="17">
        <f t="shared" si="8"/>
        <v>0</v>
      </c>
      <c r="S71" s="18">
        <f>IF(W71="client",0,IF(W71="t.t.",0,IF(W71="team",0,SUM(R71*T71)/"1:")))</f>
        <v>0</v>
      </c>
      <c r="T71" s="10">
        <f t="shared" si="14"/>
        <v>1</v>
      </c>
      <c r="U71" s="19" t="s">
        <v>8</v>
      </c>
      <c r="V71" s="20"/>
      <c r="W71" s="21" t="s">
        <v>2</v>
      </c>
    </row>
    <row r="72" spans="1:23" ht="17.25" customHeight="1" thickBot="1" x14ac:dyDescent="0.3">
      <c r="A72" s="25" t="s">
        <v>4</v>
      </c>
      <c r="B72" s="16">
        <v>45217</v>
      </c>
      <c r="C72" s="15" t="s">
        <v>5</v>
      </c>
      <c r="D72" s="11">
        <v>10</v>
      </c>
      <c r="E72" s="11"/>
      <c r="F72" s="11"/>
      <c r="G72" s="11"/>
      <c r="H72" s="11"/>
      <c r="I72" s="11"/>
      <c r="J72" s="11"/>
      <c r="K72" s="11"/>
      <c r="L72" s="11"/>
      <c r="M72" s="11"/>
      <c r="N72" s="17">
        <v>0.85416666666666663</v>
      </c>
      <c r="O72" s="17">
        <v>0.29166666666666669</v>
      </c>
      <c r="P72" s="17"/>
      <c r="Q72" s="17"/>
      <c r="R72" s="17">
        <f t="shared" si="8"/>
        <v>0.4375</v>
      </c>
      <c r="S72" s="18">
        <f>IF(W72="client",0,IF(W72="t.t.",0,IF(W72="team",0,SUM(R72*T72)/"1:")))</f>
        <v>10.5</v>
      </c>
      <c r="T72" s="10">
        <f t="shared" si="14"/>
        <v>1</v>
      </c>
      <c r="U72" s="19" t="s">
        <v>8</v>
      </c>
      <c r="V72" s="22"/>
      <c r="W72" s="23"/>
    </row>
    <row r="73" spans="1:23" ht="17.25" customHeight="1" thickBot="1" x14ac:dyDescent="0.3">
      <c r="A73" s="25" t="s">
        <v>4</v>
      </c>
      <c r="B73" s="16">
        <v>45219</v>
      </c>
      <c r="C73" s="15" t="s">
        <v>18</v>
      </c>
      <c r="D73" s="11">
        <v>28</v>
      </c>
      <c r="E73" s="11"/>
      <c r="F73" s="11"/>
      <c r="G73" s="11"/>
      <c r="H73" s="11"/>
      <c r="I73" s="11"/>
      <c r="J73" s="11"/>
      <c r="K73" s="11"/>
      <c r="L73" s="11"/>
      <c r="M73" s="11"/>
      <c r="N73" s="17">
        <v>0.57291666666666663</v>
      </c>
      <c r="O73" s="17">
        <v>0.875</v>
      </c>
      <c r="P73" s="17"/>
      <c r="Q73" s="17"/>
      <c r="R73" s="17">
        <f t="shared" si="8"/>
        <v>0.30208333333333337</v>
      </c>
      <c r="S73" s="18">
        <f>IF(W73="client",0,IF(W73="t.t.",0,IF(W73="team",0,SUM(R73*T73)/"1:")))</f>
        <v>7.2500000000000009</v>
      </c>
      <c r="T73" s="10">
        <f t="shared" si="14"/>
        <v>1</v>
      </c>
      <c r="U73" s="19" t="s">
        <v>8</v>
      </c>
      <c r="V73" s="20"/>
      <c r="W73" s="21"/>
    </row>
    <row r="74" spans="1:23" ht="17.25" customHeight="1" thickBot="1" x14ac:dyDescent="0.3">
      <c r="A74" s="25" t="s">
        <v>4</v>
      </c>
      <c r="B74" s="16">
        <v>45220</v>
      </c>
      <c r="C74" s="15" t="s">
        <v>18</v>
      </c>
      <c r="D74" s="11">
        <v>30</v>
      </c>
      <c r="E74" s="11"/>
      <c r="F74" s="11"/>
      <c r="G74" s="11"/>
      <c r="H74" s="11"/>
      <c r="I74" s="11"/>
      <c r="J74" s="11"/>
      <c r="K74" s="11"/>
      <c r="L74" s="11"/>
      <c r="M74" s="11"/>
      <c r="N74" s="17">
        <v>0.30208333333333331</v>
      </c>
      <c r="O74" s="17">
        <v>0.5625</v>
      </c>
      <c r="P74" s="17"/>
      <c r="Q74" s="17"/>
      <c r="R74" s="17">
        <f t="shared" si="8"/>
        <v>0.26041666666666669</v>
      </c>
      <c r="S74" s="18">
        <f>IF(W74="client",0,IF(W74="t.t.",0,IF(W74="team",0,SUM(R74*T74)/"1:")))</f>
        <v>6.2500000000000009</v>
      </c>
      <c r="T74" s="10">
        <f t="shared" si="14"/>
        <v>1</v>
      </c>
      <c r="U74" s="19" t="s">
        <v>8</v>
      </c>
      <c r="V74" s="22"/>
      <c r="W74" s="23"/>
    </row>
    <row r="75" spans="1:23" ht="17.25" customHeight="1" thickBot="1" x14ac:dyDescent="0.3">
      <c r="A75" s="25" t="s">
        <v>4</v>
      </c>
      <c r="B75" s="16">
        <v>45219</v>
      </c>
      <c r="C75" s="15" t="s">
        <v>5</v>
      </c>
      <c r="D75" s="11">
        <v>2</v>
      </c>
      <c r="E75" s="11"/>
      <c r="F75" s="11"/>
      <c r="G75" s="11"/>
      <c r="H75" s="11"/>
      <c r="I75" s="11"/>
      <c r="J75" s="11"/>
      <c r="K75" s="11"/>
      <c r="L75" s="11"/>
      <c r="M75" s="11"/>
      <c r="N75" s="17">
        <v>0.35416666666666669</v>
      </c>
      <c r="O75" s="17">
        <v>0.58333333333333337</v>
      </c>
      <c r="P75" s="17">
        <v>0.66666666666666663</v>
      </c>
      <c r="Q75" s="17">
        <v>0.85416666666666663</v>
      </c>
      <c r="R75" s="17">
        <f t="shared" si="8"/>
        <v>0.41666666666666669</v>
      </c>
      <c r="S75" s="18">
        <f>IF(W75="client",0,IF(W75="t.t.",0,IF(W75="team",0,SUM(R75*T75)/"1:")))</f>
        <v>10.000000000000002</v>
      </c>
      <c r="T75" s="10">
        <f t="shared" si="14"/>
        <v>1</v>
      </c>
      <c r="U75" s="19" t="s">
        <v>8</v>
      </c>
      <c r="V75" s="20"/>
      <c r="W75" s="21"/>
    </row>
    <row r="76" spans="1:23" ht="17.25" customHeight="1" thickBot="1" x14ac:dyDescent="0.3">
      <c r="A76" s="25" t="s">
        <v>4</v>
      </c>
      <c r="B76" s="16">
        <v>45219</v>
      </c>
      <c r="C76" s="15" t="s">
        <v>5</v>
      </c>
      <c r="D76" s="11">
        <v>8</v>
      </c>
      <c r="E76" s="11"/>
      <c r="F76" s="11"/>
      <c r="G76" s="11"/>
      <c r="H76" s="11"/>
      <c r="I76" s="11"/>
      <c r="J76" s="11"/>
      <c r="K76" s="11"/>
      <c r="L76" s="11"/>
      <c r="M76" s="11"/>
      <c r="N76" s="17">
        <v>0.33333333333333331</v>
      </c>
      <c r="O76" s="17">
        <v>0.5625</v>
      </c>
      <c r="P76" s="17">
        <v>0.64583333333333337</v>
      </c>
      <c r="Q76" s="17">
        <v>0.83333333333333337</v>
      </c>
      <c r="R76" s="17">
        <f t="shared" si="8"/>
        <v>0.41666666666666669</v>
      </c>
      <c r="S76" s="18">
        <f>IF(W76="client",0,IF(W76="t.t.",0,IF(W76="team",0,SUM(R76*T76)/"1:")))</f>
        <v>10.000000000000002</v>
      </c>
      <c r="T76" s="10">
        <f t="shared" si="14"/>
        <v>1</v>
      </c>
      <c r="U76" s="19" t="s">
        <v>8</v>
      </c>
      <c r="V76" s="22"/>
      <c r="W76" s="23"/>
    </row>
    <row r="77" spans="1:23" ht="17.25" customHeight="1" thickBot="1" x14ac:dyDescent="0.3">
      <c r="A77" s="25" t="s">
        <v>4</v>
      </c>
      <c r="B77" s="16">
        <v>45219</v>
      </c>
      <c r="C77" s="15" t="s">
        <v>7</v>
      </c>
      <c r="D77" s="11">
        <v>2</v>
      </c>
      <c r="E77" s="11"/>
      <c r="F77" s="11"/>
      <c r="G77" s="11"/>
      <c r="H77" s="11"/>
      <c r="I77" s="11"/>
      <c r="J77" s="11"/>
      <c r="K77" s="11"/>
      <c r="L77" s="11"/>
      <c r="M77" s="11"/>
      <c r="N77" s="17">
        <v>0.375</v>
      </c>
      <c r="O77" s="17">
        <v>0.8125</v>
      </c>
      <c r="P77" s="17"/>
      <c r="Q77" s="17"/>
      <c r="R77" s="17">
        <f t="shared" si="8"/>
        <v>0.4375</v>
      </c>
      <c r="S77" s="18">
        <f>IF(W77="client",0,IF(W77="t.t.",0,IF(W77="team",0,SUM(R77*T77)/"1:")))</f>
        <v>10.5</v>
      </c>
      <c r="T77" s="10">
        <f t="shared" si="14"/>
        <v>1</v>
      </c>
      <c r="U77" s="19" t="s">
        <v>8</v>
      </c>
      <c r="V77" s="20"/>
      <c r="W77" s="21"/>
    </row>
    <row r="78" spans="1:23" ht="17.25" customHeight="1" thickBot="1" x14ac:dyDescent="0.3">
      <c r="A78" s="25" t="s">
        <v>4</v>
      </c>
      <c r="B78" s="16">
        <v>45219</v>
      </c>
      <c r="C78" s="15" t="s">
        <v>7</v>
      </c>
      <c r="D78" s="11">
        <v>9</v>
      </c>
      <c r="E78" s="11"/>
      <c r="F78" s="11"/>
      <c r="G78" s="11"/>
      <c r="H78" s="11"/>
      <c r="I78" s="11"/>
      <c r="J78" s="11"/>
      <c r="K78" s="11"/>
      <c r="L78" s="11"/>
      <c r="M78" s="11"/>
      <c r="N78" s="17">
        <v>0.375</v>
      </c>
      <c r="O78" s="17">
        <v>0.8125</v>
      </c>
      <c r="P78" s="17"/>
      <c r="Q78" s="17"/>
      <c r="R78" s="17">
        <f t="shared" si="8"/>
        <v>0.4375</v>
      </c>
      <c r="S78" s="18">
        <f>IF(W78="client",0,IF(W78="t.t.",0,IF(W78="team",0,SUM(R78*T78)/"1:")))</f>
        <v>10.5</v>
      </c>
      <c r="T78" s="10">
        <f t="shared" si="14"/>
        <v>1</v>
      </c>
      <c r="U78" s="19" t="s">
        <v>8</v>
      </c>
      <c r="V78" s="22"/>
      <c r="W78" s="23"/>
    </row>
    <row r="79" spans="1:23" ht="17.25" customHeight="1" thickBot="1" x14ac:dyDescent="0.3">
      <c r="A79" s="25" t="s">
        <v>4</v>
      </c>
      <c r="B79" s="16">
        <v>45219</v>
      </c>
      <c r="C79" s="15" t="s">
        <v>5</v>
      </c>
      <c r="D79" s="11">
        <v>3</v>
      </c>
      <c r="E79" s="11"/>
      <c r="F79" s="11"/>
      <c r="G79" s="11"/>
      <c r="H79" s="11"/>
      <c r="I79" s="11"/>
      <c r="J79" s="11"/>
      <c r="K79" s="11"/>
      <c r="L79" s="11"/>
      <c r="M79" s="11"/>
      <c r="N79" s="17">
        <v>0.34375</v>
      </c>
      <c r="O79" s="17">
        <v>0.58333333333333337</v>
      </c>
      <c r="P79" s="17">
        <v>0.70833333333333337</v>
      </c>
      <c r="Q79" s="17">
        <v>0.88541666666666663</v>
      </c>
      <c r="R79" s="17">
        <f t="shared" si="8"/>
        <v>0.41666666666666663</v>
      </c>
      <c r="S79" s="18">
        <f>IF(W79="client",0,IF(W79="t.t.",0,IF(W79="team",0,SUM(R79*T79)/"1:")))</f>
        <v>10</v>
      </c>
      <c r="T79" s="10">
        <f t="shared" si="14"/>
        <v>1</v>
      </c>
      <c r="U79" s="19" t="s">
        <v>8</v>
      </c>
      <c r="V79" s="20"/>
      <c r="W79" s="21"/>
    </row>
    <row r="80" spans="1:23" ht="17.25" customHeight="1" thickBot="1" x14ac:dyDescent="0.3">
      <c r="A80" s="25" t="s">
        <v>4</v>
      </c>
      <c r="B80" s="16">
        <v>45223</v>
      </c>
      <c r="C80" s="15" t="s">
        <v>7</v>
      </c>
      <c r="D80" s="11">
        <v>6</v>
      </c>
      <c r="E80" s="11">
        <v>7</v>
      </c>
      <c r="F80" s="11">
        <v>10</v>
      </c>
      <c r="G80" s="11"/>
      <c r="H80" s="11"/>
      <c r="I80" s="11"/>
      <c r="J80" s="11"/>
      <c r="K80" s="11"/>
      <c r="L80" s="11"/>
      <c r="M80" s="11"/>
      <c r="N80" s="17">
        <v>0.33333333333333331</v>
      </c>
      <c r="O80" s="17">
        <v>0.83333333333333337</v>
      </c>
      <c r="P80" s="17"/>
      <c r="Q80" s="17"/>
      <c r="R80" s="17">
        <f t="shared" ref="R80:R83" si="17">MOD((O80-N80)+(Q80-P80),1)</f>
        <v>0.5</v>
      </c>
      <c r="S80" s="18">
        <f>IF(W80="client",0,IF(W80="t.t.",0,IF(W80="team",0,SUM(R80*T80)/"1:")))</f>
        <v>36</v>
      </c>
      <c r="T80" s="10">
        <f t="shared" ref="T80:T83" si="18">COUNT(D80:M80)</f>
        <v>3</v>
      </c>
      <c r="U80" s="19" t="s">
        <v>8</v>
      </c>
      <c r="V80" s="20"/>
      <c r="W80" s="21"/>
    </row>
    <row r="81" spans="1:23" ht="17.25" customHeight="1" thickBot="1" x14ac:dyDescent="0.3">
      <c r="A81" s="25" t="s">
        <v>4</v>
      </c>
      <c r="B81" s="16">
        <v>45223</v>
      </c>
      <c r="C81" s="15" t="s">
        <v>7</v>
      </c>
      <c r="D81" s="11">
        <v>21</v>
      </c>
      <c r="E81" s="11">
        <v>22</v>
      </c>
      <c r="F81" s="11"/>
      <c r="G81" s="11"/>
      <c r="H81" s="11"/>
      <c r="I81" s="11"/>
      <c r="J81" s="11"/>
      <c r="K81" s="11"/>
      <c r="L81" s="11"/>
      <c r="M81" s="11"/>
      <c r="N81" s="17">
        <v>0.33333333333333331</v>
      </c>
      <c r="O81" s="17">
        <v>0.83333333333333337</v>
      </c>
      <c r="P81" s="17"/>
      <c r="Q81" s="17"/>
      <c r="R81" s="17">
        <f t="shared" si="17"/>
        <v>0.5</v>
      </c>
      <c r="S81" s="18">
        <f>IF(W81="client",0,IF(W81="t.t.",0,IF(W81="team",0,SUM(R81*T81)/"1:")))</f>
        <v>24</v>
      </c>
      <c r="T81" s="10">
        <f t="shared" si="18"/>
        <v>2</v>
      </c>
      <c r="U81" s="19" t="s">
        <v>8</v>
      </c>
      <c r="V81" s="22"/>
      <c r="W81" s="23"/>
    </row>
    <row r="82" spans="1:23" ht="17.25" customHeight="1" thickBot="1" x14ac:dyDescent="0.3">
      <c r="A82" s="25" t="s">
        <v>4</v>
      </c>
      <c r="B82" s="16">
        <v>45225</v>
      </c>
      <c r="C82" s="15" t="s">
        <v>5</v>
      </c>
      <c r="D82" s="11">
        <v>8</v>
      </c>
      <c r="E82" s="11"/>
      <c r="F82" s="11"/>
      <c r="G82" s="11"/>
      <c r="H82" s="11"/>
      <c r="I82" s="11"/>
      <c r="J82" s="11"/>
      <c r="K82" s="11"/>
      <c r="L82" s="11"/>
      <c r="M82" s="11"/>
      <c r="N82" s="17">
        <v>0.34375</v>
      </c>
      <c r="O82" s="17">
        <v>0.88541666666666663</v>
      </c>
      <c r="P82" s="17"/>
      <c r="Q82" s="17"/>
      <c r="R82" s="17">
        <f t="shared" si="17"/>
        <v>0.54166666666666663</v>
      </c>
      <c r="S82" s="18">
        <f>IF(W82="client",0,IF(W82="t.t.",0,IF(W82="team",0,SUM(R82*T82)/"1:")))</f>
        <v>0</v>
      </c>
      <c r="T82" s="10">
        <f t="shared" si="18"/>
        <v>1</v>
      </c>
      <c r="U82" s="19" t="s">
        <v>25</v>
      </c>
      <c r="V82" s="22"/>
      <c r="W82" s="23" t="s">
        <v>2</v>
      </c>
    </row>
    <row r="83" spans="1:23" ht="17.25" customHeight="1" x14ac:dyDescent="0.25">
      <c r="A83" s="25" t="s">
        <v>4</v>
      </c>
      <c r="B83" s="16">
        <v>45225</v>
      </c>
      <c r="C83" s="15" t="s">
        <v>10</v>
      </c>
      <c r="D83" s="11">
        <v>30</v>
      </c>
      <c r="E83" s="11"/>
      <c r="F83" s="11"/>
      <c r="G83" s="11"/>
      <c r="H83" s="11"/>
      <c r="I83" s="11"/>
      <c r="J83" s="11"/>
      <c r="K83" s="11"/>
      <c r="L83" s="11"/>
      <c r="M83" s="11"/>
      <c r="N83" s="17">
        <v>0.30208333333333331</v>
      </c>
      <c r="O83" s="17">
        <v>0.61458333333333337</v>
      </c>
      <c r="P83" s="17"/>
      <c r="Q83" s="17"/>
      <c r="R83" s="17">
        <f t="shared" si="17"/>
        <v>0.31250000000000006</v>
      </c>
      <c r="S83" s="18">
        <f>IF(W83="client",0,IF(W83="t.t.",0,IF(W83="team",0,SUM(R83*T83)/"1:")))</f>
        <v>7.5000000000000018</v>
      </c>
      <c r="T83" s="10">
        <f t="shared" si="18"/>
        <v>1</v>
      </c>
      <c r="U83" s="19" t="s">
        <v>25</v>
      </c>
      <c r="V83" s="20"/>
      <c r="W83" s="21"/>
    </row>
  </sheetData>
  <sheetProtection autoFilter="0"/>
  <phoneticPr fontId="3" type="noConversion"/>
  <conditionalFormatting sqref="A2:W83">
    <cfRule type="expression" dxfId="31" priority="98">
      <formula>$W2="TEAM"</formula>
    </cfRule>
    <cfRule type="expression" dxfId="30" priority="99">
      <formula>$W2="CLIENT"</formula>
    </cfRule>
    <cfRule type="expression" dxfId="29" priority="100">
      <formula>$W2="T.T."</formula>
    </cfRule>
    <cfRule type="expression" dxfId="28" priority="101">
      <formula>$V2&gt;0</formula>
    </cfRule>
    <cfRule type="expression" dxfId="27" priority="102">
      <formula>$U2="channel"</formula>
    </cfRule>
    <cfRule type="expression" dxfId="26" priority="103">
      <formula>$U2="cendrine"</formula>
    </cfRule>
    <cfRule type="expression" dxfId="25" priority="104">
      <formula>$U2=""</formula>
    </cfRule>
  </conditionalFormatting>
  <dataValidations count="4">
    <dataValidation type="list" allowBlank="1" showInputMessage="1" showErrorMessage="1" sqref="C2:C83" xr:uid="{D45B488F-AF62-4FD5-B616-CBF13D89E34D}">
      <formula1>ListeQualification</formula1>
    </dataValidation>
    <dataValidation type="list" allowBlank="1" showInputMessage="1" showErrorMessage="1" sqref="U2:U83" xr:uid="{5ED21CF9-F24B-4E3F-B554-C2CFFC9AC650}">
      <formula1>ListeValidation</formula1>
    </dataValidation>
    <dataValidation type="list" allowBlank="1" showInputMessage="1" showErrorMessage="1" sqref="A2:A83" xr:uid="{CC1A9D57-4C7B-4847-A54C-45E7ABB129D0}">
      <formula1>ListePriseDeCommande</formula1>
    </dataValidation>
    <dataValidation type="list" allowBlank="1" showInputMessage="1" showErrorMessage="1" sqref="W2:W83" xr:uid="{13B667B3-E18C-418F-AAE8-B883000AAC7E}">
      <formula1>ContratAnnule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641F3-06BC-442C-852E-492EE3674EA2}">
  <dimension ref="A1:L16"/>
  <sheetViews>
    <sheetView workbookViewId="0">
      <selection activeCell="I5" sqref="I5"/>
    </sheetView>
  </sheetViews>
  <sheetFormatPr baseColWidth="10" defaultRowHeight="15" x14ac:dyDescent="0.25"/>
  <cols>
    <col min="1" max="1" width="23.140625" style="2" bestFit="1" customWidth="1"/>
    <col min="2" max="3" width="2.7109375" style="2" customWidth="1"/>
    <col min="4" max="4" width="14.7109375" style="2" bestFit="1" customWidth="1"/>
    <col min="5" max="5" width="2.7109375" style="2" customWidth="1"/>
    <col min="6" max="6" width="14.7109375" style="2" bestFit="1" customWidth="1"/>
    <col min="7" max="8" width="2.7109375" style="2" customWidth="1"/>
    <col min="9" max="9" width="16.28515625" style="2" customWidth="1"/>
    <col min="10" max="12" width="2.7109375" style="2" customWidth="1"/>
    <col min="13" max="13" width="2.7109375" style="1" customWidth="1"/>
    <col min="14" max="16384" width="11.42578125" style="1"/>
  </cols>
  <sheetData>
    <row r="1" spans="1:9" x14ac:dyDescent="0.25">
      <c r="A1" s="2" t="s">
        <v>13</v>
      </c>
      <c r="D1" s="2" t="s">
        <v>14</v>
      </c>
      <c r="F1" s="2" t="s">
        <v>24</v>
      </c>
      <c r="I1" s="2" t="s">
        <v>32</v>
      </c>
    </row>
    <row r="2" spans="1:9" x14ac:dyDescent="0.25">
      <c r="A2" s="3" t="s">
        <v>28</v>
      </c>
      <c r="D2" s="3" t="s">
        <v>28</v>
      </c>
      <c r="F2" s="3" t="s">
        <v>28</v>
      </c>
      <c r="I2" s="3" t="s">
        <v>28</v>
      </c>
    </row>
    <row r="3" spans="1:9" x14ac:dyDescent="0.25">
      <c r="A3" s="2" t="s">
        <v>4</v>
      </c>
      <c r="D3" s="2" t="s">
        <v>10</v>
      </c>
      <c r="F3" s="2" t="s">
        <v>8</v>
      </c>
      <c r="I3" s="2" t="s">
        <v>2</v>
      </c>
    </row>
    <row r="4" spans="1:9" x14ac:dyDescent="0.25">
      <c r="A4" s="2" t="s">
        <v>9</v>
      </c>
      <c r="D4" s="2" t="s">
        <v>6</v>
      </c>
      <c r="F4" s="2" t="s">
        <v>25</v>
      </c>
      <c r="I4" s="2" t="s">
        <v>33</v>
      </c>
    </row>
    <row r="5" spans="1:9" x14ac:dyDescent="0.25">
      <c r="D5" s="2" t="s">
        <v>5</v>
      </c>
      <c r="I5" s="2" t="s">
        <v>34</v>
      </c>
    </row>
    <row r="6" spans="1:9" x14ac:dyDescent="0.25">
      <c r="D6" s="2" t="s">
        <v>18</v>
      </c>
    </row>
    <row r="7" spans="1:9" x14ac:dyDescent="0.25">
      <c r="D7" s="2" t="s">
        <v>7</v>
      </c>
    </row>
    <row r="8" spans="1:9" x14ac:dyDescent="0.25">
      <c r="D8" s="2" t="s">
        <v>15</v>
      </c>
    </row>
    <row r="9" spans="1:9" x14ac:dyDescent="0.25">
      <c r="D9" s="2" t="s">
        <v>19</v>
      </c>
    </row>
    <row r="10" spans="1:9" x14ac:dyDescent="0.25">
      <c r="D10" s="2" t="s">
        <v>17</v>
      </c>
    </row>
    <row r="11" spans="1:9" x14ac:dyDescent="0.25">
      <c r="D11" s="2" t="s">
        <v>16</v>
      </c>
    </row>
    <row r="12" spans="1:9" x14ac:dyDescent="0.25">
      <c r="D12" s="2" t="s">
        <v>26</v>
      </c>
    </row>
    <row r="13" spans="1:9" x14ac:dyDescent="0.25">
      <c r="D13" s="2" t="s">
        <v>12</v>
      </c>
    </row>
    <row r="14" spans="1:9" x14ac:dyDescent="0.25">
      <c r="D14" s="2" t="s">
        <v>22</v>
      </c>
    </row>
    <row r="15" spans="1:9" x14ac:dyDescent="0.25">
      <c r="D15" s="2" t="s">
        <v>21</v>
      </c>
    </row>
    <row r="16" spans="1:9" x14ac:dyDescent="0.25">
      <c r="D16" s="2" t="s">
        <v>20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CDE INTERIM</vt:lpstr>
      <vt:lpstr>Base de données</vt:lpstr>
      <vt:lpstr>ContratAnnule</vt:lpstr>
      <vt:lpstr>ListePriseDeCommande</vt:lpstr>
      <vt:lpstr>ListeQualification</vt:lpstr>
      <vt:lpstr>ListeValidation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Agence Medicale Tarbes</dc:creator>
  <cp:lastModifiedBy>Franck Girault</cp:lastModifiedBy>
  <dcterms:created xsi:type="dcterms:W3CDTF">2023-10-18T12:03:57Z</dcterms:created>
  <dcterms:modified xsi:type="dcterms:W3CDTF">2023-10-29T13:43:49Z</dcterms:modified>
</cp:coreProperties>
</file>