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Direction_Prod\RUAP\Thibaut\Stagiaires\Gabriel\Indicateurs Excel\Suivi modif document\"/>
    </mc:Choice>
  </mc:AlternateContent>
  <bookViews>
    <workbookView xWindow="0" yWindow="0" windowWidth="3555" windowHeight="2895" tabRatio="698"/>
  </bookViews>
  <sheets>
    <sheet name="Données brutes" sheetId="1" r:id="rId1"/>
    <sheet name="Indicateurs" sheetId="4" r:id="rId2"/>
    <sheet name="Habilitation" sheetId="6" r:id="rId3"/>
    <sheet name="Personnel ligne" sheetId="5" r:id="rId4"/>
    <sheet name="Tableaux indicateurs" sheetId="3" state="hidden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4" l="1"/>
  <c r="H33" i="4" s="1"/>
  <c r="I33" i="4" s="1"/>
  <c r="G29" i="4" l="1"/>
  <c r="G30" i="4"/>
  <c r="G31" i="4"/>
  <c r="G32" i="4"/>
  <c r="G34" i="4"/>
  <c r="G35" i="4"/>
  <c r="G36" i="4"/>
  <c r="G37" i="4"/>
  <c r="G38" i="4"/>
  <c r="G39" i="4"/>
  <c r="G41" i="4" l="1"/>
  <c r="F4" i="3" l="1"/>
  <c r="B2" i="3" l="1"/>
  <c r="B11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" i="3"/>
  <c r="B8" i="3"/>
  <c r="B9" i="3"/>
  <c r="B10" i="3"/>
  <c r="B12" i="3"/>
  <c r="B13" i="3"/>
  <c r="B14" i="3"/>
  <c r="B15" i="3"/>
  <c r="B16" i="3"/>
  <c r="B17" i="3"/>
  <c r="B18" i="3"/>
  <c r="B19" i="3"/>
  <c r="B20" i="3"/>
  <c r="B3" i="3"/>
  <c r="B4" i="3"/>
  <c r="B5" i="3"/>
  <c r="B6" i="3"/>
  <c r="B7" i="3"/>
  <c r="L3" i="3" l="1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" i="3"/>
  <c r="F3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" i="3"/>
  <c r="E2" i="3"/>
  <c r="G2" i="3"/>
  <c r="H2" i="3"/>
  <c r="I2" i="3"/>
  <c r="J2" i="3"/>
  <c r="K2" i="3"/>
  <c r="E3" i="3"/>
  <c r="G3" i="3"/>
  <c r="H3" i="3"/>
  <c r="I3" i="3"/>
  <c r="J3" i="3"/>
  <c r="K3" i="3"/>
  <c r="E4" i="3"/>
  <c r="G4" i="3"/>
  <c r="H4" i="3"/>
  <c r="I4" i="3"/>
  <c r="J4" i="3"/>
  <c r="K4" i="3"/>
  <c r="E5" i="3"/>
  <c r="G5" i="3"/>
  <c r="H5" i="3"/>
  <c r="I5" i="3"/>
  <c r="J5" i="3"/>
  <c r="K5" i="3"/>
  <c r="E6" i="3"/>
  <c r="G6" i="3"/>
  <c r="H6" i="3"/>
  <c r="I6" i="3"/>
  <c r="J6" i="3"/>
  <c r="K6" i="3"/>
  <c r="E7" i="3"/>
  <c r="G7" i="3"/>
  <c r="H7" i="3"/>
  <c r="I7" i="3"/>
  <c r="J7" i="3"/>
  <c r="K7" i="3"/>
  <c r="E8" i="3"/>
  <c r="G8" i="3"/>
  <c r="H8" i="3"/>
  <c r="I8" i="3"/>
  <c r="J8" i="3"/>
  <c r="K8" i="3"/>
  <c r="E20" i="3"/>
  <c r="E19" i="3"/>
  <c r="G19" i="3"/>
  <c r="H19" i="3"/>
  <c r="I19" i="3"/>
  <c r="J19" i="3"/>
  <c r="K19" i="3"/>
  <c r="G20" i="3"/>
  <c r="H20" i="3"/>
  <c r="I20" i="3"/>
  <c r="J20" i="3"/>
  <c r="K20" i="3"/>
  <c r="E10" i="3"/>
  <c r="G10" i="3"/>
  <c r="H10" i="3"/>
  <c r="I10" i="3"/>
  <c r="J10" i="3"/>
  <c r="K10" i="3"/>
  <c r="E11" i="3"/>
  <c r="G11" i="3"/>
  <c r="H11" i="3"/>
  <c r="I11" i="3"/>
  <c r="J11" i="3"/>
  <c r="K11" i="3"/>
  <c r="E12" i="3"/>
  <c r="G12" i="3"/>
  <c r="H12" i="3"/>
  <c r="I12" i="3"/>
  <c r="J12" i="3"/>
  <c r="K12" i="3"/>
  <c r="E13" i="3"/>
  <c r="G13" i="3"/>
  <c r="H13" i="3"/>
  <c r="I13" i="3"/>
  <c r="J13" i="3"/>
  <c r="K13" i="3"/>
  <c r="E14" i="3"/>
  <c r="G14" i="3"/>
  <c r="H14" i="3"/>
  <c r="I14" i="3"/>
  <c r="J14" i="3"/>
  <c r="K14" i="3"/>
  <c r="E15" i="3"/>
  <c r="G15" i="3"/>
  <c r="H15" i="3"/>
  <c r="I15" i="3"/>
  <c r="J15" i="3"/>
  <c r="K15" i="3"/>
  <c r="E16" i="3"/>
  <c r="G16" i="3"/>
  <c r="H16" i="3"/>
  <c r="I16" i="3"/>
  <c r="J16" i="3"/>
  <c r="K16" i="3"/>
  <c r="E17" i="3"/>
  <c r="G17" i="3"/>
  <c r="H17" i="3"/>
  <c r="I17" i="3"/>
  <c r="J17" i="3"/>
  <c r="K17" i="3"/>
  <c r="E18" i="3"/>
  <c r="G18" i="3"/>
  <c r="H18" i="3"/>
  <c r="I18" i="3"/>
  <c r="J18" i="3"/>
  <c r="K18" i="3"/>
  <c r="K9" i="3"/>
  <c r="J9" i="3"/>
  <c r="I9" i="3"/>
  <c r="H9" i="3"/>
  <c r="G9" i="3"/>
  <c r="E9" i="3"/>
  <c r="H29" i="4" l="1"/>
  <c r="I29" i="4" s="1"/>
  <c r="G42" i="4"/>
  <c r="H42" i="4" s="1"/>
  <c r="I42" i="4" s="1"/>
  <c r="H41" i="4"/>
  <c r="I41" i="4" s="1"/>
  <c r="C12" i="3"/>
  <c r="H38" i="4"/>
  <c r="I38" i="4" s="1"/>
  <c r="C2" i="3"/>
  <c r="C7" i="3"/>
  <c r="C6" i="3"/>
  <c r="C5" i="3"/>
  <c r="C4" i="3"/>
  <c r="C3" i="3"/>
  <c r="C8" i="3"/>
  <c r="C19" i="3"/>
  <c r="H34" i="4"/>
  <c r="I34" i="4" s="1"/>
  <c r="H35" i="4"/>
  <c r="I35" i="4" s="1"/>
  <c r="H37" i="4"/>
  <c r="I37" i="4" s="1"/>
  <c r="H30" i="4"/>
  <c r="I30" i="4" s="1"/>
  <c r="H31" i="4"/>
  <c r="I31" i="4" s="1"/>
  <c r="H39" i="4"/>
  <c r="I39" i="4" s="1"/>
  <c r="H32" i="4"/>
  <c r="I32" i="4" s="1"/>
  <c r="C14" i="3"/>
  <c r="C13" i="3"/>
  <c r="C11" i="3"/>
  <c r="C10" i="3"/>
  <c r="C16" i="3"/>
  <c r="C15" i="3"/>
  <c r="C17" i="3"/>
  <c r="C18" i="3"/>
  <c r="C20" i="3"/>
  <c r="C9" i="3"/>
  <c r="H36" i="4" l="1"/>
  <c r="I36" i="4" s="1"/>
</calcChain>
</file>

<file path=xl/sharedStrings.xml><?xml version="1.0" encoding="utf-8"?>
<sst xmlns="http://schemas.openxmlformats.org/spreadsheetml/2006/main" count="77" uniqueCount="70">
  <si>
    <t>Type</t>
  </si>
  <si>
    <t>Date d'approbation production</t>
  </si>
  <si>
    <t>Date d'approbation AQ</t>
  </si>
  <si>
    <t>Date de diffusion</t>
  </si>
  <si>
    <t>Nb modifs ouvertes</t>
  </si>
  <si>
    <t>Nb modifs de procédures ouvertes</t>
  </si>
  <si>
    <t>Nb modifs de listes ouvertes</t>
  </si>
  <si>
    <t>Nb modifs d'instructions ouvertes</t>
  </si>
  <si>
    <t>Nb modifs de protocoles ouvertes</t>
  </si>
  <si>
    <t>Nb modifs de dossiers de lot ouvertes</t>
  </si>
  <si>
    <t>Nb modifs de mode opératoires ouvertes</t>
  </si>
  <si>
    <t>la demande de modification et l'approbation production</t>
  </si>
  <si>
    <t>la demande de modification et l'approbation assurance qualité</t>
  </si>
  <si>
    <t>la demande de modification et date de diffusion</t>
  </si>
  <si>
    <t>l'approbation production et l'approbation assurance qualité</t>
  </si>
  <si>
    <t>l'approbation production et la diffusion</t>
  </si>
  <si>
    <t>Demande modif-appro AQ</t>
  </si>
  <si>
    <t>Demande modif- appro Prod</t>
  </si>
  <si>
    <t>Appro Prod-Appro AQ</t>
  </si>
  <si>
    <t>Demande modif-diffusion</t>
  </si>
  <si>
    <t>Appro Prod-diffusion</t>
  </si>
  <si>
    <t>l'approbation assurance qualité et la diffusion</t>
  </si>
  <si>
    <t>Appro AQ-diffusion</t>
  </si>
  <si>
    <t>Date de la demande de modification (envoi)</t>
  </si>
  <si>
    <t>la demande de modification et renvoi de la prise de co</t>
  </si>
  <si>
    <t>l'approbation production et renvoi de la prise de co</t>
  </si>
  <si>
    <t>l'approbation assurance qualité et renvoi de la prise de co</t>
  </si>
  <si>
    <t>Date de renvoi de la prise de co</t>
  </si>
  <si>
    <t>Renvoi prise co-Diffusion</t>
  </si>
  <si>
    <t>Appro AQ-Renvoi prise co</t>
  </si>
  <si>
    <t>Appro Prod-Renvoi prise co</t>
  </si>
  <si>
    <t>Demande modif-Renvoi prise co</t>
  </si>
  <si>
    <t>renvoi de la prise de co et la diffusion</t>
  </si>
  <si>
    <t>Jours écoulés sans approbation AQ</t>
  </si>
  <si>
    <t>Jours écoulés sans diffusion</t>
  </si>
  <si>
    <t>Nb modifs de formulaires ouvertes</t>
  </si>
  <si>
    <t xml:space="preserve">Nom du document
Version actuelle </t>
  </si>
  <si>
    <t>Nombres de modifications diffusées</t>
  </si>
  <si>
    <t>Nombres de modifications actuelles</t>
  </si>
  <si>
    <t>Nombres de modifications closes</t>
  </si>
  <si>
    <t>Approbation AQ</t>
  </si>
  <si>
    <t>Diffusion</t>
  </si>
  <si>
    <t>Temps</t>
  </si>
  <si>
    <t xml:space="preserve">Délai </t>
  </si>
  <si>
    <t>Délai écoulé sans appro AQ</t>
  </si>
  <si>
    <t>Délai écoulé sans diffusion</t>
  </si>
  <si>
    <t>Délai (jours)</t>
  </si>
  <si>
    <t>Délai moyen (jours) entre :</t>
  </si>
  <si>
    <t>Temps moyen (jours) écoulé jusqu'à sans/jusqu'à :</t>
  </si>
  <si>
    <t>Ajouté par</t>
  </si>
  <si>
    <t>Date de réception prod</t>
  </si>
  <si>
    <t>Réception prod-Appro prod</t>
  </si>
  <si>
    <t>la réception production et l'approbation production</t>
  </si>
  <si>
    <t>FSCT 1</t>
  </si>
  <si>
    <t>Opérateur</t>
  </si>
  <si>
    <t>Nom opérateur</t>
  </si>
  <si>
    <t>Ligne principale</t>
  </si>
  <si>
    <t>HA</t>
  </si>
  <si>
    <t>HS</t>
  </si>
  <si>
    <t>O</t>
  </si>
  <si>
    <t>Henry</t>
  </si>
  <si>
    <t>Marie</t>
  </si>
  <si>
    <t>FSCT 2</t>
  </si>
  <si>
    <t>FSCT 3</t>
  </si>
  <si>
    <t>FSCT 4</t>
  </si>
  <si>
    <t>FSCT 5</t>
  </si>
  <si>
    <t>FSCT 6</t>
  </si>
  <si>
    <t>Jean</t>
  </si>
  <si>
    <t>Georges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</si>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</sst>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lightDown"/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 wrapText="1"/>
    </xf>
    <xf numFmtId="17" fontId="0" fillId="0" borderId="0" xfId="0" applyNumberFormat="1"/>
    <xf numFmtId="0" fontId="0" fillId="0" borderId="0" xfId="0" applyBorder="1" applyAlignment="1">
      <alignment vertical="top"/>
    </xf>
    <xf numFmtId="0" fontId="0" fillId="2" borderId="0" xfId="0" applyFill="1"/>
    <xf numFmtId="0" fontId="0" fillId="0" borderId="0" xfId="0" applyAlignment="1">
      <alignment vertical="center" wrapText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14" fontId="0" fillId="0" borderId="0" xfId="0" applyNumberFormat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0" xfId="0" applyNumberFormat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 wrapText="1"/>
      <protection hidden="1"/>
    </xf>
    <xf numFmtId="0" fontId="0" fillId="4" borderId="0" xfId="0" applyNumberFormat="1" applyFill="1" applyAlignment="1" applyProtection="1">
      <alignment horizontal="center" vertical="center" wrapText="1"/>
      <protection hidden="1"/>
    </xf>
    <xf numFmtId="0" fontId="0" fillId="4" borderId="0" xfId="0" applyFill="1" applyAlignment="1" applyProtection="1">
      <alignment horizontal="center" vertical="center" wrapText="1"/>
      <protection hidden="1"/>
    </xf>
    <xf numFmtId="14" fontId="0" fillId="0" borderId="0" xfId="0" applyNumberFormat="1" applyAlignment="1" applyProtection="1">
      <alignment horizontal="right" vertical="center" wrapText="1"/>
      <protection hidden="1"/>
    </xf>
    <xf numFmtId="14" fontId="0" fillId="0" borderId="0" xfId="0" applyNumberFormat="1" applyProtection="1">
      <protection hidden="1"/>
    </xf>
    <xf numFmtId="1" fontId="0" fillId="0" borderId="1" xfId="0" applyNumberFormat="1" applyBorder="1" applyAlignment="1" applyProtection="1">
      <protection hidden="1"/>
    </xf>
    <xf numFmtId="14" fontId="0" fillId="0" borderId="1" xfId="0" applyNumberFormat="1" applyBorder="1" applyProtection="1">
      <protection hidden="1"/>
    </xf>
    <xf numFmtId="0" fontId="0" fillId="0" borderId="1" xfId="0" applyBorder="1" applyProtection="1">
      <protection hidden="1"/>
    </xf>
    <xf numFmtId="1" fontId="0" fillId="0" borderId="1" xfId="0" applyNumberFormat="1" applyBorder="1" applyProtection="1">
      <protection hidden="1"/>
    </xf>
    <xf numFmtId="0" fontId="0" fillId="0" borderId="0" xfId="0" applyNumberFormat="1" applyFill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center" wrapText="1"/>
      <protection hidden="1"/>
    </xf>
    <xf numFmtId="0" fontId="0" fillId="5" borderId="0" xfId="0" applyNumberFormat="1" applyFill="1" applyAlignment="1" applyProtection="1">
      <alignment horizontal="center" vertical="center" wrapText="1"/>
    </xf>
    <xf numFmtId="0" fontId="0" fillId="6" borderId="0" xfId="0" applyFill="1"/>
    <xf numFmtId="0" fontId="0" fillId="0" borderId="0" xfId="0" applyFill="1"/>
    <xf numFmtId="0" fontId="1" fillId="3" borderId="0" xfId="0" applyFont="1" applyFill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left"/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left"/>
      <protection locked="0"/>
    </xf>
  </cellXfs>
  <cellStyles count="1">
    <cellStyle name="Normal" xfId="0" builtinId="0"/>
  </cellStyles>
  <dxfs count="38">
    <dxf>
      <fill>
        <patternFill patternType="solid">
          <fgColor indexed="64"/>
          <bgColor indexed="10"/>
        </patternFill>
      </fill>
    </dxf>
    <dxf>
      <fill>
        <patternFill patternType="solid">
          <fgColor indexed="64"/>
          <bgColor indexed="10"/>
        </patternFill>
      </fill>
    </dxf>
    <dxf>
      <fill>
        <patternFill patternType="solid">
          <fgColor indexed="64"/>
          <bgColor indexed="10"/>
        </patternFill>
      </fill>
    </dxf>
    <dxf>
      <fill>
        <patternFill patternType="solid">
          <fgColor indexed="64"/>
          <bgColor indexed="10"/>
        </patternFill>
      </fill>
    </dxf>
    <dxf>
      <fill>
        <patternFill patternType="solid">
          <fgColor indexed="64"/>
          <bgColor indexed="10"/>
        </patternFill>
      </fill>
    </dxf>
    <dxf>
      <fill>
        <patternFill patternType="solid">
          <fgColor indexed="64"/>
          <bgColor indexed="10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  <protection locked="1" hidden="0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protection locked="1" hidden="0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protection locked="1" hidden="0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protection locked="1" hidden="0"/>
    </dxf>
    <dxf>
      <numFmt numFmtId="0" formatCode="General"/>
      <fill>
        <patternFill patternType="none">
          <fgColor indexed="64"/>
          <bgColor indexed="65"/>
        </patternFill>
      </fill>
      <protection locked="1" hidden="0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alignment horizontal="right" textRotation="0" indent="0" justifyLastLine="0" shrinkToFit="0" readingOrder="0"/>
      <protection locked="1" hidden="1"/>
    </dxf>
    <dxf>
      <alignment horizontal="right" textRotation="0" indent="0" justifyLastLine="0" shrinkToFit="0" readingOrder="0"/>
      <protection locked="1" hidden="1"/>
    </dxf>
    <dxf>
      <alignment horizontal="right" textRotation="0" indent="0" justifyLastLine="0" shrinkToFit="0" readingOrder="0"/>
      <protection locked="1" hidden="1"/>
    </dxf>
    <dxf>
      <alignment horizontal="right" vertical="bottom" textRotation="0" wrapText="0" indent="0" justifyLastLine="0" shrinkToFit="0" readingOrder="0"/>
      <protection locked="1" hidden="1"/>
    </dxf>
    <dxf>
      <numFmt numFmtId="19" formatCode="dd/mm/yyyy"/>
      <alignment horizontal="right" vertical="center" textRotation="0" wrapText="1" indent="0" justifyLastLine="0" shrinkToFit="0" readingOrder="0"/>
      <protection locked="1" hidden="1"/>
    </dxf>
    <dxf>
      <numFmt numFmtId="19" formatCode="dd/mm/yyyy"/>
      <alignment horizontal="right" textRotation="0" indent="0" justifyLastLine="0" shrinkToFit="0" readingOrder="0"/>
      <protection locked="1" hidden="1"/>
    </dxf>
    <dxf>
      <alignment horizontal="center" vertical="center" textRotation="0" wrapText="1" indent="0" justifyLastLine="0" shrinkToFit="0" readingOrder="0"/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alignment horizontal="center" vertical="center" textRotation="0" indent="0" justifyLastLine="0" shrinkToFit="0" readingOrder="0"/>
      <protection locked="1" hidden="1"/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60000"/>
        </patternFill>
      </fill>
    </dxf>
  </dxfs>
  <tableStyles count="0" defaultTableStyle="TableStyleMedium2" defaultPivotStyle="PivotStyleLight16"/>
  <colors>
    <mruColors>
      <color rgb="FFF60000"/>
      <color rgb="FFEBD67D"/>
      <color rgb="FFE0A53C"/>
      <color rgb="FFE0823C"/>
      <color rgb="FFEE5050"/>
      <color rgb="FFE46E5A"/>
      <color rgb="FF67E387"/>
      <color rgb="FF6FF1A4"/>
      <color rgb="FFCC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Modifications ouvertes par mois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DDL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indicateurs'!$E$2:$E$20</c15:sqref>
                  </c15:fullRef>
                </c:ext>
              </c:extLst>
              <c:f>'Tableaux indicateurs'!$E$2:$E$13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v>Formulaire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indicateurs'!$F$2:$F$20</c15:sqref>
                  </c15:fullRef>
                </c:ext>
              </c:extLst>
              <c:f>'Tableaux indicateurs'!$F$2:$F$13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v>Procédure</c:v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indicateurs'!$G$2:$G$20</c15:sqref>
                  </c15:fullRef>
                </c:ext>
              </c:extLst>
              <c:f>'Tableaux indicateurs'!$G$2:$G$13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v>Liste</c:v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indicateurs'!$H$2:$H$20</c15:sqref>
                  </c15:fullRef>
                </c:ext>
              </c:extLst>
              <c:f>'Tableaux indicateurs'!$H$2:$H$13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5"/>
          <c:order val="5"/>
          <c:tx>
            <c:v>Instruction</c:v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indicateurs'!$I$2:$I$20</c15:sqref>
                  </c15:fullRef>
                </c:ext>
              </c:extLst>
              <c:f>'Tableaux indicateurs'!$I$2:$I$13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6"/>
          <c:order val="6"/>
          <c:tx>
            <c:v>Protocole</c:v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Lit>
              <c:ptCount val="12"/>
              <c:pt idx="0">
                <c:v>nov.-21</c:v>
              </c:pt>
              <c:pt idx="1">
                <c:v>déc.-21</c:v>
              </c:pt>
              <c:pt idx="2">
                <c:v>janv.-22</c:v>
              </c:pt>
              <c:pt idx="3">
                <c:v>févr.-22</c:v>
              </c:pt>
              <c:pt idx="4">
                <c:v>mars-22</c:v>
              </c:pt>
              <c:pt idx="5">
                <c:v>avr.-22</c:v>
              </c:pt>
              <c:pt idx="6">
                <c:v>mai-22</c:v>
              </c:pt>
              <c:pt idx="7">
                <c:v>juin-22</c:v>
              </c:pt>
              <c:pt idx="8">
                <c:v>juil.-22</c:v>
              </c:pt>
              <c:pt idx="9">
                <c:v>août-22</c:v>
              </c:pt>
              <c:pt idx="10">
                <c:v>sept.-22</c:v>
              </c:pt>
              <c:pt idx="11">
                <c:v>oct.-22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indicateurs'!$K$2:$K$20</c15:sqref>
                  </c15:fullRef>
                </c:ext>
              </c:extLst>
              <c:f>'Tableaux indicateurs'!$K$2:$K$13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1586024"/>
        <c:axId val="141584456"/>
      </c:barChart>
      <c:lineChart>
        <c:grouping val="standard"/>
        <c:varyColors val="0"/>
        <c:ser>
          <c:idx val="0"/>
          <c:order val="0"/>
          <c:tx>
            <c:v>Modifications ouvertes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indicateurs'!$C$2:$C$20</c15:sqref>
                  </c15:fullRef>
                </c:ext>
              </c:extLst>
              <c:f>'Tableaux indicateurs'!$C$2:$C$13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586024"/>
        <c:axId val="141584456"/>
      </c:lineChart>
      <c:dateAx>
        <c:axId val="141586024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84456"/>
        <c:crosses val="autoZero"/>
        <c:auto val="1"/>
        <c:lblOffset val="100"/>
        <c:baseTimeUnit val="months"/>
      </c:dateAx>
      <c:valAx>
        <c:axId val="141584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Nombres de modifications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86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Modifications ouvertes par mois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DDL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indicateurs'!$E$2:$E$20</c15:sqref>
                  </c15:fullRef>
                </c:ext>
              </c:extLst>
              <c:f>'Tableaux indicateurs'!$E$2:$E$13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1"/>
          <c:tx>
            <c:v>Formulaire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indicateurs'!$F$2:$F$20</c15:sqref>
                  </c15:fullRef>
                </c:ext>
              </c:extLst>
              <c:f>'Tableaux indicateurs'!$F$2:$F$13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2"/>
          <c:tx>
            <c:v>Procédure</c:v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indicateurs'!$G$2:$G$20</c15:sqref>
                  </c15:fullRef>
                </c:ext>
              </c:extLst>
              <c:f>'Tableaux indicateurs'!$G$2:$G$13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3"/>
          <c:tx>
            <c:v>Liste</c:v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indicateurs'!$H$2:$H$20</c15:sqref>
                  </c15:fullRef>
                </c:ext>
              </c:extLst>
              <c:f>'Tableaux indicateurs'!$H$2:$H$13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5"/>
          <c:order val="4"/>
          <c:tx>
            <c:v>Instruction</c:v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indicateurs'!$I$2:$I$20</c15:sqref>
                  </c15:fullRef>
                </c:ext>
              </c:extLst>
              <c:f>'Tableaux indicateurs'!$I$2:$I$13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6"/>
          <c:order val="5"/>
          <c:tx>
            <c:v>Protocole</c:v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indicateurs'!$K$2:$K$20</c15:sqref>
                  </c15:fullRef>
                </c:ext>
              </c:extLst>
              <c:f>'Tableaux indicateurs'!$K$2:$K$13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41579360"/>
        <c:axId val="141580536"/>
      </c:barChart>
      <c:dateAx>
        <c:axId val="141579360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80536"/>
        <c:crosses val="autoZero"/>
        <c:auto val="1"/>
        <c:lblOffset val="100"/>
        <c:baseTimeUnit val="months"/>
      </c:dateAx>
      <c:valAx>
        <c:axId val="141580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Nombres de modifications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79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Nombre de modifications actuellement ouvertes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Modifs ouvertes dans le mois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indicateurs'!$C$2:$C$20</c15:sqref>
                  </c15:fullRef>
                </c:ext>
              </c:extLst>
              <c:f>'Tableaux indicateurs'!$C$2:$C$13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v>Modifs closes dans le mois</c:v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indicateurs'!$D$2:$D$20</c15:sqref>
                  </c15:fullRef>
                </c:ext>
              </c:extLst>
              <c:f>'Tableaux indicateurs'!$D$2:$D$13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1584848"/>
        <c:axId val="141580928"/>
      </c:barChart>
      <c:lineChart>
        <c:grouping val="stacked"/>
        <c:varyColors val="0"/>
        <c:ser>
          <c:idx val="0"/>
          <c:order val="0"/>
          <c:tx>
            <c:v>Nb de modifs actuellement ouvertes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numFmt formatCode="#&quot;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extLst>
                <c:ext xmlns:c15="http://schemas.microsoft.com/office/drawing/2012/chart" uri="{02D57815-91ED-43cb-92C2-25804820EDAC}">
                  <c15:fullRef>
                    <c15:sqref>'Tableaux indicateurs'!$A$2:$A$20</c15:sqref>
                  </c15:fullRef>
                </c:ext>
              </c:extLst>
              <c:f>'Tableaux indicateurs'!$A$2:$A$13</c:f>
              <c:numCache>
                <c:formatCode>mmm\-yy</c:formatCode>
                <c:ptCount val="12"/>
                <c:pt idx="0">
                  <c:v>44501</c:v>
                </c:pt>
                <c:pt idx="1">
                  <c:v>44531</c:v>
                </c:pt>
                <c:pt idx="2">
                  <c:v>44562</c:v>
                </c:pt>
                <c:pt idx="3">
                  <c:v>44593</c:v>
                </c:pt>
                <c:pt idx="4">
                  <c:v>44621</c:v>
                </c:pt>
                <c:pt idx="5">
                  <c:v>44652</c:v>
                </c:pt>
                <c:pt idx="6">
                  <c:v>44682</c:v>
                </c:pt>
                <c:pt idx="7">
                  <c:v>44713</c:v>
                </c:pt>
                <c:pt idx="8">
                  <c:v>44743</c:v>
                </c:pt>
                <c:pt idx="9">
                  <c:v>44774</c:v>
                </c:pt>
                <c:pt idx="10">
                  <c:v>44805</c:v>
                </c:pt>
                <c:pt idx="11">
                  <c:v>44835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'Tableaux indicateurs'!$B$2:$B$20</c15:sqref>
                  </c15:fullRef>
                </c:ext>
              </c:extLst>
              <c:f>'Tableaux indicateurs'!$B$2:$B$13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1584848"/>
        <c:axId val="141580928"/>
      </c:lineChart>
      <c:dateAx>
        <c:axId val="14158484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80928"/>
        <c:crosses val="autoZero"/>
        <c:auto val="1"/>
        <c:lblOffset val="100"/>
        <c:baseTimeUnit val="months"/>
      </c:dateAx>
      <c:valAx>
        <c:axId val="141580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84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560294</xdr:colOff>
      <xdr:row>0</xdr:row>
      <xdr:rowOff>102454</xdr:rowOff>
    </xdr:from>
    <xdr:to>
      <xdr:col>3</xdr:col>
      <xdr:colOff>517071</xdr:colOff>
      <xdr:row>1</xdr:row>
      <xdr:rowOff>113660</xdr:rowOff>
    </xdr:to>
    <xdr:sp macro="[0]!RensignementDonnees" textlink="">
      <xdr:nvSpPr>
        <xdr:cNvPr id="2" name="Rectangle à coins arrondis 1"/>
        <xdr:cNvSpPr/>
      </xdr:nvSpPr>
      <xdr:spPr>
        <a:xfrm>
          <a:off x="560294" y="102454"/>
          <a:ext cx="4229420" cy="582706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Ajouter / Modifier</a:t>
          </a:r>
          <a:r>
            <a:rPr lang="fr-FR" sz="1400" b="1" baseline="0">
              <a:solidFill>
                <a:schemeClr val="tx1">
                  <a:lumMod val="95000"/>
                  <a:lumOff val="5000"/>
                </a:schemeClr>
              </a:solidFill>
            </a:rPr>
            <a:t> / Supprimer</a:t>
          </a:r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 un document</a:t>
          </a:r>
        </a:p>
      </xdr:txBody>
    </xdr:sp>
    <xdr:clientData/>
  </xdr:twoCellAnchor>
  <xdr:twoCellAnchor>
    <xdr:from>
      <xdr:col>3</xdr:col>
      <xdr:colOff>1251856</xdr:colOff>
      <xdr:row>0</xdr:row>
      <xdr:rowOff>108857</xdr:rowOff>
    </xdr:from>
    <xdr:to>
      <xdr:col>6</xdr:col>
      <xdr:colOff>639535</xdr:colOff>
      <xdr:row>1</xdr:row>
      <xdr:rowOff>120063</xdr:rowOff>
    </xdr:to>
    <xdr:sp macro="[0]!Habillitation" textlink="">
      <xdr:nvSpPr>
        <xdr:cNvPr id="13" name="Rectangle à coins arrondis 12"/>
        <xdr:cNvSpPr/>
      </xdr:nvSpPr>
      <xdr:spPr>
        <a:xfrm>
          <a:off x="5524499" y="108857"/>
          <a:ext cx="4245429" cy="582706"/>
        </a:xfrm>
        <a:prstGeom prst="roundRect">
          <a:avLst/>
        </a:prstGeom>
        <a:solidFill>
          <a:schemeClr val="bg1">
            <a:lumMod val="75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>
                  <a:lumMod val="95000"/>
                  <a:lumOff val="5000"/>
                </a:schemeClr>
              </a:solidFill>
            </a:rPr>
            <a:t>Habilitation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609599</xdr:colOff>
      <xdr:row>0</xdr:row>
      <xdr:rowOff>90488</xdr:rowOff>
    </xdr:from>
    <xdr:to>
      <xdr:col>22</xdr:col>
      <xdr:colOff>333374</xdr:colOff>
      <xdr:row>22</xdr:row>
      <xdr:rowOff>152400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10</xdr:col>
      <xdr:colOff>607919</xdr:colOff>
      <xdr:row>23</xdr:row>
      <xdr:rowOff>57150</xdr:rowOff>
    </xdr:from>
    <xdr:to>
      <xdr:col>22</xdr:col>
      <xdr:colOff>341218</xdr:colOff>
      <xdr:row>46</xdr:row>
      <xdr:rowOff>171450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  <xdr:twoCellAnchor>
    <xdr:from>
      <xdr:col>0</xdr:col>
      <xdr:colOff>0</xdr:colOff>
      <xdr:row>0</xdr:row>
      <xdr:rowOff>90486</xdr:rowOff>
    </xdr:from>
    <xdr:to>
      <xdr:col>10</xdr:col>
      <xdr:colOff>542924</xdr:colOff>
      <xdr:row>23</xdr:row>
      <xdr:rowOff>28575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</xdr:wsDr>
</file>

<file path=xl/tables/table1.xml><?xml version="1.0" encoding="utf-8"?>
<table xmlns="http://schemas.openxmlformats.org/spreadsheetml/2006/main" id="2" name="Tableau2" displayName="Tableau2" ref="A3:X4" insertRow="1" totalsRowShown="0" headerRowDxfId="34" dataDxfId="33">
  <autoFilter ref="A3:X4"/>
  <sortState ref="A4:X38">
    <sortCondition ref="A4:A38"/>
  </sortState>
  <tableColumns count="24">
    <tableColumn id="1" name="Nom du document_x000a_Version actuelle " dataDxfId="32"/>
    <tableColumn id="2" name="Type" dataDxfId="31"/>
    <tableColumn id="20" name="Ajouté par" dataDxfId="30"/>
    <tableColumn id="7" name="Date de la demande de modification (envoi)" dataDxfId="29"/>
    <tableColumn id="23" name="Date de réception prod" dataDxfId="28"/>
    <tableColumn id="9" name="Date d'approbation production" dataDxfId="27"/>
    <tableColumn id="10" name="Date d'approbation AQ" dataDxfId="26"/>
    <tableColumn id="11" name="Date de renvoi de la prise de co" dataDxfId="25"/>
    <tableColumn id="3" name="Date de diffusion" dataDxfId="24"/>
    <tableColumn id="19" name="Jours écoulés sans approbation AQ" dataDxfId="23">
      <calculatedColumnFormula>IF(AND(D4="",G4=""),"",IF(D4="","",IF(G4="",DATEDIF(D4,TODAY(),"d"),DATEDIF(D4,G4,"d"))))</calculatedColumnFormula>
    </tableColumn>
    <tableColumn id="21" name="Délai écoulé sans appro AQ" dataDxfId="22">
      <calculatedColumnFormula>IF(AND(D4="",G4=""),"",IF(D4="","",IF(G4="",IF((DATEDIF(D4,TODAY(),"y"))&gt;1,DATEDIF(D4,TODAY(),"y")&amp;" ans ",DATEDIF(D4,TODAY(),"y")&amp;" an, ")&amp;DATEDIF(D4,TODAY(),"ym")&amp;" mois, "&amp;IF((DATEDIF(D4,TODAY(),"md"))&gt;1,DATEDIF(D4,TODAY(),"md")&amp;" jours",DATEDIF(D4,TODAY(),"md")&amp;" jour"),IF((DATEDIF(D4,G4,"y"))&gt;1,DATEDIF(D4,G4,"y")&amp;" ans ",DATEDIF(D4,G4,"y")&amp;" an, ")&amp;DATEDIF(D4,G4,"ym")&amp;" mois, "&amp;IF((DATEDIF(D4,G4,"md"))&gt;1,DATEDIF(D4,G4,"md")&amp;" jours",DATEDIF(D4,G4,"md")&amp;" jour"))))</calculatedColumnFormula>
    </tableColumn>
    <tableColumn id="4" name="Jours écoulés sans diffusion" dataDxfId="21">
      <calculatedColumnFormula>IF(AND(D4="",I4=""),"",IF(I4="",DATEDIF(D4,TODAY(),"d"),DATEDIF(D4,I4,"d")))</calculatedColumnFormula>
    </tableColumn>
    <tableColumn id="22" name="Délai écoulé sans diffusion" dataDxfId="20">
      <calculatedColumnFormula>IF(AND(D4="",I4=""),"",IF(D4="","",IF(I4="",IF((DATEDIF(D4,TODAY(),"y"))&gt;1,DATEDIF(D4,TODAY(),"y")&amp;" ans ",DATEDIF(D4,TODAY(),"y")&amp;" an, ")&amp;DATEDIF(D4,TODAY(),"ym")&amp;" mois, "&amp;IF((DATEDIF(D4,TODAY(),"md"))&gt;1,DATEDIF(D4,TODAY(),"md")&amp;" jours",DATEDIF(D4,TODAY(),"md")&amp;" jour"),IF((DATEDIF(D4,I4,"y"))&gt;1,DATEDIF(D4,I4,"y")&amp;" ans ",DATEDIF(D4,I4,"y")&amp;" an, ")&amp;DATEDIF(D4,I4,"ym")&amp;" mois, "&amp;IF((DATEDIF(D4,I4,"md"))&gt;1,DATEDIF(D4,I4,"md")&amp;" jours",DATEDIF(D4,I4,"md")&amp;" jour"))))</calculatedColumnFormula>
    </tableColumn>
    <tableColumn id="5" name="Demande modif- appro Prod" dataDxfId="19">
      <calculatedColumnFormula>IF(OR(D4="",F4=""),0,DATEDIF(D4,F4,"d"))</calculatedColumnFormula>
    </tableColumn>
    <tableColumn id="6" name="Demande modif-appro AQ" dataDxfId="18">
      <calculatedColumnFormula>IF(OR(D4="",G4=""),0,DATEDIF(D4,G4,"d"))</calculatedColumnFormula>
    </tableColumn>
    <tableColumn id="8" name="Demande modif-Renvoi prise co" dataDxfId="17">
      <calculatedColumnFormula>IF(OR(D4="",H4=""),0,DATEDIF(D4,H4,"d"))</calculatedColumnFormula>
    </tableColumn>
    <tableColumn id="12" name="Demande modif-diffusion" dataDxfId="16">
      <calculatedColumnFormula>IF(OR(D4="",I4=""),0,DATEDIF(D4,I4,"d"))</calculatedColumnFormula>
    </tableColumn>
    <tableColumn id="24" name="Réception prod-Appro prod" dataDxfId="15">
      <calculatedColumnFormula>IF(OR(E4="",F4=""),0,DATEDIF(E4,F4,"d"))</calculatedColumnFormula>
    </tableColumn>
    <tableColumn id="13" name="Appro Prod-Appro AQ" dataDxfId="14">
      <calculatedColumnFormula>IF(OR(F4="",G4=""),0,DATEDIF(F4,G4,"d"))</calculatedColumnFormula>
    </tableColumn>
    <tableColumn id="14" name="Appro Prod-Renvoi prise co" dataDxfId="13">
      <calculatedColumnFormula>IF(OR(F4="",H4=""),0,DATEDIF(F4,H4,"d"))</calculatedColumnFormula>
    </tableColumn>
    <tableColumn id="15" name="Appro Prod-diffusion" dataDxfId="12">
      <calculatedColumnFormula>IF(OR(F4="",I4=""),0,DATEDIF(F4,I4,"d"))</calculatedColumnFormula>
    </tableColumn>
    <tableColumn id="16" name="Appro AQ-Renvoi prise co" dataDxfId="11">
      <calculatedColumnFormula>IF(OR(G4="",H4=""),0,DATEDIF(G4,H4,"d"))</calculatedColumnFormula>
    </tableColumn>
    <tableColumn id="17" name="Appro AQ-diffusion" dataDxfId="10">
      <calculatedColumnFormula>IF(OR(G4="",I4=""),0,DATEDIF(G4,I4,"d"))</calculatedColumnFormula>
    </tableColumn>
    <tableColumn id="18" name="Renvoi prise co-Diffusion" dataDxfId="9">
      <calculatedColumnFormula>IF(OR(H4="",I4=""),0,DATEDIF(H4,I4,"d"))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G6" totalsRowShown="0" headerRowDxfId="8" dataDxfId="7">
  <autoFilter ref="A1:G6"/>
  <sortState ref="A2:G6">
    <sortCondition ref="A2:A6"/>
  </sortState>
  <tableColumns count="7">
    <tableColumn id="1" name="Opérateur" dataDxfId="6"/>
    <tableColumn id="2" name="FSCT 1" dataDxfId="5"/>
    <tableColumn id="3" name="FSCT 2" dataDxfId="4"/>
    <tableColumn id="4" name="FSCT 3" dataDxfId="3"/>
    <tableColumn id="5" name="FSCT 4" dataDxfId="2"/>
    <tableColumn id="6" name="FSCT 5" dataDxfId="1"/>
    <tableColumn id="7" name="FSCT 6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6" totalsRowShown="0">
  <autoFilter ref="A1:B6"/>
  <sortState ref="A2:B6">
    <sortCondition ref="A2:A6"/>
  </sortState>
  <tableColumns count="2">
    <tableColumn id="1" name="Nom opérateur"/>
    <tableColumn id="2" name="Ligne principa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14"/>
  <sheetViews>
    <sheetView showZeros="0" tabSelected="1" zoomScale="70" zoomScaleNormal="70" workbookViewId="0">
      <pane ySplit="3" topLeftCell="A4" activePane="bottomLeft" state="frozen"/>
      <selection pane="bottomLeft" activeCell="E16" sqref="E16"/>
    </sheetView>
  </sheetViews>
  <sheetFormatPr baseColWidth="10" defaultRowHeight="15" x14ac:dyDescent="0.25"/>
  <cols>
    <col min="1" max="1" width="20.28515625" style="6" bestFit="1" customWidth="1"/>
    <col min="2" max="2" width="16.140625" style="6" bestFit="1" customWidth="1"/>
    <col min="3" max="3" width="27.7109375" style="7" customWidth="1"/>
    <col min="4" max="4" width="26.42578125" style="8" bestFit="1" customWidth="1"/>
    <col min="5" max="5" width="26.42578125" style="8" customWidth="1"/>
    <col min="6" max="6" width="19.7109375" style="9" customWidth="1"/>
    <col min="7" max="7" width="24" style="9" customWidth="1"/>
    <col min="8" max="8" width="25" style="9" bestFit="1" customWidth="1"/>
    <col min="9" max="9" width="27.7109375" style="9" bestFit="1" customWidth="1"/>
    <col min="10" max="10" width="23" style="6" hidden="1" customWidth="1"/>
    <col min="11" max="11" width="30" style="10" bestFit="1" customWidth="1"/>
    <col min="12" max="12" width="20.28515625" style="10" hidden="1" customWidth="1"/>
    <col min="13" max="13" width="28.28515625" style="6" bestFit="1" customWidth="1"/>
    <col min="14" max="14" width="20.28515625" style="6" bestFit="1" customWidth="1"/>
    <col min="15" max="17" width="15.7109375" style="6" customWidth="1"/>
    <col min="18" max="18" width="18.42578125" style="6" customWidth="1"/>
    <col min="19" max="25" width="15.7109375" style="6" customWidth="1"/>
    <col min="26" max="16384" width="11.42578125" style="6"/>
  </cols>
  <sheetData>
    <row r="1" spans="1:27" ht="45" customHeight="1" x14ac:dyDescent="0.25">
      <c r="J1" s="10"/>
      <c r="L1" s="6"/>
    </row>
    <row r="2" spans="1:27" ht="27" customHeight="1" x14ac:dyDescent="0.25">
      <c r="J2" s="29" t="s">
        <v>46</v>
      </c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AA2" s="11"/>
    </row>
    <row r="3" spans="1:27" ht="30" x14ac:dyDescent="0.25">
      <c r="A3" s="12" t="s">
        <v>36</v>
      </c>
      <c r="B3" s="13" t="s">
        <v>0</v>
      </c>
      <c r="C3" s="12" t="s">
        <v>49</v>
      </c>
      <c r="D3" s="14" t="s">
        <v>23</v>
      </c>
      <c r="E3" s="14" t="s">
        <v>50</v>
      </c>
      <c r="F3" s="12" t="s">
        <v>1</v>
      </c>
      <c r="G3" s="12" t="s">
        <v>2</v>
      </c>
      <c r="H3" s="12" t="s">
        <v>27</v>
      </c>
      <c r="I3" s="12" t="s">
        <v>3</v>
      </c>
      <c r="J3" s="15" t="s">
        <v>33</v>
      </c>
      <c r="K3" s="15" t="s">
        <v>44</v>
      </c>
      <c r="L3" s="16" t="s">
        <v>34</v>
      </c>
      <c r="M3" s="16" t="s">
        <v>45</v>
      </c>
      <c r="N3" s="16" t="s">
        <v>17</v>
      </c>
      <c r="O3" s="16" t="s">
        <v>16</v>
      </c>
      <c r="P3" s="16" t="s">
        <v>31</v>
      </c>
      <c r="Q3" s="16" t="s">
        <v>19</v>
      </c>
      <c r="R3" s="16" t="s">
        <v>51</v>
      </c>
      <c r="S3" s="16" t="s">
        <v>18</v>
      </c>
      <c r="T3" s="16" t="s">
        <v>30</v>
      </c>
      <c r="U3" s="16" t="s">
        <v>20</v>
      </c>
      <c r="V3" s="16" t="s">
        <v>29</v>
      </c>
      <c r="W3" s="16" t="s">
        <v>22</v>
      </c>
      <c r="X3" s="16" t="s">
        <v>28</v>
      </c>
    </row>
    <row r="4" spans="1:27" x14ac:dyDescent="0.25">
      <c r="A4" s="7"/>
      <c r="B4" s="7"/>
      <c r="C4" s="12"/>
      <c r="D4" s="17"/>
      <c r="E4" s="17"/>
      <c r="F4" s="8"/>
      <c r="G4" s="17"/>
      <c r="H4" s="25"/>
      <c r="I4" s="25"/>
      <c r="J4" s="23"/>
      <c r="K4" s="23"/>
      <c r="L4" s="23"/>
      <c r="M4" s="23"/>
      <c r="N4" s="26"/>
      <c r="O4" s="23"/>
      <c r="P4" s="23"/>
      <c r="Q4" s="23"/>
      <c r="R4" s="23"/>
      <c r="S4" s="23"/>
      <c r="T4" s="23"/>
      <c r="U4" s="23"/>
      <c r="V4" s="23"/>
      <c r="W4" s="23"/>
      <c r="X4" s="23"/>
    </row>
    <row r="6" spans="1:27" x14ac:dyDescent="0.25">
      <c r="H6" s="8"/>
      <c r="L6" s="18"/>
      <c r="N6" s="10"/>
    </row>
    <row r="13" spans="1:27" x14ac:dyDescent="0.25">
      <c r="J13" s="9"/>
    </row>
    <row r="14" spans="1:27" x14ac:dyDescent="0.25">
      <c r="J14" s="9"/>
    </row>
  </sheetData>
  <sheetProtection algorithmName="SHA-512" hashValue="HO5J06vNkaF6xPjcCGKNV0MwJd7++/UpIYRn5JYPDirQoDrCrHA2tAf597SvqzY6Go/FrnHlgzOD1egfaQm6HQ==" saltValue="GJFrYafMzRXp5TD71suTkA==" spinCount="100000" sheet="1" objects="1" scenarios="1"/>
  <mergeCells count="1">
    <mergeCell ref="J2:X2"/>
  </mergeCells>
  <conditionalFormatting sqref="N2 O5:O1048576">
    <cfRule type="cellIs" dxfId="37" priority="1" stopIfTrue="1" operator="greaterThanOrEqual">
      <formula>61</formula>
    </cfRule>
    <cfRule type="cellIs" dxfId="36" priority="2" operator="between">
      <formula>31</formula>
      <formula>60</formula>
    </cfRule>
    <cfRule type="cellIs" dxfId="35" priority="3" operator="between">
      <formula>1</formula>
      <formula>30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8:I42"/>
  <sheetViews>
    <sheetView zoomScaleNormal="100" workbookViewId="0">
      <selection activeCell="F47" sqref="F47"/>
    </sheetView>
  </sheetViews>
  <sheetFormatPr baseColWidth="10" defaultRowHeight="15" x14ac:dyDescent="0.25"/>
  <cols>
    <col min="1" max="4" width="11.42578125" style="24"/>
    <col min="5" max="5" width="15.85546875" style="24" customWidth="1"/>
    <col min="6" max="6" width="13.140625" style="24" bestFit="1" customWidth="1"/>
    <col min="7" max="7" width="14.5703125" style="24" bestFit="1" customWidth="1"/>
    <col min="8" max="8" width="7.7109375" style="24" hidden="1" customWidth="1"/>
    <col min="9" max="9" width="20.28515625" style="24" bestFit="1" customWidth="1"/>
    <col min="10" max="16384" width="11.42578125" style="24"/>
  </cols>
  <sheetData>
    <row r="28" spans="1:9" x14ac:dyDescent="0.25">
      <c r="A28" s="32" t="s">
        <v>47</v>
      </c>
      <c r="B28" s="32"/>
      <c r="C28" s="32"/>
      <c r="D28" s="32"/>
      <c r="E28" s="32"/>
      <c r="F28" s="32"/>
      <c r="G28" s="32" t="s">
        <v>43</v>
      </c>
      <c r="H28" s="32"/>
      <c r="I28" s="32"/>
    </row>
    <row r="29" spans="1:9" x14ac:dyDescent="0.25">
      <c r="A29" s="31" t="s">
        <v>11</v>
      </c>
      <c r="B29" s="31"/>
      <c r="C29" s="31"/>
      <c r="D29" s="31"/>
      <c r="E29" s="31"/>
      <c r="F29" s="31"/>
      <c r="G29" s="19" t="e">
        <f>AVERAGEIF('Données brutes'!N:N,"&lt;&gt;0")</f>
        <v>#DIV/0!</v>
      </c>
      <c r="H29" s="20" t="e">
        <f ca="1">TODAY()+G29</f>
        <v>#DIV/0!</v>
      </c>
      <c r="I29" s="21" t="e">
        <f ca="1">IF((DATEDIF(TODAY(),H29,"y"))&gt;1,DATEDIF(TODAY(),H29,"y")&amp;" ans ",DATEDIF(TODAY(),H29,"y")&amp;" an, ")&amp;DATEDIF(TODAY(),H29,"ym")&amp;" mois, "&amp;IF((DATEDIF(TODAY(),H29,"md"))&gt;1,DATEDIF(TODAY(),H29,"md")&amp;" jours",DATEDIF(TODAY(),H29,"md")&amp;" jour")</f>
        <v>#DIV/0!</v>
      </c>
    </row>
    <row r="30" spans="1:9" x14ac:dyDescent="0.25">
      <c r="A30" s="31" t="s">
        <v>12</v>
      </c>
      <c r="B30" s="31"/>
      <c r="C30" s="31"/>
      <c r="D30" s="31"/>
      <c r="E30" s="31"/>
      <c r="F30" s="31"/>
      <c r="G30" s="19" t="e">
        <f>AVERAGEIF('Données brutes'!O:O,"&lt;&gt;0")</f>
        <v>#DIV/0!</v>
      </c>
      <c r="H30" s="20" t="e">
        <f t="shared" ref="H30:H39" ca="1" si="0">TODAY()+G30</f>
        <v>#DIV/0!</v>
      </c>
      <c r="I30" s="21" t="e">
        <f t="shared" ref="I30:I42" ca="1" si="1">IF((DATEDIF(TODAY(),H30,"y"))&gt;1,DATEDIF(TODAY(),H30,"y")&amp;" ans ",DATEDIF(TODAY(),H30,"y")&amp;" an, ")&amp;DATEDIF(TODAY(),H30,"ym")&amp;" mois, "&amp;IF((DATEDIF(TODAY(),H30,"md"))&gt;1,DATEDIF(TODAY(),H30,"md")&amp;" jours",DATEDIF(TODAY(),H30,"md")&amp;" jour")</f>
        <v>#DIV/0!</v>
      </c>
    </row>
    <row r="31" spans="1:9" x14ac:dyDescent="0.25">
      <c r="A31" s="31" t="s">
        <v>24</v>
      </c>
      <c r="B31" s="31"/>
      <c r="C31" s="31"/>
      <c r="D31" s="31"/>
      <c r="E31" s="31"/>
      <c r="F31" s="31"/>
      <c r="G31" s="19" t="e">
        <f>AVERAGEIF('Données brutes'!P:P,"&lt;&gt;0")</f>
        <v>#DIV/0!</v>
      </c>
      <c r="H31" s="20" t="e">
        <f t="shared" ca="1" si="0"/>
        <v>#DIV/0!</v>
      </c>
      <c r="I31" s="21" t="e">
        <f t="shared" ca="1" si="1"/>
        <v>#DIV/0!</v>
      </c>
    </row>
    <row r="32" spans="1:9" x14ac:dyDescent="0.25">
      <c r="A32" s="31" t="s">
        <v>13</v>
      </c>
      <c r="B32" s="31"/>
      <c r="C32" s="31"/>
      <c r="D32" s="31"/>
      <c r="E32" s="31"/>
      <c r="F32" s="31"/>
      <c r="G32" s="19" t="e">
        <f>AVERAGEIF('Données brutes'!Q:Q,"&lt;&gt;0")</f>
        <v>#DIV/0!</v>
      </c>
      <c r="H32" s="20" t="e">
        <f ca="1">TODAY()+G32</f>
        <v>#DIV/0!</v>
      </c>
      <c r="I32" s="21" t="e">
        <f ca="1">IF((DATEDIF(TODAY(),H32,"y"))&gt;1,DATEDIF(TODAY(),H32,"y")&amp;" ans ",DATEDIF(TODAY(),H32,"y")&amp;" an, ")&amp;DATEDIF(TODAY(),H32,"ym")&amp;" mois, "&amp;IF((DATEDIF(TODAY(),H32,"md"))&gt;1,DATEDIF(TODAY(),H32,"md")&amp;" jours",DATEDIF(TODAY(),H32,"md")&amp;" jour")</f>
        <v>#DIV/0!</v>
      </c>
    </row>
    <row r="33" spans="1:9" x14ac:dyDescent="0.25">
      <c r="A33" s="33" t="s">
        <v>52</v>
      </c>
      <c r="B33" s="33"/>
      <c r="C33" s="33"/>
      <c r="D33" s="33"/>
      <c r="E33" s="33"/>
      <c r="F33" s="33"/>
      <c r="G33" s="19" t="e">
        <f>AVERAGEIF('Données brutes'!R:R,"&lt;&gt;0")</f>
        <v>#DIV/0!</v>
      </c>
      <c r="H33" s="20" t="e">
        <f ca="1">TODAY()+G33</f>
        <v>#DIV/0!</v>
      </c>
      <c r="I33" s="21" t="e">
        <f ca="1">IF((DATEDIF(TODAY(),H33,"y"))&gt;1,DATEDIF(TODAY(),H33,"y")&amp;" ans ",DATEDIF(TODAY(),H33,"y")&amp;" an, ")&amp;DATEDIF(TODAY(),H33,"ym")&amp;" mois, "&amp;IF((DATEDIF(TODAY(),H33,"md"))&gt;1,DATEDIF(TODAY(),H33,"md")&amp;" jours",DATEDIF(TODAY(),H33,"md")&amp;" jour")</f>
        <v>#DIV/0!</v>
      </c>
    </row>
    <row r="34" spans="1:9" x14ac:dyDescent="0.25">
      <c r="A34" s="31" t="s">
        <v>14</v>
      </c>
      <c r="B34" s="31"/>
      <c r="C34" s="31"/>
      <c r="D34" s="31"/>
      <c r="E34" s="31"/>
      <c r="F34" s="31"/>
      <c r="G34" s="19" t="e">
        <f>AVERAGEIF('Données brutes'!S:S,"&lt;&gt;0")</f>
        <v>#DIV/0!</v>
      </c>
      <c r="H34" s="20" t="e">
        <f t="shared" ca="1" si="0"/>
        <v>#DIV/0!</v>
      </c>
      <c r="I34" s="21" t="e">
        <f t="shared" ca="1" si="1"/>
        <v>#DIV/0!</v>
      </c>
    </row>
    <row r="35" spans="1:9" x14ac:dyDescent="0.25">
      <c r="A35" s="31" t="s">
        <v>25</v>
      </c>
      <c r="B35" s="31"/>
      <c r="C35" s="31"/>
      <c r="D35" s="31"/>
      <c r="E35" s="31"/>
      <c r="F35" s="31"/>
      <c r="G35" s="19" t="e">
        <f>AVERAGEIF('Données brutes'!T:T,"&lt;&gt;0")</f>
        <v>#DIV/0!</v>
      </c>
      <c r="H35" s="20" t="e">
        <f t="shared" ca="1" si="0"/>
        <v>#DIV/0!</v>
      </c>
      <c r="I35" s="21" t="e">
        <f t="shared" ca="1" si="1"/>
        <v>#DIV/0!</v>
      </c>
    </row>
    <row r="36" spans="1:9" x14ac:dyDescent="0.25">
      <c r="A36" s="31" t="s">
        <v>15</v>
      </c>
      <c r="B36" s="31"/>
      <c r="C36" s="31"/>
      <c r="D36" s="31"/>
      <c r="E36" s="31"/>
      <c r="F36" s="31"/>
      <c r="G36" s="19" t="e">
        <f>AVERAGEIF('Données brutes'!U:U,"&lt;&gt;0")</f>
        <v>#DIV/0!</v>
      </c>
      <c r="H36" s="20" t="e">
        <f t="shared" ca="1" si="0"/>
        <v>#DIV/0!</v>
      </c>
      <c r="I36" s="21" t="e">
        <f t="shared" ca="1" si="1"/>
        <v>#DIV/0!</v>
      </c>
    </row>
    <row r="37" spans="1:9" x14ac:dyDescent="0.25">
      <c r="A37" s="31" t="s">
        <v>26</v>
      </c>
      <c r="B37" s="31"/>
      <c r="C37" s="31"/>
      <c r="D37" s="31"/>
      <c r="E37" s="31"/>
      <c r="F37" s="31"/>
      <c r="G37" s="19" t="e">
        <f>AVERAGEIF('Données brutes'!V:V,"&lt;&gt;0")</f>
        <v>#DIV/0!</v>
      </c>
      <c r="H37" s="20" t="e">
        <f t="shared" ca="1" si="0"/>
        <v>#DIV/0!</v>
      </c>
      <c r="I37" s="21" t="e">
        <f t="shared" ca="1" si="1"/>
        <v>#DIV/0!</v>
      </c>
    </row>
    <row r="38" spans="1:9" x14ac:dyDescent="0.25">
      <c r="A38" s="31" t="s">
        <v>21</v>
      </c>
      <c r="B38" s="31"/>
      <c r="C38" s="31"/>
      <c r="D38" s="31"/>
      <c r="E38" s="31"/>
      <c r="F38" s="31"/>
      <c r="G38" s="19" t="e">
        <f>AVERAGEIF('Données brutes'!W:W,"&lt;&gt;0")</f>
        <v>#DIV/0!</v>
      </c>
      <c r="H38" s="20" t="e">
        <f t="shared" ca="1" si="0"/>
        <v>#DIV/0!</v>
      </c>
      <c r="I38" s="21" t="e">
        <f t="shared" ca="1" si="1"/>
        <v>#DIV/0!</v>
      </c>
    </row>
    <row r="39" spans="1:9" x14ac:dyDescent="0.25">
      <c r="A39" s="31" t="s">
        <v>32</v>
      </c>
      <c r="B39" s="31"/>
      <c r="C39" s="31"/>
      <c r="D39" s="31"/>
      <c r="E39" s="31"/>
      <c r="F39" s="31"/>
      <c r="G39" s="19" t="e">
        <f>AVERAGEIF('Données brutes'!X:X,"&lt;&gt;0")</f>
        <v>#DIV/0!</v>
      </c>
      <c r="H39" s="20" t="e">
        <f t="shared" ca="1" si="0"/>
        <v>#DIV/0!</v>
      </c>
      <c r="I39" s="21" t="e">
        <f t="shared" ca="1" si="1"/>
        <v>#DIV/0!</v>
      </c>
    </row>
    <row r="40" spans="1:9" x14ac:dyDescent="0.25">
      <c r="A40" s="32" t="s">
        <v>48</v>
      </c>
      <c r="B40" s="32"/>
      <c r="C40" s="32"/>
      <c r="D40" s="32"/>
      <c r="E40" s="32"/>
      <c r="F40" s="32"/>
      <c r="G40" s="32" t="s">
        <v>42</v>
      </c>
      <c r="H40" s="32"/>
      <c r="I40" s="32"/>
    </row>
    <row r="41" spans="1:9" x14ac:dyDescent="0.25">
      <c r="A41" s="30" t="s">
        <v>40</v>
      </c>
      <c r="B41" s="30"/>
      <c r="C41" s="30"/>
      <c r="D41" s="30"/>
      <c r="E41" s="30"/>
      <c r="F41" s="30"/>
      <c r="G41" s="22" t="e">
        <f>AVERAGEIF('Données brutes'!K:K,"&lt;&gt;0")</f>
        <v>#DIV/0!</v>
      </c>
      <c r="H41" s="20" t="e">
        <f ca="1">TODAY()+G41</f>
        <v>#DIV/0!</v>
      </c>
      <c r="I41" s="21" t="e">
        <f t="shared" ca="1" si="1"/>
        <v>#DIV/0!</v>
      </c>
    </row>
    <row r="42" spans="1:9" x14ac:dyDescent="0.25">
      <c r="A42" s="30" t="s">
        <v>41</v>
      </c>
      <c r="B42" s="30"/>
      <c r="C42" s="30"/>
      <c r="D42" s="30"/>
      <c r="E42" s="30"/>
      <c r="F42" s="30"/>
      <c r="G42" s="22" t="e">
        <f>AVERAGEIF('Données brutes'!M:M,"&lt;&gt;0")</f>
        <v>#DIV/0!</v>
      </c>
      <c r="H42" s="20" t="e">
        <f ca="1">TODAY()+G42</f>
        <v>#DIV/0!</v>
      </c>
      <c r="I42" s="21" t="e">
        <f t="shared" ca="1" si="1"/>
        <v>#DIV/0!</v>
      </c>
    </row>
  </sheetData>
  <sheetProtection algorithmName="SHA-512" hashValue="63uEddiOhsMSdRohP3g7DnUeKU+onN/8PFqu2WbAqaKi2p3nnRYdZCO/UWwfk/MXV+Di/yEjEFL2M0HKCzpCBQ==" saltValue="W2rtUmFhtRXFxX+9JHv/+w==" spinCount="100000" sheet="1" objects="1" scenarios="1"/>
  <mergeCells count="17">
    <mergeCell ref="G40:I40"/>
    <mergeCell ref="G28:I28"/>
    <mergeCell ref="A40:F40"/>
    <mergeCell ref="A28:F28"/>
    <mergeCell ref="A29:F29"/>
    <mergeCell ref="A33:F33"/>
    <mergeCell ref="A41:F41"/>
    <mergeCell ref="A42:F42"/>
    <mergeCell ref="A38:F38"/>
    <mergeCell ref="A30:F30"/>
    <mergeCell ref="A31:F31"/>
    <mergeCell ref="A32:F32"/>
    <mergeCell ref="A36:F36"/>
    <mergeCell ref="A37:F37"/>
    <mergeCell ref="A34:F34"/>
    <mergeCell ref="A35:F35"/>
    <mergeCell ref="A39:F3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8"/>
  <sheetViews>
    <sheetView workbookViewId="0">
      <selection activeCell="A2" sqref="A2:G6"/>
    </sheetView>
  </sheetViews>
  <sheetFormatPr baseColWidth="10" defaultRowHeight="15" x14ac:dyDescent="0.25"/>
  <cols>
    <col min="1" max="1" width="21" bestFit="1" customWidth="1"/>
  </cols>
  <sheetData>
    <row r="1" spans="1:7" x14ac:dyDescent="0.25">
      <c r="A1" s="28" t="s">
        <v>54</v>
      </c>
      <c r="B1" s="28" t="s">
        <v>53</v>
      </c>
      <c r="C1" s="28" t="s">
        <v>62</v>
      </c>
      <c r="D1" s="28" t="s">
        <v>63</v>
      </c>
      <c r="E1" s="28" t="s">
        <v>64</v>
      </c>
      <c r="F1" s="28" t="s">
        <v>65</v>
      </c>
      <c r="G1" s="28" t="s">
        <v>66</v>
      </c>
    </row>
    <row r="2" spans="1:7" x14ac:dyDescent="0.25">
      <c r="A2" s="28" t="s">
        <v>68</v>
      </c>
      <c r="B2" s="27"/>
      <c r="C2" s="27"/>
      <c r="D2" s="27"/>
      <c r="E2" s="27"/>
      <c r="F2" s="27"/>
      <c r="G2" s="27"/>
    </row>
    <row r="3" spans="1:7" x14ac:dyDescent="0.25">
      <c r="A3" s="28" t="s">
        <v>60</v>
      </c>
      <c r="B3" s="27"/>
      <c r="C3" s="27"/>
      <c r="D3" s="27"/>
      <c r="E3" s="27"/>
      <c r="F3" s="27"/>
      <c r="G3" s="27"/>
    </row>
    <row r="4" spans="1:7" x14ac:dyDescent="0.25">
      <c r="A4" s="28" t="s">
        <v>67</v>
      </c>
      <c r="B4" s="27"/>
      <c r="C4" s="27"/>
      <c r="D4" s="27"/>
      <c r="E4" s="27"/>
      <c r="F4" s="27"/>
      <c r="G4" s="27"/>
    </row>
    <row r="5" spans="1:7" x14ac:dyDescent="0.25">
      <c r="A5" s="28" t="s">
        <v>61</v>
      </c>
      <c r="B5" s="27"/>
      <c r="C5" s="27"/>
      <c r="D5" s="27"/>
      <c r="E5" s="27"/>
      <c r="F5" s="27"/>
      <c r="G5" s="27"/>
    </row>
    <row r="6" spans="1:7" x14ac:dyDescent="0.25">
      <c r="A6" s="28" t="s">
        <v>69</v>
      </c>
      <c r="B6" s="27"/>
      <c r="C6" s="27"/>
      <c r="D6" s="27"/>
      <c r="E6" s="27"/>
      <c r="F6" s="27"/>
      <c r="G6" s="27"/>
    </row>
    <row r="7" spans="1:7" x14ac:dyDescent="0.25">
      <c r="C7" s="28"/>
      <c r="D7" s="28"/>
      <c r="E7" s="28"/>
      <c r="F7" s="28"/>
    </row>
    <row r="8" spans="1:7" x14ac:dyDescent="0.25">
      <c r="C8" s="28"/>
      <c r="D8" s="28"/>
      <c r="E8" s="28"/>
      <c r="F8" s="2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A2" sqref="A2:B6"/>
    </sheetView>
  </sheetViews>
  <sheetFormatPr baseColWidth="10" defaultRowHeight="15" x14ac:dyDescent="0.25"/>
  <cols>
    <col min="1" max="1" width="16.85546875" bestFit="1" customWidth="1"/>
    <col min="2" max="2" width="17.28515625" bestFit="1" customWidth="1"/>
  </cols>
  <sheetData>
    <row r="1" spans="1:2" x14ac:dyDescent="0.25">
      <c r="A1" t="s">
        <v>55</v>
      </c>
      <c r="B1" t="s">
        <v>56</v>
      </c>
    </row>
    <row r="2" spans="1:2" x14ac:dyDescent="0.25">
      <c r="A2" t="s">
        <v>68</v>
      </c>
      <c r="B2" t="s">
        <v>59</v>
      </c>
    </row>
    <row r="3" spans="1:2" x14ac:dyDescent="0.25">
      <c r="A3" t="s">
        <v>60</v>
      </c>
      <c r="B3" t="s">
        <v>58</v>
      </c>
    </row>
    <row r="4" spans="1:2" x14ac:dyDescent="0.25">
      <c r="A4" t="s">
        <v>67</v>
      </c>
      <c r="B4" t="s">
        <v>57</v>
      </c>
    </row>
    <row r="5" spans="1:2" x14ac:dyDescent="0.25">
      <c r="A5" t="s">
        <v>61</v>
      </c>
      <c r="B5" t="s">
        <v>58</v>
      </c>
    </row>
    <row r="6" spans="1:2" x14ac:dyDescent="0.25">
      <c r="A6" t="s">
        <v>69</v>
      </c>
      <c r="B6" t="s">
        <v>58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1"/>
  <sheetViews>
    <sheetView zoomScale="70" zoomScaleNormal="70" workbookViewId="0">
      <selection activeCell="E29" sqref="E29"/>
    </sheetView>
  </sheetViews>
  <sheetFormatPr baseColWidth="10" defaultRowHeight="15" x14ac:dyDescent="0.25"/>
  <cols>
    <col min="2" max="3" width="20.5703125" customWidth="1"/>
    <col min="4" max="5" width="22.85546875" customWidth="1"/>
    <col min="6" max="11" width="20.5703125" customWidth="1"/>
    <col min="12" max="12" width="13.85546875" bestFit="1" customWidth="1"/>
    <col min="13" max="19" width="10.7109375" customWidth="1"/>
  </cols>
  <sheetData>
    <row r="1" spans="1:19" ht="45" x14ac:dyDescent="0.25">
      <c r="A1" s="3"/>
      <c r="B1" s="1" t="s">
        <v>38</v>
      </c>
      <c r="C1" s="1" t="s">
        <v>4</v>
      </c>
      <c r="D1" s="1" t="s">
        <v>39</v>
      </c>
      <c r="E1" s="1" t="s">
        <v>9</v>
      </c>
      <c r="F1" s="1" t="s">
        <v>35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10</v>
      </c>
      <c r="L1" s="1" t="s">
        <v>37</v>
      </c>
      <c r="N1" s="5"/>
      <c r="O1" s="5"/>
      <c r="P1" s="5"/>
      <c r="Q1" s="5"/>
      <c r="R1" s="5"/>
      <c r="S1" s="5"/>
    </row>
    <row r="2" spans="1:19" x14ac:dyDescent="0.25">
      <c r="A2" s="2">
        <v>44501</v>
      </c>
      <c r="B2">
        <f>COUNTIFS('Données brutes'!D:D,"&lt;"&amp;A3,'Données brutes'!D:D,"&gt;01/01/1900",'Données brutes'!B:B,"&lt;&gt;""")-COUNTIFS('Données brutes'!I:I,"&lt;"&amp;A3,'Données brutes'!I:I,"&gt;01/01/1900",'Données brutes'!B:B,"&lt;&gt;""")</f>
        <v>0</v>
      </c>
      <c r="C2">
        <f t="shared" ref="C2:C9" si="0">SUM(E2:K2)</f>
        <v>0</v>
      </c>
      <c r="D2">
        <f>COUNTIFS('Données brutes'!I:I,"&lt;"&amp;A3,'Données brutes'!I:I,"&gt;"&amp;A2)</f>
        <v>0</v>
      </c>
      <c r="E2">
        <f>COUNTIFS('Données brutes'!$D:$D,"&gt;="&amp;A2,'Données brutes'!$D:$D,"&lt;"&amp;A3,'Données brutes'!$B:$B,"Dossier de lot")</f>
        <v>0</v>
      </c>
      <c r="F2">
        <f>COUNTIFS('Données brutes'!$D:$D,"&gt;="&amp;A2,'Données brutes'!$D:$D,"&lt;"&amp;A3,'Données brutes'!$B:$B,"Formulaire")</f>
        <v>0</v>
      </c>
      <c r="G2">
        <f>COUNTIFS('Données brutes'!$D:$D,"&gt;="&amp;A2,'Données brutes'!$D:$D,"&lt;"&amp;A3,'Données brutes'!$B:$B,"Procédure")</f>
        <v>0</v>
      </c>
      <c r="H2">
        <f>COUNTIFS('Données brutes'!$D:$D,"&gt;="&amp;A2,'Données brutes'!$D:$D,"&lt;"&amp;A3,'Données brutes'!$B:$B,"Liste")</f>
        <v>0</v>
      </c>
      <c r="I2">
        <f>COUNTIFS('Données brutes'!$D:$D,"&gt;="&amp;A2,'Données brutes'!$D:$D,"&lt;"&amp;A3,'Données brutes'!$B:$B,"Instruction")</f>
        <v>0</v>
      </c>
      <c r="J2">
        <f>COUNTIFS('Données brutes'!$D:$D,"&gt;="&amp;A2,'Données brutes'!$D:$D,"&lt;"&amp;A3,'Données brutes'!$B:$B,"Protocole")</f>
        <v>0</v>
      </c>
      <c r="K2">
        <f>COUNTIFS('Données brutes'!$D:$D,"&gt;="&amp;A2,'Données brutes'!$D:$D,"&lt;"&amp;A3,'Données brutes'!$B:$B,"Mode opératoire")</f>
        <v>0</v>
      </c>
      <c r="L2">
        <f>COUNTIFS('Données brutes'!$I:$I,"&gt;="&amp;A2,'Données brutes'!$I:$I,"&lt;"&amp;A3,'Données brutes'!$B:$B,"&lt;&gt;""")</f>
        <v>0</v>
      </c>
    </row>
    <row r="3" spans="1:19" x14ac:dyDescent="0.25">
      <c r="A3" s="2">
        <v>44531</v>
      </c>
      <c r="B3">
        <f>COUNTIFS('Données brutes'!D:D,"&lt;"&amp;A4,'Données brutes'!D:D,"&gt;01/01/1900",'Données brutes'!B:B,"&lt;&gt;""")-COUNTIFS('Données brutes'!I:I,"&lt;"&amp;A4,'Données brutes'!I:I,"&gt;01/01/1900",'Données brutes'!B:B,"&lt;&gt;""")</f>
        <v>0</v>
      </c>
      <c r="C3">
        <f t="shared" si="0"/>
        <v>0</v>
      </c>
      <c r="D3">
        <f>COUNTIFS('Données brutes'!I:I,"&lt;"&amp;A4,'Données brutes'!I:I,"&gt;"&amp;A3)</f>
        <v>0</v>
      </c>
      <c r="E3">
        <f>COUNTIFS('Données brutes'!$D:$D,"&gt;="&amp;A3,'Données brutes'!$D:$D,"&lt;"&amp;A4,'Données brutes'!$B:$B,"Dossier de lot")</f>
        <v>0</v>
      </c>
      <c r="F3">
        <f>COUNTIFS('Données brutes'!$D:$D,"&gt;="&amp;A3,'Données brutes'!$D:$D,"&lt;"&amp;A4,'Données brutes'!$B:$B,"Formulaire")</f>
        <v>0</v>
      </c>
      <c r="G3">
        <f>COUNTIFS('Données brutes'!$D:$D,"&gt;="&amp;A3,'Données brutes'!$D:$D,"&lt;"&amp;A4,'Données brutes'!$B:$B,"Procédure")</f>
        <v>0</v>
      </c>
      <c r="H3">
        <f>COUNTIFS('Données brutes'!$D:$D,"&gt;="&amp;A3,'Données brutes'!$D:$D,"&lt;"&amp;A4,'Données brutes'!$B:$B,"Liste")</f>
        <v>0</v>
      </c>
      <c r="I3">
        <f>COUNTIFS('Données brutes'!$D:$D,"&gt;="&amp;A3,'Données brutes'!$D:$D,"&lt;"&amp;A4,'Données brutes'!$B:$B,"Instruction")</f>
        <v>0</v>
      </c>
      <c r="J3">
        <f>COUNTIFS('Données brutes'!$D:$D,"&gt;="&amp;A3,'Données brutes'!$D:$D,"&lt;"&amp;A4,'Données brutes'!$B:$B,"Protocole")</f>
        <v>0</v>
      </c>
      <c r="K3">
        <f>COUNTIFS('Données brutes'!$D:$D,"&gt;="&amp;A3,'Données brutes'!$D:$D,"&lt;"&amp;A4,'Données brutes'!$B:$B,"Mode opératoire")</f>
        <v>0</v>
      </c>
      <c r="L3">
        <f>COUNTIFS('Données brutes'!$I:$I,"&gt;="&amp;A3,'Données brutes'!$I:$I,"&lt;"&amp;A4,'Données brutes'!$B:$B,"&lt;&gt;""")</f>
        <v>0</v>
      </c>
    </row>
    <row r="4" spans="1:19" x14ac:dyDescent="0.25">
      <c r="A4" s="2">
        <v>44562</v>
      </c>
      <c r="B4">
        <f>COUNTIFS('Données brutes'!D:D,"&lt;"&amp;A5,'Données brutes'!D:D,"&gt;01/01/1900",'Données brutes'!B:B,"&lt;&gt;""")-COUNTIFS('Données brutes'!I:I,"&lt;"&amp;A5,'Données brutes'!I:I,"&gt;01/01/1900",'Données brutes'!B:B,"&lt;&gt;""")</f>
        <v>0</v>
      </c>
      <c r="C4">
        <f t="shared" si="0"/>
        <v>0</v>
      </c>
      <c r="D4">
        <f>COUNTIFS('Données brutes'!I:I,"&lt;"&amp;A5,'Données brutes'!I:I,"&gt;"&amp;A4)</f>
        <v>0</v>
      </c>
      <c r="E4">
        <f>COUNTIFS('Données brutes'!$D:$D,"&gt;="&amp;A4,'Données brutes'!$D:$D,"&lt;"&amp;A5,'Données brutes'!$B:$B,"Dossier de lot")</f>
        <v>0</v>
      </c>
      <c r="F4">
        <f>COUNTIFS('Données brutes'!$D:$D,"&gt;="&amp;A4,'Données brutes'!$D:$D,"&lt;"&amp;A5,'Données brutes'!$B:$B,"Formulaire")</f>
        <v>0</v>
      </c>
      <c r="G4">
        <f>COUNTIFS('Données brutes'!$D:$D,"&gt;="&amp;A4,'Données brutes'!$D:$D,"&lt;"&amp;A5,'Données brutes'!$B:$B,"Procédure")</f>
        <v>0</v>
      </c>
      <c r="H4">
        <f>COUNTIFS('Données brutes'!$D:$D,"&gt;="&amp;A4,'Données brutes'!$D:$D,"&lt;"&amp;A5,'Données brutes'!$B:$B,"Liste")</f>
        <v>0</v>
      </c>
      <c r="I4">
        <f>COUNTIFS('Données brutes'!$D:$D,"&gt;="&amp;A4,'Données brutes'!$D:$D,"&lt;"&amp;A5,'Données brutes'!$B:$B,"Instruction")</f>
        <v>0</v>
      </c>
      <c r="J4">
        <f>COUNTIFS('Données brutes'!$D:$D,"&gt;="&amp;A4,'Données brutes'!$D:$D,"&lt;"&amp;A5,'Données brutes'!$B:$B,"Protocole")</f>
        <v>0</v>
      </c>
      <c r="K4">
        <f>COUNTIFS('Données brutes'!$D:$D,"&gt;="&amp;A4,'Données brutes'!$D:$D,"&lt;"&amp;A5,'Données brutes'!$B:$B,"Mode opératoire")</f>
        <v>0</v>
      </c>
      <c r="L4">
        <f>COUNTIFS('Données brutes'!$I:$I,"&gt;="&amp;A4,'Données brutes'!$I:$I,"&lt;"&amp;A5,'Données brutes'!$B:$B,"&lt;&gt;""")</f>
        <v>0</v>
      </c>
    </row>
    <row r="5" spans="1:19" x14ac:dyDescent="0.25">
      <c r="A5" s="2">
        <v>44593</v>
      </c>
      <c r="B5">
        <f>COUNTIFS('Données brutes'!D:D,"&lt;"&amp;A6,'Données brutes'!D:D,"&gt;01/01/1900",'Données brutes'!B:B,"&lt;&gt;""")-COUNTIFS('Données brutes'!I:I,"&lt;"&amp;A6,'Données brutes'!I:I,"&gt;01/01/1900",'Données brutes'!B:B,"&lt;&gt;""")</f>
        <v>0</v>
      </c>
      <c r="C5">
        <f t="shared" si="0"/>
        <v>0</v>
      </c>
      <c r="D5">
        <f>COUNTIFS('Données brutes'!I:I,"&lt;"&amp;A6,'Données brutes'!I:I,"&gt;"&amp;A5)</f>
        <v>0</v>
      </c>
      <c r="E5">
        <f>COUNTIFS('Données brutes'!$D:$D,"&gt;="&amp;A5,'Données brutes'!$D:$D,"&lt;"&amp;A6,'Données brutes'!$B:$B,"Dossier de lot")</f>
        <v>0</v>
      </c>
      <c r="F5">
        <f>COUNTIFS('Données brutes'!$D:$D,"&gt;="&amp;A5,'Données brutes'!$D:$D,"&lt;"&amp;A6,'Données brutes'!$B:$B,"Formulaire")</f>
        <v>0</v>
      </c>
      <c r="G5">
        <f>COUNTIFS('Données brutes'!$D:$D,"&gt;="&amp;A5,'Données brutes'!$D:$D,"&lt;"&amp;A6,'Données brutes'!$B:$B,"Procédure")</f>
        <v>0</v>
      </c>
      <c r="H5">
        <f>COUNTIFS('Données brutes'!$D:$D,"&gt;="&amp;A5,'Données brutes'!$D:$D,"&lt;"&amp;A6,'Données brutes'!$B:$B,"Liste")</f>
        <v>0</v>
      </c>
      <c r="I5">
        <f>COUNTIFS('Données brutes'!$D:$D,"&gt;="&amp;A5,'Données brutes'!$D:$D,"&lt;"&amp;A6,'Données brutes'!$B:$B,"Instruction")</f>
        <v>0</v>
      </c>
      <c r="J5">
        <f>COUNTIFS('Données brutes'!$D:$D,"&gt;="&amp;A5,'Données brutes'!$D:$D,"&lt;"&amp;A6,'Données brutes'!$B:$B,"Protocole")</f>
        <v>0</v>
      </c>
      <c r="K5">
        <f>COUNTIFS('Données brutes'!$D:$D,"&gt;="&amp;A5,'Données brutes'!$D:$D,"&lt;"&amp;A6,'Données brutes'!$B:$B,"Mode opératoire")</f>
        <v>0</v>
      </c>
      <c r="L5">
        <f>COUNTIFS('Données brutes'!$I:$I,"&gt;="&amp;A5,'Données brutes'!$I:$I,"&lt;"&amp;A6,'Données brutes'!$B:$B,"&lt;&gt;""")</f>
        <v>0</v>
      </c>
    </row>
    <row r="6" spans="1:19" x14ac:dyDescent="0.25">
      <c r="A6" s="2">
        <v>44621</v>
      </c>
      <c r="B6">
        <f>COUNTIFS('Données brutes'!D:D,"&lt;"&amp;A7,'Données brutes'!D:D,"&gt;01/01/1900",'Données brutes'!B:B,"&lt;&gt;""")-COUNTIFS('Données brutes'!I:I,"&lt;"&amp;A7,'Données brutes'!I:I,"&gt;01/01/1900",'Données brutes'!B:B,"&lt;&gt;""")</f>
        <v>0</v>
      </c>
      <c r="C6">
        <f t="shared" si="0"/>
        <v>0</v>
      </c>
      <c r="D6">
        <f>COUNTIFS('Données brutes'!I:I,"&lt;"&amp;A7,'Données brutes'!I:I,"&gt;"&amp;A6)</f>
        <v>0</v>
      </c>
      <c r="E6">
        <f>COUNTIFS('Données brutes'!$D:$D,"&gt;="&amp;A6,'Données brutes'!$D:$D,"&lt;"&amp;A7,'Données brutes'!$B:$B,"Dossier de lot")</f>
        <v>0</v>
      </c>
      <c r="F6">
        <f>COUNTIFS('Données brutes'!$D:$D,"&gt;="&amp;A6,'Données brutes'!$D:$D,"&lt;"&amp;A7,'Données brutes'!$B:$B,"Formulaire")</f>
        <v>0</v>
      </c>
      <c r="G6">
        <f>COUNTIFS('Données brutes'!$D:$D,"&gt;="&amp;A6,'Données brutes'!$D:$D,"&lt;"&amp;A7,'Données brutes'!$B:$B,"Procédure")</f>
        <v>0</v>
      </c>
      <c r="H6">
        <f>COUNTIFS('Données brutes'!$D:$D,"&gt;="&amp;A6,'Données brutes'!$D:$D,"&lt;"&amp;A7,'Données brutes'!$B:$B,"Liste")</f>
        <v>0</v>
      </c>
      <c r="I6">
        <f>COUNTIFS('Données brutes'!$D:$D,"&gt;="&amp;A6,'Données brutes'!$D:$D,"&lt;"&amp;A7,'Données brutes'!$B:$B,"Instruction")</f>
        <v>0</v>
      </c>
      <c r="J6">
        <f>COUNTIFS('Données brutes'!$D:$D,"&gt;="&amp;A6,'Données brutes'!$D:$D,"&lt;"&amp;A7,'Données brutes'!$B:$B,"Protocole")</f>
        <v>0</v>
      </c>
      <c r="K6">
        <f>COUNTIFS('Données brutes'!$D:$D,"&gt;="&amp;A6,'Données brutes'!$D:$D,"&lt;"&amp;A7,'Données brutes'!$B:$B,"Mode opératoire")</f>
        <v>0</v>
      </c>
      <c r="L6">
        <f>COUNTIFS('Données brutes'!$I:$I,"&gt;="&amp;A6,'Données brutes'!$I:$I,"&lt;"&amp;A7,'Données brutes'!$B:$B,"&lt;&gt;""")</f>
        <v>0</v>
      </c>
    </row>
    <row r="7" spans="1:19" x14ac:dyDescent="0.25">
      <c r="A7" s="2">
        <v>44652</v>
      </c>
      <c r="B7">
        <f>COUNTIFS('Données brutes'!D:D,"&lt;"&amp;A8,'Données brutes'!D:D,"&gt;01/01/1900",'Données brutes'!B:B,"&lt;&gt;""")-COUNTIFS('Données brutes'!I:I,"&lt;"&amp;A8,'Données brutes'!I:I,"&gt;01/01/1900",'Données brutes'!B:B,"&lt;&gt;""")</f>
        <v>0</v>
      </c>
      <c r="C7">
        <f t="shared" si="0"/>
        <v>0</v>
      </c>
      <c r="D7">
        <f>COUNTIFS('Données brutes'!I:I,"&lt;"&amp;A8,'Données brutes'!I:I,"&gt;"&amp;A7)</f>
        <v>0</v>
      </c>
      <c r="E7">
        <f>COUNTIFS('Données brutes'!$D:$D,"&gt;="&amp;A7,'Données brutes'!$D:$D,"&lt;"&amp;A8,'Données brutes'!$B:$B,"Dossier de lot")</f>
        <v>0</v>
      </c>
      <c r="F7">
        <f>COUNTIFS('Données brutes'!$D:$D,"&gt;="&amp;A7,'Données brutes'!$D:$D,"&lt;"&amp;A8,'Données brutes'!$B:$B,"Formulaire")</f>
        <v>0</v>
      </c>
      <c r="G7">
        <f>COUNTIFS('Données brutes'!$D:$D,"&gt;="&amp;A7,'Données brutes'!$D:$D,"&lt;"&amp;A8,'Données brutes'!$B:$B,"Procédure")</f>
        <v>0</v>
      </c>
      <c r="H7">
        <f>COUNTIFS('Données brutes'!$D:$D,"&gt;="&amp;A7,'Données brutes'!$D:$D,"&lt;"&amp;A8,'Données brutes'!$B:$B,"Liste")</f>
        <v>0</v>
      </c>
      <c r="I7">
        <f>COUNTIFS('Données brutes'!$D:$D,"&gt;="&amp;A7,'Données brutes'!$D:$D,"&lt;"&amp;A8,'Données brutes'!$B:$B,"Instruction")</f>
        <v>0</v>
      </c>
      <c r="J7">
        <f>COUNTIFS('Données brutes'!$D:$D,"&gt;="&amp;A7,'Données brutes'!$D:$D,"&lt;"&amp;A8,'Données brutes'!$B:$B,"Protocole")</f>
        <v>0</v>
      </c>
      <c r="K7">
        <f>COUNTIFS('Données brutes'!$D:$D,"&gt;="&amp;A7,'Données brutes'!$D:$D,"&lt;"&amp;A8,'Données brutes'!$B:$B,"Mode opératoire")</f>
        <v>0</v>
      </c>
      <c r="L7">
        <f>COUNTIFS('Données brutes'!$I:$I,"&gt;="&amp;A7,'Données brutes'!$I:$I,"&lt;"&amp;A8,'Données brutes'!$B:$B,"&lt;&gt;""")</f>
        <v>0</v>
      </c>
    </row>
    <row r="8" spans="1:19" x14ac:dyDescent="0.25">
      <c r="A8" s="2">
        <v>44682</v>
      </c>
      <c r="B8">
        <f>COUNTIFS('Données brutes'!D:D,"&lt;"&amp;A9,'Données brutes'!D:D,"&gt;01/01/1900",'Données brutes'!B:B,"&lt;&gt;""")-COUNTIFS('Données brutes'!I:I,"&lt;"&amp;A9,'Données brutes'!I:I,"&gt;01/01/1900",'Données brutes'!B:B,"&lt;&gt;""")</f>
        <v>0</v>
      </c>
      <c r="C8">
        <f t="shared" si="0"/>
        <v>0</v>
      </c>
      <c r="D8">
        <f>COUNTIFS('Données brutes'!I:I,"&lt;"&amp;A9,'Données brutes'!I:I,"&gt;"&amp;A8)</f>
        <v>0</v>
      </c>
      <c r="E8">
        <f>COUNTIFS('Données brutes'!$D:$D,"&gt;="&amp;A8,'Données brutes'!$D:$D,"&lt;"&amp;A9,'Données brutes'!$B:$B,"Dossier de lot")</f>
        <v>0</v>
      </c>
      <c r="F8">
        <f>COUNTIFS('Données brutes'!$D:$D,"&gt;="&amp;A8,'Données brutes'!$D:$D,"&lt;"&amp;A9,'Données brutes'!$B:$B,"Formulaire")</f>
        <v>0</v>
      </c>
      <c r="G8">
        <f>COUNTIFS('Données brutes'!$D:$D,"&gt;="&amp;A8,'Données brutes'!$D:$D,"&lt;"&amp;A9,'Données brutes'!$B:$B,"Procédure")</f>
        <v>0</v>
      </c>
      <c r="H8">
        <f>COUNTIFS('Données brutes'!$D:$D,"&gt;="&amp;A8,'Données brutes'!$D:$D,"&lt;"&amp;A9,'Données brutes'!$B:$B,"Liste")</f>
        <v>0</v>
      </c>
      <c r="I8">
        <f>COUNTIFS('Données brutes'!$D:$D,"&gt;="&amp;A8,'Données brutes'!$D:$D,"&lt;"&amp;A9,'Données brutes'!$B:$B,"Instruction")</f>
        <v>0</v>
      </c>
      <c r="J8">
        <f>COUNTIFS('Données brutes'!$D:$D,"&gt;="&amp;A8,'Données brutes'!$D:$D,"&lt;"&amp;A9,'Données brutes'!$B:$B,"Protocole")</f>
        <v>0</v>
      </c>
      <c r="K8">
        <f>COUNTIFS('Données brutes'!$D:$D,"&gt;="&amp;A8,'Données brutes'!$D:$D,"&lt;"&amp;A9,'Données brutes'!$B:$B,"Mode opératoire")</f>
        <v>0</v>
      </c>
      <c r="L8">
        <f>COUNTIFS('Données brutes'!$I:$I,"&gt;="&amp;A8,'Données brutes'!$I:$I,"&lt;"&amp;A9,'Données brutes'!$B:$B,"&lt;&gt;""")</f>
        <v>0</v>
      </c>
    </row>
    <row r="9" spans="1:19" x14ac:dyDescent="0.25">
      <c r="A9" s="2">
        <v>44713</v>
      </c>
      <c r="B9">
        <f>COUNTIFS('Données brutes'!D:D,"&lt;"&amp;A10,'Données brutes'!D:D,"&gt;01/01/1900",'Données brutes'!B:B,"&lt;&gt;""")-COUNTIFS('Données brutes'!I:I,"&lt;"&amp;A10,'Données brutes'!I:I,"&gt;01/01/1900",'Données brutes'!B:B,"&lt;&gt;""")</f>
        <v>0</v>
      </c>
      <c r="C9">
        <f t="shared" si="0"/>
        <v>0</v>
      </c>
      <c r="D9">
        <f>COUNTIFS('Données brutes'!I:I,"&lt;"&amp;A10,'Données brutes'!I:I,"&gt;"&amp;A9)</f>
        <v>0</v>
      </c>
      <c r="E9">
        <f>COUNTIFS('Données brutes'!$D:$D,"&gt;="&amp;A9,'Données brutes'!$D:$D,"&lt;"&amp;A10,'Données brutes'!$B:$B,"Dossier de lot")</f>
        <v>0</v>
      </c>
      <c r="F9">
        <f>COUNTIFS('Données brutes'!$D:$D,"&gt;="&amp;A9,'Données brutes'!$D:$D,"&lt;"&amp;A10,'Données brutes'!$B:$B,"Formulaire")</f>
        <v>0</v>
      </c>
      <c r="G9">
        <f>COUNTIFS('Données brutes'!$D:$D,"&gt;="&amp;A9,'Données brutes'!$D:$D,"&lt;"&amp;A10,'Données brutes'!$B:$B,"Procédure")</f>
        <v>0</v>
      </c>
      <c r="H9">
        <f>COUNTIFS('Données brutes'!$D:$D,"&gt;="&amp;A9,'Données brutes'!$D:$D,"&lt;"&amp;A10,'Données brutes'!$B:$B,"Liste")</f>
        <v>0</v>
      </c>
      <c r="I9">
        <f>COUNTIFS('Données brutes'!$D:$D,"&gt;="&amp;A9,'Données brutes'!$D:$D,"&lt;"&amp;A10,'Données brutes'!$B:$B,"Instruction")</f>
        <v>0</v>
      </c>
      <c r="J9">
        <f>COUNTIFS('Données brutes'!$D:$D,"&gt;="&amp;A9,'Données brutes'!$D:$D,"&lt;"&amp;A10,'Données brutes'!$B:$B,"Protocole")</f>
        <v>0</v>
      </c>
      <c r="K9">
        <f>COUNTIFS('Données brutes'!$D:$D,"&gt;="&amp;A9,'Données brutes'!$D:$D,"&lt;"&amp;A10,'Données brutes'!$B:$B,"Mode opératoire")</f>
        <v>0</v>
      </c>
      <c r="L9">
        <f>COUNTIFS('Données brutes'!$I:$I,"&gt;="&amp;A9,'Données brutes'!$I:$I,"&lt;"&amp;A10,'Données brutes'!$B:$B,"&lt;&gt;""")</f>
        <v>0</v>
      </c>
    </row>
    <row r="10" spans="1:19" x14ac:dyDescent="0.25">
      <c r="A10" s="2">
        <v>44743</v>
      </c>
      <c r="B10">
        <f>COUNTIFS('Données brutes'!D:D,"&lt;"&amp;A11,'Données brutes'!D:D,"&gt;01/01/1900",'Données brutes'!B:B,"&lt;&gt;""")-COUNTIFS('Données brutes'!I:I,"&lt;"&amp;A11,'Données brutes'!I:I,"&gt;01/01/1900",'Données brutes'!B:B,"&lt;&gt;""")</f>
        <v>0</v>
      </c>
      <c r="C10">
        <f t="shared" ref="C10:C20" si="1">SUM(E10:K10)</f>
        <v>0</v>
      </c>
      <c r="D10">
        <f>COUNTIFS('Données brutes'!I:I,"&lt;"&amp;A11,'Données brutes'!I:I,"&gt;"&amp;A10)</f>
        <v>0</v>
      </c>
      <c r="E10">
        <f>COUNTIFS('Données brutes'!$D:$D,"&gt;="&amp;A10,'Données brutes'!$D:$D,"&lt;"&amp;A11,'Données brutes'!$B:$B,"Dossier de lot")</f>
        <v>0</v>
      </c>
      <c r="F10">
        <f>COUNTIFS('Données brutes'!$D:$D,"&gt;="&amp;A10,'Données brutes'!$D:$D,"&lt;"&amp;A11,'Données brutes'!$B:$B,"Formulaire")</f>
        <v>0</v>
      </c>
      <c r="G10">
        <f>COUNTIFS('Données brutes'!$D:$D,"&gt;="&amp;A10,'Données brutes'!$D:$D,"&lt;"&amp;A11,'Données brutes'!$B:$B,"Procédure")</f>
        <v>0</v>
      </c>
      <c r="H10">
        <f>COUNTIFS('Données brutes'!$D:$D,"&gt;="&amp;A10,'Données brutes'!$D:$D,"&lt;"&amp;A11,'Données brutes'!$B:$B,"Liste")</f>
        <v>0</v>
      </c>
      <c r="I10">
        <f>COUNTIFS('Données brutes'!$D:$D,"&gt;="&amp;A10,'Données brutes'!$D:$D,"&lt;"&amp;A11,'Données brutes'!$B:$B,"Instruction")</f>
        <v>0</v>
      </c>
      <c r="J10">
        <f>COUNTIFS('Données brutes'!$D:$D,"&gt;="&amp;A10,'Données brutes'!$D:$D,"&lt;"&amp;A11,'Données brutes'!$B:$B,"Protocole")</f>
        <v>0</v>
      </c>
      <c r="K10">
        <f>COUNTIFS('Données brutes'!$D:$D,"&gt;="&amp;A10,'Données brutes'!$D:$D,"&lt;"&amp;A11,'Données brutes'!$B:$B,"Mode opératoire")</f>
        <v>0</v>
      </c>
      <c r="L10">
        <f>COUNTIFS('Données brutes'!$I:$I,"&gt;="&amp;A10,'Données brutes'!$I:$I,"&lt;"&amp;A11,'Données brutes'!$B:$B,"&lt;&gt;""")</f>
        <v>0</v>
      </c>
    </row>
    <row r="11" spans="1:19" x14ac:dyDescent="0.25">
      <c r="A11" s="2">
        <v>44774</v>
      </c>
      <c r="B11">
        <f>COUNTIFS('Données brutes'!D:D,"&lt;"&amp;A12,'Données brutes'!D:D,"&gt;01/01/1900",'Données brutes'!B:B,"&lt;&gt;""")-COUNTIFS('Données brutes'!I:I,"&lt;"&amp;A12,'Données brutes'!I:I,"&gt;01/01/1900",'Données brutes'!B:B,"&lt;&gt;""")</f>
        <v>0</v>
      </c>
      <c r="C11">
        <f t="shared" si="1"/>
        <v>0</v>
      </c>
      <c r="D11">
        <f>COUNTIFS('Données brutes'!I:I,"&lt;"&amp;A12,'Données brutes'!I:I,"&gt;"&amp;A11)</f>
        <v>0</v>
      </c>
      <c r="E11">
        <f>COUNTIFS('Données brutes'!$D:$D,"&gt;="&amp;A11,'Données brutes'!$D:$D,"&lt;"&amp;A12,'Données brutes'!$B:$B,"Dossier de lot")</f>
        <v>0</v>
      </c>
      <c r="F11">
        <f>COUNTIFS('Données brutes'!$D:$D,"&gt;="&amp;A11,'Données brutes'!$D:$D,"&lt;"&amp;A12,'Données brutes'!$B:$B,"Formulaire")</f>
        <v>0</v>
      </c>
      <c r="G11">
        <f>COUNTIFS('Données brutes'!$D:$D,"&gt;="&amp;A11,'Données brutes'!$D:$D,"&lt;"&amp;A12,'Données brutes'!$B:$B,"Procédure")</f>
        <v>0</v>
      </c>
      <c r="H11">
        <f>COUNTIFS('Données brutes'!$D:$D,"&gt;="&amp;A11,'Données brutes'!$D:$D,"&lt;"&amp;A12,'Données brutes'!$B:$B,"Liste")</f>
        <v>0</v>
      </c>
      <c r="I11">
        <f>COUNTIFS('Données brutes'!$D:$D,"&gt;="&amp;A11,'Données brutes'!$D:$D,"&lt;"&amp;A12,'Données brutes'!$B:$B,"Instruction")</f>
        <v>0</v>
      </c>
      <c r="J11">
        <f>COUNTIFS('Données brutes'!$D:$D,"&gt;="&amp;A11,'Données brutes'!$D:$D,"&lt;"&amp;A12,'Données brutes'!$B:$B,"Protocole")</f>
        <v>0</v>
      </c>
      <c r="K11">
        <f>COUNTIFS('Données brutes'!$D:$D,"&gt;="&amp;A11,'Données brutes'!$D:$D,"&lt;"&amp;A12,'Données brutes'!$B:$B,"Mode opératoire")</f>
        <v>0</v>
      </c>
      <c r="L11">
        <f>COUNTIFS('Données brutes'!$I:$I,"&gt;="&amp;A11,'Données brutes'!$I:$I,"&lt;"&amp;A12,'Données brutes'!$B:$B,"&lt;&gt;""")</f>
        <v>0</v>
      </c>
    </row>
    <row r="12" spans="1:19" x14ac:dyDescent="0.25">
      <c r="A12" s="2">
        <v>44805</v>
      </c>
      <c r="B12">
        <f>COUNTIFS('Données brutes'!D:D,"&lt;"&amp;A13,'Données brutes'!D:D,"&gt;01/01/1900",'Données brutes'!B:B,"&lt;&gt;""")-COUNTIFS('Données brutes'!I:I,"&lt;"&amp;A13,'Données brutes'!I:I,"&gt;01/01/1900",'Données brutes'!B:B,"&lt;&gt;""")</f>
        <v>0</v>
      </c>
      <c r="C12">
        <f t="shared" si="1"/>
        <v>0</v>
      </c>
      <c r="D12">
        <f>COUNTIFS('Données brutes'!I:I,"&lt;"&amp;A13,'Données brutes'!I:I,"&gt;"&amp;A12)</f>
        <v>0</v>
      </c>
      <c r="E12">
        <f>COUNTIFS('Données brutes'!$D:$D,"&gt;="&amp;A12,'Données brutes'!$D:$D,"&lt;"&amp;A13,'Données brutes'!$B:$B,"Dossier de lot")</f>
        <v>0</v>
      </c>
      <c r="F12">
        <f>COUNTIFS('Données brutes'!$D:$D,"&gt;="&amp;A12,'Données brutes'!$D:$D,"&lt;"&amp;A13,'Données brutes'!$B:$B,"Formulaire")</f>
        <v>0</v>
      </c>
      <c r="G12">
        <f>COUNTIFS('Données brutes'!$D:$D,"&gt;="&amp;A12,'Données brutes'!$D:$D,"&lt;"&amp;A13,'Données brutes'!$B:$B,"Procédure")</f>
        <v>0</v>
      </c>
      <c r="H12">
        <f>COUNTIFS('Données brutes'!$D:$D,"&gt;="&amp;A12,'Données brutes'!$D:$D,"&lt;"&amp;A13,'Données brutes'!$B:$B,"Liste")</f>
        <v>0</v>
      </c>
      <c r="I12">
        <f>COUNTIFS('Données brutes'!$D:$D,"&gt;="&amp;A12,'Données brutes'!$D:$D,"&lt;"&amp;A13,'Données brutes'!$B:$B,"Instruction")</f>
        <v>0</v>
      </c>
      <c r="J12">
        <f>COUNTIFS('Données brutes'!$D:$D,"&gt;="&amp;A12,'Données brutes'!$D:$D,"&lt;"&amp;A13,'Données brutes'!$B:$B,"Protocole")</f>
        <v>0</v>
      </c>
      <c r="K12">
        <f>COUNTIFS('Données brutes'!$D:$D,"&gt;="&amp;A12,'Données brutes'!$D:$D,"&lt;"&amp;A13,'Données brutes'!$B:$B,"Mode opératoire")</f>
        <v>0</v>
      </c>
      <c r="L12">
        <f>COUNTIFS('Données brutes'!$I:$I,"&gt;="&amp;A12,'Données brutes'!$I:$I,"&lt;"&amp;A13,'Données brutes'!$B:$B,"&lt;&gt;""")</f>
        <v>0</v>
      </c>
    </row>
    <row r="13" spans="1:19" x14ac:dyDescent="0.25">
      <c r="A13" s="2">
        <v>44835</v>
      </c>
      <c r="B13">
        <f>COUNTIFS('Données brutes'!D:D,"&lt;"&amp;A14,'Données brutes'!D:D,"&gt;01/01/1900",'Données brutes'!B:B,"&lt;&gt;""")-COUNTIFS('Données brutes'!I:I,"&lt;"&amp;A14,'Données brutes'!I:I,"&gt;01/01/1900",'Données brutes'!B:B,"&lt;&gt;""")</f>
        <v>0</v>
      </c>
      <c r="C13">
        <f t="shared" si="1"/>
        <v>0</v>
      </c>
      <c r="D13">
        <f>COUNTIFS('Données brutes'!I:I,"&lt;"&amp;A14,'Données brutes'!I:I,"&gt;"&amp;A13)</f>
        <v>0</v>
      </c>
      <c r="E13">
        <f>COUNTIFS('Données brutes'!$D:$D,"&gt;="&amp;A13,'Données brutes'!$D:$D,"&lt;"&amp;A14,'Données brutes'!$B:$B,"Dossier de lot")</f>
        <v>0</v>
      </c>
      <c r="F13">
        <f>COUNTIFS('Données brutes'!$D:$D,"&gt;="&amp;A13,'Données brutes'!$D:$D,"&lt;"&amp;A14,'Données brutes'!$B:$B,"Formulaire")</f>
        <v>0</v>
      </c>
      <c r="G13">
        <f>COUNTIFS('Données brutes'!$D:$D,"&gt;="&amp;A13,'Données brutes'!$D:$D,"&lt;"&amp;A14,'Données brutes'!$B:$B,"Procédure")</f>
        <v>0</v>
      </c>
      <c r="H13">
        <f>COUNTIFS('Données brutes'!$D:$D,"&gt;="&amp;A13,'Données brutes'!$D:$D,"&lt;"&amp;A14,'Données brutes'!$B:$B,"Liste")</f>
        <v>0</v>
      </c>
      <c r="I13">
        <f>COUNTIFS('Données brutes'!$D:$D,"&gt;="&amp;A13,'Données brutes'!$D:$D,"&lt;"&amp;A14,'Données brutes'!$B:$B,"Instruction")</f>
        <v>0</v>
      </c>
      <c r="J13">
        <f>COUNTIFS('Données brutes'!$D:$D,"&gt;="&amp;A13,'Données brutes'!$D:$D,"&lt;"&amp;A14,'Données brutes'!$B:$B,"Protocole")</f>
        <v>0</v>
      </c>
      <c r="K13">
        <f>COUNTIFS('Données brutes'!$D:$D,"&gt;="&amp;A13,'Données brutes'!$D:$D,"&lt;"&amp;A14,'Données brutes'!$B:$B,"Mode opératoire")</f>
        <v>0</v>
      </c>
      <c r="L13">
        <f>COUNTIFS('Données brutes'!$I:$I,"&gt;="&amp;A13,'Données brutes'!$I:$I,"&lt;"&amp;A14,'Données brutes'!$B:$B,"&lt;&gt;""")</f>
        <v>0</v>
      </c>
    </row>
    <row r="14" spans="1:19" x14ac:dyDescent="0.25">
      <c r="A14" s="2">
        <v>44866</v>
      </c>
      <c r="B14">
        <f>COUNTIFS('Données brutes'!D:D,"&lt;"&amp;A15,'Données brutes'!D:D,"&gt;01/01/1900",'Données brutes'!B:B,"&lt;&gt;""")-COUNTIFS('Données brutes'!I:I,"&lt;"&amp;A15,'Données brutes'!I:I,"&gt;01/01/1900",'Données brutes'!B:B,"&lt;&gt;""")</f>
        <v>0</v>
      </c>
      <c r="C14">
        <f t="shared" si="1"/>
        <v>0</v>
      </c>
      <c r="D14">
        <f>COUNTIFS('Données brutes'!I:I,"&lt;"&amp;A15,'Données brutes'!I:I,"&gt;"&amp;A14)</f>
        <v>0</v>
      </c>
      <c r="E14">
        <f>COUNTIFS('Données brutes'!$D:$D,"&gt;="&amp;A14,'Données brutes'!$D:$D,"&lt;"&amp;A15,'Données brutes'!$B:$B,"Dossier de lot")</f>
        <v>0</v>
      </c>
      <c r="F14">
        <f>COUNTIFS('Données brutes'!$D:$D,"&gt;="&amp;A14,'Données brutes'!$D:$D,"&lt;"&amp;A15,'Données brutes'!$B:$B,"Formulaire")</f>
        <v>0</v>
      </c>
      <c r="G14">
        <f>COUNTIFS('Données brutes'!$D:$D,"&gt;="&amp;A14,'Données brutes'!$D:$D,"&lt;"&amp;A15,'Données brutes'!$B:$B,"Procédure")</f>
        <v>0</v>
      </c>
      <c r="H14">
        <f>COUNTIFS('Données brutes'!$D:$D,"&gt;="&amp;A14,'Données brutes'!$D:$D,"&lt;"&amp;A15,'Données brutes'!$B:$B,"Liste")</f>
        <v>0</v>
      </c>
      <c r="I14">
        <f>COUNTIFS('Données brutes'!$D:$D,"&gt;="&amp;A14,'Données brutes'!$D:$D,"&lt;"&amp;A15,'Données brutes'!$B:$B,"Instruction")</f>
        <v>0</v>
      </c>
      <c r="J14">
        <f>COUNTIFS('Données brutes'!$D:$D,"&gt;="&amp;A14,'Données brutes'!$D:$D,"&lt;"&amp;A15,'Données brutes'!$B:$B,"Protocole")</f>
        <v>0</v>
      </c>
      <c r="K14">
        <f>COUNTIFS('Données brutes'!$D:$D,"&gt;="&amp;A14,'Données brutes'!$D:$D,"&lt;"&amp;A15,'Données brutes'!$B:$B,"Mode opératoire")</f>
        <v>0</v>
      </c>
      <c r="L14">
        <f>COUNTIFS('Données brutes'!$I:$I,"&gt;="&amp;A14,'Données brutes'!$I:$I,"&lt;"&amp;A15,'Données brutes'!$B:$B,"&lt;&gt;""")</f>
        <v>0</v>
      </c>
    </row>
    <row r="15" spans="1:19" x14ac:dyDescent="0.25">
      <c r="A15" s="2">
        <v>44896</v>
      </c>
      <c r="B15">
        <f>COUNTIFS('Données brutes'!D:D,"&lt;"&amp;A16,'Données brutes'!D:D,"&gt;01/01/1900",'Données brutes'!B:B,"&lt;&gt;""")-COUNTIFS('Données brutes'!I:I,"&lt;"&amp;A16,'Données brutes'!I:I,"&gt;01/01/1900",'Données brutes'!B:B,"&lt;&gt;""")</f>
        <v>0</v>
      </c>
      <c r="C15">
        <f t="shared" si="1"/>
        <v>0</v>
      </c>
      <c r="D15">
        <f>COUNTIFS('Données brutes'!I:I,"&lt;"&amp;A16,'Données brutes'!I:I,"&gt;"&amp;A15)</f>
        <v>0</v>
      </c>
      <c r="E15">
        <f>COUNTIFS('Données brutes'!$D:$D,"&gt;="&amp;A15,'Données brutes'!$D:$D,"&lt;"&amp;A16,'Données brutes'!$B:$B,"Dossier de lot")</f>
        <v>0</v>
      </c>
      <c r="F15">
        <f>COUNTIFS('Données brutes'!$D:$D,"&gt;="&amp;A15,'Données brutes'!$D:$D,"&lt;"&amp;A16,'Données brutes'!$B:$B,"Formulaire")</f>
        <v>0</v>
      </c>
      <c r="G15">
        <f>COUNTIFS('Données brutes'!$D:$D,"&gt;="&amp;A15,'Données brutes'!$D:$D,"&lt;"&amp;A16,'Données brutes'!$B:$B,"Procédure")</f>
        <v>0</v>
      </c>
      <c r="H15">
        <f>COUNTIFS('Données brutes'!$D:$D,"&gt;="&amp;A15,'Données brutes'!$D:$D,"&lt;"&amp;A16,'Données brutes'!$B:$B,"Liste")</f>
        <v>0</v>
      </c>
      <c r="I15">
        <f>COUNTIFS('Données brutes'!$D:$D,"&gt;="&amp;A15,'Données brutes'!$D:$D,"&lt;"&amp;A16,'Données brutes'!$B:$B,"Instruction")</f>
        <v>0</v>
      </c>
      <c r="J15">
        <f>COUNTIFS('Données brutes'!$D:$D,"&gt;="&amp;A15,'Données brutes'!$D:$D,"&lt;"&amp;A16,'Données brutes'!$B:$B,"Protocole")</f>
        <v>0</v>
      </c>
      <c r="K15">
        <f>COUNTIFS('Données brutes'!$D:$D,"&gt;="&amp;A15,'Données brutes'!$D:$D,"&lt;"&amp;A16,'Données brutes'!$B:$B,"Mode opératoire")</f>
        <v>0</v>
      </c>
      <c r="L15">
        <f>COUNTIFS('Données brutes'!$I:$I,"&gt;="&amp;A15,'Données brutes'!$I:$I,"&lt;"&amp;A16,'Données brutes'!$B:$B,"&lt;&gt;""")</f>
        <v>0</v>
      </c>
    </row>
    <row r="16" spans="1:19" x14ac:dyDescent="0.25">
      <c r="A16" s="2">
        <v>44927</v>
      </c>
      <c r="B16">
        <f>COUNTIFS('Données brutes'!D:D,"&lt;"&amp;A17,'Données brutes'!D:D,"&gt;01/01/1900",'Données brutes'!B:B,"&lt;&gt;""")-COUNTIFS('Données brutes'!I:I,"&lt;"&amp;A17,'Données brutes'!I:I,"&gt;01/01/1900",'Données brutes'!B:B,"&lt;&gt;""")</f>
        <v>0</v>
      </c>
      <c r="C16">
        <f t="shared" si="1"/>
        <v>0</v>
      </c>
      <c r="D16">
        <f>COUNTIFS('Données brutes'!I:I,"&lt;"&amp;A17,'Données brutes'!I:I,"&gt;"&amp;A16)</f>
        <v>0</v>
      </c>
      <c r="E16">
        <f>COUNTIFS('Données brutes'!$D:$D,"&gt;="&amp;A16,'Données brutes'!$D:$D,"&lt;"&amp;A17,'Données brutes'!$B:$B,"Dossier de lot")</f>
        <v>0</v>
      </c>
      <c r="F16">
        <f>COUNTIFS('Données brutes'!$D:$D,"&gt;="&amp;A16,'Données brutes'!$D:$D,"&lt;"&amp;A17,'Données brutes'!$B:$B,"Formulaire")</f>
        <v>0</v>
      </c>
      <c r="G16">
        <f>COUNTIFS('Données brutes'!$D:$D,"&gt;="&amp;A16,'Données brutes'!$D:$D,"&lt;"&amp;A17,'Données brutes'!$B:$B,"Procédure")</f>
        <v>0</v>
      </c>
      <c r="H16">
        <f>COUNTIFS('Données brutes'!$D:$D,"&gt;="&amp;A16,'Données brutes'!$D:$D,"&lt;"&amp;A17,'Données brutes'!$B:$B,"Liste")</f>
        <v>0</v>
      </c>
      <c r="I16">
        <f>COUNTIFS('Données brutes'!$D:$D,"&gt;="&amp;A16,'Données brutes'!$D:$D,"&lt;"&amp;A17,'Données brutes'!$B:$B,"Instruction")</f>
        <v>0</v>
      </c>
      <c r="J16">
        <f>COUNTIFS('Données brutes'!$D:$D,"&gt;="&amp;A16,'Données brutes'!$D:$D,"&lt;"&amp;A17,'Données brutes'!$B:$B,"Protocole")</f>
        <v>0</v>
      </c>
      <c r="K16">
        <f>COUNTIFS('Données brutes'!$D:$D,"&gt;="&amp;A16,'Données brutes'!$D:$D,"&lt;"&amp;A17,'Données brutes'!$B:$B,"Mode opératoire")</f>
        <v>0</v>
      </c>
      <c r="L16">
        <f>COUNTIFS('Données brutes'!$I:$I,"&gt;="&amp;A16,'Données brutes'!$I:$I,"&lt;"&amp;A17,'Données brutes'!$B:$B,"&lt;&gt;""")</f>
        <v>0</v>
      </c>
    </row>
    <row r="17" spans="1:12" x14ac:dyDescent="0.25">
      <c r="A17" s="2">
        <v>44958</v>
      </c>
      <c r="B17">
        <f>COUNTIFS('Données brutes'!D:D,"&lt;"&amp;A18,'Données brutes'!D:D,"&gt;01/01/1900",'Données brutes'!B:B,"&lt;&gt;""")-COUNTIFS('Données brutes'!I:I,"&lt;"&amp;A18,'Données brutes'!I:I,"&gt;01/01/1900",'Données brutes'!B:B,"&lt;&gt;""")</f>
        <v>0</v>
      </c>
      <c r="C17">
        <f t="shared" si="1"/>
        <v>0</v>
      </c>
      <c r="D17">
        <f>COUNTIFS('Données brutes'!I:I,"&lt;"&amp;A18,'Données brutes'!I:I,"&gt;"&amp;A17)</f>
        <v>0</v>
      </c>
      <c r="E17">
        <f>COUNTIFS('Données brutes'!$D:$D,"&gt;="&amp;A17,'Données brutes'!$D:$D,"&lt;"&amp;A18,'Données brutes'!$B:$B,"Dossier de lot")</f>
        <v>0</v>
      </c>
      <c r="F17">
        <f>COUNTIFS('Données brutes'!$D:$D,"&gt;="&amp;A17,'Données brutes'!$D:$D,"&lt;"&amp;A18,'Données brutes'!$B:$B,"Formulaire")</f>
        <v>0</v>
      </c>
      <c r="G17">
        <f>COUNTIFS('Données brutes'!$D:$D,"&gt;="&amp;A17,'Données brutes'!$D:$D,"&lt;"&amp;A18,'Données brutes'!$B:$B,"Procédure")</f>
        <v>0</v>
      </c>
      <c r="H17">
        <f>COUNTIFS('Données brutes'!$D:$D,"&gt;="&amp;A17,'Données brutes'!$D:$D,"&lt;"&amp;A18,'Données brutes'!$B:$B,"Liste")</f>
        <v>0</v>
      </c>
      <c r="I17">
        <f>COUNTIFS('Données brutes'!$D:$D,"&gt;="&amp;A17,'Données brutes'!$D:$D,"&lt;"&amp;A18,'Données brutes'!$B:$B,"Instruction")</f>
        <v>0</v>
      </c>
      <c r="J17">
        <f>COUNTIFS('Données brutes'!$D:$D,"&gt;="&amp;A17,'Données brutes'!$D:$D,"&lt;"&amp;A18,'Données brutes'!$B:$B,"Protocole")</f>
        <v>0</v>
      </c>
      <c r="K17">
        <f>COUNTIFS('Données brutes'!$D:$D,"&gt;="&amp;A17,'Données brutes'!$D:$D,"&lt;"&amp;A18,'Données brutes'!$B:$B,"Mode opératoire")</f>
        <v>0</v>
      </c>
      <c r="L17">
        <f>COUNTIFS('Données brutes'!$I:$I,"&gt;="&amp;A17,'Données brutes'!$I:$I,"&lt;"&amp;A18,'Données brutes'!$B:$B,"&lt;&gt;""")</f>
        <v>0</v>
      </c>
    </row>
    <row r="18" spans="1:12" x14ac:dyDescent="0.25">
      <c r="A18" s="2">
        <v>44986</v>
      </c>
      <c r="B18">
        <f>COUNTIFS('Données brutes'!D:D,"&lt;"&amp;A19,'Données brutes'!D:D,"&gt;01/01/1900",'Données brutes'!B:B,"&lt;&gt;""")-COUNTIFS('Données brutes'!I:I,"&lt;"&amp;A19,'Données brutes'!I:I,"&gt;01/01/1900",'Données brutes'!B:B,"&lt;&gt;""")</f>
        <v>0</v>
      </c>
      <c r="C18">
        <f t="shared" si="1"/>
        <v>0</v>
      </c>
      <c r="D18">
        <f>COUNTIFS('Données brutes'!I:I,"&lt;"&amp;A19,'Données brutes'!I:I,"&gt;"&amp;A18)</f>
        <v>0</v>
      </c>
      <c r="E18">
        <f>COUNTIFS('Données brutes'!$D:$D,"&gt;="&amp;A18,'Données brutes'!$D:$D,"&lt;"&amp;A19,'Données brutes'!$B:$B,"Dossier de lot")</f>
        <v>0</v>
      </c>
      <c r="F18">
        <f>COUNTIFS('Données brutes'!$D:$D,"&gt;="&amp;A18,'Données brutes'!$D:$D,"&lt;"&amp;A19,'Données brutes'!$B:$B,"Formulaire")</f>
        <v>0</v>
      </c>
      <c r="G18">
        <f>COUNTIFS('Données brutes'!$D:$D,"&gt;="&amp;A18,'Données brutes'!$D:$D,"&lt;"&amp;A19,'Données brutes'!$B:$B,"Procédure")</f>
        <v>0</v>
      </c>
      <c r="H18">
        <f>COUNTIFS('Données brutes'!$D:$D,"&gt;="&amp;A18,'Données brutes'!$D:$D,"&lt;"&amp;A19,'Données brutes'!$B:$B,"Liste")</f>
        <v>0</v>
      </c>
      <c r="I18">
        <f>COUNTIFS('Données brutes'!$D:$D,"&gt;="&amp;A18,'Données brutes'!$D:$D,"&lt;"&amp;A19,'Données brutes'!$B:$B,"Instruction")</f>
        <v>0</v>
      </c>
      <c r="J18">
        <f>COUNTIFS('Données brutes'!$D:$D,"&gt;="&amp;A18,'Données brutes'!$D:$D,"&lt;"&amp;A19,'Données brutes'!$B:$B,"Protocole")</f>
        <v>0</v>
      </c>
      <c r="K18">
        <f>COUNTIFS('Données brutes'!$D:$D,"&gt;="&amp;A18,'Données brutes'!$D:$D,"&lt;"&amp;A19,'Données brutes'!$B:$B,"Mode opératoire")</f>
        <v>0</v>
      </c>
      <c r="L18">
        <f>COUNTIFS('Données brutes'!$I:$I,"&gt;="&amp;A18,'Données brutes'!$I:$I,"&lt;"&amp;A19,'Données brutes'!$B:$B,"&lt;&gt;""")</f>
        <v>0</v>
      </c>
    </row>
    <row r="19" spans="1:12" x14ac:dyDescent="0.25">
      <c r="A19" s="2">
        <v>45017</v>
      </c>
      <c r="B19">
        <f>COUNTIFS('Données brutes'!D:D,"&lt;"&amp;A20,'Données brutes'!D:D,"&gt;01/01/1900",'Données brutes'!B:B,"&lt;&gt;""")-COUNTIFS('Données brutes'!I:I,"&lt;"&amp;A20,'Données brutes'!I:I,"&gt;01/01/1900",'Données brutes'!B:B,"&lt;&gt;""")</f>
        <v>0</v>
      </c>
      <c r="C19">
        <f t="shared" si="1"/>
        <v>0</v>
      </c>
      <c r="D19">
        <f>COUNTIFS('Données brutes'!I:I,"&lt;"&amp;A20,'Données brutes'!I:I,"&gt;"&amp;A19)</f>
        <v>0</v>
      </c>
      <c r="E19">
        <f>COUNTIFS('Données brutes'!$D:$D,"&gt;="&amp;A19,'Données brutes'!$D:$D,"&lt;"&amp;A20,'Données brutes'!$B:$B,"Dossier de lot")</f>
        <v>0</v>
      </c>
      <c r="F19">
        <f>COUNTIFS('Données brutes'!$D:$D,"&gt;="&amp;A19,'Données brutes'!$D:$D,"&lt;"&amp;A20,'Données brutes'!$B:$B,"Formulaire")</f>
        <v>0</v>
      </c>
      <c r="G19">
        <f>COUNTIFS('Données brutes'!$D:$D,"&gt;="&amp;A19,'Données brutes'!$D:$D,"&lt;"&amp;A20,'Données brutes'!$B:$B,"Procédure")</f>
        <v>0</v>
      </c>
      <c r="H19">
        <f>COUNTIFS('Données brutes'!$D:$D,"&gt;="&amp;A19,'Données brutes'!$D:$D,"&lt;"&amp;A20,'Données brutes'!$B:$B,"Liste")</f>
        <v>0</v>
      </c>
      <c r="I19">
        <f>COUNTIFS('Données brutes'!$D:$D,"&gt;="&amp;A19,'Données brutes'!$D:$D,"&lt;"&amp;A20,'Données brutes'!$B:$B,"Instruction")</f>
        <v>0</v>
      </c>
      <c r="J19">
        <f>COUNTIFS('Données brutes'!$D:$D,"&gt;="&amp;A19,'Données brutes'!$D:$D,"&lt;"&amp;A20,'Données brutes'!$B:$B,"Protocole")</f>
        <v>0</v>
      </c>
      <c r="K19">
        <f>COUNTIFS('Données brutes'!$D:$D,"&gt;="&amp;A19,'Données brutes'!$D:$D,"&lt;"&amp;A20,'Données brutes'!$B:$B,"Mode opératoire")</f>
        <v>0</v>
      </c>
      <c r="L19">
        <f>COUNTIFS('Données brutes'!$I:$I,"&gt;="&amp;A19,'Données brutes'!$I:$I,"&lt;"&amp;A20,'Données brutes'!$B:$B,"&lt;&gt;""")</f>
        <v>0</v>
      </c>
    </row>
    <row r="20" spans="1:12" x14ac:dyDescent="0.25">
      <c r="A20" s="2">
        <v>45047</v>
      </c>
      <c r="B20">
        <f>COUNTIFS('Données brutes'!D:D,"&lt;"&amp;A21,'Données brutes'!D:D,"&gt;01/01/1900",'Données brutes'!B:B,"&lt;&gt;""")-COUNTIFS('Données brutes'!I:I,"&lt;"&amp;A21,'Données brutes'!I:I,"&gt;01/01/1900",'Données brutes'!B:B,"&lt;&gt;""")</f>
        <v>0</v>
      </c>
      <c r="C20">
        <f t="shared" si="1"/>
        <v>0</v>
      </c>
      <c r="D20">
        <f>COUNTIFS('Données brutes'!I:I,"&lt;"&amp;A21,'Données brutes'!I:I,"&gt;"&amp;A20)</f>
        <v>0</v>
      </c>
      <c r="E20">
        <f>COUNTIFS('Données brutes'!$D:$D,"&gt;="&amp;A20,'Données brutes'!$D:$D,"&lt;"&amp;A21,'Données brutes'!$B:$B,"Dossier de lot")</f>
        <v>0</v>
      </c>
      <c r="F20">
        <f>COUNTIFS('Données brutes'!$D:$D,"&gt;="&amp;A20,'Données brutes'!$D:$D,"&lt;"&amp;A21,'Données brutes'!$B:$B,"Formulaire")</f>
        <v>0</v>
      </c>
      <c r="G20">
        <f>COUNTIFS('Données brutes'!$D:$D,"&gt;="&amp;A20,'Données brutes'!$D:$D,"&lt;"&amp;A21,'Données brutes'!$B:$B,"Procédure")</f>
        <v>0</v>
      </c>
      <c r="H20">
        <f>COUNTIFS('Données brutes'!$D:$D,"&gt;="&amp;A20,'Données brutes'!$D:$D,"&lt;"&amp;A21,'Données brutes'!$B:$B,"Liste")</f>
        <v>0</v>
      </c>
      <c r="I20">
        <f>COUNTIFS('Données brutes'!$D:$D,"&gt;="&amp;A20,'Données brutes'!$D:$D,"&lt;"&amp;A21,'Données brutes'!$B:$B,"Instruction")</f>
        <v>0</v>
      </c>
      <c r="J20">
        <f>COUNTIFS('Données brutes'!$D:$D,"&gt;="&amp;A20,'Données brutes'!$D:$D,"&lt;"&amp;A21,'Données brutes'!$B:$B,"Protocole")</f>
        <v>0</v>
      </c>
      <c r="K20">
        <f>COUNTIFS('Données brutes'!$D:$D,"&gt;="&amp;A20,'Données brutes'!$D:$D,"&lt;"&amp;A21,'Données brutes'!$B:$B,"Mode opératoire")</f>
        <v>0</v>
      </c>
      <c r="L20">
        <f>COUNTIFS('Données brutes'!$I:$I,"&gt;="&amp;A20,'Données brutes'!$I:$I,"&lt;"&amp;A21,'Données brutes'!$B:$B,"&lt;&gt;""")</f>
        <v>0</v>
      </c>
    </row>
    <row r="21" spans="1:12" x14ac:dyDescent="0.25">
      <c r="A21" s="2">
        <v>45078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</sheetData>
  <sheetProtection algorithmName="SHA-512" hashValue="i0/JWp204+qcV0NyFhUVRCr7SYln+F+7m/CWjbE3mKXgjqKp2FUxZbWQ7dAykfvLGeKbyWnxfk+omEIefv7RmQ==" saltValue="p7v2QvaC3iHsYFXfgdz2Eg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 brutes</vt:lpstr>
      <vt:lpstr>Indicateurs</vt:lpstr>
      <vt:lpstr>Habilitation</vt:lpstr>
      <vt:lpstr>Personnel ligne</vt:lpstr>
      <vt:lpstr>Tableaux indicateurs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GOURY Gabriel</dc:creator>
  <cp:lastModifiedBy>GOURY Gabriel</cp:lastModifiedBy>
  <cp:lastPrinted>2022-11-07T13:13:18Z</cp:lastPrinted>
  <dcterms:created xsi:type="dcterms:W3CDTF">2022-10-19T10:46:23Z</dcterms:created>
  <dcterms:modified xsi:type="dcterms:W3CDTF">2022-11-15T13:30:13Z</dcterms:modified>
  <cp:contentStatus/>
</cp:coreProperties>
</file>