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codeName="ThisWorkbook" hidePivotFieldList="1"/>
  <mc:AlternateContent xmlns:mc="http://schemas.openxmlformats.org/markup-compatibility/2006">
    <mc:Choice Requires="x15">
      <x15ac:absPath xmlns:x15ac="http://schemas.microsoft.com/office/spreadsheetml/2010/11/ac" url="C:\Users\TOUR2CONTROL\Google Drive\- Comptabilité -\"/>
    </mc:Choice>
  </mc:AlternateContent>
  <xr:revisionPtr revIDLastSave="0" documentId="13_ncr:1_{1ADB38B5-B8EE-4E66-A7C3-294233E04394}" xr6:coauthVersionLast="47" xr6:coauthVersionMax="47" xr10:uidLastSave="{00000000-0000-0000-0000-000000000000}"/>
  <bookViews>
    <workbookView xWindow="-120" yWindow="-120" windowWidth="38640" windowHeight="21240" tabRatio="782" firstSheet="1" activeTab="2" xr2:uid="{00000000-000D-0000-FFFF-FFFF00000000}"/>
  </bookViews>
  <sheets>
    <sheet name="Personnalisez votre fichier" sheetId="96" r:id="rId1"/>
    <sheet name="AUTOMATIQUE" sheetId="1" r:id="rId2"/>
    <sheet name="Janvier" sheetId="98" r:id="rId3"/>
    <sheet name="TOTAL ANNUEL" sheetId="97" r:id="rId4"/>
    <sheet name="GRAPHIQUE ANNUEL" sheetId="83" r:id="rId5"/>
  </sheets>
  <externalReferences>
    <externalReference r:id="rId6"/>
  </externalReferences>
  <definedNames>
    <definedName name="_xlnm._FilterDatabase" localSheetId="1" hidden="1">AUTOMATIQUE!$A$60:$A$118</definedName>
    <definedName name="_xlnm._FilterDatabase" localSheetId="4" hidden="1">'GRAPHIQUE ANNUEL'!$A$84:$C$100</definedName>
    <definedName name="_xlnm._FilterDatabase" localSheetId="2" hidden="1">Janvier!$H$101:$J$139</definedName>
    <definedName name="_xlnm._FilterDatabase" localSheetId="3" hidden="1">'TOTAL ANNUEL'!$A$2:$O$74</definedName>
    <definedName name="catégories">AUTOMATIQUE!$L$63:$L$150</definedName>
    <definedName name="famille">AUTOMATIQUE!$O$61:$O$150</definedName>
    <definedName name="intitulé">AUTOMATIQUE!$A$60:$A$300</definedName>
    <definedName name="MOIS">AUTOMATIQUE!$C$129:$C$141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R42" i="97" l="1"/>
  <c r="R43" i="97"/>
  <c r="R44" i="97"/>
  <c r="R45" i="97"/>
  <c r="R46" i="97"/>
  <c r="R47" i="97"/>
  <c r="R48" i="97"/>
  <c r="R49" i="97"/>
  <c r="R50" i="97"/>
  <c r="R51" i="97"/>
  <c r="R52" i="97"/>
  <c r="R53" i="97"/>
  <c r="R54" i="97"/>
  <c r="R55" i="97"/>
  <c r="R56" i="97"/>
  <c r="R57" i="97"/>
  <c r="R58" i="97"/>
  <c r="R59" i="97"/>
  <c r="R60" i="97"/>
  <c r="R61" i="97"/>
  <c r="R62" i="97"/>
  <c r="R63" i="97"/>
  <c r="R64" i="97"/>
  <c r="S42" i="97"/>
  <c r="D67" i="97"/>
  <c r="O67" i="97" s="1"/>
  <c r="E67" i="97"/>
  <c r="F67" i="97"/>
  <c r="G67" i="97"/>
  <c r="H67" i="97"/>
  <c r="I67" i="97"/>
  <c r="J67" i="97"/>
  <c r="K67" i="97"/>
  <c r="L67" i="97"/>
  <c r="M67" i="97"/>
  <c r="N67" i="97"/>
  <c r="C67" i="97"/>
  <c r="O4" i="97"/>
  <c r="O5" i="97"/>
  <c r="O6" i="97"/>
  <c r="O7" i="97"/>
  <c r="O8" i="97"/>
  <c r="O9" i="97"/>
  <c r="O10" i="97"/>
  <c r="O11" i="97"/>
  <c r="O12" i="97"/>
  <c r="O13" i="97"/>
  <c r="O14" i="97"/>
  <c r="O15" i="97"/>
  <c r="O16" i="97"/>
  <c r="O17" i="97"/>
  <c r="O18" i="97"/>
  <c r="O19" i="97"/>
  <c r="O20" i="97"/>
  <c r="O21" i="97"/>
  <c r="O22" i="97"/>
  <c r="O23" i="97"/>
  <c r="O24" i="97"/>
  <c r="O25" i="97"/>
  <c r="O26" i="97"/>
  <c r="O27" i="97"/>
  <c r="O28" i="97"/>
  <c r="O29" i="97"/>
  <c r="O30" i="97"/>
  <c r="O31" i="97"/>
  <c r="O32" i="97"/>
  <c r="O33" i="97"/>
  <c r="O34" i="97"/>
  <c r="O35" i="97"/>
  <c r="O36" i="97"/>
  <c r="O37" i="97"/>
  <c r="O38" i="97"/>
  <c r="O39" i="97"/>
  <c r="O40" i="97"/>
  <c r="O41" i="97"/>
  <c r="O42" i="97"/>
  <c r="O43" i="97"/>
  <c r="O44" i="97"/>
  <c r="O45" i="97"/>
  <c r="O46" i="97"/>
  <c r="O47" i="97"/>
  <c r="O48" i="97"/>
  <c r="O49" i="97"/>
  <c r="O50" i="97"/>
  <c r="O51" i="97"/>
  <c r="O52" i="97"/>
  <c r="O53" i="97"/>
  <c r="O54" i="97"/>
  <c r="O55" i="97"/>
  <c r="O56" i="97"/>
  <c r="O57" i="97"/>
  <c r="O58" i="97"/>
  <c r="O59" i="97"/>
  <c r="O60" i="97"/>
  <c r="O61" i="97"/>
  <c r="O62" i="97"/>
  <c r="O63" i="97"/>
  <c r="O64" i="97"/>
  <c r="O65" i="97"/>
  <c r="O66" i="97"/>
  <c r="O3" i="97"/>
  <c r="D71" i="97"/>
  <c r="E71" i="97"/>
  <c r="F71" i="97"/>
  <c r="G71" i="97"/>
  <c r="H71" i="97"/>
  <c r="I71" i="97"/>
  <c r="J71" i="97"/>
  <c r="K71" i="97"/>
  <c r="L71" i="97"/>
  <c r="M71" i="97"/>
  <c r="N71" i="97"/>
  <c r="C71" i="97"/>
  <c r="C70" i="97"/>
  <c r="C69" i="97"/>
  <c r="C4" i="97"/>
  <c r="C5" i="97"/>
  <c r="C6" i="97"/>
  <c r="C7" i="97"/>
  <c r="C8" i="97"/>
  <c r="C9" i="97"/>
  <c r="C10" i="97"/>
  <c r="C11" i="97"/>
  <c r="C12" i="97"/>
  <c r="C13" i="97"/>
  <c r="C14" i="97"/>
  <c r="C15" i="97"/>
  <c r="C16" i="97"/>
  <c r="C17" i="97"/>
  <c r="C18" i="97"/>
  <c r="C19" i="97"/>
  <c r="C20" i="97"/>
  <c r="C21" i="97"/>
  <c r="C22" i="97"/>
  <c r="C23" i="97"/>
  <c r="C24" i="97"/>
  <c r="C25" i="97"/>
  <c r="C26" i="97"/>
  <c r="C27" i="97"/>
  <c r="C28" i="97"/>
  <c r="C29" i="97"/>
  <c r="C30" i="97"/>
  <c r="C31" i="97"/>
  <c r="C32" i="97"/>
  <c r="C33" i="97"/>
  <c r="C34" i="97"/>
  <c r="C35" i="97"/>
  <c r="C36" i="97"/>
  <c r="C37" i="97"/>
  <c r="C38" i="97"/>
  <c r="C39" i="97"/>
  <c r="C40" i="97"/>
  <c r="C41" i="97"/>
  <c r="C42" i="97"/>
  <c r="C43" i="97"/>
  <c r="C44" i="97"/>
  <c r="C45" i="97"/>
  <c r="C3" i="97"/>
  <c r="AL5" i="98"/>
  <c r="AL6" i="98"/>
  <c r="AL7" i="98"/>
  <c r="AL8" i="98"/>
  <c r="AL9" i="98"/>
  <c r="AL10" i="98"/>
  <c r="AL11" i="98"/>
  <c r="AL12" i="98"/>
  <c r="AL13" i="98"/>
  <c r="AL14" i="98"/>
  <c r="AL15" i="98"/>
  <c r="AL16" i="98"/>
  <c r="AL17" i="98"/>
  <c r="AL18" i="98"/>
  <c r="AL19" i="98"/>
  <c r="AL20" i="98"/>
  <c r="AL21" i="98"/>
  <c r="AL22" i="98"/>
  <c r="AL23" i="98"/>
  <c r="AL24" i="98"/>
  <c r="AL25" i="98"/>
  <c r="AL26" i="98"/>
  <c r="AL27" i="98"/>
  <c r="AL28" i="98"/>
  <c r="AL29" i="98"/>
  <c r="AL30" i="98"/>
  <c r="AL31" i="98"/>
  <c r="AL32" i="98"/>
  <c r="AL33" i="98"/>
  <c r="AL34" i="98"/>
  <c r="AL35" i="98"/>
  <c r="AL36" i="98"/>
  <c r="AL37" i="98"/>
  <c r="AL38" i="98"/>
  <c r="AL39" i="98"/>
  <c r="AL40" i="98"/>
  <c r="AL41" i="98"/>
  <c r="AL42" i="98"/>
  <c r="AL43" i="98"/>
  <c r="AL44" i="98"/>
  <c r="AL45" i="98"/>
  <c r="AL46" i="98"/>
  <c r="AL4" i="98"/>
  <c r="B3" i="97"/>
  <c r="A47" i="97"/>
  <c r="B47" i="97"/>
  <c r="A48" i="97"/>
  <c r="B48" i="97"/>
  <c r="A49" i="97"/>
  <c r="B49" i="97"/>
  <c r="A50" i="97"/>
  <c r="B50" i="97"/>
  <c r="A51" i="97"/>
  <c r="B51" i="97"/>
  <c r="A52" i="97"/>
  <c r="B52" i="97"/>
  <c r="A53" i="97"/>
  <c r="B53" i="97"/>
  <c r="A54" i="97"/>
  <c r="B54" i="97"/>
  <c r="A55" i="97"/>
  <c r="B55" i="97"/>
  <c r="A56" i="97"/>
  <c r="B56" i="97"/>
  <c r="A57" i="97"/>
  <c r="B57" i="97"/>
  <c r="A58" i="97"/>
  <c r="B58" i="97"/>
  <c r="A59" i="97"/>
  <c r="B59" i="97"/>
  <c r="A60" i="97"/>
  <c r="B60" i="97"/>
  <c r="A61" i="97"/>
  <c r="B61" i="97"/>
  <c r="A62" i="97"/>
  <c r="B62" i="97"/>
  <c r="A63" i="97"/>
  <c r="B63" i="97"/>
  <c r="A64" i="97"/>
  <c r="B64" i="97"/>
  <c r="A65" i="97"/>
  <c r="B65" i="97"/>
  <c r="A66" i="97"/>
  <c r="B66" i="97"/>
  <c r="B46" i="97"/>
  <c r="A46" i="97"/>
  <c r="A4" i="97"/>
  <c r="A5" i="97"/>
  <c r="A6" i="97"/>
  <c r="A7" i="97"/>
  <c r="A8" i="97"/>
  <c r="A9" i="97"/>
  <c r="A10" i="97"/>
  <c r="A11" i="97"/>
  <c r="A12" i="97"/>
  <c r="A13" i="97"/>
  <c r="A14" i="97"/>
  <c r="A15" i="97"/>
  <c r="A16" i="97"/>
  <c r="A17" i="97"/>
  <c r="A18" i="97"/>
  <c r="A19" i="97"/>
  <c r="A20" i="97"/>
  <c r="A21" i="97"/>
  <c r="A22" i="97"/>
  <c r="A23" i="97"/>
  <c r="A24" i="97"/>
  <c r="A25" i="97"/>
  <c r="A26" i="97"/>
  <c r="A27" i="97"/>
  <c r="A28" i="97"/>
  <c r="A29" i="97"/>
  <c r="A30" i="97"/>
  <c r="A31" i="97"/>
  <c r="A32" i="97"/>
  <c r="A33" i="97"/>
  <c r="A34" i="97"/>
  <c r="A35" i="97"/>
  <c r="A36" i="97"/>
  <c r="A37" i="97"/>
  <c r="A38" i="97"/>
  <c r="A39" i="97"/>
  <c r="A40" i="97"/>
  <c r="A41" i="97"/>
  <c r="A42" i="97"/>
  <c r="A43" i="97"/>
  <c r="A44" i="97"/>
  <c r="A45" i="97"/>
  <c r="A3" i="97"/>
  <c r="B4" i="97"/>
  <c r="B5" i="97"/>
  <c r="B6" i="97"/>
  <c r="B7" i="97"/>
  <c r="B8" i="97"/>
  <c r="B9" i="97"/>
  <c r="B10" i="97"/>
  <c r="B11" i="97"/>
  <c r="B12" i="97"/>
  <c r="B13" i="97"/>
  <c r="B14" i="97"/>
  <c r="B15" i="97"/>
  <c r="B16" i="97"/>
  <c r="B17" i="97"/>
  <c r="B18" i="97"/>
  <c r="B19" i="97"/>
  <c r="B20" i="97"/>
  <c r="B21" i="97"/>
  <c r="B22" i="97"/>
  <c r="B23" i="97"/>
  <c r="B24" i="97"/>
  <c r="B25" i="97"/>
  <c r="B26" i="97"/>
  <c r="B27" i="97"/>
  <c r="B28" i="97"/>
  <c r="B29" i="97"/>
  <c r="B30" i="97"/>
  <c r="B31" i="97"/>
  <c r="B32" i="97"/>
  <c r="B33" i="97"/>
  <c r="B34" i="97"/>
  <c r="B35" i="97"/>
  <c r="B36" i="97"/>
  <c r="B37" i="97"/>
  <c r="B38" i="97"/>
  <c r="B39" i="97"/>
  <c r="B40" i="97"/>
  <c r="B41" i="97"/>
  <c r="B42" i="97"/>
  <c r="B43" i="97"/>
  <c r="B44" i="97"/>
  <c r="B45" i="97"/>
  <c r="O7" i="1"/>
  <c r="O8" i="1"/>
  <c r="O9" i="1"/>
  <c r="O10" i="1"/>
  <c r="O11" i="1"/>
  <c r="O12" i="1"/>
  <c r="O13" i="1"/>
  <c r="O14" i="1"/>
  <c r="O15" i="1"/>
  <c r="O16" i="1"/>
  <c r="O17" i="1"/>
  <c r="O6" i="1"/>
  <c r="J65" i="98" s="1"/>
  <c r="AD32" i="98"/>
  <c r="AD33" i="98"/>
  <c r="AB33" i="98"/>
  <c r="AB32" i="98"/>
  <c r="Y33" i="98"/>
  <c r="Y32" i="98"/>
  <c r="V33" i="98"/>
  <c r="V32" i="98"/>
  <c r="S33" i="98"/>
  <c r="S32" i="98"/>
  <c r="P33" i="98"/>
  <c r="P32" i="98"/>
  <c r="M33" i="98"/>
  <c r="M32" i="98"/>
  <c r="J33" i="98"/>
  <c r="J32" i="98"/>
  <c r="G33" i="98"/>
  <c r="G32" i="98"/>
  <c r="D33" i="98"/>
  <c r="D32" i="98"/>
  <c r="A33" i="98"/>
  <c r="A32" i="98"/>
  <c r="AB2" i="98"/>
  <c r="Y2" i="98"/>
  <c r="V2" i="98"/>
  <c r="S2" i="98"/>
  <c r="P2" i="98"/>
  <c r="M2" i="98"/>
  <c r="J2" i="98"/>
  <c r="G2" i="98"/>
  <c r="D2" i="98"/>
  <c r="A2" i="98"/>
  <c r="AB1" i="98"/>
  <c r="Y1" i="98"/>
  <c r="V1" i="98"/>
  <c r="S1" i="98"/>
  <c r="P1" i="98"/>
  <c r="M1" i="98"/>
  <c r="J1" i="98"/>
  <c r="G1" i="98"/>
  <c r="D1" i="98"/>
  <c r="A1" i="98"/>
  <c r="AG5" i="98"/>
  <c r="AH5" i="98"/>
  <c r="AG6" i="98"/>
  <c r="AH6" i="98"/>
  <c r="AG7" i="98"/>
  <c r="AH7" i="98"/>
  <c r="AG8" i="98"/>
  <c r="AH8" i="98"/>
  <c r="AG9" i="98"/>
  <c r="AH9" i="98"/>
  <c r="AG10" i="98"/>
  <c r="AH10" i="98"/>
  <c r="AG11" i="98"/>
  <c r="AH11" i="98"/>
  <c r="AG12" i="98"/>
  <c r="AH12" i="98"/>
  <c r="AG13" i="98"/>
  <c r="AH13" i="98"/>
  <c r="AG14" i="98"/>
  <c r="AH14" i="98"/>
  <c r="AG15" i="98"/>
  <c r="AH15" i="98"/>
  <c r="AG16" i="98"/>
  <c r="AH16" i="98"/>
  <c r="AG17" i="98"/>
  <c r="AH17" i="98"/>
  <c r="AG18" i="98"/>
  <c r="AH18" i="98"/>
  <c r="AG19" i="98"/>
  <c r="AH19" i="98"/>
  <c r="AG20" i="98"/>
  <c r="AH20" i="98"/>
  <c r="AG21" i="98"/>
  <c r="AH21" i="98"/>
  <c r="AG22" i="98"/>
  <c r="AH22" i="98"/>
  <c r="AG23" i="98"/>
  <c r="AH23" i="98"/>
  <c r="AG24" i="98"/>
  <c r="AH24" i="98"/>
  <c r="AG25" i="98"/>
  <c r="AH25" i="98"/>
  <c r="AG26" i="98"/>
  <c r="AH26" i="98"/>
  <c r="AG27" i="98"/>
  <c r="AH27" i="98"/>
  <c r="AG28" i="98"/>
  <c r="AH28" i="98"/>
  <c r="AG29" i="98"/>
  <c r="AH29" i="98"/>
  <c r="AG30" i="98"/>
  <c r="AH30" i="98"/>
  <c r="AG31" i="98"/>
  <c r="AH31" i="98"/>
  <c r="AG32" i="98"/>
  <c r="AH32" i="98"/>
  <c r="AG33" i="98"/>
  <c r="AH33" i="98"/>
  <c r="AG34" i="98"/>
  <c r="AH34" i="98"/>
  <c r="AG35" i="98"/>
  <c r="AH35" i="98"/>
  <c r="AG36" i="98"/>
  <c r="AH36" i="98"/>
  <c r="AG37" i="98"/>
  <c r="AH37" i="98"/>
  <c r="AG38" i="98"/>
  <c r="AH38" i="98"/>
  <c r="AG39" i="98"/>
  <c r="AH39" i="98"/>
  <c r="AG40" i="98"/>
  <c r="AH40" i="98"/>
  <c r="AG41" i="98"/>
  <c r="AH41" i="98"/>
  <c r="AG42" i="98"/>
  <c r="AH42" i="98"/>
  <c r="AG43" i="98"/>
  <c r="AH43" i="98"/>
  <c r="AG44" i="98"/>
  <c r="AH44" i="98"/>
  <c r="AG45" i="98"/>
  <c r="AH45" i="98"/>
  <c r="AG46" i="98"/>
  <c r="AH46" i="98"/>
  <c r="AH4" i="98"/>
  <c r="AG4" i="98"/>
  <c r="AI46" i="98"/>
  <c r="AJ46" i="98" s="1"/>
  <c r="AI5" i="98"/>
  <c r="AJ5" i="98" s="1"/>
  <c r="D106" i="98" s="1"/>
  <c r="AI6" i="98"/>
  <c r="AJ6" i="98" s="1"/>
  <c r="D107" i="98" s="1"/>
  <c r="AI7" i="98"/>
  <c r="AJ7" i="98" s="1"/>
  <c r="D108" i="98" s="1"/>
  <c r="AI8" i="98"/>
  <c r="AJ8" i="98" s="1"/>
  <c r="D109" i="98" s="1"/>
  <c r="AI9" i="98"/>
  <c r="AJ9" i="98" s="1"/>
  <c r="D110" i="98" s="1"/>
  <c r="AI10" i="98"/>
  <c r="AJ10" i="98" s="1"/>
  <c r="D111" i="98" s="1"/>
  <c r="AI11" i="98"/>
  <c r="AJ11" i="98" s="1"/>
  <c r="D112" i="98" s="1"/>
  <c r="AI12" i="98"/>
  <c r="AJ12" i="98" s="1"/>
  <c r="D113" i="98" s="1"/>
  <c r="AI13" i="98"/>
  <c r="AJ13" i="98" s="1"/>
  <c r="D114" i="98" s="1"/>
  <c r="AI14" i="98"/>
  <c r="AJ14" i="98" s="1"/>
  <c r="D115" i="98" s="1"/>
  <c r="AI15" i="98"/>
  <c r="AJ15" i="98" s="1"/>
  <c r="D116" i="98" s="1"/>
  <c r="AI16" i="98"/>
  <c r="AJ16" i="98" s="1"/>
  <c r="D117" i="98" s="1"/>
  <c r="AI17" i="98"/>
  <c r="AJ17" i="98" s="1"/>
  <c r="D118" i="98" s="1"/>
  <c r="AI18" i="98"/>
  <c r="AJ18" i="98" s="1"/>
  <c r="D119" i="98" s="1"/>
  <c r="AI19" i="98"/>
  <c r="AJ19" i="98" s="1"/>
  <c r="D120" i="98" s="1"/>
  <c r="AI20" i="98"/>
  <c r="AJ20" i="98" s="1"/>
  <c r="D121" i="98" s="1"/>
  <c r="AI21" i="98"/>
  <c r="AJ21" i="98" s="1"/>
  <c r="D122" i="98" s="1"/>
  <c r="AI22" i="98"/>
  <c r="AJ22" i="98" s="1"/>
  <c r="D123" i="98" s="1"/>
  <c r="AI23" i="98"/>
  <c r="AJ23" i="98" s="1"/>
  <c r="D124" i="98" s="1"/>
  <c r="AI24" i="98"/>
  <c r="AJ24" i="98" s="1"/>
  <c r="D125" i="98" s="1"/>
  <c r="AI25" i="98"/>
  <c r="AJ25" i="98" s="1"/>
  <c r="D126" i="98" s="1"/>
  <c r="AI26" i="98"/>
  <c r="AJ26" i="98" s="1"/>
  <c r="D127" i="98" s="1"/>
  <c r="AI27" i="98"/>
  <c r="AJ27" i="98" s="1"/>
  <c r="D128" i="98" s="1"/>
  <c r="AI28" i="98"/>
  <c r="AJ28" i="98" s="1"/>
  <c r="D129" i="98" s="1"/>
  <c r="AI29" i="98"/>
  <c r="AJ29" i="98" s="1"/>
  <c r="D130" i="98" s="1"/>
  <c r="AI30" i="98"/>
  <c r="AJ30" i="98" s="1"/>
  <c r="D131" i="98" s="1"/>
  <c r="AI31" i="98"/>
  <c r="AJ31" i="98" s="1"/>
  <c r="D132" i="98" s="1"/>
  <c r="AI32" i="98"/>
  <c r="AJ32" i="98" s="1"/>
  <c r="D133" i="98" s="1"/>
  <c r="AI33" i="98"/>
  <c r="AJ33" i="98" s="1"/>
  <c r="D134" i="98" s="1"/>
  <c r="AI34" i="98"/>
  <c r="AJ34" i="98" s="1"/>
  <c r="D135" i="98" s="1"/>
  <c r="AI35" i="98"/>
  <c r="AJ35" i="98" s="1"/>
  <c r="D136" i="98" s="1"/>
  <c r="AI36" i="98"/>
  <c r="AJ36" i="98" s="1"/>
  <c r="D137" i="98" s="1"/>
  <c r="AI37" i="98"/>
  <c r="AJ37" i="98" s="1"/>
  <c r="D138" i="98" s="1"/>
  <c r="AI38" i="98"/>
  <c r="AJ38" i="98" s="1"/>
  <c r="D139" i="98" s="1"/>
  <c r="AI39" i="98"/>
  <c r="AJ39" i="98" s="1"/>
  <c r="D140" i="98" s="1"/>
  <c r="AI40" i="98"/>
  <c r="AJ40" i="98" s="1"/>
  <c r="D141" i="98" s="1"/>
  <c r="AI41" i="98"/>
  <c r="AJ41" i="98" s="1"/>
  <c r="D142" i="98" s="1"/>
  <c r="AI42" i="98"/>
  <c r="AJ42" i="98" s="1"/>
  <c r="D143" i="98" s="1"/>
  <c r="AI43" i="98"/>
  <c r="AJ43" i="98" s="1"/>
  <c r="D144" i="98" s="1"/>
  <c r="AI44" i="98"/>
  <c r="AJ44" i="98" s="1"/>
  <c r="D145" i="98" s="1"/>
  <c r="AI45" i="98"/>
  <c r="AJ45" i="98" s="1"/>
  <c r="D146" i="98" s="1"/>
  <c r="AI4" i="98"/>
  <c r="AJ4" i="98" s="1"/>
  <c r="G69" i="98"/>
  <c r="L65" i="98" s="1"/>
  <c r="R70" i="98"/>
  <c r="R79" i="98"/>
  <c r="AD61" i="98"/>
  <c r="AB61" i="98"/>
  <c r="D61" i="98"/>
  <c r="D159" i="98" s="1"/>
  <c r="C57" i="97" s="1"/>
  <c r="G61" i="98"/>
  <c r="D160" i="98" s="1"/>
  <c r="C58" i="97" s="1"/>
  <c r="J61" i="98"/>
  <c r="M61" i="98"/>
  <c r="P61" i="98"/>
  <c r="D163" i="98" s="1"/>
  <c r="C61" i="97" s="1"/>
  <c r="S61" i="98"/>
  <c r="V61" i="98"/>
  <c r="D165" i="98" s="1"/>
  <c r="C63" i="97" s="1"/>
  <c r="Y61" i="98"/>
  <c r="D166" i="98" s="1"/>
  <c r="C64" i="97" s="1"/>
  <c r="D162" i="98"/>
  <c r="C60" i="97" s="1"/>
  <c r="A61" i="98"/>
  <c r="D158" i="98" s="1"/>
  <c r="C56" i="97" s="1"/>
  <c r="AB30" i="98"/>
  <c r="D157" i="98" s="1"/>
  <c r="C55" i="97" s="1"/>
  <c r="D30" i="98"/>
  <c r="D149" i="98" s="1"/>
  <c r="C47" i="97" s="1"/>
  <c r="G30" i="98"/>
  <c r="J30" i="98"/>
  <c r="M30" i="98"/>
  <c r="D152" i="98" s="1"/>
  <c r="C50" i="97" s="1"/>
  <c r="P30" i="98"/>
  <c r="S30" i="98"/>
  <c r="V30" i="98"/>
  <c r="Y30" i="98"/>
  <c r="D156" i="98" s="1"/>
  <c r="C54" i="97" s="1"/>
  <c r="D153" i="98"/>
  <c r="C51" i="97" s="1"/>
  <c r="A30" i="98"/>
  <c r="C166" i="98"/>
  <c r="C167" i="98"/>
  <c r="C168" i="98"/>
  <c r="B166" i="98"/>
  <c r="B167" i="98"/>
  <c r="B168" i="98"/>
  <c r="D168" i="98"/>
  <c r="C66" i="97" s="1"/>
  <c r="D167" i="98"/>
  <c r="C65" i="97" s="1"/>
  <c r="D164" i="98"/>
  <c r="C62" i="97" s="1"/>
  <c r="D161" i="98"/>
  <c r="C59" i="97" s="1"/>
  <c r="D155" i="98"/>
  <c r="C53" i="97" s="1"/>
  <c r="D154" i="98"/>
  <c r="C52" i="97" s="1"/>
  <c r="D151" i="98"/>
  <c r="C49" i="97" s="1"/>
  <c r="D150" i="98"/>
  <c r="C48" i="97" s="1"/>
  <c r="D148" i="98"/>
  <c r="C46" i="97" s="1"/>
  <c r="J70" i="98"/>
  <c r="B147" i="98"/>
  <c r="C147" i="98"/>
  <c r="B145" i="98"/>
  <c r="C145" i="98"/>
  <c r="B146" i="98"/>
  <c r="C146" i="98"/>
  <c r="C165" i="98"/>
  <c r="B165" i="98"/>
  <c r="C164" i="98"/>
  <c r="B164" i="98"/>
  <c r="C163" i="98"/>
  <c r="B163" i="98"/>
  <c r="C162" i="98"/>
  <c r="B162" i="98"/>
  <c r="C161" i="98"/>
  <c r="B161" i="98"/>
  <c r="C160" i="98"/>
  <c r="B160" i="98"/>
  <c r="C159" i="98"/>
  <c r="B159" i="98"/>
  <c r="C158" i="98"/>
  <c r="B158" i="98"/>
  <c r="C157" i="98"/>
  <c r="B157" i="98"/>
  <c r="C156" i="98"/>
  <c r="B156" i="98"/>
  <c r="C155" i="98"/>
  <c r="B155" i="98"/>
  <c r="C154" i="98"/>
  <c r="B154" i="98"/>
  <c r="C153" i="98"/>
  <c r="B153" i="98"/>
  <c r="C152" i="98"/>
  <c r="B152" i="98"/>
  <c r="C151" i="98"/>
  <c r="B151" i="98"/>
  <c r="C150" i="98"/>
  <c r="B150" i="98"/>
  <c r="C149" i="98"/>
  <c r="B149" i="98"/>
  <c r="C148" i="98"/>
  <c r="B148" i="98"/>
  <c r="C144" i="98"/>
  <c r="B144" i="98"/>
  <c r="C143" i="98"/>
  <c r="B143" i="98"/>
  <c r="C142" i="98"/>
  <c r="B142" i="98"/>
  <c r="C141" i="98"/>
  <c r="B141" i="98"/>
  <c r="C140" i="98"/>
  <c r="B140" i="98"/>
  <c r="C139" i="98"/>
  <c r="B139" i="98"/>
  <c r="C138" i="98"/>
  <c r="B138" i="98"/>
  <c r="C137" i="98"/>
  <c r="B137" i="98"/>
  <c r="C136" i="98"/>
  <c r="B136" i="98"/>
  <c r="C135" i="98"/>
  <c r="B135" i="98"/>
  <c r="C134" i="98"/>
  <c r="B134" i="98"/>
  <c r="C133" i="98"/>
  <c r="B133" i="98"/>
  <c r="C132" i="98"/>
  <c r="B132" i="98"/>
  <c r="C131" i="98"/>
  <c r="B131" i="98"/>
  <c r="C130" i="98"/>
  <c r="B130" i="98"/>
  <c r="C129" i="98"/>
  <c r="B129" i="98"/>
  <c r="C128" i="98"/>
  <c r="B128" i="98"/>
  <c r="C127" i="98"/>
  <c r="B127" i="98"/>
  <c r="C126" i="98"/>
  <c r="B126" i="98"/>
  <c r="C125" i="98"/>
  <c r="B125" i="98"/>
  <c r="C124" i="98"/>
  <c r="B124" i="98"/>
  <c r="C123" i="98"/>
  <c r="B123" i="98"/>
  <c r="C122" i="98"/>
  <c r="B122" i="98"/>
  <c r="C121" i="98"/>
  <c r="B121" i="98"/>
  <c r="C120" i="98"/>
  <c r="B120" i="98"/>
  <c r="C119" i="98"/>
  <c r="B119" i="98"/>
  <c r="C118" i="98"/>
  <c r="B118" i="98"/>
  <c r="C117" i="98"/>
  <c r="B117" i="98"/>
  <c r="C116" i="98"/>
  <c r="B116" i="98"/>
  <c r="C115" i="98"/>
  <c r="B115" i="98"/>
  <c r="C114" i="98"/>
  <c r="B114" i="98"/>
  <c r="C113" i="98"/>
  <c r="B113" i="98"/>
  <c r="C112" i="98"/>
  <c r="B112" i="98"/>
  <c r="C111" i="98"/>
  <c r="B111" i="98"/>
  <c r="C110" i="98"/>
  <c r="B110" i="98"/>
  <c r="C109" i="98"/>
  <c r="B109" i="98"/>
  <c r="C108" i="98"/>
  <c r="B108" i="98"/>
  <c r="C107" i="98"/>
  <c r="B107" i="98"/>
  <c r="C106" i="98"/>
  <c r="B106" i="98"/>
  <c r="C105" i="98"/>
  <c r="B105" i="98"/>
  <c r="I113" i="98" l="1"/>
  <c r="I104" i="98"/>
  <c r="I122" i="98"/>
  <c r="I116" i="98"/>
  <c r="I114" i="98"/>
  <c r="I112" i="98"/>
  <c r="I123" i="98"/>
  <c r="I115" i="98"/>
  <c r="D105" i="98"/>
  <c r="AJ47" i="98"/>
  <c r="T65" i="98" s="1"/>
  <c r="I110" i="98"/>
  <c r="I120" i="98"/>
  <c r="I121" i="98"/>
  <c r="I109" i="98"/>
  <c r="I102" i="98"/>
  <c r="I119" i="98"/>
  <c r="I106" i="98"/>
  <c r="I118" i="98"/>
  <c r="I107" i="98"/>
  <c r="I105" i="98"/>
  <c r="D147" i="98"/>
  <c r="I108" i="98"/>
  <c r="I124" i="98"/>
  <c r="I103" i="98"/>
  <c r="I117" i="98"/>
  <c r="I111" i="98"/>
  <c r="J115" i="98" l="1"/>
  <c r="J122" i="98"/>
  <c r="J114" i="98"/>
  <c r="J113" i="98"/>
  <c r="J105" i="98"/>
  <c r="J107" i="98"/>
  <c r="J110" i="98"/>
  <c r="J104" i="98"/>
  <c r="J124" i="98"/>
  <c r="J102" i="98"/>
  <c r="J117" i="98"/>
  <c r="J103" i="98"/>
  <c r="J123" i="98"/>
  <c r="J111" i="98"/>
  <c r="J108" i="98"/>
  <c r="J118" i="98"/>
  <c r="J109" i="98"/>
  <c r="J112" i="98"/>
  <c r="J106" i="98"/>
  <c r="J121" i="98"/>
  <c r="J119" i="98"/>
  <c r="J120" i="98"/>
  <c r="J116" i="98"/>
  <c r="D73" i="97" l="1"/>
  <c r="E73" i="97"/>
  <c r="F73" i="97"/>
  <c r="G73" i="97"/>
  <c r="H73" i="97"/>
  <c r="I73" i="97"/>
  <c r="J73" i="97"/>
  <c r="K73" i="97"/>
  <c r="L73" i="97"/>
  <c r="M73" i="97"/>
  <c r="N73" i="97"/>
  <c r="B69" i="97"/>
  <c r="C73" i="97"/>
  <c r="O1" i="1"/>
  <c r="A62" i="1"/>
  <c r="A70" i="1"/>
  <c r="A69" i="1"/>
  <c r="A68" i="1"/>
  <c r="A67" i="1"/>
  <c r="A66" i="1"/>
  <c r="A65" i="1"/>
  <c r="A64" i="1"/>
  <c r="A63" i="1"/>
  <c r="A61" i="1"/>
  <c r="A108" i="1"/>
  <c r="A107" i="1"/>
  <c r="A106" i="1"/>
  <c r="A110" i="1"/>
  <c r="A109" i="1"/>
  <c r="A74" i="1"/>
  <c r="A73" i="1"/>
  <c r="A80" i="1"/>
  <c r="A79" i="1"/>
  <c r="A78" i="1"/>
  <c r="A105" i="1"/>
  <c r="A104" i="1"/>
  <c r="A103" i="1"/>
  <c r="A84" i="1"/>
  <c r="A83" i="1"/>
  <c r="A87" i="1"/>
  <c r="A86" i="1"/>
  <c r="A85" i="1"/>
  <c r="A77" i="1"/>
  <c r="A76" i="1"/>
  <c r="A75" i="1"/>
  <c r="N5" i="1"/>
  <c r="M5" i="1"/>
  <c r="S43" i="97" l="1"/>
  <c r="S61" i="97"/>
  <c r="S59" i="97"/>
  <c r="S62" i="97"/>
  <c r="S58" i="97"/>
  <c r="S54" i="97"/>
  <c r="S50" i="97"/>
  <c r="S46" i="97"/>
  <c r="S57" i="97"/>
  <c r="S53" i="97"/>
  <c r="S45" i="97"/>
  <c r="S49" i="97"/>
  <c r="S64" i="97"/>
  <c r="S60" i="97"/>
  <c r="S56" i="97"/>
  <c r="S52" i="97"/>
  <c r="S48" i="97"/>
  <c r="S44" i="97"/>
  <c r="S63" i="97"/>
  <c r="S55" i="97"/>
  <c r="S51" i="97"/>
  <c r="S47" i="97"/>
  <c r="G65" i="98"/>
  <c r="P65" i="98" s="1"/>
  <c r="S67" i="98" s="1"/>
  <c r="N18" i="1" l="1"/>
  <c r="C46" i="1"/>
  <c r="M18" i="1" l="1"/>
  <c r="M19" i="1" s="1"/>
  <c r="C88" i="83" l="1"/>
  <c r="C90" i="83"/>
  <c r="C100" i="83"/>
  <c r="C99" i="83"/>
  <c r="C85" i="83"/>
  <c r="C94" i="83" l="1"/>
  <c r="C92" i="83" l="1"/>
  <c r="C95" i="83"/>
  <c r="C93" i="83"/>
  <c r="C98" i="83" l="1"/>
  <c r="B98" i="83" s="1"/>
  <c r="A98" i="83" s="1"/>
  <c r="C87" i="83"/>
  <c r="C91" i="83"/>
  <c r="B93" i="83" l="1"/>
  <c r="A93" i="83" s="1"/>
  <c r="B95" i="83"/>
  <c r="A95" i="83" s="1"/>
  <c r="B94" i="83"/>
  <c r="A94" i="83" s="1"/>
  <c r="B88" i="83"/>
  <c r="A88" i="83" s="1"/>
  <c r="B87" i="83"/>
  <c r="A87" i="83" s="1"/>
  <c r="C97" i="83" l="1"/>
  <c r="B97" i="83" s="1"/>
  <c r="A97" i="83" s="1"/>
  <c r="C96" i="83"/>
  <c r="B96" i="83" s="1"/>
  <c r="A96" i="83" s="1"/>
  <c r="C89" i="83"/>
  <c r="B89" i="83" s="1"/>
  <c r="A89" i="83" s="1"/>
  <c r="C86" i="83" l="1"/>
  <c r="B86" i="83" s="1"/>
  <c r="A86" i="83" s="1"/>
  <c r="B99" i="83" l="1"/>
  <c r="A99" i="83" s="1"/>
  <c r="B90" i="83"/>
  <c r="A90" i="83" s="1"/>
  <c r="B100" i="83"/>
  <c r="A100" i="83" s="1"/>
  <c r="B91" i="83"/>
  <c r="A91" i="83" s="1"/>
  <c r="B92" i="83"/>
  <c r="A92" i="83" s="1"/>
  <c r="B85" i="83"/>
  <c r="A85" i="83"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TOUR2CONTROL</author>
  </authors>
  <commentList>
    <comment ref="D1" authorId="0" shapeId="0" xr:uid="{05285DDB-4777-4219-BEAC-68B9BE3188C3}">
      <text>
        <r>
          <rPr>
            <b/>
            <sz val="9"/>
            <color indexed="81"/>
            <rFont val="Tahoma"/>
            <family val="2"/>
          </rPr>
          <t>Ici je peux changer le montant de mon prévlèvement si il change en cours d'année. Puis j'indique à partir de quel mois il effectif.
Je peux également indiquer un paiment ponctuel. ( Ex: de février à juin. À partir du 2, fini le mois 6)</t>
        </r>
        <r>
          <rPr>
            <sz val="9"/>
            <color indexed="81"/>
            <rFont val="Tahoma"/>
            <family val="2"/>
          </rPr>
          <t xml:space="preserve">
</t>
        </r>
      </text>
    </comment>
    <comment ref="H1" authorId="0" shapeId="0" xr:uid="{C0EC57EF-0D74-4D81-8240-2DC75F46DDCC}">
      <text>
        <r>
          <rPr>
            <b/>
            <sz val="9"/>
            <color indexed="81"/>
            <rFont val="Tahoma"/>
            <family val="2"/>
          </rPr>
          <t>Ici je choisis, à l'aide du menu déroulant, les familles associées à mes prélèvements et mes catégories ça me permet d'obtenir les statistiques et % pour chaque mois et à l'année et de le voir sur les graphiques associés.</t>
        </r>
        <r>
          <rPr>
            <sz val="9"/>
            <color indexed="81"/>
            <rFont val="Tahoma"/>
            <family val="2"/>
          </rPr>
          <t xml:space="preserve">
</t>
        </r>
      </text>
    </comment>
    <comment ref="A2" authorId="0" shapeId="0" xr:uid="{5176E5FB-FF7F-4A53-B6EF-3DB947D6C0F5}">
      <text>
        <r>
          <rPr>
            <sz val="9"/>
            <color indexed="81"/>
            <rFont val="Tahoma"/>
            <family val="2"/>
          </rPr>
          <t xml:space="preserve">Ici, à l'aide du menu déroulant je choisis les intitulés des prélèvements/règlement mensuels.
Si j'ai personnalisé, les informations apparaitront.
</t>
        </r>
      </text>
    </comment>
    <comment ref="K23" authorId="0" shapeId="0" xr:uid="{CF952505-43DE-4DB3-B5E7-53CDF76CC388}">
      <text>
        <r>
          <rPr>
            <b/>
            <sz val="9"/>
            <color indexed="81"/>
            <rFont val="Tahoma"/>
            <family val="2"/>
          </rPr>
          <t>Ici je choisis, à l'aide du menu déroulants, les catégories que je veux dans mes onglets mensuels</t>
        </r>
        <r>
          <rPr>
            <sz val="9"/>
            <color indexed="81"/>
            <rFont val="Tahoma"/>
            <family val="2"/>
          </rPr>
          <t xml:space="preserve">
</t>
        </r>
      </text>
    </comment>
    <comment ref="O23" authorId="0" shapeId="0" xr:uid="{3201D805-BC28-41D9-B07B-C07DEB4AC30D}">
      <text>
        <r>
          <rPr>
            <b/>
            <sz val="9"/>
            <color indexed="81"/>
            <rFont val="Tahoma"/>
            <family val="2"/>
          </rPr>
          <t>Ici je choisis, à l'aide du menu déroulant, les familles associées à mes prélèvements et mes catégories ça me permet d'obtenir les statistiques et % pour chaque mois et à l'année et de le voir sur les graphiques associés.</t>
        </r>
        <r>
          <rPr>
            <sz val="9"/>
            <color indexed="81"/>
            <rFont val="Tahoma"/>
            <family val="2"/>
          </rPr>
          <t xml:space="preserve">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TOUR2CONTROL</author>
  </authors>
  <commentList>
    <comment ref="AK2" authorId="0" shapeId="0" xr:uid="{95956A69-8F8C-4612-91D1-DCF7D7DDEC8B}">
      <text>
        <r>
          <rPr>
            <b/>
            <sz val="9"/>
            <color indexed="81"/>
            <rFont val="Tahoma"/>
            <family val="2"/>
          </rPr>
          <t>Si le montant du prélèvement varie de manière excetionnelle, je peux l'ajuster en indiquant la différence (positive ou négative)</t>
        </r>
        <r>
          <rPr>
            <sz val="9"/>
            <color indexed="81"/>
            <rFont val="Tahoma"/>
            <family val="2"/>
          </rPr>
          <t xml:space="preserve">
</t>
        </r>
      </text>
    </comment>
  </commentList>
</comments>
</file>

<file path=xl/sharedStrings.xml><?xml version="1.0" encoding="utf-8"?>
<sst xmlns="http://schemas.openxmlformats.org/spreadsheetml/2006/main" count="456" uniqueCount="257">
  <si>
    <t>Renseignez les noms de votre famille et ceux de vos animaux, les modèles de vos véhicules et les abonnement souscrit qui sont prélévés tous les mois afin de personnaliser les informations</t>
  </si>
  <si>
    <t>Votre Famille</t>
  </si>
  <si>
    <t>Vos Animaux</t>
  </si>
  <si>
    <t>Vos Véhicules</t>
  </si>
  <si>
    <t>Vos abonnements</t>
  </si>
  <si>
    <t>Adulte 1</t>
  </si>
  <si>
    <t>Voiture 1</t>
  </si>
  <si>
    <t>Abonnement 1</t>
  </si>
  <si>
    <t>Animal 1</t>
  </si>
  <si>
    <t>Adulte 2</t>
  </si>
  <si>
    <t>Voiture 2</t>
  </si>
  <si>
    <t>Abonnement 2</t>
  </si>
  <si>
    <t>Animal 2</t>
  </si>
  <si>
    <t>Voiture 3</t>
  </si>
  <si>
    <t>Abonnement 3</t>
  </si>
  <si>
    <t>Enfant 1</t>
  </si>
  <si>
    <t>Animal 3</t>
  </si>
  <si>
    <t>Abonnement 4</t>
  </si>
  <si>
    <t>Enfant 2</t>
  </si>
  <si>
    <t>Animal 4</t>
  </si>
  <si>
    <t>Moto 1</t>
  </si>
  <si>
    <t>Abonnement 5</t>
  </si>
  <si>
    <t>Enfant 3</t>
  </si>
  <si>
    <t>Moto 2</t>
  </si>
  <si>
    <t>Abonnement 6</t>
  </si>
  <si>
    <t>Abonnement 7</t>
  </si>
  <si>
    <t>Abonnement 8</t>
  </si>
  <si>
    <t>Abonnement 9</t>
  </si>
  <si>
    <t>Abonnement 10</t>
  </si>
  <si>
    <t>Je choisis les prélèvements, réglements mensuels et regulier puis j'indique les eventuels détails et montants</t>
  </si>
  <si>
    <t>Nouveaux
Montants Ou 
Ponctuels</t>
  </si>
  <si>
    <t>A appliquer</t>
  </si>
  <si>
    <t>Ponctuel
 Jusqu'au</t>
  </si>
  <si>
    <t>Je choisis la famille associée au prélèvement</t>
  </si>
  <si>
    <r>
      <t xml:space="preserve">Credit </t>
    </r>
    <r>
      <rPr>
        <b/>
        <sz val="11"/>
        <color theme="4"/>
        <rFont val="Calibri"/>
        <family val="2"/>
        <scheme val="minor"/>
      </rPr>
      <t>Compte Courant</t>
    </r>
    <r>
      <rPr>
        <b/>
        <sz val="11"/>
        <color theme="1"/>
        <rFont val="Calibri"/>
        <family val="2"/>
        <scheme val="minor"/>
      </rPr>
      <t xml:space="preserve"> de départ au 01/01</t>
    </r>
  </si>
  <si>
    <r>
      <t xml:space="preserve">Credit </t>
    </r>
    <r>
      <rPr>
        <b/>
        <sz val="11"/>
        <color theme="9"/>
        <rFont val="Calibri"/>
        <family val="2"/>
        <scheme val="minor"/>
      </rPr>
      <t>Compte Epargne</t>
    </r>
    <r>
      <rPr>
        <b/>
        <sz val="11"/>
        <color theme="1"/>
        <rFont val="Calibri"/>
        <family val="2"/>
        <scheme val="minor"/>
      </rPr>
      <t xml:space="preserve"> de départ au 01/01</t>
    </r>
  </si>
  <si>
    <t>Intitulé</t>
  </si>
  <si>
    <t>Détails</t>
  </si>
  <si>
    <t>Montants</t>
  </si>
  <si>
    <t>à partir du mois :</t>
  </si>
  <si>
    <t>fini le mois :</t>
  </si>
  <si>
    <t>Habitation</t>
  </si>
  <si>
    <t>Salaires / Approvisionnements</t>
  </si>
  <si>
    <t>TOTAL MOIS</t>
  </si>
  <si>
    <t>Janvier</t>
  </si>
  <si>
    <t>Connectivité</t>
  </si>
  <si>
    <t>Février</t>
  </si>
  <si>
    <t>Mars</t>
  </si>
  <si>
    <t>Avril</t>
  </si>
  <si>
    <t>Animaux</t>
  </si>
  <si>
    <t>Mai</t>
  </si>
  <si>
    <t>Véhicules</t>
  </si>
  <si>
    <t>Juin</t>
  </si>
  <si>
    <t>Juillet</t>
  </si>
  <si>
    <t>Banque</t>
  </si>
  <si>
    <t>Août</t>
  </si>
  <si>
    <t>Septembre</t>
  </si>
  <si>
    <t>Octobre</t>
  </si>
  <si>
    <t>Novembre</t>
  </si>
  <si>
    <t>Décembre</t>
  </si>
  <si>
    <t>TOTAL par personne</t>
  </si>
  <si>
    <t>TOTAL ANNUEL</t>
  </si>
  <si>
    <t>Je choisis mes catégories</t>
  </si>
  <si>
    <t>puis</t>
  </si>
  <si>
    <t>Je choisis la famille associée</t>
  </si>
  <si>
    <t>Case / Ligne</t>
  </si>
  <si>
    <t>Catégorie</t>
  </si>
  <si>
    <t>#E2EFDA</t>
  </si>
  <si>
    <t>1 / L1</t>
  </si>
  <si>
    <t>Courses courantes</t>
  </si>
  <si>
    <t>→</t>
  </si>
  <si>
    <t>Courses</t>
  </si>
  <si>
    <t>#DDEBF7</t>
  </si>
  <si>
    <t>2 / L1</t>
  </si>
  <si>
    <t>Médecine / Pharmacie / Santé</t>
  </si>
  <si>
    <t>Santé</t>
  </si>
  <si>
    <t>#FCE4D6</t>
  </si>
  <si>
    <t>3 / L1</t>
  </si>
  <si>
    <t>Beauté</t>
  </si>
  <si>
    <t>Le Look</t>
  </si>
  <si>
    <t>#F8CBAD</t>
  </si>
  <si>
    <t>4 / L1</t>
  </si>
  <si>
    <t>Vêtements</t>
  </si>
  <si>
    <t>#D4FCE0</t>
  </si>
  <si>
    <t>5 / L1</t>
  </si>
  <si>
    <t>Matériel Cuisine</t>
  </si>
  <si>
    <t>Equipement</t>
  </si>
  <si>
    <t>6 / L1</t>
  </si>
  <si>
    <t>Fournitures Maison</t>
  </si>
  <si>
    <t>#C6E0B4</t>
  </si>
  <si>
    <t>7 / L1</t>
  </si>
  <si>
    <t>Electro / Meubles</t>
  </si>
  <si>
    <t>#A9D08E</t>
  </si>
  <si>
    <t>8 / L1</t>
  </si>
  <si>
    <t>Brico / Outillage / Jardin</t>
  </si>
  <si>
    <t>9 / L1</t>
  </si>
  <si>
    <t>#FFFFFF</t>
  </si>
  <si>
    <t>10 / L1</t>
  </si>
  <si>
    <t>J'épargne</t>
  </si>
  <si>
    <t>Retrait</t>
  </si>
  <si>
    <t>#FAA4A4</t>
  </si>
  <si>
    <t>1 / L2</t>
  </si>
  <si>
    <t>Essence / Parking / Péage</t>
  </si>
  <si>
    <t>2 / L2</t>
  </si>
  <si>
    <t>Restaurant / Bar</t>
  </si>
  <si>
    <t>Loisirs</t>
  </si>
  <si>
    <t>#FFE699</t>
  </si>
  <si>
    <t>3 / L2</t>
  </si>
  <si>
    <t>Activités / Voyages / Vacances</t>
  </si>
  <si>
    <t>#FFD966</t>
  </si>
  <si>
    <t>4 / L2</t>
  </si>
  <si>
    <t>Sports</t>
  </si>
  <si>
    <t>#8DD7C0</t>
  </si>
  <si>
    <t>5 / L2</t>
  </si>
  <si>
    <t>Pets</t>
  </si>
  <si>
    <t>#85E5FB</t>
  </si>
  <si>
    <t>6 / L2</t>
  </si>
  <si>
    <t>Informatique / Téléphonie / Electronique</t>
  </si>
  <si>
    <t>Numérique</t>
  </si>
  <si>
    <t>#62DDFA</t>
  </si>
  <si>
    <t>7 / L2</t>
  </si>
  <si>
    <t>Fournitures Bureautique</t>
  </si>
  <si>
    <t>Bureautique</t>
  </si>
  <si>
    <t>#BF97DD</t>
  </si>
  <si>
    <t>8 / L2</t>
  </si>
  <si>
    <t>Beauté / Bien être</t>
  </si>
  <si>
    <t>#F6A8ED</t>
  </si>
  <si>
    <t>9 / L2</t>
  </si>
  <si>
    <t>Les inclassables</t>
  </si>
  <si>
    <t>Autres</t>
  </si>
  <si>
    <t>#00CC00</t>
  </si>
  <si>
    <t>10 / L2</t>
  </si>
  <si>
    <t>Epargne</t>
  </si>
  <si>
    <t>TOTAL</t>
  </si>
  <si>
    <t>#808000</t>
  </si>
  <si>
    <t>11 / L2</t>
  </si>
  <si>
    <t>Tabac / Jeux</t>
  </si>
  <si>
    <t>Addictions</t>
  </si>
  <si>
    <t>Intitulés</t>
  </si>
  <si>
    <t>Famille</t>
  </si>
  <si>
    <t>Catégories</t>
  </si>
  <si>
    <t>Assurances</t>
  </si>
  <si>
    <t>BDSM / Sextoys / Brico Sexe</t>
  </si>
  <si>
    <t>Bricolage</t>
  </si>
  <si>
    <t>Cash</t>
  </si>
  <si>
    <t>Abonnement Internet</t>
  </si>
  <si>
    <t>Abonnement Internet secondaire</t>
  </si>
  <si>
    <t>Enfants &amp; Scolarité</t>
  </si>
  <si>
    <t>Habitation secondaire</t>
  </si>
  <si>
    <t>Fourniture &amp; Cuisine</t>
  </si>
  <si>
    <t>Impôts</t>
  </si>
  <si>
    <t>Jardin</t>
  </si>
  <si>
    <t>Assurance Habitation</t>
  </si>
  <si>
    <t>Sexe</t>
  </si>
  <si>
    <t>Assurance Habitation secondaire</t>
  </si>
  <si>
    <t>Téléphonie</t>
  </si>
  <si>
    <t>Outillage</t>
  </si>
  <si>
    <t>Sortie / Loisirs / Vacances</t>
  </si>
  <si>
    <t>Eau</t>
  </si>
  <si>
    <t>Eau habitation secondaire</t>
  </si>
  <si>
    <t>Electricité</t>
  </si>
  <si>
    <t>Electricité habitation secondaire</t>
  </si>
  <si>
    <t>Frais banquaire</t>
  </si>
  <si>
    <t>Gaz</t>
  </si>
  <si>
    <t>Gaz Habitation secondaire</t>
  </si>
  <si>
    <t>Impôts foncier</t>
  </si>
  <si>
    <t>Impôts foncier 2</t>
  </si>
  <si>
    <t>Impôts revenus</t>
  </si>
  <si>
    <t>Impôts revenus 2</t>
  </si>
  <si>
    <t>Loyer</t>
  </si>
  <si>
    <t>Mutuelle</t>
  </si>
  <si>
    <t>Mutuelle 2</t>
  </si>
  <si>
    <t>Mutuelle 3</t>
  </si>
  <si>
    <t>Remboursement Prêt Courant</t>
  </si>
  <si>
    <t>Remboursement Prêt Courant 2</t>
  </si>
  <si>
    <t>Remboursement Prêt Courant 3</t>
  </si>
  <si>
    <t>Remboursement Prêt Maison</t>
  </si>
  <si>
    <t>Remboursement Prêt Maison 2</t>
  </si>
  <si>
    <t>Remboursement Prêt Maison 3</t>
  </si>
  <si>
    <t>Taxe d'habitation</t>
  </si>
  <si>
    <t>Taxe d'habitation 2</t>
  </si>
  <si>
    <t>Prélévements Automatiques</t>
  </si>
  <si>
    <t xml:space="preserve"> Intitulé
Mensuel</t>
  </si>
  <si>
    <t>Montant Mensuel</t>
  </si>
  <si>
    <r>
      <t xml:space="preserve">Ajustements exceptionnels
</t>
    </r>
    <r>
      <rPr>
        <i/>
        <sz val="12"/>
        <color theme="1"/>
        <rFont val="Calibri"/>
        <family val="2"/>
        <scheme val="minor"/>
      </rPr>
      <t>(si nécessaire)</t>
    </r>
  </si>
  <si>
    <t>Familles associées</t>
  </si>
  <si>
    <t>Date</t>
  </si>
  <si>
    <t>Détail</t>
  </si>
  <si>
    <t>Montant</t>
  </si>
  <si>
    <t/>
  </si>
  <si>
    <t>Solde Mois Précédent</t>
  </si>
  <si>
    <t>Revenus Exceptionnels</t>
  </si>
  <si>
    <t>Crédit</t>
  </si>
  <si>
    <t>Total Dépenses</t>
  </si>
  <si>
    <t>Solde / Salaire /
Revenus Exceptionnels</t>
  </si>
  <si>
    <t>=</t>
  </si>
  <si>
    <t>Reste sur le mois</t>
  </si>
  <si>
    <t>Revenus Exceptionnels et/ou hors salaire</t>
  </si>
  <si>
    <t>Compte 
Epargne</t>
  </si>
  <si>
    <t>Détail des revenus exceptionnels ou autres</t>
  </si>
  <si>
    <t>Solde Actuel</t>
  </si>
  <si>
    <t>Date du virement</t>
  </si>
  <si>
    <t>Virements reçus du compte épargne</t>
  </si>
  <si>
    <t>Virement vers le Compte courant</t>
  </si>
  <si>
    <r>
      <rPr>
        <b/>
        <sz val="14"/>
        <color theme="1"/>
        <rFont val="Calibri"/>
        <family val="2"/>
        <scheme val="minor"/>
      </rPr>
      <t>Equilibrage des paiments CASH</t>
    </r>
    <r>
      <rPr>
        <sz val="11"/>
        <color theme="1"/>
        <rFont val="Calibri"/>
        <family val="2"/>
        <scheme val="minor"/>
      </rPr>
      <t xml:space="preserve">
</t>
    </r>
    <r>
      <rPr>
        <i/>
        <sz val="10"/>
        <color theme="1"/>
        <rFont val="Calibri"/>
        <family val="2"/>
        <scheme val="minor"/>
      </rPr>
      <t>(permet d'ajuster le montant du compte tout en ajoutant les dépenses en liquide)</t>
    </r>
  </si>
  <si>
    <t>Total Prélèvement Compte Epargne sur le mois</t>
  </si>
  <si>
    <t>Total</t>
  </si>
  <si>
    <t>%</t>
  </si>
  <si>
    <t>TOUTES LES DEPENSES DE L'ANNEE</t>
  </si>
  <si>
    <t>FAMILLE</t>
  </si>
  <si>
    <t>CATEGORIES / INTITULES</t>
  </si>
  <si>
    <t>Annuel par Famille</t>
  </si>
  <si>
    <t>z</t>
  </si>
  <si>
    <t>TOTAUX</t>
  </si>
  <si>
    <t>zz</t>
  </si>
  <si>
    <t>LES REVENUS DE L'ANNEE</t>
  </si>
  <si>
    <t>zzz</t>
  </si>
  <si>
    <t>zzzz</t>
  </si>
  <si>
    <t>Autre revenus</t>
  </si>
  <si>
    <t>zzzzz</t>
  </si>
  <si>
    <t>zzzzzz</t>
  </si>
  <si>
    <t>Balance</t>
  </si>
  <si>
    <t>zzzzzzz</t>
  </si>
  <si>
    <t>zzzzzzzz</t>
  </si>
  <si>
    <t>Désignation</t>
  </si>
  <si>
    <t>#FFFF999</t>
  </si>
  <si>
    <t>#92D050</t>
  </si>
  <si>
    <t>#0D534B</t>
  </si>
  <si>
    <t>#FF99CC</t>
  </si>
  <si>
    <t>#B2B2B2</t>
  </si>
  <si>
    <t>#00FFFF</t>
  </si>
  <si>
    <t>#3BCCFF</t>
  </si>
  <si>
    <t>#008EC0</t>
  </si>
  <si>
    <t>#66FFCC</t>
  </si>
  <si>
    <t>#47702E</t>
  </si>
  <si>
    <t>DIY</t>
  </si>
  <si>
    <t>#996600</t>
  </si>
  <si>
    <t>#F0340E</t>
  </si>
  <si>
    <t>#C40E0E</t>
  </si>
  <si>
    <t>#5F5F5F</t>
  </si>
  <si>
    <t>#EE8240</t>
  </si>
  <si>
    <t>#C89800</t>
  </si>
  <si>
    <t>Emprunt</t>
  </si>
  <si>
    <t>#808080</t>
  </si>
  <si>
    <t>#004A82</t>
  </si>
  <si>
    <t>#8D42C6</t>
  </si>
  <si>
    <t>#0078A2</t>
  </si>
  <si>
    <t>#E0654C</t>
  </si>
  <si>
    <t>Artisanat</t>
  </si>
  <si>
    <t>#CC8800</t>
  </si>
  <si>
    <t>Mutuelle Animal 1</t>
  </si>
  <si>
    <t>Abonnement téléphone Adulte 1</t>
  </si>
  <si>
    <t>Assurance Voiture 1</t>
  </si>
  <si>
    <t>J'ajoute une catégorie :</t>
  </si>
  <si>
    <t>Saisir le nom ici et valider</t>
  </si>
  <si>
    <t>J'ajoute une famille :</t>
  </si>
  <si>
    <t>J'ajoute un intitulé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</si>
</sst>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8" formatCode="#,##0.00\ &quot;€&quot;;[Red]\-#,##0.00\ &quot;€&quot;"/>
    <numFmt numFmtId="44" formatCode="_-* #,##0.00\ &quot;€&quot;_-;\-* #,##0.00\ &quot;€&quot;_-;_-* &quot;-&quot;??\ &quot;€&quot;_-;_-@_-"/>
    <numFmt numFmtId="164" formatCode="#,##0.00\ &quot;€&quot;"/>
    <numFmt numFmtId="165" formatCode="d/m;@"/>
  </numFmts>
  <fonts count="53" x14ac:knownFonts="1">
    <font>
      <sz val="11"/>
      <color theme="1"/>
      <name val="Calibri"/>
      <family val="2"/>
      <scheme val="minor"/>
    </font>
    <font>
      <sz val="11"/>
      <color rgb="FFFF0000"/>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8"/>
      <color theme="1"/>
      <name val="Calibri"/>
      <family val="2"/>
      <scheme val="minor"/>
    </font>
    <font>
      <b/>
      <sz val="12"/>
      <color rgb="FFFF0000"/>
      <name val="Calibri"/>
      <family val="2"/>
      <scheme val="minor"/>
    </font>
    <font>
      <b/>
      <sz val="24"/>
      <color theme="1"/>
      <name val="Calibri"/>
      <family val="2"/>
      <scheme val="minor"/>
    </font>
    <font>
      <sz val="9"/>
      <color theme="1"/>
      <name val="Calibri"/>
      <family val="2"/>
      <scheme val="minor"/>
    </font>
    <font>
      <b/>
      <sz val="20"/>
      <color theme="1"/>
      <name val="Calibri"/>
      <family val="2"/>
      <scheme val="minor"/>
    </font>
    <font>
      <b/>
      <sz val="22"/>
      <color theme="1"/>
      <name val="Calibri"/>
      <family val="2"/>
      <scheme val="minor"/>
    </font>
    <font>
      <b/>
      <sz val="16"/>
      <color theme="4"/>
      <name val="Calibri"/>
      <family val="2"/>
      <scheme val="minor"/>
    </font>
    <font>
      <sz val="11"/>
      <color theme="1"/>
      <name val="Calibri"/>
      <family val="2"/>
      <scheme val="minor"/>
    </font>
    <font>
      <sz val="11"/>
      <name val="Calibri"/>
      <family val="2"/>
      <scheme val="minor"/>
    </font>
    <font>
      <sz val="10"/>
      <color theme="1"/>
      <name val="Calibri"/>
      <family val="2"/>
      <scheme val="minor"/>
    </font>
    <font>
      <b/>
      <sz val="12"/>
      <color theme="4"/>
      <name val="Calibri"/>
      <family val="2"/>
      <scheme val="minor"/>
    </font>
    <font>
      <b/>
      <sz val="16"/>
      <color theme="4" tint="-0.249977111117893"/>
      <name val="Calibri"/>
      <family val="2"/>
      <scheme val="minor"/>
    </font>
    <font>
      <b/>
      <sz val="18"/>
      <color theme="4" tint="-0.249977111117893"/>
      <name val="Calibri"/>
      <family val="2"/>
      <scheme val="minor"/>
    </font>
    <font>
      <b/>
      <sz val="20"/>
      <color rgb="FFFF0000"/>
      <name val="Calibri"/>
      <family val="2"/>
      <scheme val="minor"/>
    </font>
    <font>
      <b/>
      <sz val="20"/>
      <color theme="4" tint="-0.249977111117893"/>
      <name val="Calibri"/>
      <family val="2"/>
      <scheme val="minor"/>
    </font>
    <font>
      <b/>
      <sz val="11"/>
      <color theme="4"/>
      <name val="Calibri"/>
      <family val="2"/>
      <scheme val="minor"/>
    </font>
    <font>
      <b/>
      <sz val="11"/>
      <color theme="9"/>
      <name val="Calibri"/>
      <family val="2"/>
      <scheme val="minor"/>
    </font>
    <font>
      <b/>
      <i/>
      <sz val="14"/>
      <color theme="1"/>
      <name val="Calibri"/>
      <family val="2"/>
      <scheme val="minor"/>
    </font>
    <font>
      <b/>
      <sz val="20"/>
      <color rgb="FFC00000"/>
      <name val="Calibri"/>
      <family val="2"/>
      <scheme val="minor"/>
    </font>
    <font>
      <b/>
      <sz val="22"/>
      <color theme="9" tint="-0.249977111117893"/>
      <name val="Calibri"/>
      <family val="2"/>
      <scheme val="minor"/>
    </font>
    <font>
      <b/>
      <sz val="11"/>
      <color rgb="FFC00000"/>
      <name val="Calibri"/>
      <family val="2"/>
      <scheme val="minor"/>
    </font>
    <font>
      <sz val="11"/>
      <color rgb="FF8DD7C0"/>
      <name val="Calibri"/>
      <family val="2"/>
      <scheme val="minor"/>
    </font>
    <font>
      <b/>
      <i/>
      <sz val="18"/>
      <color theme="1"/>
      <name val="Calibri"/>
      <family val="2"/>
      <scheme val="minor"/>
    </font>
    <font>
      <b/>
      <sz val="18"/>
      <color rgb="FFC00000"/>
      <name val="Calibri"/>
      <family val="2"/>
      <scheme val="minor"/>
    </font>
    <font>
      <b/>
      <sz val="16"/>
      <color theme="9"/>
      <name val="Calibri"/>
      <family val="2"/>
      <scheme val="minor"/>
    </font>
    <font>
      <b/>
      <sz val="14"/>
      <color theme="0"/>
      <name val="Calibri"/>
      <family val="2"/>
      <scheme val="minor"/>
    </font>
    <font>
      <b/>
      <sz val="12"/>
      <color theme="0"/>
      <name val="Calibri"/>
      <family val="2"/>
      <scheme val="minor"/>
    </font>
    <font>
      <i/>
      <sz val="12"/>
      <color theme="1"/>
      <name val="Calibri"/>
      <family val="2"/>
      <scheme val="minor"/>
    </font>
    <font>
      <b/>
      <sz val="16"/>
      <color theme="0"/>
      <name val="Calibri"/>
      <family val="2"/>
      <scheme val="minor"/>
    </font>
    <font>
      <i/>
      <sz val="10"/>
      <color theme="1"/>
      <name val="Calibri"/>
      <family val="2"/>
      <scheme val="minor"/>
    </font>
    <font>
      <b/>
      <i/>
      <sz val="12"/>
      <color theme="1"/>
      <name val="Calibri"/>
      <family val="2"/>
      <scheme val="minor"/>
    </font>
    <font>
      <b/>
      <sz val="12"/>
      <name val="Calibri"/>
      <family val="2"/>
      <scheme val="minor"/>
    </font>
    <font>
      <b/>
      <sz val="26"/>
      <color theme="0"/>
      <name val="Calibri"/>
      <family val="2"/>
      <scheme val="minor"/>
    </font>
    <font>
      <b/>
      <sz val="11"/>
      <color theme="1"/>
      <name val="Calibri"/>
      <family val="2"/>
    </font>
    <font>
      <b/>
      <sz val="18"/>
      <color theme="9"/>
      <name val="Calibri"/>
      <family val="2"/>
      <scheme val="minor"/>
    </font>
    <font>
      <sz val="8"/>
      <name val="Calibri"/>
      <family val="2"/>
      <scheme val="minor"/>
    </font>
    <font>
      <b/>
      <sz val="22"/>
      <color theme="1"/>
      <name val="Edwardian Script ITC"/>
      <family val="4"/>
    </font>
    <font>
      <b/>
      <sz val="24"/>
      <color theme="1"/>
      <name val="Edwardian Script ITC"/>
      <family val="4"/>
    </font>
    <font>
      <i/>
      <sz val="18"/>
      <color theme="0"/>
      <name val="Calibri"/>
      <family val="2"/>
      <scheme val="minor"/>
    </font>
    <font>
      <sz val="9"/>
      <color indexed="81"/>
      <name val="Tahoma"/>
      <family val="2"/>
    </font>
    <font>
      <b/>
      <sz val="9"/>
      <color indexed="81"/>
      <name val="Tahoma"/>
      <family val="2"/>
    </font>
    <font>
      <b/>
      <sz val="11"/>
      <color theme="0"/>
      <name val="Calibri"/>
      <family val="2"/>
      <scheme val="minor"/>
    </font>
    <font>
      <sz val="11"/>
      <color theme="0"/>
      <name val="Calibri"/>
      <family val="2"/>
      <scheme val="minor"/>
    </font>
    <font>
      <b/>
      <sz val="24"/>
      <color theme="0"/>
      <name val="Calibri"/>
      <family val="2"/>
      <scheme val="minor"/>
    </font>
    <font>
      <b/>
      <sz val="24"/>
      <name val="Calibri"/>
      <family val="2"/>
      <scheme val="minor"/>
    </font>
    <font>
      <i/>
      <sz val="11"/>
      <color theme="1"/>
      <name val="Calibri"/>
      <family val="2"/>
      <scheme val="minor"/>
    </font>
    <font>
      <b/>
      <sz val="14"/>
      <color theme="1"/>
      <name val="Calibri"/>
      <family val="2"/>
    </font>
  </fonts>
  <fills count="22">
    <fill>
      <patternFill patternType="none"/>
    </fill>
    <fill>
      <patternFill patternType="gray125"/>
    </fill>
    <fill>
      <patternFill patternType="solid">
        <fgColor theme="0"/>
        <bgColor indexed="64"/>
      </patternFill>
    </fill>
    <fill>
      <patternFill patternType="solid">
        <fgColor theme="4" tint="0.79998168889431442"/>
        <bgColor indexed="64"/>
      </patternFill>
    </fill>
    <fill>
      <patternFill patternType="solid">
        <fgColor theme="6" tint="0.79998168889431442"/>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rgb="FFFFFF99"/>
        <bgColor indexed="64"/>
      </patternFill>
    </fill>
    <fill>
      <patternFill patternType="solid">
        <fgColor rgb="FFFF9966"/>
        <bgColor indexed="64"/>
      </patternFill>
    </fill>
    <fill>
      <patternFill patternType="solid">
        <fgColor rgb="FFF6A8ED"/>
        <bgColor indexed="64"/>
      </patternFill>
    </fill>
    <fill>
      <patternFill patternType="solid">
        <fgColor rgb="FF8DD7C0"/>
        <bgColor indexed="64"/>
      </patternFill>
    </fill>
    <fill>
      <patternFill patternType="solid">
        <fgColor theme="9" tint="0.39997558519241921"/>
        <bgColor indexed="64"/>
      </patternFill>
    </fill>
    <fill>
      <patternFill patternType="solid">
        <fgColor rgb="FFB4EEB0"/>
        <bgColor indexed="64"/>
      </patternFill>
    </fill>
    <fill>
      <patternFill patternType="solid">
        <fgColor rgb="FFD1FBED"/>
        <bgColor indexed="64"/>
      </patternFill>
    </fill>
    <fill>
      <patternFill patternType="solid">
        <fgColor rgb="FFFF0000"/>
        <bgColor indexed="64"/>
      </patternFill>
    </fill>
    <fill>
      <patternFill patternType="solid">
        <fgColor theme="4" tint="0.39997558519241921"/>
        <bgColor indexed="64"/>
      </patternFill>
    </fill>
    <fill>
      <patternFill patternType="solid">
        <fgColor theme="0" tint="-0.14999847407452621"/>
        <bgColor indexed="64"/>
      </patternFill>
    </fill>
    <fill>
      <patternFill patternType="solid">
        <fgColor theme="1"/>
        <bgColor indexed="64"/>
      </patternFill>
    </fill>
    <fill>
      <patternFill patternType="solid">
        <fgColor theme="4"/>
        <bgColor indexed="64"/>
      </patternFill>
    </fill>
    <fill>
      <patternFill patternType="solid">
        <fgColor theme="9"/>
        <bgColor indexed="64"/>
      </patternFill>
    </fill>
    <fill>
      <patternFill patternType="solid">
        <fgColor theme="0" tint="-0.34998626667073579"/>
        <bgColor indexed="64"/>
      </patternFill>
    </fill>
    <fill>
      <patternFill patternType="solid">
        <fgColor theme="2" tint="-0.499984740745262"/>
        <bgColor indexed="64"/>
      </patternFill>
    </fill>
  </fills>
  <borders count="67">
    <border>
      <left/>
      <right/>
      <top/>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thin">
        <color indexed="64"/>
      </top>
      <bottom style="thin">
        <color indexed="64"/>
      </bottom>
      <diagonal/>
    </border>
    <border>
      <left style="medium">
        <color indexed="64"/>
      </left>
      <right/>
      <top/>
      <bottom style="thin">
        <color indexed="64"/>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medium">
        <color indexed="64"/>
      </left>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style="medium">
        <color indexed="64"/>
      </right>
      <top/>
      <bottom/>
      <diagonal/>
    </border>
    <border>
      <left/>
      <right/>
      <top style="medium">
        <color indexed="64"/>
      </top>
      <bottom/>
      <diagonal/>
    </border>
    <border>
      <left style="thin">
        <color indexed="64"/>
      </left>
      <right style="thin">
        <color indexed="64"/>
      </right>
      <top style="thin">
        <color indexed="64"/>
      </top>
      <bottom/>
      <diagonal/>
    </border>
    <border>
      <left/>
      <right style="medium">
        <color indexed="64"/>
      </right>
      <top/>
      <bottom/>
      <diagonal/>
    </border>
    <border>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diagonal/>
    </border>
    <border>
      <left style="thin">
        <color indexed="64"/>
      </left>
      <right style="thin">
        <color indexed="64"/>
      </right>
      <top/>
      <bottom style="thin">
        <color indexed="64"/>
      </bottom>
      <diagonal/>
    </border>
    <border>
      <left/>
      <right style="medium">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diagonal/>
    </border>
    <border>
      <left/>
      <right style="thin">
        <color indexed="64"/>
      </right>
      <top/>
      <bottom/>
      <diagonal/>
    </border>
    <border>
      <left style="medium">
        <color indexed="64"/>
      </left>
      <right style="medium">
        <color indexed="64"/>
      </right>
      <top style="thin">
        <color indexed="64"/>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style="thin">
        <color indexed="64"/>
      </top>
      <bottom/>
      <diagonal/>
    </border>
    <border>
      <left style="thin">
        <color indexed="64"/>
      </left>
      <right/>
      <top style="medium">
        <color indexed="64"/>
      </top>
      <bottom style="medium">
        <color indexed="64"/>
      </bottom>
      <diagonal/>
    </border>
    <border>
      <left style="thin">
        <color indexed="64"/>
      </left>
      <right/>
      <top/>
      <bottom style="medium">
        <color indexed="64"/>
      </bottom>
      <diagonal/>
    </border>
    <border>
      <left/>
      <right/>
      <top style="thin">
        <color indexed="64"/>
      </top>
      <bottom/>
      <diagonal/>
    </border>
    <border>
      <left style="thin">
        <color indexed="64"/>
      </left>
      <right/>
      <top/>
      <bottom style="thin">
        <color indexed="64"/>
      </bottom>
      <diagonal/>
    </border>
    <border>
      <left style="medium">
        <color indexed="64"/>
      </left>
      <right style="thin">
        <color indexed="64"/>
      </right>
      <top/>
      <bottom style="thin">
        <color indexed="64"/>
      </bottom>
      <diagonal/>
    </border>
    <border>
      <left style="medium">
        <color indexed="64"/>
      </left>
      <right style="medium">
        <color indexed="64"/>
      </right>
      <top/>
      <bottom style="thin">
        <color indexed="64"/>
      </bottom>
      <diagonal/>
    </border>
  </borders>
  <cellStyleXfs count="3">
    <xf numFmtId="0" fontId="0" fillId="0" borderId="0"/>
    <xf numFmtId="44" fontId="13" fillId="0" borderId="0" applyFont="0" applyFill="0" applyBorder="0" applyAlignment="0" applyProtection="0"/>
    <xf numFmtId="9" fontId="13" fillId="0" borderId="0" applyFont="0" applyFill="0" applyBorder="0" applyAlignment="0" applyProtection="0"/>
  </cellStyleXfs>
  <cellXfs count="465">
    <xf numFmtId="0" fontId="0" fillId="0" borderId="0" xfId="0"/>
    <xf numFmtId="0" fontId="0" fillId="2" borderId="0" xfId="0" applyFill="1"/>
    <xf numFmtId="164" fontId="0" fillId="2" borderId="0" xfId="0" applyNumberFormat="1" applyFill="1"/>
    <xf numFmtId="0" fontId="2" fillId="2" borderId="15" xfId="0" applyFont="1" applyFill="1" applyBorder="1" applyAlignment="1">
      <alignment horizontal="center" vertical="center"/>
    </xf>
    <xf numFmtId="44" fontId="14" fillId="10" borderId="13" xfId="0" applyNumberFormat="1" applyFont="1" applyFill="1" applyBorder="1"/>
    <xf numFmtId="164" fontId="14" fillId="10" borderId="13" xfId="0" applyNumberFormat="1" applyFont="1" applyFill="1" applyBorder="1"/>
    <xf numFmtId="164" fontId="14" fillId="10" borderId="14" xfId="0" applyNumberFormat="1" applyFont="1" applyFill="1" applyBorder="1"/>
    <xf numFmtId="164" fontId="3" fillId="2" borderId="0" xfId="0" applyNumberFormat="1" applyFont="1" applyFill="1" applyAlignment="1">
      <alignment horizontal="center" vertical="center" wrapText="1"/>
    </xf>
    <xf numFmtId="164" fontId="3" fillId="2" borderId="0" xfId="0" applyNumberFormat="1" applyFont="1" applyFill="1" applyAlignment="1">
      <alignment horizontal="center" vertical="center"/>
    </xf>
    <xf numFmtId="164" fontId="10" fillId="2" borderId="0" xfId="0" applyNumberFormat="1" applyFont="1" applyFill="1" applyAlignment="1">
      <alignment horizontal="center" vertical="center"/>
    </xf>
    <xf numFmtId="0" fontId="10" fillId="2" borderId="0" xfId="0" applyFont="1" applyFill="1" applyAlignment="1">
      <alignment horizontal="center" vertical="center"/>
    </xf>
    <xf numFmtId="164" fontId="3" fillId="2" borderId="0" xfId="0" applyNumberFormat="1" applyFont="1" applyFill="1" applyAlignment="1">
      <alignment vertical="center"/>
    </xf>
    <xf numFmtId="0" fontId="23" fillId="2" borderId="0" xfId="0" applyFont="1" applyFill="1" applyAlignment="1">
      <alignment vertical="center"/>
    </xf>
    <xf numFmtId="0" fontId="0" fillId="2" borderId="0" xfId="0" applyFill="1" applyAlignment="1">
      <alignment vertical="center"/>
    </xf>
    <xf numFmtId="10" fontId="2" fillId="0" borderId="35" xfId="0" applyNumberFormat="1" applyFont="1" applyBorder="1" applyAlignment="1">
      <alignment horizontal="right" vertical="center"/>
    </xf>
    <xf numFmtId="44" fontId="0" fillId="0" borderId="36" xfId="0" applyNumberFormat="1" applyBorder="1" applyAlignment="1">
      <alignment horizontal="right" vertical="center"/>
    </xf>
    <xf numFmtId="9" fontId="2" fillId="0" borderId="35" xfId="0" applyNumberFormat="1" applyFont="1" applyBorder="1" applyAlignment="1">
      <alignment horizontal="right" vertical="center"/>
    </xf>
    <xf numFmtId="0" fontId="2" fillId="6" borderId="34" xfId="0" applyFont="1" applyFill="1" applyBorder="1" applyAlignment="1">
      <alignment horizontal="left" vertical="center"/>
    </xf>
    <xf numFmtId="0" fontId="2" fillId="5" borderId="34" xfId="0" applyFont="1" applyFill="1" applyBorder="1" applyAlignment="1">
      <alignment horizontal="left" vertical="center"/>
    </xf>
    <xf numFmtId="0" fontId="2" fillId="4" borderId="34" xfId="0" applyFont="1" applyFill="1" applyBorder="1" applyAlignment="1">
      <alignment horizontal="left" vertical="center"/>
    </xf>
    <xf numFmtId="0" fontId="2" fillId="2" borderId="34" xfId="0" applyFont="1" applyFill="1" applyBorder="1" applyAlignment="1">
      <alignment horizontal="left" vertical="center"/>
    </xf>
    <xf numFmtId="0" fontId="2" fillId="3" borderId="34" xfId="0" applyFont="1" applyFill="1" applyBorder="1" applyAlignment="1">
      <alignment horizontal="left" vertical="center"/>
    </xf>
    <xf numFmtId="0" fontId="2" fillId="7" borderId="34" xfId="0" applyFont="1" applyFill="1" applyBorder="1" applyAlignment="1">
      <alignment horizontal="left" vertical="center"/>
    </xf>
    <xf numFmtId="0" fontId="2" fillId="8" borderId="34" xfId="0" applyFont="1" applyFill="1" applyBorder="1" applyAlignment="1">
      <alignment horizontal="left" vertical="center"/>
    </xf>
    <xf numFmtId="0" fontId="2" fillId="12" borderId="34" xfId="0" applyFont="1" applyFill="1" applyBorder="1" applyAlignment="1">
      <alignment horizontal="left" vertical="center"/>
    </xf>
    <xf numFmtId="0" fontId="2" fillId="13" borderId="34" xfId="0" applyFont="1" applyFill="1" applyBorder="1" applyAlignment="1">
      <alignment horizontal="left" vertical="center"/>
    </xf>
    <xf numFmtId="0" fontId="2" fillId="9" borderId="34" xfId="0" applyFont="1" applyFill="1" applyBorder="1" applyAlignment="1">
      <alignment horizontal="left" vertical="center"/>
    </xf>
    <xf numFmtId="0" fontId="2" fillId="11" borderId="34" xfId="0" applyFont="1" applyFill="1" applyBorder="1" applyAlignment="1">
      <alignment horizontal="left" vertical="center"/>
    </xf>
    <xf numFmtId="0" fontId="2" fillId="14" borderId="34" xfId="0" applyFont="1" applyFill="1" applyBorder="1" applyAlignment="1">
      <alignment horizontal="left" vertical="center"/>
    </xf>
    <xf numFmtId="0" fontId="2" fillId="15" borderId="34" xfId="0" applyFont="1" applyFill="1" applyBorder="1" applyAlignment="1">
      <alignment horizontal="left" vertical="center"/>
    </xf>
    <xf numFmtId="0" fontId="2" fillId="0" borderId="34" xfId="0" applyFont="1" applyBorder="1" applyAlignment="1">
      <alignment horizontal="left" vertical="center"/>
    </xf>
    <xf numFmtId="0" fontId="2" fillId="16" borderId="34" xfId="0" applyFont="1" applyFill="1" applyBorder="1" applyAlignment="1">
      <alignment horizontal="left" vertical="center"/>
    </xf>
    <xf numFmtId="0" fontId="2" fillId="0" borderId="0" xfId="0" applyFont="1" applyAlignment="1">
      <alignment horizontal="center"/>
    </xf>
    <xf numFmtId="44" fontId="14" fillId="10" borderId="12" xfId="0" applyNumberFormat="1" applyFont="1" applyFill="1" applyBorder="1"/>
    <xf numFmtId="164" fontId="5" fillId="2" borderId="0" xfId="0" applyNumberFormat="1" applyFont="1" applyFill="1" applyAlignment="1">
      <alignment horizontal="center" vertical="center"/>
    </xf>
    <xf numFmtId="164" fontId="19" fillId="2" borderId="0" xfId="0" applyNumberFormat="1" applyFont="1" applyFill="1" applyAlignment="1">
      <alignment horizontal="center" vertical="center"/>
    </xf>
    <xf numFmtId="8" fontId="8" fillId="2" borderId="0" xfId="0" applyNumberFormat="1" applyFont="1" applyFill="1" applyAlignment="1">
      <alignment horizontal="center" vertical="center"/>
    </xf>
    <xf numFmtId="164" fontId="17" fillId="2" borderId="0" xfId="0" applyNumberFormat="1" applyFont="1" applyFill="1" applyAlignment="1">
      <alignment horizontal="center" vertical="center"/>
    </xf>
    <xf numFmtId="164" fontId="18" fillId="2" borderId="0" xfId="0" applyNumberFormat="1" applyFont="1" applyFill="1" applyAlignment="1">
      <alignment horizontal="center" vertical="center"/>
    </xf>
    <xf numFmtId="164" fontId="11" fillId="2" borderId="0" xfId="0" applyNumberFormat="1" applyFont="1" applyFill="1" applyAlignment="1">
      <alignment horizontal="center" vertical="center"/>
    </xf>
    <xf numFmtId="0" fontId="23" fillId="2" borderId="0" xfId="0" applyFont="1" applyFill="1" applyAlignment="1">
      <alignment horizontal="center" vertical="center"/>
    </xf>
    <xf numFmtId="165" fontId="0" fillId="2" borderId="19" xfId="0" applyNumberFormat="1" applyFill="1" applyBorder="1" applyAlignment="1">
      <alignment horizontal="center" vertical="center"/>
    </xf>
    <xf numFmtId="165" fontId="0" fillId="2" borderId="21" xfId="0" applyNumberFormat="1" applyFill="1" applyBorder="1" applyAlignment="1">
      <alignment horizontal="center" vertical="center"/>
    </xf>
    <xf numFmtId="164" fontId="0" fillId="2" borderId="2" xfId="0" applyNumberFormat="1" applyFill="1" applyBorder="1" applyAlignment="1">
      <alignment horizontal="center" vertical="center"/>
    </xf>
    <xf numFmtId="165" fontId="0" fillId="2" borderId="22" xfId="0" applyNumberFormat="1" applyFill="1" applyBorder="1" applyAlignment="1">
      <alignment horizontal="center" vertical="center"/>
    </xf>
    <xf numFmtId="164" fontId="0" fillId="2" borderId="3" xfId="0" applyNumberFormat="1" applyFill="1" applyBorder="1" applyAlignment="1">
      <alignment horizontal="center" vertical="center"/>
    </xf>
    <xf numFmtId="0" fontId="0" fillId="2" borderId="0" xfId="0" applyFill="1" applyAlignment="1">
      <alignment horizontal="center" vertical="center"/>
    </xf>
    <xf numFmtId="164" fontId="0" fillId="2" borderId="20" xfId="0" applyNumberFormat="1" applyFill="1" applyBorder="1" applyAlignment="1">
      <alignment horizontal="center" vertical="center"/>
    </xf>
    <xf numFmtId="0" fontId="0" fillId="2" borderId="33" xfId="0" applyFill="1" applyBorder="1" applyAlignment="1">
      <alignment horizontal="center" vertical="center"/>
    </xf>
    <xf numFmtId="9" fontId="0" fillId="2" borderId="24" xfId="2" applyFont="1" applyFill="1" applyBorder="1" applyAlignment="1">
      <alignment horizontal="center" vertical="center"/>
    </xf>
    <xf numFmtId="9" fontId="0" fillId="2" borderId="0" xfId="2" applyFont="1" applyFill="1" applyBorder="1" applyAlignment="1">
      <alignment horizontal="center" vertical="center"/>
    </xf>
    <xf numFmtId="164" fontId="5" fillId="2" borderId="0" xfId="0" applyNumberFormat="1" applyFont="1" applyFill="1" applyAlignment="1">
      <alignment horizontal="center" vertical="center" wrapText="1"/>
    </xf>
    <xf numFmtId="0" fontId="0" fillId="2" borderId="0" xfId="0" applyFill="1" applyAlignment="1">
      <alignment wrapText="1"/>
    </xf>
    <xf numFmtId="0" fontId="0" fillId="19" borderId="0" xfId="0" applyFill="1" applyAlignment="1">
      <alignment horizontal="center" vertical="center"/>
    </xf>
    <xf numFmtId="0" fontId="0" fillId="19" borderId="0" xfId="0" applyFill="1" applyAlignment="1">
      <alignment vertical="center"/>
    </xf>
    <xf numFmtId="0" fontId="0" fillId="19" borderId="30" xfId="0" applyFill="1" applyBorder="1" applyAlignment="1">
      <alignment horizontal="center" vertical="center"/>
    </xf>
    <xf numFmtId="164" fontId="0" fillId="19" borderId="30" xfId="0" applyNumberFormat="1" applyFill="1" applyBorder="1" applyAlignment="1">
      <alignment horizontal="center" vertical="center"/>
    </xf>
    <xf numFmtId="164" fontId="0" fillId="19" borderId="16" xfId="0" applyNumberFormat="1" applyFill="1" applyBorder="1" applyAlignment="1">
      <alignment horizontal="center" vertical="center"/>
    </xf>
    <xf numFmtId="0" fontId="0" fillId="19" borderId="32" xfId="0" applyFill="1" applyBorder="1" applyAlignment="1">
      <alignment horizontal="center" vertical="center"/>
    </xf>
    <xf numFmtId="0" fontId="15" fillId="19" borderId="32" xfId="0" applyFont="1" applyFill="1" applyBorder="1" applyAlignment="1">
      <alignment horizontal="center" vertical="center"/>
    </xf>
    <xf numFmtId="0" fontId="0" fillId="19" borderId="28" xfId="0" applyFill="1" applyBorder="1" applyAlignment="1">
      <alignment horizontal="center" vertical="center"/>
    </xf>
    <xf numFmtId="0" fontId="0" fillId="19" borderId="18" xfId="0" applyFill="1" applyBorder="1" applyAlignment="1">
      <alignment horizontal="center" vertical="center"/>
    </xf>
    <xf numFmtId="0" fontId="0" fillId="19" borderId="23" xfId="0" applyFill="1" applyBorder="1" applyAlignment="1">
      <alignment horizontal="center" vertical="center"/>
    </xf>
    <xf numFmtId="0" fontId="0" fillId="19" borderId="17" xfId="0" applyFill="1" applyBorder="1" applyAlignment="1">
      <alignment horizontal="center" vertical="center"/>
    </xf>
    <xf numFmtId="164" fontId="32" fillId="10" borderId="13" xfId="0" applyNumberFormat="1" applyFont="1" applyFill="1" applyBorder="1"/>
    <xf numFmtId="164" fontId="32" fillId="10" borderId="14" xfId="0" applyNumberFormat="1" applyFont="1" applyFill="1" applyBorder="1"/>
    <xf numFmtId="44" fontId="32" fillId="10" borderId="12" xfId="0" applyNumberFormat="1" applyFont="1" applyFill="1" applyBorder="1"/>
    <xf numFmtId="44" fontId="32" fillId="10" borderId="13" xfId="0" applyNumberFormat="1" applyFont="1" applyFill="1" applyBorder="1"/>
    <xf numFmtId="0" fontId="0" fillId="2" borderId="21" xfId="0" applyFill="1" applyBorder="1" applyAlignment="1">
      <alignment horizontal="center"/>
    </xf>
    <xf numFmtId="0" fontId="4" fillId="2" borderId="1" xfId="0" applyFont="1" applyFill="1" applyBorder="1" applyAlignment="1">
      <alignment horizontal="center" vertical="center"/>
    </xf>
    <xf numFmtId="44" fontId="0" fillId="2" borderId="0" xfId="0" applyNumberFormat="1" applyFill="1"/>
    <xf numFmtId="1" fontId="0" fillId="2" borderId="0" xfId="0" applyNumberFormat="1" applyFill="1"/>
    <xf numFmtId="0" fontId="0" fillId="2" borderId="13" xfId="0" applyFill="1" applyBorder="1"/>
    <xf numFmtId="0" fontId="0" fillId="2" borderId="40" xfId="0" applyFill="1" applyBorder="1"/>
    <xf numFmtId="44" fontId="0" fillId="2" borderId="13" xfId="0" applyNumberFormat="1" applyFill="1" applyBorder="1"/>
    <xf numFmtId="0" fontId="0" fillId="2" borderId="44" xfId="0" applyFill="1" applyBorder="1"/>
    <xf numFmtId="0" fontId="0" fillId="2" borderId="14" xfId="0" applyFill="1" applyBorder="1"/>
    <xf numFmtId="0" fontId="0" fillId="2" borderId="38" xfId="0" applyFill="1" applyBorder="1"/>
    <xf numFmtId="44" fontId="1" fillId="2" borderId="14" xfId="0" applyNumberFormat="1" applyFont="1" applyFill="1" applyBorder="1"/>
    <xf numFmtId="164" fontId="26" fillId="2" borderId="14" xfId="0" applyNumberFormat="1" applyFont="1" applyFill="1" applyBorder="1"/>
    <xf numFmtId="44" fontId="7" fillId="2" borderId="1" xfId="0" applyNumberFormat="1" applyFont="1" applyFill="1" applyBorder="1" applyAlignment="1">
      <alignment horizontal="right" vertical="center"/>
    </xf>
    <xf numFmtId="164" fontId="39" fillId="2" borderId="0" xfId="0" applyNumberFormat="1" applyFont="1" applyFill="1" applyAlignment="1">
      <alignment horizontal="center"/>
    </xf>
    <xf numFmtId="0" fontId="0" fillId="2" borderId="32" xfId="0" applyFill="1" applyBorder="1"/>
    <xf numFmtId="44" fontId="1" fillId="2" borderId="13" xfId="0" applyNumberFormat="1" applyFont="1" applyFill="1" applyBorder="1"/>
    <xf numFmtId="164" fontId="26" fillId="2" borderId="13" xfId="0" applyNumberFormat="1" applyFont="1" applyFill="1" applyBorder="1"/>
    <xf numFmtId="0" fontId="0" fillId="2" borderId="21" xfId="0" applyFill="1" applyBorder="1"/>
    <xf numFmtId="44" fontId="0" fillId="2" borderId="4" xfId="1" applyFont="1" applyFill="1" applyBorder="1"/>
    <xf numFmtId="44" fontId="0" fillId="2" borderId="2" xfId="1" applyFont="1" applyFill="1" applyBorder="1"/>
    <xf numFmtId="0" fontId="0" fillId="2" borderId="41" xfId="0" applyFill="1" applyBorder="1"/>
    <xf numFmtId="44" fontId="1" fillId="2" borderId="48" xfId="0" applyNumberFormat="1" applyFont="1" applyFill="1" applyBorder="1"/>
    <xf numFmtId="164" fontId="26" fillId="2" borderId="48" xfId="0" applyNumberFormat="1" applyFont="1" applyFill="1" applyBorder="1"/>
    <xf numFmtId="0" fontId="0" fillId="2" borderId="48" xfId="0" applyFill="1" applyBorder="1"/>
    <xf numFmtId="0" fontId="0" fillId="2" borderId="22" xfId="0" applyFill="1" applyBorder="1"/>
    <xf numFmtId="44" fontId="0" fillId="2" borderId="3" xfId="1" applyFont="1" applyFill="1" applyBorder="1"/>
    <xf numFmtId="0" fontId="4" fillId="2" borderId="1" xfId="0" applyFont="1" applyFill="1" applyBorder="1" applyAlignment="1">
      <alignment horizontal="right"/>
    </xf>
    <xf numFmtId="44" fontId="0" fillId="2" borderId="1" xfId="0" applyNumberFormat="1" applyFill="1" applyBorder="1"/>
    <xf numFmtId="0" fontId="0" fillId="2" borderId="19" xfId="0" applyFill="1" applyBorder="1"/>
    <xf numFmtId="44" fontId="0" fillId="2" borderId="20" xfId="1" applyFont="1" applyFill="1" applyBorder="1"/>
    <xf numFmtId="0" fontId="0" fillId="2" borderId="15" xfId="0" applyFill="1" applyBorder="1" applyAlignment="1">
      <alignment horizontal="center"/>
    </xf>
    <xf numFmtId="0" fontId="2" fillId="2" borderId="1" xfId="0" applyFont="1" applyFill="1" applyBorder="1" applyAlignment="1">
      <alignment horizontal="center"/>
    </xf>
    <xf numFmtId="0" fontId="3" fillId="2" borderId="9" xfId="0" applyFont="1" applyFill="1" applyBorder="1" applyAlignment="1">
      <alignment horizontal="center" vertical="center"/>
    </xf>
    <xf numFmtId="0" fontId="3" fillId="2" borderId="18" xfId="0" applyFont="1" applyFill="1" applyBorder="1" applyAlignment="1">
      <alignment horizontal="center" vertical="center"/>
    </xf>
    <xf numFmtId="44" fontId="3" fillId="2" borderId="18" xfId="0" applyNumberFormat="1" applyFont="1" applyFill="1" applyBorder="1" applyAlignment="1">
      <alignment horizontal="center" vertical="center"/>
    </xf>
    <xf numFmtId="0" fontId="4" fillId="2" borderId="15" xfId="0" applyFont="1" applyFill="1" applyBorder="1" applyAlignment="1">
      <alignment horizontal="center" vertical="center"/>
    </xf>
    <xf numFmtId="0" fontId="4" fillId="2" borderId="0" xfId="0" applyFont="1" applyFill="1" applyAlignment="1">
      <alignment horizontal="center" vertical="center"/>
    </xf>
    <xf numFmtId="0" fontId="0" fillId="2" borderId="12" xfId="0" applyFill="1" applyBorder="1"/>
    <xf numFmtId="0" fontId="0" fillId="2" borderId="39" xfId="0" applyFill="1" applyBorder="1"/>
    <xf numFmtId="44" fontId="1" fillId="2" borderId="12" xfId="0" applyNumberFormat="1" applyFont="1" applyFill="1" applyBorder="1"/>
    <xf numFmtId="164" fontId="26" fillId="2" borderId="12" xfId="0" applyNumberFormat="1" applyFont="1" applyFill="1" applyBorder="1"/>
    <xf numFmtId="0" fontId="5" fillId="2" borderId="1" xfId="0" applyFont="1" applyFill="1" applyBorder="1" applyAlignment="1">
      <alignment horizontal="center"/>
    </xf>
    <xf numFmtId="0" fontId="5" fillId="2" borderId="1" xfId="0" applyFont="1" applyFill="1" applyBorder="1" applyAlignment="1">
      <alignment horizontal="center" wrapText="1"/>
    </xf>
    <xf numFmtId="0" fontId="5" fillId="2" borderId="0" xfId="0" applyFont="1" applyFill="1" applyAlignment="1">
      <alignment horizontal="center" wrapText="1"/>
    </xf>
    <xf numFmtId="8" fontId="6" fillId="2" borderId="1" xfId="1" applyNumberFormat="1" applyFont="1" applyFill="1" applyBorder="1" applyAlignment="1">
      <alignment horizontal="center" vertical="center"/>
    </xf>
    <xf numFmtId="164" fontId="0" fillId="2" borderId="0" xfId="0" applyNumberFormat="1" applyFill="1" applyAlignment="1">
      <alignment vertical="center"/>
    </xf>
    <xf numFmtId="44" fontId="0" fillId="2" borderId="0" xfId="0" applyNumberFormat="1" applyFill="1" applyAlignment="1">
      <alignment vertical="center"/>
    </xf>
    <xf numFmtId="0" fontId="2" fillId="2" borderId="5" xfId="0" applyFont="1" applyFill="1" applyBorder="1" applyAlignment="1">
      <alignment vertical="center" wrapText="1"/>
    </xf>
    <xf numFmtId="44" fontId="40" fillId="2" borderId="0" xfId="1" applyFont="1" applyFill="1" applyBorder="1" applyAlignment="1">
      <alignment horizontal="center" vertical="center"/>
    </xf>
    <xf numFmtId="0" fontId="0" fillId="2" borderId="19" xfId="0" applyFill="1" applyBorder="1" applyAlignment="1">
      <alignment horizontal="center"/>
    </xf>
    <xf numFmtId="0" fontId="0" fillId="2" borderId="22" xfId="0" applyFill="1" applyBorder="1" applyAlignment="1">
      <alignment horizontal="center"/>
    </xf>
    <xf numFmtId="0" fontId="2" fillId="2" borderId="0" xfId="0" applyFont="1" applyFill="1" applyAlignment="1">
      <alignment horizontal="center" vertical="center"/>
    </xf>
    <xf numFmtId="44" fontId="2" fillId="2" borderId="0" xfId="0" applyNumberFormat="1" applyFont="1" applyFill="1" applyAlignment="1">
      <alignment horizontal="center" vertical="center"/>
    </xf>
    <xf numFmtId="44" fontId="0" fillId="2" borderId="16" xfId="0" applyNumberFormat="1" applyFill="1" applyBorder="1"/>
    <xf numFmtId="44" fontId="0" fillId="2" borderId="32" xfId="0" applyNumberFormat="1" applyFill="1" applyBorder="1"/>
    <xf numFmtId="44" fontId="0" fillId="2" borderId="17" xfId="0" applyNumberFormat="1" applyFill="1" applyBorder="1"/>
    <xf numFmtId="0" fontId="49" fillId="17" borderId="0" xfId="0" applyFont="1" applyFill="1" applyAlignment="1">
      <alignment vertical="center"/>
    </xf>
    <xf numFmtId="44" fontId="0" fillId="2" borderId="24" xfId="0" applyNumberFormat="1" applyFill="1" applyBorder="1"/>
    <xf numFmtId="44" fontId="0" fillId="16" borderId="24" xfId="0" applyNumberFormat="1" applyFill="1" applyBorder="1"/>
    <xf numFmtId="44" fontId="2" fillId="16" borderId="0" xfId="0" applyNumberFormat="1" applyFont="1" applyFill="1" applyAlignment="1">
      <alignment horizontal="center" vertical="center"/>
    </xf>
    <xf numFmtId="44" fontId="0" fillId="16" borderId="19" xfId="0" applyNumberFormat="1" applyFill="1" applyBorder="1"/>
    <xf numFmtId="44" fontId="0" fillId="16" borderId="21" xfId="0" applyNumberFormat="1" applyFill="1" applyBorder="1"/>
    <xf numFmtId="44" fontId="0" fillId="16" borderId="22" xfId="0" applyNumberFormat="1" applyFill="1" applyBorder="1"/>
    <xf numFmtId="44" fontId="0" fillId="16" borderId="57" xfId="0" applyNumberFormat="1" applyFill="1" applyBorder="1"/>
    <xf numFmtId="44" fontId="0" fillId="2" borderId="25" xfId="0" applyNumberFormat="1" applyFill="1" applyBorder="1"/>
    <xf numFmtId="44" fontId="0" fillId="16" borderId="25" xfId="0" applyNumberFormat="1" applyFill="1" applyBorder="1"/>
    <xf numFmtId="44" fontId="0" fillId="2" borderId="31" xfId="0" applyNumberFormat="1" applyFill="1" applyBorder="1"/>
    <xf numFmtId="44" fontId="0" fillId="16" borderId="31" xfId="0" applyNumberFormat="1" applyFill="1" applyBorder="1"/>
    <xf numFmtId="44" fontId="0" fillId="2" borderId="26" xfId="0" applyNumberFormat="1" applyFill="1" applyBorder="1"/>
    <xf numFmtId="44" fontId="0" fillId="16" borderId="26" xfId="0" applyNumberFormat="1" applyFill="1" applyBorder="1"/>
    <xf numFmtId="44" fontId="0" fillId="2" borderId="45" xfId="0" applyNumberFormat="1" applyFill="1" applyBorder="1"/>
    <xf numFmtId="44" fontId="0" fillId="2" borderId="60" xfId="0" applyNumberFormat="1" applyFill="1" applyBorder="1"/>
    <xf numFmtId="44" fontId="0" fillId="2" borderId="53" xfId="0" applyNumberFormat="1" applyFill="1" applyBorder="1"/>
    <xf numFmtId="44" fontId="0" fillId="2" borderId="52" xfId="0" applyNumberFormat="1" applyFill="1" applyBorder="1"/>
    <xf numFmtId="44" fontId="48" fillId="20" borderId="12" xfId="0" applyNumberFormat="1" applyFont="1" applyFill="1" applyBorder="1"/>
    <xf numFmtId="44" fontId="48" fillId="20" borderId="13" xfId="0" applyNumberFormat="1" applyFont="1" applyFill="1" applyBorder="1"/>
    <xf numFmtId="44" fontId="47" fillId="20" borderId="0" xfId="0" applyNumberFormat="1" applyFont="1" applyFill="1" applyAlignment="1">
      <alignment horizontal="center" vertical="center"/>
    </xf>
    <xf numFmtId="0" fontId="48" fillId="2" borderId="0" xfId="0" applyFont="1" applyFill="1"/>
    <xf numFmtId="0" fontId="50" fillId="17" borderId="0" xfId="0" applyFont="1" applyFill="1" applyAlignment="1">
      <alignment vertical="center"/>
    </xf>
    <xf numFmtId="0" fontId="0" fillId="17" borderId="0" xfId="0" applyFill="1"/>
    <xf numFmtId="44" fontId="0" fillId="17" borderId="0" xfId="0" applyNumberFormat="1" applyFill="1"/>
    <xf numFmtId="164" fontId="0" fillId="2" borderId="0" xfId="0" applyNumberFormat="1" applyFill="1" applyAlignment="1">
      <alignment horizontal="center" vertical="center"/>
    </xf>
    <xf numFmtId="164" fontId="12" fillId="2" borderId="0" xfId="0" applyNumberFormat="1" applyFont="1" applyFill="1" applyAlignment="1">
      <alignment horizontal="center" vertical="center"/>
    </xf>
    <xf numFmtId="0" fontId="0" fillId="2" borderId="0" xfId="0" applyFill="1" applyAlignment="1">
      <alignment horizontal="center" vertical="center" wrapText="1"/>
    </xf>
    <xf numFmtId="0" fontId="2" fillId="2" borderId="6" xfId="0" applyFont="1" applyFill="1" applyBorder="1" applyAlignment="1">
      <alignment horizontal="center" vertical="center"/>
    </xf>
    <xf numFmtId="0" fontId="2" fillId="2" borderId="16" xfId="0" applyFont="1" applyFill="1" applyBorder="1" applyAlignment="1">
      <alignment horizontal="center" vertical="center"/>
    </xf>
    <xf numFmtId="164" fontId="0" fillId="2" borderId="47" xfId="0" applyNumberFormat="1" applyFill="1" applyBorder="1" applyAlignment="1">
      <alignment vertical="center"/>
    </xf>
    <xf numFmtId="44" fontId="0" fillId="2" borderId="52" xfId="0" applyNumberFormat="1" applyFill="1" applyBorder="1" applyAlignment="1">
      <alignment vertical="center"/>
    </xf>
    <xf numFmtId="44" fontId="0" fillId="2" borderId="50" xfId="0" applyNumberFormat="1" applyFill="1" applyBorder="1" applyAlignment="1">
      <alignment vertical="center"/>
    </xf>
    <xf numFmtId="44" fontId="0" fillId="2" borderId="38" xfId="0" applyNumberFormat="1" applyFill="1" applyBorder="1" applyAlignment="1">
      <alignment vertical="center"/>
    </xf>
    <xf numFmtId="44" fontId="0" fillId="2" borderId="28" xfId="0" applyNumberFormat="1" applyFill="1" applyBorder="1" applyAlignment="1">
      <alignment vertical="center"/>
    </xf>
    <xf numFmtId="0" fontId="0" fillId="2" borderId="28" xfId="0" applyFill="1" applyBorder="1" applyAlignment="1">
      <alignment vertical="center"/>
    </xf>
    <xf numFmtId="164" fontId="16" fillId="2" borderId="0" xfId="0" applyNumberFormat="1" applyFont="1" applyFill="1" applyAlignment="1">
      <alignment vertical="center"/>
    </xf>
    <xf numFmtId="164" fontId="12" fillId="2" borderId="0" xfId="0" applyNumberFormat="1" applyFont="1" applyFill="1" applyAlignment="1">
      <alignment vertical="center"/>
    </xf>
    <xf numFmtId="44" fontId="10" fillId="2" borderId="0" xfId="1" applyFont="1" applyFill="1" applyBorder="1" applyAlignment="1">
      <alignment vertical="center"/>
    </xf>
    <xf numFmtId="164" fontId="30" fillId="2" borderId="0" xfId="0" applyNumberFormat="1" applyFont="1" applyFill="1" applyAlignment="1">
      <alignment vertical="center"/>
    </xf>
    <xf numFmtId="0" fontId="0" fillId="2" borderId="0" xfId="0" applyFill="1" applyAlignment="1">
      <alignment vertical="center" wrapText="1"/>
    </xf>
    <xf numFmtId="14" fontId="0" fillId="2" borderId="0" xfId="0" applyNumberFormat="1" applyFill="1"/>
    <xf numFmtId="16" fontId="0" fillId="2" borderId="0" xfId="0" applyNumberFormat="1" applyFill="1"/>
    <xf numFmtId="164" fontId="0" fillId="2" borderId="53" xfId="0" applyNumberFormat="1" applyFill="1" applyBorder="1" applyAlignment="1">
      <alignment horizontal="center" vertical="center"/>
    </xf>
    <xf numFmtId="164" fontId="0" fillId="2" borderId="45" xfId="0" applyNumberFormat="1" applyFill="1" applyBorder="1" applyAlignment="1">
      <alignment horizontal="center" vertical="center"/>
    </xf>
    <xf numFmtId="164" fontId="0" fillId="2" borderId="40" xfId="0" applyNumberFormat="1" applyFill="1" applyBorder="1" applyAlignment="1">
      <alignment horizontal="center" vertical="center"/>
    </xf>
    <xf numFmtId="164" fontId="0" fillId="2" borderId="52" xfId="0" applyNumberFormat="1" applyFill="1" applyBorder="1" applyAlignment="1">
      <alignment horizontal="center" vertical="center"/>
    </xf>
    <xf numFmtId="0" fontId="2" fillId="2" borderId="1" xfId="0" applyFont="1" applyFill="1" applyBorder="1" applyAlignment="1">
      <alignment horizontal="center" vertical="center"/>
    </xf>
    <xf numFmtId="0" fontId="6" fillId="2" borderId="0" xfId="0" applyFont="1" applyFill="1" applyAlignment="1">
      <alignment horizontal="center" vertical="center"/>
    </xf>
    <xf numFmtId="44" fontId="14" fillId="10" borderId="37" xfId="0" applyNumberFormat="1" applyFont="1" applyFill="1" applyBorder="1"/>
    <xf numFmtId="164" fontId="14" fillId="10" borderId="37" xfId="0" applyNumberFormat="1" applyFont="1" applyFill="1" applyBorder="1"/>
    <xf numFmtId="164" fontId="14" fillId="10" borderId="63" xfId="0" applyNumberFormat="1" applyFont="1" applyFill="1" applyBorder="1"/>
    <xf numFmtId="0" fontId="0" fillId="2" borderId="15" xfId="0" applyFill="1" applyBorder="1"/>
    <xf numFmtId="0" fontId="0" fillId="2" borderId="29" xfId="0" applyFill="1" applyBorder="1"/>
    <xf numFmtId="0" fontId="0" fillId="2" borderId="9" xfId="0" applyFill="1" applyBorder="1"/>
    <xf numFmtId="0" fontId="0" fillId="10" borderId="12" xfId="0" applyFill="1" applyBorder="1"/>
    <xf numFmtId="0" fontId="0" fillId="10" borderId="13" xfId="0" applyFill="1" applyBorder="1"/>
    <xf numFmtId="0" fontId="0" fillId="10" borderId="14" xfId="0" applyFill="1" applyBorder="1"/>
    <xf numFmtId="0" fontId="2" fillId="2" borderId="5" xfId="0" applyFont="1" applyFill="1" applyBorder="1" applyAlignment="1">
      <alignment horizontal="center"/>
    </xf>
    <xf numFmtId="44" fontId="0" fillId="2" borderId="53" xfId="1" applyFont="1" applyFill="1" applyBorder="1"/>
    <xf numFmtId="44" fontId="0" fillId="2" borderId="64" xfId="1" applyFont="1" applyFill="1" applyBorder="1"/>
    <xf numFmtId="44" fontId="0" fillId="2" borderId="45" xfId="1" applyFont="1" applyFill="1" applyBorder="1"/>
    <xf numFmtId="44" fontId="0" fillId="2" borderId="52" xfId="1" applyFont="1" applyFill="1" applyBorder="1"/>
    <xf numFmtId="0" fontId="2" fillId="2" borderId="30" xfId="0" applyFont="1" applyFill="1" applyBorder="1" applyAlignment="1">
      <alignment horizontal="center" vertical="center"/>
    </xf>
    <xf numFmtId="0" fontId="9" fillId="2" borderId="25" xfId="0" applyFont="1" applyFill="1" applyBorder="1" applyAlignment="1">
      <alignment horizontal="center" vertical="center"/>
    </xf>
    <xf numFmtId="165" fontId="0" fillId="2" borderId="8" xfId="0" applyNumberFormat="1" applyFill="1" applyBorder="1" applyAlignment="1">
      <alignment horizontal="center" vertical="center"/>
    </xf>
    <xf numFmtId="0" fontId="0" fillId="2" borderId="42" xfId="0" applyFill="1" applyBorder="1" applyAlignment="1">
      <alignment horizontal="center" vertical="center"/>
    </xf>
    <xf numFmtId="164" fontId="0" fillId="2" borderId="43" xfId="0" applyNumberFormat="1" applyFill="1" applyBorder="1" applyAlignment="1">
      <alignment horizontal="center" vertical="center"/>
    </xf>
    <xf numFmtId="164" fontId="0" fillId="2" borderId="20" xfId="0" applyNumberFormat="1" applyFill="1" applyBorder="1"/>
    <xf numFmtId="0" fontId="9" fillId="2" borderId="24" xfId="0" applyFont="1" applyFill="1" applyBorder="1" applyAlignment="1">
      <alignment horizontal="center" vertical="center"/>
    </xf>
    <xf numFmtId="165" fontId="0" fillId="2" borderId="7" xfId="0" applyNumberFormat="1" applyFill="1" applyBorder="1" applyAlignment="1">
      <alignment horizontal="center" vertical="center"/>
    </xf>
    <xf numFmtId="0" fontId="0" fillId="2" borderId="24" xfId="0" applyFill="1" applyBorder="1" applyAlignment="1">
      <alignment horizontal="center" vertical="center"/>
    </xf>
    <xf numFmtId="164" fontId="0" fillId="2" borderId="2" xfId="0" applyNumberFormat="1" applyFill="1" applyBorder="1"/>
    <xf numFmtId="165" fontId="27" fillId="2" borderId="7" xfId="0" applyNumberFormat="1" applyFont="1" applyFill="1" applyBorder="1" applyAlignment="1">
      <alignment horizontal="center" vertical="center"/>
    </xf>
    <xf numFmtId="0" fontId="27" fillId="2" borderId="24" xfId="0" applyFont="1" applyFill="1" applyBorder="1" applyAlignment="1">
      <alignment horizontal="center" vertical="center"/>
    </xf>
    <xf numFmtId="164" fontId="27" fillId="2" borderId="40" xfId="0" applyNumberFormat="1" applyFont="1" applyFill="1" applyBorder="1" applyAlignment="1">
      <alignment horizontal="center" vertical="center"/>
    </xf>
    <xf numFmtId="0" fontId="9" fillId="2" borderId="26" xfId="0" applyFont="1" applyFill="1" applyBorder="1" applyAlignment="1">
      <alignment horizontal="center" vertical="center"/>
    </xf>
    <xf numFmtId="165" fontId="0" fillId="2" borderId="11" xfId="0" applyNumberFormat="1" applyFill="1" applyBorder="1" applyAlignment="1">
      <alignment horizontal="center" vertical="center"/>
    </xf>
    <xf numFmtId="0" fontId="0" fillId="2" borderId="31" xfId="0" applyFill="1" applyBorder="1" applyAlignment="1">
      <alignment horizontal="center" vertical="center"/>
    </xf>
    <xf numFmtId="164" fontId="0" fillId="2" borderId="41" xfId="0" applyNumberFormat="1" applyFill="1" applyBorder="1" applyAlignment="1">
      <alignment horizontal="center" vertical="center"/>
    </xf>
    <xf numFmtId="164" fontId="0" fillId="2" borderId="3" xfId="0" applyNumberFormat="1" applyFill="1" applyBorder="1"/>
    <xf numFmtId="164" fontId="9" fillId="2" borderId="25" xfId="0" applyNumberFormat="1" applyFont="1" applyFill="1" applyBorder="1" applyAlignment="1">
      <alignment horizontal="center" vertical="center"/>
    </xf>
    <xf numFmtId="0" fontId="2" fillId="0" borderId="0" xfId="0" applyFont="1" applyAlignment="1">
      <alignment horizontal="center" vertical="center"/>
    </xf>
    <xf numFmtId="0" fontId="47" fillId="20" borderId="5" xfId="0" applyFont="1" applyFill="1" applyBorder="1" applyAlignment="1">
      <alignment horizontal="right" vertical="center"/>
    </xf>
    <xf numFmtId="0" fontId="0" fillId="2" borderId="0" xfId="0" applyFill="1" applyAlignment="1"/>
    <xf numFmtId="0" fontId="0" fillId="2" borderId="30" xfId="0" applyFill="1" applyBorder="1" applyAlignment="1"/>
    <xf numFmtId="44" fontId="0" fillId="2" borderId="12" xfId="0" applyNumberFormat="1" applyFill="1" applyBorder="1"/>
    <xf numFmtId="44" fontId="0" fillId="2" borderId="0" xfId="0" applyNumberFormat="1" applyFill="1" applyAlignment="1">
      <alignment horizontal="center" vertical="center"/>
    </xf>
    <xf numFmtId="44" fontId="0" fillId="0" borderId="0" xfId="0" applyNumberFormat="1"/>
    <xf numFmtId="44" fontId="0" fillId="2" borderId="46" xfId="0" applyNumberFormat="1" applyFill="1" applyBorder="1" applyAlignment="1">
      <alignment vertical="center"/>
    </xf>
    <xf numFmtId="0" fontId="0" fillId="2" borderId="0" xfId="0" applyNumberFormat="1" applyFill="1" applyAlignment="1">
      <alignment vertical="center"/>
    </xf>
    <xf numFmtId="0" fontId="52" fillId="2" borderId="0" xfId="0" applyFont="1" applyFill="1" applyBorder="1" applyAlignment="1">
      <alignment horizontal="center"/>
    </xf>
    <xf numFmtId="0" fontId="48" fillId="2" borderId="0" xfId="0" applyFont="1" applyFill="1" applyAlignment="1">
      <alignment vertical="center"/>
    </xf>
    <xf numFmtId="44" fontId="48" fillId="20" borderId="58" xfId="0" applyNumberFormat="1" applyFont="1" applyFill="1" applyBorder="1" applyAlignment="1">
      <alignment vertical="center"/>
    </xf>
    <xf numFmtId="44" fontId="0" fillId="2" borderId="59" xfId="0" applyNumberFormat="1" applyFill="1" applyBorder="1" applyAlignment="1">
      <alignment vertical="center"/>
    </xf>
    <xf numFmtId="44" fontId="48" fillId="20" borderId="59" xfId="0" applyNumberFormat="1" applyFont="1" applyFill="1" applyBorder="1" applyAlignment="1">
      <alignment vertical="center"/>
    </xf>
    <xf numFmtId="44" fontId="0" fillId="2" borderId="62" xfId="0" applyNumberFormat="1" applyFill="1" applyBorder="1" applyAlignment="1">
      <alignment vertical="center"/>
    </xf>
    <xf numFmtId="44" fontId="48" fillId="20" borderId="14" xfId="0" applyNumberFormat="1" applyFont="1" applyFill="1" applyBorder="1" applyAlignment="1">
      <alignment vertical="center"/>
    </xf>
    <xf numFmtId="0" fontId="47" fillId="20" borderId="5" xfId="0" applyFont="1" applyFill="1" applyBorder="1" applyAlignment="1">
      <alignment horizontal="center" vertical="center"/>
    </xf>
    <xf numFmtId="0" fontId="48" fillId="2" borderId="0" xfId="0" applyFont="1" applyFill="1" applyAlignment="1">
      <alignment horizontal="center" vertical="center"/>
    </xf>
    <xf numFmtId="44" fontId="48" fillId="20" borderId="34" xfId="0" applyNumberFormat="1" applyFont="1" applyFill="1" applyBorder="1" applyAlignment="1">
      <alignment horizontal="center" vertical="center"/>
    </xf>
    <xf numFmtId="44" fontId="0" fillId="2" borderId="35" xfId="0" applyNumberFormat="1" applyFill="1" applyBorder="1" applyAlignment="1">
      <alignment horizontal="center" vertical="center"/>
    </xf>
    <xf numFmtId="44" fontId="48" fillId="20" borderId="35" xfId="0" applyNumberFormat="1" applyFont="1" applyFill="1" applyBorder="1" applyAlignment="1">
      <alignment horizontal="center" vertical="center"/>
    </xf>
    <xf numFmtId="44" fontId="0" fillId="2" borderId="61" xfId="0" applyNumberFormat="1" applyFill="1" applyBorder="1" applyAlignment="1">
      <alignment horizontal="center" vertical="center"/>
    </xf>
    <xf numFmtId="44" fontId="48" fillId="20" borderId="14" xfId="0" applyNumberFormat="1" applyFont="1" applyFill="1" applyBorder="1" applyAlignment="1">
      <alignment horizontal="center" vertical="center"/>
    </xf>
    <xf numFmtId="44" fontId="0" fillId="16" borderId="34" xfId="0" applyNumberFormat="1" applyFill="1" applyBorder="1" applyAlignment="1">
      <alignment vertical="center"/>
    </xf>
    <xf numFmtId="44" fontId="0" fillId="2" borderId="35" xfId="0" applyNumberFormat="1" applyFill="1" applyBorder="1" applyAlignment="1">
      <alignment vertical="center"/>
    </xf>
    <xf numFmtId="44" fontId="0" fillId="16" borderId="35" xfId="0" applyNumberFormat="1" applyFill="1" applyBorder="1" applyAlignment="1">
      <alignment vertical="center"/>
    </xf>
    <xf numFmtId="44" fontId="0" fillId="2" borderId="61" xfId="0" applyNumberFormat="1" applyFill="1" applyBorder="1" applyAlignment="1">
      <alignment vertical="center"/>
    </xf>
    <xf numFmtId="44" fontId="48" fillId="20" borderId="1" xfId="0" applyNumberFormat="1" applyFont="1" applyFill="1" applyBorder="1" applyAlignment="1">
      <alignment vertical="center"/>
    </xf>
    <xf numFmtId="0" fontId="44" fillId="17" borderId="0" xfId="0" applyFont="1" applyFill="1" applyAlignment="1">
      <alignment horizontal="center" vertical="center" wrapText="1"/>
    </xf>
    <xf numFmtId="0" fontId="43" fillId="2" borderId="0" xfId="0" applyFont="1" applyFill="1" applyAlignment="1">
      <alignment horizontal="center" vertical="center"/>
    </xf>
    <xf numFmtId="0" fontId="43" fillId="2" borderId="23" xfId="0" applyFont="1" applyFill="1" applyBorder="1" applyAlignment="1">
      <alignment horizontal="center" vertical="center"/>
    </xf>
    <xf numFmtId="0" fontId="42" fillId="2" borderId="0" xfId="0" applyFont="1" applyFill="1" applyAlignment="1">
      <alignment horizontal="center" vertical="center"/>
    </xf>
    <xf numFmtId="0" fontId="42" fillId="2" borderId="23" xfId="0" applyFont="1" applyFill="1" applyBorder="1" applyAlignment="1">
      <alignment horizontal="center" vertical="center"/>
    </xf>
    <xf numFmtId="0" fontId="2" fillId="2" borderId="28" xfId="0" applyFont="1" applyFill="1" applyBorder="1" applyAlignment="1">
      <alignment horizontal="right" vertical="center"/>
    </xf>
    <xf numFmtId="0" fontId="0" fillId="2" borderId="27" xfId="0" applyFill="1" applyBorder="1" applyAlignment="1">
      <alignment horizontal="center"/>
    </xf>
    <xf numFmtId="0" fontId="0" fillId="2" borderId="16" xfId="0" applyFill="1" applyBorder="1" applyAlignment="1">
      <alignment horizontal="center"/>
    </xf>
    <xf numFmtId="0" fontId="0" fillId="2" borderId="28" xfId="0" applyFill="1" applyBorder="1" applyAlignment="1">
      <alignment horizontal="center"/>
    </xf>
    <xf numFmtId="0" fontId="0" fillId="2" borderId="32" xfId="0" applyFill="1" applyBorder="1" applyAlignment="1">
      <alignment horizontal="center"/>
    </xf>
    <xf numFmtId="0" fontId="0" fillId="2" borderId="18" xfId="0" applyFill="1" applyBorder="1" applyAlignment="1">
      <alignment horizontal="center"/>
    </xf>
    <xf numFmtId="0" fontId="0" fillId="2" borderId="17" xfId="0" applyFill="1" applyBorder="1" applyAlignment="1">
      <alignment horizontal="center"/>
    </xf>
    <xf numFmtId="0" fontId="51" fillId="2" borderId="23" xfId="0" applyFont="1" applyFill="1" applyBorder="1" applyAlignment="1">
      <alignment horizontal="center"/>
    </xf>
    <xf numFmtId="0" fontId="2" fillId="2" borderId="0" xfId="0" applyFont="1" applyFill="1" applyAlignment="1">
      <alignment horizontal="right" vertical="center"/>
    </xf>
    <xf numFmtId="0" fontId="0" fillId="2" borderId="24" xfId="0" applyFill="1" applyBorder="1" applyAlignment="1">
      <alignment horizontal="center"/>
    </xf>
    <xf numFmtId="0" fontId="0" fillId="2" borderId="2" xfId="0" applyFill="1" applyBorder="1" applyAlignment="1">
      <alignment horizontal="center"/>
    </xf>
    <xf numFmtId="44" fontId="0" fillId="2" borderId="7" xfId="0" applyNumberFormat="1" applyFill="1" applyBorder="1" applyAlignment="1">
      <alignment horizontal="center"/>
    </xf>
    <xf numFmtId="44" fontId="0" fillId="2" borderId="40" xfId="0" applyNumberFormat="1" applyFill="1" applyBorder="1" applyAlignment="1">
      <alignment horizontal="center"/>
    </xf>
    <xf numFmtId="44" fontId="0" fillId="2" borderId="49" xfId="0" applyNumberFormat="1" applyFill="1" applyBorder="1" applyAlignment="1">
      <alignment horizontal="center"/>
    </xf>
    <xf numFmtId="44" fontId="0" fillId="2" borderId="38" xfId="0" applyNumberFormat="1" applyFill="1" applyBorder="1" applyAlignment="1">
      <alignment horizontal="center"/>
    </xf>
    <xf numFmtId="0" fontId="34" fillId="17" borderId="27" xfId="0" applyFont="1" applyFill="1" applyBorder="1" applyAlignment="1">
      <alignment horizontal="center" vertical="center"/>
    </xf>
    <xf numFmtId="0" fontId="34" fillId="17" borderId="30" xfId="0" applyFont="1" applyFill="1" applyBorder="1" applyAlignment="1">
      <alignment horizontal="center" vertical="center"/>
    </xf>
    <xf numFmtId="0" fontId="34" fillId="17" borderId="16" xfId="0" applyFont="1" applyFill="1" applyBorder="1" applyAlignment="1">
      <alignment horizontal="center" vertical="center"/>
    </xf>
    <xf numFmtId="0" fontId="34" fillId="17" borderId="18" xfId="0" applyFont="1" applyFill="1" applyBorder="1" applyAlignment="1">
      <alignment horizontal="center" vertical="center"/>
    </xf>
    <xf numFmtId="0" fontId="34" fillId="17" borderId="23" xfId="0" applyFont="1" applyFill="1" applyBorder="1" applyAlignment="1">
      <alignment horizontal="center" vertical="center"/>
    </xf>
    <xf numFmtId="0" fontId="34" fillId="17" borderId="17" xfId="0" applyFont="1" applyFill="1" applyBorder="1" applyAlignment="1">
      <alignment horizontal="center" vertical="center"/>
    </xf>
    <xf numFmtId="0" fontId="2" fillId="2" borderId="0" xfId="0" applyFont="1" applyFill="1" applyAlignment="1">
      <alignment horizontal="center"/>
    </xf>
    <xf numFmtId="0" fontId="34" fillId="17" borderId="28" xfId="0" applyFont="1" applyFill="1" applyBorder="1" applyAlignment="1">
      <alignment horizontal="center" vertical="center" wrapText="1"/>
    </xf>
    <xf numFmtId="0" fontId="34" fillId="17" borderId="0" xfId="0" applyFont="1" applyFill="1" applyAlignment="1">
      <alignment horizontal="center" vertical="center" wrapText="1"/>
    </xf>
    <xf numFmtId="0" fontId="4" fillId="2" borderId="30" xfId="0" applyFont="1" applyFill="1" applyBorder="1" applyAlignment="1">
      <alignment horizontal="right" vertical="center"/>
    </xf>
    <xf numFmtId="0" fontId="4" fillId="2" borderId="16" xfId="0" applyFont="1" applyFill="1" applyBorder="1" applyAlignment="1">
      <alignment horizontal="right" vertical="center"/>
    </xf>
    <xf numFmtId="164" fontId="36" fillId="2" borderId="29" xfId="0" applyNumberFormat="1" applyFont="1" applyFill="1" applyBorder="1" applyAlignment="1">
      <alignment horizontal="center" vertical="center"/>
    </xf>
    <xf numFmtId="0" fontId="31" fillId="17" borderId="15" xfId="0" applyFont="1" applyFill="1" applyBorder="1" applyAlignment="1">
      <alignment horizontal="center" vertical="center" wrapText="1"/>
    </xf>
    <xf numFmtId="0" fontId="31" fillId="17" borderId="9" xfId="0" applyFont="1" applyFill="1" applyBorder="1" applyAlignment="1">
      <alignment horizontal="center" vertical="center" wrapText="1"/>
    </xf>
    <xf numFmtId="0" fontId="2" fillId="2" borderId="15" xfId="0" applyFont="1" applyFill="1" applyBorder="1" applyAlignment="1">
      <alignment horizontal="right" vertical="center"/>
    </xf>
    <xf numFmtId="0" fontId="2" fillId="2" borderId="9" xfId="0" applyFont="1" applyFill="1" applyBorder="1" applyAlignment="1">
      <alignment horizontal="right" vertical="center"/>
    </xf>
    <xf numFmtId="44" fontId="0" fillId="2" borderId="27" xfId="0" applyNumberFormat="1" applyFill="1" applyBorder="1" applyAlignment="1">
      <alignment horizontal="right"/>
    </xf>
    <xf numFmtId="44" fontId="0" fillId="2" borderId="16" xfId="0" applyNumberFormat="1" applyFill="1" applyBorder="1" applyAlignment="1">
      <alignment horizontal="right"/>
    </xf>
    <xf numFmtId="44" fontId="0" fillId="2" borderId="18" xfId="0" applyNumberFormat="1" applyFill="1" applyBorder="1" applyAlignment="1">
      <alignment horizontal="right"/>
    </xf>
    <xf numFmtId="44" fontId="0" fillId="2" borderId="17" xfId="0" applyNumberFormat="1" applyFill="1" applyBorder="1" applyAlignment="1">
      <alignment horizontal="right"/>
    </xf>
    <xf numFmtId="0" fontId="0" fillId="2" borderId="26" xfId="0" applyFill="1" applyBorder="1" applyAlignment="1">
      <alignment horizontal="center"/>
    </xf>
    <xf numFmtId="0" fontId="0" fillId="2" borderId="3" xfId="0" applyFill="1" applyBorder="1" applyAlignment="1">
      <alignment horizontal="center"/>
    </xf>
    <xf numFmtId="0" fontId="2" fillId="2" borderId="5" xfId="0" applyFont="1" applyFill="1" applyBorder="1" applyAlignment="1">
      <alignment horizontal="right" vertical="center" wrapText="1"/>
    </xf>
    <xf numFmtId="0" fontId="2" fillId="2" borderId="6" xfId="0" applyFont="1" applyFill="1" applyBorder="1" applyAlignment="1">
      <alignment horizontal="right" vertical="center" wrapText="1"/>
    </xf>
    <xf numFmtId="0" fontId="34" fillId="17" borderId="5" xfId="0" applyFont="1" applyFill="1" applyBorder="1" applyAlignment="1">
      <alignment horizontal="center" vertical="center" wrapText="1"/>
    </xf>
    <xf numFmtId="0" fontId="34" fillId="17" borderId="10" xfId="0" applyFont="1" applyFill="1" applyBorder="1" applyAlignment="1">
      <alignment horizontal="center" vertical="center" wrapText="1"/>
    </xf>
    <xf numFmtId="0" fontId="34" fillId="17" borderId="6" xfId="0" applyFont="1" applyFill="1" applyBorder="1" applyAlignment="1">
      <alignment horizontal="center" vertical="center" wrapText="1"/>
    </xf>
    <xf numFmtId="0" fontId="2" fillId="2" borderId="5" xfId="0" applyFont="1" applyFill="1" applyBorder="1" applyAlignment="1">
      <alignment horizontal="center" vertical="center"/>
    </xf>
    <xf numFmtId="0" fontId="2" fillId="2" borderId="10" xfId="0" applyFont="1" applyFill="1" applyBorder="1" applyAlignment="1">
      <alignment horizontal="center" vertical="center"/>
    </xf>
    <xf numFmtId="0" fontId="2" fillId="2" borderId="6" xfId="0" applyFont="1" applyFill="1" applyBorder="1" applyAlignment="1">
      <alignment horizontal="center" vertical="center"/>
    </xf>
    <xf numFmtId="0" fontId="5" fillId="2" borderId="15" xfId="0" applyFont="1" applyFill="1" applyBorder="1" applyAlignment="1">
      <alignment horizontal="center" vertical="center" wrapText="1"/>
    </xf>
    <xf numFmtId="0" fontId="5" fillId="2" borderId="9" xfId="0" applyFont="1" applyFill="1" applyBorder="1" applyAlignment="1">
      <alignment horizontal="center" vertical="center" wrapText="1"/>
    </xf>
    <xf numFmtId="44" fontId="40" fillId="2" borderId="5" xfId="1" applyFont="1" applyFill="1" applyBorder="1" applyAlignment="1">
      <alignment horizontal="center" vertical="center"/>
    </xf>
    <xf numFmtId="44" fontId="40" fillId="2" borderId="6" xfId="1" applyFont="1" applyFill="1" applyBorder="1" applyAlignment="1">
      <alignment horizontal="center" vertical="center"/>
    </xf>
    <xf numFmtId="0" fontId="2" fillId="2" borderId="34" xfId="0" applyFont="1" applyFill="1" applyBorder="1" applyAlignment="1">
      <alignment horizontal="center"/>
    </xf>
    <xf numFmtId="0" fontId="2" fillId="2" borderId="36" xfId="0" applyFont="1" applyFill="1" applyBorder="1" applyAlignment="1">
      <alignment horizontal="center"/>
    </xf>
    <xf numFmtId="44" fontId="0" fillId="2" borderId="65" xfId="0" applyNumberFormat="1" applyFill="1" applyBorder="1" applyAlignment="1">
      <alignment horizontal="center"/>
    </xf>
    <xf numFmtId="0" fontId="0" fillId="2" borderId="4" xfId="0" applyFill="1" applyBorder="1" applyAlignment="1">
      <alignment horizontal="center"/>
    </xf>
    <xf numFmtId="0" fontId="0" fillId="2" borderId="25" xfId="0" applyFill="1" applyBorder="1" applyAlignment="1">
      <alignment horizontal="center"/>
    </xf>
    <xf numFmtId="0" fontId="0" fillId="2" borderId="20" xfId="0" applyFill="1" applyBorder="1" applyAlignment="1">
      <alignment horizontal="center"/>
    </xf>
    <xf numFmtId="0" fontId="4" fillId="10" borderId="15" xfId="0" applyFont="1" applyFill="1" applyBorder="1" applyAlignment="1">
      <alignment horizontal="center" vertical="center" wrapText="1"/>
    </xf>
    <xf numFmtId="0" fontId="4" fillId="10" borderId="9" xfId="0" applyFont="1" applyFill="1" applyBorder="1" applyAlignment="1">
      <alignment horizontal="center" vertical="center" wrapText="1"/>
    </xf>
    <xf numFmtId="0" fontId="4" fillId="10" borderId="15" xfId="0" applyFont="1" applyFill="1" applyBorder="1" applyAlignment="1">
      <alignment horizontal="center" vertical="center"/>
    </xf>
    <xf numFmtId="0" fontId="4" fillId="10" borderId="66" xfId="0" applyFont="1" applyFill="1" applyBorder="1" applyAlignment="1">
      <alignment horizontal="center" vertical="center"/>
    </xf>
    <xf numFmtId="0" fontId="4" fillId="2" borderId="15" xfId="0" applyFont="1" applyFill="1" applyBorder="1" applyAlignment="1">
      <alignment horizontal="center" vertical="center" wrapText="1"/>
    </xf>
    <xf numFmtId="0" fontId="4" fillId="2" borderId="9" xfId="0" applyFont="1" applyFill="1" applyBorder="1" applyAlignment="1">
      <alignment horizontal="center" vertical="center" wrapText="1"/>
    </xf>
    <xf numFmtId="164" fontId="5" fillId="2" borderId="0" xfId="0" applyNumberFormat="1" applyFont="1" applyFill="1" applyAlignment="1">
      <alignment horizontal="center" vertical="center"/>
    </xf>
    <xf numFmtId="0" fontId="28" fillId="2" borderId="5" xfId="0" applyFont="1" applyFill="1" applyBorder="1" applyAlignment="1">
      <alignment horizontal="center" vertical="center"/>
    </xf>
    <xf numFmtId="0" fontId="28" fillId="2" borderId="10" xfId="0" applyFont="1" applyFill="1" applyBorder="1" applyAlignment="1">
      <alignment horizontal="center" vertical="center"/>
    </xf>
    <xf numFmtId="0" fontId="28" fillId="2" borderId="6" xfId="0" applyFont="1" applyFill="1" applyBorder="1" applyAlignment="1">
      <alignment horizontal="center" vertical="center"/>
    </xf>
    <xf numFmtId="164" fontId="16" fillId="2" borderId="5" xfId="0" applyNumberFormat="1" applyFont="1" applyFill="1" applyBorder="1" applyAlignment="1">
      <alignment horizontal="center" vertical="center"/>
    </xf>
    <xf numFmtId="164" fontId="16" fillId="2" borderId="10" xfId="0" applyNumberFormat="1" applyFont="1" applyFill="1" applyBorder="1" applyAlignment="1">
      <alignment horizontal="center" vertical="center"/>
    </xf>
    <xf numFmtId="164" fontId="16" fillId="2" borderId="6" xfId="0" applyNumberFormat="1" applyFont="1" applyFill="1" applyBorder="1" applyAlignment="1">
      <alignment horizontal="center" vertical="center"/>
    </xf>
    <xf numFmtId="164" fontId="18" fillId="2" borderId="23" xfId="0" applyNumberFormat="1" applyFont="1" applyFill="1" applyBorder="1" applyAlignment="1">
      <alignment horizontal="center" vertical="center"/>
    </xf>
    <xf numFmtId="164" fontId="29" fillId="2" borderId="23" xfId="0" applyNumberFormat="1" applyFont="1" applyFill="1" applyBorder="1" applyAlignment="1">
      <alignment horizontal="center" vertical="center"/>
    </xf>
    <xf numFmtId="44" fontId="5" fillId="2" borderId="5" xfId="0" applyNumberFormat="1" applyFont="1" applyFill="1" applyBorder="1" applyAlignment="1">
      <alignment horizontal="center" vertical="center"/>
    </xf>
    <xf numFmtId="44" fontId="5" fillId="2" borderId="10" xfId="0" applyNumberFormat="1" applyFont="1" applyFill="1" applyBorder="1" applyAlignment="1">
      <alignment horizontal="center" vertical="center"/>
    </xf>
    <xf numFmtId="44" fontId="5" fillId="2" borderId="6" xfId="0" applyNumberFormat="1" applyFont="1" applyFill="1" applyBorder="1" applyAlignment="1">
      <alignment horizontal="center" vertical="center"/>
    </xf>
    <xf numFmtId="0" fontId="5" fillId="2" borderId="5" xfId="0" applyFont="1" applyFill="1" applyBorder="1" applyAlignment="1">
      <alignment horizontal="center" vertical="center" wrapText="1"/>
    </xf>
    <xf numFmtId="0" fontId="5" fillId="2" borderId="6" xfId="0" applyFont="1" applyFill="1" applyBorder="1" applyAlignment="1">
      <alignment horizontal="center" vertical="center" wrapText="1"/>
    </xf>
    <xf numFmtId="0" fontId="5" fillId="2" borderId="10" xfId="0" applyFont="1" applyFill="1" applyBorder="1" applyAlignment="1">
      <alignment horizontal="center" vertical="center" wrapText="1"/>
    </xf>
    <xf numFmtId="0" fontId="6" fillId="2" borderId="10" xfId="0" applyFont="1" applyFill="1" applyBorder="1" applyAlignment="1">
      <alignment horizontal="center" vertical="center"/>
    </xf>
    <xf numFmtId="0" fontId="6" fillId="2" borderId="6" xfId="0" applyFont="1" applyFill="1" applyBorder="1" applyAlignment="1">
      <alignment horizontal="center" vertical="center"/>
    </xf>
    <xf numFmtId="0" fontId="8" fillId="2" borderId="5" xfId="0" applyFont="1" applyFill="1" applyBorder="1" applyAlignment="1">
      <alignment horizontal="center" vertical="center"/>
    </xf>
    <xf numFmtId="0" fontId="8" fillId="2" borderId="10" xfId="0" applyFont="1" applyFill="1" applyBorder="1" applyAlignment="1">
      <alignment horizontal="center" vertical="center"/>
    </xf>
    <xf numFmtId="0" fontId="8" fillId="2" borderId="6" xfId="0" applyFont="1" applyFill="1" applyBorder="1" applyAlignment="1">
      <alignment horizontal="center" vertical="center"/>
    </xf>
    <xf numFmtId="164" fontId="5" fillId="10" borderId="27" xfId="0" applyNumberFormat="1" applyFont="1" applyFill="1" applyBorder="1" applyAlignment="1">
      <alignment horizontal="right" vertical="center"/>
    </xf>
    <xf numFmtId="164" fontId="5" fillId="10" borderId="30" xfId="0" applyNumberFormat="1" applyFont="1" applyFill="1" applyBorder="1" applyAlignment="1">
      <alignment horizontal="right" vertical="center"/>
    </xf>
    <xf numFmtId="164" fontId="5" fillId="10" borderId="16" xfId="0" applyNumberFormat="1" applyFont="1" applyFill="1" applyBorder="1" applyAlignment="1">
      <alignment horizontal="right" vertical="center"/>
    </xf>
    <xf numFmtId="164" fontId="5" fillId="10" borderId="18" xfId="0" applyNumberFormat="1" applyFont="1" applyFill="1" applyBorder="1" applyAlignment="1">
      <alignment horizontal="right" vertical="center"/>
    </xf>
    <xf numFmtId="164" fontId="5" fillId="10" borderId="23" xfId="0" applyNumberFormat="1" applyFont="1" applyFill="1" applyBorder="1" applyAlignment="1">
      <alignment horizontal="right" vertical="center"/>
    </xf>
    <xf numFmtId="164" fontId="5" fillId="10" borderId="17" xfId="0" applyNumberFormat="1" applyFont="1" applyFill="1" applyBorder="1" applyAlignment="1">
      <alignment horizontal="right" vertical="center"/>
    </xf>
    <xf numFmtId="164" fontId="5" fillId="10" borderId="15" xfId="0" applyNumberFormat="1" applyFont="1" applyFill="1" applyBorder="1" applyAlignment="1">
      <alignment horizontal="center" vertical="center"/>
    </xf>
    <xf numFmtId="164" fontId="5" fillId="10" borderId="9" xfId="0" applyNumberFormat="1" applyFont="1" applyFill="1" applyBorder="1" applyAlignment="1">
      <alignment horizontal="center" vertical="center"/>
    </xf>
    <xf numFmtId="164" fontId="16" fillId="2" borderId="5" xfId="0" applyNumberFormat="1" applyFont="1" applyFill="1" applyBorder="1" applyAlignment="1">
      <alignment horizontal="center" vertical="center" wrapText="1"/>
    </xf>
    <xf numFmtId="164" fontId="16" fillId="2" borderId="6" xfId="0" applyNumberFormat="1" applyFont="1" applyFill="1" applyBorder="1" applyAlignment="1">
      <alignment horizontal="center" vertical="center" wrapText="1"/>
    </xf>
    <xf numFmtId="8" fontId="25" fillId="2" borderId="5" xfId="0" applyNumberFormat="1" applyFont="1" applyFill="1" applyBorder="1" applyAlignment="1">
      <alignment horizontal="center" vertical="center"/>
    </xf>
    <xf numFmtId="8" fontId="25" fillId="2" borderId="10" xfId="0" applyNumberFormat="1" applyFont="1" applyFill="1" applyBorder="1" applyAlignment="1">
      <alignment horizontal="center" vertical="center"/>
    </xf>
    <xf numFmtId="8" fontId="25" fillId="2" borderId="6" xfId="0" applyNumberFormat="1" applyFont="1" applyFill="1" applyBorder="1" applyAlignment="1">
      <alignment horizontal="center" vertical="center"/>
    </xf>
    <xf numFmtId="0" fontId="6" fillId="2" borderId="5" xfId="0" applyFont="1" applyFill="1" applyBorder="1" applyAlignment="1">
      <alignment horizontal="center" vertical="center"/>
    </xf>
    <xf numFmtId="0" fontId="14" fillId="2" borderId="27" xfId="0" applyFont="1" applyFill="1" applyBorder="1" applyAlignment="1">
      <alignment horizontal="center" vertical="center" wrapText="1"/>
    </xf>
    <xf numFmtId="0" fontId="14" fillId="2" borderId="16" xfId="0" applyFont="1" applyFill="1" applyBorder="1" applyAlignment="1">
      <alignment horizontal="center" vertical="center" wrapText="1"/>
    </xf>
    <xf numFmtId="0" fontId="14" fillId="2" borderId="18" xfId="0" applyFont="1" applyFill="1" applyBorder="1" applyAlignment="1">
      <alignment horizontal="center" vertical="center" wrapText="1"/>
    </xf>
    <xf numFmtId="0" fontId="14" fillId="2" borderId="17" xfId="0" applyFont="1" applyFill="1" applyBorder="1" applyAlignment="1">
      <alignment horizontal="center" vertical="center" wrapText="1"/>
    </xf>
    <xf numFmtId="44" fontId="37" fillId="2" borderId="27" xfId="0" applyNumberFormat="1" applyFont="1" applyFill="1" applyBorder="1" applyAlignment="1">
      <alignment horizontal="center" vertical="center"/>
    </xf>
    <xf numFmtId="44" fontId="37" fillId="2" borderId="30" xfId="0" applyNumberFormat="1" applyFont="1" applyFill="1" applyBorder="1" applyAlignment="1">
      <alignment horizontal="center" vertical="center"/>
    </xf>
    <xf numFmtId="44" fontId="37" fillId="2" borderId="16" xfId="0" applyNumberFormat="1" applyFont="1" applyFill="1" applyBorder="1" applyAlignment="1">
      <alignment horizontal="center" vertical="center"/>
    </xf>
    <xf numFmtId="44" fontId="37" fillId="2" borderId="18" xfId="0" applyNumberFormat="1" applyFont="1" applyFill="1" applyBorder="1" applyAlignment="1">
      <alignment horizontal="center" vertical="center"/>
    </xf>
    <xf numFmtId="44" fontId="37" fillId="2" borderId="23" xfId="0" applyNumberFormat="1" applyFont="1" applyFill="1" applyBorder="1" applyAlignment="1">
      <alignment horizontal="center" vertical="center"/>
    </xf>
    <xf numFmtId="44" fontId="37" fillId="2" borderId="17" xfId="0" applyNumberFormat="1" applyFont="1" applyFill="1" applyBorder="1" applyAlignment="1">
      <alignment horizontal="center" vertical="center"/>
    </xf>
    <xf numFmtId="164" fontId="38" fillId="19" borderId="27" xfId="0" applyNumberFormat="1" applyFont="1" applyFill="1" applyBorder="1" applyAlignment="1">
      <alignment horizontal="center" vertical="center" wrapText="1"/>
    </xf>
    <xf numFmtId="164" fontId="38" fillId="19" borderId="30" xfId="0" applyNumberFormat="1" applyFont="1" applyFill="1" applyBorder="1" applyAlignment="1">
      <alignment horizontal="center" vertical="center" wrapText="1"/>
    </xf>
    <xf numFmtId="164" fontId="38" fillId="19" borderId="28" xfId="0" applyNumberFormat="1" applyFont="1" applyFill="1" applyBorder="1" applyAlignment="1">
      <alignment horizontal="center" vertical="center" wrapText="1"/>
    </xf>
    <xf numFmtId="164" fontId="38" fillId="19" borderId="0" xfId="0" applyNumberFormat="1" applyFont="1" applyFill="1" applyAlignment="1">
      <alignment horizontal="center" vertical="center" wrapText="1"/>
    </xf>
    <xf numFmtId="0" fontId="0" fillId="2" borderId="27" xfId="0" applyFill="1" applyBorder="1" applyAlignment="1">
      <alignment horizontal="center" vertical="center" wrapText="1"/>
    </xf>
    <xf numFmtId="0" fontId="0" fillId="2" borderId="16" xfId="0" applyFill="1" applyBorder="1" applyAlignment="1">
      <alignment horizontal="center" vertical="center" wrapText="1"/>
    </xf>
    <xf numFmtId="0" fontId="0" fillId="2" borderId="28" xfId="0" applyFill="1" applyBorder="1" applyAlignment="1">
      <alignment horizontal="center" vertical="center" wrapText="1"/>
    </xf>
    <xf numFmtId="0" fontId="0" fillId="2" borderId="32" xfId="0" applyFill="1" applyBorder="1" applyAlignment="1">
      <alignment horizontal="center" vertical="center" wrapText="1"/>
    </xf>
    <xf numFmtId="0" fontId="0" fillId="2" borderId="18" xfId="0" applyFill="1" applyBorder="1" applyAlignment="1">
      <alignment horizontal="center" vertical="center" wrapText="1"/>
    </xf>
    <xf numFmtId="0" fontId="0" fillId="2" borderId="17" xfId="0" applyFill="1" applyBorder="1" applyAlignment="1">
      <alignment horizontal="center" vertical="center" wrapText="1"/>
    </xf>
    <xf numFmtId="0" fontId="31" fillId="19" borderId="27" xfId="0" applyFont="1" applyFill="1" applyBorder="1" applyAlignment="1">
      <alignment horizontal="center" vertical="center" wrapText="1"/>
    </xf>
    <xf numFmtId="0" fontId="31" fillId="19" borderId="16" xfId="0" applyFont="1" applyFill="1" applyBorder="1" applyAlignment="1">
      <alignment horizontal="center" vertical="center" wrapText="1"/>
    </xf>
    <xf numFmtId="0" fontId="31" fillId="19" borderId="28" xfId="0" applyFont="1" applyFill="1" applyBorder="1" applyAlignment="1">
      <alignment horizontal="center" vertical="center" wrapText="1"/>
    </xf>
    <xf numFmtId="0" fontId="31" fillId="19" borderId="32" xfId="0" applyFont="1" applyFill="1" applyBorder="1" applyAlignment="1">
      <alignment horizontal="center" vertical="center" wrapText="1"/>
    </xf>
    <xf numFmtId="0" fontId="31" fillId="19" borderId="18" xfId="0" applyFont="1" applyFill="1" applyBorder="1" applyAlignment="1">
      <alignment horizontal="center" vertical="center" wrapText="1"/>
    </xf>
    <xf numFmtId="0" fontId="31" fillId="19" borderId="17" xfId="0" applyFont="1" applyFill="1" applyBorder="1" applyAlignment="1">
      <alignment horizontal="center" vertical="center" wrapText="1"/>
    </xf>
    <xf numFmtId="0" fontId="31" fillId="18" borderId="27" xfId="0" applyFont="1" applyFill="1" applyBorder="1" applyAlignment="1">
      <alignment horizontal="center" vertical="center" wrapText="1"/>
    </xf>
    <xf numFmtId="0" fontId="31" fillId="18" borderId="16" xfId="0" applyFont="1" applyFill="1" applyBorder="1" applyAlignment="1">
      <alignment horizontal="center" vertical="center" wrapText="1"/>
    </xf>
    <xf numFmtId="0" fontId="31" fillId="18" borderId="28" xfId="0" applyFont="1" applyFill="1" applyBorder="1" applyAlignment="1">
      <alignment horizontal="center" vertical="center" wrapText="1"/>
    </xf>
    <xf numFmtId="0" fontId="31" fillId="18" borderId="32" xfId="0" applyFont="1" applyFill="1" applyBorder="1" applyAlignment="1">
      <alignment horizontal="center" vertical="center" wrapText="1"/>
    </xf>
    <xf numFmtId="0" fontId="31" fillId="18" borderId="18" xfId="0" applyFont="1" applyFill="1" applyBorder="1" applyAlignment="1">
      <alignment horizontal="center" vertical="center" wrapText="1"/>
    </xf>
    <xf numFmtId="0" fontId="31" fillId="18" borderId="17" xfId="0" applyFont="1" applyFill="1" applyBorder="1" applyAlignment="1">
      <alignment horizontal="center" vertical="center" wrapText="1"/>
    </xf>
    <xf numFmtId="44" fontId="14" fillId="2" borderId="53" xfId="0" applyNumberFormat="1" applyFont="1" applyFill="1" applyBorder="1" applyAlignment="1">
      <alignment horizontal="center" vertical="center"/>
    </xf>
    <xf numFmtId="44" fontId="14" fillId="2" borderId="56" xfId="0" applyNumberFormat="1" applyFont="1" applyFill="1" applyBorder="1" applyAlignment="1">
      <alignment horizontal="center" vertical="center"/>
    </xf>
    <xf numFmtId="44" fontId="14" fillId="2" borderId="39" xfId="0" applyNumberFormat="1" applyFont="1" applyFill="1" applyBorder="1" applyAlignment="1">
      <alignment horizontal="center" vertical="center"/>
    </xf>
    <xf numFmtId="14" fontId="14" fillId="2" borderId="7" xfId="0" applyNumberFormat="1" applyFont="1" applyFill="1" applyBorder="1" applyAlignment="1">
      <alignment horizontal="center" vertical="center"/>
    </xf>
    <xf numFmtId="14" fontId="14" fillId="2" borderId="44" xfId="0" applyNumberFormat="1" applyFont="1" applyFill="1" applyBorder="1" applyAlignment="1">
      <alignment horizontal="center" vertical="center"/>
    </xf>
    <xf numFmtId="44" fontId="14" fillId="2" borderId="45" xfId="0" applyNumberFormat="1" applyFont="1" applyFill="1" applyBorder="1" applyAlignment="1">
      <alignment horizontal="center" vertical="center"/>
    </xf>
    <xf numFmtId="44" fontId="14" fillId="2" borderId="37" xfId="0" applyNumberFormat="1" applyFont="1" applyFill="1" applyBorder="1" applyAlignment="1">
      <alignment horizontal="center" vertical="center"/>
    </xf>
    <xf numFmtId="44" fontId="14" fillId="2" borderId="40" xfId="0" applyNumberFormat="1" applyFont="1" applyFill="1" applyBorder="1" applyAlignment="1">
      <alignment horizontal="center" vertical="center"/>
    </xf>
    <xf numFmtId="14" fontId="14" fillId="2" borderId="49" xfId="0" applyNumberFormat="1" applyFont="1" applyFill="1" applyBorder="1" applyAlignment="1">
      <alignment horizontal="center" vertical="center"/>
    </xf>
    <xf numFmtId="14" fontId="14" fillId="2" borderId="51" xfId="0" applyNumberFormat="1" applyFont="1" applyFill="1" applyBorder="1" applyAlignment="1">
      <alignment horizontal="center" vertical="center"/>
    </xf>
    <xf numFmtId="44" fontId="14" fillId="2" borderId="52" xfId="0" applyNumberFormat="1" applyFont="1" applyFill="1" applyBorder="1" applyAlignment="1">
      <alignment horizontal="center" vertical="center"/>
    </xf>
    <xf numFmtId="44" fontId="14" fillId="2" borderId="50" xfId="0" applyNumberFormat="1" applyFont="1" applyFill="1" applyBorder="1" applyAlignment="1">
      <alignment horizontal="center" vertical="center"/>
    </xf>
    <xf numFmtId="44" fontId="14" fillId="2" borderId="38" xfId="0" applyNumberFormat="1" applyFont="1" applyFill="1" applyBorder="1" applyAlignment="1">
      <alignment horizontal="center" vertical="center"/>
    </xf>
    <xf numFmtId="0" fontId="0" fillId="2" borderId="7" xfId="0" applyFill="1" applyBorder="1" applyAlignment="1">
      <alignment horizontal="center" vertical="center"/>
    </xf>
    <xf numFmtId="0" fontId="0" fillId="2" borderId="37" xfId="0" applyFill="1" applyBorder="1" applyAlignment="1">
      <alignment horizontal="center" vertical="center"/>
    </xf>
    <xf numFmtId="0" fontId="0" fillId="2" borderId="44" xfId="0" applyFill="1" applyBorder="1" applyAlignment="1">
      <alignment horizontal="center" vertical="center"/>
    </xf>
    <xf numFmtId="0" fontId="0" fillId="2" borderId="45" xfId="0" applyFill="1" applyBorder="1" applyAlignment="1">
      <alignment horizontal="center" vertical="center"/>
    </xf>
    <xf numFmtId="0" fontId="0" fillId="2" borderId="40" xfId="0" applyFill="1" applyBorder="1" applyAlignment="1">
      <alignment horizontal="center" vertical="center"/>
    </xf>
    <xf numFmtId="0" fontId="0" fillId="2" borderId="49" xfId="0" applyFill="1" applyBorder="1" applyAlignment="1">
      <alignment horizontal="center" vertical="center"/>
    </xf>
    <xf numFmtId="0" fontId="0" fillId="2" borderId="50" xfId="0" applyFill="1" applyBorder="1" applyAlignment="1">
      <alignment horizontal="center" vertical="center"/>
    </xf>
    <xf numFmtId="0" fontId="0" fillId="2" borderId="51" xfId="0" applyFill="1" applyBorder="1" applyAlignment="1">
      <alignment horizontal="center" vertical="center"/>
    </xf>
    <xf numFmtId="0" fontId="0" fillId="2" borderId="52" xfId="0" applyFill="1" applyBorder="1" applyAlignment="1">
      <alignment horizontal="center" vertical="center"/>
    </xf>
    <xf numFmtId="0" fontId="0" fillId="2" borderId="38" xfId="0" applyFill="1" applyBorder="1" applyAlignment="1">
      <alignment horizontal="center" vertical="center"/>
    </xf>
    <xf numFmtId="164" fontId="14" fillId="2" borderId="27" xfId="0" applyNumberFormat="1" applyFont="1" applyFill="1" applyBorder="1" applyAlignment="1">
      <alignment horizontal="center" vertical="center"/>
    </xf>
    <xf numFmtId="164" fontId="14" fillId="2" borderId="16" xfId="0" applyNumberFormat="1" applyFont="1" applyFill="1" applyBorder="1" applyAlignment="1">
      <alignment horizontal="center" vertical="center"/>
    </xf>
    <xf numFmtId="164" fontId="14" fillId="2" borderId="18" xfId="0" applyNumberFormat="1" applyFont="1" applyFill="1" applyBorder="1" applyAlignment="1">
      <alignment horizontal="center" vertical="center"/>
    </xf>
    <xf numFmtId="164" fontId="14" fillId="2" borderId="17" xfId="0" applyNumberFormat="1" applyFont="1" applyFill="1" applyBorder="1" applyAlignment="1">
      <alignment horizontal="center" vertical="center"/>
    </xf>
    <xf numFmtId="164" fontId="30" fillId="2" borderId="27" xfId="0" applyNumberFormat="1" applyFont="1" applyFill="1" applyBorder="1" applyAlignment="1">
      <alignment horizontal="center" vertical="center"/>
    </xf>
    <xf numFmtId="164" fontId="30" fillId="2" borderId="30" xfId="0" applyNumberFormat="1" applyFont="1" applyFill="1" applyBorder="1" applyAlignment="1">
      <alignment horizontal="center" vertical="center"/>
    </xf>
    <xf numFmtId="164" fontId="30" fillId="2" borderId="16" xfId="0" applyNumberFormat="1" applyFont="1" applyFill="1" applyBorder="1" applyAlignment="1">
      <alignment horizontal="center" vertical="center"/>
    </xf>
    <xf numFmtId="164" fontId="30" fillId="2" borderId="18" xfId="0" applyNumberFormat="1" applyFont="1" applyFill="1" applyBorder="1" applyAlignment="1">
      <alignment horizontal="center" vertical="center"/>
    </xf>
    <xf numFmtId="164" fontId="30" fillId="2" borderId="23" xfId="0" applyNumberFormat="1" applyFont="1" applyFill="1" applyBorder="1" applyAlignment="1">
      <alignment horizontal="center" vertical="center"/>
    </xf>
    <xf numFmtId="164" fontId="30" fillId="2" borderId="17" xfId="0" applyNumberFormat="1" applyFont="1" applyFill="1" applyBorder="1" applyAlignment="1">
      <alignment horizontal="center" vertical="center"/>
    </xf>
    <xf numFmtId="0" fontId="14" fillId="2" borderId="27" xfId="0" applyFont="1" applyFill="1" applyBorder="1" applyAlignment="1">
      <alignment horizontal="center" vertical="center"/>
    </xf>
    <xf numFmtId="0" fontId="14" fillId="2" borderId="16" xfId="0" applyFont="1" applyFill="1" applyBorder="1" applyAlignment="1">
      <alignment horizontal="center" vertical="center"/>
    </xf>
    <xf numFmtId="0" fontId="14" fillId="2" borderId="18" xfId="0" applyFont="1" applyFill="1" applyBorder="1" applyAlignment="1">
      <alignment horizontal="center" vertical="center"/>
    </xf>
    <xf numFmtId="0" fontId="14" fillId="2" borderId="17" xfId="0" applyFont="1" applyFill="1" applyBorder="1" applyAlignment="1">
      <alignment horizontal="center" vertical="center"/>
    </xf>
    <xf numFmtId="0" fontId="14" fillId="2" borderId="30" xfId="0" applyFont="1" applyFill="1" applyBorder="1" applyAlignment="1">
      <alignment horizontal="center" vertical="center"/>
    </xf>
    <xf numFmtId="0" fontId="14" fillId="2" borderId="23" xfId="0" applyFont="1" applyFill="1" applyBorder="1" applyAlignment="1">
      <alignment horizontal="center" vertical="center"/>
    </xf>
    <xf numFmtId="0" fontId="14" fillId="2" borderId="28" xfId="0" applyFont="1" applyFill="1" applyBorder="1" applyAlignment="1">
      <alignment horizontal="center" vertical="center" wrapText="1"/>
    </xf>
    <xf numFmtId="0" fontId="14" fillId="2" borderId="32" xfId="0" applyFont="1" applyFill="1" applyBorder="1" applyAlignment="1">
      <alignment horizontal="center" vertical="center" wrapText="1"/>
    </xf>
    <xf numFmtId="14" fontId="14" fillId="2" borderId="55" xfId="0" applyNumberFormat="1" applyFont="1" applyFill="1" applyBorder="1" applyAlignment="1">
      <alignment horizontal="center" vertical="center"/>
    </xf>
    <xf numFmtId="14" fontId="14" fillId="2" borderId="54" xfId="0" applyNumberFormat="1" applyFont="1" applyFill="1" applyBorder="1" applyAlignment="1">
      <alignment horizontal="center" vertical="center"/>
    </xf>
    <xf numFmtId="0" fontId="0" fillId="2" borderId="55" xfId="0" applyFill="1" applyBorder="1" applyAlignment="1">
      <alignment horizontal="center" vertical="center"/>
    </xf>
    <xf numFmtId="0" fontId="0" fillId="2" borderId="56" xfId="0" applyFill="1" applyBorder="1" applyAlignment="1">
      <alignment horizontal="center" vertical="center"/>
    </xf>
    <xf numFmtId="0" fontId="0" fillId="2" borderId="54" xfId="0" applyFill="1" applyBorder="1" applyAlignment="1">
      <alignment horizontal="center" vertical="center"/>
    </xf>
    <xf numFmtId="0" fontId="0" fillId="2" borderId="53" xfId="0" applyFill="1" applyBorder="1" applyAlignment="1">
      <alignment horizontal="center" vertical="center"/>
    </xf>
    <xf numFmtId="0" fontId="0" fillId="2" borderId="39" xfId="0" applyFill="1" applyBorder="1" applyAlignment="1">
      <alignment horizontal="center" vertical="center"/>
    </xf>
    <xf numFmtId="14" fontId="0" fillId="2" borderId="7" xfId="0" applyNumberFormat="1" applyFill="1" applyBorder="1" applyAlignment="1">
      <alignment horizontal="center" vertical="center"/>
    </xf>
    <xf numFmtId="14" fontId="0" fillId="2" borderId="37" xfId="0" applyNumberFormat="1" applyFill="1" applyBorder="1" applyAlignment="1">
      <alignment horizontal="center" vertical="center"/>
    </xf>
    <xf numFmtId="14" fontId="0" fillId="2" borderId="44" xfId="0" applyNumberFormat="1" applyFill="1" applyBorder="1" applyAlignment="1">
      <alignment horizontal="center" vertical="center"/>
    </xf>
    <xf numFmtId="164" fontId="0" fillId="2" borderId="45" xfId="0" applyNumberFormat="1" applyFill="1" applyBorder="1" applyAlignment="1">
      <alignment horizontal="center" vertical="center"/>
    </xf>
    <xf numFmtId="164" fontId="0" fillId="2" borderId="37" xfId="0" applyNumberFormat="1" applyFill="1" applyBorder="1" applyAlignment="1">
      <alignment horizontal="center" vertical="center"/>
    </xf>
    <xf numFmtId="164" fontId="0" fillId="2" borderId="40" xfId="0" applyNumberFormat="1" applyFill="1" applyBorder="1" applyAlignment="1">
      <alignment horizontal="center" vertical="center"/>
    </xf>
    <xf numFmtId="14" fontId="0" fillId="2" borderId="49" xfId="0" applyNumberFormat="1" applyFill="1" applyBorder="1" applyAlignment="1">
      <alignment horizontal="center" vertical="center"/>
    </xf>
    <xf numFmtId="14" fontId="0" fillId="2" borderId="50" xfId="0" applyNumberFormat="1" applyFill="1" applyBorder="1" applyAlignment="1">
      <alignment horizontal="center" vertical="center"/>
    </xf>
    <xf numFmtId="14" fontId="0" fillId="2" borderId="51" xfId="0" applyNumberFormat="1" applyFill="1" applyBorder="1" applyAlignment="1">
      <alignment horizontal="center" vertical="center"/>
    </xf>
    <xf numFmtId="164" fontId="0" fillId="2" borderId="52" xfId="0" applyNumberFormat="1" applyFill="1" applyBorder="1" applyAlignment="1">
      <alignment horizontal="center" vertical="center"/>
    </xf>
    <xf numFmtId="164" fontId="0" fillId="2" borderId="50" xfId="0" applyNumberFormat="1" applyFill="1" applyBorder="1" applyAlignment="1">
      <alignment horizontal="center" vertical="center"/>
    </xf>
    <xf numFmtId="164" fontId="0" fillId="2" borderId="38" xfId="0" applyNumberFormat="1" applyFill="1" applyBorder="1" applyAlignment="1">
      <alignment horizontal="center" vertical="center"/>
    </xf>
    <xf numFmtId="44" fontId="0" fillId="2" borderId="45" xfId="0" applyNumberFormat="1" applyFill="1" applyBorder="1" applyAlignment="1">
      <alignment horizontal="center" vertical="center"/>
    </xf>
    <xf numFmtId="44" fontId="0" fillId="2" borderId="37" xfId="0" applyNumberFormat="1" applyFill="1" applyBorder="1" applyAlignment="1">
      <alignment horizontal="center" vertical="center"/>
    </xf>
    <xf numFmtId="44" fontId="0" fillId="2" borderId="40" xfId="0" applyNumberFormat="1" applyFill="1" applyBorder="1" applyAlignment="1">
      <alignment horizontal="center" vertical="center"/>
    </xf>
    <xf numFmtId="14" fontId="0" fillId="2" borderId="55" xfId="0" applyNumberFormat="1" applyFill="1" applyBorder="1" applyAlignment="1">
      <alignment horizontal="center" vertical="center"/>
    </xf>
    <xf numFmtId="14" fontId="0" fillId="2" borderId="56" xfId="0" applyNumberFormat="1" applyFill="1" applyBorder="1" applyAlignment="1">
      <alignment horizontal="center" vertical="center"/>
    </xf>
    <xf numFmtId="14" fontId="0" fillId="2" borderId="54" xfId="0" applyNumberFormat="1" applyFill="1" applyBorder="1" applyAlignment="1">
      <alignment horizontal="center" vertical="center"/>
    </xf>
    <xf numFmtId="164" fontId="0" fillId="2" borderId="53" xfId="0" applyNumberFormat="1" applyFill="1" applyBorder="1" applyAlignment="1">
      <alignment horizontal="center" vertical="center"/>
    </xf>
    <xf numFmtId="164" fontId="0" fillId="2" borderId="56" xfId="0" applyNumberFormat="1" applyFill="1" applyBorder="1" applyAlignment="1">
      <alignment horizontal="center" vertical="center"/>
    </xf>
    <xf numFmtId="164" fontId="0" fillId="2" borderId="39" xfId="0" applyNumberFormat="1" applyFill="1" applyBorder="1" applyAlignment="1">
      <alignment horizontal="center" vertical="center"/>
    </xf>
    <xf numFmtId="164" fontId="3" fillId="2" borderId="5" xfId="0" applyNumberFormat="1" applyFont="1" applyFill="1" applyBorder="1" applyAlignment="1">
      <alignment horizontal="center" vertical="center" wrapText="1"/>
    </xf>
    <xf numFmtId="164" fontId="3" fillId="2" borderId="10" xfId="0" applyNumberFormat="1" applyFont="1" applyFill="1" applyBorder="1" applyAlignment="1">
      <alignment horizontal="center" vertical="center" wrapText="1"/>
    </xf>
    <xf numFmtId="164" fontId="3" fillId="2" borderId="6" xfId="0" applyNumberFormat="1" applyFont="1" applyFill="1" applyBorder="1" applyAlignment="1">
      <alignment horizontal="center" vertical="center" wrapText="1"/>
    </xf>
    <xf numFmtId="44" fontId="10" fillId="2" borderId="5" xfId="1" applyFont="1" applyFill="1" applyBorder="1" applyAlignment="1">
      <alignment horizontal="center" vertical="center"/>
    </xf>
    <xf numFmtId="44" fontId="10" fillId="2" borderId="10" xfId="1" applyFont="1" applyFill="1" applyBorder="1" applyAlignment="1">
      <alignment horizontal="center" vertical="center"/>
    </xf>
    <xf numFmtId="44" fontId="10" fillId="2" borderId="6" xfId="1" applyFont="1" applyFill="1" applyBorder="1" applyAlignment="1">
      <alignment horizontal="center" vertical="center"/>
    </xf>
    <xf numFmtId="49" fontId="0" fillId="2" borderId="55" xfId="0" applyNumberFormat="1" applyFill="1" applyBorder="1" applyAlignment="1">
      <alignment horizontal="center" vertical="center"/>
    </xf>
    <xf numFmtId="49" fontId="0" fillId="2" borderId="56" xfId="0" applyNumberFormat="1" applyFill="1" applyBorder="1" applyAlignment="1">
      <alignment horizontal="center" vertical="center"/>
    </xf>
    <xf numFmtId="49" fontId="0" fillId="2" borderId="54" xfId="0" applyNumberFormat="1" applyFill="1" applyBorder="1" applyAlignment="1">
      <alignment horizontal="center" vertical="center"/>
    </xf>
    <xf numFmtId="44" fontId="0" fillId="2" borderId="53" xfId="0" applyNumberFormat="1" applyFill="1" applyBorder="1" applyAlignment="1">
      <alignment horizontal="center" vertical="center"/>
    </xf>
    <xf numFmtId="44" fontId="0" fillId="2" borderId="56" xfId="0" applyNumberFormat="1" applyFill="1" applyBorder="1" applyAlignment="1">
      <alignment horizontal="center" vertical="center"/>
    </xf>
    <xf numFmtId="44" fontId="0" fillId="2" borderId="39" xfId="0" applyNumberFormat="1" applyFill="1" applyBorder="1" applyAlignment="1">
      <alignment horizontal="center" vertical="center"/>
    </xf>
    <xf numFmtId="164" fontId="12" fillId="2" borderId="5" xfId="0" applyNumberFormat="1" applyFont="1" applyFill="1" applyBorder="1" applyAlignment="1">
      <alignment horizontal="center" vertical="center"/>
    </xf>
    <xf numFmtId="164" fontId="12" fillId="2" borderId="10" xfId="0" applyNumberFormat="1" applyFont="1" applyFill="1" applyBorder="1" applyAlignment="1">
      <alignment horizontal="center" vertical="center"/>
    </xf>
    <xf numFmtId="164" fontId="12" fillId="2" borderId="6" xfId="0" applyNumberFormat="1" applyFont="1" applyFill="1" applyBorder="1" applyAlignment="1">
      <alignment horizontal="center" vertical="center"/>
    </xf>
    <xf numFmtId="164" fontId="20" fillId="2" borderId="5" xfId="0" applyNumberFormat="1" applyFont="1" applyFill="1" applyBorder="1" applyAlignment="1">
      <alignment horizontal="center" vertical="center"/>
    </xf>
    <xf numFmtId="164" fontId="20" fillId="2" borderId="10" xfId="0" applyNumberFormat="1" applyFont="1" applyFill="1" applyBorder="1" applyAlignment="1">
      <alignment horizontal="center" vertical="center"/>
    </xf>
    <xf numFmtId="164" fontId="20" fillId="2" borderId="6" xfId="0" applyNumberFormat="1" applyFont="1" applyFill="1" applyBorder="1" applyAlignment="1">
      <alignment horizontal="center" vertical="center"/>
    </xf>
    <xf numFmtId="164" fontId="24" fillId="2" borderId="5" xfId="0" applyNumberFormat="1" applyFont="1" applyFill="1" applyBorder="1" applyAlignment="1">
      <alignment horizontal="center" vertical="center"/>
    </xf>
    <xf numFmtId="164" fontId="24" fillId="2" borderId="10" xfId="0" applyNumberFormat="1" applyFont="1" applyFill="1" applyBorder="1" applyAlignment="1">
      <alignment horizontal="center" vertical="center"/>
    </xf>
    <xf numFmtId="164" fontId="24" fillId="2" borderId="6" xfId="0" applyNumberFormat="1" applyFont="1" applyFill="1" applyBorder="1" applyAlignment="1">
      <alignment horizontal="center" vertical="center"/>
    </xf>
    <xf numFmtId="0" fontId="6" fillId="2" borderId="23" xfId="0" applyFont="1" applyFill="1" applyBorder="1" applyAlignment="1">
      <alignment horizontal="center" vertical="center"/>
    </xf>
    <xf numFmtId="0" fontId="0" fillId="17" borderId="0" xfId="0" applyFill="1" applyAlignment="1">
      <alignment horizontal="center"/>
    </xf>
    <xf numFmtId="0" fontId="0" fillId="2" borderId="0" xfId="0" applyFill="1" applyAlignment="1">
      <alignment horizontal="center"/>
    </xf>
    <xf numFmtId="0" fontId="49" fillId="17" borderId="0" xfId="0" applyFont="1" applyFill="1" applyAlignment="1">
      <alignment horizontal="center" vertical="center"/>
    </xf>
    <xf numFmtId="0" fontId="2" fillId="2" borderId="27" xfId="0" applyFont="1" applyFill="1" applyBorder="1" applyAlignment="1">
      <alignment horizontal="center" vertical="center"/>
    </xf>
    <xf numFmtId="0" fontId="2" fillId="2" borderId="16" xfId="0" applyFont="1" applyFill="1" applyBorder="1" applyAlignment="1">
      <alignment horizontal="center" vertical="center"/>
    </xf>
    <xf numFmtId="0" fontId="2" fillId="2" borderId="18" xfId="0" applyFont="1" applyFill="1" applyBorder="1" applyAlignment="1">
      <alignment horizontal="center" vertical="center"/>
    </xf>
    <xf numFmtId="0" fontId="2" fillId="2" borderId="17" xfId="0" applyFont="1" applyFill="1" applyBorder="1" applyAlignment="1">
      <alignment horizontal="center" vertical="center"/>
    </xf>
    <xf numFmtId="0" fontId="0" fillId="21" borderId="0" xfId="0" applyFill="1" applyAlignment="1">
      <alignment horizontal="center"/>
    </xf>
  </cellXfs>
  <cellStyles count="3">
    <cellStyle name="Monétaire" xfId="1" builtinId="4"/>
    <cellStyle name="Normal" xfId="0" builtinId="0"/>
    <cellStyle name="Pourcentage" xfId="2" builtinId="5"/>
  </cellStyles>
  <dxfs count="222">
    <dxf>
      <fill>
        <patternFill>
          <bgColor rgb="FFE2EFDA"/>
        </patternFill>
      </fill>
    </dxf>
    <dxf>
      <fill>
        <patternFill>
          <bgColor rgb="FFDDEBF7"/>
        </patternFill>
      </fill>
    </dxf>
    <dxf>
      <fill>
        <patternFill>
          <bgColor rgb="FFFCE4D6"/>
        </patternFill>
      </fill>
    </dxf>
    <dxf>
      <fill>
        <patternFill>
          <bgColor rgb="FFFCE4D6"/>
        </patternFill>
      </fill>
    </dxf>
    <dxf>
      <fill>
        <patternFill>
          <bgColor rgb="FFF8CBAD"/>
        </patternFill>
      </fill>
    </dxf>
    <dxf>
      <fill>
        <patternFill>
          <bgColor rgb="FFD4FCE0"/>
        </patternFill>
      </fill>
    </dxf>
    <dxf>
      <fill>
        <patternFill>
          <bgColor rgb="FFE2EFDA"/>
        </patternFill>
      </fill>
    </dxf>
    <dxf>
      <fill>
        <patternFill>
          <bgColor rgb="FFC6E0B4"/>
        </patternFill>
      </fill>
    </dxf>
    <dxf>
      <fill>
        <patternFill>
          <bgColor rgb="FFA9D08E"/>
        </patternFill>
      </fill>
    </dxf>
    <dxf>
      <fill>
        <patternFill>
          <bgColor rgb="FFFFFFFF"/>
        </patternFill>
      </fill>
    </dxf>
    <dxf>
      <fill>
        <patternFill>
          <bgColor rgb="FFFAA4A4"/>
        </patternFill>
      </fill>
    </dxf>
    <dxf>
      <fill>
        <patternFill>
          <bgColor rgb="FFFFFF99"/>
        </patternFill>
      </fill>
    </dxf>
    <dxf>
      <fill>
        <patternFill>
          <bgColor rgb="FFFFE699"/>
        </patternFill>
      </fill>
    </dxf>
    <dxf>
      <fill>
        <patternFill>
          <bgColor rgb="FFFFD966"/>
        </patternFill>
      </fill>
    </dxf>
    <dxf>
      <fill>
        <patternFill>
          <bgColor rgb="FF8DD7C0"/>
        </patternFill>
      </fill>
    </dxf>
    <dxf>
      <fill>
        <patternFill>
          <bgColor rgb="FF85E5FB"/>
        </patternFill>
      </fill>
    </dxf>
    <dxf>
      <fill>
        <patternFill>
          <bgColor rgb="FF62DDFA"/>
        </patternFill>
      </fill>
    </dxf>
    <dxf>
      <fill>
        <patternFill>
          <bgColor rgb="FFBF97DD"/>
        </patternFill>
      </fill>
    </dxf>
    <dxf>
      <fill>
        <patternFill>
          <bgColor rgb="FFF6A8ED"/>
        </patternFill>
      </fill>
    </dxf>
    <dxf>
      <fill>
        <patternFill>
          <bgColor rgb="FF00CC00"/>
        </patternFill>
      </fill>
    </dxf>
    <dxf>
      <fill>
        <patternFill>
          <bgColor rgb="FF808000"/>
        </patternFill>
      </fill>
    </dxf>
    <dxf>
      <fill>
        <patternFill>
          <bgColor rgb="FFCC8800"/>
        </patternFill>
      </fill>
    </dxf>
    <dxf>
      <font>
        <b/>
        <i val="0"/>
        <color rgb="FFFF0000"/>
      </font>
    </dxf>
    <dxf>
      <font>
        <color theme="0"/>
      </font>
      <fill>
        <patternFill>
          <bgColor rgb="FF008EC0"/>
        </patternFill>
      </fill>
    </dxf>
    <dxf>
      <font>
        <color theme="0"/>
      </font>
      <fill>
        <patternFill>
          <bgColor rgb="FF0078A2"/>
        </patternFill>
      </fill>
    </dxf>
    <dxf>
      <font>
        <color theme="0"/>
      </font>
      <fill>
        <patternFill>
          <bgColor rgb="FF0D534B"/>
        </patternFill>
      </fill>
    </dxf>
    <dxf>
      <font>
        <color theme="0"/>
      </font>
      <fill>
        <patternFill>
          <bgColor rgb="FFE0654C"/>
        </patternFill>
      </fill>
    </dxf>
    <dxf>
      <font>
        <color theme="0"/>
      </font>
      <fill>
        <patternFill>
          <bgColor rgb="FFC89800"/>
        </patternFill>
      </fill>
    </dxf>
    <dxf>
      <font>
        <color theme="0"/>
      </font>
      <fill>
        <patternFill>
          <bgColor rgb="FF47702E"/>
        </patternFill>
      </fill>
    </dxf>
    <dxf>
      <font>
        <color theme="0"/>
      </font>
      <fill>
        <patternFill>
          <bgColor rgb="FFEE8240"/>
        </patternFill>
      </fill>
    </dxf>
    <dxf>
      <font>
        <color theme="0"/>
      </font>
      <fill>
        <patternFill>
          <bgColor rgb="FF004A82"/>
        </patternFill>
      </fill>
    </dxf>
    <dxf>
      <font>
        <color theme="0"/>
      </font>
      <fill>
        <patternFill>
          <bgColor rgb="FF3BCCFF"/>
        </patternFill>
      </fill>
    </dxf>
    <dxf>
      <font>
        <color theme="0"/>
      </font>
      <fill>
        <patternFill>
          <bgColor rgb="FF92D050"/>
        </patternFill>
      </fill>
    </dxf>
    <dxf>
      <font>
        <color theme="0"/>
      </font>
      <fill>
        <patternFill>
          <bgColor rgb="FF8D42C6"/>
        </patternFill>
      </fill>
    </dxf>
    <dxf>
      <font>
        <color theme="0"/>
      </font>
      <fill>
        <patternFill>
          <bgColor rgb="FFFF99CC"/>
        </patternFill>
      </fill>
    </dxf>
    <dxf>
      <font>
        <color theme="0"/>
      </font>
      <fill>
        <patternFill>
          <bgColor rgb="FF66FFCC"/>
        </patternFill>
      </fill>
    </dxf>
    <dxf>
      <font>
        <color theme="0"/>
      </font>
      <fill>
        <patternFill>
          <bgColor rgb="FF00FFFF"/>
        </patternFill>
      </fill>
    </dxf>
    <dxf>
      <font>
        <color theme="0"/>
      </font>
      <fill>
        <patternFill>
          <bgColor rgb="FFB2B2B2"/>
        </patternFill>
      </fill>
    </dxf>
    <dxf>
      <font>
        <color theme="0"/>
      </font>
      <fill>
        <patternFill>
          <bgColor rgb="FF808080"/>
        </patternFill>
      </fill>
    </dxf>
    <dxf>
      <font>
        <color theme="0"/>
      </font>
      <fill>
        <patternFill>
          <bgColor rgb="FF5F5F5F"/>
        </patternFill>
      </fill>
    </dxf>
    <dxf>
      <font>
        <color theme="0"/>
      </font>
      <fill>
        <patternFill>
          <bgColor rgb="FF996600"/>
        </patternFill>
      </fill>
    </dxf>
    <dxf>
      <font>
        <color theme="0"/>
      </font>
      <fill>
        <patternFill>
          <bgColor rgb="FF00CC00"/>
        </patternFill>
      </fill>
    </dxf>
    <dxf>
      <font>
        <color theme="0"/>
      </font>
      <fill>
        <patternFill>
          <bgColor rgb="FF808000"/>
        </patternFill>
      </fill>
    </dxf>
    <dxf>
      <font>
        <color theme="1"/>
      </font>
      <fill>
        <patternFill>
          <bgColor theme="0"/>
        </patternFill>
      </fill>
    </dxf>
    <dxf>
      <font>
        <color theme="0"/>
      </font>
      <fill>
        <patternFill>
          <bgColor rgb="FFF0340E"/>
        </patternFill>
      </fill>
    </dxf>
    <dxf>
      <font>
        <color theme="0"/>
      </font>
      <fill>
        <patternFill>
          <bgColor rgb="FFC40E0E"/>
        </patternFill>
      </fill>
    </dxf>
    <dxf>
      <font>
        <color theme="0"/>
      </font>
      <fill>
        <patternFill>
          <bgColor rgb="FF008EC0"/>
        </patternFill>
      </fill>
    </dxf>
    <dxf>
      <font>
        <color theme="0"/>
      </font>
      <fill>
        <patternFill>
          <bgColor rgb="FF0078A2"/>
        </patternFill>
      </fill>
    </dxf>
    <dxf>
      <font>
        <color theme="0"/>
      </font>
      <fill>
        <patternFill>
          <bgColor rgb="FF0D534B"/>
        </patternFill>
      </fill>
    </dxf>
    <dxf>
      <font>
        <color theme="0"/>
      </font>
      <fill>
        <patternFill>
          <bgColor rgb="FFE0654C"/>
        </patternFill>
      </fill>
    </dxf>
    <dxf>
      <font>
        <color theme="0"/>
      </font>
      <fill>
        <patternFill>
          <bgColor rgb="FFC89800"/>
        </patternFill>
      </fill>
    </dxf>
    <dxf>
      <font>
        <color theme="0"/>
      </font>
      <fill>
        <patternFill>
          <bgColor rgb="FF47702E"/>
        </patternFill>
      </fill>
    </dxf>
    <dxf>
      <font>
        <color theme="0"/>
      </font>
      <fill>
        <patternFill>
          <bgColor rgb="FFEE8240"/>
        </patternFill>
      </fill>
    </dxf>
    <dxf>
      <font>
        <color theme="0"/>
      </font>
      <fill>
        <patternFill>
          <bgColor rgb="FF004A82"/>
        </patternFill>
      </fill>
    </dxf>
    <dxf>
      <font>
        <color theme="0"/>
      </font>
      <fill>
        <patternFill>
          <bgColor rgb="FF3BCCFF"/>
        </patternFill>
      </fill>
    </dxf>
    <dxf>
      <font>
        <color theme="0"/>
      </font>
      <fill>
        <patternFill>
          <bgColor rgb="FF92D050"/>
        </patternFill>
      </fill>
    </dxf>
    <dxf>
      <font>
        <color theme="0"/>
      </font>
      <fill>
        <patternFill>
          <bgColor rgb="FF8D42C6"/>
        </patternFill>
      </fill>
    </dxf>
    <dxf>
      <font>
        <color theme="0"/>
      </font>
      <fill>
        <patternFill>
          <bgColor rgb="FFFF99CC"/>
        </patternFill>
      </fill>
    </dxf>
    <dxf>
      <font>
        <color theme="0"/>
      </font>
      <fill>
        <patternFill>
          <bgColor rgb="FF66FFCC"/>
        </patternFill>
      </fill>
    </dxf>
    <dxf>
      <font>
        <color theme="0"/>
      </font>
      <fill>
        <patternFill>
          <bgColor rgb="FF00FFFF"/>
        </patternFill>
      </fill>
    </dxf>
    <dxf>
      <font>
        <color theme="0"/>
      </font>
      <fill>
        <patternFill>
          <bgColor rgb="FFB2B2B2"/>
        </patternFill>
      </fill>
    </dxf>
    <dxf>
      <font>
        <color theme="0"/>
      </font>
      <fill>
        <patternFill>
          <bgColor rgb="FF808080"/>
        </patternFill>
      </fill>
    </dxf>
    <dxf>
      <font>
        <color theme="0"/>
      </font>
      <fill>
        <patternFill>
          <bgColor rgb="FF5F5F5F"/>
        </patternFill>
      </fill>
    </dxf>
    <dxf>
      <font>
        <color theme="0"/>
      </font>
      <fill>
        <patternFill>
          <bgColor rgb="FF996600"/>
        </patternFill>
      </fill>
    </dxf>
    <dxf>
      <font>
        <color theme="0"/>
      </font>
      <fill>
        <patternFill>
          <bgColor rgb="FF00CC00"/>
        </patternFill>
      </fill>
    </dxf>
    <dxf>
      <font>
        <color theme="0"/>
      </font>
      <fill>
        <patternFill>
          <bgColor rgb="FF808000"/>
        </patternFill>
      </fill>
    </dxf>
    <dxf>
      <font>
        <color theme="1"/>
      </font>
      <fill>
        <patternFill>
          <bgColor theme="0"/>
        </patternFill>
      </fill>
    </dxf>
    <dxf>
      <font>
        <color theme="0"/>
      </font>
      <fill>
        <patternFill>
          <bgColor rgb="FFF0340E"/>
        </patternFill>
      </fill>
    </dxf>
    <dxf>
      <font>
        <color theme="0"/>
      </font>
      <fill>
        <patternFill>
          <bgColor rgb="FFC40E0E"/>
        </patternFill>
      </fill>
    </dxf>
    <dxf>
      <font>
        <color theme="0"/>
      </font>
      <fill>
        <patternFill>
          <bgColor rgb="FF008EC0"/>
        </patternFill>
      </fill>
    </dxf>
    <dxf>
      <font>
        <color theme="0"/>
      </font>
      <fill>
        <patternFill>
          <bgColor rgb="FF0078A2"/>
        </patternFill>
      </fill>
    </dxf>
    <dxf>
      <font>
        <color theme="0"/>
      </font>
      <fill>
        <patternFill>
          <bgColor rgb="FF0D534B"/>
        </patternFill>
      </fill>
    </dxf>
    <dxf>
      <font>
        <color theme="0"/>
      </font>
      <fill>
        <patternFill>
          <bgColor rgb="FFE0654C"/>
        </patternFill>
      </fill>
    </dxf>
    <dxf>
      <font>
        <color theme="0"/>
      </font>
      <fill>
        <patternFill>
          <bgColor rgb="FFC89800"/>
        </patternFill>
      </fill>
    </dxf>
    <dxf>
      <font>
        <color theme="0"/>
      </font>
      <fill>
        <patternFill>
          <bgColor rgb="FF47702E"/>
        </patternFill>
      </fill>
    </dxf>
    <dxf>
      <font>
        <color theme="0"/>
      </font>
      <fill>
        <patternFill>
          <bgColor rgb="FFEE8240"/>
        </patternFill>
      </fill>
    </dxf>
    <dxf>
      <font>
        <color theme="0"/>
      </font>
      <fill>
        <patternFill>
          <bgColor rgb="FF004A82"/>
        </patternFill>
      </fill>
    </dxf>
    <dxf>
      <font>
        <color theme="0"/>
      </font>
      <fill>
        <patternFill>
          <bgColor rgb="FF3BCCFF"/>
        </patternFill>
      </fill>
    </dxf>
    <dxf>
      <font>
        <color theme="0"/>
      </font>
      <fill>
        <patternFill>
          <bgColor rgb="FF92D050"/>
        </patternFill>
      </fill>
    </dxf>
    <dxf>
      <font>
        <color theme="0"/>
      </font>
      <fill>
        <patternFill>
          <bgColor rgb="FF8D42C6"/>
        </patternFill>
      </fill>
    </dxf>
    <dxf>
      <font>
        <color theme="0"/>
      </font>
      <fill>
        <patternFill>
          <bgColor rgb="FFFF99CC"/>
        </patternFill>
      </fill>
    </dxf>
    <dxf>
      <font>
        <color theme="0"/>
      </font>
      <fill>
        <patternFill>
          <bgColor rgb="FF66FFCC"/>
        </patternFill>
      </fill>
    </dxf>
    <dxf>
      <font>
        <color theme="0"/>
      </font>
      <fill>
        <patternFill>
          <bgColor rgb="FF00FFFF"/>
        </patternFill>
      </fill>
    </dxf>
    <dxf>
      <font>
        <color theme="0"/>
      </font>
      <fill>
        <patternFill>
          <bgColor rgb="FFB2B2B2"/>
        </patternFill>
      </fill>
    </dxf>
    <dxf>
      <font>
        <color theme="0"/>
      </font>
      <fill>
        <patternFill>
          <bgColor rgb="FF808080"/>
        </patternFill>
      </fill>
    </dxf>
    <dxf>
      <font>
        <color theme="0"/>
      </font>
      <fill>
        <patternFill>
          <bgColor rgb="FF5F5F5F"/>
        </patternFill>
      </fill>
    </dxf>
    <dxf>
      <font>
        <color theme="0"/>
      </font>
      <fill>
        <patternFill>
          <bgColor rgb="FF996600"/>
        </patternFill>
      </fill>
    </dxf>
    <dxf>
      <font>
        <color theme="0"/>
      </font>
      <fill>
        <patternFill>
          <bgColor rgb="FF00CC00"/>
        </patternFill>
      </fill>
    </dxf>
    <dxf>
      <font>
        <color theme="0"/>
      </font>
      <fill>
        <patternFill>
          <bgColor rgb="FF808000"/>
        </patternFill>
      </fill>
    </dxf>
    <dxf>
      <font>
        <color theme="1"/>
      </font>
      <fill>
        <patternFill>
          <bgColor theme="0"/>
        </patternFill>
      </fill>
    </dxf>
    <dxf>
      <font>
        <color theme="0"/>
      </font>
      <fill>
        <patternFill>
          <bgColor rgb="FFF0340E"/>
        </patternFill>
      </fill>
    </dxf>
    <dxf>
      <font>
        <color theme="0"/>
      </font>
      <fill>
        <patternFill>
          <bgColor rgb="FFC40E0E"/>
        </patternFill>
      </fill>
    </dxf>
    <dxf>
      <font>
        <color theme="0"/>
      </font>
      <fill>
        <patternFill>
          <bgColor rgb="FF008EC0"/>
        </patternFill>
      </fill>
    </dxf>
    <dxf>
      <font>
        <color theme="0"/>
      </font>
      <fill>
        <patternFill>
          <bgColor rgb="FF0078A2"/>
        </patternFill>
      </fill>
    </dxf>
    <dxf>
      <font>
        <color theme="0"/>
      </font>
      <fill>
        <patternFill>
          <bgColor rgb="FF0D534B"/>
        </patternFill>
      </fill>
    </dxf>
    <dxf>
      <font>
        <color theme="0"/>
      </font>
      <fill>
        <patternFill>
          <bgColor rgb="FFE0654C"/>
        </patternFill>
      </fill>
    </dxf>
    <dxf>
      <font>
        <color theme="0"/>
      </font>
      <fill>
        <patternFill>
          <bgColor rgb="FFC89800"/>
        </patternFill>
      </fill>
    </dxf>
    <dxf>
      <font>
        <color theme="0"/>
      </font>
      <fill>
        <patternFill>
          <bgColor rgb="FF47702E"/>
        </patternFill>
      </fill>
    </dxf>
    <dxf>
      <font>
        <color theme="0"/>
      </font>
      <fill>
        <patternFill>
          <bgColor rgb="FFEE8240"/>
        </patternFill>
      </fill>
    </dxf>
    <dxf>
      <font>
        <color theme="0"/>
      </font>
      <fill>
        <patternFill>
          <bgColor rgb="FF004A82"/>
        </patternFill>
      </fill>
    </dxf>
    <dxf>
      <font>
        <color theme="0"/>
      </font>
      <fill>
        <patternFill>
          <bgColor rgb="FF3BCCFF"/>
        </patternFill>
      </fill>
    </dxf>
    <dxf>
      <font>
        <color theme="0"/>
      </font>
      <fill>
        <patternFill>
          <bgColor rgb="FF92D050"/>
        </patternFill>
      </fill>
    </dxf>
    <dxf>
      <font>
        <color theme="0"/>
      </font>
      <fill>
        <patternFill>
          <bgColor rgb="FF8D42C6"/>
        </patternFill>
      </fill>
    </dxf>
    <dxf>
      <font>
        <color theme="0"/>
      </font>
      <fill>
        <patternFill>
          <bgColor rgb="FFFF99CC"/>
        </patternFill>
      </fill>
    </dxf>
    <dxf>
      <font>
        <color theme="0"/>
      </font>
      <fill>
        <patternFill>
          <bgColor rgb="FF66FFCC"/>
        </patternFill>
      </fill>
    </dxf>
    <dxf>
      <font>
        <color theme="0"/>
      </font>
      <fill>
        <patternFill>
          <bgColor rgb="FF00FFFF"/>
        </patternFill>
      </fill>
    </dxf>
    <dxf>
      <font>
        <color theme="0"/>
      </font>
      <fill>
        <patternFill>
          <bgColor rgb="FFB2B2B2"/>
        </patternFill>
      </fill>
    </dxf>
    <dxf>
      <font>
        <color theme="0"/>
      </font>
      <fill>
        <patternFill>
          <bgColor rgb="FF808080"/>
        </patternFill>
      </fill>
    </dxf>
    <dxf>
      <font>
        <color theme="0"/>
      </font>
      <fill>
        <patternFill>
          <bgColor rgb="FF5F5F5F"/>
        </patternFill>
      </fill>
    </dxf>
    <dxf>
      <font>
        <color theme="0"/>
      </font>
      <fill>
        <patternFill>
          <bgColor rgb="FF996600"/>
        </patternFill>
      </fill>
    </dxf>
    <dxf>
      <font>
        <color theme="0"/>
      </font>
      <fill>
        <patternFill>
          <bgColor rgb="FF00CC00"/>
        </patternFill>
      </fill>
    </dxf>
    <dxf>
      <font>
        <color theme="0"/>
      </font>
      <fill>
        <patternFill>
          <bgColor rgb="FF808000"/>
        </patternFill>
      </fill>
    </dxf>
    <dxf>
      <font>
        <color theme="1"/>
      </font>
      <fill>
        <patternFill>
          <bgColor theme="0"/>
        </patternFill>
      </fill>
    </dxf>
    <dxf>
      <font>
        <color theme="0"/>
      </font>
      <fill>
        <patternFill>
          <bgColor rgb="FFF0340E"/>
        </patternFill>
      </fill>
    </dxf>
    <dxf>
      <font>
        <color theme="0"/>
      </font>
      <fill>
        <patternFill>
          <bgColor rgb="FFC40E0E"/>
        </patternFill>
      </fill>
    </dxf>
    <dxf>
      <font>
        <color rgb="FFFF0000"/>
      </font>
    </dxf>
    <dxf>
      <fill>
        <patternFill>
          <bgColor rgb="FFFFFFFF"/>
        </patternFill>
      </fill>
    </dxf>
    <dxf>
      <fill>
        <patternFill>
          <bgColor rgb="FF00CC00"/>
        </patternFill>
      </fill>
    </dxf>
    <dxf>
      <fill>
        <patternFill>
          <bgColor rgb="FF808000"/>
        </patternFill>
      </fill>
    </dxf>
    <dxf>
      <fill>
        <patternFill>
          <bgColor rgb="FFF6A8ED"/>
        </patternFill>
      </fill>
    </dxf>
    <dxf>
      <fill>
        <patternFill>
          <bgColor rgb="FFBF97DD"/>
        </patternFill>
      </fill>
    </dxf>
    <dxf>
      <fill>
        <patternFill>
          <bgColor rgb="FF62DDFA"/>
        </patternFill>
      </fill>
    </dxf>
    <dxf>
      <fill>
        <patternFill>
          <bgColor rgb="FF85E5FB"/>
        </patternFill>
      </fill>
    </dxf>
    <dxf>
      <fill>
        <patternFill>
          <bgColor rgb="FF8DD7C0"/>
        </patternFill>
      </fill>
    </dxf>
    <dxf>
      <fill>
        <patternFill>
          <bgColor rgb="FFFFD966"/>
        </patternFill>
      </fill>
    </dxf>
    <dxf>
      <fill>
        <patternFill>
          <bgColor rgb="FFFFE699"/>
        </patternFill>
      </fill>
    </dxf>
    <dxf>
      <fill>
        <patternFill>
          <bgColor rgb="FFFFF999"/>
        </patternFill>
      </fill>
    </dxf>
    <dxf>
      <fill>
        <patternFill>
          <bgColor rgb="FFFAA4A4"/>
        </patternFill>
      </fill>
    </dxf>
    <dxf>
      <fill>
        <patternFill>
          <bgColor rgb="FFA9D08E"/>
        </patternFill>
      </fill>
    </dxf>
    <dxf>
      <fill>
        <patternFill>
          <bgColor rgb="FFE2EFDA"/>
        </patternFill>
      </fill>
    </dxf>
    <dxf>
      <fill>
        <patternFill>
          <bgColor rgb="FFFCE4D6"/>
        </patternFill>
      </fill>
    </dxf>
    <dxf>
      <fill>
        <patternFill>
          <bgColor rgb="FFDDEBF7"/>
        </patternFill>
      </fill>
    </dxf>
    <dxf>
      <fill>
        <patternFill>
          <bgColor rgb="FFE2EFDA"/>
        </patternFill>
      </fill>
    </dxf>
    <dxf>
      <fill>
        <patternFill>
          <bgColor rgb="FFCC8800"/>
        </patternFill>
      </fill>
    </dxf>
    <dxf>
      <fill>
        <patternFill>
          <bgColor rgb="FFFFFFFF"/>
        </patternFill>
      </fill>
    </dxf>
    <dxf>
      <fill>
        <patternFill>
          <bgColor rgb="FF00CC00"/>
        </patternFill>
      </fill>
    </dxf>
    <dxf>
      <fill>
        <patternFill>
          <bgColor rgb="FF808000"/>
        </patternFill>
      </fill>
    </dxf>
    <dxf>
      <fill>
        <patternFill>
          <bgColor rgb="FFE2EFDA"/>
        </patternFill>
      </fill>
    </dxf>
    <dxf>
      <fill>
        <patternFill>
          <bgColor rgb="FFDDEBF7"/>
        </patternFill>
      </fill>
    </dxf>
    <dxf>
      <fill>
        <patternFill>
          <bgColor rgb="FFFCE4D6"/>
        </patternFill>
      </fill>
    </dxf>
    <dxf>
      <fill>
        <patternFill>
          <bgColor rgb="FFF8CBAD"/>
        </patternFill>
      </fill>
    </dxf>
    <dxf>
      <fill>
        <patternFill>
          <bgColor rgb="FFD4FCE0"/>
        </patternFill>
      </fill>
    </dxf>
    <dxf>
      <fill>
        <patternFill>
          <bgColor rgb="FFE2EFDA"/>
        </patternFill>
      </fill>
    </dxf>
    <dxf>
      <fill>
        <patternFill>
          <bgColor rgb="FFC6E0B4"/>
        </patternFill>
      </fill>
    </dxf>
    <dxf>
      <fill>
        <patternFill>
          <bgColor rgb="FFA9D08E"/>
        </patternFill>
      </fill>
    </dxf>
    <dxf>
      <fill>
        <patternFill>
          <bgColor rgb="FFFAA4A4"/>
        </patternFill>
      </fill>
    </dxf>
    <dxf>
      <fill>
        <patternFill>
          <bgColor rgb="FFFFF999"/>
        </patternFill>
      </fill>
    </dxf>
    <dxf>
      <fill>
        <patternFill>
          <bgColor rgb="FFFFE699"/>
        </patternFill>
      </fill>
    </dxf>
    <dxf>
      <fill>
        <patternFill>
          <bgColor rgb="FFFFD966"/>
        </patternFill>
      </fill>
    </dxf>
    <dxf>
      <fill>
        <patternFill>
          <bgColor rgb="FF8DD7C0"/>
        </patternFill>
      </fill>
    </dxf>
    <dxf>
      <fill>
        <patternFill>
          <bgColor rgb="FF85E5FB"/>
        </patternFill>
      </fill>
    </dxf>
    <dxf>
      <fill>
        <patternFill>
          <bgColor rgb="FF62DDFA"/>
        </patternFill>
      </fill>
    </dxf>
    <dxf>
      <fill>
        <patternFill>
          <bgColor rgb="FFBF97DD"/>
        </patternFill>
      </fill>
    </dxf>
    <dxf>
      <fill>
        <patternFill>
          <bgColor rgb="FFF6A8ED"/>
        </patternFill>
      </fill>
    </dxf>
    <dxf>
      <fill>
        <patternFill>
          <bgColor rgb="FFCC8800"/>
        </patternFill>
      </fill>
    </dxf>
    <dxf>
      <fill>
        <patternFill>
          <bgColor rgb="FFE2EFDA"/>
        </patternFill>
      </fill>
    </dxf>
    <dxf>
      <fill>
        <patternFill>
          <bgColor rgb="FFDDEBF7"/>
        </patternFill>
      </fill>
    </dxf>
    <dxf>
      <fill>
        <patternFill>
          <bgColor rgb="FFFCE4D6"/>
        </patternFill>
      </fill>
    </dxf>
    <dxf>
      <fill>
        <patternFill>
          <bgColor rgb="FFFCE4D6"/>
        </patternFill>
      </fill>
    </dxf>
    <dxf>
      <fill>
        <patternFill>
          <bgColor rgb="FFF8CBAD"/>
        </patternFill>
      </fill>
    </dxf>
    <dxf>
      <fill>
        <patternFill>
          <bgColor rgb="FFD4FCE0"/>
        </patternFill>
      </fill>
    </dxf>
    <dxf>
      <fill>
        <patternFill>
          <bgColor rgb="FFE2EFDA"/>
        </patternFill>
      </fill>
    </dxf>
    <dxf>
      <fill>
        <patternFill>
          <bgColor rgb="FFC6E0B4"/>
        </patternFill>
      </fill>
    </dxf>
    <dxf>
      <fill>
        <patternFill>
          <bgColor rgb="FFA9D08E"/>
        </patternFill>
      </fill>
    </dxf>
    <dxf>
      <fill>
        <patternFill>
          <bgColor rgb="FFFFFFFF"/>
        </patternFill>
      </fill>
    </dxf>
    <dxf>
      <fill>
        <patternFill>
          <bgColor rgb="FFFAA4A4"/>
        </patternFill>
      </fill>
    </dxf>
    <dxf>
      <fill>
        <patternFill>
          <bgColor rgb="FFFFFF99"/>
        </patternFill>
      </fill>
    </dxf>
    <dxf>
      <fill>
        <patternFill>
          <bgColor rgb="FFFFE699"/>
        </patternFill>
      </fill>
    </dxf>
    <dxf>
      <fill>
        <patternFill>
          <bgColor rgb="FFFFD966"/>
        </patternFill>
      </fill>
    </dxf>
    <dxf>
      <fill>
        <patternFill>
          <bgColor rgb="FF8DD7C0"/>
        </patternFill>
      </fill>
    </dxf>
    <dxf>
      <fill>
        <patternFill>
          <bgColor rgb="FF85E5FB"/>
        </patternFill>
      </fill>
    </dxf>
    <dxf>
      <fill>
        <patternFill>
          <bgColor rgb="FF62DDFA"/>
        </patternFill>
      </fill>
    </dxf>
    <dxf>
      <fill>
        <patternFill>
          <bgColor rgb="FFBF97DD"/>
        </patternFill>
      </fill>
    </dxf>
    <dxf>
      <fill>
        <patternFill>
          <bgColor rgb="FFF6A8ED"/>
        </patternFill>
      </fill>
    </dxf>
    <dxf>
      <fill>
        <patternFill>
          <bgColor rgb="FF00CC00"/>
        </patternFill>
      </fill>
    </dxf>
    <dxf>
      <fill>
        <patternFill>
          <bgColor rgb="FF808000"/>
        </patternFill>
      </fill>
    </dxf>
    <dxf>
      <fill>
        <patternFill>
          <bgColor rgb="FFCC8800"/>
        </patternFill>
      </fill>
    </dxf>
    <dxf>
      <fill>
        <patternFill>
          <bgColor rgb="FFE2EFDA"/>
        </patternFill>
      </fill>
    </dxf>
    <dxf>
      <fill>
        <patternFill>
          <bgColor rgb="FFDDEBF7"/>
        </patternFill>
      </fill>
    </dxf>
    <dxf>
      <fill>
        <patternFill>
          <bgColor rgb="FFFCE4D6"/>
        </patternFill>
      </fill>
    </dxf>
    <dxf>
      <fill>
        <patternFill>
          <bgColor rgb="FFFCE4D6"/>
        </patternFill>
      </fill>
    </dxf>
    <dxf>
      <fill>
        <patternFill>
          <bgColor rgb="FFF8CBAD"/>
        </patternFill>
      </fill>
    </dxf>
    <dxf>
      <fill>
        <patternFill>
          <bgColor rgb="FFD4FCE0"/>
        </patternFill>
      </fill>
    </dxf>
    <dxf>
      <fill>
        <patternFill>
          <bgColor rgb="FFE2EFDA"/>
        </patternFill>
      </fill>
    </dxf>
    <dxf>
      <fill>
        <patternFill>
          <bgColor rgb="FFC6E0B4"/>
        </patternFill>
      </fill>
    </dxf>
    <dxf>
      <fill>
        <patternFill>
          <bgColor rgb="FFA9D08E"/>
        </patternFill>
      </fill>
    </dxf>
    <dxf>
      <fill>
        <patternFill>
          <bgColor rgb="FFFFFFFF"/>
        </patternFill>
      </fill>
    </dxf>
    <dxf>
      <fill>
        <patternFill>
          <bgColor rgb="FFFAA4A4"/>
        </patternFill>
      </fill>
    </dxf>
    <dxf>
      <fill>
        <patternFill>
          <bgColor rgb="FFFFFF99"/>
        </patternFill>
      </fill>
    </dxf>
    <dxf>
      <fill>
        <patternFill>
          <bgColor rgb="FFFFE699"/>
        </patternFill>
      </fill>
    </dxf>
    <dxf>
      <fill>
        <patternFill>
          <bgColor rgb="FFFFD966"/>
        </patternFill>
      </fill>
    </dxf>
    <dxf>
      <fill>
        <patternFill>
          <bgColor rgb="FF8DD7C0"/>
        </patternFill>
      </fill>
    </dxf>
    <dxf>
      <fill>
        <patternFill>
          <bgColor rgb="FF85E5FB"/>
        </patternFill>
      </fill>
    </dxf>
    <dxf>
      <fill>
        <patternFill>
          <bgColor rgb="FF62DDFA"/>
        </patternFill>
      </fill>
    </dxf>
    <dxf>
      <fill>
        <patternFill>
          <bgColor rgb="FFBF97DD"/>
        </patternFill>
      </fill>
    </dxf>
    <dxf>
      <fill>
        <patternFill>
          <bgColor rgb="FFF6A8ED"/>
        </patternFill>
      </fill>
    </dxf>
    <dxf>
      <fill>
        <patternFill>
          <bgColor rgb="FF00CC00"/>
        </patternFill>
      </fill>
    </dxf>
    <dxf>
      <fill>
        <patternFill>
          <bgColor rgb="FF808000"/>
        </patternFill>
      </fill>
    </dxf>
    <dxf>
      <fill>
        <patternFill>
          <bgColor rgb="FFCC8800"/>
        </patternFill>
      </fill>
    </dxf>
    <dxf>
      <font>
        <color theme="0"/>
      </font>
      <fill>
        <patternFill>
          <bgColor rgb="FF008EC0"/>
        </patternFill>
      </fill>
    </dxf>
    <dxf>
      <font>
        <color theme="0"/>
      </font>
      <fill>
        <patternFill>
          <bgColor rgb="FF0078A2"/>
        </patternFill>
      </fill>
    </dxf>
    <dxf>
      <font>
        <color theme="0"/>
      </font>
      <fill>
        <patternFill>
          <bgColor rgb="FF0D534B"/>
        </patternFill>
      </fill>
    </dxf>
    <dxf>
      <font>
        <color theme="0"/>
      </font>
      <fill>
        <patternFill>
          <bgColor rgb="FFE0654C"/>
        </patternFill>
      </fill>
    </dxf>
    <dxf>
      <font>
        <color theme="0"/>
      </font>
      <fill>
        <patternFill>
          <bgColor rgb="FFC89800"/>
        </patternFill>
      </fill>
    </dxf>
    <dxf>
      <font>
        <color theme="0"/>
      </font>
      <fill>
        <patternFill>
          <bgColor rgb="FF47702E"/>
        </patternFill>
      </fill>
    </dxf>
    <dxf>
      <font>
        <color theme="0"/>
      </font>
      <fill>
        <patternFill>
          <bgColor rgb="FFEE8240"/>
        </patternFill>
      </fill>
    </dxf>
    <dxf>
      <font>
        <color theme="0"/>
      </font>
      <fill>
        <patternFill>
          <bgColor rgb="FF004A82"/>
        </patternFill>
      </fill>
    </dxf>
    <dxf>
      <font>
        <color theme="0"/>
      </font>
      <fill>
        <patternFill>
          <bgColor rgb="FF3BCCFF"/>
        </patternFill>
      </fill>
    </dxf>
    <dxf>
      <font>
        <color theme="0"/>
      </font>
      <fill>
        <patternFill>
          <bgColor rgb="FF92D050"/>
        </patternFill>
      </fill>
    </dxf>
    <dxf>
      <font>
        <color theme="0"/>
      </font>
      <fill>
        <patternFill>
          <bgColor rgb="FF8D42C6"/>
        </patternFill>
      </fill>
    </dxf>
    <dxf>
      <font>
        <color theme="0"/>
      </font>
      <fill>
        <patternFill>
          <bgColor rgb="FFFF99CC"/>
        </patternFill>
      </fill>
    </dxf>
    <dxf>
      <font>
        <color theme="0"/>
      </font>
      <fill>
        <patternFill>
          <bgColor rgb="FF66FFCC"/>
        </patternFill>
      </fill>
    </dxf>
    <dxf>
      <font>
        <color theme="0"/>
      </font>
      <fill>
        <patternFill>
          <bgColor rgb="FF00FFFF"/>
        </patternFill>
      </fill>
    </dxf>
    <dxf>
      <font>
        <color theme="0"/>
      </font>
      <fill>
        <patternFill>
          <bgColor rgb="FFB2B2B2"/>
        </patternFill>
      </fill>
    </dxf>
    <dxf>
      <font>
        <color theme="0"/>
      </font>
      <fill>
        <patternFill>
          <bgColor rgb="FF808080"/>
        </patternFill>
      </fill>
    </dxf>
    <dxf>
      <font>
        <color theme="0"/>
      </font>
      <fill>
        <patternFill>
          <bgColor rgb="FF5F5F5F"/>
        </patternFill>
      </fill>
    </dxf>
    <dxf>
      <font>
        <color theme="0"/>
      </font>
      <fill>
        <patternFill>
          <bgColor rgb="FF996600"/>
        </patternFill>
      </fill>
    </dxf>
    <dxf>
      <font>
        <color theme="0"/>
      </font>
      <fill>
        <patternFill>
          <bgColor rgb="FF00CC00"/>
        </patternFill>
      </fill>
    </dxf>
    <dxf>
      <font>
        <color theme="0"/>
      </font>
      <fill>
        <patternFill>
          <bgColor rgb="FF808000"/>
        </patternFill>
      </fill>
    </dxf>
    <dxf>
      <font>
        <color theme="1"/>
      </font>
      <fill>
        <patternFill>
          <bgColor theme="0"/>
        </patternFill>
      </fill>
    </dxf>
    <dxf>
      <font>
        <color theme="0"/>
      </font>
      <fill>
        <patternFill>
          <bgColor rgb="FFF0340E"/>
        </patternFill>
      </fill>
    </dxf>
    <dxf>
      <font>
        <color theme="0"/>
      </font>
      <fill>
        <patternFill>
          <bgColor rgb="FFC40E0E"/>
        </patternFill>
      </fill>
    </dxf>
  </dxfs>
  <tableStyles count="0" defaultTableStyle="TableStyleMedium2" defaultPivotStyle="PivotStyleLight16"/>
  <colors>
    <mruColors>
      <color rgb="FFCC8800"/>
      <color rgb="FF996600"/>
      <color rgb="FF808080"/>
      <color rgb="FF5F5F5F"/>
      <color rgb="FF66FFCC"/>
      <color rgb="FFFF99CC"/>
      <color rgb="FF808000"/>
      <color rgb="FF00CC00"/>
      <color rgb="FFFFFFFF"/>
      <color rgb="FFF6A8E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16724678789186812"/>
          <c:y val="0.12182046720829473"/>
          <c:w val="0.66102003448615698"/>
          <c:h val="0.77665290962835354"/>
        </c:manualLayout>
      </c:layout>
      <c:pieChart>
        <c:varyColors val="1"/>
        <c:ser>
          <c:idx val="0"/>
          <c:order val="0"/>
          <c:tx>
            <c:strRef>
              <c:f>Janvier!$I$101</c:f>
              <c:strCache>
                <c:ptCount val="1"/>
                <c:pt idx="0">
                  <c:v>Total</c:v>
                </c:pt>
              </c:strCache>
            </c:strRef>
          </c:tx>
          <c:dPt>
            <c:idx val="0"/>
            <c:bubble3D val="0"/>
            <c:spPr>
              <a:solidFill>
                <a:schemeClr val="accent1"/>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4-B299-425D-A387-AA23FC9D524B}"/>
              </c:ext>
            </c:extLst>
          </c:dPt>
          <c:dPt>
            <c:idx val="1"/>
            <c:bubble3D val="0"/>
            <c:spPr>
              <a:solidFill>
                <a:schemeClr val="accent2"/>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5-B299-425D-A387-AA23FC9D524B}"/>
              </c:ext>
            </c:extLst>
          </c:dPt>
          <c:dPt>
            <c:idx val="2"/>
            <c:bubble3D val="0"/>
            <c:spPr>
              <a:solidFill>
                <a:schemeClr val="accent3"/>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6-B299-425D-A387-AA23FC9D524B}"/>
              </c:ext>
            </c:extLst>
          </c:dPt>
          <c:dPt>
            <c:idx val="3"/>
            <c:bubble3D val="0"/>
            <c:spPr>
              <a:solidFill>
                <a:schemeClr val="accent4"/>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7-B299-425D-A387-AA23FC9D524B}"/>
              </c:ext>
            </c:extLst>
          </c:dPt>
          <c:dPt>
            <c:idx val="4"/>
            <c:bubble3D val="0"/>
            <c:spPr>
              <a:solidFill>
                <a:schemeClr val="accent5"/>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2-B299-425D-A387-AA23FC9D524B}"/>
              </c:ext>
            </c:extLst>
          </c:dPt>
          <c:dPt>
            <c:idx val="5"/>
            <c:bubble3D val="0"/>
            <c:spPr>
              <a:solidFill>
                <a:schemeClr val="accent6"/>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3-B299-425D-A387-AA23FC9D524B}"/>
              </c:ext>
            </c:extLst>
          </c:dPt>
          <c:dPt>
            <c:idx val="6"/>
            <c:bubble3D val="0"/>
            <c:spPr>
              <a:solidFill>
                <a:schemeClr val="accent1">
                  <a:lumMod val="6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D-BB25-4499-A94A-9C47C7A66CCB}"/>
              </c:ext>
            </c:extLst>
          </c:dPt>
          <c:dPt>
            <c:idx val="7"/>
            <c:bubble3D val="0"/>
            <c:spPr>
              <a:solidFill>
                <a:schemeClr val="accent2">
                  <a:lumMod val="6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B-B299-425D-A387-AA23FC9D524B}"/>
              </c:ext>
            </c:extLst>
          </c:dPt>
          <c:dPt>
            <c:idx val="8"/>
            <c:bubble3D val="0"/>
            <c:spPr>
              <a:solidFill>
                <a:schemeClr val="accent3">
                  <a:lumMod val="6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A-B299-425D-A387-AA23FC9D524B}"/>
              </c:ext>
            </c:extLst>
          </c:dPt>
          <c:dPt>
            <c:idx val="9"/>
            <c:bubble3D val="0"/>
            <c:spPr>
              <a:solidFill>
                <a:schemeClr val="accent4">
                  <a:lumMod val="6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8-B299-425D-A387-AA23FC9D524B}"/>
              </c:ext>
            </c:extLst>
          </c:dPt>
          <c:dPt>
            <c:idx val="10"/>
            <c:bubble3D val="0"/>
            <c:spPr>
              <a:solidFill>
                <a:schemeClr val="accent5">
                  <a:lumMod val="6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9-B299-425D-A387-AA23FC9D524B}"/>
              </c:ext>
            </c:extLst>
          </c:dPt>
          <c:dPt>
            <c:idx val="11"/>
            <c:bubble3D val="0"/>
            <c:spPr>
              <a:solidFill>
                <a:schemeClr val="accent6">
                  <a:lumMod val="6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17-BB25-4499-A94A-9C47C7A66CCB}"/>
              </c:ext>
            </c:extLst>
          </c:dPt>
          <c:dPt>
            <c:idx val="12"/>
            <c:bubble3D val="0"/>
            <c:spPr>
              <a:solidFill>
                <a:schemeClr val="accent1">
                  <a:lumMod val="80000"/>
                  <a:lumOff val="2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13-B299-425D-A387-AA23FC9D524B}"/>
              </c:ext>
            </c:extLst>
          </c:dPt>
          <c:dPt>
            <c:idx val="13"/>
            <c:bubble3D val="0"/>
            <c:spPr>
              <a:solidFill>
                <a:schemeClr val="accent2">
                  <a:lumMod val="80000"/>
                  <a:lumOff val="2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12-B299-425D-A387-AA23FC9D524B}"/>
              </c:ext>
            </c:extLst>
          </c:dPt>
          <c:dPt>
            <c:idx val="14"/>
            <c:bubble3D val="0"/>
            <c:spPr>
              <a:solidFill>
                <a:schemeClr val="accent3">
                  <a:lumMod val="80000"/>
                  <a:lumOff val="2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11-B299-425D-A387-AA23FC9D524B}"/>
              </c:ext>
            </c:extLst>
          </c:dPt>
          <c:dPt>
            <c:idx val="15"/>
            <c:bubble3D val="0"/>
            <c:spPr>
              <a:solidFill>
                <a:schemeClr val="accent4">
                  <a:lumMod val="80000"/>
                  <a:lumOff val="2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10-B299-425D-A387-AA23FC9D524B}"/>
              </c:ext>
            </c:extLst>
          </c:dPt>
          <c:dPt>
            <c:idx val="16"/>
            <c:bubble3D val="0"/>
            <c:spPr>
              <a:solidFill>
                <a:schemeClr val="accent5">
                  <a:lumMod val="80000"/>
                  <a:lumOff val="2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14-B299-425D-A387-AA23FC9D524B}"/>
              </c:ext>
            </c:extLst>
          </c:dPt>
          <c:dPt>
            <c:idx val="17"/>
            <c:bubble3D val="0"/>
            <c:spPr>
              <a:solidFill>
                <a:schemeClr val="accent6">
                  <a:lumMod val="80000"/>
                  <a:lumOff val="2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23-BB25-4499-A94A-9C47C7A66CCB}"/>
              </c:ext>
            </c:extLst>
          </c:dPt>
          <c:dPt>
            <c:idx val="18"/>
            <c:bubble3D val="0"/>
            <c:spPr>
              <a:solidFill>
                <a:schemeClr val="accent1">
                  <a:lumMod val="8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F-B299-425D-A387-AA23FC9D524B}"/>
              </c:ext>
            </c:extLst>
          </c:dPt>
          <c:dPt>
            <c:idx val="19"/>
            <c:bubble3D val="0"/>
            <c:spPr>
              <a:solidFill>
                <a:schemeClr val="accent2">
                  <a:lumMod val="8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E-B299-425D-A387-AA23FC9D524B}"/>
              </c:ext>
            </c:extLst>
          </c:dPt>
          <c:dPt>
            <c:idx val="20"/>
            <c:bubble3D val="0"/>
            <c:spPr>
              <a:solidFill>
                <a:schemeClr val="accent3">
                  <a:lumMod val="8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D-B299-425D-A387-AA23FC9D524B}"/>
              </c:ext>
            </c:extLst>
          </c:dPt>
          <c:dPt>
            <c:idx val="21"/>
            <c:bubble3D val="0"/>
            <c:spPr>
              <a:solidFill>
                <a:schemeClr val="accent4">
                  <a:lumMod val="8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2B-BB25-4499-A94A-9C47C7A66CCB}"/>
              </c:ext>
            </c:extLst>
          </c:dPt>
          <c:dPt>
            <c:idx val="22"/>
            <c:bubble3D val="0"/>
            <c:spPr>
              <a:solidFill>
                <a:schemeClr val="accent5">
                  <a:lumMod val="8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C-B299-425D-A387-AA23FC9D524B}"/>
              </c:ext>
            </c:extLst>
          </c:dPt>
          <c:dLbls>
            <c:dLbl>
              <c:idx val="0"/>
              <c:layout>
                <c:manualLayout>
                  <c:x val="-2.32099385448746E-2"/>
                  <c:y val="-4.296259639268625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1"/>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4-B299-425D-A387-AA23FC9D524B}"/>
                </c:ext>
              </c:extLst>
            </c:dLbl>
            <c:dLbl>
              <c:idx val="1"/>
              <c:layout>
                <c:manualLayout>
                  <c:x val="-2.6246328698725452E-2"/>
                  <c:y val="-7.3701931492112563E-4"/>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2"/>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5-B299-425D-A387-AA23FC9D524B}"/>
                </c:ext>
              </c:extLst>
            </c:dLbl>
            <c:dLbl>
              <c:idx val="2"/>
              <c:layout>
                <c:manualLayout>
                  <c:x val="-1.168832763219238E-2"/>
                  <c:y val="-9.1345283961397697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3"/>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6-B299-425D-A387-AA23FC9D524B}"/>
                </c:ext>
              </c:extLst>
            </c:dLbl>
            <c:dLbl>
              <c:idx val="3"/>
              <c:layout>
                <c:manualLayout>
                  <c:x val="-6.0727827797876274E-3"/>
                  <c:y val="-3.3442619209551654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4"/>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7-B299-425D-A387-AA23FC9D524B}"/>
                </c:ext>
              </c:extLst>
            </c:dLbl>
            <c:dLbl>
              <c:idx val="4"/>
              <c:layout>
                <c:manualLayout>
                  <c:x val="5.9604528546059889E-2"/>
                  <c:y val="-7.937375975235364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5"/>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2-B299-425D-A387-AA23FC9D524B}"/>
                </c:ext>
              </c:extLst>
            </c:dLbl>
            <c:dLbl>
              <c:idx val="5"/>
              <c:layout>
                <c:manualLayout>
                  <c:x val="4.288416210766248E-2"/>
                  <c:y val="-1.7381536068220765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6"/>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3-B299-425D-A387-AA23FC9D524B}"/>
                </c:ext>
              </c:extLst>
            </c:dLbl>
            <c:dLbl>
              <c:idx val="6"/>
              <c:layout>
                <c:manualLayout>
                  <c:x val="0.11103622384979639"/>
                  <c:y val="-3.1891818938102175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1">
                          <a:lumMod val="6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D-BB25-4499-A94A-9C47C7A66CCB}"/>
                </c:ext>
              </c:extLst>
            </c:dLbl>
            <c:dLbl>
              <c:idx val="7"/>
              <c:layout>
                <c:manualLayout>
                  <c:x val="5.9147295562849048E-2"/>
                  <c:y val="-1.1597974893159241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2">
                          <a:lumMod val="6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B-B299-425D-A387-AA23FC9D524B}"/>
                </c:ext>
              </c:extLst>
            </c:dLbl>
            <c:dLbl>
              <c:idx val="8"/>
              <c:layout>
                <c:manualLayout>
                  <c:x val="3.4918500983778744E-2"/>
                  <c:y val="3.7158465788390731E-3"/>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3">
                          <a:lumMod val="6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A-B299-425D-A387-AA23FC9D524B}"/>
                </c:ext>
              </c:extLst>
            </c:dLbl>
            <c:dLbl>
              <c:idx val="9"/>
              <c:layout>
                <c:manualLayout>
                  <c:x val="7.6366986829482134E-2"/>
                  <c:y val="6.0651182869291304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4">
                          <a:lumMod val="6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8-B299-425D-A387-AA23FC9D524B}"/>
                </c:ext>
              </c:extLst>
            </c:dLbl>
            <c:dLbl>
              <c:idx val="10"/>
              <c:layout>
                <c:manualLayout>
                  <c:x val="3.340030528883195E-2"/>
                  <c:y val="2.6010926051873509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5">
                          <a:lumMod val="6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9-B299-425D-A387-AA23FC9D524B}"/>
                </c:ext>
              </c:extLst>
            </c:dLbl>
            <c:dLbl>
              <c:idx val="11"/>
              <c:layout>
                <c:manualLayout>
                  <c:x val="3.5417811597520617E-2"/>
                  <c:y val="6.3629989753513999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6">
                          <a:lumMod val="6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17-BB25-4499-A94A-9C47C7A66CCB}"/>
                </c:ext>
              </c:extLst>
            </c:dLbl>
            <c:dLbl>
              <c:idx val="12"/>
              <c:layout>
                <c:manualLayout>
                  <c:x val="-3.9452026077548656E-2"/>
                  <c:y val="8.1789968670533189E-3"/>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1">
                          <a:lumMod val="80000"/>
                          <a:lumOff val="2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13-B299-425D-A387-AA23FC9D524B}"/>
                </c:ext>
              </c:extLst>
            </c:dLbl>
            <c:dLbl>
              <c:idx val="13"/>
              <c:layout>
                <c:manualLayout>
                  <c:x val="-5.5528222221007152E-2"/>
                  <c:y val="5.3792822346386181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2">
                          <a:lumMod val="80000"/>
                          <a:lumOff val="2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12-B299-425D-A387-AA23FC9D524B}"/>
                </c:ext>
              </c:extLst>
            </c:dLbl>
            <c:dLbl>
              <c:idx val="14"/>
              <c:layout>
                <c:manualLayout>
                  <c:x val="-2.133808943671103E-2"/>
                  <c:y val="-1.8876102087254435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3">
                          <a:lumMod val="80000"/>
                          <a:lumOff val="2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11-B299-425D-A387-AA23FC9D524B}"/>
                </c:ext>
              </c:extLst>
            </c:dLbl>
            <c:dLbl>
              <c:idx val="15"/>
              <c:layout>
                <c:manualLayout>
                  <c:x val="-7.4703120955559171E-2"/>
                  <c:y val="-1.8062258710988183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4">
                          <a:lumMod val="80000"/>
                          <a:lumOff val="2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10-B299-425D-A387-AA23FC9D524B}"/>
                </c:ext>
              </c:extLst>
            </c:dLbl>
            <c:dLbl>
              <c:idx val="16"/>
              <c:layout>
                <c:manualLayout>
                  <c:x val="-2.2793972076393811E-2"/>
                  <c:y val="4.683194779602216E-3"/>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5">
                          <a:lumMod val="80000"/>
                          <a:lumOff val="2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14-B299-425D-A387-AA23FC9D524B}"/>
                </c:ext>
              </c:extLst>
            </c:dLbl>
            <c:dLbl>
              <c:idx val="17"/>
              <c:layout>
                <c:manualLayout>
                  <c:x val="-8.5808765399760595E-2"/>
                  <c:y val="-3.7982553440046259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6">
                          <a:lumMod val="80000"/>
                          <a:lumOff val="2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23-BB25-4499-A94A-9C47C7A66CCB}"/>
                </c:ext>
              </c:extLst>
            </c:dLbl>
            <c:dLbl>
              <c:idx val="18"/>
              <c:layout>
                <c:manualLayout>
                  <c:x val="-4.2779757825395025E-2"/>
                  <c:y val="-8.1789968670533189E-3"/>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1">
                          <a:lumMod val="8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F-B299-425D-A387-AA23FC9D524B}"/>
                </c:ext>
              </c:extLst>
            </c:dLbl>
            <c:dLbl>
              <c:idx val="19"/>
              <c:layout>
                <c:manualLayout>
                  <c:x val="-6.9171757321118174E-2"/>
                  <c:y val="-5.6858532608802553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2">
                          <a:lumMod val="8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E-B299-425D-A387-AA23FC9D524B}"/>
                </c:ext>
              </c:extLst>
            </c:dLbl>
            <c:dLbl>
              <c:idx val="20"/>
              <c:layout>
                <c:manualLayout>
                  <c:x val="-5.6568138392209134E-3"/>
                  <c:y val="-8.7726932131288755E-3"/>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3">
                          <a:lumMod val="8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D-B299-425D-A387-AA23FC9D524B}"/>
                </c:ext>
              </c:extLst>
            </c:dLbl>
            <c:dLbl>
              <c:idx val="21"/>
              <c:layout>
                <c:manualLayout>
                  <c:x val="4.9705516992570205E-3"/>
                  <c:y val="-6.6818741432580681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4">
                          <a:lumMod val="8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2B-BB25-4499-A94A-9C47C7A66CCB}"/>
                </c:ext>
              </c:extLst>
            </c:dLbl>
            <c:dLbl>
              <c:idx val="22"/>
              <c:layout>
                <c:manualLayout>
                  <c:x val="-2.7660944823678464E-3"/>
                  <c:y val="-1.3005514615501104E-2"/>
                </c:manualLayout>
              </c:layout>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5">
                          <a:lumMod val="80000"/>
                        </a:schemeClr>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ext xmlns:c16="http://schemas.microsoft.com/office/drawing/2014/chart" uri="{C3380CC4-5D6E-409C-BE32-E72D297353CC}">
                  <c16:uniqueId val="{0000000C-B299-425D-A387-AA23FC9D524B}"/>
                </c:ext>
              </c:extLst>
            </c:dLbl>
            <c:spPr>
              <a:noFill/>
              <a:ln>
                <a:noFill/>
              </a:ln>
              <a:effectLst/>
            </c:spPr>
            <c:dLblPos val="outEnd"/>
            <c:showLegendKey val="0"/>
            <c:showVal val="0"/>
            <c:showCatName val="1"/>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Janvier!$H$102:$H$124</c:f>
              <c:strCache>
                <c:ptCount val="23"/>
                <c:pt idx="0">
                  <c:v>Addictions</c:v>
                </c:pt>
                <c:pt idx="1">
                  <c:v>Animaux</c:v>
                </c:pt>
                <c:pt idx="2">
                  <c:v>Assurances</c:v>
                </c:pt>
                <c:pt idx="3">
                  <c:v>Autres</c:v>
                </c:pt>
                <c:pt idx="4">
                  <c:v>Banque</c:v>
                </c:pt>
                <c:pt idx="5">
                  <c:v>Bureautique</c:v>
                </c:pt>
                <c:pt idx="6">
                  <c:v>Connectivité</c:v>
                </c:pt>
                <c:pt idx="7">
                  <c:v>Courses</c:v>
                </c:pt>
                <c:pt idx="8">
                  <c:v>Epargne</c:v>
                </c:pt>
                <c:pt idx="9">
                  <c:v>Equipement</c:v>
                </c:pt>
                <c:pt idx="10">
                  <c:v>DIY</c:v>
                </c:pt>
                <c:pt idx="11">
                  <c:v>Habitation</c:v>
                </c:pt>
                <c:pt idx="12">
                  <c:v>Habitation secondaire</c:v>
                </c:pt>
                <c:pt idx="13">
                  <c:v>Impôts</c:v>
                </c:pt>
                <c:pt idx="14">
                  <c:v>Le Look</c:v>
                </c:pt>
                <c:pt idx="15">
                  <c:v>Loisirs</c:v>
                </c:pt>
                <c:pt idx="16">
                  <c:v>Numérique</c:v>
                </c:pt>
                <c:pt idx="17">
                  <c:v>Emprunt</c:v>
                </c:pt>
                <c:pt idx="18">
                  <c:v>Retrait</c:v>
                </c:pt>
                <c:pt idx="19">
                  <c:v>Santé</c:v>
                </c:pt>
                <c:pt idx="20">
                  <c:v>Sexe</c:v>
                </c:pt>
                <c:pt idx="21">
                  <c:v>Téléphonie</c:v>
                </c:pt>
                <c:pt idx="22">
                  <c:v>Véhicules</c:v>
                </c:pt>
              </c:strCache>
            </c:strRef>
          </c:cat>
          <c:val>
            <c:numRef>
              <c:f>Janvier!$I$102:$I$124</c:f>
              <c:numCache>
                <c:formatCode>_("€"* #,##0.00_);_("€"* \(#,##0.00\);_("€"* "-"??_);_(@_)</c:formatCode>
                <c:ptCount val="23"/>
                <c:pt idx="0">
                  <c:v>80</c:v>
                </c:pt>
                <c:pt idx="1">
                  <c:v>75</c:v>
                </c:pt>
                <c:pt idx="2">
                  <c:v>35</c:v>
                </c:pt>
                <c:pt idx="3">
                  <c:v>63</c:v>
                </c:pt>
                <c:pt idx="4">
                  <c:v>15</c:v>
                </c:pt>
                <c:pt idx="5">
                  <c:v>12</c:v>
                </c:pt>
                <c:pt idx="6">
                  <c:v>40</c:v>
                </c:pt>
                <c:pt idx="7">
                  <c:v>200</c:v>
                </c:pt>
                <c:pt idx="8">
                  <c:v>200</c:v>
                </c:pt>
                <c:pt idx="9">
                  <c:v>310</c:v>
                </c:pt>
                <c:pt idx="10">
                  <c:v>45</c:v>
                </c:pt>
                <c:pt idx="11">
                  <c:v>730</c:v>
                </c:pt>
                <c:pt idx="12">
                  <c:v>300</c:v>
                </c:pt>
                <c:pt idx="13">
                  <c:v>470</c:v>
                </c:pt>
                <c:pt idx="14">
                  <c:v>75</c:v>
                </c:pt>
                <c:pt idx="15">
                  <c:v>230</c:v>
                </c:pt>
                <c:pt idx="16">
                  <c:v>50</c:v>
                </c:pt>
                <c:pt idx="17">
                  <c:v>120</c:v>
                </c:pt>
                <c:pt idx="18">
                  <c:v>50</c:v>
                </c:pt>
                <c:pt idx="19">
                  <c:v>30</c:v>
                </c:pt>
                <c:pt idx="20">
                  <c:v>50</c:v>
                </c:pt>
                <c:pt idx="21">
                  <c:v>42</c:v>
                </c:pt>
                <c:pt idx="22">
                  <c:v>120</c:v>
                </c:pt>
              </c:numCache>
            </c:numRef>
          </c:val>
          <c:extLst>
            <c:ext xmlns:c16="http://schemas.microsoft.com/office/drawing/2014/chart" uri="{C3380CC4-5D6E-409C-BE32-E72D297353CC}">
              <c16:uniqueId val="{00000000-B299-425D-A387-AA23FC9D524B}"/>
            </c:ext>
          </c:extLst>
        </c:ser>
        <c:dLbls>
          <c:dLblPos val="outEnd"/>
          <c:showLegendKey val="0"/>
          <c:showVal val="1"/>
          <c:showCatName val="0"/>
          <c:showSerName val="0"/>
          <c:showPercent val="0"/>
          <c:showBubbleSize val="0"/>
          <c:showLeaderLines val="1"/>
        </c:dLbls>
        <c:firstSliceAng val="0"/>
      </c:pieChart>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9">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cs:styleClr val="auto"/>
    </cs:fontRef>
    <cs:defRPr sz="1000" b="1" i="0" u="none" strike="noStrike" kern="1200" spc="0" baseline="0"/>
  </cs:dataLabel>
  <cs:dataLabelCallout>
    <cs:lnRef idx="0">
      <cs:styleClr val="auto"/>
    </cs:lnRef>
    <cs:fillRef idx="0"/>
    <cs:effectRef idx="0"/>
    <cs:fontRef idx="minor">
      <cs:styleClr val="auto"/>
    </cs:fontRef>
    <cs:spPr>
      <a:solidFill>
        <a:schemeClr val="lt1"/>
      </a:solidFill>
      <a:ln>
        <a:solidFill>
          <a:schemeClr val="phClr"/>
        </a:solidFill>
      </a:ln>
    </cs:spPr>
    <cs:defRPr sz="1000" b="1"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a:effectLst>
        <a:outerShdw blurRad="63500" sx="102000" sy="102000" algn="ctr" rotWithShape="0">
          <a:prstClr val="black">
            <a:alpha val="20000"/>
          </a:prstClr>
        </a:outerShdw>
      </a:effectLst>
    </cs:spPr>
  </cs:dataPoint>
  <cs:dataPoint3D>
    <cs:lnRef idx="0"/>
    <cs:fillRef idx="0">
      <cs:styleClr val="auto"/>
    </cs:fillRef>
    <cs:effectRef idx="0"/>
    <cs:fontRef idx="minor">
      <a:schemeClr val="dk1"/>
    </cs:fontRef>
    <cs:spPr>
      <a:solidFill>
        <a:schemeClr val="phClr"/>
      </a:solidFill>
      <a:effectLst>
        <a:outerShdw blurRad="88900" sx="102000" sy="102000" algn="ctr" rotWithShape="0">
          <a:prstClr val="black">
            <a:alpha val="10000"/>
          </a:prstClr>
        </a:outerShdw>
      </a:effectLst>
      <a:scene3d>
        <a:camera prst="orthographicFront"/>
        <a:lightRig rig="threePt" dir="t"/>
      </a:scene3d>
      <a:sp3d>
        <a:bevelT w="127000" h="127000"/>
        <a:bevelB w="127000" h="127000"/>
      </a:sp3d>
    </cs:spPr>
  </cs:dataPoint3D>
  <cs:dataPointLine>
    <cs:lnRef idx="0">
      <cs:styleClr val="auto"/>
    </cs:lnRef>
    <cs:fillRef idx="0"/>
    <cs:effectRef idx="0"/>
    <cs:fontRef idx="minor">
      <a:schemeClr val="dk1"/>
    </cs:fontRef>
    <cs:spPr>
      <a:ln w="28575" cap="rnd">
        <a:solidFill>
          <a:schemeClr val="phClr"/>
        </a:solidFill>
        <a:round/>
      </a:ln>
    </cs:spPr>
  </cs:dataPointLine>
  <cs:dataPointMarker>
    <cs:lnRef idx="0"/>
    <cs:fillRef idx="0">
      <cs:styleClr val="auto"/>
    </cs:fillRef>
    <cs:effectRef idx="0"/>
    <cs:fontRef idx="minor">
      <a:schemeClr val="dk1"/>
    </cs:fontRef>
    <cs:spPr>
      <a:solidFill>
        <a:schemeClr val="phClr"/>
      </a:solidFill>
      <a:ln w="9525">
        <a:solidFill>
          <a:schemeClr val="lt1"/>
        </a:solidFill>
      </a:ln>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cap="all" baseline="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22</xdr:col>
      <xdr:colOff>582705</xdr:colOff>
      <xdr:row>62</xdr:row>
      <xdr:rowOff>123264</xdr:rowOff>
    </xdr:from>
    <xdr:to>
      <xdr:col>33</xdr:col>
      <xdr:colOff>694764</xdr:colOff>
      <xdr:row>95</xdr:row>
      <xdr:rowOff>145678</xdr:rowOff>
    </xdr:to>
    <xdr:graphicFrame macro="">
      <xdr:nvGraphicFramePr>
        <xdr:cNvPr id="2" name="Graphique 1">
          <a:extLst>
            <a:ext uri="{FF2B5EF4-FFF2-40B4-BE49-F238E27FC236}">
              <a16:creationId xmlns:a16="http://schemas.microsoft.com/office/drawing/2014/main" id="{9E1176DC-9E4A-4CC2-873E-5465928C52B3}"/>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a%20Comptabilit&#233;%20202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UTOMATIQUE"/>
      <sheetName val="Janvier"/>
      <sheetName val="Fevrier"/>
      <sheetName val="Mars"/>
      <sheetName val="Avril"/>
      <sheetName val="Mai"/>
      <sheetName val="Juin"/>
      <sheetName val="Juillet"/>
      <sheetName val="Aout"/>
      <sheetName val="Septembre"/>
      <sheetName val="Octobre"/>
      <sheetName val="Novembre"/>
      <sheetName val="Decembre"/>
      <sheetName val="TOTAL ANNUEL"/>
      <sheetName val="GRAPHIQUE ANNUEL"/>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71">
          <cell r="O71">
            <v>600</v>
          </cell>
        </row>
      </sheetData>
      <sheetData sheetId="13"/>
      <sheetData sheetId="1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K24"/>
  <sheetViews>
    <sheetView workbookViewId="0">
      <selection activeCell="A33" sqref="A33:C33"/>
    </sheetView>
  </sheetViews>
  <sheetFormatPr baseColWidth="10" defaultColWidth="11.42578125" defaultRowHeight="15" x14ac:dyDescent="0.25"/>
  <cols>
    <col min="1" max="2" width="11.42578125" style="1"/>
    <col min="3" max="3" width="26.85546875" style="1" customWidth="1"/>
    <col min="4" max="4" width="12.7109375" style="1" customWidth="1"/>
    <col min="5" max="5" width="21.85546875" style="1" customWidth="1"/>
    <col min="6" max="6" width="12.7109375" style="1" customWidth="1"/>
    <col min="7" max="7" width="25" style="1" customWidth="1"/>
    <col min="8" max="8" width="12.7109375" style="1" customWidth="1"/>
    <col min="9" max="9" width="24.5703125" style="1" customWidth="1"/>
    <col min="10" max="16384" width="11.42578125" style="1"/>
  </cols>
  <sheetData>
    <row r="1" spans="1:11" x14ac:dyDescent="0.25">
      <c r="A1" s="234" t="s">
        <v>0</v>
      </c>
      <c r="B1" s="234"/>
      <c r="C1" s="234"/>
      <c r="D1" s="234"/>
      <c r="E1" s="234"/>
      <c r="F1" s="234"/>
      <c r="G1" s="234"/>
      <c r="H1" s="234"/>
      <c r="I1" s="234"/>
      <c r="J1" s="234"/>
      <c r="K1" s="234"/>
    </row>
    <row r="2" spans="1:11" x14ac:dyDescent="0.25">
      <c r="A2" s="234"/>
      <c r="B2" s="234"/>
      <c r="C2" s="234"/>
      <c r="D2" s="234"/>
      <c r="E2" s="234"/>
      <c r="F2" s="234"/>
      <c r="G2" s="234"/>
      <c r="H2" s="234"/>
      <c r="I2" s="234"/>
      <c r="J2" s="234"/>
      <c r="K2" s="234"/>
    </row>
    <row r="3" spans="1:11" x14ac:dyDescent="0.25">
      <c r="A3" s="234"/>
      <c r="B3" s="234"/>
      <c r="C3" s="234"/>
      <c r="D3" s="234"/>
      <c r="E3" s="234"/>
      <c r="F3" s="234"/>
      <c r="G3" s="234"/>
      <c r="H3" s="234"/>
      <c r="I3" s="234"/>
      <c r="J3" s="234"/>
      <c r="K3" s="234"/>
    </row>
    <row r="4" spans="1:11" ht="43.5" customHeight="1" x14ac:dyDescent="0.25">
      <c r="C4" s="235" t="s">
        <v>1</v>
      </c>
      <c r="E4" s="235" t="s">
        <v>2</v>
      </c>
      <c r="G4" s="235" t="s">
        <v>3</v>
      </c>
      <c r="I4" s="237" t="s">
        <v>4</v>
      </c>
    </row>
    <row r="5" spans="1:11" ht="43.5" customHeight="1" thickBot="1" x14ac:dyDescent="0.3">
      <c r="C5" s="236"/>
      <c r="E5" s="235"/>
      <c r="G5" s="236"/>
      <c r="I5" s="238"/>
    </row>
    <row r="6" spans="1:11" ht="30" customHeight="1" thickBot="1" x14ac:dyDescent="0.3">
      <c r="C6" s="69" t="s">
        <v>5</v>
      </c>
      <c r="G6" s="69" t="s">
        <v>6</v>
      </c>
      <c r="I6" s="69" t="s">
        <v>7</v>
      </c>
    </row>
    <row r="7" spans="1:11" ht="30" customHeight="1" thickBot="1" x14ac:dyDescent="0.3">
      <c r="E7" s="69" t="s">
        <v>8</v>
      </c>
    </row>
    <row r="8" spans="1:11" ht="30" customHeight="1" thickBot="1" x14ac:dyDescent="0.3">
      <c r="C8" s="69" t="s">
        <v>9</v>
      </c>
      <c r="G8" s="69" t="s">
        <v>10</v>
      </c>
      <c r="I8" s="69" t="s">
        <v>11</v>
      </c>
    </row>
    <row r="9" spans="1:11" ht="30" customHeight="1" thickBot="1" x14ac:dyDescent="0.3">
      <c r="E9" s="69" t="s">
        <v>12</v>
      </c>
    </row>
    <row r="10" spans="1:11" ht="30" customHeight="1" thickBot="1" x14ac:dyDescent="0.3">
      <c r="G10" s="69" t="s">
        <v>13</v>
      </c>
      <c r="I10" s="69" t="s">
        <v>14</v>
      </c>
    </row>
    <row r="11" spans="1:11" ht="30" customHeight="1" thickBot="1" x14ac:dyDescent="0.3">
      <c r="C11" s="69" t="s">
        <v>15</v>
      </c>
      <c r="E11" s="69" t="s">
        <v>16</v>
      </c>
    </row>
    <row r="12" spans="1:11" ht="30" customHeight="1" thickBot="1" x14ac:dyDescent="0.3">
      <c r="I12" s="69" t="s">
        <v>17</v>
      </c>
    </row>
    <row r="13" spans="1:11" ht="30" customHeight="1" thickBot="1" x14ac:dyDescent="0.3">
      <c r="C13" s="69" t="s">
        <v>18</v>
      </c>
      <c r="E13" s="69" t="s">
        <v>19</v>
      </c>
      <c r="G13" s="69" t="s">
        <v>20</v>
      </c>
    </row>
    <row r="14" spans="1:11" ht="30" customHeight="1" thickBot="1" x14ac:dyDescent="0.3">
      <c r="I14" s="69" t="s">
        <v>21</v>
      </c>
    </row>
    <row r="15" spans="1:11" ht="30" customHeight="1" thickBot="1" x14ac:dyDescent="0.3">
      <c r="C15" s="69" t="s">
        <v>22</v>
      </c>
      <c r="G15" s="69" t="s">
        <v>23</v>
      </c>
    </row>
    <row r="16" spans="1:11" ht="30" customHeight="1" thickBot="1" x14ac:dyDescent="0.3">
      <c r="I16" s="69" t="s">
        <v>24</v>
      </c>
    </row>
    <row r="17" spans="9:9" ht="30" customHeight="1" thickBot="1" x14ac:dyDescent="0.3"/>
    <row r="18" spans="9:9" ht="30" customHeight="1" thickBot="1" x14ac:dyDescent="0.3">
      <c r="I18" s="69" t="s">
        <v>25</v>
      </c>
    </row>
    <row r="19" spans="9:9" ht="30" customHeight="1" thickBot="1" x14ac:dyDescent="0.3"/>
    <row r="20" spans="9:9" ht="30" customHeight="1" thickBot="1" x14ac:dyDescent="0.3">
      <c r="I20" s="69" t="s">
        <v>26</v>
      </c>
    </row>
    <row r="21" spans="9:9" ht="30" customHeight="1" thickBot="1" x14ac:dyDescent="0.3"/>
    <row r="22" spans="9:9" ht="30" customHeight="1" thickBot="1" x14ac:dyDescent="0.3">
      <c r="I22" s="69" t="s">
        <v>27</v>
      </c>
    </row>
    <row r="23" spans="9:9" ht="30" customHeight="1" thickBot="1" x14ac:dyDescent="0.3"/>
    <row r="24" spans="9:9" ht="30" customHeight="1" thickBot="1" x14ac:dyDescent="0.3">
      <c r="I24" s="69" t="s">
        <v>28</v>
      </c>
    </row>
  </sheetData>
  <mergeCells count="5">
    <mergeCell ref="A1:K3"/>
    <mergeCell ref="C4:C5"/>
    <mergeCell ref="E4:E5"/>
    <mergeCell ref="G4:G5"/>
    <mergeCell ref="I4:I5"/>
  </mergeCell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Q141"/>
  <sheetViews>
    <sheetView zoomScaleNormal="100" workbookViewId="0">
      <selection activeCell="L44" sqref="L44:M44"/>
    </sheetView>
  </sheetViews>
  <sheetFormatPr baseColWidth="10" defaultColWidth="11.42578125" defaultRowHeight="15" x14ac:dyDescent="0.25"/>
  <cols>
    <col min="1" max="1" width="34.5703125" style="1" customWidth="1"/>
    <col min="2" max="2" width="23.85546875" style="1" customWidth="1"/>
    <col min="3" max="3" width="18.42578125" style="70" customWidth="1"/>
    <col min="4" max="4" width="16.7109375" style="1" customWidth="1"/>
    <col min="5" max="6" width="21.7109375" style="1" customWidth="1"/>
    <col min="7" max="7" width="1.140625" style="1" customWidth="1"/>
    <col min="8" max="8" width="20.140625" style="1" customWidth="1"/>
    <col min="9" max="9" width="1.140625" style="1" customWidth="1"/>
    <col min="10" max="11" width="11.42578125" style="1"/>
    <col min="12" max="12" width="22.85546875" style="1" customWidth="1"/>
    <col min="13" max="13" width="21.28515625" style="1" customWidth="1"/>
    <col min="14" max="14" width="22.85546875" style="1" customWidth="1"/>
    <col min="15" max="16" width="11.42578125" style="1"/>
    <col min="17" max="17" width="23.28515625" style="1" customWidth="1"/>
    <col min="18" max="16384" width="11.42578125" style="1"/>
  </cols>
  <sheetData>
    <row r="1" spans="1:17" ht="42" customHeight="1" thickBot="1" x14ac:dyDescent="0.35">
      <c r="A1" s="278" t="s">
        <v>29</v>
      </c>
      <c r="B1" s="279"/>
      <c r="C1" s="280"/>
      <c r="D1" s="284" t="s">
        <v>30</v>
      </c>
      <c r="E1" s="109" t="s">
        <v>31</v>
      </c>
      <c r="F1" s="110" t="s">
        <v>32</v>
      </c>
      <c r="G1" s="111"/>
      <c r="H1" s="266" t="s">
        <v>33</v>
      </c>
      <c r="J1" s="276" t="s">
        <v>34</v>
      </c>
      <c r="K1" s="277"/>
      <c r="L1" s="112"/>
      <c r="N1" s="115" t="s">
        <v>35</v>
      </c>
      <c r="O1" s="286">
        <f>[1]Decembre!$O$71</f>
        <v>600</v>
      </c>
      <c r="P1" s="287"/>
      <c r="Q1" s="116"/>
    </row>
    <row r="2" spans="1:17" ht="21.75" thickBot="1" x14ac:dyDescent="0.3">
      <c r="A2" s="100" t="s">
        <v>36</v>
      </c>
      <c r="B2" s="101" t="s">
        <v>37</v>
      </c>
      <c r="C2" s="102" t="s">
        <v>38</v>
      </c>
      <c r="D2" s="285"/>
      <c r="E2" s="103" t="s">
        <v>39</v>
      </c>
      <c r="F2" s="103" t="s">
        <v>40</v>
      </c>
      <c r="G2" s="104"/>
      <c r="H2" s="267"/>
    </row>
    <row r="3" spans="1:17" ht="18" customHeight="1" thickBot="1" x14ac:dyDescent="0.3">
      <c r="A3" s="105" t="s">
        <v>169</v>
      </c>
      <c r="B3" s="106"/>
      <c r="C3" s="107">
        <v>650</v>
      </c>
      <c r="D3" s="108"/>
      <c r="E3" s="106"/>
      <c r="F3" s="105"/>
      <c r="H3" s="105" t="s">
        <v>41</v>
      </c>
    </row>
    <row r="4" spans="1:17" ht="18" customHeight="1" thickBot="1" x14ac:dyDescent="0.3">
      <c r="A4" s="72" t="s">
        <v>160</v>
      </c>
      <c r="B4" s="82"/>
      <c r="C4" s="83">
        <v>80</v>
      </c>
      <c r="D4" s="84"/>
      <c r="E4" s="73"/>
      <c r="F4" s="72"/>
      <c r="H4" s="72" t="s">
        <v>41</v>
      </c>
      <c r="L4" s="281" t="s">
        <v>42</v>
      </c>
      <c r="M4" s="282"/>
      <c r="N4" s="282"/>
      <c r="O4" s="282"/>
      <c r="P4" s="283"/>
    </row>
    <row r="5" spans="1:17" ht="18" customHeight="1" thickBot="1" x14ac:dyDescent="0.3">
      <c r="A5" s="72" t="s">
        <v>145</v>
      </c>
      <c r="B5" s="73"/>
      <c r="C5" s="83">
        <v>40</v>
      </c>
      <c r="D5" s="84"/>
      <c r="E5" s="73"/>
      <c r="F5" s="72"/>
      <c r="H5" s="72" t="s">
        <v>45</v>
      </c>
      <c r="M5" s="99" t="str">
        <f>'Personnalisez votre fichier'!C6</f>
        <v>Adulte 1</v>
      </c>
      <c r="N5" s="182" t="str">
        <f>'Personnalisez votre fichier'!C8</f>
        <v>Adulte 2</v>
      </c>
      <c r="O5" s="288" t="s">
        <v>43</v>
      </c>
      <c r="P5" s="289"/>
    </row>
    <row r="6" spans="1:17" ht="18" customHeight="1" x14ac:dyDescent="0.25">
      <c r="A6" s="72" t="s">
        <v>252</v>
      </c>
      <c r="B6" s="73"/>
      <c r="C6" s="83">
        <v>35</v>
      </c>
      <c r="D6" s="84"/>
      <c r="E6" s="73"/>
      <c r="F6" s="72"/>
      <c r="H6" s="72" t="s">
        <v>141</v>
      </c>
      <c r="L6" s="96" t="s">
        <v>44</v>
      </c>
      <c r="M6" s="97">
        <v>3000</v>
      </c>
      <c r="N6" s="183">
        <v>1900</v>
      </c>
      <c r="O6" s="290">
        <f>M6+N6</f>
        <v>4900</v>
      </c>
      <c r="P6" s="291"/>
    </row>
    <row r="7" spans="1:17" ht="18" customHeight="1" x14ac:dyDescent="0.25">
      <c r="A7" s="72" t="s">
        <v>251</v>
      </c>
      <c r="B7" s="82"/>
      <c r="C7" s="83">
        <v>42</v>
      </c>
      <c r="D7" s="84"/>
      <c r="E7" s="73"/>
      <c r="F7" s="72"/>
      <c r="H7" s="72" t="s">
        <v>155</v>
      </c>
      <c r="L7" s="85" t="s">
        <v>46</v>
      </c>
      <c r="M7" s="86"/>
      <c r="N7" s="184"/>
      <c r="O7" s="250">
        <f t="shared" ref="O7:O17" si="0">M7+N7</f>
        <v>0</v>
      </c>
      <c r="P7" s="251"/>
    </row>
    <row r="8" spans="1:17" ht="18" customHeight="1" x14ac:dyDescent="0.25">
      <c r="A8" s="72"/>
      <c r="B8" s="73"/>
      <c r="C8" s="83"/>
      <c r="D8" s="84"/>
      <c r="E8" s="73"/>
      <c r="F8" s="72"/>
      <c r="H8" s="72"/>
      <c r="L8" s="85" t="s">
        <v>47</v>
      </c>
      <c r="M8" s="87"/>
      <c r="N8" s="185"/>
      <c r="O8" s="250">
        <f t="shared" si="0"/>
        <v>0</v>
      </c>
      <c r="P8" s="251"/>
    </row>
    <row r="9" spans="1:17" ht="18" customHeight="1" x14ac:dyDescent="0.25">
      <c r="A9" s="72"/>
      <c r="B9" s="73"/>
      <c r="C9" s="83"/>
      <c r="D9" s="84"/>
      <c r="E9" s="73"/>
      <c r="F9" s="72"/>
      <c r="H9" s="72"/>
      <c r="L9" s="85" t="s">
        <v>48</v>
      </c>
      <c r="M9" s="86"/>
      <c r="N9" s="184"/>
      <c r="O9" s="250">
        <f t="shared" si="0"/>
        <v>0</v>
      </c>
      <c r="P9" s="251"/>
    </row>
    <row r="10" spans="1:17" ht="18" customHeight="1" x14ac:dyDescent="0.25">
      <c r="A10" s="72" t="s">
        <v>250</v>
      </c>
      <c r="B10" s="88"/>
      <c r="C10" s="89">
        <v>25</v>
      </c>
      <c r="D10" s="84"/>
      <c r="E10" s="73"/>
      <c r="F10" s="72"/>
      <c r="H10" s="72" t="s">
        <v>49</v>
      </c>
      <c r="L10" s="85" t="s">
        <v>50</v>
      </c>
      <c r="M10" s="87"/>
      <c r="N10" s="185"/>
      <c r="O10" s="250">
        <f t="shared" si="0"/>
        <v>0</v>
      </c>
      <c r="P10" s="251"/>
    </row>
    <row r="11" spans="1:17" ht="18" customHeight="1" x14ac:dyDescent="0.25">
      <c r="A11" s="72"/>
      <c r="B11" s="88"/>
      <c r="C11" s="89"/>
      <c r="D11" s="84"/>
      <c r="E11" s="73"/>
      <c r="F11" s="72"/>
      <c r="H11" s="72"/>
      <c r="L11" s="85" t="s">
        <v>52</v>
      </c>
      <c r="M11" s="86"/>
      <c r="N11" s="184"/>
      <c r="O11" s="250">
        <f t="shared" si="0"/>
        <v>0</v>
      </c>
      <c r="P11" s="251"/>
    </row>
    <row r="12" spans="1:17" ht="18" customHeight="1" x14ac:dyDescent="0.25">
      <c r="A12" s="72"/>
      <c r="B12" s="88"/>
      <c r="C12" s="89"/>
      <c r="D12" s="84"/>
      <c r="E12" s="73"/>
      <c r="F12" s="72"/>
      <c r="H12" s="72"/>
      <c r="L12" s="85" t="s">
        <v>53</v>
      </c>
      <c r="M12" s="87"/>
      <c r="N12" s="185"/>
      <c r="O12" s="250">
        <f t="shared" si="0"/>
        <v>0</v>
      </c>
      <c r="P12" s="251"/>
    </row>
    <row r="13" spans="1:17" ht="18" customHeight="1" x14ac:dyDescent="0.25">
      <c r="A13" s="72" t="s">
        <v>162</v>
      </c>
      <c r="B13" s="88"/>
      <c r="C13" s="89">
        <v>15</v>
      </c>
      <c r="D13" s="84"/>
      <c r="E13" s="73"/>
      <c r="F13" s="72"/>
      <c r="H13" s="72" t="s">
        <v>54</v>
      </c>
      <c r="L13" s="85" t="s">
        <v>55</v>
      </c>
      <c r="M13" s="87"/>
      <c r="N13" s="185"/>
      <c r="O13" s="250">
        <f t="shared" si="0"/>
        <v>0</v>
      </c>
      <c r="P13" s="251"/>
    </row>
    <row r="14" spans="1:17" ht="18" customHeight="1" x14ac:dyDescent="0.25">
      <c r="A14" s="72"/>
      <c r="B14" s="88"/>
      <c r="C14" s="89"/>
      <c r="D14" s="84"/>
      <c r="E14" s="73"/>
      <c r="F14" s="72"/>
      <c r="H14" s="72"/>
      <c r="L14" s="85" t="s">
        <v>56</v>
      </c>
      <c r="M14" s="87"/>
      <c r="N14" s="185"/>
      <c r="O14" s="250">
        <f t="shared" si="0"/>
        <v>0</v>
      </c>
      <c r="P14" s="251"/>
    </row>
    <row r="15" spans="1:17" ht="18" customHeight="1" x14ac:dyDescent="0.25">
      <c r="A15" s="72" t="s">
        <v>173</v>
      </c>
      <c r="B15" s="88"/>
      <c r="C15" s="89">
        <v>120</v>
      </c>
      <c r="D15" s="84"/>
      <c r="E15" s="73"/>
      <c r="F15" s="72"/>
      <c r="H15" s="72" t="s">
        <v>242</v>
      </c>
      <c r="L15" s="85" t="s">
        <v>57</v>
      </c>
      <c r="M15" s="87"/>
      <c r="N15" s="185"/>
      <c r="O15" s="250">
        <f t="shared" si="0"/>
        <v>0</v>
      </c>
      <c r="P15" s="251"/>
    </row>
    <row r="16" spans="1:17" ht="18" customHeight="1" x14ac:dyDescent="0.25">
      <c r="A16" s="72"/>
      <c r="B16" s="88"/>
      <c r="C16" s="89"/>
      <c r="D16" s="84"/>
      <c r="E16" s="73"/>
      <c r="F16" s="72"/>
      <c r="H16" s="72"/>
      <c r="L16" s="85" t="s">
        <v>58</v>
      </c>
      <c r="M16" s="87"/>
      <c r="N16" s="185"/>
      <c r="O16" s="250">
        <f t="shared" si="0"/>
        <v>0</v>
      </c>
      <c r="P16" s="251"/>
    </row>
    <row r="17" spans="1:17" ht="18" customHeight="1" thickBot="1" x14ac:dyDescent="0.3">
      <c r="A17" s="72" t="s">
        <v>169</v>
      </c>
      <c r="B17" s="88"/>
      <c r="C17" s="89">
        <v>300</v>
      </c>
      <c r="D17" s="90"/>
      <c r="E17" s="88"/>
      <c r="F17" s="91"/>
      <c r="H17" s="72" t="s">
        <v>148</v>
      </c>
      <c r="L17" s="92" t="s">
        <v>59</v>
      </c>
      <c r="M17" s="93"/>
      <c r="N17" s="186"/>
      <c r="O17" s="252">
        <f t="shared" si="0"/>
        <v>0</v>
      </c>
      <c r="P17" s="253"/>
    </row>
    <row r="18" spans="1:17" ht="18" customHeight="1" thickBot="1" x14ac:dyDescent="0.3">
      <c r="A18" s="72"/>
      <c r="B18" s="73"/>
      <c r="C18" s="74"/>
      <c r="D18" s="72"/>
      <c r="E18" s="75"/>
      <c r="F18" s="72"/>
      <c r="H18" s="72"/>
      <c r="L18" s="94" t="s">
        <v>60</v>
      </c>
      <c r="M18" s="95">
        <f>SUM(M6:M17)</f>
        <v>3000</v>
      </c>
      <c r="N18" s="95">
        <f>SUM(N6:N17)</f>
        <v>1900</v>
      </c>
    </row>
    <row r="19" spans="1:17" ht="18" customHeight="1" x14ac:dyDescent="0.25">
      <c r="A19" s="72" t="s">
        <v>165</v>
      </c>
      <c r="B19" s="73"/>
      <c r="C19" s="74">
        <v>150</v>
      </c>
      <c r="D19" s="72"/>
      <c r="E19" s="75"/>
      <c r="F19" s="72"/>
      <c r="H19" s="72" t="s">
        <v>150</v>
      </c>
      <c r="L19" s="268" t="s">
        <v>61</v>
      </c>
      <c r="M19" s="270">
        <f>M18+N18</f>
        <v>4900</v>
      </c>
      <c r="N19" s="271"/>
    </row>
    <row r="20" spans="1:17" ht="18" customHeight="1" thickBot="1" x14ac:dyDescent="0.3">
      <c r="A20" s="72"/>
      <c r="B20" s="73"/>
      <c r="C20" s="74"/>
      <c r="D20" s="72"/>
      <c r="E20" s="75"/>
      <c r="F20" s="72"/>
      <c r="H20" s="72"/>
      <c r="L20" s="269"/>
      <c r="M20" s="272"/>
      <c r="N20" s="273"/>
    </row>
    <row r="21" spans="1:17" ht="18" customHeight="1" x14ac:dyDescent="0.25">
      <c r="A21" s="72" t="s">
        <v>167</v>
      </c>
      <c r="B21" s="73"/>
      <c r="C21" s="74">
        <v>320</v>
      </c>
      <c r="D21" s="72"/>
      <c r="E21" s="75"/>
      <c r="F21" s="72"/>
      <c r="H21" s="72" t="s">
        <v>150</v>
      </c>
    </row>
    <row r="22" spans="1:17" ht="18" customHeight="1" thickBot="1" x14ac:dyDescent="0.3">
      <c r="A22" s="72"/>
      <c r="B22" s="73"/>
      <c r="C22" s="74"/>
      <c r="D22" s="72"/>
      <c r="E22" s="75"/>
      <c r="F22" s="72"/>
      <c r="H22" s="72"/>
    </row>
    <row r="23" spans="1:17" ht="18" customHeight="1" x14ac:dyDescent="0.25">
      <c r="A23" s="72"/>
      <c r="B23" s="73"/>
      <c r="C23" s="74"/>
      <c r="D23" s="72"/>
      <c r="E23" s="75"/>
      <c r="F23" s="72"/>
      <c r="H23" s="72"/>
      <c r="K23" s="254" t="s">
        <v>62</v>
      </c>
      <c r="L23" s="255"/>
      <c r="M23" s="256"/>
      <c r="N23" s="265" t="s">
        <v>63</v>
      </c>
      <c r="O23" s="261" t="s">
        <v>64</v>
      </c>
      <c r="P23" s="262"/>
      <c r="Q23" s="262"/>
    </row>
    <row r="24" spans="1:17" ht="18" customHeight="1" thickBot="1" x14ac:dyDescent="0.3">
      <c r="A24" s="72"/>
      <c r="B24" s="73"/>
      <c r="C24" s="74"/>
      <c r="D24" s="72"/>
      <c r="E24" s="75"/>
      <c r="F24" s="72"/>
      <c r="H24" s="72"/>
      <c r="K24" s="257"/>
      <c r="L24" s="258"/>
      <c r="M24" s="259"/>
      <c r="N24" s="265"/>
      <c r="O24" s="261"/>
      <c r="P24" s="262"/>
      <c r="Q24" s="262"/>
    </row>
    <row r="25" spans="1:17" ht="18" customHeight="1" thickBot="1" x14ac:dyDescent="0.3">
      <c r="A25" s="72"/>
      <c r="B25" s="73"/>
      <c r="C25" s="74"/>
      <c r="D25" s="72"/>
      <c r="E25" s="75"/>
      <c r="F25" s="72"/>
      <c r="H25" s="72"/>
      <c r="K25" s="98" t="s">
        <v>65</v>
      </c>
      <c r="L25" s="240" t="s">
        <v>66</v>
      </c>
      <c r="M25" s="241"/>
      <c r="N25" s="2"/>
      <c r="O25" s="261"/>
      <c r="P25" s="262"/>
      <c r="Q25" s="262"/>
    </row>
    <row r="26" spans="1:17" ht="18" customHeight="1" x14ac:dyDescent="0.25">
      <c r="A26" s="72"/>
      <c r="B26" s="73"/>
      <c r="C26" s="74"/>
      <c r="D26" s="72"/>
      <c r="E26" s="75"/>
      <c r="F26" s="72"/>
      <c r="H26" s="72"/>
      <c r="K26" s="117" t="s">
        <v>68</v>
      </c>
      <c r="L26" s="292" t="s">
        <v>69</v>
      </c>
      <c r="M26" s="293"/>
      <c r="N26" s="81" t="s">
        <v>70</v>
      </c>
      <c r="O26" s="260" t="s">
        <v>71</v>
      </c>
      <c r="P26" s="260"/>
      <c r="Q26" s="260"/>
    </row>
    <row r="27" spans="1:17" ht="18" customHeight="1" x14ac:dyDescent="0.25">
      <c r="A27" s="72"/>
      <c r="B27" s="73"/>
      <c r="C27" s="74"/>
      <c r="D27" s="72"/>
      <c r="E27" s="75"/>
      <c r="F27" s="72"/>
      <c r="H27" s="72"/>
      <c r="K27" s="68" t="s">
        <v>73</v>
      </c>
      <c r="L27" s="248" t="s">
        <v>74</v>
      </c>
      <c r="M27" s="249"/>
      <c r="N27" s="81" t="s">
        <v>70</v>
      </c>
      <c r="O27" s="260" t="s">
        <v>75</v>
      </c>
      <c r="P27" s="260"/>
      <c r="Q27" s="260"/>
    </row>
    <row r="28" spans="1:17" ht="18" customHeight="1" x14ac:dyDescent="0.25">
      <c r="A28" s="72"/>
      <c r="B28" s="73"/>
      <c r="C28" s="74"/>
      <c r="D28" s="72"/>
      <c r="E28" s="75"/>
      <c r="F28" s="72"/>
      <c r="H28" s="72"/>
      <c r="K28" s="68" t="s">
        <v>77</v>
      </c>
      <c r="L28" s="248" t="s">
        <v>78</v>
      </c>
      <c r="M28" s="249"/>
      <c r="N28" s="81" t="s">
        <v>70</v>
      </c>
      <c r="O28" s="260" t="s">
        <v>79</v>
      </c>
      <c r="P28" s="260"/>
      <c r="Q28" s="260"/>
    </row>
    <row r="29" spans="1:17" ht="18" customHeight="1" x14ac:dyDescent="0.25">
      <c r="A29" s="72"/>
      <c r="B29" s="73"/>
      <c r="C29" s="74"/>
      <c r="D29" s="72"/>
      <c r="E29" s="75"/>
      <c r="F29" s="72"/>
      <c r="H29" s="72"/>
      <c r="K29" s="68" t="s">
        <v>81</v>
      </c>
      <c r="L29" s="248" t="s">
        <v>82</v>
      </c>
      <c r="M29" s="249"/>
      <c r="N29" s="81" t="s">
        <v>70</v>
      </c>
      <c r="O29" s="260" t="s">
        <v>79</v>
      </c>
      <c r="P29" s="260"/>
      <c r="Q29" s="260"/>
    </row>
    <row r="30" spans="1:17" ht="18" customHeight="1" x14ac:dyDescent="0.25">
      <c r="A30" s="72"/>
      <c r="B30" s="73"/>
      <c r="C30" s="74"/>
      <c r="D30" s="72"/>
      <c r="E30" s="75"/>
      <c r="F30" s="72"/>
      <c r="H30" s="72"/>
      <c r="K30" s="68" t="s">
        <v>84</v>
      </c>
      <c r="L30" s="248" t="s">
        <v>85</v>
      </c>
      <c r="M30" s="249"/>
      <c r="N30" s="81" t="s">
        <v>70</v>
      </c>
      <c r="O30" s="260" t="s">
        <v>86</v>
      </c>
      <c r="P30" s="260"/>
      <c r="Q30" s="260"/>
    </row>
    <row r="31" spans="1:17" ht="18" customHeight="1" x14ac:dyDescent="0.25">
      <c r="A31" s="72"/>
      <c r="B31" s="73"/>
      <c r="C31" s="74"/>
      <c r="D31" s="72"/>
      <c r="E31" s="75"/>
      <c r="F31" s="72"/>
      <c r="H31" s="72"/>
      <c r="K31" s="68" t="s">
        <v>87</v>
      </c>
      <c r="L31" s="248" t="s">
        <v>88</v>
      </c>
      <c r="M31" s="249"/>
      <c r="N31" s="81" t="s">
        <v>70</v>
      </c>
      <c r="O31" s="260" t="s">
        <v>86</v>
      </c>
      <c r="P31" s="260"/>
      <c r="Q31" s="260"/>
    </row>
    <row r="32" spans="1:17" ht="18" customHeight="1" x14ac:dyDescent="0.25">
      <c r="A32" s="72"/>
      <c r="B32" s="73"/>
      <c r="C32" s="74"/>
      <c r="D32" s="72"/>
      <c r="E32" s="75"/>
      <c r="F32" s="72"/>
      <c r="H32" s="72"/>
      <c r="K32" s="68" t="s">
        <v>90</v>
      </c>
      <c r="L32" s="248" t="s">
        <v>91</v>
      </c>
      <c r="M32" s="249"/>
      <c r="N32" s="81" t="s">
        <v>70</v>
      </c>
      <c r="O32" s="260" t="s">
        <v>86</v>
      </c>
      <c r="P32" s="260"/>
      <c r="Q32" s="260"/>
    </row>
    <row r="33" spans="1:17" ht="18" customHeight="1" x14ac:dyDescent="0.25">
      <c r="A33" s="72"/>
      <c r="B33" s="73"/>
      <c r="C33" s="74"/>
      <c r="D33" s="72"/>
      <c r="E33" s="75"/>
      <c r="F33" s="72"/>
      <c r="H33" s="72"/>
      <c r="K33" s="68" t="s">
        <v>93</v>
      </c>
      <c r="L33" s="248" t="s">
        <v>94</v>
      </c>
      <c r="M33" s="249"/>
      <c r="N33" s="81" t="s">
        <v>70</v>
      </c>
      <c r="O33" s="260" t="s">
        <v>86</v>
      </c>
      <c r="P33" s="260"/>
      <c r="Q33" s="260"/>
    </row>
    <row r="34" spans="1:17" ht="18" customHeight="1" x14ac:dyDescent="0.25">
      <c r="A34" s="72"/>
      <c r="B34" s="73"/>
      <c r="C34" s="74"/>
      <c r="D34" s="72"/>
      <c r="E34" s="75"/>
      <c r="F34" s="72"/>
      <c r="H34" s="72"/>
      <c r="K34" s="68" t="s">
        <v>95</v>
      </c>
      <c r="L34" s="248" t="s">
        <v>248</v>
      </c>
      <c r="M34" s="249"/>
      <c r="N34" s="81" t="s">
        <v>70</v>
      </c>
      <c r="O34" s="260" t="s">
        <v>235</v>
      </c>
      <c r="P34" s="260"/>
      <c r="Q34" s="260"/>
    </row>
    <row r="35" spans="1:17" ht="18" customHeight="1" x14ac:dyDescent="0.25">
      <c r="A35" s="72"/>
      <c r="B35" s="73"/>
      <c r="C35" s="74"/>
      <c r="D35" s="72"/>
      <c r="E35" s="75"/>
      <c r="F35" s="72"/>
      <c r="H35" s="72"/>
      <c r="K35" s="68" t="s">
        <v>97</v>
      </c>
      <c r="L35" s="248" t="s">
        <v>144</v>
      </c>
      <c r="M35" s="249"/>
      <c r="N35" s="81" t="s">
        <v>70</v>
      </c>
      <c r="O35" s="260" t="s">
        <v>99</v>
      </c>
      <c r="P35" s="260"/>
      <c r="Q35" s="260"/>
    </row>
    <row r="36" spans="1:17" ht="18" customHeight="1" x14ac:dyDescent="0.25">
      <c r="A36" s="72"/>
      <c r="B36" s="73"/>
      <c r="C36" s="74"/>
      <c r="D36" s="72"/>
      <c r="E36" s="75"/>
      <c r="F36" s="72"/>
      <c r="H36" s="72"/>
      <c r="K36" s="68" t="s">
        <v>101</v>
      </c>
      <c r="L36" s="248" t="s">
        <v>69</v>
      </c>
      <c r="M36" s="249"/>
      <c r="N36" s="81" t="s">
        <v>70</v>
      </c>
      <c r="O36" s="260" t="s">
        <v>51</v>
      </c>
      <c r="P36" s="260"/>
      <c r="Q36" s="260"/>
    </row>
    <row r="37" spans="1:17" ht="18" customHeight="1" x14ac:dyDescent="0.25">
      <c r="A37" s="72"/>
      <c r="B37" s="73"/>
      <c r="C37" s="74"/>
      <c r="D37" s="72"/>
      <c r="E37" s="75"/>
      <c r="F37" s="72"/>
      <c r="H37" s="72"/>
      <c r="K37" s="68" t="s">
        <v>103</v>
      </c>
      <c r="L37" s="248" t="s">
        <v>104</v>
      </c>
      <c r="M37" s="249"/>
      <c r="N37" s="81" t="s">
        <v>70</v>
      </c>
      <c r="O37" s="260" t="s">
        <v>105</v>
      </c>
      <c r="P37" s="260"/>
      <c r="Q37" s="260"/>
    </row>
    <row r="38" spans="1:17" ht="18" customHeight="1" x14ac:dyDescent="0.25">
      <c r="A38" s="72"/>
      <c r="B38" s="73"/>
      <c r="C38" s="74"/>
      <c r="D38" s="72"/>
      <c r="E38" s="75"/>
      <c r="F38" s="72"/>
      <c r="H38" s="72"/>
      <c r="K38" s="68" t="s">
        <v>107</v>
      </c>
      <c r="L38" s="248" t="s">
        <v>108</v>
      </c>
      <c r="M38" s="249"/>
      <c r="N38" s="81" t="s">
        <v>70</v>
      </c>
      <c r="O38" s="260" t="s">
        <v>105</v>
      </c>
      <c r="P38" s="260"/>
      <c r="Q38" s="260"/>
    </row>
    <row r="39" spans="1:17" ht="18" customHeight="1" x14ac:dyDescent="0.25">
      <c r="A39" s="72"/>
      <c r="B39" s="73"/>
      <c r="C39" s="74"/>
      <c r="D39" s="72"/>
      <c r="E39" s="75"/>
      <c r="F39" s="72"/>
      <c r="H39" s="72"/>
      <c r="K39" s="68" t="s">
        <v>110</v>
      </c>
      <c r="L39" s="248" t="s">
        <v>111</v>
      </c>
      <c r="M39" s="249"/>
      <c r="N39" s="81" t="s">
        <v>70</v>
      </c>
      <c r="O39" s="260" t="s">
        <v>105</v>
      </c>
      <c r="P39" s="260"/>
      <c r="Q39" s="260"/>
    </row>
    <row r="40" spans="1:17" ht="18" customHeight="1" x14ac:dyDescent="0.25">
      <c r="A40" s="72"/>
      <c r="B40" s="73"/>
      <c r="C40" s="74"/>
      <c r="D40" s="72"/>
      <c r="E40" s="75"/>
      <c r="F40" s="72"/>
      <c r="H40" s="72"/>
      <c r="K40" s="68" t="s">
        <v>113</v>
      </c>
      <c r="L40" s="248" t="s">
        <v>114</v>
      </c>
      <c r="M40" s="249"/>
      <c r="N40" s="81" t="s">
        <v>70</v>
      </c>
      <c r="O40" s="260" t="s">
        <v>49</v>
      </c>
      <c r="P40" s="260"/>
      <c r="Q40" s="260"/>
    </row>
    <row r="41" spans="1:17" ht="18" customHeight="1" x14ac:dyDescent="0.25">
      <c r="A41" s="72"/>
      <c r="B41" s="73"/>
      <c r="C41" s="74"/>
      <c r="D41" s="72"/>
      <c r="E41" s="75"/>
      <c r="F41" s="72"/>
      <c r="H41" s="72"/>
      <c r="K41" s="68" t="s">
        <v>116</v>
      </c>
      <c r="L41" s="248" t="s">
        <v>117</v>
      </c>
      <c r="M41" s="249"/>
      <c r="N41" s="81" t="s">
        <v>70</v>
      </c>
      <c r="O41" s="260" t="s">
        <v>118</v>
      </c>
      <c r="P41" s="260"/>
      <c r="Q41" s="260"/>
    </row>
    <row r="42" spans="1:17" ht="18" customHeight="1" x14ac:dyDescent="0.25">
      <c r="A42" s="72"/>
      <c r="B42" s="73"/>
      <c r="C42" s="74"/>
      <c r="D42" s="72"/>
      <c r="E42" s="75"/>
      <c r="F42" s="72"/>
      <c r="H42" s="72"/>
      <c r="K42" s="68" t="s">
        <v>120</v>
      </c>
      <c r="L42" s="248" t="s">
        <v>121</v>
      </c>
      <c r="M42" s="249"/>
      <c r="N42" s="81" t="s">
        <v>70</v>
      </c>
      <c r="O42" s="260" t="s">
        <v>122</v>
      </c>
      <c r="P42" s="260"/>
      <c r="Q42" s="260"/>
    </row>
    <row r="43" spans="1:17" ht="18" customHeight="1" x14ac:dyDescent="0.25">
      <c r="A43" s="72"/>
      <c r="B43" s="73"/>
      <c r="C43" s="74"/>
      <c r="D43" s="72"/>
      <c r="E43" s="75"/>
      <c r="F43" s="72"/>
      <c r="H43" s="72"/>
      <c r="K43" s="68" t="s">
        <v>124</v>
      </c>
      <c r="L43" s="248" t="s">
        <v>142</v>
      </c>
      <c r="M43" s="249"/>
      <c r="N43" s="81" t="s">
        <v>70</v>
      </c>
      <c r="O43" s="260" t="s">
        <v>153</v>
      </c>
      <c r="P43" s="260"/>
      <c r="Q43" s="260"/>
    </row>
    <row r="44" spans="1:17" ht="18" customHeight="1" x14ac:dyDescent="0.25">
      <c r="A44" s="72"/>
      <c r="B44" s="73"/>
      <c r="C44" s="74"/>
      <c r="D44" s="72"/>
      <c r="E44" s="75"/>
      <c r="F44" s="72"/>
      <c r="H44" s="72"/>
      <c r="K44" s="68" t="s">
        <v>127</v>
      </c>
      <c r="L44" s="248" t="s">
        <v>128</v>
      </c>
      <c r="M44" s="249"/>
      <c r="N44" s="81" t="s">
        <v>70</v>
      </c>
      <c r="O44" s="260" t="s">
        <v>129</v>
      </c>
      <c r="P44" s="260"/>
      <c r="Q44" s="260"/>
    </row>
    <row r="45" spans="1:17" ht="18" customHeight="1" thickBot="1" x14ac:dyDescent="0.3">
      <c r="A45" s="76"/>
      <c r="B45" s="77"/>
      <c r="C45" s="78"/>
      <c r="D45" s="79"/>
      <c r="E45" s="77"/>
      <c r="F45" s="76"/>
      <c r="H45" s="76"/>
      <c r="K45" s="68" t="s">
        <v>131</v>
      </c>
      <c r="L45" s="248" t="s">
        <v>98</v>
      </c>
      <c r="M45" s="249"/>
      <c r="N45" s="81" t="s">
        <v>70</v>
      </c>
      <c r="O45" s="260" t="s">
        <v>132</v>
      </c>
      <c r="P45" s="260"/>
      <c r="Q45" s="260"/>
    </row>
    <row r="46" spans="1:17" ht="16.5" thickBot="1" x14ac:dyDescent="0.3">
      <c r="A46" s="263" t="s">
        <v>133</v>
      </c>
      <c r="B46" s="264"/>
      <c r="C46" s="80">
        <f>SUM(C3:C45)</f>
        <v>1777</v>
      </c>
      <c r="K46" s="118" t="s">
        <v>135</v>
      </c>
      <c r="L46" s="274" t="s">
        <v>136</v>
      </c>
      <c r="M46" s="275"/>
      <c r="N46" s="81" t="s">
        <v>70</v>
      </c>
      <c r="O46" s="260" t="s">
        <v>137</v>
      </c>
      <c r="P46" s="260"/>
      <c r="Q46" s="260"/>
    </row>
    <row r="48" spans="1:17" ht="15.75" thickBot="1" x14ac:dyDescent="0.3">
      <c r="E48" s="246" t="s">
        <v>254</v>
      </c>
      <c r="F48" s="246"/>
      <c r="L48" s="246" t="s">
        <v>254</v>
      </c>
      <c r="M48" s="246"/>
      <c r="P48" s="246" t="s">
        <v>254</v>
      </c>
      <c r="Q48" s="246"/>
    </row>
    <row r="49" spans="1:17" x14ac:dyDescent="0.25">
      <c r="A49" s="247" t="s">
        <v>256</v>
      </c>
      <c r="B49" s="247"/>
      <c r="C49" s="247"/>
      <c r="E49" s="240"/>
      <c r="F49" s="241"/>
      <c r="H49" s="247" t="s">
        <v>253</v>
      </c>
      <c r="I49" s="247"/>
      <c r="J49" s="247"/>
      <c r="L49" s="240"/>
      <c r="M49" s="241"/>
      <c r="N49" s="239" t="s">
        <v>255</v>
      </c>
      <c r="P49" s="240"/>
      <c r="Q49" s="241"/>
    </row>
    <row r="50" spans="1:17" ht="18.75" x14ac:dyDescent="0.3">
      <c r="A50" s="247"/>
      <c r="B50" s="247"/>
      <c r="C50" s="247"/>
      <c r="D50" s="215" t="s">
        <v>70</v>
      </c>
      <c r="E50" s="242"/>
      <c r="F50" s="243"/>
      <c r="H50" s="247"/>
      <c r="I50" s="247"/>
      <c r="J50" s="247"/>
      <c r="K50" s="215" t="s">
        <v>70</v>
      </c>
      <c r="L50" s="242"/>
      <c r="M50" s="243"/>
      <c r="N50" s="239"/>
      <c r="O50" s="215" t="s">
        <v>70</v>
      </c>
      <c r="P50" s="242"/>
      <c r="Q50" s="243"/>
    </row>
    <row r="51" spans="1:17" ht="15.75" thickBot="1" x14ac:dyDescent="0.3">
      <c r="A51" s="247"/>
      <c r="B51" s="247"/>
      <c r="C51" s="247"/>
      <c r="E51" s="244"/>
      <c r="F51" s="245"/>
      <c r="H51" s="247"/>
      <c r="I51" s="247"/>
      <c r="J51" s="247"/>
      <c r="L51" s="244"/>
      <c r="M51" s="245"/>
      <c r="N51" s="239"/>
      <c r="P51" s="244"/>
      <c r="Q51" s="245"/>
    </row>
    <row r="60" spans="1:17" x14ac:dyDescent="0.25">
      <c r="A60" s="1" t="s">
        <v>138</v>
      </c>
      <c r="O60" s="1" t="s">
        <v>139</v>
      </c>
    </row>
    <row r="61" spans="1:17" x14ac:dyDescent="0.25">
      <c r="A61" s="1" t="str">
        <f xml:space="preserve"> CONCATENATE("Abonnement  ", 'Personnalisez votre fichier'!I6)</f>
        <v>Abonnement  Abonnement 1</v>
      </c>
      <c r="O61" s="119" t="s">
        <v>137</v>
      </c>
      <c r="P61" s="1" t="s">
        <v>134</v>
      </c>
    </row>
    <row r="62" spans="1:17" x14ac:dyDescent="0.25">
      <c r="A62" s="1" t="str">
        <f xml:space="preserve"> CONCATENATE("Abonnement  ", 'Personnalisez votre fichier'!I24)</f>
        <v>Abonnement  Abonnement 10</v>
      </c>
      <c r="L62" s="1" t="s">
        <v>140</v>
      </c>
      <c r="O62" s="119" t="s">
        <v>49</v>
      </c>
      <c r="P62" s="1" t="s">
        <v>226</v>
      </c>
    </row>
    <row r="63" spans="1:17" x14ac:dyDescent="0.25">
      <c r="A63" s="1" t="str">
        <f xml:space="preserve"> CONCATENATE("Abonnement  ", 'Personnalisez votre fichier'!I8)</f>
        <v>Abonnement  Abonnement 2</v>
      </c>
      <c r="K63" s="1" t="s">
        <v>106</v>
      </c>
      <c r="L63" s="1" t="s">
        <v>108</v>
      </c>
      <c r="O63" s="206" t="s">
        <v>141</v>
      </c>
      <c r="P63" s="1" t="s">
        <v>227</v>
      </c>
    </row>
    <row r="64" spans="1:17" x14ac:dyDescent="0.25">
      <c r="A64" s="1" t="str">
        <f xml:space="preserve"> CONCATENATE("Abonnement  ", 'Personnalisez votre fichier'!I10)</f>
        <v>Abonnement  Abonnement 3</v>
      </c>
      <c r="K64" s="1" t="s">
        <v>249</v>
      </c>
      <c r="L64" s="1" t="s">
        <v>248</v>
      </c>
      <c r="O64" s="119" t="s">
        <v>129</v>
      </c>
      <c r="P64" s="1" t="s">
        <v>228</v>
      </c>
    </row>
    <row r="65" spans="1:16" x14ac:dyDescent="0.25">
      <c r="A65" s="1" t="str">
        <f xml:space="preserve"> CONCATENATE("Abonnement  ", 'Personnalisez votre fichier'!I12)</f>
        <v>Abonnement  Abonnement 4</v>
      </c>
      <c r="K65" s="1" t="s">
        <v>123</v>
      </c>
      <c r="L65" s="1" t="s">
        <v>142</v>
      </c>
      <c r="O65" s="119" t="s">
        <v>54</v>
      </c>
      <c r="P65" s="1" t="s">
        <v>229</v>
      </c>
    </row>
    <row r="66" spans="1:16" x14ac:dyDescent="0.25">
      <c r="A66" s="1" t="str">
        <f xml:space="preserve"> CONCATENATE("Abonnement  ", 'Personnalisez votre fichier'!I14)</f>
        <v>Abonnement  Abonnement 5</v>
      </c>
      <c r="K66" s="1" t="s">
        <v>76</v>
      </c>
      <c r="L66" s="1" t="s">
        <v>78</v>
      </c>
      <c r="O66" s="119" t="s">
        <v>122</v>
      </c>
      <c r="P66" s="1" t="s">
        <v>231</v>
      </c>
    </row>
    <row r="67" spans="1:16" x14ac:dyDescent="0.25">
      <c r="A67" s="1" t="str">
        <f xml:space="preserve"> CONCATENATE("Abonnement  ", 'Personnalisez votre fichier'!I16)</f>
        <v>Abonnement  Abonnement 6</v>
      </c>
      <c r="K67" s="1" t="s">
        <v>76</v>
      </c>
      <c r="L67" s="1" t="s">
        <v>125</v>
      </c>
      <c r="O67" s="206" t="s">
        <v>45</v>
      </c>
      <c r="P67" s="1" t="s">
        <v>232</v>
      </c>
    </row>
    <row r="68" spans="1:16" x14ac:dyDescent="0.25">
      <c r="A68" s="1" t="str">
        <f xml:space="preserve"> CONCATENATE("Abonnement  ", 'Personnalisez votre fichier'!I18)</f>
        <v>Abonnement  Abonnement 7</v>
      </c>
      <c r="K68" s="1" t="s">
        <v>92</v>
      </c>
      <c r="L68" s="1" t="s">
        <v>94</v>
      </c>
      <c r="O68" s="119" t="s">
        <v>71</v>
      </c>
      <c r="P68" s="1" t="s">
        <v>233</v>
      </c>
    </row>
    <row r="69" spans="1:16" x14ac:dyDescent="0.25">
      <c r="A69" s="1" t="str">
        <f xml:space="preserve"> CONCATENATE("Abonnement  ", 'Personnalisez votre fichier'!I20)</f>
        <v>Abonnement  Abonnement 8</v>
      </c>
      <c r="L69" s="1" t="s">
        <v>143</v>
      </c>
      <c r="O69" s="119" t="s">
        <v>132</v>
      </c>
      <c r="P69" s="1" t="s">
        <v>130</v>
      </c>
    </row>
    <row r="70" spans="1:16" x14ac:dyDescent="0.25">
      <c r="A70" s="1" t="str">
        <f xml:space="preserve"> CONCATENATE("Abonnement  ", 'Personnalisez votre fichier'!I22)</f>
        <v>Abonnement  Abonnement 9</v>
      </c>
      <c r="K70" s="1" t="s">
        <v>96</v>
      </c>
      <c r="L70" s="1" t="s">
        <v>144</v>
      </c>
      <c r="O70" s="206" t="s">
        <v>86</v>
      </c>
      <c r="P70" s="1" t="s">
        <v>234</v>
      </c>
    </row>
    <row r="71" spans="1:16" x14ac:dyDescent="0.25">
      <c r="A71" s="1" t="s">
        <v>145</v>
      </c>
      <c r="K71" s="1" t="s">
        <v>67</v>
      </c>
      <c r="L71" s="1" t="s">
        <v>69</v>
      </c>
      <c r="O71" s="119" t="s">
        <v>235</v>
      </c>
      <c r="P71" s="1" t="s">
        <v>236</v>
      </c>
    </row>
    <row r="72" spans="1:16" x14ac:dyDescent="0.25">
      <c r="A72" s="1" t="s">
        <v>146</v>
      </c>
      <c r="K72" s="1" t="s">
        <v>89</v>
      </c>
      <c r="L72" s="1" t="s">
        <v>91</v>
      </c>
      <c r="O72" s="206" t="s">
        <v>41</v>
      </c>
      <c r="P72" s="1" t="s">
        <v>237</v>
      </c>
    </row>
    <row r="73" spans="1:16" x14ac:dyDescent="0.25">
      <c r="A73" s="1" t="str">
        <f xml:space="preserve"> CONCATENATE("Abonnement téléphone ", 'Personnalisez votre fichier'!C6)</f>
        <v>Abonnement téléphone Adulte 1</v>
      </c>
      <c r="L73" s="1" t="s">
        <v>147</v>
      </c>
      <c r="O73" s="206" t="s">
        <v>148</v>
      </c>
      <c r="P73" s="1" t="s">
        <v>238</v>
      </c>
    </row>
    <row r="74" spans="1:16" x14ac:dyDescent="0.25">
      <c r="A74" s="1" t="str">
        <f xml:space="preserve"> CONCATENATE("Abonnement téléphone ", 'Personnalisez votre fichier'!C8)</f>
        <v>Abonnement téléphone Adulte 2</v>
      </c>
      <c r="K74" s="1" t="s">
        <v>100</v>
      </c>
      <c r="L74" s="1" t="s">
        <v>102</v>
      </c>
      <c r="O74" s="119" t="s">
        <v>150</v>
      </c>
      <c r="P74" s="1" t="s">
        <v>239</v>
      </c>
    </row>
    <row r="75" spans="1:16" x14ac:dyDescent="0.25">
      <c r="A75" s="1" t="str">
        <f>CONCATENATE("Abonnement téléphone ",'Personnalisez votre fichier'!C11)</f>
        <v>Abonnement téléphone Enfant 1</v>
      </c>
      <c r="L75" s="1" t="s">
        <v>149</v>
      </c>
      <c r="O75" s="206" t="s">
        <v>79</v>
      </c>
      <c r="P75" s="1" t="s">
        <v>240</v>
      </c>
    </row>
    <row r="76" spans="1:16" x14ac:dyDescent="0.25">
      <c r="A76" s="1" t="str">
        <f>CONCATENATE("Abonnement téléphone ",'Personnalisez votre fichier'!C13)</f>
        <v>Abonnement téléphone Enfant 2</v>
      </c>
      <c r="K76" s="1" t="s">
        <v>119</v>
      </c>
      <c r="L76" s="1" t="s">
        <v>121</v>
      </c>
      <c r="O76" s="206" t="s">
        <v>105</v>
      </c>
      <c r="P76" s="1" t="s">
        <v>241</v>
      </c>
    </row>
    <row r="77" spans="1:16" x14ac:dyDescent="0.25">
      <c r="A77" s="1" t="str">
        <f>CONCATENATE("Abonnement téléphone ",'Personnalisez votre fichier'!C15)</f>
        <v>Abonnement téléphone Enfant 3</v>
      </c>
      <c r="K77" s="1" t="s">
        <v>67</v>
      </c>
      <c r="L77" s="1" t="s">
        <v>88</v>
      </c>
      <c r="O77" s="119" t="s">
        <v>118</v>
      </c>
      <c r="P77" s="1" t="s">
        <v>230</v>
      </c>
    </row>
    <row r="78" spans="1:16" x14ac:dyDescent="0.25">
      <c r="A78" s="1" t="str">
        <f xml:space="preserve"> CONCATENATE("Assurance ", 'Personnalisez votre fichier'!C11)</f>
        <v>Assurance Enfant 1</v>
      </c>
      <c r="K78" s="1" t="s">
        <v>115</v>
      </c>
      <c r="L78" s="1" t="s">
        <v>117</v>
      </c>
      <c r="O78" s="119" t="s">
        <v>242</v>
      </c>
      <c r="P78" s="1" t="s">
        <v>243</v>
      </c>
    </row>
    <row r="79" spans="1:16" x14ac:dyDescent="0.25">
      <c r="A79" s="1" t="str">
        <f xml:space="preserve"> CONCATENATE("Assurance ", 'Personnalisez votre fichier'!C13)</f>
        <v>Assurance Enfant 2</v>
      </c>
      <c r="L79" s="1" t="s">
        <v>151</v>
      </c>
      <c r="O79" s="119" t="s">
        <v>99</v>
      </c>
      <c r="P79" s="1" t="s">
        <v>96</v>
      </c>
    </row>
    <row r="80" spans="1:16" x14ac:dyDescent="0.25">
      <c r="A80" s="1" t="str">
        <f xml:space="preserve"> CONCATENATE("Assurance ", 'Personnalisez votre fichier'!C15)</f>
        <v>Assurance Enfant 3</v>
      </c>
      <c r="K80" s="1" t="s">
        <v>130</v>
      </c>
      <c r="L80" s="1" t="s">
        <v>98</v>
      </c>
      <c r="O80" s="206" t="s">
        <v>75</v>
      </c>
      <c r="P80" s="1" t="s">
        <v>244</v>
      </c>
    </row>
    <row r="81" spans="1:16" x14ac:dyDescent="0.25">
      <c r="A81" s="1" t="s">
        <v>152</v>
      </c>
      <c r="K81" s="1" t="s">
        <v>126</v>
      </c>
      <c r="L81" s="1" t="s">
        <v>128</v>
      </c>
      <c r="O81" s="119" t="s">
        <v>153</v>
      </c>
      <c r="P81" s="1" t="s">
        <v>245</v>
      </c>
    </row>
    <row r="82" spans="1:16" x14ac:dyDescent="0.25">
      <c r="A82" s="1" t="s">
        <v>154</v>
      </c>
      <c r="K82" s="1" t="s">
        <v>83</v>
      </c>
      <c r="L82" s="1" t="s">
        <v>85</v>
      </c>
      <c r="O82" s="206" t="s">
        <v>155</v>
      </c>
      <c r="P82" s="1" t="s">
        <v>246</v>
      </c>
    </row>
    <row r="83" spans="1:16" x14ac:dyDescent="0.25">
      <c r="A83" s="1" t="str">
        <f xml:space="preserve"> CONCATENATE("Assurance ", 'Personnalisez votre fichier'!G13)</f>
        <v>Assurance Moto 1</v>
      </c>
      <c r="K83" s="1" t="s">
        <v>72</v>
      </c>
      <c r="L83" s="1" t="s">
        <v>74</v>
      </c>
      <c r="O83" s="206" t="s">
        <v>51</v>
      </c>
      <c r="P83" s="1" t="s">
        <v>247</v>
      </c>
    </row>
    <row r="84" spans="1:16" x14ac:dyDescent="0.25">
      <c r="A84" s="1" t="str">
        <f xml:space="preserve"> CONCATENATE("Assurance ", 'Personnalisez votre fichier'!G15)</f>
        <v>Assurance Moto 2</v>
      </c>
      <c r="L84" s="1" t="s">
        <v>156</v>
      </c>
    </row>
    <row r="85" spans="1:16" x14ac:dyDescent="0.25">
      <c r="A85" s="1" t="str">
        <f xml:space="preserve"> CONCATENATE("Assurance ", 'Personnalisez votre fichier'!G6)</f>
        <v>Assurance Voiture 1</v>
      </c>
      <c r="K85" s="1" t="s">
        <v>112</v>
      </c>
      <c r="L85" s="1" t="s">
        <v>114</v>
      </c>
    </row>
    <row r="86" spans="1:16" x14ac:dyDescent="0.25">
      <c r="A86" s="1" t="str">
        <f xml:space="preserve"> CONCATENATE("Assurance ", 'Personnalisez votre fichier'!G8)</f>
        <v>Assurance Voiture 2</v>
      </c>
      <c r="K86" s="1" t="s">
        <v>225</v>
      </c>
      <c r="L86" s="1" t="s">
        <v>104</v>
      </c>
    </row>
    <row r="87" spans="1:16" x14ac:dyDescent="0.25">
      <c r="A87" s="1" t="str">
        <f xml:space="preserve"> CONCATENATE("Assurance ", 'Personnalisez votre fichier'!G10)</f>
        <v>Assurance Voiture 3</v>
      </c>
      <c r="L87" s="1" t="s">
        <v>157</v>
      </c>
    </row>
    <row r="88" spans="1:16" x14ac:dyDescent="0.25">
      <c r="A88" s="1" t="s">
        <v>158</v>
      </c>
      <c r="K88" s="1" t="s">
        <v>109</v>
      </c>
      <c r="L88" s="1" t="s">
        <v>111</v>
      </c>
    </row>
    <row r="89" spans="1:16" x14ac:dyDescent="0.25">
      <c r="A89" s="1" t="s">
        <v>159</v>
      </c>
      <c r="K89" s="1" t="s">
        <v>134</v>
      </c>
      <c r="L89" s="1" t="s">
        <v>136</v>
      </c>
    </row>
    <row r="90" spans="1:16" x14ac:dyDescent="0.25">
      <c r="A90" s="1" t="s">
        <v>160</v>
      </c>
      <c r="K90" s="1" t="s">
        <v>80</v>
      </c>
      <c r="L90" s="1" t="s">
        <v>82</v>
      </c>
    </row>
    <row r="91" spans="1:16" x14ac:dyDescent="0.25">
      <c r="A91" s="1" t="s">
        <v>161</v>
      </c>
    </row>
    <row r="92" spans="1:16" x14ac:dyDescent="0.25">
      <c r="A92" s="1" t="s">
        <v>162</v>
      </c>
    </row>
    <row r="93" spans="1:16" x14ac:dyDescent="0.25">
      <c r="A93" s="1" t="s">
        <v>163</v>
      </c>
    </row>
    <row r="94" spans="1:16" x14ac:dyDescent="0.25">
      <c r="A94" s="1" t="s">
        <v>164</v>
      </c>
    </row>
    <row r="95" spans="1:16" x14ac:dyDescent="0.25">
      <c r="A95" s="1" t="s">
        <v>165</v>
      </c>
    </row>
    <row r="96" spans="1:16" x14ac:dyDescent="0.25">
      <c r="A96" s="1" t="s">
        <v>166</v>
      </c>
    </row>
    <row r="97" spans="1:1" x14ac:dyDescent="0.25">
      <c r="A97" s="1" t="s">
        <v>167</v>
      </c>
    </row>
    <row r="98" spans="1:1" x14ac:dyDescent="0.25">
      <c r="A98" s="1" t="s">
        <v>168</v>
      </c>
    </row>
    <row r="99" spans="1:1" x14ac:dyDescent="0.25">
      <c r="A99" s="1" t="s">
        <v>169</v>
      </c>
    </row>
    <row r="100" spans="1:1" x14ac:dyDescent="0.25">
      <c r="A100" s="1" t="s">
        <v>170</v>
      </c>
    </row>
    <row r="101" spans="1:1" x14ac:dyDescent="0.25">
      <c r="A101" s="1" t="s">
        <v>171</v>
      </c>
    </row>
    <row r="102" spans="1:1" x14ac:dyDescent="0.25">
      <c r="A102" s="1" t="s">
        <v>172</v>
      </c>
    </row>
    <row r="103" spans="1:1" x14ac:dyDescent="0.25">
      <c r="A103" s="1" t="str">
        <f xml:space="preserve"> CONCATENATE("Mutuelle ", 'Personnalisez votre fichier'!E7)</f>
        <v>Mutuelle Animal 1</v>
      </c>
    </row>
    <row r="104" spans="1:1" x14ac:dyDescent="0.25">
      <c r="A104" s="1" t="str">
        <f xml:space="preserve"> CONCATENATE("Mutuelle ", 'Personnalisez votre fichier'!E9)</f>
        <v>Mutuelle Animal 2</v>
      </c>
    </row>
    <row r="105" spans="1:1" x14ac:dyDescent="0.25">
      <c r="A105" s="1" t="str">
        <f xml:space="preserve"> CONCATENATE("Mutuelle ", 'Personnalisez votre fichier'!E11)</f>
        <v>Mutuelle Animal 3</v>
      </c>
    </row>
    <row r="106" spans="1:1" x14ac:dyDescent="0.25">
      <c r="A106" s="1" t="str">
        <f xml:space="preserve"> CONCATENATE("Remboursement Prêt  ", 'Personnalisez votre fichier'!G13)</f>
        <v>Remboursement Prêt  Moto 1</v>
      </c>
    </row>
    <row r="107" spans="1:1" x14ac:dyDescent="0.25">
      <c r="A107" s="1" t="str">
        <f xml:space="preserve"> CONCATENATE("Remboursement Prêt  ", 'Personnalisez votre fichier'!G15)</f>
        <v>Remboursement Prêt  Moto 2</v>
      </c>
    </row>
    <row r="108" spans="1:1" x14ac:dyDescent="0.25">
      <c r="A108" s="1" t="str">
        <f xml:space="preserve"> CONCATENATE("Remboursement Prêt  ", 'Personnalisez votre fichier'!G6)</f>
        <v>Remboursement Prêt  Voiture 1</v>
      </c>
    </row>
    <row r="109" spans="1:1" x14ac:dyDescent="0.25">
      <c r="A109" s="1" t="str">
        <f xml:space="preserve"> CONCATENATE("Remboursement Prêt  ", 'Personnalisez votre fichier'!G8)</f>
        <v>Remboursement Prêt  Voiture 2</v>
      </c>
    </row>
    <row r="110" spans="1:1" x14ac:dyDescent="0.25">
      <c r="A110" s="1" t="str">
        <f xml:space="preserve"> CONCATENATE("Remboursement Prêt  ", 'Personnalisez votre fichier'!G10)</f>
        <v>Remboursement Prêt  Voiture 3</v>
      </c>
    </row>
    <row r="111" spans="1:1" x14ac:dyDescent="0.25">
      <c r="A111" s="1" t="s">
        <v>173</v>
      </c>
    </row>
    <row r="112" spans="1:1" x14ac:dyDescent="0.25">
      <c r="A112" s="1" t="s">
        <v>174</v>
      </c>
    </row>
    <row r="113" spans="1:1" x14ac:dyDescent="0.25">
      <c r="A113" s="1" t="s">
        <v>175</v>
      </c>
    </row>
    <row r="114" spans="1:1" x14ac:dyDescent="0.25">
      <c r="A114" s="1" t="s">
        <v>176</v>
      </c>
    </row>
    <row r="115" spans="1:1" x14ac:dyDescent="0.25">
      <c r="A115" s="1" t="s">
        <v>177</v>
      </c>
    </row>
    <row r="116" spans="1:1" x14ac:dyDescent="0.25">
      <c r="A116" s="1" t="s">
        <v>178</v>
      </c>
    </row>
    <row r="117" spans="1:1" x14ac:dyDescent="0.25">
      <c r="A117" s="1" t="s">
        <v>179</v>
      </c>
    </row>
    <row r="118" spans="1:1" x14ac:dyDescent="0.25">
      <c r="A118" s="1" t="s">
        <v>180</v>
      </c>
    </row>
    <row r="130" spans="3:3" x14ac:dyDescent="0.25">
      <c r="C130" s="71">
        <v>1</v>
      </c>
    </row>
    <row r="131" spans="3:3" x14ac:dyDescent="0.25">
      <c r="C131" s="71">
        <v>2</v>
      </c>
    </row>
    <row r="132" spans="3:3" x14ac:dyDescent="0.25">
      <c r="C132" s="71">
        <v>3</v>
      </c>
    </row>
    <row r="133" spans="3:3" x14ac:dyDescent="0.25">
      <c r="C133" s="71">
        <v>4</v>
      </c>
    </row>
    <row r="134" spans="3:3" x14ac:dyDescent="0.25">
      <c r="C134" s="71">
        <v>5</v>
      </c>
    </row>
    <row r="135" spans="3:3" x14ac:dyDescent="0.25">
      <c r="C135" s="71">
        <v>6</v>
      </c>
    </row>
    <row r="136" spans="3:3" x14ac:dyDescent="0.25">
      <c r="C136" s="71">
        <v>7</v>
      </c>
    </row>
    <row r="137" spans="3:3" x14ac:dyDescent="0.25">
      <c r="C137" s="71">
        <v>8</v>
      </c>
    </row>
    <row r="138" spans="3:3" x14ac:dyDescent="0.25">
      <c r="C138" s="71">
        <v>9</v>
      </c>
    </row>
    <row r="139" spans="3:3" x14ac:dyDescent="0.25">
      <c r="C139" s="71">
        <v>10</v>
      </c>
    </row>
    <row r="140" spans="3:3" x14ac:dyDescent="0.25">
      <c r="C140" s="71">
        <v>11</v>
      </c>
    </row>
    <row r="141" spans="3:3" x14ac:dyDescent="0.25">
      <c r="C141" s="71">
        <v>12</v>
      </c>
    </row>
  </sheetData>
  <sortState xmlns:xlrd2="http://schemas.microsoft.com/office/spreadsheetml/2017/richdata2" ref="A50:Q117">
    <sortCondition ref="A50:A117"/>
  </sortState>
  <mergeCells count="77">
    <mergeCell ref="A49:C51"/>
    <mergeCell ref="E49:F51"/>
    <mergeCell ref="E48:F48"/>
    <mergeCell ref="O46:Q46"/>
    <mergeCell ref="O38:Q38"/>
    <mergeCell ref="O39:Q39"/>
    <mergeCell ref="O40:Q40"/>
    <mergeCell ref="O41:Q41"/>
    <mergeCell ref="O42:Q42"/>
    <mergeCell ref="O36:Q36"/>
    <mergeCell ref="O37:Q37"/>
    <mergeCell ref="O43:Q43"/>
    <mergeCell ref="O44:Q44"/>
    <mergeCell ref="O45:Q45"/>
    <mergeCell ref="O34:Q34"/>
    <mergeCell ref="O35:Q35"/>
    <mergeCell ref="O28:Q28"/>
    <mergeCell ref="O29:Q29"/>
    <mergeCell ref="O30:Q30"/>
    <mergeCell ref="O31:Q31"/>
    <mergeCell ref="O32:Q32"/>
    <mergeCell ref="O12:P12"/>
    <mergeCell ref="O13:P13"/>
    <mergeCell ref="O14:P14"/>
    <mergeCell ref="O5:P5"/>
    <mergeCell ref="O6:P6"/>
    <mergeCell ref="O7:P7"/>
    <mergeCell ref="O8:P8"/>
    <mergeCell ref="O9:P9"/>
    <mergeCell ref="J1:K1"/>
    <mergeCell ref="A1:C1"/>
    <mergeCell ref="L4:P4"/>
    <mergeCell ref="O10:P10"/>
    <mergeCell ref="O11:P11"/>
    <mergeCell ref="D1:D2"/>
    <mergeCell ref="O1:P1"/>
    <mergeCell ref="A46:B46"/>
    <mergeCell ref="N23:N24"/>
    <mergeCell ref="H1:H2"/>
    <mergeCell ref="L41:M41"/>
    <mergeCell ref="L42:M42"/>
    <mergeCell ref="L43:M43"/>
    <mergeCell ref="L19:L20"/>
    <mergeCell ref="M19:N20"/>
    <mergeCell ref="L33:M33"/>
    <mergeCell ref="L34:M34"/>
    <mergeCell ref="L40:M40"/>
    <mergeCell ref="L37:M37"/>
    <mergeCell ref="L38:M38"/>
    <mergeCell ref="L46:M46"/>
    <mergeCell ref="L28:M28"/>
    <mergeCell ref="L39:M39"/>
    <mergeCell ref="L32:M32"/>
    <mergeCell ref="K23:M24"/>
    <mergeCell ref="L25:M25"/>
    <mergeCell ref="O33:Q33"/>
    <mergeCell ref="O23:Q25"/>
    <mergeCell ref="O26:Q26"/>
    <mergeCell ref="O27:Q27"/>
    <mergeCell ref="L26:M26"/>
    <mergeCell ref="L27:M27"/>
    <mergeCell ref="L29:M29"/>
    <mergeCell ref="O15:P15"/>
    <mergeCell ref="O16:P16"/>
    <mergeCell ref="O17:P17"/>
    <mergeCell ref="L30:M30"/>
    <mergeCell ref="L31:M31"/>
    <mergeCell ref="H49:J51"/>
    <mergeCell ref="L44:M44"/>
    <mergeCell ref="L35:M35"/>
    <mergeCell ref="L36:M36"/>
    <mergeCell ref="L45:M45"/>
    <mergeCell ref="N49:N51"/>
    <mergeCell ref="P49:Q51"/>
    <mergeCell ref="P48:Q48"/>
    <mergeCell ref="L49:M51"/>
    <mergeCell ref="L48:M48"/>
  </mergeCells>
  <phoneticPr fontId="41" type="noConversion"/>
  <conditionalFormatting sqref="H3:H45 O25:O48 O60:O150">
    <cfRule type="cellIs" dxfId="221" priority="46" operator="equal">
      <formula>"Habitation secondaire"</formula>
    </cfRule>
    <cfRule type="cellIs" dxfId="220" priority="47" operator="equal">
      <formula>"Habitation"</formula>
    </cfRule>
    <cfRule type="cellIs" dxfId="219" priority="71" operator="equal">
      <formula>"Retrait"</formula>
    </cfRule>
    <cfRule type="cellIs" dxfId="218" priority="72" operator="equal">
      <formula>"Addictions"</formula>
    </cfRule>
    <cfRule type="cellIs" dxfId="217" priority="73" operator="equal">
      <formula>"Epargne"</formula>
    </cfRule>
    <cfRule type="cellIs" dxfId="216" priority="74" operator="equal">
      <formula>"DIY"</formula>
    </cfRule>
    <cfRule type="cellIs" dxfId="215" priority="75" operator="equal">
      <formula>"Impôts"</formula>
    </cfRule>
    <cfRule type="cellIs" dxfId="214" priority="76" operator="equal">
      <formula>"Emprunt"</formula>
    </cfRule>
    <cfRule type="cellIs" dxfId="213" priority="77" operator="equal">
      <formula>"Banque"</formula>
    </cfRule>
    <cfRule type="cellIs" dxfId="212" priority="78" operator="equal">
      <formula>"Numérique"</formula>
    </cfRule>
    <cfRule type="cellIs" dxfId="211" priority="79" operator="equal">
      <formula>"Courses"</formula>
    </cfRule>
    <cfRule type="cellIs" dxfId="210" priority="80" operator="equal">
      <formula>"Autres"</formula>
    </cfRule>
    <cfRule type="cellIs" dxfId="209" priority="81" operator="equal">
      <formula>"Sexe"</formula>
    </cfRule>
    <cfRule type="cellIs" dxfId="208" priority="82" operator="equal">
      <formula>"Animaux"</formula>
    </cfRule>
    <cfRule type="cellIs" dxfId="207" priority="83" operator="equal">
      <formula>"Bureautique"</formula>
    </cfRule>
    <cfRule type="cellIs" dxfId="206" priority="84" operator="equal">
      <formula>"Santé"</formula>
    </cfRule>
    <cfRule type="cellIs" dxfId="205" priority="85" operator="equal">
      <formula>"Le Look"</formula>
    </cfRule>
    <cfRule type="cellIs" dxfId="204" priority="86" operator="equal">
      <formula>"Equipement"</formula>
    </cfRule>
    <cfRule type="cellIs" dxfId="203" priority="87" operator="equal">
      <formula>"Loisirs"</formula>
    </cfRule>
    <cfRule type="cellIs" dxfId="202" priority="88" operator="equal">
      <formula>"Véhicules"</formula>
    </cfRule>
    <cfRule type="cellIs" dxfId="201" priority="89" operator="equal">
      <formula>"Assurances"</formula>
    </cfRule>
    <cfRule type="cellIs" dxfId="200" priority="90" operator="equal">
      <formula>"Téléphonie"</formula>
    </cfRule>
    <cfRule type="cellIs" dxfId="199" priority="91" operator="equal">
      <formula>"Connectivité"</formula>
    </cfRule>
  </conditionalFormatting>
  <conditionalFormatting sqref="L26:L49 L52:L150 M57">
    <cfRule type="cellIs" dxfId="198" priority="45" operator="equal">
      <formula>"Artisanat"</formula>
    </cfRule>
    <cfRule type="cellIs" dxfId="197" priority="48" operator="equal">
      <formula>"Tabac / Jeux"</formula>
    </cfRule>
    <cfRule type="cellIs" dxfId="196" priority="49" operator="equal">
      <formula>"J'épargne"</formula>
    </cfRule>
    <cfRule type="cellIs" dxfId="195" priority="50" operator="equal">
      <formula>"Les inclassables"</formula>
    </cfRule>
    <cfRule type="cellIs" dxfId="194" priority="51" operator="equal">
      <formula>"BDSM / Sextoys / Brico Sexe"</formula>
    </cfRule>
    <cfRule type="cellIs" dxfId="193" priority="52" operator="equal">
      <formula>"Fournitures Bureautique"</formula>
    </cfRule>
    <cfRule type="cellIs" dxfId="192" priority="53" operator="equal">
      <formula>"Informatique / Téléphonie / Electronique"</formula>
    </cfRule>
    <cfRule type="cellIs" dxfId="191" priority="54" operator="equal">
      <formula>"Pets"</formula>
    </cfRule>
    <cfRule type="cellIs" dxfId="190" priority="55" operator="equal">
      <formula>"Sports"</formula>
    </cfRule>
    <cfRule type="cellIs" dxfId="189" priority="56" operator="equal">
      <formula>"Activités / Voyages / Vacances"</formula>
    </cfRule>
    <cfRule type="cellIs" dxfId="188" priority="57" operator="equal">
      <formula>"Restaurant / Bar"</formula>
    </cfRule>
    <cfRule type="cellIs" dxfId="187" priority="58" operator="equal">
      <formula>"Essence / Parking / Péage"</formula>
    </cfRule>
    <cfRule type="cellIs" dxfId="186" priority="59" operator="equal">
      <formula>"Cash"</formula>
    </cfRule>
    <cfRule type="cellIs" dxfId="185" priority="60" operator="equal">
      <formula>"Brico / Outillage / Jardin"</formula>
    </cfRule>
    <cfRule type="cellIs" dxfId="184" priority="61" operator="equal">
      <formula>"Electro / Meubles"</formula>
    </cfRule>
    <cfRule type="cellIs" dxfId="183" priority="62" operator="equal">
      <formula>"Fournitures Maison"</formula>
    </cfRule>
    <cfRule type="cellIs" dxfId="182" priority="63" operator="equal">
      <formula>"Matériel Cuisine"</formula>
    </cfRule>
    <cfRule type="cellIs" dxfId="181" priority="64" operator="equal">
      <formula>"Vêtements"</formula>
    </cfRule>
    <cfRule type="cellIs" dxfId="180" priority="65" operator="equal">
      <formula>"Beauté / Bien être"</formula>
    </cfRule>
    <cfRule type="cellIs" dxfId="179" priority="66" operator="equal">
      <formula>"Beauté"</formula>
    </cfRule>
    <cfRule type="cellIs" dxfId="178" priority="68" operator="equal">
      <formula>"Médecine / Pharmacie / Santé"</formula>
    </cfRule>
    <cfRule type="cellIs" dxfId="177" priority="70" operator="equal">
      <formula>"Courses courantes"</formula>
    </cfRule>
  </conditionalFormatting>
  <conditionalFormatting sqref="P48">
    <cfRule type="cellIs" dxfId="176" priority="23" operator="equal">
      <formula>"Artisanat"</formula>
    </cfRule>
    <cfRule type="cellIs" dxfId="175" priority="24" operator="equal">
      <formula>"Tabac / Jeux"</formula>
    </cfRule>
    <cfRule type="cellIs" dxfId="174" priority="25" operator="equal">
      <formula>"J'épargne"</formula>
    </cfRule>
    <cfRule type="cellIs" dxfId="173" priority="26" operator="equal">
      <formula>"Les inclassables"</formula>
    </cfRule>
    <cfRule type="cellIs" dxfId="172" priority="27" operator="equal">
      <formula>"BDSM / Sextoys / Brico Sexe"</formula>
    </cfRule>
    <cfRule type="cellIs" dxfId="171" priority="28" operator="equal">
      <formula>"Fournitures Bureautique"</formula>
    </cfRule>
    <cfRule type="cellIs" dxfId="170" priority="29" operator="equal">
      <formula>"Informatique / Téléphonie / Electronique"</formula>
    </cfRule>
    <cfRule type="cellIs" dxfId="169" priority="30" operator="equal">
      <formula>"Pets"</formula>
    </cfRule>
    <cfRule type="cellIs" dxfId="168" priority="31" operator="equal">
      <formula>"Sports"</formula>
    </cfRule>
    <cfRule type="cellIs" dxfId="167" priority="32" operator="equal">
      <formula>"Activités / Voyages / Vacances"</formula>
    </cfRule>
    <cfRule type="cellIs" dxfId="166" priority="33" operator="equal">
      <formula>"Restaurant / Bar"</formula>
    </cfRule>
    <cfRule type="cellIs" dxfId="165" priority="34" operator="equal">
      <formula>"Essence / Parking / Péage"</formula>
    </cfRule>
    <cfRule type="cellIs" dxfId="164" priority="35" operator="equal">
      <formula>"Cash"</formula>
    </cfRule>
    <cfRule type="cellIs" dxfId="163" priority="36" operator="equal">
      <formula>"Brico / Outillage / Jardin"</formula>
    </cfRule>
    <cfRule type="cellIs" dxfId="162" priority="37" operator="equal">
      <formula>"Electro / Meubles"</formula>
    </cfRule>
    <cfRule type="cellIs" dxfId="161" priority="38" operator="equal">
      <formula>"Fournitures Maison"</formula>
    </cfRule>
    <cfRule type="cellIs" dxfId="160" priority="39" operator="equal">
      <formula>"Matériel Cuisine"</formula>
    </cfRule>
    <cfRule type="cellIs" dxfId="159" priority="40" operator="equal">
      <formula>"Vêtements"</formula>
    </cfRule>
    <cfRule type="cellIs" dxfId="158" priority="41" operator="equal">
      <formula>"Beauté / Bien être"</formula>
    </cfRule>
    <cfRule type="cellIs" dxfId="157" priority="42" operator="equal">
      <formula>"Beauté"</formula>
    </cfRule>
    <cfRule type="cellIs" dxfId="156" priority="43" operator="equal">
      <formula>"Médecine / Pharmacie / Santé"</formula>
    </cfRule>
    <cfRule type="cellIs" dxfId="155" priority="44" operator="equal">
      <formula>"Courses courantes"</formula>
    </cfRule>
  </conditionalFormatting>
  <conditionalFormatting sqref="E48">
    <cfRule type="cellIs" dxfId="21" priority="1" operator="equal">
      <formula>"Artisanat"</formula>
    </cfRule>
    <cfRule type="cellIs" dxfId="20" priority="2" operator="equal">
      <formula>"Tabac / Jeux"</formula>
    </cfRule>
    <cfRule type="cellIs" dxfId="19" priority="3" operator="equal">
      <formula>"J'épargne"</formula>
    </cfRule>
    <cfRule type="cellIs" dxfId="18" priority="4" operator="equal">
      <formula>"Les inclassables"</formula>
    </cfRule>
    <cfRule type="cellIs" dxfId="17" priority="5" operator="equal">
      <formula>"BDSM / Sextoys / Brico Sexe"</formula>
    </cfRule>
    <cfRule type="cellIs" dxfId="16" priority="6" operator="equal">
      <formula>"Fournitures Bureautique"</formula>
    </cfRule>
    <cfRule type="cellIs" dxfId="15" priority="7" operator="equal">
      <formula>"Informatique / Téléphonie / Electronique"</formula>
    </cfRule>
    <cfRule type="cellIs" dxfId="14" priority="8" operator="equal">
      <formula>"Pets"</formula>
    </cfRule>
    <cfRule type="cellIs" dxfId="13" priority="9" operator="equal">
      <formula>"Sports"</formula>
    </cfRule>
    <cfRule type="cellIs" dxfId="12" priority="10" operator="equal">
      <formula>"Activités / Voyages / Vacances"</formula>
    </cfRule>
    <cfRule type="cellIs" dxfId="11" priority="11" operator="equal">
      <formula>"Restaurant / Bar"</formula>
    </cfRule>
    <cfRule type="cellIs" dxfId="10" priority="12" operator="equal">
      <formula>"Essence / Parking / Péage"</formula>
    </cfRule>
    <cfRule type="cellIs" dxfId="9" priority="13" operator="equal">
      <formula>"Cash"</formula>
    </cfRule>
    <cfRule type="cellIs" dxfId="8" priority="14" operator="equal">
      <formula>"Brico / Outillage / Jardin"</formula>
    </cfRule>
    <cfRule type="cellIs" dxfId="7" priority="15" operator="equal">
      <formula>"Electro / Meubles"</formula>
    </cfRule>
    <cfRule type="cellIs" dxfId="6" priority="16" operator="equal">
      <formula>"Fournitures Maison"</formula>
    </cfRule>
    <cfRule type="cellIs" dxfId="5" priority="17" operator="equal">
      <formula>"Matériel Cuisine"</formula>
    </cfRule>
    <cfRule type="cellIs" dxfId="4" priority="18" operator="equal">
      <formula>"Vêtements"</formula>
    </cfRule>
    <cfRule type="cellIs" dxfId="3" priority="19" operator="equal">
      <formula>"Beauté / Bien être"</formula>
    </cfRule>
    <cfRule type="cellIs" dxfId="2" priority="20" operator="equal">
      <formula>"Beauté"</formula>
    </cfRule>
    <cfRule type="cellIs" dxfId="1" priority="21" operator="equal">
      <formula>"Médecine / Pharmacie / Santé"</formula>
    </cfRule>
    <cfRule type="cellIs" dxfId="0" priority="22" operator="equal">
      <formula>"Courses courantes"</formula>
    </cfRule>
  </conditionalFormatting>
  <dataValidations count="4">
    <dataValidation type="list" allowBlank="1" showInputMessage="1" showErrorMessage="1" sqref="E3:G17" xr:uid="{00000000-0002-0000-0100-000000000000}">
      <formula1>MOIS</formula1>
    </dataValidation>
    <dataValidation type="list" allowBlank="1" showInputMessage="1" showErrorMessage="1" sqref="A3:A45" xr:uid="{00000000-0002-0000-0100-000001000000}">
      <formula1>intitulé</formula1>
    </dataValidation>
    <dataValidation type="list" allowBlank="1" showInputMessage="1" showErrorMessage="1" sqref="H3:H45 O26:O46" xr:uid="{00000000-0002-0000-0100-000003000000}">
      <formula1>famille</formula1>
    </dataValidation>
    <dataValidation type="list" allowBlank="1" showInputMessage="1" showErrorMessage="1" sqref="L36:L46 L26:M35" xr:uid="{00000000-0002-0000-0100-000002000000}">
      <formula1>catégories</formula1>
    </dataValidation>
  </dataValidations>
  <pageMargins left="0.7" right="0.7" top="0.75" bottom="0.75" header="0.3" footer="0.3"/>
  <pageSetup paperSize="9" orientation="portrait" verticalDpi="0"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AB0B93-2CB8-40A4-8F96-CBAD5E3DB6A9}">
  <dimension ref="A1:AL168"/>
  <sheetViews>
    <sheetView tabSelected="1" zoomScale="85" zoomScaleNormal="85" workbookViewId="0">
      <selection activeCell="K22" sqref="K22"/>
    </sheetView>
  </sheetViews>
  <sheetFormatPr baseColWidth="10" defaultColWidth="11.42578125" defaultRowHeight="15" x14ac:dyDescent="0.25"/>
  <cols>
    <col min="1" max="1" width="6.7109375" customWidth="1"/>
    <col min="2" max="2" width="20.7109375" customWidth="1"/>
    <col min="3" max="3" width="8.7109375" customWidth="1"/>
    <col min="4" max="4" width="6.7109375" customWidth="1"/>
    <col min="5" max="5" width="20.7109375" customWidth="1"/>
    <col min="6" max="6" width="8.7109375" customWidth="1"/>
    <col min="7" max="7" width="6.7109375" customWidth="1"/>
    <col min="8" max="8" width="20.7109375" customWidth="1"/>
    <col min="9" max="9" width="8.7109375" customWidth="1"/>
    <col min="10" max="10" width="6.7109375" customWidth="1"/>
    <col min="11" max="11" width="20.7109375" customWidth="1"/>
    <col min="12" max="12" width="8.7109375" customWidth="1"/>
    <col min="13" max="13" width="6.7109375" customWidth="1"/>
    <col min="14" max="14" width="20.7109375" customWidth="1"/>
    <col min="15" max="15" width="8.7109375" customWidth="1"/>
    <col min="16" max="16" width="6.7109375" customWidth="1"/>
    <col min="17" max="17" width="20.7109375" customWidth="1"/>
    <col min="18" max="18" width="8.7109375" customWidth="1"/>
    <col min="19" max="19" width="6.7109375" customWidth="1"/>
    <col min="20" max="20" width="20.7109375" customWidth="1"/>
    <col min="21" max="21" width="8.7109375" customWidth="1"/>
    <col min="22" max="22" width="6.7109375" customWidth="1"/>
    <col min="23" max="23" width="20.7109375" customWidth="1"/>
    <col min="24" max="24" width="8.7109375" customWidth="1"/>
    <col min="25" max="25" width="6.7109375" customWidth="1"/>
    <col min="26" max="26" width="20.7109375" customWidth="1"/>
    <col min="27" max="27" width="8.7109375" customWidth="1"/>
    <col min="28" max="28" width="6.7109375" customWidth="1"/>
    <col min="29" max="29" width="8.7109375" customWidth="1"/>
    <col min="30" max="30" width="6.7109375" customWidth="1"/>
    <col min="31" max="31" width="8.7109375" customWidth="1"/>
    <col min="33" max="33" width="35.7109375" customWidth="1"/>
    <col min="34" max="34" width="24.7109375" customWidth="1"/>
    <col min="35" max="35" width="0" hidden="1" customWidth="1"/>
    <col min="36" max="37" width="17.7109375" customWidth="1"/>
    <col min="38" max="38" width="22.85546875" customWidth="1"/>
  </cols>
  <sheetData>
    <row r="1" spans="1:38" ht="35.1" customHeight="1" thickBot="1" x14ac:dyDescent="0.3">
      <c r="A1" s="456" t="str">
        <f>IF(AUTOMATIQUE!O26="","",AUTOMATIQUE!O26)</f>
        <v>Courses</v>
      </c>
      <c r="B1" s="456"/>
      <c r="C1" s="456"/>
      <c r="D1" s="315" t="str">
        <f>IF(AUTOMATIQUE!O27="","",AUTOMATIQUE!O27)</f>
        <v>Santé</v>
      </c>
      <c r="E1" s="315"/>
      <c r="F1" s="315"/>
      <c r="G1" s="315" t="str">
        <f>IF(AUTOMATIQUE!O28="","",AUTOMATIQUE!O28)</f>
        <v>Le Look</v>
      </c>
      <c r="H1" s="315"/>
      <c r="I1" s="315"/>
      <c r="J1" s="315" t="str">
        <f>IF(AUTOMATIQUE!O29="","",AUTOMATIQUE!O29)</f>
        <v>Le Look</v>
      </c>
      <c r="K1" s="315"/>
      <c r="L1" s="315"/>
      <c r="M1" s="315" t="str">
        <f>IF(AUTOMATIQUE!O30="","",AUTOMATIQUE!O30)</f>
        <v>Equipement</v>
      </c>
      <c r="N1" s="315"/>
      <c r="O1" s="315"/>
      <c r="P1" s="315" t="str">
        <f>IF(AUTOMATIQUE!O31="","",AUTOMATIQUE!O31)</f>
        <v>Equipement</v>
      </c>
      <c r="Q1" s="315"/>
      <c r="R1" s="315"/>
      <c r="S1" s="315" t="str">
        <f>IF(AUTOMATIQUE!O32="","",AUTOMATIQUE!O32)</f>
        <v>Equipement</v>
      </c>
      <c r="T1" s="315"/>
      <c r="U1" s="315"/>
      <c r="V1" s="315" t="str">
        <f>IF(AUTOMATIQUE!O33="","",AUTOMATIQUE!O33)</f>
        <v>Equipement</v>
      </c>
      <c r="W1" s="315"/>
      <c r="X1" s="315"/>
      <c r="Y1" s="315" t="str">
        <f>IF(AUTOMATIQUE!O34="","",AUTOMATIQUE!O34)</f>
        <v>DIY</v>
      </c>
      <c r="Z1" s="315"/>
      <c r="AA1" s="315"/>
      <c r="AB1" s="315" t="str">
        <f>IF(AUTOMATIQUE!O35="","",AUTOMATIQUE!O35)</f>
        <v>Retrait</v>
      </c>
      <c r="AC1" s="316"/>
      <c r="AD1" s="40"/>
      <c r="AE1" s="12"/>
      <c r="AF1" s="12"/>
      <c r="AG1" s="301" t="s">
        <v>181</v>
      </c>
      <c r="AH1" s="302"/>
      <c r="AI1" s="302"/>
      <c r="AJ1" s="302"/>
      <c r="AK1" s="302"/>
      <c r="AL1" s="303"/>
    </row>
    <row r="2" spans="1:38" ht="53.1" customHeight="1" thickBot="1" x14ac:dyDescent="0.3">
      <c r="A2" s="312" t="str">
        <f>IF(AUTOMATIQUE!$L26="","",AUTOMATIQUE!$L26)</f>
        <v>Courses courantes</v>
      </c>
      <c r="B2" s="314"/>
      <c r="C2" s="313"/>
      <c r="D2" s="312" t="str">
        <f>IF(AUTOMATIQUE!$L27="","",AUTOMATIQUE!$L27)</f>
        <v>Médecine / Pharmacie / Santé</v>
      </c>
      <c r="E2" s="314"/>
      <c r="F2" s="313"/>
      <c r="G2" s="312" t="str">
        <f>IF(AUTOMATIQUE!$L28="","",AUTOMATIQUE!$L28)</f>
        <v>Beauté</v>
      </c>
      <c r="H2" s="314"/>
      <c r="I2" s="313"/>
      <c r="J2" s="312" t="str">
        <f>IF(AUTOMATIQUE!$L29="","",AUTOMATIQUE!$L29)</f>
        <v>Vêtements</v>
      </c>
      <c r="K2" s="314"/>
      <c r="L2" s="313"/>
      <c r="M2" s="312" t="str">
        <f>IF(AUTOMATIQUE!$L30="","",AUTOMATIQUE!$L30)</f>
        <v>Matériel Cuisine</v>
      </c>
      <c r="N2" s="314"/>
      <c r="O2" s="313"/>
      <c r="P2" s="312" t="str">
        <f>IF(AUTOMATIQUE!$L31="","",AUTOMATIQUE!$L31)</f>
        <v>Fournitures Maison</v>
      </c>
      <c r="Q2" s="314"/>
      <c r="R2" s="313"/>
      <c r="S2" s="312" t="str">
        <f>IF(AUTOMATIQUE!$L32="","",AUTOMATIQUE!$L32)</f>
        <v>Electro / Meubles</v>
      </c>
      <c r="T2" s="314"/>
      <c r="U2" s="313"/>
      <c r="V2" s="312" t="str">
        <f>IF(AUTOMATIQUE!$L33="","",AUTOMATIQUE!$L33)</f>
        <v>Brico / Outillage / Jardin</v>
      </c>
      <c r="W2" s="314"/>
      <c r="X2" s="313"/>
      <c r="Y2" s="312" t="str">
        <f>IF(AUTOMATIQUE!$L34="","",AUTOMATIQUE!$L34)</f>
        <v>Artisanat</v>
      </c>
      <c r="Z2" s="314"/>
      <c r="AA2" s="313"/>
      <c r="AB2" s="312" t="str">
        <f>IF(AUTOMATIQUE!$L35="","",AUTOMATIQUE!$L35)</f>
        <v>Cash</v>
      </c>
      <c r="AC2" s="313"/>
      <c r="AD2" s="151"/>
      <c r="AE2" s="52"/>
      <c r="AF2" s="52"/>
      <c r="AG2" s="294" t="s">
        <v>182</v>
      </c>
      <c r="AH2" s="294" t="s">
        <v>37</v>
      </c>
      <c r="AI2" s="296"/>
      <c r="AJ2" s="294" t="s">
        <v>183</v>
      </c>
      <c r="AK2" s="294" t="s">
        <v>184</v>
      </c>
      <c r="AL2" s="298" t="s">
        <v>185</v>
      </c>
    </row>
    <row r="3" spans="1:38" ht="15" customHeight="1" thickBot="1" x14ac:dyDescent="0.3">
      <c r="A3" s="3" t="s">
        <v>186</v>
      </c>
      <c r="B3" s="3" t="s">
        <v>187</v>
      </c>
      <c r="C3" s="153" t="s">
        <v>188</v>
      </c>
      <c r="D3" s="3" t="s">
        <v>186</v>
      </c>
      <c r="E3" s="3" t="s">
        <v>187</v>
      </c>
      <c r="F3" s="153" t="s">
        <v>188</v>
      </c>
      <c r="G3" s="3" t="s">
        <v>186</v>
      </c>
      <c r="H3" s="3" t="s">
        <v>187</v>
      </c>
      <c r="I3" s="153" t="s">
        <v>188</v>
      </c>
      <c r="J3" s="3" t="s">
        <v>186</v>
      </c>
      <c r="K3" s="3" t="s">
        <v>187</v>
      </c>
      <c r="L3" s="187" t="s">
        <v>188</v>
      </c>
      <c r="M3" s="171" t="s">
        <v>186</v>
      </c>
      <c r="N3" s="3" t="s">
        <v>187</v>
      </c>
      <c r="O3" s="153" t="s">
        <v>188</v>
      </c>
      <c r="P3" s="3" t="s">
        <v>186</v>
      </c>
      <c r="Q3" s="3" t="s">
        <v>187</v>
      </c>
      <c r="R3" s="153" t="s">
        <v>188</v>
      </c>
      <c r="S3" s="3" t="s">
        <v>186</v>
      </c>
      <c r="T3" s="3" t="s">
        <v>187</v>
      </c>
      <c r="U3" s="171" t="s">
        <v>188</v>
      </c>
      <c r="V3" s="3" t="s">
        <v>186</v>
      </c>
      <c r="W3" s="3" t="s">
        <v>187</v>
      </c>
      <c r="X3" s="153" t="s">
        <v>188</v>
      </c>
      <c r="Y3" s="3" t="s">
        <v>186</v>
      </c>
      <c r="Z3" s="3" t="s">
        <v>187</v>
      </c>
      <c r="AA3" s="153" t="s">
        <v>188</v>
      </c>
      <c r="AB3" s="3" t="s">
        <v>186</v>
      </c>
      <c r="AC3" s="171" t="s">
        <v>188</v>
      </c>
      <c r="AD3" s="46"/>
      <c r="AE3" s="1"/>
      <c r="AF3" s="1"/>
      <c r="AG3" s="295"/>
      <c r="AH3" s="295"/>
      <c r="AI3" s="297"/>
      <c r="AJ3" s="295"/>
      <c r="AK3" s="295"/>
      <c r="AL3" s="299"/>
    </row>
    <row r="4" spans="1:38" ht="15" customHeight="1" x14ac:dyDescent="0.25">
      <c r="A4" s="41"/>
      <c r="B4" s="205"/>
      <c r="C4" s="47">
        <v>200</v>
      </c>
      <c r="D4" s="41"/>
      <c r="E4" s="188"/>
      <c r="F4" s="47">
        <v>30</v>
      </c>
      <c r="G4" s="41"/>
      <c r="H4" s="188"/>
      <c r="I4" s="47">
        <v>60</v>
      </c>
      <c r="J4" s="41"/>
      <c r="K4" s="188"/>
      <c r="L4" s="167">
        <v>15</v>
      </c>
      <c r="M4" s="41"/>
      <c r="N4" s="188"/>
      <c r="O4" s="47">
        <v>50</v>
      </c>
      <c r="P4" s="41"/>
      <c r="Q4" s="188"/>
      <c r="R4" s="47">
        <v>30</v>
      </c>
      <c r="S4" s="41"/>
      <c r="T4" s="188"/>
      <c r="U4" s="47">
        <v>150</v>
      </c>
      <c r="V4" s="41"/>
      <c r="W4" s="188"/>
      <c r="X4" s="47">
        <v>80</v>
      </c>
      <c r="Y4" s="41"/>
      <c r="Z4" s="188"/>
      <c r="AA4" s="47">
        <v>45</v>
      </c>
      <c r="AB4" s="41"/>
      <c r="AC4" s="47">
        <v>50</v>
      </c>
      <c r="AD4" s="46"/>
      <c r="AE4" s="1"/>
      <c r="AF4" s="1"/>
      <c r="AG4" s="179" t="str">
        <f>IF(AUTOMATIQUE!A3="","",AUTOMATIQUE!A3)</f>
        <v>Loyer</v>
      </c>
      <c r="AH4" s="179" t="str">
        <f>IF(AUTOMATIQUE!B3="","",AUTOMATIQUE!B3)</f>
        <v/>
      </c>
      <c r="AI4" s="173">
        <f>IF(AND(AUTOMATIQUE!C3="",AUTOMATIQUE!D3=""),"",IF(OR(AND(AUTOMATIQUE!E3&lt;=1,AUTOMATIQUE!E3&gt;0,AUTOMATIQUE!F3=""),AND(AUTOMATIQUE!F3&gt;AUTOMATIQUE!E3,AUTOMATIQUE!F3&lt;=1)),AUTOMATIQUE!D3,AUTOMATIQUE!C3))+AK4</f>
        <v>650</v>
      </c>
      <c r="AJ4" s="66">
        <f>IF(AK4&gt;0,AI4,IFERROR(AI4,""))</f>
        <v>650</v>
      </c>
      <c r="AK4" s="33"/>
      <c r="AL4" s="176" t="str">
        <f>IF(AUTOMATIQUE!H3="","",AUTOMATIQUE!H3)</f>
        <v>Habitation</v>
      </c>
    </row>
    <row r="5" spans="1:38" ht="15" customHeight="1" x14ac:dyDescent="0.25">
      <c r="A5" s="42"/>
      <c r="B5" s="193"/>
      <c r="C5" s="43"/>
      <c r="D5" s="42"/>
      <c r="E5" s="193"/>
      <c r="F5" s="43"/>
      <c r="G5" s="42"/>
      <c r="H5" s="193"/>
      <c r="I5" s="43"/>
      <c r="J5" s="42"/>
      <c r="K5" s="193"/>
      <c r="L5" s="168"/>
      <c r="M5" s="42"/>
      <c r="N5" s="193"/>
      <c r="O5" s="43"/>
      <c r="P5" s="42"/>
      <c r="Q5" s="193"/>
      <c r="R5" s="43"/>
      <c r="S5" s="42"/>
      <c r="T5" s="193"/>
      <c r="U5" s="43"/>
      <c r="V5" s="42"/>
      <c r="W5" s="193"/>
      <c r="X5" s="43"/>
      <c r="Y5" s="42"/>
      <c r="Z5" s="193"/>
      <c r="AA5" s="43"/>
      <c r="AB5" s="42"/>
      <c r="AC5" s="43"/>
      <c r="AD5" s="46"/>
      <c r="AE5" s="1"/>
      <c r="AF5" s="1"/>
      <c r="AG5" s="180" t="str">
        <f>IF(AUTOMATIQUE!A4="","",AUTOMATIQUE!A4)</f>
        <v>Electricité</v>
      </c>
      <c r="AH5" s="180" t="str">
        <f>IF(AUTOMATIQUE!B4="","",AUTOMATIQUE!B4)</f>
        <v/>
      </c>
      <c r="AI5" s="173">
        <f>IF(AND(AUTOMATIQUE!C4="",AUTOMATIQUE!D4=""),"",IF(OR(AND(AUTOMATIQUE!E4&lt;=1,AUTOMATIQUE!E4&gt;0,AUTOMATIQUE!F4=""),AND(AUTOMATIQUE!F4&gt;AUTOMATIQUE!E4,AUTOMATIQUE!F4&lt;=1)),AUTOMATIQUE!D4,AUTOMATIQUE!C4))+AK5</f>
        <v>80</v>
      </c>
      <c r="AJ5" s="67">
        <f t="shared" ref="AJ5:AJ46" si="0">IF(AK5&gt;0,AI5,IFERROR(AI5,""))</f>
        <v>80</v>
      </c>
      <c r="AK5" s="4"/>
      <c r="AL5" s="177" t="str">
        <f>IF(AUTOMATIQUE!H4="","",AUTOMATIQUE!H4)</f>
        <v>Habitation</v>
      </c>
    </row>
    <row r="6" spans="1:38" ht="15" customHeight="1" x14ac:dyDescent="0.25">
      <c r="A6" s="42"/>
      <c r="B6" s="193"/>
      <c r="C6" s="43"/>
      <c r="D6" s="42"/>
      <c r="E6" s="193"/>
      <c r="F6" s="43"/>
      <c r="G6" s="42"/>
      <c r="H6" s="193"/>
      <c r="I6" s="43"/>
      <c r="J6" s="42"/>
      <c r="K6" s="193"/>
      <c r="L6" s="168"/>
      <c r="M6" s="42"/>
      <c r="N6" s="193"/>
      <c r="O6" s="43"/>
      <c r="P6" s="42"/>
      <c r="Q6" s="193"/>
      <c r="R6" s="43"/>
      <c r="S6" s="42"/>
      <c r="T6" s="193"/>
      <c r="U6" s="43"/>
      <c r="V6" s="42"/>
      <c r="W6" s="193"/>
      <c r="X6" s="43"/>
      <c r="Y6" s="42"/>
      <c r="Z6" s="193"/>
      <c r="AA6" s="43"/>
      <c r="AB6" s="42"/>
      <c r="AC6" s="43"/>
      <c r="AD6" s="46"/>
      <c r="AE6" s="1"/>
      <c r="AF6" s="1"/>
      <c r="AG6" s="180" t="str">
        <f>IF(AUTOMATIQUE!A5="","",AUTOMATIQUE!A5)</f>
        <v>Abonnement Internet</v>
      </c>
      <c r="AH6" s="180" t="str">
        <f>IF(AUTOMATIQUE!B5="","",AUTOMATIQUE!B5)</f>
        <v/>
      </c>
      <c r="AI6" s="173">
        <f>IF(AND(AUTOMATIQUE!C5="",AUTOMATIQUE!D5=""),"",IF(OR(AND(AUTOMATIQUE!E5&lt;=1,AUTOMATIQUE!E5&gt;0,AUTOMATIQUE!F5=""),AND(AUTOMATIQUE!F5&gt;AUTOMATIQUE!E5,AUTOMATIQUE!F5&lt;=1)),AUTOMATIQUE!D5,AUTOMATIQUE!C5))+AK6</f>
        <v>40</v>
      </c>
      <c r="AJ6" s="67">
        <f t="shared" si="0"/>
        <v>40</v>
      </c>
      <c r="AK6" s="4"/>
      <c r="AL6" s="177" t="str">
        <f>IF(AUTOMATIQUE!H5="","",AUTOMATIQUE!H5)</f>
        <v>Connectivité</v>
      </c>
    </row>
    <row r="7" spans="1:38" ht="15" customHeight="1" x14ac:dyDescent="0.25">
      <c r="A7" s="42"/>
      <c r="B7" s="193"/>
      <c r="C7" s="43"/>
      <c r="D7" s="42"/>
      <c r="E7" s="193"/>
      <c r="F7" s="43"/>
      <c r="G7" s="42"/>
      <c r="H7" s="193"/>
      <c r="I7" s="43"/>
      <c r="J7" s="42"/>
      <c r="K7" s="193"/>
      <c r="L7" s="168"/>
      <c r="M7" s="42"/>
      <c r="N7" s="193"/>
      <c r="O7" s="43"/>
      <c r="P7" s="42"/>
      <c r="Q7" s="193"/>
      <c r="R7" s="43"/>
      <c r="S7" s="42"/>
      <c r="T7" s="193"/>
      <c r="U7" s="43"/>
      <c r="V7" s="42"/>
      <c r="W7" s="193"/>
      <c r="X7" s="43"/>
      <c r="Y7" s="42"/>
      <c r="Z7" s="193"/>
      <c r="AA7" s="43"/>
      <c r="AB7" s="42"/>
      <c r="AC7" s="43"/>
      <c r="AD7" s="46"/>
      <c r="AE7" s="1"/>
      <c r="AF7" s="1"/>
      <c r="AG7" s="180" t="str">
        <f>IF(AUTOMATIQUE!A6="","",AUTOMATIQUE!A6)</f>
        <v>Assurance Voiture 1</v>
      </c>
      <c r="AH7" s="180" t="str">
        <f>IF(AUTOMATIQUE!B6="","",AUTOMATIQUE!B6)</f>
        <v/>
      </c>
      <c r="AI7" s="173">
        <f>IF(AND(AUTOMATIQUE!C6="",AUTOMATIQUE!D6=""),"",IF(OR(AND(AUTOMATIQUE!E6&lt;=1,AUTOMATIQUE!E6&gt;0,AUTOMATIQUE!F6=""),AND(AUTOMATIQUE!F6&gt;AUTOMATIQUE!E6,AUTOMATIQUE!F6&lt;=1)),AUTOMATIQUE!D6,AUTOMATIQUE!C6))+AK7</f>
        <v>35</v>
      </c>
      <c r="AJ7" s="67">
        <f t="shared" si="0"/>
        <v>35</v>
      </c>
      <c r="AK7" s="4"/>
      <c r="AL7" s="177" t="str">
        <f>IF(AUTOMATIQUE!H6="","",AUTOMATIQUE!H6)</f>
        <v>Assurances</v>
      </c>
    </row>
    <row r="8" spans="1:38" ht="15" customHeight="1" x14ac:dyDescent="0.25">
      <c r="A8" s="42"/>
      <c r="B8" s="193"/>
      <c r="C8" s="43"/>
      <c r="D8" s="42"/>
      <c r="E8" s="193"/>
      <c r="F8" s="43"/>
      <c r="G8" s="42"/>
      <c r="H8" s="193"/>
      <c r="I8" s="43"/>
      <c r="J8" s="42"/>
      <c r="K8" s="193"/>
      <c r="L8" s="168"/>
      <c r="M8" s="42"/>
      <c r="N8" s="193"/>
      <c r="O8" s="43"/>
      <c r="P8" s="42"/>
      <c r="Q8" s="193"/>
      <c r="R8" s="43"/>
      <c r="S8" s="42"/>
      <c r="T8" s="193"/>
      <c r="U8" s="43"/>
      <c r="V8" s="42"/>
      <c r="W8" s="193"/>
      <c r="X8" s="43"/>
      <c r="Y8" s="42"/>
      <c r="Z8" s="193"/>
      <c r="AA8" s="43"/>
      <c r="AB8" s="42"/>
      <c r="AC8" s="43"/>
      <c r="AD8" s="46"/>
      <c r="AE8" s="1"/>
      <c r="AF8" s="1"/>
      <c r="AG8" s="180" t="str">
        <f>IF(AUTOMATIQUE!A7="","",AUTOMATIQUE!A7)</f>
        <v>Abonnement téléphone Adulte 1</v>
      </c>
      <c r="AH8" s="180" t="str">
        <f>IF(AUTOMATIQUE!B7="","",AUTOMATIQUE!B7)</f>
        <v/>
      </c>
      <c r="AI8" s="173">
        <f>IF(AND(AUTOMATIQUE!C7="",AUTOMATIQUE!D7=""),"",IF(OR(AND(AUTOMATIQUE!E7&lt;=1,AUTOMATIQUE!E7&gt;0,AUTOMATIQUE!F7=""),AND(AUTOMATIQUE!F7&gt;AUTOMATIQUE!E7,AUTOMATIQUE!F7&lt;=1)),AUTOMATIQUE!D7,AUTOMATIQUE!C7))+AK8</f>
        <v>42</v>
      </c>
      <c r="AJ8" s="67">
        <f t="shared" si="0"/>
        <v>42</v>
      </c>
      <c r="AK8" s="4"/>
      <c r="AL8" s="177" t="str">
        <f>IF(AUTOMATIQUE!H7="","",AUTOMATIQUE!H7)</f>
        <v>Téléphonie</v>
      </c>
    </row>
    <row r="9" spans="1:38" ht="15" customHeight="1" x14ac:dyDescent="0.25">
      <c r="A9" s="42"/>
      <c r="B9" s="193"/>
      <c r="C9" s="43"/>
      <c r="D9" s="42"/>
      <c r="E9" s="193"/>
      <c r="F9" s="43"/>
      <c r="G9" s="42"/>
      <c r="H9" s="193"/>
      <c r="I9" s="43"/>
      <c r="J9" s="42"/>
      <c r="K9" s="193"/>
      <c r="L9" s="168"/>
      <c r="M9" s="42"/>
      <c r="N9" s="193"/>
      <c r="O9" s="43"/>
      <c r="P9" s="42"/>
      <c r="Q9" s="193"/>
      <c r="R9" s="43"/>
      <c r="S9" s="42"/>
      <c r="T9" s="193"/>
      <c r="U9" s="43"/>
      <c r="V9" s="42"/>
      <c r="W9" s="193"/>
      <c r="X9" s="43"/>
      <c r="Y9" s="42"/>
      <c r="Z9" s="193"/>
      <c r="AA9" s="43"/>
      <c r="AB9" s="42"/>
      <c r="AC9" s="43"/>
      <c r="AD9" s="46"/>
      <c r="AE9" s="1"/>
      <c r="AF9" s="1"/>
      <c r="AG9" s="180" t="str">
        <f>IF(AUTOMATIQUE!A8="","",AUTOMATIQUE!A8)</f>
        <v/>
      </c>
      <c r="AH9" s="180" t="str">
        <f>IF(AUTOMATIQUE!B8="","",AUTOMATIQUE!B8)</f>
        <v/>
      </c>
      <c r="AI9" s="173" t="e">
        <f>IF(AND(AUTOMATIQUE!C8="",AUTOMATIQUE!D8=""),"",IF(OR(AND(AUTOMATIQUE!E8&lt;=1,AUTOMATIQUE!E8&gt;0,AUTOMATIQUE!F8=""),AND(AUTOMATIQUE!F8&gt;AUTOMATIQUE!E8,AUTOMATIQUE!F8&lt;=1)),AUTOMATIQUE!D8,AUTOMATIQUE!C8))+AK9</f>
        <v>#VALUE!</v>
      </c>
      <c r="AJ9" s="67" t="str">
        <f t="shared" si="0"/>
        <v/>
      </c>
      <c r="AK9" s="4"/>
      <c r="AL9" s="177" t="str">
        <f>IF(AUTOMATIQUE!H8="","",AUTOMATIQUE!H8)</f>
        <v/>
      </c>
    </row>
    <row r="10" spans="1:38" ht="15" customHeight="1" x14ac:dyDescent="0.25">
      <c r="A10" s="42"/>
      <c r="B10" s="193"/>
      <c r="C10" s="43"/>
      <c r="D10" s="42"/>
      <c r="E10" s="193"/>
      <c r="F10" s="43"/>
      <c r="G10" s="42"/>
      <c r="H10" s="193"/>
      <c r="I10" s="43"/>
      <c r="J10" s="42"/>
      <c r="K10" s="193"/>
      <c r="L10" s="168"/>
      <c r="M10" s="42"/>
      <c r="N10" s="193"/>
      <c r="O10" s="43"/>
      <c r="P10" s="42"/>
      <c r="Q10" s="193"/>
      <c r="R10" s="43"/>
      <c r="S10" s="42"/>
      <c r="T10" s="193"/>
      <c r="U10" s="43"/>
      <c r="V10" s="42"/>
      <c r="W10" s="193"/>
      <c r="X10" s="43"/>
      <c r="Y10" s="42"/>
      <c r="Z10" s="193"/>
      <c r="AA10" s="43"/>
      <c r="AB10" s="42"/>
      <c r="AC10" s="43"/>
      <c r="AD10" s="46"/>
      <c r="AE10" s="1"/>
      <c r="AF10" s="1"/>
      <c r="AG10" s="180" t="str">
        <f>IF(AUTOMATIQUE!A9="","",AUTOMATIQUE!A9)</f>
        <v/>
      </c>
      <c r="AH10" s="180" t="str">
        <f>IF(AUTOMATIQUE!B9="","",AUTOMATIQUE!B9)</f>
        <v/>
      </c>
      <c r="AI10" s="173" t="e">
        <f>IF(AND(AUTOMATIQUE!C9="",AUTOMATIQUE!D9=""),"",IF(OR(AND(AUTOMATIQUE!E9&lt;=1,AUTOMATIQUE!E9&gt;0,AUTOMATIQUE!F9=""),AND(AUTOMATIQUE!F9&gt;AUTOMATIQUE!E9,AUTOMATIQUE!F9&lt;=1)),AUTOMATIQUE!D9,AUTOMATIQUE!C9))+AK10</f>
        <v>#VALUE!</v>
      </c>
      <c r="AJ10" s="67" t="str">
        <f t="shared" si="0"/>
        <v/>
      </c>
      <c r="AK10" s="4"/>
      <c r="AL10" s="177" t="str">
        <f>IF(AUTOMATIQUE!H9="","",AUTOMATIQUE!H9)</f>
        <v/>
      </c>
    </row>
    <row r="11" spans="1:38" ht="15" customHeight="1" x14ac:dyDescent="0.25">
      <c r="A11" s="42"/>
      <c r="B11" s="193"/>
      <c r="C11" s="43"/>
      <c r="D11" s="42"/>
      <c r="E11" s="193"/>
      <c r="F11" s="43"/>
      <c r="G11" s="42"/>
      <c r="H11" s="193"/>
      <c r="I11" s="43"/>
      <c r="J11" s="42"/>
      <c r="K11" s="193"/>
      <c r="L11" s="168"/>
      <c r="M11" s="42"/>
      <c r="N11" s="193"/>
      <c r="O11" s="43"/>
      <c r="P11" s="42"/>
      <c r="Q11" s="193"/>
      <c r="R11" s="43"/>
      <c r="S11" s="42"/>
      <c r="T11" s="193"/>
      <c r="U11" s="43"/>
      <c r="V11" s="42"/>
      <c r="W11" s="193"/>
      <c r="X11" s="43"/>
      <c r="Y11" s="42"/>
      <c r="Z11" s="193"/>
      <c r="AA11" s="43"/>
      <c r="AB11" s="42"/>
      <c r="AC11" s="43"/>
      <c r="AD11" s="46"/>
      <c r="AE11" s="1"/>
      <c r="AF11" s="1"/>
      <c r="AG11" s="180" t="str">
        <f>IF(AUTOMATIQUE!A10="","",AUTOMATIQUE!A10)</f>
        <v>Mutuelle Animal 1</v>
      </c>
      <c r="AH11" s="180" t="str">
        <f>IF(AUTOMATIQUE!B10="","",AUTOMATIQUE!B10)</f>
        <v/>
      </c>
      <c r="AI11" s="173">
        <f>IF(AND(AUTOMATIQUE!C10="",AUTOMATIQUE!D10=""),"",IF(OR(AND(AUTOMATIQUE!E10&lt;=1,AUTOMATIQUE!E10&gt;0,AUTOMATIQUE!F10=""),AND(AUTOMATIQUE!F10&gt;AUTOMATIQUE!E10,AUTOMATIQUE!F10&lt;=1)),AUTOMATIQUE!D10,AUTOMATIQUE!C10))+AK11</f>
        <v>25</v>
      </c>
      <c r="AJ11" s="67">
        <f t="shared" si="0"/>
        <v>25</v>
      </c>
      <c r="AK11" s="4"/>
      <c r="AL11" s="177" t="str">
        <f>IF(AUTOMATIQUE!H10="","",AUTOMATIQUE!H10)</f>
        <v>Animaux</v>
      </c>
    </row>
    <row r="12" spans="1:38" ht="15" customHeight="1" x14ac:dyDescent="0.25">
      <c r="A12" s="42"/>
      <c r="B12" s="193"/>
      <c r="C12" s="43"/>
      <c r="D12" s="42"/>
      <c r="E12" s="193"/>
      <c r="F12" s="43"/>
      <c r="G12" s="42"/>
      <c r="H12" s="193"/>
      <c r="I12" s="43"/>
      <c r="J12" s="42"/>
      <c r="K12" s="193"/>
      <c r="L12" s="168"/>
      <c r="M12" s="42"/>
      <c r="N12" s="193"/>
      <c r="O12" s="43"/>
      <c r="P12" s="42"/>
      <c r="Q12" s="193"/>
      <c r="R12" s="43"/>
      <c r="S12" s="42"/>
      <c r="T12" s="193"/>
      <c r="U12" s="43"/>
      <c r="V12" s="42"/>
      <c r="W12" s="193"/>
      <c r="X12" s="43"/>
      <c r="Y12" s="42"/>
      <c r="Z12" s="193"/>
      <c r="AA12" s="43"/>
      <c r="AB12" s="42"/>
      <c r="AC12" s="43"/>
      <c r="AD12" s="46"/>
      <c r="AE12" s="1"/>
      <c r="AF12" s="1"/>
      <c r="AG12" s="180" t="str">
        <f>IF(AUTOMATIQUE!A11="","",AUTOMATIQUE!A11)</f>
        <v/>
      </c>
      <c r="AH12" s="180" t="str">
        <f>IF(AUTOMATIQUE!B11="","",AUTOMATIQUE!B11)</f>
        <v/>
      </c>
      <c r="AI12" s="173" t="e">
        <f>IF(AND(AUTOMATIQUE!C11="",AUTOMATIQUE!D11=""),"",IF(OR(AND(AUTOMATIQUE!E11&lt;=1,AUTOMATIQUE!E11&gt;0,AUTOMATIQUE!F11=""),AND(AUTOMATIQUE!F11&gt;AUTOMATIQUE!E11,AUTOMATIQUE!F11&lt;=1)),AUTOMATIQUE!D11,AUTOMATIQUE!C11))+AK12</f>
        <v>#VALUE!</v>
      </c>
      <c r="AJ12" s="67" t="str">
        <f t="shared" si="0"/>
        <v/>
      </c>
      <c r="AK12" s="4"/>
      <c r="AL12" s="177" t="str">
        <f>IF(AUTOMATIQUE!H11="","",AUTOMATIQUE!H11)</f>
        <v/>
      </c>
    </row>
    <row r="13" spans="1:38" ht="15" customHeight="1" x14ac:dyDescent="0.25">
      <c r="A13" s="42"/>
      <c r="B13" s="193"/>
      <c r="C13" s="43"/>
      <c r="D13" s="42"/>
      <c r="E13" s="193"/>
      <c r="F13" s="43"/>
      <c r="G13" s="42"/>
      <c r="H13" s="193"/>
      <c r="I13" s="43"/>
      <c r="J13" s="42"/>
      <c r="K13" s="193"/>
      <c r="L13" s="168"/>
      <c r="M13" s="42"/>
      <c r="N13" s="193"/>
      <c r="O13" s="43"/>
      <c r="P13" s="42"/>
      <c r="Q13" s="193"/>
      <c r="R13" s="43"/>
      <c r="S13" s="42"/>
      <c r="T13" s="193"/>
      <c r="U13" s="43"/>
      <c r="V13" s="42"/>
      <c r="W13" s="193"/>
      <c r="X13" s="43"/>
      <c r="Y13" s="42"/>
      <c r="Z13" s="193"/>
      <c r="AA13" s="43"/>
      <c r="AB13" s="42"/>
      <c r="AC13" s="43"/>
      <c r="AD13" s="46"/>
      <c r="AE13" s="1"/>
      <c r="AF13" s="1"/>
      <c r="AG13" s="180" t="str">
        <f>IF(AUTOMATIQUE!A12="","",AUTOMATIQUE!A12)</f>
        <v/>
      </c>
      <c r="AH13" s="180" t="str">
        <f>IF(AUTOMATIQUE!B12="","",AUTOMATIQUE!B12)</f>
        <v/>
      </c>
      <c r="AI13" s="173" t="e">
        <f>IF(AND(AUTOMATIQUE!C12="",AUTOMATIQUE!D12=""),"",IF(OR(AND(AUTOMATIQUE!E12&lt;=1,AUTOMATIQUE!E12&gt;0,AUTOMATIQUE!F12=""),AND(AUTOMATIQUE!F12&gt;AUTOMATIQUE!E12,AUTOMATIQUE!F12&lt;=1)),AUTOMATIQUE!D12,AUTOMATIQUE!C12))+AK13</f>
        <v>#VALUE!</v>
      </c>
      <c r="AJ13" s="67" t="str">
        <f t="shared" si="0"/>
        <v/>
      </c>
      <c r="AK13" s="4"/>
      <c r="AL13" s="177" t="str">
        <f>IF(AUTOMATIQUE!H12="","",AUTOMATIQUE!H12)</f>
        <v/>
      </c>
    </row>
    <row r="14" spans="1:38" ht="15" customHeight="1" x14ac:dyDescent="0.25">
      <c r="A14" s="42"/>
      <c r="B14" s="193"/>
      <c r="C14" s="43"/>
      <c r="D14" s="42"/>
      <c r="E14" s="193"/>
      <c r="F14" s="43"/>
      <c r="G14" s="42"/>
      <c r="H14" s="193"/>
      <c r="I14" s="43"/>
      <c r="J14" s="42"/>
      <c r="K14" s="193"/>
      <c r="L14" s="168"/>
      <c r="M14" s="42"/>
      <c r="N14" s="193"/>
      <c r="O14" s="43"/>
      <c r="P14" s="42"/>
      <c r="Q14" s="193"/>
      <c r="R14" s="43"/>
      <c r="S14" s="42"/>
      <c r="T14" s="193"/>
      <c r="U14" s="43"/>
      <c r="V14" s="42"/>
      <c r="W14" s="193"/>
      <c r="X14" s="43"/>
      <c r="Y14" s="42"/>
      <c r="Z14" s="193"/>
      <c r="AA14" s="43"/>
      <c r="AB14" s="42"/>
      <c r="AC14" s="43"/>
      <c r="AD14" s="46"/>
      <c r="AE14" s="1"/>
      <c r="AF14" s="1"/>
      <c r="AG14" s="180" t="str">
        <f>IF(AUTOMATIQUE!A13="","",AUTOMATIQUE!A13)</f>
        <v>Frais banquaire</v>
      </c>
      <c r="AH14" s="180" t="str">
        <f>IF(AUTOMATIQUE!B13="","",AUTOMATIQUE!B13)</f>
        <v/>
      </c>
      <c r="AI14" s="173">
        <f>IF(AND(AUTOMATIQUE!C13="",AUTOMATIQUE!D13=""),"",IF(OR(AND(AUTOMATIQUE!E13&lt;=1,AUTOMATIQUE!E13&gt;0,AUTOMATIQUE!F13=""),AND(AUTOMATIQUE!F13&gt;AUTOMATIQUE!E13,AUTOMATIQUE!F13&lt;=1)),AUTOMATIQUE!D13,AUTOMATIQUE!C13))+AK14</f>
        <v>15</v>
      </c>
      <c r="AJ14" s="67">
        <f t="shared" si="0"/>
        <v>15</v>
      </c>
      <c r="AK14" s="4"/>
      <c r="AL14" s="177" t="str">
        <f>IF(AUTOMATIQUE!H13="","",AUTOMATIQUE!H13)</f>
        <v>Banque</v>
      </c>
    </row>
    <row r="15" spans="1:38" ht="15" customHeight="1" x14ac:dyDescent="0.25">
      <c r="A15" s="42"/>
      <c r="B15" s="193"/>
      <c r="C15" s="43"/>
      <c r="D15" s="42"/>
      <c r="E15" s="193"/>
      <c r="F15" s="43"/>
      <c r="G15" s="42"/>
      <c r="H15" s="193"/>
      <c r="I15" s="43"/>
      <c r="J15" s="42"/>
      <c r="K15" s="193"/>
      <c r="L15" s="168"/>
      <c r="M15" s="42"/>
      <c r="N15" s="193"/>
      <c r="O15" s="43"/>
      <c r="P15" s="42"/>
      <c r="Q15" s="193"/>
      <c r="R15" s="43"/>
      <c r="S15" s="42"/>
      <c r="T15" s="193"/>
      <c r="U15" s="43"/>
      <c r="V15" s="42"/>
      <c r="W15" s="193"/>
      <c r="X15" s="43"/>
      <c r="Y15" s="42"/>
      <c r="Z15" s="193"/>
      <c r="AA15" s="43"/>
      <c r="AB15" s="42"/>
      <c r="AC15" s="43"/>
      <c r="AD15" s="46"/>
      <c r="AE15" s="1"/>
      <c r="AF15" s="1"/>
      <c r="AG15" s="180" t="str">
        <f>IF(AUTOMATIQUE!A14="","",AUTOMATIQUE!A14)</f>
        <v/>
      </c>
      <c r="AH15" s="180" t="str">
        <f>IF(AUTOMATIQUE!B14="","",AUTOMATIQUE!B14)</f>
        <v/>
      </c>
      <c r="AI15" s="173" t="e">
        <f>IF(AND(AUTOMATIQUE!C14="",AUTOMATIQUE!D14=""),"",IF(OR(AND(AUTOMATIQUE!E14&lt;=1,AUTOMATIQUE!E14&gt;0,AUTOMATIQUE!F14=""),AND(AUTOMATIQUE!F14&gt;AUTOMATIQUE!E14,AUTOMATIQUE!F14&lt;=1)),AUTOMATIQUE!D14,AUTOMATIQUE!C14))+AK15</f>
        <v>#VALUE!</v>
      </c>
      <c r="AJ15" s="67" t="str">
        <f t="shared" si="0"/>
        <v/>
      </c>
      <c r="AK15" s="4"/>
      <c r="AL15" s="177" t="str">
        <f>IF(AUTOMATIQUE!H14="","",AUTOMATIQUE!H14)</f>
        <v/>
      </c>
    </row>
    <row r="16" spans="1:38" ht="15" customHeight="1" x14ac:dyDescent="0.25">
      <c r="A16" s="42"/>
      <c r="B16" s="193"/>
      <c r="C16" s="43"/>
      <c r="D16" s="42"/>
      <c r="E16" s="193"/>
      <c r="F16" s="43"/>
      <c r="G16" s="42"/>
      <c r="H16" s="193"/>
      <c r="I16" s="43"/>
      <c r="J16" s="42"/>
      <c r="K16" s="193"/>
      <c r="L16" s="168"/>
      <c r="M16" s="42"/>
      <c r="N16" s="193"/>
      <c r="O16" s="43"/>
      <c r="P16" s="42"/>
      <c r="Q16" s="193"/>
      <c r="R16" s="43"/>
      <c r="S16" s="42"/>
      <c r="T16" s="193"/>
      <c r="U16" s="43"/>
      <c r="V16" s="42"/>
      <c r="W16" s="193"/>
      <c r="X16" s="43"/>
      <c r="Y16" s="42"/>
      <c r="Z16" s="193"/>
      <c r="AA16" s="43"/>
      <c r="AB16" s="42"/>
      <c r="AC16" s="43"/>
      <c r="AD16" s="46"/>
      <c r="AE16" s="1"/>
      <c r="AF16" s="1"/>
      <c r="AG16" s="180" t="str">
        <f>IF(AUTOMATIQUE!A15="","",AUTOMATIQUE!A15)</f>
        <v>Remboursement Prêt Courant</v>
      </c>
      <c r="AH16" s="180" t="str">
        <f>IF(AUTOMATIQUE!B15="","",AUTOMATIQUE!B15)</f>
        <v/>
      </c>
      <c r="AI16" s="173">
        <f>IF(AND(AUTOMATIQUE!C15="",AUTOMATIQUE!D15=""),"",IF(OR(AND(AUTOMATIQUE!E15&lt;=1,AUTOMATIQUE!E15&gt;0,AUTOMATIQUE!F15=""),AND(AUTOMATIQUE!F15&gt;AUTOMATIQUE!E15,AUTOMATIQUE!F15&lt;=1)),AUTOMATIQUE!D15,AUTOMATIQUE!C15))+AK16</f>
        <v>120</v>
      </c>
      <c r="AJ16" s="67">
        <f t="shared" si="0"/>
        <v>120</v>
      </c>
      <c r="AK16" s="4"/>
      <c r="AL16" s="177" t="str">
        <f>IF(AUTOMATIQUE!H15="","",AUTOMATIQUE!H15)</f>
        <v>Emprunt</v>
      </c>
    </row>
    <row r="17" spans="1:38" ht="15" customHeight="1" x14ac:dyDescent="0.25">
      <c r="A17" s="42"/>
      <c r="B17" s="193"/>
      <c r="C17" s="43"/>
      <c r="D17" s="42"/>
      <c r="E17" s="193"/>
      <c r="F17" s="43"/>
      <c r="G17" s="42"/>
      <c r="H17" s="193"/>
      <c r="I17" s="43"/>
      <c r="J17" s="42"/>
      <c r="K17" s="193"/>
      <c r="L17" s="168"/>
      <c r="M17" s="42"/>
      <c r="N17" s="193"/>
      <c r="O17" s="43"/>
      <c r="P17" s="42"/>
      <c r="Q17" s="193"/>
      <c r="R17" s="43"/>
      <c r="S17" s="42"/>
      <c r="T17" s="193"/>
      <c r="U17" s="43"/>
      <c r="V17" s="42"/>
      <c r="W17" s="193"/>
      <c r="X17" s="43"/>
      <c r="Y17" s="42"/>
      <c r="Z17" s="193"/>
      <c r="AA17" s="43"/>
      <c r="AB17" s="42"/>
      <c r="AC17" s="43"/>
      <c r="AD17" s="46"/>
      <c r="AE17" s="1"/>
      <c r="AF17" s="1"/>
      <c r="AG17" s="180" t="str">
        <f>IF(AUTOMATIQUE!A16="","",AUTOMATIQUE!A16)</f>
        <v/>
      </c>
      <c r="AH17" s="180" t="str">
        <f>IF(AUTOMATIQUE!B16="","",AUTOMATIQUE!B16)</f>
        <v/>
      </c>
      <c r="AI17" s="173" t="e">
        <f>IF(AND(AUTOMATIQUE!C16="",AUTOMATIQUE!D16=""),"",IF(OR(AND(AUTOMATIQUE!E16&lt;=1,AUTOMATIQUE!E16&gt;0,AUTOMATIQUE!F16=""),AND(AUTOMATIQUE!F16&gt;AUTOMATIQUE!E16,AUTOMATIQUE!F16&lt;=1)),AUTOMATIQUE!D16,AUTOMATIQUE!C16))+AK17</f>
        <v>#VALUE!</v>
      </c>
      <c r="AJ17" s="67" t="str">
        <f t="shared" si="0"/>
        <v/>
      </c>
      <c r="AK17" s="4"/>
      <c r="AL17" s="177" t="str">
        <f>IF(AUTOMATIQUE!H16="","",AUTOMATIQUE!H16)</f>
        <v/>
      </c>
    </row>
    <row r="18" spans="1:38" ht="15" customHeight="1" x14ac:dyDescent="0.25">
      <c r="A18" s="42"/>
      <c r="B18" s="193"/>
      <c r="C18" s="43"/>
      <c r="D18" s="42"/>
      <c r="E18" s="193"/>
      <c r="F18" s="43"/>
      <c r="G18" s="42"/>
      <c r="H18" s="193"/>
      <c r="I18" s="43"/>
      <c r="J18" s="42"/>
      <c r="K18" s="193"/>
      <c r="L18" s="168"/>
      <c r="M18" s="42"/>
      <c r="N18" s="193"/>
      <c r="O18" s="43"/>
      <c r="P18" s="42"/>
      <c r="Q18" s="193"/>
      <c r="R18" s="43"/>
      <c r="S18" s="42"/>
      <c r="T18" s="193"/>
      <c r="U18" s="43"/>
      <c r="V18" s="42"/>
      <c r="W18" s="193"/>
      <c r="X18" s="43"/>
      <c r="Y18" s="42"/>
      <c r="Z18" s="193"/>
      <c r="AA18" s="43"/>
      <c r="AB18" s="42"/>
      <c r="AC18" s="43"/>
      <c r="AD18" s="46"/>
      <c r="AE18" s="1"/>
      <c r="AF18" s="1"/>
      <c r="AG18" s="180" t="str">
        <f>IF(AUTOMATIQUE!A17="","",AUTOMATIQUE!A17)</f>
        <v>Loyer</v>
      </c>
      <c r="AH18" s="180" t="str">
        <f>IF(AUTOMATIQUE!B17="","",AUTOMATIQUE!B17)</f>
        <v/>
      </c>
      <c r="AI18" s="173">
        <f>IF(AND(AUTOMATIQUE!C17="",AUTOMATIQUE!D17=""),"",IF(OR(AND(AUTOMATIQUE!E17&lt;=1,AUTOMATIQUE!E17&gt;0,AUTOMATIQUE!F17=""),AND(AUTOMATIQUE!F17&gt;AUTOMATIQUE!E17,AUTOMATIQUE!F17&lt;=1)),AUTOMATIQUE!D17,AUTOMATIQUE!C17))+AK18</f>
        <v>300</v>
      </c>
      <c r="AJ18" s="67">
        <f t="shared" si="0"/>
        <v>300</v>
      </c>
      <c r="AK18" s="4"/>
      <c r="AL18" s="177" t="str">
        <f>IF(AUTOMATIQUE!H17="","",AUTOMATIQUE!H17)</f>
        <v>Habitation secondaire</v>
      </c>
    </row>
    <row r="19" spans="1:38" ht="15" customHeight="1" x14ac:dyDescent="0.25">
      <c r="A19" s="42"/>
      <c r="B19" s="193"/>
      <c r="C19" s="43"/>
      <c r="D19" s="42"/>
      <c r="E19" s="193"/>
      <c r="F19" s="43"/>
      <c r="G19" s="42"/>
      <c r="H19" s="193"/>
      <c r="I19" s="43"/>
      <c r="J19" s="42"/>
      <c r="K19" s="193"/>
      <c r="L19" s="168"/>
      <c r="M19" s="42"/>
      <c r="N19" s="193"/>
      <c r="O19" s="43"/>
      <c r="P19" s="42"/>
      <c r="Q19" s="193"/>
      <c r="R19" s="43"/>
      <c r="S19" s="42"/>
      <c r="T19" s="193"/>
      <c r="U19" s="43"/>
      <c r="V19" s="42"/>
      <c r="W19" s="193"/>
      <c r="X19" s="43"/>
      <c r="Y19" s="42"/>
      <c r="Z19" s="193"/>
      <c r="AA19" s="43"/>
      <c r="AB19" s="42"/>
      <c r="AC19" s="43"/>
      <c r="AD19" s="46"/>
      <c r="AE19" s="1"/>
      <c r="AF19" s="1"/>
      <c r="AG19" s="180" t="str">
        <f>IF(AUTOMATIQUE!A18="","",AUTOMATIQUE!A18)</f>
        <v/>
      </c>
      <c r="AH19" s="180" t="str">
        <f>IF(AUTOMATIQUE!B18="","",AUTOMATIQUE!B18)</f>
        <v/>
      </c>
      <c r="AI19" s="173" t="e">
        <f>IF(AND(AUTOMATIQUE!C18="",AUTOMATIQUE!D18=""),"",IF(OR(AND(AUTOMATIQUE!E18&lt;=1,AUTOMATIQUE!E18&gt;0,AUTOMATIQUE!F18=""),AND(AUTOMATIQUE!F18&gt;AUTOMATIQUE!E18,AUTOMATIQUE!F18&lt;=1)),AUTOMATIQUE!D18,AUTOMATIQUE!C18))+AK19</f>
        <v>#VALUE!</v>
      </c>
      <c r="AJ19" s="67" t="str">
        <f t="shared" si="0"/>
        <v/>
      </c>
      <c r="AK19" s="4"/>
      <c r="AL19" s="177" t="str">
        <f>IF(AUTOMATIQUE!H18="","",AUTOMATIQUE!H18)</f>
        <v/>
      </c>
    </row>
    <row r="20" spans="1:38" ht="15" customHeight="1" x14ac:dyDescent="0.25">
      <c r="A20" s="42"/>
      <c r="B20" s="193"/>
      <c r="C20" s="43"/>
      <c r="D20" s="42"/>
      <c r="E20" s="193"/>
      <c r="F20" s="43"/>
      <c r="G20" s="42"/>
      <c r="H20" s="193"/>
      <c r="I20" s="43"/>
      <c r="J20" s="42"/>
      <c r="K20" s="193"/>
      <c r="L20" s="168"/>
      <c r="M20" s="42"/>
      <c r="N20" s="193"/>
      <c r="O20" s="43"/>
      <c r="P20" s="42"/>
      <c r="Q20" s="193"/>
      <c r="R20" s="43"/>
      <c r="S20" s="42"/>
      <c r="T20" s="193"/>
      <c r="U20" s="43"/>
      <c r="V20" s="42"/>
      <c r="W20" s="193"/>
      <c r="X20" s="43"/>
      <c r="Y20" s="42"/>
      <c r="Z20" s="193"/>
      <c r="AA20" s="43"/>
      <c r="AB20" s="42"/>
      <c r="AC20" s="43"/>
      <c r="AD20" s="46"/>
      <c r="AE20" s="1"/>
      <c r="AF20" s="1"/>
      <c r="AG20" s="180" t="str">
        <f>IF(AUTOMATIQUE!A19="","",AUTOMATIQUE!A19)</f>
        <v>Impôts foncier</v>
      </c>
      <c r="AH20" s="180" t="str">
        <f>IF(AUTOMATIQUE!B19="","",AUTOMATIQUE!B19)</f>
        <v/>
      </c>
      <c r="AI20" s="173">
        <f>IF(AND(AUTOMATIQUE!C19="",AUTOMATIQUE!D19=""),"",IF(OR(AND(AUTOMATIQUE!E19&lt;=1,AUTOMATIQUE!E19&gt;0,AUTOMATIQUE!F19=""),AND(AUTOMATIQUE!F19&gt;AUTOMATIQUE!E19,AUTOMATIQUE!F19&lt;=1)),AUTOMATIQUE!D19,AUTOMATIQUE!C19))+AK20</f>
        <v>150</v>
      </c>
      <c r="AJ20" s="67">
        <f t="shared" si="0"/>
        <v>150</v>
      </c>
      <c r="AK20" s="4"/>
      <c r="AL20" s="177" t="str">
        <f>IF(AUTOMATIQUE!H19="","",AUTOMATIQUE!H19)</f>
        <v>Impôts</v>
      </c>
    </row>
    <row r="21" spans="1:38" ht="15" customHeight="1" x14ac:dyDescent="0.25">
      <c r="A21" s="42"/>
      <c r="B21" s="193"/>
      <c r="C21" s="43"/>
      <c r="D21" s="42"/>
      <c r="E21" s="193"/>
      <c r="F21" s="43"/>
      <c r="G21" s="42"/>
      <c r="H21" s="193"/>
      <c r="I21" s="43"/>
      <c r="J21" s="42"/>
      <c r="K21" s="193"/>
      <c r="L21" s="168"/>
      <c r="M21" s="42"/>
      <c r="N21" s="193"/>
      <c r="O21" s="43"/>
      <c r="P21" s="42"/>
      <c r="Q21" s="193"/>
      <c r="R21" s="43"/>
      <c r="S21" s="42"/>
      <c r="T21" s="193"/>
      <c r="U21" s="43"/>
      <c r="V21" s="42"/>
      <c r="W21" s="193"/>
      <c r="X21" s="43"/>
      <c r="Y21" s="42"/>
      <c r="Z21" s="193"/>
      <c r="AA21" s="43"/>
      <c r="AB21" s="42"/>
      <c r="AC21" s="43"/>
      <c r="AD21" s="46"/>
      <c r="AE21" s="1"/>
      <c r="AF21" s="1"/>
      <c r="AG21" s="180" t="str">
        <f>IF(AUTOMATIQUE!A20="","",AUTOMATIQUE!A20)</f>
        <v/>
      </c>
      <c r="AH21" s="180" t="str">
        <f>IF(AUTOMATIQUE!B20="","",AUTOMATIQUE!B20)</f>
        <v/>
      </c>
      <c r="AI21" s="173" t="e">
        <f>IF(AND(AUTOMATIQUE!C20="",AUTOMATIQUE!D20=""),"",IF(OR(AND(AUTOMATIQUE!E20&lt;=1,AUTOMATIQUE!E20&gt;0,AUTOMATIQUE!F20=""),AND(AUTOMATIQUE!F20&gt;AUTOMATIQUE!E20,AUTOMATIQUE!F20&lt;=1)),AUTOMATIQUE!D20,AUTOMATIQUE!C20))+AK21</f>
        <v>#VALUE!</v>
      </c>
      <c r="AJ21" s="67" t="str">
        <f t="shared" si="0"/>
        <v/>
      </c>
      <c r="AK21" s="4"/>
      <c r="AL21" s="177" t="str">
        <f>IF(AUTOMATIQUE!H20="","",AUTOMATIQUE!H20)</f>
        <v/>
      </c>
    </row>
    <row r="22" spans="1:38" ht="15" customHeight="1" x14ac:dyDescent="0.25">
      <c r="A22" s="42"/>
      <c r="B22" s="193"/>
      <c r="C22" s="43"/>
      <c r="D22" s="42"/>
      <c r="E22" s="193"/>
      <c r="F22" s="43"/>
      <c r="G22" s="42"/>
      <c r="H22" s="193"/>
      <c r="I22" s="43"/>
      <c r="J22" s="42"/>
      <c r="K22" s="193"/>
      <c r="L22" s="168"/>
      <c r="M22" s="42"/>
      <c r="N22" s="193"/>
      <c r="O22" s="43"/>
      <c r="P22" s="42"/>
      <c r="Q22" s="193"/>
      <c r="R22" s="43"/>
      <c r="S22" s="42"/>
      <c r="T22" s="193"/>
      <c r="U22" s="43"/>
      <c r="V22" s="42"/>
      <c r="W22" s="193"/>
      <c r="X22" s="43"/>
      <c r="Y22" s="42"/>
      <c r="Z22" s="193"/>
      <c r="AA22" s="43"/>
      <c r="AB22" s="42"/>
      <c r="AC22" s="43"/>
      <c r="AD22" s="46"/>
      <c r="AE22" s="1"/>
      <c r="AF22" s="1"/>
      <c r="AG22" s="180" t="str">
        <f>IF(AUTOMATIQUE!A21="","",AUTOMATIQUE!A21)</f>
        <v>Impôts revenus</v>
      </c>
      <c r="AH22" s="180" t="str">
        <f>IF(AUTOMATIQUE!B21="","",AUTOMATIQUE!B21)</f>
        <v/>
      </c>
      <c r="AI22" s="173">
        <f>IF(AND(AUTOMATIQUE!C21="",AUTOMATIQUE!D21=""),"",IF(OR(AND(AUTOMATIQUE!E21&lt;=1,AUTOMATIQUE!E21&gt;0,AUTOMATIQUE!F21=""),AND(AUTOMATIQUE!F21&gt;AUTOMATIQUE!E21,AUTOMATIQUE!F21&lt;=1)),AUTOMATIQUE!D21,AUTOMATIQUE!C21))+AK22</f>
        <v>320</v>
      </c>
      <c r="AJ22" s="67">
        <f t="shared" si="0"/>
        <v>320</v>
      </c>
      <c r="AK22" s="4"/>
      <c r="AL22" s="177" t="str">
        <f>IF(AUTOMATIQUE!H21="","",AUTOMATIQUE!H21)</f>
        <v>Impôts</v>
      </c>
    </row>
    <row r="23" spans="1:38" ht="15" customHeight="1" x14ac:dyDescent="0.25">
      <c r="A23" s="42"/>
      <c r="B23" s="193"/>
      <c r="C23" s="43"/>
      <c r="D23" s="42"/>
      <c r="E23" s="193"/>
      <c r="F23" s="43"/>
      <c r="G23" s="42"/>
      <c r="H23" s="193"/>
      <c r="I23" s="43"/>
      <c r="J23" s="42"/>
      <c r="K23" s="193"/>
      <c r="L23" s="168"/>
      <c r="M23" s="42"/>
      <c r="N23" s="193"/>
      <c r="O23" s="43"/>
      <c r="P23" s="42"/>
      <c r="Q23" s="193"/>
      <c r="R23" s="43"/>
      <c r="S23" s="42"/>
      <c r="T23" s="193"/>
      <c r="U23" s="43"/>
      <c r="V23" s="42"/>
      <c r="W23" s="193"/>
      <c r="X23" s="43"/>
      <c r="Y23" s="42"/>
      <c r="Z23" s="193"/>
      <c r="AA23" s="43"/>
      <c r="AB23" s="42"/>
      <c r="AC23" s="43"/>
      <c r="AD23" s="46"/>
      <c r="AE23" s="1"/>
      <c r="AF23" s="1"/>
      <c r="AG23" s="180" t="str">
        <f>IF(AUTOMATIQUE!A22="","",AUTOMATIQUE!A22)</f>
        <v/>
      </c>
      <c r="AH23" s="180" t="str">
        <f>IF(AUTOMATIQUE!B22="","",AUTOMATIQUE!B22)</f>
        <v/>
      </c>
      <c r="AI23" s="173" t="e">
        <f>IF(AND(AUTOMATIQUE!C22="",AUTOMATIQUE!D22=""),"",IF(OR(AND(AUTOMATIQUE!E22&lt;=1,AUTOMATIQUE!E22&gt;0,AUTOMATIQUE!F22=""),AND(AUTOMATIQUE!F22&gt;AUTOMATIQUE!E22,AUTOMATIQUE!F22&lt;=1)),AUTOMATIQUE!D22,AUTOMATIQUE!C22))+AK23</f>
        <v>#VALUE!</v>
      </c>
      <c r="AJ23" s="67" t="str">
        <f t="shared" si="0"/>
        <v/>
      </c>
      <c r="AK23" s="4"/>
      <c r="AL23" s="177" t="str">
        <f>IF(AUTOMATIQUE!H22="","",AUTOMATIQUE!H22)</f>
        <v/>
      </c>
    </row>
    <row r="24" spans="1:38" ht="15" customHeight="1" x14ac:dyDescent="0.25">
      <c r="A24" s="42"/>
      <c r="B24" s="193"/>
      <c r="C24" s="43"/>
      <c r="D24" s="42"/>
      <c r="E24" s="193"/>
      <c r="F24" s="43"/>
      <c r="G24" s="42"/>
      <c r="H24" s="193"/>
      <c r="I24" s="43"/>
      <c r="J24" s="42"/>
      <c r="K24" s="193"/>
      <c r="L24" s="168"/>
      <c r="M24" s="42"/>
      <c r="N24" s="193"/>
      <c r="O24" s="43"/>
      <c r="P24" s="42"/>
      <c r="Q24" s="193"/>
      <c r="R24" s="43"/>
      <c r="S24" s="42"/>
      <c r="T24" s="193"/>
      <c r="U24" s="43"/>
      <c r="V24" s="42"/>
      <c r="W24" s="193"/>
      <c r="X24" s="43"/>
      <c r="Y24" s="42"/>
      <c r="Z24" s="193"/>
      <c r="AA24" s="43"/>
      <c r="AB24" s="42"/>
      <c r="AC24" s="43"/>
      <c r="AD24" s="46"/>
      <c r="AE24" s="1"/>
      <c r="AF24" s="1"/>
      <c r="AG24" s="180" t="str">
        <f>IF(AUTOMATIQUE!A23="","",AUTOMATIQUE!A23)</f>
        <v/>
      </c>
      <c r="AH24" s="180" t="str">
        <f>IF(AUTOMATIQUE!B23="","",AUTOMATIQUE!B23)</f>
        <v/>
      </c>
      <c r="AI24" s="174" t="e">
        <f>IF(AND(AUTOMATIQUE!C23="",AUTOMATIQUE!D23=""),"",IF(OR(AND(AUTOMATIQUE!E23&lt;=1,AUTOMATIQUE!E23&gt;0,AUTOMATIQUE!F23=""),AND(AUTOMATIQUE!F23&gt;AUTOMATIQUE!E23,AUTOMATIQUE!F23&lt;=1)),AUTOMATIQUE!D23,AUTOMATIQUE!C23))+AK24</f>
        <v>#VALUE!</v>
      </c>
      <c r="AJ24" s="64" t="str">
        <f t="shared" si="0"/>
        <v/>
      </c>
      <c r="AK24" s="5"/>
      <c r="AL24" s="177" t="str">
        <f>IF(AUTOMATIQUE!H23="","",AUTOMATIQUE!H23)</f>
        <v/>
      </c>
    </row>
    <row r="25" spans="1:38" ht="15" customHeight="1" x14ac:dyDescent="0.25">
      <c r="A25" s="42"/>
      <c r="B25" s="193"/>
      <c r="C25" s="43"/>
      <c r="D25" s="42"/>
      <c r="E25" s="193"/>
      <c r="F25" s="43"/>
      <c r="G25" s="42"/>
      <c r="H25" s="193"/>
      <c r="I25" s="43"/>
      <c r="J25" s="42"/>
      <c r="K25" s="193"/>
      <c r="L25" s="168"/>
      <c r="M25" s="42"/>
      <c r="N25" s="193"/>
      <c r="O25" s="43"/>
      <c r="P25" s="42"/>
      <c r="Q25" s="193"/>
      <c r="R25" s="43"/>
      <c r="S25" s="42"/>
      <c r="T25" s="193"/>
      <c r="U25" s="43"/>
      <c r="V25" s="42"/>
      <c r="W25" s="193"/>
      <c r="X25" s="43"/>
      <c r="Y25" s="42"/>
      <c r="Z25" s="193"/>
      <c r="AA25" s="43"/>
      <c r="AB25" s="42"/>
      <c r="AC25" s="43"/>
      <c r="AD25" s="46"/>
      <c r="AE25" s="1"/>
      <c r="AF25" s="1"/>
      <c r="AG25" s="180" t="str">
        <f>IF(AUTOMATIQUE!A24="","",AUTOMATIQUE!A24)</f>
        <v/>
      </c>
      <c r="AH25" s="180" t="str">
        <f>IF(AUTOMATIQUE!B24="","",AUTOMATIQUE!B24)</f>
        <v/>
      </c>
      <c r="AI25" s="174" t="e">
        <f>IF(AND(AUTOMATIQUE!C24="",AUTOMATIQUE!D24=""),"",IF(OR(AND(AUTOMATIQUE!E24&lt;=1,AUTOMATIQUE!E24&gt;0,AUTOMATIQUE!F24=""),AND(AUTOMATIQUE!F24&gt;AUTOMATIQUE!E24,AUTOMATIQUE!F24&lt;=1)),AUTOMATIQUE!D24,AUTOMATIQUE!C24))+AK25</f>
        <v>#VALUE!</v>
      </c>
      <c r="AJ25" s="64" t="str">
        <f t="shared" si="0"/>
        <v/>
      </c>
      <c r="AK25" s="5"/>
      <c r="AL25" s="177" t="str">
        <f>IF(AUTOMATIQUE!H24="","",AUTOMATIQUE!H24)</f>
        <v/>
      </c>
    </row>
    <row r="26" spans="1:38" ht="15" customHeight="1" x14ac:dyDescent="0.25">
      <c r="A26" s="42"/>
      <c r="B26" s="193"/>
      <c r="C26" s="43"/>
      <c r="D26" s="42"/>
      <c r="E26" s="193"/>
      <c r="F26" s="43"/>
      <c r="G26" s="42"/>
      <c r="H26" s="193"/>
      <c r="I26" s="43"/>
      <c r="J26" s="42"/>
      <c r="K26" s="193"/>
      <c r="L26" s="168"/>
      <c r="M26" s="42"/>
      <c r="N26" s="193"/>
      <c r="O26" s="43"/>
      <c r="P26" s="42"/>
      <c r="Q26" s="193"/>
      <c r="R26" s="43"/>
      <c r="S26" s="42"/>
      <c r="T26" s="193"/>
      <c r="U26" s="43"/>
      <c r="V26" s="42"/>
      <c r="W26" s="193"/>
      <c r="X26" s="43"/>
      <c r="Y26" s="42"/>
      <c r="Z26" s="193"/>
      <c r="AA26" s="43"/>
      <c r="AB26" s="42"/>
      <c r="AC26" s="43"/>
      <c r="AD26" s="46"/>
      <c r="AE26" s="1"/>
      <c r="AF26" s="1"/>
      <c r="AG26" s="180" t="str">
        <f>IF(AUTOMATIQUE!A25="","",AUTOMATIQUE!A25)</f>
        <v/>
      </c>
      <c r="AH26" s="180" t="str">
        <f>IF(AUTOMATIQUE!B25="","",AUTOMATIQUE!B25)</f>
        <v/>
      </c>
      <c r="AI26" s="174" t="e">
        <f>IF(AND(AUTOMATIQUE!C25="",AUTOMATIQUE!D25=""),"",IF(OR(AND(AUTOMATIQUE!E25&lt;=1,AUTOMATIQUE!E25&gt;0,AUTOMATIQUE!F25=""),AND(AUTOMATIQUE!F25&gt;AUTOMATIQUE!E25,AUTOMATIQUE!F25&lt;=1)),AUTOMATIQUE!D25,AUTOMATIQUE!C25))+AK26</f>
        <v>#VALUE!</v>
      </c>
      <c r="AJ26" s="64" t="str">
        <f t="shared" si="0"/>
        <v/>
      </c>
      <c r="AK26" s="5"/>
      <c r="AL26" s="177" t="str">
        <f>IF(AUTOMATIQUE!H25="","",AUTOMATIQUE!H25)</f>
        <v/>
      </c>
    </row>
    <row r="27" spans="1:38" ht="15" customHeight="1" x14ac:dyDescent="0.25">
      <c r="A27" s="42"/>
      <c r="B27" s="193"/>
      <c r="C27" s="43"/>
      <c r="D27" s="42"/>
      <c r="E27" s="193"/>
      <c r="F27" s="43"/>
      <c r="G27" s="42"/>
      <c r="H27" s="193"/>
      <c r="I27" s="43"/>
      <c r="J27" s="42"/>
      <c r="K27" s="193"/>
      <c r="L27" s="168"/>
      <c r="M27" s="42"/>
      <c r="N27" s="193"/>
      <c r="O27" s="43"/>
      <c r="P27" s="42"/>
      <c r="Q27" s="193"/>
      <c r="R27" s="43"/>
      <c r="S27" s="42"/>
      <c r="T27" s="193"/>
      <c r="U27" s="43"/>
      <c r="V27" s="42"/>
      <c r="W27" s="193"/>
      <c r="X27" s="43"/>
      <c r="Y27" s="42"/>
      <c r="Z27" s="193"/>
      <c r="AA27" s="43"/>
      <c r="AB27" s="42"/>
      <c r="AC27" s="43"/>
      <c r="AD27" s="46"/>
      <c r="AE27" s="1"/>
      <c r="AF27" s="1"/>
      <c r="AG27" s="180" t="str">
        <f>IF(AUTOMATIQUE!A26="","",AUTOMATIQUE!A26)</f>
        <v/>
      </c>
      <c r="AH27" s="180" t="str">
        <f>IF(AUTOMATIQUE!B26="","",AUTOMATIQUE!B26)</f>
        <v/>
      </c>
      <c r="AI27" s="174" t="e">
        <f>IF(AND(AUTOMATIQUE!C26="",AUTOMATIQUE!D26=""),"",IF(OR(AND(AUTOMATIQUE!E26&lt;=1,AUTOMATIQUE!E26&gt;0,AUTOMATIQUE!F26=""),AND(AUTOMATIQUE!F26&gt;AUTOMATIQUE!E26,AUTOMATIQUE!F26&lt;=1)),AUTOMATIQUE!D26,AUTOMATIQUE!C26))+AK27</f>
        <v>#VALUE!</v>
      </c>
      <c r="AJ27" s="64" t="str">
        <f t="shared" si="0"/>
        <v/>
      </c>
      <c r="AK27" s="5"/>
      <c r="AL27" s="177" t="str">
        <f>IF(AUTOMATIQUE!H26="","",AUTOMATIQUE!H26)</f>
        <v/>
      </c>
    </row>
    <row r="28" spans="1:38" ht="15" customHeight="1" x14ac:dyDescent="0.25">
      <c r="A28" s="42"/>
      <c r="B28" s="193"/>
      <c r="C28" s="43"/>
      <c r="D28" s="42"/>
      <c r="E28" s="193"/>
      <c r="F28" s="43"/>
      <c r="G28" s="42"/>
      <c r="H28" s="193"/>
      <c r="I28" s="43"/>
      <c r="J28" s="42"/>
      <c r="K28" s="193"/>
      <c r="L28" s="168"/>
      <c r="M28" s="42"/>
      <c r="N28" s="193"/>
      <c r="O28" s="43"/>
      <c r="P28" s="42"/>
      <c r="Q28" s="193"/>
      <c r="R28" s="43"/>
      <c r="S28" s="42"/>
      <c r="T28" s="193"/>
      <c r="U28" s="43"/>
      <c r="V28" s="42"/>
      <c r="W28" s="193"/>
      <c r="X28" s="43"/>
      <c r="Y28" s="42"/>
      <c r="Z28" s="193"/>
      <c r="AA28" s="43"/>
      <c r="AB28" s="42"/>
      <c r="AC28" s="43"/>
      <c r="AD28" s="46"/>
      <c r="AE28" s="1"/>
      <c r="AF28" s="1"/>
      <c r="AG28" s="180" t="str">
        <f>IF(AUTOMATIQUE!A27="","",AUTOMATIQUE!A27)</f>
        <v/>
      </c>
      <c r="AH28" s="180" t="str">
        <f>IF(AUTOMATIQUE!B27="","",AUTOMATIQUE!B27)</f>
        <v/>
      </c>
      <c r="AI28" s="174" t="e">
        <f>IF(AND(AUTOMATIQUE!C27="",AUTOMATIQUE!D27=""),"",IF(OR(AND(AUTOMATIQUE!E27&lt;=1,AUTOMATIQUE!E27&gt;0,AUTOMATIQUE!F27=""),AND(AUTOMATIQUE!F27&gt;AUTOMATIQUE!E27,AUTOMATIQUE!F27&lt;=1)),AUTOMATIQUE!D27,AUTOMATIQUE!C27))+AK28</f>
        <v>#VALUE!</v>
      </c>
      <c r="AJ28" s="64" t="str">
        <f t="shared" si="0"/>
        <v/>
      </c>
      <c r="AK28" s="5"/>
      <c r="AL28" s="177" t="str">
        <f>IF(AUTOMATIQUE!H27="","",AUTOMATIQUE!H27)</f>
        <v/>
      </c>
    </row>
    <row r="29" spans="1:38" ht="15" customHeight="1" thickBot="1" x14ac:dyDescent="0.3">
      <c r="A29" s="44"/>
      <c r="B29" s="200"/>
      <c r="C29" s="45"/>
      <c r="D29" s="44"/>
      <c r="E29" s="200"/>
      <c r="F29" s="45"/>
      <c r="G29" s="44"/>
      <c r="H29" s="200"/>
      <c r="I29" s="45"/>
      <c r="J29" s="44"/>
      <c r="K29" s="200"/>
      <c r="L29" s="170"/>
      <c r="M29" s="44"/>
      <c r="N29" s="200"/>
      <c r="O29" s="45"/>
      <c r="P29" s="44"/>
      <c r="Q29" s="200"/>
      <c r="R29" s="45"/>
      <c r="S29" s="44"/>
      <c r="T29" s="200"/>
      <c r="U29" s="45"/>
      <c r="V29" s="44"/>
      <c r="W29" s="200"/>
      <c r="X29" s="45"/>
      <c r="Y29" s="44"/>
      <c r="Z29" s="200"/>
      <c r="AA29" s="45"/>
      <c r="AB29" s="44"/>
      <c r="AC29" s="45"/>
      <c r="AD29" s="46"/>
      <c r="AE29" s="1"/>
      <c r="AF29" s="1"/>
      <c r="AG29" s="180" t="str">
        <f>IF(AUTOMATIQUE!A28="","",AUTOMATIQUE!A28)</f>
        <v/>
      </c>
      <c r="AH29" s="180" t="str">
        <f>IF(AUTOMATIQUE!B28="","",AUTOMATIQUE!B28)</f>
        <v/>
      </c>
      <c r="AI29" s="174" t="e">
        <f>IF(AND(AUTOMATIQUE!C28="",AUTOMATIQUE!D28=""),"",IF(OR(AND(AUTOMATIQUE!E28&lt;=1,AUTOMATIQUE!E28&gt;0,AUTOMATIQUE!F28=""),AND(AUTOMATIQUE!F28&gt;AUTOMATIQUE!E28,AUTOMATIQUE!F28&lt;=1)),AUTOMATIQUE!D28,AUTOMATIQUE!C28))+AK29</f>
        <v>#VALUE!</v>
      </c>
      <c r="AJ29" s="64" t="str">
        <f t="shared" si="0"/>
        <v/>
      </c>
      <c r="AK29" s="5"/>
      <c r="AL29" s="177" t="str">
        <f>IF(AUTOMATIQUE!H28="","",AUTOMATIQUE!H28)</f>
        <v/>
      </c>
    </row>
    <row r="30" spans="1:38" ht="38.1" customHeight="1" thickBot="1" x14ac:dyDescent="0.3">
      <c r="A30" s="309">
        <f>SUM(C4:C29)</f>
        <v>200</v>
      </c>
      <c r="B30" s="310"/>
      <c r="C30" s="311"/>
      <c r="D30" s="309">
        <f t="shared" ref="D30" si="1">SUM(F4:F29)</f>
        <v>30</v>
      </c>
      <c r="E30" s="310"/>
      <c r="F30" s="311"/>
      <c r="G30" s="309">
        <f t="shared" ref="G30" si="2">SUM(I4:I29)</f>
        <v>60</v>
      </c>
      <c r="H30" s="310"/>
      <c r="I30" s="311"/>
      <c r="J30" s="309">
        <f t="shared" ref="J30" si="3">SUM(L4:L29)</f>
        <v>15</v>
      </c>
      <c r="K30" s="310"/>
      <c r="L30" s="311"/>
      <c r="M30" s="309">
        <f t="shared" ref="M30" si="4">SUM(O4:O29)</f>
        <v>50</v>
      </c>
      <c r="N30" s="310"/>
      <c r="O30" s="311"/>
      <c r="P30" s="309">
        <f t="shared" ref="P30" si="5">SUM(R4:R29)</f>
        <v>30</v>
      </c>
      <c r="Q30" s="310"/>
      <c r="R30" s="311"/>
      <c r="S30" s="309">
        <f t="shared" ref="S30" si="6">SUM(U4:U29)</f>
        <v>150</v>
      </c>
      <c r="T30" s="310"/>
      <c r="U30" s="311"/>
      <c r="V30" s="309">
        <f t="shared" ref="V30" si="7">SUM(X4:X29)</f>
        <v>80</v>
      </c>
      <c r="W30" s="310"/>
      <c r="X30" s="311"/>
      <c r="Y30" s="309">
        <f t="shared" ref="Y30" si="8">SUM(AA4:AA29)</f>
        <v>45</v>
      </c>
      <c r="Z30" s="310"/>
      <c r="AA30" s="311"/>
      <c r="AB30" s="309">
        <f>SUM(AC4:AC29)</f>
        <v>50</v>
      </c>
      <c r="AC30" s="311"/>
      <c r="AD30" s="46"/>
      <c r="AE30" s="1"/>
      <c r="AF30" s="1"/>
      <c r="AG30" s="180" t="str">
        <f>IF(AUTOMATIQUE!A29="","",AUTOMATIQUE!A29)</f>
        <v/>
      </c>
      <c r="AH30" s="180" t="str">
        <f>IF(AUTOMATIQUE!B29="","",AUTOMATIQUE!B29)</f>
        <v/>
      </c>
      <c r="AI30" s="174" t="e">
        <f>IF(AND(AUTOMATIQUE!C29="",AUTOMATIQUE!D29=""),"",IF(OR(AND(AUTOMATIQUE!E29&lt;=1,AUTOMATIQUE!E29&gt;0,AUTOMATIQUE!F29=""),AND(AUTOMATIQUE!F29&gt;AUTOMATIQUE!E29,AUTOMATIQUE!F29&lt;=1)),AUTOMATIQUE!D29,AUTOMATIQUE!C29))+AK30</f>
        <v>#VALUE!</v>
      </c>
      <c r="AJ30" s="64" t="str">
        <f t="shared" si="0"/>
        <v/>
      </c>
      <c r="AK30" s="5"/>
      <c r="AL30" s="177" t="str">
        <f>IF(AUTOMATIQUE!H29="","",AUTOMATIQUE!H29)</f>
        <v/>
      </c>
    </row>
    <row r="31" spans="1:38" ht="15" customHeight="1" thickBot="1" x14ac:dyDescent="0.3">
      <c r="A31" s="34"/>
      <c r="B31" s="34"/>
      <c r="C31" s="34"/>
      <c r="D31" s="34"/>
      <c r="E31" s="34"/>
      <c r="F31" s="34"/>
      <c r="G31" s="34"/>
      <c r="H31" s="34"/>
      <c r="I31" s="34"/>
      <c r="J31" s="34"/>
      <c r="K31" s="34"/>
      <c r="L31" s="34"/>
      <c r="M31" s="34"/>
      <c r="N31" s="34"/>
      <c r="O31" s="34"/>
      <c r="P31" s="34"/>
      <c r="Q31" s="34"/>
      <c r="R31" s="34"/>
      <c r="S31" s="34"/>
      <c r="T31" s="34"/>
      <c r="U31" s="34"/>
      <c r="V31" s="34"/>
      <c r="W31" s="34"/>
      <c r="X31" s="34"/>
      <c r="Y31" s="34"/>
      <c r="Z31" s="34"/>
      <c r="AA31" s="34"/>
      <c r="AB31" s="34"/>
      <c r="AC31" s="34"/>
      <c r="AD31" s="34"/>
      <c r="AE31" s="34"/>
      <c r="AF31" s="34"/>
      <c r="AG31" s="180" t="str">
        <f>IF(AUTOMATIQUE!A30="","",AUTOMATIQUE!A30)</f>
        <v/>
      </c>
      <c r="AH31" s="180" t="str">
        <f>IF(AUTOMATIQUE!B30="","",AUTOMATIQUE!B30)</f>
        <v/>
      </c>
      <c r="AI31" s="174" t="e">
        <f>IF(AND(AUTOMATIQUE!C30="",AUTOMATIQUE!D30=""),"",IF(OR(AND(AUTOMATIQUE!E30&lt;=1,AUTOMATIQUE!E30&gt;0,AUTOMATIQUE!F30=""),AND(AUTOMATIQUE!F30&gt;AUTOMATIQUE!E30,AUTOMATIQUE!F30&lt;=1)),AUTOMATIQUE!D30,AUTOMATIQUE!C30))+AK31</f>
        <v>#VALUE!</v>
      </c>
      <c r="AJ31" s="64" t="str">
        <f t="shared" si="0"/>
        <v/>
      </c>
      <c r="AK31" s="5"/>
      <c r="AL31" s="177" t="str">
        <f>IF(AUTOMATIQUE!H30="","",AUTOMATIQUE!H30)</f>
        <v/>
      </c>
    </row>
    <row r="32" spans="1:38" ht="35.1" customHeight="1" thickBot="1" x14ac:dyDescent="0.3">
      <c r="A32" s="333" t="str">
        <f>IF(AUTOMATIQUE!O36="","",AUTOMATIQUE!O36)</f>
        <v>Véhicules</v>
      </c>
      <c r="B32" s="315"/>
      <c r="C32" s="315"/>
      <c r="D32" s="315" t="str">
        <f>IF(AUTOMATIQUE!O37="","",AUTOMATIQUE!O37)</f>
        <v>Loisirs</v>
      </c>
      <c r="E32" s="315"/>
      <c r="F32" s="315"/>
      <c r="G32" s="315" t="str">
        <f>IF(AUTOMATIQUE!O38="","",AUTOMATIQUE!O38)</f>
        <v>Loisirs</v>
      </c>
      <c r="H32" s="315"/>
      <c r="I32" s="315"/>
      <c r="J32" s="315" t="str">
        <f>IF(AUTOMATIQUE!O39="","",AUTOMATIQUE!O39)</f>
        <v>Loisirs</v>
      </c>
      <c r="K32" s="315"/>
      <c r="L32" s="315"/>
      <c r="M32" s="315" t="str">
        <f>IF(AUTOMATIQUE!O40="","",AUTOMATIQUE!O40)</f>
        <v>Animaux</v>
      </c>
      <c r="N32" s="315"/>
      <c r="O32" s="315"/>
      <c r="P32" s="315" t="str">
        <f>IF(AUTOMATIQUE!O41="","",AUTOMATIQUE!O41)</f>
        <v>Numérique</v>
      </c>
      <c r="Q32" s="315"/>
      <c r="R32" s="315"/>
      <c r="S32" s="315" t="str">
        <f>IF(AUTOMATIQUE!O42="","",AUTOMATIQUE!O42)</f>
        <v>Bureautique</v>
      </c>
      <c r="T32" s="315"/>
      <c r="U32" s="315"/>
      <c r="V32" s="315" t="str">
        <f>IF(AUTOMATIQUE!O43="","",AUTOMATIQUE!O43)</f>
        <v>Sexe</v>
      </c>
      <c r="W32" s="315"/>
      <c r="X32" s="315"/>
      <c r="Y32" s="315" t="str">
        <f>IF(AUTOMATIQUE!O44="","",AUTOMATIQUE!O44)</f>
        <v>Autres</v>
      </c>
      <c r="Z32" s="315"/>
      <c r="AA32" s="315"/>
      <c r="AB32" s="315" t="str">
        <f>IF(AUTOMATIQUE!O45="","",AUTOMATIQUE!O45)</f>
        <v>Epargne</v>
      </c>
      <c r="AC32" s="315"/>
      <c r="AD32" s="315" t="str">
        <f>IF(AUTOMATIQUE!O46="","",AUTOMATIQUE!O46)</f>
        <v>Addictions</v>
      </c>
      <c r="AE32" s="316"/>
      <c r="AF32" s="34"/>
      <c r="AG32" s="180" t="str">
        <f>IF(AUTOMATIQUE!A31="","",AUTOMATIQUE!A31)</f>
        <v/>
      </c>
      <c r="AH32" s="180" t="str">
        <f>IF(AUTOMATIQUE!B31="","",AUTOMATIQUE!B31)</f>
        <v/>
      </c>
      <c r="AI32" s="174" t="e">
        <f>IF(AND(AUTOMATIQUE!C31="",AUTOMATIQUE!D31=""),"",IF(OR(AND(AUTOMATIQUE!E31&lt;=1,AUTOMATIQUE!E31&gt;0,AUTOMATIQUE!F31=""),AND(AUTOMATIQUE!F31&gt;AUTOMATIQUE!E31,AUTOMATIQUE!F31&lt;=1)),AUTOMATIQUE!D31,AUTOMATIQUE!C31))+AK32</f>
        <v>#VALUE!</v>
      </c>
      <c r="AJ32" s="64" t="str">
        <f t="shared" si="0"/>
        <v/>
      </c>
      <c r="AK32" s="5"/>
      <c r="AL32" s="177" t="str">
        <f>IF(AUTOMATIQUE!H31="","",AUTOMATIQUE!H31)</f>
        <v/>
      </c>
    </row>
    <row r="33" spans="1:38" ht="53.1" customHeight="1" thickBot="1" x14ac:dyDescent="0.3">
      <c r="A33" s="312" t="str">
        <f>IF(AUTOMATIQUE!$L36="","",AUTOMATIQUE!$L36)</f>
        <v>Courses courantes</v>
      </c>
      <c r="B33" s="314"/>
      <c r="C33" s="313"/>
      <c r="D33" s="312" t="str">
        <f>IF(AUTOMATIQUE!$L37="","",AUTOMATIQUE!$L37)</f>
        <v>Restaurant / Bar</v>
      </c>
      <c r="E33" s="314"/>
      <c r="F33" s="313"/>
      <c r="G33" s="312" t="str">
        <f>IF(AUTOMATIQUE!$L38="","",AUTOMATIQUE!$L38)</f>
        <v>Activités / Voyages / Vacances</v>
      </c>
      <c r="H33" s="314"/>
      <c r="I33" s="313"/>
      <c r="J33" s="312" t="str">
        <f>IF(AUTOMATIQUE!$L39="","",AUTOMATIQUE!$L39)</f>
        <v>Sports</v>
      </c>
      <c r="K33" s="314"/>
      <c r="L33" s="313"/>
      <c r="M33" s="312" t="str">
        <f>IF(AUTOMATIQUE!$L40="","",AUTOMATIQUE!$L40)</f>
        <v>Pets</v>
      </c>
      <c r="N33" s="314"/>
      <c r="O33" s="313"/>
      <c r="P33" s="312" t="str">
        <f>IF(AUTOMATIQUE!$L41="","",AUTOMATIQUE!$L41)</f>
        <v>Informatique / Téléphonie / Electronique</v>
      </c>
      <c r="Q33" s="314"/>
      <c r="R33" s="313"/>
      <c r="S33" s="312" t="str">
        <f>IF(AUTOMATIQUE!$L42="","",AUTOMATIQUE!$L42)</f>
        <v>Fournitures Bureautique</v>
      </c>
      <c r="T33" s="314"/>
      <c r="U33" s="313"/>
      <c r="V33" s="312" t="str">
        <f>IF(AUTOMATIQUE!$L43="","",AUTOMATIQUE!$L43)</f>
        <v>BDSM / Sextoys / Brico Sexe</v>
      </c>
      <c r="W33" s="314"/>
      <c r="X33" s="313"/>
      <c r="Y33" s="312" t="str">
        <f>IF(AUTOMATIQUE!$L44="","",AUTOMATIQUE!$L44)</f>
        <v>Les inclassables</v>
      </c>
      <c r="Z33" s="314"/>
      <c r="AA33" s="313"/>
      <c r="AB33" s="312" t="str">
        <f>IF(AUTOMATIQUE!$L45="","",AUTOMATIQUE!$L45)</f>
        <v>J'épargne</v>
      </c>
      <c r="AC33" s="313"/>
      <c r="AD33" s="312" t="str">
        <f>IF(AUTOMATIQUE!$L46="","",AUTOMATIQUE!$L46)</f>
        <v>Tabac / Jeux</v>
      </c>
      <c r="AE33" s="313"/>
      <c r="AF33" s="51"/>
      <c r="AG33" s="180" t="str">
        <f>IF(AUTOMATIQUE!A32="","",AUTOMATIQUE!A32)</f>
        <v/>
      </c>
      <c r="AH33" s="180" t="str">
        <f>IF(AUTOMATIQUE!B32="","",AUTOMATIQUE!B32)</f>
        <v/>
      </c>
      <c r="AI33" s="174" t="e">
        <f>IF(AND(AUTOMATIQUE!C32="",AUTOMATIQUE!D32=""),"",IF(OR(AND(AUTOMATIQUE!E32&lt;=1,AUTOMATIQUE!E32&gt;0,AUTOMATIQUE!F32=""),AND(AUTOMATIQUE!F32&gt;AUTOMATIQUE!E32,AUTOMATIQUE!F32&lt;=1)),AUTOMATIQUE!D32,AUTOMATIQUE!C32))+AK33</f>
        <v>#VALUE!</v>
      </c>
      <c r="AJ33" s="64" t="str">
        <f t="shared" si="0"/>
        <v/>
      </c>
      <c r="AK33" s="5"/>
      <c r="AL33" s="177" t="str">
        <f>IF(AUTOMATIQUE!H32="","",AUTOMATIQUE!H32)</f>
        <v/>
      </c>
    </row>
    <row r="34" spans="1:38" ht="15" customHeight="1" thickBot="1" x14ac:dyDescent="0.3">
      <c r="A34" s="3" t="s">
        <v>186</v>
      </c>
      <c r="B34" s="3" t="s">
        <v>187</v>
      </c>
      <c r="C34" s="153" t="s">
        <v>188</v>
      </c>
      <c r="D34" s="3" t="s">
        <v>186</v>
      </c>
      <c r="E34" s="3" t="s">
        <v>187</v>
      </c>
      <c r="F34" s="153" t="s">
        <v>188</v>
      </c>
      <c r="G34" s="3" t="s">
        <v>186</v>
      </c>
      <c r="H34" s="3" t="s">
        <v>187</v>
      </c>
      <c r="I34" s="153" t="s">
        <v>188</v>
      </c>
      <c r="J34" s="3" t="s">
        <v>186</v>
      </c>
      <c r="K34" s="3" t="s">
        <v>187</v>
      </c>
      <c r="L34" s="187" t="s">
        <v>188</v>
      </c>
      <c r="M34" s="171" t="s">
        <v>186</v>
      </c>
      <c r="N34" s="171" t="s">
        <v>187</v>
      </c>
      <c r="O34" s="152" t="s">
        <v>188</v>
      </c>
      <c r="P34" s="171" t="s">
        <v>186</v>
      </c>
      <c r="Q34" s="171" t="s">
        <v>187</v>
      </c>
      <c r="R34" s="152" t="s">
        <v>188</v>
      </c>
      <c r="S34" s="3" t="s">
        <v>186</v>
      </c>
      <c r="T34" s="3" t="s">
        <v>187</v>
      </c>
      <c r="U34" s="153" t="s">
        <v>188</v>
      </c>
      <c r="V34" s="3" t="s">
        <v>186</v>
      </c>
      <c r="W34" s="3" t="s">
        <v>187</v>
      </c>
      <c r="X34" s="153" t="s">
        <v>188</v>
      </c>
      <c r="Y34" s="3" t="s">
        <v>186</v>
      </c>
      <c r="Z34" s="3" t="s">
        <v>187</v>
      </c>
      <c r="AA34" s="153" t="s">
        <v>188</v>
      </c>
      <c r="AB34" s="3" t="s">
        <v>186</v>
      </c>
      <c r="AC34" s="153" t="s">
        <v>188</v>
      </c>
      <c r="AD34" s="3" t="s">
        <v>186</v>
      </c>
      <c r="AE34" s="171" t="s">
        <v>188</v>
      </c>
      <c r="AF34" s="34"/>
      <c r="AG34" s="180" t="str">
        <f>IF(AUTOMATIQUE!A33="","",AUTOMATIQUE!A33)</f>
        <v/>
      </c>
      <c r="AH34" s="180" t="str">
        <f>IF(AUTOMATIQUE!B33="","",AUTOMATIQUE!B33)</f>
        <v/>
      </c>
      <c r="AI34" s="174" t="e">
        <f>IF(AND(AUTOMATIQUE!C33="",AUTOMATIQUE!D33=""),"",IF(OR(AND(AUTOMATIQUE!E33&lt;=1,AUTOMATIQUE!E33&gt;0,AUTOMATIQUE!F33=""),AND(AUTOMATIQUE!F33&gt;AUTOMATIQUE!E33,AUTOMATIQUE!F33&lt;=1)),AUTOMATIQUE!D33,AUTOMATIQUE!C33))+AK34</f>
        <v>#VALUE!</v>
      </c>
      <c r="AJ34" s="64" t="str">
        <f t="shared" si="0"/>
        <v/>
      </c>
      <c r="AK34" s="5"/>
      <c r="AL34" s="177" t="str">
        <f>IF(AUTOMATIQUE!H33="","",AUTOMATIQUE!H33)</f>
        <v/>
      </c>
    </row>
    <row r="35" spans="1:38" ht="15" customHeight="1" x14ac:dyDescent="0.25">
      <c r="A35" s="41"/>
      <c r="B35" s="188"/>
      <c r="C35" s="47">
        <v>120</v>
      </c>
      <c r="D35" s="41"/>
      <c r="E35" s="188"/>
      <c r="F35" s="47">
        <v>80</v>
      </c>
      <c r="G35" s="41"/>
      <c r="H35" s="188"/>
      <c r="I35" s="47">
        <v>120</v>
      </c>
      <c r="J35" s="41"/>
      <c r="K35" s="188"/>
      <c r="L35" s="167">
        <v>30</v>
      </c>
      <c r="M35" s="189"/>
      <c r="N35" s="190"/>
      <c r="O35" s="191">
        <v>50</v>
      </c>
      <c r="P35" s="189"/>
      <c r="Q35" s="190"/>
      <c r="R35" s="191">
        <v>50</v>
      </c>
      <c r="S35" s="41"/>
      <c r="T35" s="188"/>
      <c r="U35" s="47">
        <v>12</v>
      </c>
      <c r="V35" s="41"/>
      <c r="W35" s="188"/>
      <c r="X35" s="47">
        <v>50</v>
      </c>
      <c r="Y35" s="41"/>
      <c r="Z35" s="188"/>
      <c r="AA35" s="47">
        <v>63</v>
      </c>
      <c r="AB35" s="41"/>
      <c r="AC35" s="47">
        <v>200</v>
      </c>
      <c r="AD35" s="41"/>
      <c r="AE35" s="192">
        <v>80</v>
      </c>
      <c r="AF35" s="34"/>
      <c r="AG35" s="180" t="str">
        <f>IF(AUTOMATIQUE!A34="","",AUTOMATIQUE!A34)</f>
        <v/>
      </c>
      <c r="AH35" s="180" t="str">
        <f>IF(AUTOMATIQUE!B34="","",AUTOMATIQUE!B34)</f>
        <v/>
      </c>
      <c r="AI35" s="174" t="e">
        <f>IF(AND(AUTOMATIQUE!C34="",AUTOMATIQUE!D34=""),"",IF(OR(AND(AUTOMATIQUE!E34&lt;=1,AUTOMATIQUE!E34&gt;0,AUTOMATIQUE!F34=""),AND(AUTOMATIQUE!F34&gt;AUTOMATIQUE!E34,AUTOMATIQUE!F34&lt;=1)),AUTOMATIQUE!D34,AUTOMATIQUE!C34))+AK35</f>
        <v>#VALUE!</v>
      </c>
      <c r="AJ35" s="64" t="str">
        <f t="shared" si="0"/>
        <v/>
      </c>
      <c r="AK35" s="5"/>
      <c r="AL35" s="177" t="str">
        <f>IF(AUTOMATIQUE!H34="","",AUTOMATIQUE!H34)</f>
        <v/>
      </c>
    </row>
    <row r="36" spans="1:38" ht="15" customHeight="1" x14ac:dyDescent="0.25">
      <c r="A36" s="42"/>
      <c r="B36" s="193"/>
      <c r="C36" s="43"/>
      <c r="D36" s="42"/>
      <c r="E36" s="193"/>
      <c r="F36" s="43"/>
      <c r="G36" s="42"/>
      <c r="H36" s="193"/>
      <c r="I36" s="43"/>
      <c r="J36" s="42"/>
      <c r="K36" s="193"/>
      <c r="L36" s="168"/>
      <c r="M36" s="194"/>
      <c r="N36" s="195"/>
      <c r="O36" s="169"/>
      <c r="P36" s="194"/>
      <c r="Q36" s="195"/>
      <c r="R36" s="169"/>
      <c r="S36" s="42"/>
      <c r="T36" s="193"/>
      <c r="U36" s="43"/>
      <c r="V36" s="42"/>
      <c r="W36" s="193"/>
      <c r="X36" s="43"/>
      <c r="Y36" s="42"/>
      <c r="Z36" s="193"/>
      <c r="AA36" s="43"/>
      <c r="AB36" s="42"/>
      <c r="AC36" s="43"/>
      <c r="AD36" s="42"/>
      <c r="AE36" s="196"/>
      <c r="AF36" s="34"/>
      <c r="AG36" s="180" t="str">
        <f>IF(AUTOMATIQUE!A35="","",AUTOMATIQUE!A35)</f>
        <v/>
      </c>
      <c r="AH36" s="180" t="str">
        <f>IF(AUTOMATIQUE!B35="","",AUTOMATIQUE!B35)</f>
        <v/>
      </c>
      <c r="AI36" s="174" t="e">
        <f>IF(AND(AUTOMATIQUE!C35="",AUTOMATIQUE!D35=""),"",IF(OR(AND(AUTOMATIQUE!E35&lt;=1,AUTOMATIQUE!E35&gt;0,AUTOMATIQUE!F35=""),AND(AUTOMATIQUE!F35&gt;AUTOMATIQUE!E35,AUTOMATIQUE!F35&lt;=1)),AUTOMATIQUE!D35,AUTOMATIQUE!C35))+AK36</f>
        <v>#VALUE!</v>
      </c>
      <c r="AJ36" s="64" t="str">
        <f t="shared" si="0"/>
        <v/>
      </c>
      <c r="AK36" s="5"/>
      <c r="AL36" s="177" t="str">
        <f>IF(AUTOMATIQUE!H35="","",AUTOMATIQUE!H35)</f>
        <v/>
      </c>
    </row>
    <row r="37" spans="1:38" ht="15" customHeight="1" x14ac:dyDescent="0.25">
      <c r="A37" s="42"/>
      <c r="B37" s="193"/>
      <c r="C37" s="43"/>
      <c r="D37" s="42"/>
      <c r="E37" s="193"/>
      <c r="F37" s="43"/>
      <c r="G37" s="42"/>
      <c r="H37" s="193"/>
      <c r="I37" s="43"/>
      <c r="J37" s="42"/>
      <c r="K37" s="193"/>
      <c r="L37" s="168"/>
      <c r="M37" s="194"/>
      <c r="N37" s="195"/>
      <c r="O37" s="169"/>
      <c r="P37" s="194"/>
      <c r="Q37" s="195"/>
      <c r="R37" s="169"/>
      <c r="S37" s="42"/>
      <c r="T37" s="193"/>
      <c r="U37" s="43"/>
      <c r="V37" s="42"/>
      <c r="W37" s="193"/>
      <c r="X37" s="43"/>
      <c r="Y37" s="42"/>
      <c r="Z37" s="193"/>
      <c r="AA37" s="43"/>
      <c r="AB37" s="42"/>
      <c r="AC37" s="43"/>
      <c r="AD37" s="42"/>
      <c r="AE37" s="196"/>
      <c r="AF37" s="34"/>
      <c r="AG37" s="180" t="str">
        <f>IF(AUTOMATIQUE!A36="","",AUTOMATIQUE!A36)</f>
        <v/>
      </c>
      <c r="AH37" s="180" t="str">
        <f>IF(AUTOMATIQUE!B36="","",AUTOMATIQUE!B36)</f>
        <v/>
      </c>
      <c r="AI37" s="174" t="e">
        <f>IF(AND(AUTOMATIQUE!C36="",AUTOMATIQUE!D36=""),"",IF(OR(AND(AUTOMATIQUE!E36&lt;=1,AUTOMATIQUE!E36&gt;0,AUTOMATIQUE!F36=""),AND(AUTOMATIQUE!F36&gt;AUTOMATIQUE!E36,AUTOMATIQUE!F36&lt;=1)),AUTOMATIQUE!D36,AUTOMATIQUE!C36))+AK37</f>
        <v>#VALUE!</v>
      </c>
      <c r="AJ37" s="64" t="str">
        <f t="shared" si="0"/>
        <v/>
      </c>
      <c r="AK37" s="5"/>
      <c r="AL37" s="177" t="str">
        <f>IF(AUTOMATIQUE!H36="","",AUTOMATIQUE!H36)</f>
        <v/>
      </c>
    </row>
    <row r="38" spans="1:38" ht="15" customHeight="1" x14ac:dyDescent="0.25">
      <c r="A38" s="42"/>
      <c r="B38" s="193"/>
      <c r="C38" s="43"/>
      <c r="D38" s="42"/>
      <c r="E38" s="193"/>
      <c r="F38" s="43"/>
      <c r="G38" s="42"/>
      <c r="H38" s="193"/>
      <c r="I38" s="43"/>
      <c r="J38" s="42"/>
      <c r="K38" s="193"/>
      <c r="L38" s="168"/>
      <c r="M38" s="194"/>
      <c r="N38" s="195"/>
      <c r="O38" s="169"/>
      <c r="P38" s="194"/>
      <c r="Q38" s="195"/>
      <c r="R38" s="169"/>
      <c r="S38" s="42"/>
      <c r="T38" s="193"/>
      <c r="U38" s="43"/>
      <c r="V38" s="42"/>
      <c r="W38" s="193"/>
      <c r="X38" s="43"/>
      <c r="Y38" s="42"/>
      <c r="Z38" s="193"/>
      <c r="AA38" s="43"/>
      <c r="AB38" s="42"/>
      <c r="AC38" s="43"/>
      <c r="AD38" s="42"/>
      <c r="AE38" s="196"/>
      <c r="AF38" s="34"/>
      <c r="AG38" s="180" t="str">
        <f>IF(AUTOMATIQUE!A37="","",AUTOMATIQUE!A37)</f>
        <v/>
      </c>
      <c r="AH38" s="180" t="str">
        <f>IF(AUTOMATIQUE!B37="","",AUTOMATIQUE!B37)</f>
        <v/>
      </c>
      <c r="AI38" s="174" t="e">
        <f>IF(AND(AUTOMATIQUE!C37="",AUTOMATIQUE!D37=""),"",IF(OR(AND(AUTOMATIQUE!E37&lt;=1,AUTOMATIQUE!E37&gt;0,AUTOMATIQUE!F37=""),AND(AUTOMATIQUE!F37&gt;AUTOMATIQUE!E37,AUTOMATIQUE!F37&lt;=1)),AUTOMATIQUE!D37,AUTOMATIQUE!C37))+AK38</f>
        <v>#VALUE!</v>
      </c>
      <c r="AJ38" s="64" t="str">
        <f t="shared" si="0"/>
        <v/>
      </c>
      <c r="AK38" s="5"/>
      <c r="AL38" s="177" t="str">
        <f>IF(AUTOMATIQUE!H37="","",AUTOMATIQUE!H37)</f>
        <v/>
      </c>
    </row>
    <row r="39" spans="1:38" ht="15" customHeight="1" x14ac:dyDescent="0.25">
      <c r="A39" s="42"/>
      <c r="B39" s="193"/>
      <c r="C39" s="43"/>
      <c r="D39" s="42"/>
      <c r="E39" s="193"/>
      <c r="F39" s="43"/>
      <c r="G39" s="42"/>
      <c r="H39" s="193"/>
      <c r="I39" s="43"/>
      <c r="J39" s="42"/>
      <c r="K39" s="193"/>
      <c r="L39" s="168"/>
      <c r="M39" s="197"/>
      <c r="N39" s="198"/>
      <c r="O39" s="199"/>
      <c r="P39" s="194"/>
      <c r="Q39" s="195"/>
      <c r="R39" s="169"/>
      <c r="S39" s="42"/>
      <c r="T39" s="193"/>
      <c r="U39" s="43"/>
      <c r="V39" s="42"/>
      <c r="W39" s="193"/>
      <c r="X39" s="43"/>
      <c r="Y39" s="42"/>
      <c r="Z39" s="193"/>
      <c r="AA39" s="43"/>
      <c r="AB39" s="42"/>
      <c r="AC39" s="43"/>
      <c r="AD39" s="42"/>
      <c r="AE39" s="196"/>
      <c r="AF39" s="34"/>
      <c r="AG39" s="180" t="str">
        <f>IF(AUTOMATIQUE!A38="","",AUTOMATIQUE!A38)</f>
        <v/>
      </c>
      <c r="AH39" s="180" t="str">
        <f>IF(AUTOMATIQUE!B38="","",AUTOMATIQUE!B38)</f>
        <v/>
      </c>
      <c r="AI39" s="174" t="e">
        <f>IF(AND(AUTOMATIQUE!C38="",AUTOMATIQUE!D38=""),"",IF(OR(AND(AUTOMATIQUE!E38&lt;=1,AUTOMATIQUE!E38&gt;0,AUTOMATIQUE!F38=""),AND(AUTOMATIQUE!F38&gt;AUTOMATIQUE!E38,AUTOMATIQUE!F38&lt;=1)),AUTOMATIQUE!D38,AUTOMATIQUE!C38))+AK39</f>
        <v>#VALUE!</v>
      </c>
      <c r="AJ39" s="64" t="str">
        <f t="shared" si="0"/>
        <v/>
      </c>
      <c r="AK39" s="5"/>
      <c r="AL39" s="177" t="str">
        <f>IF(AUTOMATIQUE!H38="","",AUTOMATIQUE!H38)</f>
        <v/>
      </c>
    </row>
    <row r="40" spans="1:38" ht="15" customHeight="1" x14ac:dyDescent="0.25">
      <c r="A40" s="42"/>
      <c r="B40" s="193"/>
      <c r="C40" s="43"/>
      <c r="D40" s="42"/>
      <c r="E40" s="193"/>
      <c r="F40" s="43"/>
      <c r="G40" s="42"/>
      <c r="H40" s="193"/>
      <c r="I40" s="43"/>
      <c r="J40" s="42"/>
      <c r="K40" s="193"/>
      <c r="L40" s="168"/>
      <c r="M40" s="194"/>
      <c r="N40" s="195"/>
      <c r="O40" s="169"/>
      <c r="P40" s="194"/>
      <c r="Q40" s="195"/>
      <c r="R40" s="169"/>
      <c r="S40" s="42"/>
      <c r="T40" s="193"/>
      <c r="U40" s="43"/>
      <c r="V40" s="42"/>
      <c r="W40" s="193"/>
      <c r="X40" s="43"/>
      <c r="Y40" s="42"/>
      <c r="Z40" s="193"/>
      <c r="AA40" s="43"/>
      <c r="AB40" s="42"/>
      <c r="AC40" s="43"/>
      <c r="AD40" s="42"/>
      <c r="AE40" s="196"/>
      <c r="AF40" s="34"/>
      <c r="AG40" s="180" t="str">
        <f>IF(AUTOMATIQUE!A39="","",AUTOMATIQUE!A39)</f>
        <v/>
      </c>
      <c r="AH40" s="180" t="str">
        <f>IF(AUTOMATIQUE!B39="","",AUTOMATIQUE!B39)</f>
        <v/>
      </c>
      <c r="AI40" s="174" t="e">
        <f>IF(AND(AUTOMATIQUE!C39="",AUTOMATIQUE!D39=""),"",IF(OR(AND(AUTOMATIQUE!E39&lt;=1,AUTOMATIQUE!E39&gt;0,AUTOMATIQUE!F39=""),AND(AUTOMATIQUE!F39&gt;AUTOMATIQUE!E39,AUTOMATIQUE!F39&lt;=1)),AUTOMATIQUE!D39,AUTOMATIQUE!C39))+AK40</f>
        <v>#VALUE!</v>
      </c>
      <c r="AJ40" s="64" t="str">
        <f t="shared" si="0"/>
        <v/>
      </c>
      <c r="AK40" s="5"/>
      <c r="AL40" s="177" t="str">
        <f>IF(AUTOMATIQUE!H39="","",AUTOMATIQUE!H39)</f>
        <v/>
      </c>
    </row>
    <row r="41" spans="1:38" ht="15" customHeight="1" x14ac:dyDescent="0.25">
      <c r="A41" s="42"/>
      <c r="B41" s="193"/>
      <c r="C41" s="43"/>
      <c r="D41" s="42"/>
      <c r="E41" s="193"/>
      <c r="F41" s="43"/>
      <c r="G41" s="42"/>
      <c r="H41" s="193"/>
      <c r="I41" s="43"/>
      <c r="J41" s="42"/>
      <c r="K41" s="193"/>
      <c r="L41" s="168"/>
      <c r="M41" s="194"/>
      <c r="N41" s="195"/>
      <c r="O41" s="169"/>
      <c r="P41" s="194"/>
      <c r="Q41" s="195"/>
      <c r="R41" s="169"/>
      <c r="S41" s="42"/>
      <c r="T41" s="193"/>
      <c r="U41" s="43"/>
      <c r="V41" s="42"/>
      <c r="W41" s="193"/>
      <c r="X41" s="43"/>
      <c r="Y41" s="42"/>
      <c r="Z41" s="193"/>
      <c r="AA41" s="43"/>
      <c r="AB41" s="42"/>
      <c r="AC41" s="43"/>
      <c r="AD41" s="42"/>
      <c r="AE41" s="196"/>
      <c r="AF41" s="34"/>
      <c r="AG41" s="180" t="str">
        <f>IF(AUTOMATIQUE!A40="","",AUTOMATIQUE!A40)</f>
        <v/>
      </c>
      <c r="AH41" s="180" t="str">
        <f>IF(AUTOMATIQUE!B40="","",AUTOMATIQUE!B40)</f>
        <v/>
      </c>
      <c r="AI41" s="174" t="e">
        <f>IF(AND(AUTOMATIQUE!C40="",AUTOMATIQUE!D40=""),"",IF(OR(AND(AUTOMATIQUE!E40&lt;=1,AUTOMATIQUE!E40&gt;0,AUTOMATIQUE!F40=""),AND(AUTOMATIQUE!F40&gt;AUTOMATIQUE!E40,AUTOMATIQUE!F40&lt;=1)),AUTOMATIQUE!D40,AUTOMATIQUE!C40))+AK41</f>
        <v>#VALUE!</v>
      </c>
      <c r="AJ41" s="64" t="str">
        <f t="shared" si="0"/>
        <v/>
      </c>
      <c r="AK41" s="5"/>
      <c r="AL41" s="177" t="str">
        <f>IF(AUTOMATIQUE!H40="","",AUTOMATIQUE!H40)</f>
        <v/>
      </c>
    </row>
    <row r="42" spans="1:38" ht="15" customHeight="1" x14ac:dyDescent="0.25">
      <c r="A42" s="42"/>
      <c r="B42" s="193"/>
      <c r="C42" s="43"/>
      <c r="D42" s="42"/>
      <c r="E42" s="193"/>
      <c r="F42" s="43"/>
      <c r="G42" s="42"/>
      <c r="H42" s="193"/>
      <c r="I42" s="43"/>
      <c r="J42" s="42"/>
      <c r="K42" s="193"/>
      <c r="L42" s="168"/>
      <c r="M42" s="194"/>
      <c r="N42" s="195"/>
      <c r="O42" s="169"/>
      <c r="P42" s="194"/>
      <c r="Q42" s="195"/>
      <c r="R42" s="169"/>
      <c r="S42" s="42"/>
      <c r="T42" s="193"/>
      <c r="U42" s="43"/>
      <c r="V42" s="42"/>
      <c r="W42" s="193"/>
      <c r="X42" s="43"/>
      <c r="Y42" s="42"/>
      <c r="Z42" s="193"/>
      <c r="AA42" s="43"/>
      <c r="AB42" s="42"/>
      <c r="AC42" s="43"/>
      <c r="AD42" s="42"/>
      <c r="AE42" s="196"/>
      <c r="AF42" s="34"/>
      <c r="AG42" s="180" t="str">
        <f>IF(AUTOMATIQUE!A41="","",AUTOMATIQUE!A41)</f>
        <v/>
      </c>
      <c r="AH42" s="180" t="str">
        <f>IF(AUTOMATIQUE!B41="","",AUTOMATIQUE!B41)</f>
        <v/>
      </c>
      <c r="AI42" s="174" t="e">
        <f>IF(AND(AUTOMATIQUE!C41="",AUTOMATIQUE!D41=""),"",IF(OR(AND(AUTOMATIQUE!E41&lt;=1,AUTOMATIQUE!E41&gt;0,AUTOMATIQUE!F41=""),AND(AUTOMATIQUE!F41&gt;AUTOMATIQUE!E41,AUTOMATIQUE!F41&lt;=1)),AUTOMATIQUE!D41,AUTOMATIQUE!C41))+AK42</f>
        <v>#VALUE!</v>
      </c>
      <c r="AJ42" s="64" t="str">
        <f t="shared" si="0"/>
        <v/>
      </c>
      <c r="AK42" s="5"/>
      <c r="AL42" s="177" t="str">
        <f>IF(AUTOMATIQUE!H41="","",AUTOMATIQUE!H41)</f>
        <v/>
      </c>
    </row>
    <row r="43" spans="1:38" ht="15" customHeight="1" x14ac:dyDescent="0.25">
      <c r="A43" s="42"/>
      <c r="B43" s="193"/>
      <c r="C43" s="43"/>
      <c r="D43" s="42"/>
      <c r="E43" s="193"/>
      <c r="F43" s="43"/>
      <c r="G43" s="42"/>
      <c r="H43" s="193"/>
      <c r="I43" s="43"/>
      <c r="J43" s="42"/>
      <c r="K43" s="193"/>
      <c r="L43" s="168"/>
      <c r="M43" s="194"/>
      <c r="N43" s="195"/>
      <c r="O43" s="169"/>
      <c r="P43" s="194"/>
      <c r="Q43" s="195"/>
      <c r="R43" s="169"/>
      <c r="S43" s="42"/>
      <c r="T43" s="193"/>
      <c r="U43" s="43"/>
      <c r="V43" s="42"/>
      <c r="W43" s="193"/>
      <c r="X43" s="43"/>
      <c r="Y43" s="42"/>
      <c r="Z43" s="193"/>
      <c r="AA43" s="43"/>
      <c r="AB43" s="42"/>
      <c r="AC43" s="43"/>
      <c r="AD43" s="42"/>
      <c r="AE43" s="196"/>
      <c r="AF43" s="34"/>
      <c r="AG43" s="180" t="str">
        <f>IF(AUTOMATIQUE!A42="","",AUTOMATIQUE!A42)</f>
        <v/>
      </c>
      <c r="AH43" s="180" t="str">
        <f>IF(AUTOMATIQUE!B42="","",AUTOMATIQUE!B42)</f>
        <v/>
      </c>
      <c r="AI43" s="174" t="e">
        <f>IF(AND(AUTOMATIQUE!C42="",AUTOMATIQUE!D42=""),"",IF(OR(AND(AUTOMATIQUE!E42&lt;=1,AUTOMATIQUE!E42&gt;0,AUTOMATIQUE!F42=""),AND(AUTOMATIQUE!F42&gt;AUTOMATIQUE!E42,AUTOMATIQUE!F42&lt;=1)),AUTOMATIQUE!D42,AUTOMATIQUE!C42))+AK43</f>
        <v>#VALUE!</v>
      </c>
      <c r="AJ43" s="64" t="str">
        <f t="shared" si="0"/>
        <v/>
      </c>
      <c r="AK43" s="5"/>
      <c r="AL43" s="177" t="str">
        <f>IF(AUTOMATIQUE!H42="","",AUTOMATIQUE!H42)</f>
        <v/>
      </c>
    </row>
    <row r="44" spans="1:38" ht="15" customHeight="1" x14ac:dyDescent="0.25">
      <c r="A44" s="42"/>
      <c r="B44" s="193"/>
      <c r="C44" s="43"/>
      <c r="D44" s="42"/>
      <c r="E44" s="193"/>
      <c r="F44" s="43"/>
      <c r="G44" s="42"/>
      <c r="H44" s="193"/>
      <c r="I44" s="43"/>
      <c r="J44" s="42"/>
      <c r="K44" s="193"/>
      <c r="L44" s="168"/>
      <c r="M44" s="194"/>
      <c r="N44" s="195"/>
      <c r="O44" s="169"/>
      <c r="P44" s="194"/>
      <c r="Q44" s="195"/>
      <c r="R44" s="169"/>
      <c r="S44" s="42"/>
      <c r="T44" s="193"/>
      <c r="U44" s="43"/>
      <c r="V44" s="42"/>
      <c r="W44" s="193"/>
      <c r="X44" s="43"/>
      <c r="Y44" s="42"/>
      <c r="Z44" s="193"/>
      <c r="AA44" s="43"/>
      <c r="AB44" s="42"/>
      <c r="AC44" s="43"/>
      <c r="AD44" s="42"/>
      <c r="AE44" s="196"/>
      <c r="AF44" s="34"/>
      <c r="AG44" s="180" t="str">
        <f>IF(AUTOMATIQUE!A43="","",AUTOMATIQUE!A43)</f>
        <v/>
      </c>
      <c r="AH44" s="180" t="str">
        <f>IF(AUTOMATIQUE!B43="","",AUTOMATIQUE!B43)</f>
        <v/>
      </c>
      <c r="AI44" s="174" t="e">
        <f>IF(AND(AUTOMATIQUE!C43="",AUTOMATIQUE!D43=""),"",IF(OR(AND(AUTOMATIQUE!E43&lt;=1,AUTOMATIQUE!E43&gt;0,AUTOMATIQUE!F43=""),AND(AUTOMATIQUE!F43&gt;AUTOMATIQUE!E43,AUTOMATIQUE!F43&lt;=1)),AUTOMATIQUE!D43,AUTOMATIQUE!C43))+AK44</f>
        <v>#VALUE!</v>
      </c>
      <c r="AJ44" s="64" t="str">
        <f t="shared" si="0"/>
        <v/>
      </c>
      <c r="AK44" s="5"/>
      <c r="AL44" s="177" t="str">
        <f>IF(AUTOMATIQUE!H43="","",AUTOMATIQUE!H43)</f>
        <v/>
      </c>
    </row>
    <row r="45" spans="1:38" ht="15" customHeight="1" x14ac:dyDescent="0.25">
      <c r="A45" s="42"/>
      <c r="B45" s="193"/>
      <c r="C45" s="43"/>
      <c r="D45" s="42"/>
      <c r="E45" s="193"/>
      <c r="F45" s="43"/>
      <c r="G45" s="42"/>
      <c r="H45" s="193"/>
      <c r="I45" s="43"/>
      <c r="J45" s="42"/>
      <c r="K45" s="193"/>
      <c r="L45" s="168"/>
      <c r="M45" s="194"/>
      <c r="N45" s="195"/>
      <c r="O45" s="169"/>
      <c r="P45" s="194"/>
      <c r="Q45" s="195"/>
      <c r="R45" s="169"/>
      <c r="S45" s="42"/>
      <c r="T45" s="193"/>
      <c r="U45" s="43"/>
      <c r="V45" s="42"/>
      <c r="W45" s="193"/>
      <c r="X45" s="43"/>
      <c r="Y45" s="42"/>
      <c r="Z45" s="193"/>
      <c r="AA45" s="43"/>
      <c r="AB45" s="42"/>
      <c r="AC45" s="43"/>
      <c r="AD45" s="42"/>
      <c r="AE45" s="196"/>
      <c r="AF45" s="34"/>
      <c r="AG45" s="180" t="str">
        <f>IF(AUTOMATIQUE!A44="","",AUTOMATIQUE!A44)</f>
        <v/>
      </c>
      <c r="AH45" s="180" t="str">
        <f>IF(AUTOMATIQUE!B44="","",AUTOMATIQUE!B44)</f>
        <v/>
      </c>
      <c r="AI45" s="174" t="e">
        <f>IF(AND(AUTOMATIQUE!C44="",AUTOMATIQUE!D44=""),"",IF(OR(AND(AUTOMATIQUE!E44&lt;=1,AUTOMATIQUE!E44&gt;0,AUTOMATIQUE!F44=""),AND(AUTOMATIQUE!F44&gt;AUTOMATIQUE!E44,AUTOMATIQUE!F44&lt;=1)),AUTOMATIQUE!D44,AUTOMATIQUE!C44))+AK45</f>
        <v>#VALUE!</v>
      </c>
      <c r="AJ45" s="64" t="str">
        <f t="shared" si="0"/>
        <v/>
      </c>
      <c r="AK45" s="5"/>
      <c r="AL45" s="177" t="str">
        <f>IF(AUTOMATIQUE!H44="","",AUTOMATIQUE!H44)</f>
        <v/>
      </c>
    </row>
    <row r="46" spans="1:38" ht="15" customHeight="1" thickBot="1" x14ac:dyDescent="0.3">
      <c r="A46" s="42"/>
      <c r="B46" s="193"/>
      <c r="C46" s="43"/>
      <c r="D46" s="42"/>
      <c r="E46" s="193"/>
      <c r="F46" s="43"/>
      <c r="G46" s="42"/>
      <c r="H46" s="193"/>
      <c r="I46" s="43"/>
      <c r="J46" s="42"/>
      <c r="K46" s="193"/>
      <c r="L46" s="168"/>
      <c r="M46" s="194"/>
      <c r="N46" s="195"/>
      <c r="O46" s="169"/>
      <c r="P46" s="194"/>
      <c r="Q46" s="195"/>
      <c r="R46" s="169"/>
      <c r="S46" s="42"/>
      <c r="T46" s="193"/>
      <c r="U46" s="43"/>
      <c r="V46" s="42"/>
      <c r="W46" s="193"/>
      <c r="X46" s="43"/>
      <c r="Y46" s="42"/>
      <c r="Z46" s="193"/>
      <c r="AA46" s="43"/>
      <c r="AB46" s="42"/>
      <c r="AC46" s="43"/>
      <c r="AD46" s="42"/>
      <c r="AE46" s="196"/>
      <c r="AF46" s="34"/>
      <c r="AG46" s="181" t="str">
        <f>IF(AUTOMATIQUE!A45="","",AUTOMATIQUE!A45)</f>
        <v/>
      </c>
      <c r="AH46" s="181" t="str">
        <f>IF(AUTOMATIQUE!B45="","",AUTOMATIQUE!B45)</f>
        <v/>
      </c>
      <c r="AI46" s="175" t="e">
        <f>IF(AND(AUTOMATIQUE!C45="",AUTOMATIQUE!D45=""),"",IF(OR(AND(AUTOMATIQUE!E45&lt;=1,AUTOMATIQUE!E45&gt;0,AUTOMATIQUE!F45=""),AND(AUTOMATIQUE!F45&gt;AUTOMATIQUE!E45,AUTOMATIQUE!F45&lt;=1)),AUTOMATIQUE!D45,AUTOMATIQUE!C45))+AK46</f>
        <v>#VALUE!</v>
      </c>
      <c r="AJ46" s="65" t="str">
        <f t="shared" si="0"/>
        <v/>
      </c>
      <c r="AK46" s="6"/>
      <c r="AL46" s="178" t="str">
        <f>IF(AUTOMATIQUE!H45="","",AUTOMATIQUE!H45)</f>
        <v/>
      </c>
    </row>
    <row r="47" spans="1:38" ht="15" customHeight="1" x14ac:dyDescent="0.25">
      <c r="A47" s="42"/>
      <c r="B47" s="193"/>
      <c r="C47" s="43"/>
      <c r="D47" s="42"/>
      <c r="E47" s="193"/>
      <c r="F47" s="43"/>
      <c r="G47" s="42"/>
      <c r="H47" s="193"/>
      <c r="I47" s="43"/>
      <c r="J47" s="42"/>
      <c r="K47" s="193"/>
      <c r="L47" s="168"/>
      <c r="M47" s="194"/>
      <c r="N47" s="195"/>
      <c r="O47" s="169"/>
      <c r="P47" s="194"/>
      <c r="Q47" s="195"/>
      <c r="R47" s="169"/>
      <c r="S47" s="42"/>
      <c r="T47" s="193"/>
      <c r="U47" s="43"/>
      <c r="V47" s="42"/>
      <c r="W47" s="193"/>
      <c r="X47" s="43"/>
      <c r="Y47" s="42"/>
      <c r="Z47" s="193"/>
      <c r="AA47" s="43"/>
      <c r="AB47" s="42"/>
      <c r="AC47" s="43"/>
      <c r="AD47" s="42"/>
      <c r="AE47" s="196"/>
      <c r="AF47" s="34"/>
      <c r="AG47" s="320" t="s">
        <v>133</v>
      </c>
      <c r="AH47" s="321"/>
      <c r="AI47" s="322"/>
      <c r="AJ47" s="326">
        <f>SUM(AJ4:AJ46)</f>
        <v>1777</v>
      </c>
      <c r="AK47" s="300"/>
      <c r="AL47" s="1"/>
    </row>
    <row r="48" spans="1:38" ht="15" customHeight="1" thickBot="1" x14ac:dyDescent="0.3">
      <c r="A48" s="42"/>
      <c r="B48" s="193"/>
      <c r="C48" s="43"/>
      <c r="D48" s="42"/>
      <c r="E48" s="193"/>
      <c r="F48" s="43"/>
      <c r="G48" s="42"/>
      <c r="H48" s="193"/>
      <c r="I48" s="43"/>
      <c r="J48" s="42"/>
      <c r="K48" s="193"/>
      <c r="L48" s="168"/>
      <c r="M48" s="194"/>
      <c r="N48" s="195"/>
      <c r="O48" s="169"/>
      <c r="P48" s="194"/>
      <c r="Q48" s="195"/>
      <c r="R48" s="169"/>
      <c r="S48" s="42"/>
      <c r="T48" s="193"/>
      <c r="U48" s="43"/>
      <c r="V48" s="42"/>
      <c r="W48" s="193"/>
      <c r="X48" s="43"/>
      <c r="Y48" s="42"/>
      <c r="Z48" s="193"/>
      <c r="AA48" s="43"/>
      <c r="AB48" s="42"/>
      <c r="AC48" s="43"/>
      <c r="AD48" s="42"/>
      <c r="AE48" s="196"/>
      <c r="AF48" s="34"/>
      <c r="AG48" s="323"/>
      <c r="AH48" s="324"/>
      <c r="AI48" s="325"/>
      <c r="AJ48" s="327"/>
      <c r="AK48" s="300"/>
      <c r="AL48" s="1"/>
    </row>
    <row r="49" spans="1:38" ht="15" customHeight="1" x14ac:dyDescent="0.25">
      <c r="A49" s="42"/>
      <c r="B49" s="193"/>
      <c r="C49" s="43"/>
      <c r="D49" s="42"/>
      <c r="E49" s="193"/>
      <c r="F49" s="43"/>
      <c r="G49" s="42"/>
      <c r="H49" s="193"/>
      <c r="I49" s="43"/>
      <c r="J49" s="42"/>
      <c r="K49" s="193"/>
      <c r="L49" s="168"/>
      <c r="M49" s="194"/>
      <c r="N49" s="195"/>
      <c r="O49" s="169"/>
      <c r="P49" s="194"/>
      <c r="Q49" s="195"/>
      <c r="R49" s="169"/>
      <c r="S49" s="42"/>
      <c r="T49" s="193"/>
      <c r="U49" s="43"/>
      <c r="V49" s="42"/>
      <c r="W49" s="193"/>
      <c r="X49" s="43"/>
      <c r="Y49" s="42"/>
      <c r="Z49" s="193"/>
      <c r="AA49" s="43"/>
      <c r="AB49" s="42"/>
      <c r="AC49" s="43"/>
      <c r="AD49" s="42"/>
      <c r="AE49" s="196"/>
      <c r="AF49" s="34"/>
      <c r="AG49" s="34"/>
      <c r="AH49" s="34"/>
      <c r="AI49" s="34"/>
      <c r="AJ49" s="34"/>
      <c r="AK49" s="34"/>
      <c r="AL49" s="1"/>
    </row>
    <row r="50" spans="1:38" ht="15" customHeight="1" x14ac:dyDescent="0.25">
      <c r="A50" s="42"/>
      <c r="B50" s="193"/>
      <c r="C50" s="43"/>
      <c r="D50" s="42"/>
      <c r="E50" s="193"/>
      <c r="F50" s="43"/>
      <c r="G50" s="42"/>
      <c r="H50" s="193"/>
      <c r="I50" s="43"/>
      <c r="J50" s="42"/>
      <c r="K50" s="193"/>
      <c r="L50" s="168"/>
      <c r="M50" s="194"/>
      <c r="N50" s="195"/>
      <c r="O50" s="169"/>
      <c r="P50" s="194"/>
      <c r="Q50" s="195"/>
      <c r="R50" s="169"/>
      <c r="S50" s="42"/>
      <c r="T50" s="193"/>
      <c r="U50" s="43"/>
      <c r="V50" s="42"/>
      <c r="W50" s="193"/>
      <c r="X50" s="43"/>
      <c r="Y50" s="42"/>
      <c r="Z50" s="193"/>
      <c r="AA50" s="43"/>
      <c r="AB50" s="42"/>
      <c r="AC50" s="43"/>
      <c r="AD50" s="42"/>
      <c r="AE50" s="196"/>
      <c r="AF50" s="34"/>
      <c r="AG50" s="34"/>
      <c r="AH50" s="34"/>
      <c r="AI50" s="34"/>
      <c r="AJ50" s="34"/>
      <c r="AK50" s="34"/>
      <c r="AL50" s="1"/>
    </row>
    <row r="51" spans="1:38" ht="15" customHeight="1" x14ac:dyDescent="0.25">
      <c r="A51" s="42"/>
      <c r="B51" s="193"/>
      <c r="C51" s="43"/>
      <c r="D51" s="42"/>
      <c r="E51" s="193"/>
      <c r="F51" s="43"/>
      <c r="G51" s="42"/>
      <c r="H51" s="193"/>
      <c r="I51" s="43"/>
      <c r="J51" s="42"/>
      <c r="K51" s="193"/>
      <c r="L51" s="168"/>
      <c r="M51" s="194"/>
      <c r="N51" s="195"/>
      <c r="O51" s="169"/>
      <c r="P51" s="194"/>
      <c r="Q51" s="195"/>
      <c r="R51" s="169"/>
      <c r="S51" s="42"/>
      <c r="T51" s="193"/>
      <c r="U51" s="43"/>
      <c r="V51" s="42"/>
      <c r="W51" s="193"/>
      <c r="X51" s="43"/>
      <c r="Y51" s="42"/>
      <c r="Z51" s="193"/>
      <c r="AA51" s="43"/>
      <c r="AB51" s="42"/>
      <c r="AC51" s="43"/>
      <c r="AD51" s="42"/>
      <c r="AE51" s="196"/>
      <c r="AF51" s="34"/>
      <c r="AG51" s="34"/>
      <c r="AH51" s="34"/>
      <c r="AI51" s="34"/>
      <c r="AJ51" s="34"/>
      <c r="AK51" s="34"/>
      <c r="AL51" s="1"/>
    </row>
    <row r="52" spans="1:38" ht="15" customHeight="1" x14ac:dyDescent="0.25">
      <c r="A52" s="42"/>
      <c r="B52" s="193"/>
      <c r="C52" s="43"/>
      <c r="D52" s="42"/>
      <c r="E52" s="193"/>
      <c r="F52" s="43"/>
      <c r="G52" s="42"/>
      <c r="H52" s="193"/>
      <c r="I52" s="43"/>
      <c r="J52" s="42"/>
      <c r="K52" s="193"/>
      <c r="L52" s="168"/>
      <c r="M52" s="194"/>
      <c r="N52" s="195"/>
      <c r="O52" s="169"/>
      <c r="P52" s="194"/>
      <c r="Q52" s="195"/>
      <c r="R52" s="169"/>
      <c r="S52" s="42"/>
      <c r="T52" s="193"/>
      <c r="U52" s="43"/>
      <c r="V52" s="42"/>
      <c r="W52" s="193"/>
      <c r="X52" s="43"/>
      <c r="Y52" s="42"/>
      <c r="Z52" s="193"/>
      <c r="AA52" s="43"/>
      <c r="AB52" s="42"/>
      <c r="AC52" s="43"/>
      <c r="AD52" s="42"/>
      <c r="AE52" s="196"/>
      <c r="AF52" s="34"/>
      <c r="AG52" s="34"/>
      <c r="AH52" s="34"/>
      <c r="AI52" s="34"/>
      <c r="AJ52" s="34"/>
      <c r="AK52" s="34"/>
      <c r="AL52" s="1"/>
    </row>
    <row r="53" spans="1:38" ht="15" customHeight="1" x14ac:dyDescent="0.25">
      <c r="A53" s="42"/>
      <c r="B53" s="193"/>
      <c r="C53" s="43"/>
      <c r="D53" s="42"/>
      <c r="E53" s="193"/>
      <c r="F53" s="43"/>
      <c r="G53" s="42"/>
      <c r="H53" s="193"/>
      <c r="I53" s="43"/>
      <c r="J53" s="42"/>
      <c r="K53" s="193"/>
      <c r="L53" s="168"/>
      <c r="M53" s="194"/>
      <c r="N53" s="195"/>
      <c r="O53" s="169"/>
      <c r="P53" s="194"/>
      <c r="Q53" s="195"/>
      <c r="R53" s="169"/>
      <c r="S53" s="42"/>
      <c r="T53" s="193"/>
      <c r="U53" s="43"/>
      <c r="V53" s="42"/>
      <c r="W53" s="193"/>
      <c r="X53" s="43"/>
      <c r="Y53" s="42"/>
      <c r="Z53" s="193"/>
      <c r="AA53" s="43"/>
      <c r="AB53" s="42"/>
      <c r="AC53" s="43"/>
      <c r="AD53" s="42"/>
      <c r="AE53" s="196"/>
      <c r="AF53" s="34"/>
      <c r="AG53" s="34"/>
      <c r="AH53" s="34"/>
      <c r="AI53" s="34"/>
      <c r="AJ53" s="34"/>
      <c r="AK53" s="34"/>
      <c r="AL53" s="1"/>
    </row>
    <row r="54" spans="1:38" ht="15" customHeight="1" x14ac:dyDescent="0.25">
      <c r="A54" s="42"/>
      <c r="B54" s="193"/>
      <c r="C54" s="43"/>
      <c r="D54" s="42"/>
      <c r="E54" s="193"/>
      <c r="F54" s="43"/>
      <c r="G54" s="42"/>
      <c r="H54" s="193"/>
      <c r="I54" s="43"/>
      <c r="J54" s="42"/>
      <c r="K54" s="193"/>
      <c r="L54" s="168"/>
      <c r="M54" s="194"/>
      <c r="N54" s="195"/>
      <c r="O54" s="169"/>
      <c r="P54" s="194"/>
      <c r="Q54" s="195"/>
      <c r="R54" s="169"/>
      <c r="S54" s="42"/>
      <c r="T54" s="193"/>
      <c r="U54" s="43"/>
      <c r="V54" s="42"/>
      <c r="W54" s="193"/>
      <c r="X54" s="43"/>
      <c r="Y54" s="42"/>
      <c r="Z54" s="193"/>
      <c r="AA54" s="43"/>
      <c r="AB54" s="42"/>
      <c r="AC54" s="43"/>
      <c r="AD54" s="42"/>
      <c r="AE54" s="196"/>
      <c r="AF54" s="34"/>
      <c r="AG54" s="34"/>
      <c r="AH54" s="34"/>
      <c r="AI54" s="34"/>
      <c r="AJ54" s="34"/>
      <c r="AK54" s="34"/>
      <c r="AL54" s="1"/>
    </row>
    <row r="55" spans="1:38" ht="15" customHeight="1" x14ac:dyDescent="0.25">
      <c r="A55" s="42"/>
      <c r="B55" s="193"/>
      <c r="C55" s="43"/>
      <c r="D55" s="42"/>
      <c r="E55" s="193"/>
      <c r="F55" s="43"/>
      <c r="G55" s="42"/>
      <c r="H55" s="193"/>
      <c r="I55" s="43"/>
      <c r="J55" s="42"/>
      <c r="K55" s="193"/>
      <c r="L55" s="168"/>
      <c r="M55" s="194"/>
      <c r="N55" s="195"/>
      <c r="O55" s="169"/>
      <c r="P55" s="194"/>
      <c r="Q55" s="195"/>
      <c r="R55" s="169"/>
      <c r="S55" s="42"/>
      <c r="T55" s="193"/>
      <c r="U55" s="43"/>
      <c r="V55" s="42"/>
      <c r="W55" s="193"/>
      <c r="X55" s="43"/>
      <c r="Y55" s="42"/>
      <c r="Z55" s="193"/>
      <c r="AA55" s="43"/>
      <c r="AB55" s="42"/>
      <c r="AC55" s="43"/>
      <c r="AD55" s="42"/>
      <c r="AE55" s="196"/>
      <c r="AF55" s="34"/>
      <c r="AG55" s="34"/>
      <c r="AH55" s="34"/>
      <c r="AI55" s="34"/>
      <c r="AJ55" s="34"/>
      <c r="AK55" s="34"/>
      <c r="AL55" s="1"/>
    </row>
    <row r="56" spans="1:38" ht="15" customHeight="1" x14ac:dyDescent="0.25">
      <c r="A56" s="42"/>
      <c r="B56" s="193"/>
      <c r="C56" s="43"/>
      <c r="D56" s="42"/>
      <c r="E56" s="193"/>
      <c r="F56" s="43"/>
      <c r="G56" s="42"/>
      <c r="H56" s="193"/>
      <c r="I56" s="43"/>
      <c r="J56" s="42"/>
      <c r="K56" s="193"/>
      <c r="L56" s="168"/>
      <c r="M56" s="194"/>
      <c r="N56" s="195"/>
      <c r="O56" s="169"/>
      <c r="P56" s="194"/>
      <c r="Q56" s="195"/>
      <c r="R56" s="169"/>
      <c r="S56" s="42"/>
      <c r="T56" s="193"/>
      <c r="U56" s="43"/>
      <c r="V56" s="42"/>
      <c r="W56" s="193"/>
      <c r="X56" s="43"/>
      <c r="Y56" s="42"/>
      <c r="Z56" s="193"/>
      <c r="AA56" s="43"/>
      <c r="AB56" s="42"/>
      <c r="AC56" s="43"/>
      <c r="AD56" s="42"/>
      <c r="AE56" s="196"/>
      <c r="AF56" s="34"/>
      <c r="AG56" s="34"/>
      <c r="AH56" s="34"/>
      <c r="AI56" s="34"/>
      <c r="AJ56" s="34"/>
      <c r="AK56" s="34"/>
      <c r="AL56" s="1"/>
    </row>
    <row r="57" spans="1:38" ht="15" customHeight="1" x14ac:dyDescent="0.25">
      <c r="A57" s="42"/>
      <c r="B57" s="193"/>
      <c r="C57" s="43"/>
      <c r="D57" s="42"/>
      <c r="E57" s="193"/>
      <c r="F57" s="43"/>
      <c r="G57" s="42"/>
      <c r="H57" s="193"/>
      <c r="I57" s="43"/>
      <c r="J57" s="42"/>
      <c r="K57" s="193"/>
      <c r="L57" s="168"/>
      <c r="M57" s="194"/>
      <c r="N57" s="195"/>
      <c r="O57" s="169"/>
      <c r="P57" s="194"/>
      <c r="Q57" s="195"/>
      <c r="R57" s="169"/>
      <c r="S57" s="42"/>
      <c r="T57" s="193"/>
      <c r="U57" s="43"/>
      <c r="V57" s="42"/>
      <c r="W57" s="193"/>
      <c r="X57" s="43"/>
      <c r="Y57" s="42"/>
      <c r="Z57" s="193"/>
      <c r="AA57" s="43"/>
      <c r="AB57" s="42"/>
      <c r="AC57" s="43"/>
      <c r="AD57" s="42"/>
      <c r="AE57" s="196"/>
      <c r="AF57" s="34"/>
      <c r="AG57" s="34"/>
      <c r="AH57" s="34"/>
      <c r="AI57" s="34"/>
      <c r="AJ57" s="34"/>
      <c r="AK57" s="34"/>
      <c r="AL57" s="1"/>
    </row>
    <row r="58" spans="1:38" ht="15" customHeight="1" x14ac:dyDescent="0.25">
      <c r="A58" s="42"/>
      <c r="B58" s="193"/>
      <c r="C58" s="43"/>
      <c r="D58" s="42"/>
      <c r="E58" s="193"/>
      <c r="F58" s="43"/>
      <c r="G58" s="42"/>
      <c r="H58" s="193"/>
      <c r="I58" s="43"/>
      <c r="J58" s="42"/>
      <c r="K58" s="193"/>
      <c r="L58" s="168"/>
      <c r="M58" s="194"/>
      <c r="N58" s="195"/>
      <c r="O58" s="169"/>
      <c r="P58" s="194"/>
      <c r="Q58" s="195"/>
      <c r="R58" s="169"/>
      <c r="S58" s="42"/>
      <c r="T58" s="193"/>
      <c r="U58" s="43"/>
      <c r="V58" s="42"/>
      <c r="W58" s="193"/>
      <c r="X58" s="43"/>
      <c r="Y58" s="42"/>
      <c r="Z58" s="193"/>
      <c r="AA58" s="43"/>
      <c r="AB58" s="42"/>
      <c r="AC58" s="43"/>
      <c r="AD58" s="42"/>
      <c r="AE58" s="196"/>
      <c r="AF58" s="34"/>
      <c r="AG58" s="34"/>
      <c r="AH58" s="34"/>
      <c r="AI58" s="34"/>
      <c r="AJ58" s="34"/>
      <c r="AK58" s="34"/>
      <c r="AL58" s="1"/>
    </row>
    <row r="59" spans="1:38" ht="15" customHeight="1" x14ac:dyDescent="0.25">
      <c r="A59" s="42"/>
      <c r="B59" s="193"/>
      <c r="C59" s="43"/>
      <c r="D59" s="42"/>
      <c r="E59" s="193"/>
      <c r="F59" s="43"/>
      <c r="G59" s="42"/>
      <c r="H59" s="193"/>
      <c r="I59" s="43"/>
      <c r="J59" s="42"/>
      <c r="K59" s="193"/>
      <c r="L59" s="168"/>
      <c r="M59" s="194"/>
      <c r="N59" s="195"/>
      <c r="O59" s="169"/>
      <c r="P59" s="194"/>
      <c r="Q59" s="195"/>
      <c r="R59" s="169"/>
      <c r="S59" s="42"/>
      <c r="T59" s="193"/>
      <c r="U59" s="43"/>
      <c r="V59" s="42"/>
      <c r="W59" s="193"/>
      <c r="X59" s="43"/>
      <c r="Y59" s="42"/>
      <c r="Z59" s="193"/>
      <c r="AA59" s="43"/>
      <c r="AB59" s="42"/>
      <c r="AC59" s="43"/>
      <c r="AD59" s="42"/>
      <c r="AE59" s="196"/>
      <c r="AF59" s="34"/>
      <c r="AG59" s="34"/>
      <c r="AH59" s="34"/>
      <c r="AI59" s="34"/>
      <c r="AJ59" s="34"/>
      <c r="AK59" s="34"/>
      <c r="AL59" s="1"/>
    </row>
    <row r="60" spans="1:38" ht="15" customHeight="1" thickBot="1" x14ac:dyDescent="0.3">
      <c r="A60" s="44"/>
      <c r="B60" s="200"/>
      <c r="C60" s="45"/>
      <c r="D60" s="44"/>
      <c r="E60" s="200"/>
      <c r="F60" s="45"/>
      <c r="G60" s="44"/>
      <c r="H60" s="200"/>
      <c r="I60" s="45"/>
      <c r="J60" s="44"/>
      <c r="K60" s="200"/>
      <c r="L60" s="170"/>
      <c r="M60" s="201"/>
      <c r="N60" s="202"/>
      <c r="O60" s="203"/>
      <c r="P60" s="201"/>
      <c r="Q60" s="202"/>
      <c r="R60" s="203"/>
      <c r="S60" s="44"/>
      <c r="T60" s="200"/>
      <c r="U60" s="45"/>
      <c r="V60" s="44"/>
      <c r="W60" s="200"/>
      <c r="X60" s="45"/>
      <c r="Y60" s="44"/>
      <c r="Z60" s="200"/>
      <c r="AA60" s="45"/>
      <c r="AB60" s="44"/>
      <c r="AC60" s="45"/>
      <c r="AD60" s="44"/>
      <c r="AE60" s="204"/>
      <c r="AF60" s="34"/>
      <c r="AG60" s="34"/>
      <c r="AH60" s="34"/>
      <c r="AI60" s="34"/>
      <c r="AJ60" s="34"/>
      <c r="AK60" s="34"/>
      <c r="AL60" s="1"/>
    </row>
    <row r="61" spans="1:38" ht="38.1" customHeight="1" thickBot="1" x14ac:dyDescent="0.3">
      <c r="A61" s="309">
        <f>SUM(C35:C60)</f>
        <v>120</v>
      </c>
      <c r="B61" s="310"/>
      <c r="C61" s="311"/>
      <c r="D61" s="309">
        <f t="shared" ref="D61" si="9">SUM(F35:F60)</f>
        <v>80</v>
      </c>
      <c r="E61" s="310"/>
      <c r="F61" s="311"/>
      <c r="G61" s="309">
        <f t="shared" ref="G61" si="10">SUM(I35:I60)</f>
        <v>120</v>
      </c>
      <c r="H61" s="310"/>
      <c r="I61" s="311"/>
      <c r="J61" s="309">
        <f t="shared" ref="J61" si="11">SUM(L35:L60)</f>
        <v>30</v>
      </c>
      <c r="K61" s="310"/>
      <c r="L61" s="311"/>
      <c r="M61" s="309">
        <f t="shared" ref="M61" si="12">SUM(O35:O60)</f>
        <v>50</v>
      </c>
      <c r="N61" s="310"/>
      <c r="O61" s="311"/>
      <c r="P61" s="309">
        <f t="shared" ref="P61" si="13">SUM(R35:R60)</f>
        <v>50</v>
      </c>
      <c r="Q61" s="310"/>
      <c r="R61" s="311"/>
      <c r="S61" s="309">
        <f t="shared" ref="S61" si="14">SUM(U35:U60)</f>
        <v>12</v>
      </c>
      <c r="T61" s="310"/>
      <c r="U61" s="311"/>
      <c r="V61" s="309">
        <f t="shared" ref="V61" si="15">SUM(X35:X60)</f>
        <v>50</v>
      </c>
      <c r="W61" s="310"/>
      <c r="X61" s="311"/>
      <c r="Y61" s="309">
        <f t="shared" ref="Y61" si="16">SUM(AA35:AA60)</f>
        <v>63</v>
      </c>
      <c r="Z61" s="310"/>
      <c r="AA61" s="311"/>
      <c r="AB61" s="309">
        <f>SUM(AC35:AC60)</f>
        <v>200</v>
      </c>
      <c r="AC61" s="311"/>
      <c r="AD61" s="309">
        <f>SUM(AE35:AE60)</f>
        <v>80</v>
      </c>
      <c r="AE61" s="311"/>
      <c r="AF61" s="34"/>
      <c r="AG61" s="34"/>
      <c r="AH61" s="34"/>
      <c r="AI61" s="34"/>
      <c r="AJ61" s="34"/>
      <c r="AK61" s="34"/>
      <c r="AL61" s="1"/>
    </row>
    <row r="62" spans="1:38" ht="15" customHeight="1" x14ac:dyDescent="0.25">
      <c r="A62" s="34"/>
      <c r="B62" s="34"/>
      <c r="C62" s="34"/>
      <c r="D62" s="34"/>
      <c r="E62" s="34"/>
      <c r="F62" s="34"/>
      <c r="G62" s="34"/>
      <c r="H62" s="34"/>
      <c r="I62" s="34"/>
      <c r="J62" s="34"/>
      <c r="K62" s="34"/>
      <c r="L62" s="34"/>
      <c r="M62" s="34"/>
      <c r="N62" s="34"/>
      <c r="O62" s="34"/>
      <c r="P62" s="34"/>
      <c r="Q62" s="34"/>
      <c r="R62" s="34"/>
      <c r="S62" s="34"/>
      <c r="T62" s="34"/>
      <c r="U62" s="34"/>
      <c r="V62" s="34"/>
      <c r="W62" s="34"/>
      <c r="X62" s="34"/>
      <c r="Y62" s="34"/>
      <c r="Z62" s="34"/>
      <c r="AA62" s="34"/>
      <c r="AB62" s="34"/>
      <c r="AC62" s="34"/>
      <c r="AD62" s="34"/>
      <c r="AE62" s="34"/>
      <c r="AF62" s="34"/>
      <c r="AG62" s="34"/>
      <c r="AH62" s="34"/>
      <c r="AI62" s="34"/>
      <c r="AJ62" s="34"/>
      <c r="AK62" s="34"/>
      <c r="AL62" s="1"/>
    </row>
    <row r="63" spans="1:38" ht="15" customHeight="1" thickBot="1" x14ac:dyDescent="0.3">
      <c r="A63" s="149"/>
      <c r="B63" s="149"/>
      <c r="C63" s="149"/>
      <c r="D63" s="149"/>
      <c r="E63" s="149"/>
      <c r="F63" s="149"/>
      <c r="G63" s="149"/>
      <c r="H63" s="149"/>
      <c r="I63" s="149"/>
      <c r="J63" s="149"/>
      <c r="K63" s="149"/>
      <c r="L63" s="149"/>
      <c r="M63" s="149"/>
      <c r="N63" s="149"/>
      <c r="O63" s="149"/>
      <c r="P63" s="149"/>
      <c r="Q63" s="149"/>
      <c r="R63" s="149"/>
      <c r="S63" s="149"/>
      <c r="T63" s="149"/>
      <c r="U63" s="149"/>
      <c r="V63" s="149"/>
      <c r="W63" s="149"/>
      <c r="X63" s="149"/>
      <c r="Y63" s="149"/>
      <c r="Z63" s="149"/>
      <c r="AA63" s="149"/>
      <c r="AB63" s="149"/>
      <c r="AC63" s="149"/>
      <c r="AD63" s="149"/>
      <c r="AE63" s="2"/>
      <c r="AF63" s="2"/>
      <c r="AG63" s="2"/>
      <c r="AH63" s="2"/>
      <c r="AI63" s="2"/>
      <c r="AJ63" s="2"/>
      <c r="AK63" s="2"/>
      <c r="AL63" s="1"/>
    </row>
    <row r="64" spans="1:38" ht="39" customHeight="1" thickBot="1" x14ac:dyDescent="0.3">
      <c r="A64" s="149"/>
      <c r="B64" s="149"/>
      <c r="C64" s="149"/>
      <c r="D64" s="149"/>
      <c r="E64" s="149"/>
      <c r="F64" s="149"/>
      <c r="G64" s="304" t="s">
        <v>190</v>
      </c>
      <c r="H64" s="305"/>
      <c r="I64" s="306"/>
      <c r="J64" s="328" t="s">
        <v>42</v>
      </c>
      <c r="K64" s="329"/>
      <c r="L64" s="304" t="s">
        <v>191</v>
      </c>
      <c r="M64" s="305"/>
      <c r="N64" s="306"/>
      <c r="O64" s="37"/>
      <c r="P64" s="307" t="s">
        <v>192</v>
      </c>
      <c r="Q64" s="307"/>
      <c r="R64" s="307"/>
      <c r="S64" s="37"/>
      <c r="T64" s="308" t="s">
        <v>193</v>
      </c>
      <c r="U64" s="308"/>
      <c r="V64" s="308"/>
      <c r="W64" s="46"/>
      <c r="X64" s="160"/>
      <c r="Y64" s="160"/>
      <c r="Z64" s="160"/>
      <c r="AA64" s="160"/>
      <c r="AB64" s="160"/>
      <c r="AC64" s="46"/>
      <c r="AD64" s="46"/>
      <c r="AE64" s="1"/>
      <c r="AF64" s="1"/>
      <c r="AG64" s="1"/>
      <c r="AH64" s="1"/>
      <c r="AI64" s="1"/>
      <c r="AJ64" s="1"/>
      <c r="AK64" s="1"/>
      <c r="AL64" s="1"/>
    </row>
    <row r="65" spans="1:38" ht="60" customHeight="1" thickBot="1" x14ac:dyDescent="0.3">
      <c r="A65" s="149"/>
      <c r="B65" s="435" t="s">
        <v>194</v>
      </c>
      <c r="C65" s="436"/>
      <c r="D65" s="436"/>
      <c r="E65" s="436"/>
      <c r="F65" s="437"/>
      <c r="G65" s="447">
        <f>AUTOMATIQUE!L1</f>
        <v>0</v>
      </c>
      <c r="H65" s="448"/>
      <c r="I65" s="449"/>
      <c r="J65" s="447">
        <f>AUTOMATIQUE!O6</f>
        <v>4900</v>
      </c>
      <c r="K65" s="449"/>
      <c r="L65" s="447">
        <f>G69</f>
        <v>0</v>
      </c>
      <c r="M65" s="448"/>
      <c r="N65" s="449"/>
      <c r="O65" s="39" t="s">
        <v>195</v>
      </c>
      <c r="P65" s="450">
        <f>G65+J65+L65</f>
        <v>4900</v>
      </c>
      <c r="Q65" s="451"/>
      <c r="R65" s="452"/>
      <c r="S65" s="38"/>
      <c r="T65" s="453">
        <f>SUM(A30:AC30,A61:AA61,AD61,AJ47)</f>
        <v>3142</v>
      </c>
      <c r="U65" s="454"/>
      <c r="V65" s="455"/>
      <c r="W65" s="8"/>
      <c r="X65" s="1"/>
      <c r="Y65" s="1"/>
      <c r="Z65" s="1"/>
      <c r="AA65" s="161"/>
      <c r="AB65" s="161"/>
      <c r="AC65" s="8"/>
      <c r="AD65" s="8"/>
      <c r="AE65" s="11"/>
      <c r="AF65" s="35"/>
      <c r="AG65" s="35"/>
      <c r="AH65" s="35"/>
      <c r="AI65" s="35"/>
      <c r="AJ65" s="35"/>
      <c r="AK65" s="35"/>
      <c r="AL65" s="1"/>
    </row>
    <row r="66" spans="1:38" ht="15" customHeight="1" thickBot="1" x14ac:dyDescent="0.3">
      <c r="A66" s="149"/>
      <c r="B66" s="149"/>
      <c r="C66" s="7"/>
      <c r="D66" s="7"/>
      <c r="E66" s="7"/>
      <c r="F66" s="7"/>
      <c r="G66" s="7"/>
      <c r="H66" s="150"/>
      <c r="I66" s="150"/>
      <c r="J66" s="150"/>
      <c r="K66" s="150"/>
      <c r="L66" s="150"/>
      <c r="M66" s="150"/>
      <c r="N66" s="150"/>
      <c r="O66" s="37"/>
      <c r="P66" s="37"/>
      <c r="Q66" s="37"/>
      <c r="R66" s="37"/>
      <c r="S66" s="37"/>
      <c r="T66" s="149"/>
      <c r="U66" s="8"/>
      <c r="V66" s="8"/>
      <c r="W66" s="8"/>
      <c r="X66" s="7"/>
      <c r="Y66" s="150"/>
      <c r="Z66" s="150"/>
      <c r="AA66" s="150"/>
      <c r="AB66" s="150"/>
      <c r="AC66" s="150"/>
      <c r="AD66" s="150"/>
      <c r="AE66" s="150"/>
      <c r="AF66" s="9"/>
      <c r="AG66" s="9"/>
      <c r="AH66" s="10"/>
      <c r="AI66" s="10"/>
      <c r="AJ66" s="10"/>
      <c r="AK66" s="10"/>
      <c r="AL66" s="1"/>
    </row>
    <row r="67" spans="1:38" ht="60" customHeight="1" thickBot="1" x14ac:dyDescent="0.3">
      <c r="A67" s="149"/>
      <c r="B67" s="149"/>
      <c r="C67" s="39"/>
      <c r="D67" s="39"/>
      <c r="E67" s="39"/>
      <c r="F67" s="39"/>
      <c r="G67" s="39"/>
      <c r="H67" s="39"/>
      <c r="I67" s="39"/>
      <c r="J67" s="39"/>
      <c r="K67" s="46"/>
      <c r="L67" s="46"/>
      <c r="M67" s="46"/>
      <c r="N67" s="317" t="s">
        <v>196</v>
      </c>
      <c r="O67" s="318"/>
      <c r="P67" s="318"/>
      <c r="Q67" s="318"/>
      <c r="R67" s="319"/>
      <c r="S67" s="330">
        <f>P65-T65-AB61</f>
        <v>1558</v>
      </c>
      <c r="T67" s="331"/>
      <c r="U67" s="331"/>
      <c r="V67" s="332"/>
      <c r="W67" s="39"/>
      <c r="X67" s="39"/>
      <c r="Y67" s="39"/>
      <c r="Z67" s="1"/>
      <c r="AA67" s="39"/>
      <c r="AB67" s="46"/>
      <c r="AC67" s="46"/>
      <c r="AD67" s="46"/>
      <c r="AE67" s="1"/>
      <c r="AF67" s="36"/>
      <c r="AG67" s="36"/>
      <c r="AH67" s="36"/>
      <c r="AI67" s="36"/>
      <c r="AJ67" s="36"/>
      <c r="AK67" s="36"/>
      <c r="AL67" s="1"/>
    </row>
    <row r="68" spans="1:38" ht="15" customHeight="1" thickBot="1" x14ac:dyDescent="0.3">
      <c r="A68" s="149"/>
      <c r="B68" s="149"/>
      <c r="C68" s="149"/>
      <c r="D68" s="149"/>
      <c r="E68" s="149"/>
      <c r="F68" s="149"/>
      <c r="G68" s="149"/>
      <c r="H68" s="149"/>
      <c r="I68" s="149"/>
      <c r="J68" s="149"/>
      <c r="K68" s="149"/>
      <c r="L68" s="149"/>
      <c r="M68" s="149"/>
      <c r="N68" s="149"/>
      <c r="O68" s="149"/>
      <c r="P68" s="149"/>
      <c r="Q68" s="149"/>
      <c r="R68" s="149"/>
      <c r="S68" s="149"/>
      <c r="T68" s="149"/>
      <c r="U68" s="149"/>
      <c r="V68" s="149"/>
      <c r="W68" s="149"/>
      <c r="X68" s="149"/>
      <c r="Y68" s="149"/>
      <c r="Z68" s="1"/>
      <c r="AA68" s="149"/>
      <c r="AB68" s="149"/>
      <c r="AC68" s="149"/>
      <c r="AD68" s="149"/>
      <c r="AE68" s="2"/>
      <c r="AF68" s="2"/>
      <c r="AG68" s="2"/>
      <c r="AH68" s="2"/>
      <c r="AI68" s="2"/>
      <c r="AJ68" s="2"/>
      <c r="AK68" s="2"/>
      <c r="AL68" s="1"/>
    </row>
    <row r="69" spans="1:38" ht="45" customHeight="1" thickBot="1" x14ac:dyDescent="0.3">
      <c r="A69" s="149"/>
      <c r="B69" s="149"/>
      <c r="C69" s="149"/>
      <c r="D69" s="435" t="s">
        <v>197</v>
      </c>
      <c r="E69" s="436"/>
      <c r="F69" s="437"/>
      <c r="G69" s="438">
        <f>SUM(G70:I86)</f>
        <v>0</v>
      </c>
      <c r="H69" s="439"/>
      <c r="I69" s="440"/>
      <c r="J69" s="149"/>
      <c r="K69" s="46"/>
      <c r="L69" s="46"/>
      <c r="M69" s="344" t="s">
        <v>198</v>
      </c>
      <c r="N69" s="345"/>
      <c r="O69" s="345"/>
      <c r="P69" s="55"/>
      <c r="Q69" s="55"/>
      <c r="R69" s="56"/>
      <c r="S69" s="56"/>
      <c r="T69" s="56"/>
      <c r="U69" s="57"/>
      <c r="V69" s="149"/>
      <c r="W69" s="149"/>
      <c r="X69" s="162"/>
      <c r="Y69" s="162"/>
      <c r="Z69" s="1"/>
      <c r="AA69" s="149"/>
      <c r="AB69" s="163"/>
      <c r="AC69" s="163"/>
      <c r="AD69" s="113"/>
      <c r="AE69" s="113"/>
      <c r="AF69" s="2"/>
      <c r="AG69" s="2"/>
      <c r="AH69" s="2"/>
      <c r="AI69" s="2"/>
      <c r="AJ69" s="2"/>
      <c r="AK69" s="2"/>
      <c r="AL69" s="1"/>
    </row>
    <row r="70" spans="1:38" ht="15" customHeight="1" x14ac:dyDescent="0.25">
      <c r="A70" s="46"/>
      <c r="B70" s="360" t="s">
        <v>199</v>
      </c>
      <c r="C70" s="361"/>
      <c r="D70" s="441"/>
      <c r="E70" s="442"/>
      <c r="F70" s="443"/>
      <c r="G70" s="444"/>
      <c r="H70" s="445"/>
      <c r="I70" s="446"/>
      <c r="J70" s="158">
        <f>SUM(G70:I74)</f>
        <v>0</v>
      </c>
      <c r="K70" s="13"/>
      <c r="L70" s="46"/>
      <c r="M70" s="346"/>
      <c r="N70" s="347"/>
      <c r="O70" s="347"/>
      <c r="P70" s="389" t="s">
        <v>200</v>
      </c>
      <c r="Q70" s="390"/>
      <c r="R70" s="393">
        <f>AUTOMATIQUE!Q1-R79+AB61</f>
        <v>200</v>
      </c>
      <c r="S70" s="394"/>
      <c r="T70" s="395"/>
      <c r="U70" s="58"/>
      <c r="V70" s="46"/>
      <c r="W70" s="46"/>
      <c r="X70" s="114"/>
      <c r="Y70" s="114"/>
      <c r="Z70" s="1"/>
      <c r="AA70" s="46"/>
      <c r="AB70" s="164"/>
      <c r="AC70" s="164"/>
      <c r="AD70" s="165"/>
      <c r="AE70" s="165"/>
      <c r="AF70" s="1"/>
      <c r="AG70" s="1"/>
      <c r="AH70" s="1"/>
      <c r="AI70" s="1"/>
      <c r="AJ70" s="1"/>
      <c r="AK70" s="1"/>
      <c r="AL70" s="1"/>
    </row>
    <row r="71" spans="1:38" ht="15" customHeight="1" thickBot="1" x14ac:dyDescent="0.3">
      <c r="A71" s="46"/>
      <c r="B71" s="362"/>
      <c r="C71" s="363"/>
      <c r="D71" s="379"/>
      <c r="E71" s="380"/>
      <c r="F71" s="381"/>
      <c r="G71" s="426"/>
      <c r="H71" s="427"/>
      <c r="I71" s="428"/>
      <c r="J71" s="159"/>
      <c r="K71" s="13"/>
      <c r="L71" s="46"/>
      <c r="M71" s="346"/>
      <c r="N71" s="347"/>
      <c r="O71" s="347"/>
      <c r="P71" s="391"/>
      <c r="Q71" s="392"/>
      <c r="R71" s="396"/>
      <c r="S71" s="397"/>
      <c r="T71" s="398"/>
      <c r="U71" s="59"/>
      <c r="V71" s="46"/>
      <c r="W71" s="46"/>
      <c r="X71" s="114"/>
      <c r="Y71" s="114"/>
      <c r="Z71" s="1"/>
      <c r="AA71" s="46"/>
      <c r="AB71" s="164"/>
      <c r="AC71" s="164"/>
      <c r="AD71" s="166"/>
      <c r="AE71" s="166"/>
      <c r="AF71" s="1"/>
      <c r="AG71" s="1"/>
      <c r="AH71" s="1"/>
      <c r="AI71" s="1"/>
      <c r="AJ71" s="1"/>
      <c r="AK71" s="1"/>
      <c r="AL71" s="1"/>
    </row>
    <row r="72" spans="1:38" ht="15" customHeight="1" thickBot="1" x14ac:dyDescent="0.3">
      <c r="A72" s="46"/>
      <c r="B72" s="362"/>
      <c r="C72" s="363"/>
      <c r="D72" s="379"/>
      <c r="E72" s="380"/>
      <c r="F72" s="381"/>
      <c r="G72" s="426"/>
      <c r="H72" s="427"/>
      <c r="I72" s="428"/>
      <c r="J72" s="159"/>
      <c r="K72" s="13"/>
      <c r="L72" s="46"/>
      <c r="M72" s="346"/>
      <c r="N72" s="347"/>
      <c r="O72" s="347"/>
      <c r="P72" s="54"/>
      <c r="Q72" s="54"/>
      <c r="R72" s="54"/>
      <c r="S72" s="54"/>
      <c r="T72" s="54"/>
      <c r="U72" s="58"/>
      <c r="V72" s="46"/>
      <c r="W72" s="46"/>
      <c r="X72" s="114"/>
      <c r="Y72" s="114"/>
      <c r="Z72" s="1"/>
      <c r="AA72" s="46"/>
      <c r="AB72" s="164"/>
      <c r="AC72" s="164"/>
      <c r="AD72" s="165"/>
      <c r="AE72" s="165"/>
      <c r="AF72" s="1"/>
      <c r="AG72" s="1"/>
      <c r="AH72" s="1"/>
      <c r="AI72" s="1"/>
      <c r="AJ72" s="1"/>
      <c r="AK72" s="1"/>
      <c r="AL72" s="1"/>
    </row>
    <row r="73" spans="1:38" ht="15" customHeight="1" x14ac:dyDescent="0.25">
      <c r="A73" s="46"/>
      <c r="B73" s="362"/>
      <c r="C73" s="363"/>
      <c r="D73" s="379"/>
      <c r="E73" s="380"/>
      <c r="F73" s="381"/>
      <c r="G73" s="426"/>
      <c r="H73" s="427"/>
      <c r="I73" s="428"/>
      <c r="J73" s="159"/>
      <c r="K73" s="13"/>
      <c r="L73" s="46"/>
      <c r="M73" s="346"/>
      <c r="N73" s="347"/>
      <c r="O73" s="347"/>
      <c r="P73" s="399" t="s">
        <v>201</v>
      </c>
      <c r="Q73" s="400"/>
      <c r="R73" s="399" t="s">
        <v>188</v>
      </c>
      <c r="S73" s="403"/>
      <c r="T73" s="400"/>
      <c r="U73" s="58"/>
      <c r="V73" s="46"/>
      <c r="W73" s="46"/>
      <c r="X73" s="114"/>
      <c r="Y73" s="114"/>
      <c r="Z73" s="1"/>
      <c r="AA73" s="46"/>
      <c r="AB73" s="164"/>
      <c r="AC73" s="164"/>
      <c r="AD73" s="1"/>
      <c r="AE73" s="1"/>
      <c r="AF73" s="1"/>
      <c r="AG73" s="1"/>
      <c r="AH73" s="1"/>
      <c r="AI73" s="1"/>
      <c r="AJ73" s="1"/>
      <c r="AK73" s="1"/>
      <c r="AL73" s="1"/>
    </row>
    <row r="74" spans="1:38" ht="15" customHeight="1" thickBot="1" x14ac:dyDescent="0.3">
      <c r="A74" s="46"/>
      <c r="B74" s="364"/>
      <c r="C74" s="365"/>
      <c r="D74" s="384"/>
      <c r="E74" s="385"/>
      <c r="F74" s="386"/>
      <c r="G74" s="155"/>
      <c r="H74" s="156"/>
      <c r="I74" s="157"/>
      <c r="J74" s="159"/>
      <c r="K74" s="13"/>
      <c r="L74" s="46"/>
      <c r="M74" s="346"/>
      <c r="N74" s="347"/>
      <c r="O74" s="347"/>
      <c r="P74" s="401"/>
      <c r="Q74" s="402"/>
      <c r="R74" s="401"/>
      <c r="S74" s="404"/>
      <c r="T74" s="402"/>
      <c r="U74" s="58"/>
      <c r="V74" s="46"/>
      <c r="W74" s="46"/>
      <c r="X74" s="114"/>
      <c r="Y74" s="114"/>
      <c r="Z74" s="1"/>
      <c r="AA74" s="46"/>
      <c r="AB74" s="46"/>
      <c r="AC74" s="46"/>
      <c r="AD74" s="52"/>
      <c r="AE74" s="52"/>
      <c r="AF74" s="1"/>
      <c r="AG74" s="1"/>
      <c r="AH74" s="1"/>
      <c r="AI74" s="1"/>
      <c r="AJ74" s="1"/>
      <c r="AK74" s="1"/>
      <c r="AL74" s="1"/>
    </row>
    <row r="75" spans="1:38" ht="15" customHeight="1" x14ac:dyDescent="0.25">
      <c r="A75" s="46"/>
      <c r="B75" s="354" t="s">
        <v>202</v>
      </c>
      <c r="C75" s="355"/>
      <c r="D75" s="429" t="s">
        <v>189</v>
      </c>
      <c r="E75" s="430"/>
      <c r="F75" s="431"/>
      <c r="G75" s="432" t="s">
        <v>189</v>
      </c>
      <c r="H75" s="433"/>
      <c r="I75" s="434"/>
      <c r="J75" s="46"/>
      <c r="K75" s="46"/>
      <c r="L75" s="46"/>
      <c r="M75" s="60"/>
      <c r="N75" s="334" t="s">
        <v>203</v>
      </c>
      <c r="O75" s="335"/>
      <c r="P75" s="407"/>
      <c r="Q75" s="408"/>
      <c r="R75" s="366"/>
      <c r="S75" s="367"/>
      <c r="T75" s="368"/>
      <c r="U75" s="58"/>
      <c r="V75" s="46"/>
      <c r="W75" s="46"/>
      <c r="X75" s="113"/>
      <c r="Y75" s="113"/>
      <c r="Z75" s="1"/>
      <c r="AA75" s="46"/>
      <c r="AB75" s="46"/>
      <c r="AC75" s="46"/>
      <c r="AD75" s="52"/>
      <c r="AE75" s="52"/>
      <c r="AF75" s="1"/>
      <c r="AG75" s="1"/>
      <c r="AH75" s="1"/>
      <c r="AI75" s="1"/>
      <c r="AJ75" s="1"/>
      <c r="AK75" s="1"/>
      <c r="AL75" s="1"/>
    </row>
    <row r="76" spans="1:38" ht="15" customHeight="1" x14ac:dyDescent="0.25">
      <c r="A76" s="46"/>
      <c r="B76" s="356"/>
      <c r="C76" s="357"/>
      <c r="D76" s="414" t="s">
        <v>189</v>
      </c>
      <c r="E76" s="415"/>
      <c r="F76" s="416"/>
      <c r="G76" s="417" t="s">
        <v>189</v>
      </c>
      <c r="H76" s="418"/>
      <c r="I76" s="419"/>
      <c r="J76" s="46"/>
      <c r="K76" s="46"/>
      <c r="L76" s="46"/>
      <c r="M76" s="60"/>
      <c r="N76" s="405"/>
      <c r="O76" s="406"/>
      <c r="P76" s="369"/>
      <c r="Q76" s="370"/>
      <c r="R76" s="371"/>
      <c r="S76" s="372"/>
      <c r="T76" s="373"/>
      <c r="U76" s="58"/>
      <c r="V76" s="46"/>
      <c r="W76" s="46"/>
      <c r="X76" s="113"/>
      <c r="Y76" s="113"/>
      <c r="Z76" s="1"/>
      <c r="AA76" s="46"/>
      <c r="AB76" s="46"/>
      <c r="AC76" s="46"/>
      <c r="AD76" s="46"/>
      <c r="AE76" s="1"/>
      <c r="AF76" s="1"/>
      <c r="AG76" s="1"/>
      <c r="AH76" s="1"/>
      <c r="AI76" s="1"/>
      <c r="AJ76" s="1"/>
      <c r="AK76" s="1"/>
      <c r="AL76" s="1"/>
    </row>
    <row r="77" spans="1:38" ht="15" customHeight="1" x14ac:dyDescent="0.25">
      <c r="A77" s="46"/>
      <c r="B77" s="356"/>
      <c r="C77" s="357"/>
      <c r="D77" s="414" t="s">
        <v>189</v>
      </c>
      <c r="E77" s="415"/>
      <c r="F77" s="416"/>
      <c r="G77" s="417" t="s">
        <v>189</v>
      </c>
      <c r="H77" s="418"/>
      <c r="I77" s="419"/>
      <c r="J77" s="46"/>
      <c r="K77" s="46"/>
      <c r="L77" s="46"/>
      <c r="M77" s="60"/>
      <c r="N77" s="405"/>
      <c r="O77" s="406"/>
      <c r="P77" s="369"/>
      <c r="Q77" s="370"/>
      <c r="R77" s="371"/>
      <c r="S77" s="372"/>
      <c r="T77" s="373"/>
      <c r="U77" s="58"/>
      <c r="V77" s="46"/>
      <c r="W77" s="46"/>
      <c r="X77" s="113"/>
      <c r="Y77" s="113"/>
      <c r="Z77" s="1"/>
      <c r="AA77" s="46"/>
      <c r="AB77" s="46"/>
      <c r="AC77" s="46"/>
      <c r="AD77" s="46"/>
      <c r="AE77" s="1"/>
      <c r="AF77" s="1"/>
      <c r="AG77" s="1"/>
      <c r="AH77" s="1"/>
      <c r="AI77" s="1"/>
      <c r="AJ77" s="1"/>
      <c r="AK77" s="1"/>
      <c r="AL77" s="1"/>
    </row>
    <row r="78" spans="1:38" ht="15" customHeight="1" thickBot="1" x14ac:dyDescent="0.3">
      <c r="A78" s="46"/>
      <c r="B78" s="358"/>
      <c r="C78" s="359"/>
      <c r="D78" s="420" t="s">
        <v>189</v>
      </c>
      <c r="E78" s="421"/>
      <c r="F78" s="422"/>
      <c r="G78" s="423" t="s">
        <v>189</v>
      </c>
      <c r="H78" s="424"/>
      <c r="I78" s="425"/>
      <c r="J78" s="46"/>
      <c r="K78" s="46"/>
      <c r="L78" s="46"/>
      <c r="M78" s="60"/>
      <c r="N78" s="336"/>
      <c r="O78" s="337"/>
      <c r="P78" s="374"/>
      <c r="Q78" s="375"/>
      <c r="R78" s="376"/>
      <c r="S78" s="377"/>
      <c r="T78" s="378"/>
      <c r="U78" s="58"/>
      <c r="V78" s="46"/>
      <c r="W78" s="46"/>
      <c r="X78" s="113"/>
      <c r="Y78" s="113"/>
      <c r="Z78" s="1"/>
      <c r="AA78" s="46"/>
      <c r="AB78" s="46"/>
      <c r="AC78" s="46"/>
      <c r="AD78" s="46"/>
      <c r="AE78" s="1"/>
      <c r="AF78" s="1"/>
      <c r="AG78" s="1"/>
      <c r="AH78" s="1"/>
      <c r="AI78" s="1"/>
      <c r="AJ78" s="1"/>
      <c r="AK78" s="1"/>
      <c r="AL78" s="1"/>
    </row>
    <row r="79" spans="1:38" ht="15" customHeight="1" x14ac:dyDescent="0.25">
      <c r="A79" s="46"/>
      <c r="B79" s="348" t="s">
        <v>204</v>
      </c>
      <c r="C79" s="349"/>
      <c r="D79" s="409"/>
      <c r="E79" s="410"/>
      <c r="F79" s="411"/>
      <c r="G79" s="412"/>
      <c r="H79" s="410"/>
      <c r="I79" s="413"/>
      <c r="J79" s="46"/>
      <c r="K79" s="46"/>
      <c r="L79" s="46"/>
      <c r="M79" s="60"/>
      <c r="N79" s="53"/>
      <c r="O79" s="53"/>
      <c r="P79" s="334" t="s">
        <v>205</v>
      </c>
      <c r="Q79" s="335"/>
      <c r="R79" s="338">
        <f>SUM(R75:T78)</f>
        <v>0</v>
      </c>
      <c r="S79" s="339"/>
      <c r="T79" s="340"/>
      <c r="U79" s="58"/>
      <c r="V79" s="46"/>
      <c r="W79" s="46"/>
      <c r="X79" s="46"/>
      <c r="Y79" s="46"/>
      <c r="Z79" s="1"/>
      <c r="AA79" s="46"/>
      <c r="AB79" s="46"/>
      <c r="AC79" s="46"/>
      <c r="AD79" s="46"/>
      <c r="AE79" s="1"/>
      <c r="AF79" s="1"/>
      <c r="AG79" s="1"/>
      <c r="AH79" s="1"/>
      <c r="AI79" s="1"/>
      <c r="AJ79" s="1"/>
      <c r="AK79" s="1"/>
      <c r="AL79" s="1"/>
    </row>
    <row r="80" spans="1:38" ht="15" customHeight="1" thickBot="1" x14ac:dyDescent="0.3">
      <c r="A80" s="46"/>
      <c r="B80" s="350"/>
      <c r="C80" s="351"/>
      <c r="D80" s="379"/>
      <c r="E80" s="380"/>
      <c r="F80" s="381"/>
      <c r="G80" s="382"/>
      <c r="H80" s="380"/>
      <c r="I80" s="383"/>
      <c r="J80" s="46"/>
      <c r="K80" s="46"/>
      <c r="L80" s="46"/>
      <c r="M80" s="60"/>
      <c r="N80" s="53"/>
      <c r="O80" s="53"/>
      <c r="P80" s="336"/>
      <c r="Q80" s="337"/>
      <c r="R80" s="341"/>
      <c r="S80" s="342"/>
      <c r="T80" s="343"/>
      <c r="U80" s="58"/>
      <c r="V80" s="46"/>
      <c r="W80" s="46"/>
      <c r="X80" s="46"/>
      <c r="Y80" s="46"/>
      <c r="Z80" s="1"/>
      <c r="AA80" s="46"/>
      <c r="AB80" s="46"/>
      <c r="AC80" s="46"/>
      <c r="AD80" s="46"/>
      <c r="AE80" s="1"/>
      <c r="AF80" s="1"/>
      <c r="AG80" s="1"/>
      <c r="AH80" s="1"/>
      <c r="AI80" s="1"/>
      <c r="AJ80" s="1"/>
      <c r="AK80" s="1"/>
      <c r="AL80" s="1"/>
    </row>
    <row r="81" spans="1:38" ht="15" customHeight="1" thickBot="1" x14ac:dyDescent="0.3">
      <c r="A81" s="46"/>
      <c r="B81" s="350"/>
      <c r="C81" s="351"/>
      <c r="D81" s="379"/>
      <c r="E81" s="380"/>
      <c r="F81" s="381"/>
      <c r="G81" s="382"/>
      <c r="H81" s="380"/>
      <c r="I81" s="383"/>
      <c r="J81" s="46"/>
      <c r="K81" s="46"/>
      <c r="L81" s="46"/>
      <c r="M81" s="61"/>
      <c r="N81" s="62"/>
      <c r="O81" s="62"/>
      <c r="P81" s="62"/>
      <c r="Q81" s="62"/>
      <c r="R81" s="62"/>
      <c r="S81" s="62"/>
      <c r="T81" s="62"/>
      <c r="U81" s="63"/>
      <c r="V81" s="46"/>
      <c r="W81" s="46"/>
      <c r="X81" s="46"/>
      <c r="Y81" s="46"/>
      <c r="Z81" s="1"/>
      <c r="AA81" s="46"/>
      <c r="AB81" s="46"/>
      <c r="AC81" s="46"/>
      <c r="AD81" s="46"/>
      <c r="AE81" s="1"/>
      <c r="AF81" s="1"/>
      <c r="AG81" s="1"/>
      <c r="AH81" s="1"/>
      <c r="AI81" s="1"/>
      <c r="AJ81" s="1"/>
      <c r="AK81" s="1"/>
      <c r="AL81" s="1"/>
    </row>
    <row r="82" spans="1:38" ht="15" customHeight="1" x14ac:dyDescent="0.25">
      <c r="A82" s="46"/>
      <c r="B82" s="350"/>
      <c r="C82" s="351"/>
      <c r="D82" s="379"/>
      <c r="E82" s="380"/>
      <c r="F82" s="381"/>
      <c r="G82" s="382"/>
      <c r="H82" s="380"/>
      <c r="I82" s="383"/>
      <c r="J82" s="46"/>
      <c r="K82" s="46"/>
      <c r="L82" s="46"/>
      <c r="M82" s="46"/>
      <c r="N82" s="46"/>
      <c r="O82" s="46"/>
      <c r="P82" s="46"/>
      <c r="Q82" s="46"/>
      <c r="R82" s="46"/>
      <c r="S82" s="46"/>
      <c r="T82" s="46"/>
      <c r="U82" s="46"/>
      <c r="V82" s="46"/>
      <c r="W82" s="46"/>
      <c r="X82" s="46"/>
      <c r="Y82" s="46"/>
      <c r="Z82" s="1"/>
      <c r="AA82" s="46"/>
      <c r="AB82" s="46"/>
      <c r="AC82" s="46"/>
      <c r="AD82" s="46"/>
      <c r="AE82" s="1"/>
      <c r="AF82" s="1"/>
      <c r="AG82" s="1"/>
      <c r="AH82" s="1"/>
      <c r="AI82" s="1"/>
      <c r="AJ82" s="1"/>
      <c r="AK82" s="1"/>
      <c r="AL82" s="1"/>
    </row>
    <row r="83" spans="1:38" ht="15" customHeight="1" x14ac:dyDescent="0.25">
      <c r="A83" s="46"/>
      <c r="B83" s="350"/>
      <c r="C83" s="351"/>
      <c r="D83" s="379"/>
      <c r="E83" s="380"/>
      <c r="F83" s="381"/>
      <c r="G83" s="382"/>
      <c r="H83" s="380"/>
      <c r="I83" s="383"/>
      <c r="J83" s="46"/>
      <c r="K83" s="46"/>
      <c r="L83" s="46"/>
      <c r="M83" s="46"/>
      <c r="N83" s="46"/>
      <c r="O83" s="46"/>
      <c r="P83" s="46"/>
      <c r="Q83" s="46"/>
      <c r="R83" s="46"/>
      <c r="S83" s="46"/>
      <c r="T83" s="46"/>
      <c r="U83" s="46"/>
      <c r="V83" s="46"/>
      <c r="W83" s="46"/>
      <c r="X83" s="46"/>
      <c r="Y83" s="46"/>
      <c r="Z83" s="1"/>
      <c r="AA83" s="46"/>
      <c r="AB83" s="46"/>
      <c r="AC83" s="46"/>
      <c r="AD83" s="46"/>
      <c r="AE83" s="1"/>
      <c r="AF83" s="1"/>
      <c r="AG83" s="1"/>
      <c r="AH83" s="1"/>
      <c r="AI83" s="1"/>
      <c r="AJ83" s="1"/>
      <c r="AK83" s="1"/>
      <c r="AL83" s="1"/>
    </row>
    <row r="84" spans="1:38" ht="15" customHeight="1" x14ac:dyDescent="0.25">
      <c r="A84" s="46"/>
      <c r="B84" s="350"/>
      <c r="C84" s="351"/>
      <c r="D84" s="379"/>
      <c r="E84" s="380"/>
      <c r="F84" s="381"/>
      <c r="G84" s="382"/>
      <c r="H84" s="380"/>
      <c r="I84" s="383"/>
      <c r="J84" s="46"/>
      <c r="K84" s="46"/>
      <c r="L84" s="46"/>
      <c r="M84" s="46"/>
      <c r="N84" s="46"/>
      <c r="O84" s="46"/>
      <c r="P84" s="46"/>
      <c r="Q84" s="46"/>
      <c r="R84" s="46"/>
      <c r="S84" s="46"/>
      <c r="T84" s="46"/>
      <c r="U84" s="46"/>
      <c r="V84" s="46"/>
      <c r="W84" s="46"/>
      <c r="X84" s="46"/>
      <c r="Y84" s="46"/>
      <c r="Z84" s="1"/>
      <c r="AA84" s="46"/>
      <c r="AB84" s="46"/>
      <c r="AC84" s="46"/>
      <c r="AD84" s="46"/>
      <c r="AE84" s="1"/>
      <c r="AF84" s="1"/>
      <c r="AG84" s="1"/>
      <c r="AH84" s="1"/>
      <c r="AI84" s="1"/>
      <c r="AJ84" s="1"/>
      <c r="AK84" s="1"/>
      <c r="AL84" s="1"/>
    </row>
    <row r="85" spans="1:38" ht="15" customHeight="1" x14ac:dyDescent="0.25">
      <c r="A85" s="46"/>
      <c r="B85" s="350"/>
      <c r="C85" s="351"/>
      <c r="D85" s="379"/>
      <c r="E85" s="380"/>
      <c r="F85" s="381"/>
      <c r="G85" s="382"/>
      <c r="H85" s="380"/>
      <c r="I85" s="383"/>
      <c r="J85" s="46"/>
      <c r="K85" s="46"/>
      <c r="L85" s="46"/>
      <c r="M85" s="46"/>
      <c r="N85" s="46"/>
      <c r="O85" s="46"/>
      <c r="P85" s="46"/>
      <c r="Q85" s="46"/>
      <c r="R85" s="46"/>
      <c r="S85" s="46"/>
      <c r="T85" s="46"/>
      <c r="U85" s="46"/>
      <c r="V85" s="46"/>
      <c r="W85" s="46"/>
      <c r="X85" s="46"/>
      <c r="Y85" s="46"/>
      <c r="Z85" s="1"/>
      <c r="AA85" s="46"/>
      <c r="AB85" s="46"/>
      <c r="AC85" s="46"/>
      <c r="AD85" s="46"/>
      <c r="AE85" s="1"/>
      <c r="AF85" s="1"/>
      <c r="AG85" s="1"/>
      <c r="AH85" s="1"/>
      <c r="AI85" s="1"/>
      <c r="AJ85" s="1"/>
      <c r="AK85" s="1"/>
      <c r="AL85" s="1"/>
    </row>
    <row r="86" spans="1:38" ht="15" customHeight="1" thickBot="1" x14ac:dyDescent="0.3">
      <c r="A86" s="46"/>
      <c r="B86" s="352"/>
      <c r="C86" s="353"/>
      <c r="D86" s="384"/>
      <c r="E86" s="385"/>
      <c r="F86" s="386"/>
      <c r="G86" s="387"/>
      <c r="H86" s="385"/>
      <c r="I86" s="388"/>
      <c r="J86" s="46"/>
      <c r="K86" s="46"/>
      <c r="L86" s="46"/>
      <c r="M86" s="46"/>
      <c r="N86" s="46"/>
      <c r="O86" s="46"/>
      <c r="P86" s="46"/>
      <c r="Q86" s="46"/>
      <c r="R86" s="46"/>
      <c r="S86" s="46"/>
      <c r="T86" s="46"/>
      <c r="U86" s="46"/>
      <c r="V86" s="46"/>
      <c r="W86" s="46"/>
      <c r="X86" s="46"/>
      <c r="Y86" s="46"/>
      <c r="Z86" s="1"/>
      <c r="AA86" s="46"/>
      <c r="AB86" s="46"/>
      <c r="AC86" s="46"/>
      <c r="AD86" s="46"/>
      <c r="AE86" s="1"/>
      <c r="AF86" s="1"/>
      <c r="AG86" s="1"/>
      <c r="AH86" s="1"/>
      <c r="AI86" s="1"/>
      <c r="AJ86" s="1"/>
      <c r="AK86" s="1"/>
      <c r="AL86" s="1"/>
    </row>
    <row r="87" spans="1:38" x14ac:dyDescent="0.25">
      <c r="A87" s="46"/>
      <c r="B87" s="46"/>
      <c r="C87" s="46"/>
      <c r="D87" s="46"/>
      <c r="E87" s="46"/>
      <c r="F87" s="46"/>
      <c r="G87" s="46"/>
      <c r="H87" s="46"/>
      <c r="I87" s="46"/>
      <c r="J87" s="46"/>
      <c r="K87" s="46"/>
      <c r="L87" s="46"/>
      <c r="M87" s="46"/>
      <c r="N87" s="46"/>
      <c r="O87" s="46"/>
      <c r="P87" s="46"/>
      <c r="Q87" s="46"/>
      <c r="R87" s="46"/>
      <c r="S87" s="46"/>
      <c r="T87" s="46"/>
      <c r="U87" s="46"/>
      <c r="V87" s="46"/>
      <c r="W87" s="46"/>
      <c r="X87" s="46"/>
      <c r="Y87" s="46"/>
      <c r="Z87" s="1"/>
      <c r="AA87" s="46"/>
      <c r="AB87" s="46"/>
      <c r="AC87" s="46"/>
      <c r="AD87" s="46"/>
      <c r="AE87" s="1"/>
      <c r="AF87" s="1"/>
      <c r="AG87" s="1"/>
      <c r="AH87" s="1"/>
      <c r="AI87" s="1"/>
      <c r="AJ87" s="1"/>
      <c r="AK87" s="1"/>
      <c r="AL87" s="1"/>
    </row>
    <row r="88" spans="1:38" x14ac:dyDescent="0.25">
      <c r="A88" s="46"/>
      <c r="B88" s="46"/>
      <c r="C88" s="46"/>
      <c r="D88" s="46"/>
      <c r="E88" s="46"/>
      <c r="F88" s="46"/>
      <c r="G88" s="46"/>
      <c r="H88" s="46"/>
      <c r="I88" s="46"/>
      <c r="J88" s="46"/>
      <c r="K88" s="46"/>
      <c r="L88" s="46"/>
      <c r="M88" s="46"/>
      <c r="N88" s="46"/>
      <c r="O88" s="46"/>
      <c r="P88" s="46"/>
      <c r="Q88" s="46"/>
      <c r="R88" s="46"/>
      <c r="S88" s="46"/>
      <c r="T88" s="46"/>
      <c r="U88" s="46"/>
      <c r="V88" s="46"/>
      <c r="W88" s="46"/>
      <c r="X88" s="46"/>
      <c r="Y88" s="46"/>
      <c r="Z88" s="46"/>
      <c r="AA88" s="46"/>
      <c r="AB88" s="46"/>
      <c r="AC88" s="46"/>
      <c r="AD88" s="46"/>
      <c r="AE88" s="1"/>
      <c r="AF88" s="1"/>
      <c r="AG88" s="1"/>
      <c r="AH88" s="1"/>
      <c r="AI88" s="1"/>
      <c r="AJ88" s="1"/>
      <c r="AK88" s="1"/>
      <c r="AL88" s="1"/>
    </row>
    <row r="89" spans="1:38" x14ac:dyDescent="0.25">
      <c r="A89" s="46"/>
      <c r="B89" s="46"/>
      <c r="C89" s="46"/>
      <c r="D89" s="46"/>
      <c r="E89" s="46"/>
      <c r="F89" s="46"/>
      <c r="G89" s="46"/>
      <c r="H89" s="46"/>
      <c r="I89" s="46"/>
      <c r="J89" s="46"/>
      <c r="K89" s="46"/>
      <c r="L89" s="46"/>
      <c r="M89" s="46"/>
      <c r="N89" s="46"/>
      <c r="O89" s="46"/>
      <c r="P89" s="46"/>
      <c r="Q89" s="46"/>
      <c r="R89" s="46"/>
      <c r="S89" s="46"/>
      <c r="T89" s="46"/>
      <c r="U89" s="46"/>
      <c r="V89" s="46"/>
      <c r="W89" s="46"/>
      <c r="X89" s="46"/>
      <c r="Y89" s="46"/>
      <c r="Z89" s="46"/>
      <c r="AA89" s="46"/>
      <c r="AB89" s="46"/>
      <c r="AC89" s="46"/>
      <c r="AD89" s="46"/>
      <c r="AE89" s="1"/>
      <c r="AF89" s="1"/>
      <c r="AG89" s="1"/>
      <c r="AH89" s="1"/>
      <c r="AI89" s="1"/>
      <c r="AJ89" s="1"/>
      <c r="AK89" s="1"/>
      <c r="AL89" s="1"/>
    </row>
    <row r="90" spans="1:38" x14ac:dyDescent="0.25">
      <c r="A90" s="46"/>
      <c r="B90" s="46"/>
      <c r="C90" s="46"/>
      <c r="D90" s="46"/>
      <c r="E90" s="46"/>
      <c r="F90" s="46"/>
      <c r="G90" s="46"/>
      <c r="H90" s="46"/>
      <c r="I90" s="46"/>
      <c r="J90" s="46"/>
      <c r="K90" s="46"/>
      <c r="L90" s="46"/>
      <c r="M90" s="46"/>
      <c r="N90" s="46"/>
      <c r="O90" s="46"/>
      <c r="P90" s="46"/>
      <c r="Q90" s="46"/>
      <c r="R90" s="46"/>
      <c r="S90" s="46"/>
      <c r="T90" s="46"/>
      <c r="U90" s="46"/>
      <c r="V90" s="46"/>
      <c r="W90" s="46"/>
      <c r="X90" s="46"/>
      <c r="Y90" s="46"/>
      <c r="Z90" s="46"/>
      <c r="AA90" s="46"/>
      <c r="AB90" s="46"/>
      <c r="AC90" s="46"/>
      <c r="AD90" s="46"/>
      <c r="AE90" s="1"/>
      <c r="AF90" s="1"/>
      <c r="AG90" s="1"/>
      <c r="AH90" s="1"/>
      <c r="AI90" s="1"/>
      <c r="AJ90" s="1"/>
      <c r="AK90" s="1"/>
      <c r="AL90" s="1"/>
    </row>
    <row r="91" spans="1:38" x14ac:dyDescent="0.25">
      <c r="A91" s="46"/>
      <c r="B91" s="46"/>
      <c r="C91" s="46"/>
      <c r="D91" s="46"/>
      <c r="E91" s="46"/>
      <c r="F91" s="46"/>
      <c r="G91" s="46"/>
      <c r="H91" s="46"/>
      <c r="I91" s="46"/>
      <c r="J91" s="46"/>
      <c r="K91" s="46"/>
      <c r="L91" s="46"/>
      <c r="M91" s="46"/>
      <c r="N91" s="46"/>
      <c r="O91" s="46"/>
      <c r="P91" s="46"/>
      <c r="Q91" s="46"/>
      <c r="R91" s="46"/>
      <c r="S91" s="46"/>
      <c r="T91" s="46"/>
      <c r="U91" s="46"/>
      <c r="V91" s="46"/>
      <c r="W91" s="46"/>
      <c r="X91" s="46"/>
      <c r="Y91" s="46"/>
      <c r="Z91" s="46"/>
      <c r="AA91" s="46"/>
      <c r="AB91" s="46"/>
      <c r="AC91" s="46"/>
      <c r="AD91" s="46"/>
      <c r="AE91" s="1"/>
      <c r="AF91" s="1"/>
      <c r="AG91" s="1"/>
      <c r="AH91" s="1"/>
      <c r="AI91" s="1"/>
      <c r="AJ91" s="1"/>
      <c r="AK91" s="1"/>
      <c r="AL91" s="1"/>
    </row>
    <row r="92" spans="1:38" x14ac:dyDescent="0.25">
      <c r="A92" s="46"/>
      <c r="B92" s="46"/>
      <c r="C92" s="46"/>
      <c r="D92" s="46"/>
      <c r="E92" s="46"/>
      <c r="F92" s="46"/>
      <c r="G92" s="46"/>
      <c r="H92" s="46"/>
      <c r="I92" s="46"/>
      <c r="J92" s="46"/>
      <c r="K92" s="46"/>
      <c r="L92" s="46"/>
      <c r="M92" s="46"/>
      <c r="N92" s="46"/>
      <c r="O92" s="46"/>
      <c r="P92" s="46"/>
      <c r="Q92" s="46"/>
      <c r="R92" s="46"/>
      <c r="S92" s="46"/>
      <c r="T92" s="46"/>
      <c r="U92" s="46"/>
      <c r="V92" s="46"/>
      <c r="W92" s="46"/>
      <c r="X92" s="46"/>
      <c r="Y92" s="46"/>
      <c r="Z92" s="46"/>
      <c r="AA92" s="46"/>
      <c r="AB92" s="46"/>
      <c r="AC92" s="46"/>
      <c r="AD92" s="46"/>
      <c r="AE92" s="1"/>
      <c r="AF92" s="1"/>
      <c r="AG92" s="1"/>
      <c r="AH92" s="1"/>
      <c r="AI92" s="1"/>
      <c r="AJ92" s="1"/>
      <c r="AK92" s="1"/>
      <c r="AL92" s="1"/>
    </row>
    <row r="93" spans="1:38" x14ac:dyDescent="0.25">
      <c r="A93" s="46"/>
      <c r="B93" s="46"/>
      <c r="C93" s="46"/>
      <c r="D93" s="46"/>
      <c r="E93" s="46"/>
      <c r="F93" s="46"/>
      <c r="G93" s="46"/>
      <c r="H93" s="46"/>
      <c r="I93" s="46"/>
      <c r="J93" s="46"/>
      <c r="K93" s="46"/>
      <c r="L93" s="46"/>
      <c r="M93" s="46"/>
      <c r="N93" s="46"/>
      <c r="O93" s="46"/>
      <c r="P93" s="46"/>
      <c r="Q93" s="46"/>
      <c r="R93" s="46"/>
      <c r="S93" s="46"/>
      <c r="T93" s="46"/>
      <c r="U93" s="46"/>
      <c r="V93" s="46"/>
      <c r="W93" s="46"/>
      <c r="X93" s="46"/>
      <c r="Y93" s="46"/>
      <c r="Z93" s="46"/>
      <c r="AA93" s="46"/>
      <c r="AB93" s="46"/>
      <c r="AC93" s="46"/>
      <c r="AD93" s="46"/>
      <c r="AE93" s="1"/>
      <c r="AF93" s="1"/>
      <c r="AG93" s="1"/>
      <c r="AH93" s="1"/>
      <c r="AI93" s="1"/>
      <c r="AJ93" s="1"/>
      <c r="AK93" s="1"/>
      <c r="AL93" s="1"/>
    </row>
    <row r="94" spans="1:38" x14ac:dyDescent="0.25">
      <c r="A94" s="46"/>
      <c r="B94" s="46"/>
      <c r="C94" s="46"/>
      <c r="D94" s="46"/>
      <c r="E94" s="46"/>
      <c r="F94" s="46"/>
      <c r="G94" s="46"/>
      <c r="H94" s="46"/>
      <c r="I94" s="46"/>
      <c r="J94" s="46"/>
      <c r="K94" s="46"/>
      <c r="L94" s="46"/>
      <c r="M94" s="46"/>
      <c r="N94" s="46"/>
      <c r="O94" s="46"/>
      <c r="P94" s="46"/>
      <c r="Q94" s="46"/>
      <c r="R94" s="46"/>
      <c r="S94" s="46"/>
      <c r="T94" s="46"/>
      <c r="U94" s="46"/>
      <c r="V94" s="46"/>
      <c r="W94" s="46"/>
      <c r="X94" s="46"/>
      <c r="Y94" s="46"/>
      <c r="Z94" s="46"/>
      <c r="AA94" s="46"/>
      <c r="AB94" s="46"/>
      <c r="AC94" s="46"/>
      <c r="AD94" s="46"/>
      <c r="AE94" s="1"/>
      <c r="AF94" s="1"/>
      <c r="AG94" s="1"/>
      <c r="AH94" s="1"/>
      <c r="AI94" s="1"/>
      <c r="AJ94" s="1"/>
      <c r="AK94" s="1"/>
      <c r="AL94" s="1"/>
    </row>
    <row r="95" spans="1:38" x14ac:dyDescent="0.25">
      <c r="A95" s="46"/>
      <c r="B95" s="46"/>
      <c r="C95" s="46"/>
      <c r="D95" s="46"/>
      <c r="E95" s="46"/>
      <c r="F95" s="46"/>
      <c r="G95" s="46"/>
      <c r="H95" s="46"/>
      <c r="I95" s="46"/>
      <c r="J95" s="46"/>
      <c r="K95" s="46"/>
      <c r="L95" s="46"/>
      <c r="M95" s="46"/>
      <c r="N95" s="46"/>
      <c r="O95" s="46"/>
      <c r="P95" s="46"/>
      <c r="Q95" s="46"/>
      <c r="R95" s="46"/>
      <c r="S95" s="46"/>
      <c r="T95" s="46"/>
      <c r="U95" s="46"/>
      <c r="V95" s="46"/>
      <c r="W95" s="46"/>
      <c r="X95" s="46"/>
      <c r="Y95" s="46"/>
      <c r="Z95" s="46"/>
      <c r="AA95" s="46"/>
      <c r="AB95" s="46"/>
      <c r="AC95" s="46"/>
      <c r="AD95" s="46"/>
      <c r="AE95" s="1"/>
      <c r="AF95" s="1"/>
      <c r="AG95" s="1"/>
      <c r="AH95" s="1"/>
      <c r="AI95" s="1"/>
      <c r="AJ95" s="1"/>
      <c r="AK95" s="1"/>
      <c r="AL95" s="1"/>
    </row>
    <row r="96" spans="1:38" x14ac:dyDescent="0.25">
      <c r="A96" s="46"/>
      <c r="B96" s="46"/>
      <c r="C96" s="46"/>
      <c r="D96" s="46"/>
      <c r="E96" s="46"/>
      <c r="F96" s="46"/>
      <c r="G96" s="46"/>
      <c r="H96" s="46"/>
      <c r="I96" s="46"/>
      <c r="J96" s="46"/>
      <c r="K96" s="46"/>
      <c r="L96" s="46"/>
      <c r="M96" s="46"/>
      <c r="N96" s="46"/>
      <c r="O96" s="46"/>
      <c r="P96" s="46"/>
      <c r="Q96" s="46"/>
      <c r="R96" s="46"/>
      <c r="S96" s="46"/>
      <c r="T96" s="46"/>
      <c r="U96" s="46"/>
      <c r="V96" s="46"/>
      <c r="W96" s="46"/>
      <c r="X96" s="46"/>
      <c r="Y96" s="46"/>
      <c r="Z96" s="46"/>
      <c r="AA96" s="46"/>
      <c r="AB96" s="46"/>
      <c r="AC96" s="46"/>
      <c r="AD96" s="46"/>
      <c r="AE96" s="1"/>
      <c r="AF96" s="1"/>
      <c r="AG96" s="1"/>
      <c r="AH96" s="1"/>
      <c r="AI96" s="1"/>
      <c r="AJ96" s="1"/>
      <c r="AK96" s="1"/>
      <c r="AL96" s="1"/>
    </row>
    <row r="97" spans="1:38" x14ac:dyDescent="0.25">
      <c r="A97" s="46"/>
      <c r="B97" s="46"/>
      <c r="C97" s="46"/>
      <c r="D97" s="46"/>
      <c r="E97" s="46"/>
      <c r="F97" s="46"/>
      <c r="G97" s="46"/>
      <c r="H97" s="46"/>
      <c r="I97" s="46"/>
      <c r="J97" s="46"/>
      <c r="K97" s="46"/>
      <c r="L97" s="46"/>
      <c r="M97" s="46"/>
      <c r="N97" s="46"/>
      <c r="O97" s="46"/>
      <c r="P97" s="46"/>
      <c r="Q97" s="46"/>
      <c r="R97" s="46"/>
      <c r="S97" s="46"/>
      <c r="T97" s="46"/>
      <c r="U97" s="46"/>
      <c r="V97" s="46"/>
      <c r="W97" s="46"/>
      <c r="X97" s="46"/>
      <c r="Y97" s="46"/>
      <c r="Z97" s="46"/>
      <c r="AA97" s="46"/>
      <c r="AB97" s="46"/>
      <c r="AC97" s="46"/>
      <c r="AD97" s="46"/>
      <c r="AE97" s="1"/>
      <c r="AF97" s="1"/>
      <c r="AG97" s="1"/>
      <c r="AH97" s="1"/>
      <c r="AI97" s="1"/>
      <c r="AJ97" s="1"/>
      <c r="AK97" s="1"/>
      <c r="AL97" s="1"/>
    </row>
    <row r="98" spans="1:38" x14ac:dyDescent="0.25">
      <c r="A98" s="46"/>
      <c r="B98" s="46"/>
      <c r="C98" s="46"/>
      <c r="D98" s="46"/>
      <c r="E98" s="46"/>
      <c r="F98" s="46"/>
      <c r="G98" s="46"/>
      <c r="H98" s="46"/>
      <c r="I98" s="46"/>
      <c r="J98" s="46"/>
      <c r="K98" s="46"/>
      <c r="L98" s="46"/>
      <c r="M98" s="46"/>
      <c r="N98" s="46"/>
      <c r="O98" s="46"/>
      <c r="P98" s="46"/>
      <c r="Q98" s="46"/>
      <c r="R98" s="46"/>
      <c r="S98" s="46"/>
      <c r="T98" s="46"/>
      <c r="U98" s="46"/>
      <c r="V98" s="46"/>
      <c r="W98" s="46"/>
      <c r="X98" s="46"/>
      <c r="Y98" s="46"/>
      <c r="Z98" s="46"/>
      <c r="AA98" s="46"/>
      <c r="AB98" s="46"/>
      <c r="AC98" s="46"/>
      <c r="AD98" s="46"/>
      <c r="AE98" s="1"/>
      <c r="AF98" s="1"/>
      <c r="AG98" s="1"/>
      <c r="AH98" s="1"/>
      <c r="AI98" s="1"/>
      <c r="AJ98" s="1"/>
      <c r="AK98" s="1"/>
      <c r="AL98" s="1"/>
    </row>
    <row r="99" spans="1:38" x14ac:dyDescent="0.25">
      <c r="A99" s="46"/>
      <c r="B99" s="46"/>
      <c r="C99" s="46"/>
      <c r="D99" s="46"/>
      <c r="E99" s="46"/>
      <c r="F99" s="46"/>
      <c r="G99" s="46"/>
      <c r="H99" s="46"/>
      <c r="I99" s="46"/>
      <c r="J99" s="46"/>
      <c r="K99" s="46"/>
      <c r="L99" s="46"/>
      <c r="M99" s="46"/>
      <c r="N99" s="46"/>
      <c r="O99" s="46"/>
      <c r="P99" s="46"/>
      <c r="Q99" s="46"/>
      <c r="R99" s="46"/>
      <c r="S99" s="46"/>
      <c r="T99" s="46"/>
      <c r="U99" s="46"/>
      <c r="V99" s="46"/>
      <c r="W99" s="46"/>
      <c r="X99" s="46"/>
      <c r="Y99" s="46"/>
      <c r="Z99" s="46"/>
      <c r="AA99" s="46"/>
      <c r="AB99" s="46"/>
      <c r="AC99" s="46"/>
      <c r="AD99" s="46"/>
      <c r="AE99" s="1"/>
      <c r="AF99" s="1"/>
      <c r="AG99" s="1"/>
      <c r="AH99" s="1"/>
      <c r="AI99" s="1"/>
      <c r="AJ99" s="1"/>
      <c r="AK99" s="1"/>
      <c r="AL99" s="1"/>
    </row>
    <row r="100" spans="1:38" x14ac:dyDescent="0.25">
      <c r="A100" s="46"/>
      <c r="B100" s="46"/>
      <c r="C100" s="46"/>
      <c r="D100" s="46"/>
      <c r="E100" s="46"/>
      <c r="F100" s="46"/>
      <c r="G100" s="46"/>
      <c r="H100" s="46"/>
      <c r="I100" s="46"/>
      <c r="J100" s="46"/>
      <c r="K100" s="46"/>
      <c r="L100" s="46"/>
      <c r="M100" s="46"/>
      <c r="N100" s="46"/>
      <c r="O100" s="46"/>
      <c r="P100" s="46"/>
      <c r="Q100" s="46"/>
      <c r="R100" s="46"/>
      <c r="S100" s="46"/>
      <c r="T100" s="46"/>
      <c r="U100" s="46"/>
      <c r="V100" s="46"/>
      <c r="W100" s="46"/>
      <c r="X100" s="46"/>
      <c r="Y100" s="46"/>
      <c r="Z100" s="46"/>
      <c r="AA100" s="46"/>
      <c r="AB100" s="46"/>
      <c r="AC100" s="46"/>
      <c r="AD100" s="46"/>
      <c r="AE100" s="1"/>
      <c r="AF100" s="1"/>
      <c r="AG100" s="1"/>
      <c r="AH100" s="1"/>
      <c r="AI100" s="1"/>
      <c r="AJ100" s="1"/>
      <c r="AK100" s="1"/>
      <c r="AL100" s="1"/>
    </row>
    <row r="101" spans="1:38" x14ac:dyDescent="0.25">
      <c r="A101" s="46"/>
      <c r="B101" s="46"/>
      <c r="C101" s="46"/>
      <c r="D101" s="46"/>
      <c r="E101" s="46"/>
      <c r="F101" s="46"/>
      <c r="G101" s="46"/>
      <c r="H101" s="48" t="s">
        <v>139</v>
      </c>
      <c r="I101" s="46" t="s">
        <v>206</v>
      </c>
      <c r="J101" s="1" t="s">
        <v>207</v>
      </c>
      <c r="K101" s="13"/>
      <c r="L101" s="46"/>
      <c r="M101" s="46"/>
      <c r="N101" s="46"/>
      <c r="O101" s="46"/>
      <c r="P101" s="46"/>
      <c r="Q101" s="46"/>
      <c r="R101" s="46"/>
      <c r="S101" s="46"/>
      <c r="T101" s="46"/>
      <c r="U101" s="46"/>
      <c r="V101" s="46"/>
      <c r="W101" s="46"/>
      <c r="X101" s="46"/>
      <c r="Y101" s="46"/>
      <c r="Z101" s="46"/>
      <c r="AA101" s="46"/>
      <c r="AB101" s="46"/>
      <c r="AC101" s="46"/>
      <c r="AD101" s="46"/>
      <c r="AE101" s="1"/>
      <c r="AF101" s="1"/>
      <c r="AG101" s="1"/>
      <c r="AH101" s="1"/>
      <c r="AI101" s="1"/>
      <c r="AJ101" s="1"/>
      <c r="AK101" s="1"/>
      <c r="AL101" s="1"/>
    </row>
    <row r="102" spans="1:38" ht="23.25" x14ac:dyDescent="0.25">
      <c r="A102" s="46"/>
      <c r="B102" s="46"/>
      <c r="C102" s="13"/>
      <c r="D102" s="114"/>
      <c r="E102" s="13"/>
      <c r="F102" s="113"/>
      <c r="G102" s="154"/>
      <c r="H102" s="172" t="s">
        <v>137</v>
      </c>
      <c r="I102" s="213">
        <f>SUMIF($C$105:$C$168,H102,$D$105:$D$168)</f>
        <v>80</v>
      </c>
      <c r="J102" s="49">
        <f>IF(I102&gt;0,I102/($T$65+$AB$61),"")</f>
        <v>2.3937761819269897E-2</v>
      </c>
      <c r="K102" s="1"/>
      <c r="L102" s="46"/>
      <c r="M102" s="46"/>
      <c r="N102" s="46"/>
      <c r="O102" s="46"/>
      <c r="P102" s="46"/>
      <c r="Q102" s="46"/>
      <c r="R102" s="46"/>
      <c r="S102" s="46"/>
      <c r="T102" s="46"/>
      <c r="U102" s="46"/>
      <c r="V102" s="46"/>
      <c r="W102" s="46"/>
      <c r="X102" s="46"/>
      <c r="Y102" s="46"/>
      <c r="Z102" s="50"/>
      <c r="AA102" s="46"/>
      <c r="AB102" s="46"/>
      <c r="AC102" s="46"/>
      <c r="AD102" s="46"/>
      <c r="AE102" s="1"/>
      <c r="AF102" s="1"/>
      <c r="AG102" s="1"/>
      <c r="AH102" s="1"/>
      <c r="AI102" s="1"/>
      <c r="AJ102" s="1"/>
      <c r="AK102" s="1"/>
      <c r="AL102" s="1"/>
    </row>
    <row r="103" spans="1:38" ht="23.25" x14ac:dyDescent="0.25">
      <c r="A103" s="46"/>
      <c r="B103" s="46"/>
      <c r="C103" s="13"/>
      <c r="D103" s="114"/>
      <c r="E103" s="13"/>
      <c r="F103" s="113"/>
      <c r="G103" s="113"/>
      <c r="H103" s="172" t="s">
        <v>49</v>
      </c>
      <c r="I103" s="213">
        <f t="shared" ref="I103:I124" si="17">SUMIF($C$105:$C$168,H103,$D$105:$D$168)</f>
        <v>75</v>
      </c>
      <c r="J103" s="49">
        <f t="shared" ref="J103:J124" si="18">IF(I103&gt;0,I103/($T$65+$AB$61),"")</f>
        <v>2.244165170556553E-2</v>
      </c>
      <c r="K103" s="1"/>
      <c r="L103" s="46"/>
      <c r="M103" s="46"/>
      <c r="N103" s="46"/>
      <c r="O103" s="46"/>
      <c r="P103" s="46"/>
      <c r="Q103" s="46"/>
      <c r="R103" s="46"/>
      <c r="S103" s="46"/>
      <c r="T103" s="46"/>
      <c r="U103" s="46"/>
      <c r="V103" s="46"/>
      <c r="W103" s="46"/>
      <c r="X103" s="46"/>
      <c r="Y103" s="46"/>
      <c r="Z103" s="46"/>
      <c r="AA103" s="50"/>
      <c r="AB103" s="46"/>
      <c r="AC103" s="46"/>
      <c r="AD103" s="46"/>
      <c r="AE103" s="1"/>
      <c r="AF103" s="1"/>
      <c r="AG103" s="1"/>
      <c r="AH103" s="1"/>
      <c r="AI103" s="1"/>
      <c r="AJ103" s="1"/>
      <c r="AK103" s="1"/>
      <c r="AL103" s="1"/>
    </row>
    <row r="104" spans="1:38" ht="23.25" x14ac:dyDescent="0.25">
      <c r="A104" s="46"/>
      <c r="B104" s="46"/>
      <c r="C104" s="13"/>
      <c r="D104" s="114"/>
      <c r="E104" s="13"/>
      <c r="F104" s="113"/>
      <c r="G104" s="113"/>
      <c r="H104" s="172" t="s">
        <v>141</v>
      </c>
      <c r="I104" s="213">
        <f t="shared" si="17"/>
        <v>35</v>
      </c>
      <c r="J104" s="49">
        <f t="shared" si="18"/>
        <v>1.0472770795930581E-2</v>
      </c>
      <c r="K104" s="1"/>
      <c r="L104" s="46"/>
      <c r="M104" s="46"/>
      <c r="N104" s="46"/>
      <c r="O104" s="46"/>
      <c r="P104" s="46"/>
      <c r="Q104" s="46"/>
      <c r="R104" s="46"/>
      <c r="S104" s="46"/>
      <c r="T104" s="46"/>
      <c r="U104" s="46"/>
      <c r="V104" s="46"/>
      <c r="W104" s="46"/>
      <c r="X104" s="46"/>
      <c r="Y104" s="46"/>
      <c r="Z104" s="46"/>
      <c r="AA104" s="50"/>
      <c r="AB104" s="46"/>
      <c r="AC104" s="46"/>
      <c r="AD104" s="46"/>
      <c r="AE104" s="1"/>
      <c r="AF104" s="1"/>
      <c r="AG104" s="1"/>
      <c r="AH104" s="1"/>
      <c r="AI104" s="1"/>
      <c r="AJ104" s="1"/>
      <c r="AK104" s="1"/>
      <c r="AL104" s="1"/>
    </row>
    <row r="105" spans="1:38" ht="23.25" x14ac:dyDescent="0.25">
      <c r="A105" s="46"/>
      <c r="B105" s="46" t="str">
        <f>AUTOMATIQUE!A3</f>
        <v>Loyer</v>
      </c>
      <c r="C105" s="13" t="str">
        <f>AUTOMATIQUE!H3</f>
        <v>Habitation</v>
      </c>
      <c r="D105" s="114">
        <f>AJ4</f>
        <v>650</v>
      </c>
      <c r="E105" s="13"/>
      <c r="F105" s="113"/>
      <c r="G105" s="113"/>
      <c r="H105" s="172" t="s">
        <v>129</v>
      </c>
      <c r="I105" s="213">
        <f t="shared" si="17"/>
        <v>63</v>
      </c>
      <c r="J105" s="49">
        <f t="shared" si="18"/>
        <v>1.8850987432675045E-2</v>
      </c>
      <c r="K105" s="1"/>
      <c r="L105" s="46"/>
      <c r="M105" s="46"/>
      <c r="N105" s="46"/>
      <c r="O105" s="46"/>
      <c r="P105" s="46"/>
      <c r="Q105" s="46"/>
      <c r="R105" s="46"/>
      <c r="S105" s="46"/>
      <c r="T105" s="46"/>
      <c r="U105" s="46"/>
      <c r="V105" s="46"/>
      <c r="W105" s="46"/>
      <c r="X105" s="46"/>
      <c r="Y105" s="46"/>
      <c r="Z105" s="46"/>
      <c r="AA105" s="46"/>
      <c r="AB105" s="46"/>
      <c r="AC105" s="46"/>
      <c r="AD105" s="46"/>
      <c r="AE105" s="1"/>
      <c r="AF105" s="1"/>
      <c r="AG105" s="1"/>
      <c r="AH105" s="1"/>
      <c r="AI105" s="1"/>
      <c r="AJ105" s="1"/>
      <c r="AK105" s="1"/>
      <c r="AL105" s="1"/>
    </row>
    <row r="106" spans="1:38" ht="23.25" x14ac:dyDescent="0.25">
      <c r="A106" s="46"/>
      <c r="B106" s="46" t="str">
        <f>AUTOMATIQUE!A4</f>
        <v>Electricité</v>
      </c>
      <c r="C106" s="13" t="str">
        <f>AUTOMATIQUE!H4</f>
        <v>Habitation</v>
      </c>
      <c r="D106" s="114">
        <f t="shared" ref="D106:D147" si="19">AJ5</f>
        <v>80</v>
      </c>
      <c r="E106" s="13"/>
      <c r="F106" s="113"/>
      <c r="G106" s="113"/>
      <c r="H106" s="172" t="s">
        <v>54</v>
      </c>
      <c r="I106" s="213">
        <f t="shared" si="17"/>
        <v>15</v>
      </c>
      <c r="J106" s="49">
        <f t="shared" si="18"/>
        <v>4.4883303411131061E-3</v>
      </c>
      <c r="K106" s="1"/>
      <c r="L106" s="46"/>
      <c r="M106" s="46"/>
      <c r="N106" s="46"/>
      <c r="O106" s="46"/>
      <c r="P106" s="46"/>
      <c r="Q106" s="46"/>
      <c r="R106" s="46"/>
      <c r="S106" s="46"/>
      <c r="T106" s="46"/>
      <c r="U106" s="46"/>
      <c r="V106" s="46"/>
      <c r="W106" s="46"/>
      <c r="X106" s="46"/>
      <c r="Y106" s="46"/>
      <c r="Z106" s="46"/>
      <c r="AA106" s="46"/>
      <c r="AB106" s="46"/>
      <c r="AC106" s="46"/>
      <c r="AD106" s="46"/>
      <c r="AE106" s="1"/>
      <c r="AF106" s="1"/>
      <c r="AG106" s="1"/>
      <c r="AH106" s="1"/>
      <c r="AI106" s="1"/>
      <c r="AJ106" s="1"/>
      <c r="AK106" s="1"/>
      <c r="AL106" s="1"/>
    </row>
    <row r="107" spans="1:38" ht="23.25" x14ac:dyDescent="0.25">
      <c r="A107" s="46"/>
      <c r="B107" s="46" t="str">
        <f>AUTOMATIQUE!A5</f>
        <v>Abonnement Internet</v>
      </c>
      <c r="C107" s="13" t="str">
        <f>AUTOMATIQUE!H5</f>
        <v>Connectivité</v>
      </c>
      <c r="D107" s="114">
        <f t="shared" si="19"/>
        <v>40</v>
      </c>
      <c r="E107" s="13"/>
      <c r="F107" s="113"/>
      <c r="G107" s="113"/>
      <c r="H107" s="172" t="s">
        <v>122</v>
      </c>
      <c r="I107" s="213">
        <f t="shared" si="17"/>
        <v>12</v>
      </c>
      <c r="J107" s="49">
        <f t="shared" si="18"/>
        <v>3.5906642728904849E-3</v>
      </c>
      <c r="K107" s="1"/>
      <c r="L107" s="46"/>
      <c r="M107" s="46"/>
      <c r="N107" s="46"/>
      <c r="O107" s="46"/>
      <c r="P107" s="46"/>
      <c r="Q107" s="46"/>
      <c r="R107" s="46"/>
      <c r="S107" s="46"/>
      <c r="T107" s="46"/>
      <c r="U107" s="46"/>
      <c r="V107" s="46"/>
      <c r="W107" s="46"/>
      <c r="X107" s="46"/>
      <c r="Y107" s="46"/>
      <c r="Z107" s="46"/>
      <c r="AA107" s="50"/>
      <c r="AB107" s="46"/>
      <c r="AC107" s="46"/>
      <c r="AD107" s="46"/>
      <c r="AE107" s="1"/>
      <c r="AF107" s="1"/>
      <c r="AG107" s="1"/>
      <c r="AH107" s="1"/>
      <c r="AI107" s="1"/>
      <c r="AJ107" s="1"/>
      <c r="AK107" s="1"/>
      <c r="AL107" s="1"/>
    </row>
    <row r="108" spans="1:38" ht="23.25" x14ac:dyDescent="0.25">
      <c r="A108" s="46"/>
      <c r="B108" s="46" t="str">
        <f>AUTOMATIQUE!A6</f>
        <v>Assurance Voiture 1</v>
      </c>
      <c r="C108" s="13" t="str">
        <f>AUTOMATIQUE!H6</f>
        <v>Assurances</v>
      </c>
      <c r="D108" s="114">
        <f t="shared" si="19"/>
        <v>35</v>
      </c>
      <c r="E108" s="13"/>
      <c r="F108" s="113"/>
      <c r="G108" s="113"/>
      <c r="H108" s="172" t="s">
        <v>45</v>
      </c>
      <c r="I108" s="213">
        <f t="shared" si="17"/>
        <v>40</v>
      </c>
      <c r="J108" s="49">
        <f t="shared" si="18"/>
        <v>1.1968880909634948E-2</v>
      </c>
      <c r="K108" s="46"/>
      <c r="L108" s="46"/>
      <c r="M108" s="46"/>
      <c r="N108" s="46"/>
      <c r="O108" s="46"/>
      <c r="P108" s="46"/>
      <c r="Q108" s="46"/>
      <c r="R108" s="46"/>
      <c r="S108" s="46"/>
      <c r="T108" s="46"/>
      <c r="U108" s="46"/>
      <c r="V108" s="46"/>
      <c r="W108" s="46"/>
      <c r="X108" s="46"/>
      <c r="Y108" s="46"/>
      <c r="Z108" s="46"/>
      <c r="AA108" s="46"/>
      <c r="AB108" s="46"/>
      <c r="AC108" s="46"/>
      <c r="AD108" s="46"/>
      <c r="AE108" s="1"/>
      <c r="AF108" s="1"/>
      <c r="AG108" s="1"/>
      <c r="AH108" s="1"/>
      <c r="AI108" s="1"/>
      <c r="AJ108" s="1"/>
      <c r="AK108" s="1"/>
      <c r="AL108" s="1"/>
    </row>
    <row r="109" spans="1:38" ht="23.25" x14ac:dyDescent="0.25">
      <c r="A109" s="46"/>
      <c r="B109" s="46" t="str">
        <f>AUTOMATIQUE!A7</f>
        <v>Abonnement téléphone Adulte 1</v>
      </c>
      <c r="C109" s="13" t="str">
        <f>AUTOMATIQUE!H7</f>
        <v>Téléphonie</v>
      </c>
      <c r="D109" s="114">
        <f t="shared" si="19"/>
        <v>42</v>
      </c>
      <c r="E109" s="13"/>
      <c r="F109" s="113"/>
      <c r="G109" s="113"/>
      <c r="H109" s="172" t="s">
        <v>71</v>
      </c>
      <c r="I109" s="213">
        <f t="shared" si="17"/>
        <v>200</v>
      </c>
      <c r="J109" s="49">
        <f t="shared" si="18"/>
        <v>5.9844404548174746E-2</v>
      </c>
      <c r="K109" s="46"/>
      <c r="L109" s="46"/>
      <c r="M109" s="46"/>
      <c r="N109" s="46"/>
      <c r="O109" s="46"/>
      <c r="P109" s="46"/>
      <c r="Q109" s="46"/>
      <c r="R109" s="46"/>
      <c r="S109" s="46"/>
      <c r="T109" s="46"/>
      <c r="U109" s="46"/>
      <c r="V109" s="46"/>
      <c r="W109" s="46"/>
      <c r="X109" s="46"/>
      <c r="Y109" s="46"/>
      <c r="Z109" s="46"/>
      <c r="AA109" s="46"/>
      <c r="AB109" s="46"/>
      <c r="AC109" s="46"/>
      <c r="AD109" s="46"/>
      <c r="AE109" s="1"/>
      <c r="AF109" s="1"/>
      <c r="AG109" s="1"/>
      <c r="AH109" s="1"/>
      <c r="AI109" s="1"/>
      <c r="AJ109" s="1"/>
      <c r="AK109" s="1"/>
      <c r="AL109" s="1"/>
    </row>
    <row r="110" spans="1:38" ht="23.25" x14ac:dyDescent="0.25">
      <c r="A110" s="46"/>
      <c r="B110" s="46">
        <f>AUTOMATIQUE!A8</f>
        <v>0</v>
      </c>
      <c r="C110" s="13">
        <f>AUTOMATIQUE!H8</f>
        <v>0</v>
      </c>
      <c r="D110" s="114" t="str">
        <f t="shared" si="19"/>
        <v/>
      </c>
      <c r="E110" s="13"/>
      <c r="F110" s="113"/>
      <c r="G110" s="113"/>
      <c r="H110" s="172" t="s">
        <v>132</v>
      </c>
      <c r="I110" s="213">
        <f t="shared" si="17"/>
        <v>200</v>
      </c>
      <c r="J110" s="49">
        <f t="shared" si="18"/>
        <v>5.9844404548174746E-2</v>
      </c>
      <c r="K110" s="46"/>
      <c r="L110" s="46"/>
      <c r="M110" s="46"/>
      <c r="N110" s="46"/>
      <c r="O110" s="46"/>
      <c r="P110" s="46"/>
      <c r="Q110" s="46"/>
      <c r="R110" s="46"/>
      <c r="S110" s="46"/>
      <c r="T110" s="46"/>
      <c r="U110" s="46"/>
      <c r="V110" s="46"/>
      <c r="W110" s="46"/>
      <c r="X110" s="46"/>
      <c r="Y110" s="46"/>
      <c r="Z110" s="46"/>
      <c r="AA110" s="46"/>
      <c r="AB110" s="46"/>
      <c r="AC110" s="46"/>
      <c r="AD110" s="46"/>
      <c r="AE110" s="1"/>
      <c r="AF110" s="1"/>
      <c r="AG110" s="1"/>
      <c r="AH110" s="1"/>
      <c r="AI110" s="1"/>
      <c r="AJ110" s="1"/>
      <c r="AK110" s="1"/>
      <c r="AL110" s="1"/>
    </row>
    <row r="111" spans="1:38" ht="23.25" x14ac:dyDescent="0.25">
      <c r="A111" s="46"/>
      <c r="B111" s="46">
        <f>AUTOMATIQUE!A9</f>
        <v>0</v>
      </c>
      <c r="C111" s="13">
        <f>AUTOMATIQUE!H9</f>
        <v>0</v>
      </c>
      <c r="D111" s="114" t="str">
        <f t="shared" si="19"/>
        <v/>
      </c>
      <c r="E111" s="13"/>
      <c r="F111" s="113"/>
      <c r="G111" s="113"/>
      <c r="H111" s="172" t="s">
        <v>86</v>
      </c>
      <c r="I111" s="213">
        <f t="shared" si="17"/>
        <v>310</v>
      </c>
      <c r="J111" s="49">
        <f t="shared" si="18"/>
        <v>9.2758827049670853E-2</v>
      </c>
      <c r="K111" s="46"/>
      <c r="L111" s="46"/>
      <c r="M111" s="46"/>
      <c r="N111" s="46"/>
      <c r="O111" s="46"/>
      <c r="P111" s="46"/>
      <c r="Q111" s="46"/>
      <c r="R111" s="46"/>
      <c r="S111" s="46"/>
      <c r="T111" s="46"/>
      <c r="U111" s="46"/>
      <c r="V111" s="46"/>
      <c r="W111" s="46"/>
      <c r="X111" s="46"/>
      <c r="Y111" s="46"/>
      <c r="Z111" s="46"/>
      <c r="AA111" s="46"/>
      <c r="AB111" s="46"/>
      <c r="AC111" s="46"/>
      <c r="AD111" s="46"/>
      <c r="AE111" s="1"/>
      <c r="AF111" s="1"/>
      <c r="AG111" s="1"/>
      <c r="AH111" s="1"/>
      <c r="AI111" s="1"/>
      <c r="AJ111" s="1"/>
      <c r="AK111" s="1"/>
      <c r="AL111" s="1"/>
    </row>
    <row r="112" spans="1:38" ht="23.25" x14ac:dyDescent="0.25">
      <c r="A112" s="46"/>
      <c r="B112" s="46" t="str">
        <f>AUTOMATIQUE!A10</f>
        <v>Mutuelle Animal 1</v>
      </c>
      <c r="C112" s="13" t="str">
        <f>AUTOMATIQUE!H10</f>
        <v>Animaux</v>
      </c>
      <c r="D112" s="114">
        <f t="shared" si="19"/>
        <v>25</v>
      </c>
      <c r="E112" s="13"/>
      <c r="F112" s="113"/>
      <c r="G112" s="113"/>
      <c r="H112" s="172" t="s">
        <v>235</v>
      </c>
      <c r="I112" s="213">
        <f t="shared" si="17"/>
        <v>45</v>
      </c>
      <c r="J112" s="49">
        <f t="shared" si="18"/>
        <v>1.3464991023339317E-2</v>
      </c>
      <c r="K112" s="46"/>
      <c r="L112" s="46"/>
      <c r="M112" s="46"/>
      <c r="N112" s="46"/>
      <c r="O112" s="46"/>
      <c r="P112" s="46"/>
      <c r="Q112" s="46"/>
      <c r="R112" s="46"/>
      <c r="S112" s="46"/>
      <c r="T112" s="46"/>
      <c r="U112" s="46"/>
      <c r="V112" s="46"/>
      <c r="W112" s="46"/>
      <c r="X112" s="46"/>
      <c r="Y112" s="46"/>
      <c r="Z112" s="46"/>
      <c r="AA112" s="46"/>
      <c r="AB112" s="46"/>
      <c r="AC112" s="46"/>
      <c r="AD112" s="46"/>
      <c r="AE112" s="1"/>
      <c r="AF112" s="1"/>
      <c r="AG112" s="1"/>
      <c r="AH112" s="1"/>
      <c r="AI112" s="1"/>
      <c r="AJ112" s="1"/>
      <c r="AK112" s="1"/>
      <c r="AL112" s="1"/>
    </row>
    <row r="113" spans="1:38" ht="23.25" x14ac:dyDescent="0.25">
      <c r="A113" s="46"/>
      <c r="B113" s="46">
        <f>AUTOMATIQUE!A11</f>
        <v>0</v>
      </c>
      <c r="C113" s="13">
        <f>AUTOMATIQUE!H11</f>
        <v>0</v>
      </c>
      <c r="D113" s="114" t="str">
        <f t="shared" si="19"/>
        <v/>
      </c>
      <c r="E113" s="13"/>
      <c r="F113" s="113"/>
      <c r="G113" s="113"/>
      <c r="H113" s="172" t="s">
        <v>41</v>
      </c>
      <c r="I113" s="213">
        <f>SUMIF($C$105:$C$168,H113,$D$105:$D$168)</f>
        <v>730</v>
      </c>
      <c r="J113" s="49">
        <f t="shared" si="18"/>
        <v>0.21843207660083783</v>
      </c>
      <c r="K113" s="46"/>
      <c r="L113" s="46"/>
      <c r="M113" s="46"/>
      <c r="N113" s="46"/>
      <c r="O113" s="46"/>
      <c r="P113" s="46"/>
      <c r="Q113" s="46"/>
      <c r="R113" s="46"/>
      <c r="S113" s="46"/>
      <c r="T113" s="46"/>
      <c r="U113" s="46"/>
      <c r="V113" s="46"/>
      <c r="W113" s="46"/>
      <c r="X113" s="46"/>
      <c r="Y113" s="46"/>
      <c r="Z113" s="46"/>
      <c r="AA113" s="46"/>
      <c r="AB113" s="46"/>
      <c r="AC113" s="46"/>
      <c r="AD113" s="46"/>
      <c r="AE113" s="1"/>
      <c r="AF113" s="1"/>
      <c r="AG113" s="1"/>
      <c r="AH113" s="1"/>
      <c r="AI113" s="1"/>
      <c r="AJ113" s="1"/>
      <c r="AK113" s="1"/>
      <c r="AL113" s="1"/>
    </row>
    <row r="114" spans="1:38" ht="23.25" x14ac:dyDescent="0.25">
      <c r="A114" s="46"/>
      <c r="B114" s="46">
        <f>AUTOMATIQUE!A12</f>
        <v>0</v>
      </c>
      <c r="C114" s="13">
        <f>AUTOMATIQUE!H12</f>
        <v>0</v>
      </c>
      <c r="D114" s="114" t="str">
        <f t="shared" si="19"/>
        <v/>
      </c>
      <c r="E114" s="13"/>
      <c r="F114" s="113"/>
      <c r="G114" s="113"/>
      <c r="H114" s="172" t="s">
        <v>148</v>
      </c>
      <c r="I114" s="213">
        <f t="shared" si="17"/>
        <v>300</v>
      </c>
      <c r="J114" s="49">
        <f t="shared" si="18"/>
        <v>8.9766606822262118E-2</v>
      </c>
      <c r="K114" s="46"/>
      <c r="L114" s="46"/>
      <c r="M114" s="46"/>
      <c r="N114" s="46"/>
      <c r="O114" s="46"/>
      <c r="P114" s="46"/>
      <c r="Q114" s="46"/>
      <c r="R114" s="46"/>
      <c r="S114" s="46"/>
      <c r="T114" s="46"/>
      <c r="U114" s="46"/>
      <c r="V114" s="46"/>
      <c r="W114" s="46"/>
      <c r="X114" s="46"/>
      <c r="Y114" s="46"/>
      <c r="Z114" s="46"/>
      <c r="AA114" s="46"/>
      <c r="AB114" s="46"/>
      <c r="AC114" s="46"/>
      <c r="AD114" s="46"/>
      <c r="AE114" s="1"/>
      <c r="AF114" s="1"/>
      <c r="AG114" s="1"/>
      <c r="AH114" s="1"/>
      <c r="AI114" s="1"/>
      <c r="AJ114" s="1"/>
      <c r="AK114" s="1"/>
      <c r="AL114" s="1"/>
    </row>
    <row r="115" spans="1:38" ht="23.25" x14ac:dyDescent="0.25">
      <c r="A115" s="46"/>
      <c r="B115" s="46" t="str">
        <f>AUTOMATIQUE!A13</f>
        <v>Frais banquaire</v>
      </c>
      <c r="C115" s="13" t="str">
        <f>AUTOMATIQUE!H13</f>
        <v>Banque</v>
      </c>
      <c r="D115" s="114">
        <f t="shared" si="19"/>
        <v>15</v>
      </c>
      <c r="E115" s="13"/>
      <c r="F115" s="113"/>
      <c r="G115" s="113"/>
      <c r="H115" s="172" t="s">
        <v>150</v>
      </c>
      <c r="I115" s="213">
        <f t="shared" si="17"/>
        <v>470</v>
      </c>
      <c r="J115" s="49">
        <f t="shared" si="18"/>
        <v>0.14063435068821065</v>
      </c>
      <c r="K115" s="46"/>
      <c r="L115" s="46"/>
      <c r="M115" s="46"/>
      <c r="N115" s="46"/>
      <c r="O115" s="46"/>
      <c r="P115" s="46"/>
      <c r="Q115" s="46"/>
      <c r="R115" s="46"/>
      <c r="S115" s="46"/>
      <c r="T115" s="46"/>
      <c r="U115" s="46"/>
      <c r="V115" s="46"/>
      <c r="W115" s="46"/>
      <c r="X115" s="46"/>
      <c r="Y115" s="46"/>
      <c r="Z115" s="46"/>
      <c r="AA115" s="46"/>
      <c r="AB115" s="46"/>
      <c r="AC115" s="46"/>
      <c r="AD115" s="46"/>
      <c r="AE115" s="1"/>
      <c r="AF115" s="1"/>
      <c r="AG115" s="1"/>
      <c r="AH115" s="1"/>
      <c r="AI115" s="1"/>
      <c r="AJ115" s="1"/>
      <c r="AK115" s="1"/>
      <c r="AL115" s="1"/>
    </row>
    <row r="116" spans="1:38" ht="23.25" x14ac:dyDescent="0.25">
      <c r="A116" s="46"/>
      <c r="B116" s="46">
        <f>AUTOMATIQUE!A14</f>
        <v>0</v>
      </c>
      <c r="C116" s="13">
        <f>AUTOMATIQUE!H14</f>
        <v>0</v>
      </c>
      <c r="D116" s="114" t="str">
        <f t="shared" si="19"/>
        <v/>
      </c>
      <c r="E116" s="13"/>
      <c r="F116" s="113"/>
      <c r="G116" s="113"/>
      <c r="H116" s="172" t="s">
        <v>79</v>
      </c>
      <c r="I116" s="213">
        <f t="shared" si="17"/>
        <v>75</v>
      </c>
      <c r="J116" s="49">
        <f t="shared" si="18"/>
        <v>2.244165170556553E-2</v>
      </c>
      <c r="K116" s="46"/>
      <c r="L116" s="46"/>
      <c r="M116" s="46"/>
      <c r="N116" s="46"/>
      <c r="O116" s="46"/>
      <c r="P116" s="46"/>
      <c r="Q116" s="46"/>
      <c r="R116" s="46"/>
      <c r="S116" s="46"/>
      <c r="T116" s="46"/>
      <c r="U116" s="46"/>
      <c r="V116" s="46"/>
      <c r="W116" s="46"/>
      <c r="X116" s="46"/>
      <c r="Y116" s="46"/>
      <c r="Z116" s="46"/>
      <c r="AA116" s="46"/>
      <c r="AB116" s="46"/>
      <c r="AC116" s="46"/>
      <c r="AD116" s="46"/>
      <c r="AE116" s="1"/>
      <c r="AF116" s="1"/>
      <c r="AG116" s="1"/>
      <c r="AH116" s="1"/>
      <c r="AI116" s="1"/>
      <c r="AJ116" s="1"/>
      <c r="AK116" s="1"/>
      <c r="AL116" s="1"/>
    </row>
    <row r="117" spans="1:38" ht="23.25" x14ac:dyDescent="0.25">
      <c r="A117" s="46"/>
      <c r="B117" s="46" t="str">
        <f>AUTOMATIQUE!A15</f>
        <v>Remboursement Prêt Courant</v>
      </c>
      <c r="C117" s="13" t="str">
        <f>AUTOMATIQUE!H15</f>
        <v>Emprunt</v>
      </c>
      <c r="D117" s="114">
        <f t="shared" si="19"/>
        <v>120</v>
      </c>
      <c r="E117" s="13"/>
      <c r="F117" s="113"/>
      <c r="G117" s="113"/>
      <c r="H117" s="172" t="s">
        <v>105</v>
      </c>
      <c r="I117" s="213">
        <f t="shared" si="17"/>
        <v>230</v>
      </c>
      <c r="J117" s="49">
        <f t="shared" si="18"/>
        <v>6.8821065230400963E-2</v>
      </c>
      <c r="K117" s="46"/>
      <c r="L117" s="46"/>
      <c r="M117" s="46"/>
      <c r="N117" s="46"/>
      <c r="O117" s="46"/>
      <c r="P117" s="46"/>
      <c r="Q117" s="46"/>
      <c r="R117" s="46"/>
      <c r="S117" s="46"/>
      <c r="T117" s="46"/>
      <c r="U117" s="46"/>
      <c r="V117" s="46"/>
      <c r="W117" s="46"/>
      <c r="X117" s="46"/>
      <c r="Y117" s="46"/>
      <c r="Z117" s="46"/>
      <c r="AA117" s="46"/>
      <c r="AB117" s="46"/>
      <c r="AC117" s="46"/>
      <c r="AD117" s="46"/>
      <c r="AE117" s="1"/>
      <c r="AF117" s="1"/>
      <c r="AG117" s="1"/>
      <c r="AH117" s="1"/>
      <c r="AI117" s="1"/>
      <c r="AJ117" s="1"/>
      <c r="AK117" s="1"/>
      <c r="AL117" s="1"/>
    </row>
    <row r="118" spans="1:38" ht="23.25" x14ac:dyDescent="0.25">
      <c r="A118" s="46"/>
      <c r="B118" s="46">
        <f>AUTOMATIQUE!A16</f>
        <v>0</v>
      </c>
      <c r="C118" s="13">
        <f>AUTOMATIQUE!H16</f>
        <v>0</v>
      </c>
      <c r="D118" s="114" t="str">
        <f t="shared" si="19"/>
        <v/>
      </c>
      <c r="E118" s="13"/>
      <c r="F118" s="113"/>
      <c r="G118" s="113"/>
      <c r="H118" s="172" t="s">
        <v>118</v>
      </c>
      <c r="I118" s="213">
        <f t="shared" si="17"/>
        <v>50</v>
      </c>
      <c r="J118" s="49">
        <f t="shared" si="18"/>
        <v>1.4961101137043686E-2</v>
      </c>
      <c r="K118" s="46"/>
      <c r="L118" s="46"/>
      <c r="M118" s="46"/>
      <c r="N118" s="46"/>
      <c r="O118" s="46"/>
      <c r="P118" s="46"/>
      <c r="Q118" s="46"/>
      <c r="R118" s="46"/>
      <c r="S118" s="46"/>
      <c r="T118" s="46"/>
      <c r="U118" s="46"/>
      <c r="V118" s="46"/>
      <c r="W118" s="46"/>
      <c r="X118" s="46"/>
      <c r="Y118" s="46"/>
      <c r="Z118" s="46"/>
      <c r="AA118" s="46"/>
      <c r="AB118" s="46"/>
      <c r="AC118" s="46"/>
      <c r="AD118" s="46"/>
      <c r="AE118" s="1"/>
      <c r="AF118" s="1"/>
      <c r="AG118" s="1"/>
      <c r="AH118" s="1"/>
      <c r="AI118" s="1"/>
      <c r="AJ118" s="1"/>
      <c r="AK118" s="1"/>
      <c r="AL118" s="1"/>
    </row>
    <row r="119" spans="1:38" ht="23.25" x14ac:dyDescent="0.25">
      <c r="A119" s="46"/>
      <c r="B119" s="46" t="str">
        <f>AUTOMATIQUE!A17</f>
        <v>Loyer</v>
      </c>
      <c r="C119" s="13" t="str">
        <f>AUTOMATIQUE!H17</f>
        <v>Habitation secondaire</v>
      </c>
      <c r="D119" s="114">
        <f t="shared" si="19"/>
        <v>300</v>
      </c>
      <c r="E119" s="13"/>
      <c r="F119" s="113"/>
      <c r="G119" s="113"/>
      <c r="H119" s="172" t="s">
        <v>242</v>
      </c>
      <c r="I119" s="213">
        <f t="shared" si="17"/>
        <v>120</v>
      </c>
      <c r="J119" s="49">
        <f t="shared" si="18"/>
        <v>3.5906642728904849E-2</v>
      </c>
      <c r="K119" s="46"/>
      <c r="L119" s="46"/>
      <c r="M119" s="46"/>
      <c r="N119" s="46"/>
      <c r="O119" s="46"/>
      <c r="P119" s="46"/>
      <c r="Q119" s="46"/>
      <c r="R119" s="46"/>
      <c r="S119" s="46"/>
      <c r="T119" s="46"/>
      <c r="U119" s="46"/>
      <c r="V119" s="46"/>
      <c r="W119" s="46"/>
      <c r="X119" s="46"/>
      <c r="Y119" s="46"/>
      <c r="Z119" s="46"/>
      <c r="AA119" s="46"/>
      <c r="AB119" s="46"/>
      <c r="AC119" s="46"/>
      <c r="AD119" s="46"/>
      <c r="AE119" s="1"/>
      <c r="AF119" s="1"/>
      <c r="AG119" s="1"/>
      <c r="AH119" s="1"/>
      <c r="AI119" s="1"/>
      <c r="AJ119" s="1"/>
      <c r="AK119" s="1"/>
      <c r="AL119" s="1"/>
    </row>
    <row r="120" spans="1:38" ht="23.25" x14ac:dyDescent="0.25">
      <c r="A120" s="46"/>
      <c r="B120" s="46">
        <f>AUTOMATIQUE!A18</f>
        <v>0</v>
      </c>
      <c r="C120" s="13">
        <f>AUTOMATIQUE!H18</f>
        <v>0</v>
      </c>
      <c r="D120" s="114" t="str">
        <f t="shared" si="19"/>
        <v/>
      </c>
      <c r="E120" s="13"/>
      <c r="F120" s="113"/>
      <c r="G120" s="113"/>
      <c r="H120" s="172" t="s">
        <v>99</v>
      </c>
      <c r="I120" s="213">
        <f t="shared" si="17"/>
        <v>50</v>
      </c>
      <c r="J120" s="49">
        <f t="shared" si="18"/>
        <v>1.4961101137043686E-2</v>
      </c>
      <c r="K120" s="46"/>
      <c r="L120" s="46"/>
      <c r="M120" s="46"/>
      <c r="N120" s="46"/>
      <c r="O120" s="46"/>
      <c r="P120" s="46"/>
      <c r="Q120" s="46"/>
      <c r="R120" s="46"/>
      <c r="S120" s="46"/>
      <c r="T120" s="46"/>
      <c r="U120" s="46"/>
      <c r="V120" s="46"/>
      <c r="W120" s="46"/>
      <c r="X120" s="46"/>
      <c r="Y120" s="46"/>
      <c r="Z120" s="46"/>
      <c r="AA120" s="46"/>
      <c r="AB120" s="46"/>
      <c r="AC120" s="46"/>
      <c r="AD120" s="46"/>
      <c r="AE120" s="1"/>
      <c r="AF120" s="1"/>
      <c r="AG120" s="1"/>
      <c r="AH120" s="1"/>
      <c r="AI120" s="1"/>
      <c r="AJ120" s="1"/>
      <c r="AK120" s="1"/>
      <c r="AL120" s="1"/>
    </row>
    <row r="121" spans="1:38" ht="23.25" x14ac:dyDescent="0.25">
      <c r="A121" s="46"/>
      <c r="B121" s="46" t="str">
        <f>AUTOMATIQUE!A19</f>
        <v>Impôts foncier</v>
      </c>
      <c r="C121" s="13" t="str">
        <f>AUTOMATIQUE!H19</f>
        <v>Impôts</v>
      </c>
      <c r="D121" s="114">
        <f t="shared" si="19"/>
        <v>150</v>
      </c>
      <c r="E121" s="13"/>
      <c r="F121" s="113"/>
      <c r="G121" s="113"/>
      <c r="H121" s="172" t="s">
        <v>75</v>
      </c>
      <c r="I121" s="213">
        <f t="shared" si="17"/>
        <v>30</v>
      </c>
      <c r="J121" s="49">
        <f t="shared" si="18"/>
        <v>8.9766606822262122E-3</v>
      </c>
      <c r="K121" s="46"/>
      <c r="L121" s="46"/>
      <c r="M121" s="46"/>
      <c r="N121" s="46"/>
      <c r="O121" s="46"/>
      <c r="P121" s="46"/>
      <c r="Q121" s="46"/>
      <c r="R121" s="46"/>
      <c r="S121" s="46"/>
      <c r="T121" s="46"/>
      <c r="U121" s="46"/>
      <c r="V121" s="46"/>
      <c r="W121" s="46"/>
      <c r="X121" s="46"/>
      <c r="Y121" s="46"/>
      <c r="Z121" s="46"/>
      <c r="AA121" s="46"/>
      <c r="AB121" s="46"/>
      <c r="AC121" s="46"/>
      <c r="AD121" s="46"/>
      <c r="AE121" s="1"/>
      <c r="AF121" s="1"/>
      <c r="AG121" s="1"/>
      <c r="AH121" s="1"/>
      <c r="AI121" s="1"/>
      <c r="AJ121" s="1"/>
      <c r="AK121" s="1"/>
      <c r="AL121" s="1"/>
    </row>
    <row r="122" spans="1:38" ht="23.25" x14ac:dyDescent="0.25">
      <c r="A122" s="46"/>
      <c r="B122" s="46">
        <f>AUTOMATIQUE!A20</f>
        <v>0</v>
      </c>
      <c r="C122" s="13">
        <f>AUTOMATIQUE!H20</f>
        <v>0</v>
      </c>
      <c r="D122" s="114" t="str">
        <f t="shared" si="19"/>
        <v/>
      </c>
      <c r="E122" s="13"/>
      <c r="F122" s="113"/>
      <c r="G122" s="113"/>
      <c r="H122" s="172" t="s">
        <v>153</v>
      </c>
      <c r="I122" s="213">
        <f t="shared" si="17"/>
        <v>50</v>
      </c>
      <c r="J122" s="49">
        <f t="shared" si="18"/>
        <v>1.4961101137043686E-2</v>
      </c>
      <c r="K122" s="46"/>
      <c r="L122" s="46"/>
      <c r="M122" s="46"/>
      <c r="N122" s="46"/>
      <c r="O122" s="46"/>
      <c r="P122" s="46"/>
      <c r="Q122" s="46"/>
      <c r="R122" s="46"/>
      <c r="S122" s="46"/>
      <c r="T122" s="46"/>
      <c r="U122" s="46"/>
      <c r="V122" s="46"/>
      <c r="W122" s="46"/>
      <c r="X122" s="46"/>
      <c r="Y122" s="46"/>
      <c r="Z122" s="46"/>
      <c r="AA122" s="46"/>
      <c r="AB122" s="46"/>
      <c r="AC122" s="46"/>
      <c r="AD122" s="46"/>
      <c r="AE122" s="1"/>
      <c r="AF122" s="1"/>
      <c r="AG122" s="1"/>
      <c r="AH122" s="1"/>
      <c r="AI122" s="1"/>
      <c r="AJ122" s="1"/>
      <c r="AK122" s="1"/>
      <c r="AL122" s="1"/>
    </row>
    <row r="123" spans="1:38" ht="23.25" x14ac:dyDescent="0.25">
      <c r="A123" s="46"/>
      <c r="B123" s="46" t="str">
        <f>AUTOMATIQUE!A21</f>
        <v>Impôts revenus</v>
      </c>
      <c r="C123" s="13" t="str">
        <f>AUTOMATIQUE!H21</f>
        <v>Impôts</v>
      </c>
      <c r="D123" s="114">
        <f t="shared" si="19"/>
        <v>320</v>
      </c>
      <c r="E123" s="13"/>
      <c r="F123" s="113"/>
      <c r="G123" s="113"/>
      <c r="H123" s="172" t="s">
        <v>155</v>
      </c>
      <c r="I123" s="213">
        <f t="shared" si="17"/>
        <v>42</v>
      </c>
      <c r="J123" s="49">
        <f t="shared" si="18"/>
        <v>1.2567324955116697E-2</v>
      </c>
      <c r="K123" s="46"/>
      <c r="L123" s="46"/>
      <c r="M123" s="46"/>
      <c r="N123" s="46"/>
      <c r="O123" s="46"/>
      <c r="P123" s="46"/>
      <c r="Q123" s="46"/>
      <c r="R123" s="46"/>
      <c r="S123" s="46"/>
      <c r="T123" s="46"/>
      <c r="U123" s="46"/>
      <c r="V123" s="46"/>
      <c r="W123" s="46"/>
      <c r="X123" s="46"/>
      <c r="Y123" s="46"/>
      <c r="Z123" s="46"/>
      <c r="AA123" s="46"/>
      <c r="AB123" s="46"/>
      <c r="AC123" s="46"/>
      <c r="AD123" s="46"/>
      <c r="AE123" s="1"/>
      <c r="AF123" s="1"/>
      <c r="AG123" s="1"/>
      <c r="AH123" s="1"/>
      <c r="AI123" s="1"/>
      <c r="AJ123" s="1"/>
      <c r="AK123" s="1"/>
      <c r="AL123" s="1"/>
    </row>
    <row r="124" spans="1:38" ht="23.25" x14ac:dyDescent="0.25">
      <c r="A124" s="46"/>
      <c r="B124" s="46">
        <f>AUTOMATIQUE!A22</f>
        <v>0</v>
      </c>
      <c r="C124" s="13">
        <f>AUTOMATIQUE!H22</f>
        <v>0</v>
      </c>
      <c r="D124" s="114" t="str">
        <f t="shared" si="19"/>
        <v/>
      </c>
      <c r="E124" s="13"/>
      <c r="F124" s="113"/>
      <c r="G124" s="113"/>
      <c r="H124" s="172" t="s">
        <v>51</v>
      </c>
      <c r="I124" s="213">
        <f t="shared" si="17"/>
        <v>120</v>
      </c>
      <c r="J124" s="49">
        <f t="shared" si="18"/>
        <v>3.5906642728904849E-2</v>
      </c>
      <c r="K124" s="46"/>
      <c r="L124" s="46"/>
      <c r="M124" s="46"/>
      <c r="N124" s="46"/>
      <c r="O124" s="46"/>
      <c r="P124" s="46"/>
      <c r="Q124" s="46"/>
      <c r="R124" s="46"/>
      <c r="S124" s="46"/>
      <c r="T124" s="46"/>
      <c r="U124" s="46"/>
      <c r="V124" s="46"/>
      <c r="W124" s="46"/>
      <c r="X124" s="46"/>
      <c r="Y124" s="46"/>
      <c r="Z124" s="46"/>
      <c r="AA124" s="46"/>
      <c r="AB124" s="46"/>
      <c r="AC124" s="46"/>
      <c r="AD124" s="46"/>
      <c r="AE124" s="1"/>
      <c r="AF124" s="1"/>
      <c r="AG124" s="1"/>
      <c r="AH124" s="1"/>
      <c r="AI124" s="1"/>
      <c r="AJ124" s="1"/>
      <c r="AK124" s="1"/>
      <c r="AL124" s="1"/>
    </row>
    <row r="125" spans="1:38" ht="23.25" x14ac:dyDescent="0.25">
      <c r="A125" s="46"/>
      <c r="B125" s="46">
        <f>AUTOMATIQUE!A23</f>
        <v>0</v>
      </c>
      <c r="C125" s="13">
        <f>AUTOMATIQUE!H23</f>
        <v>0</v>
      </c>
      <c r="D125" s="114" t="str">
        <f t="shared" si="19"/>
        <v/>
      </c>
      <c r="E125" s="13"/>
      <c r="F125" s="113"/>
      <c r="G125" s="113"/>
      <c r="H125" s="172"/>
      <c r="I125" s="213"/>
      <c r="J125" s="49"/>
      <c r="K125" s="46"/>
      <c r="L125" s="46"/>
      <c r="M125" s="46"/>
      <c r="N125" s="46"/>
      <c r="O125" s="46"/>
      <c r="P125" s="46"/>
      <c r="Q125" s="46"/>
      <c r="R125" s="46"/>
      <c r="S125" s="46"/>
      <c r="T125" s="46"/>
      <c r="U125" s="46"/>
      <c r="V125" s="46"/>
      <c r="W125" s="46"/>
      <c r="X125" s="46"/>
      <c r="Y125" s="46"/>
      <c r="Z125" s="46"/>
      <c r="AA125" s="46"/>
      <c r="AB125" s="46"/>
      <c r="AC125" s="46"/>
      <c r="AD125" s="46"/>
      <c r="AE125" s="1"/>
      <c r="AF125" s="1"/>
      <c r="AG125" s="1"/>
      <c r="AH125" s="1"/>
      <c r="AI125" s="1"/>
      <c r="AJ125" s="1"/>
      <c r="AK125" s="1"/>
      <c r="AL125" s="1"/>
    </row>
    <row r="126" spans="1:38" ht="23.25" x14ac:dyDescent="0.25">
      <c r="A126" s="46"/>
      <c r="B126" s="46">
        <f>AUTOMATIQUE!A24</f>
        <v>0</v>
      </c>
      <c r="C126" s="13">
        <f>AUTOMATIQUE!H24</f>
        <v>0</v>
      </c>
      <c r="D126" s="114" t="str">
        <f t="shared" si="19"/>
        <v/>
      </c>
      <c r="E126" s="113"/>
      <c r="F126" s="113"/>
      <c r="G126" s="113"/>
      <c r="H126" s="172"/>
      <c r="I126" s="213"/>
      <c r="J126" s="49"/>
      <c r="K126" s="46"/>
      <c r="L126" s="46"/>
      <c r="M126" s="46"/>
      <c r="N126" s="46"/>
      <c r="O126" s="46"/>
      <c r="P126" s="46"/>
      <c r="Q126" s="46"/>
      <c r="R126" s="46"/>
      <c r="S126" s="46"/>
      <c r="T126" s="46"/>
      <c r="U126" s="46"/>
      <c r="V126" s="46"/>
      <c r="W126" s="46"/>
      <c r="X126" s="46"/>
      <c r="Y126" s="46"/>
      <c r="Z126" s="46"/>
      <c r="AA126" s="46"/>
      <c r="AB126" s="46"/>
      <c r="AC126" s="46"/>
      <c r="AD126" s="46"/>
      <c r="AE126" s="1"/>
      <c r="AF126" s="1"/>
      <c r="AG126" s="1"/>
      <c r="AH126" s="1"/>
      <c r="AI126" s="1"/>
      <c r="AJ126" s="1"/>
      <c r="AK126" s="1"/>
      <c r="AL126" s="1"/>
    </row>
    <row r="127" spans="1:38" ht="23.25" x14ac:dyDescent="0.25">
      <c r="A127" s="46"/>
      <c r="B127" s="46">
        <f>AUTOMATIQUE!A25</f>
        <v>0</v>
      </c>
      <c r="C127" s="13">
        <f>AUTOMATIQUE!H25</f>
        <v>0</v>
      </c>
      <c r="D127" s="114" t="str">
        <f t="shared" si="19"/>
        <v/>
      </c>
      <c r="E127" s="113"/>
      <c r="F127" s="113"/>
      <c r="G127" s="113"/>
      <c r="H127" s="172"/>
      <c r="I127" s="213"/>
      <c r="J127" s="49"/>
      <c r="K127" s="46"/>
      <c r="L127" s="46"/>
      <c r="M127" s="46"/>
      <c r="N127" s="46"/>
      <c r="O127" s="46"/>
      <c r="P127" s="46"/>
      <c r="Q127" s="46"/>
      <c r="R127" s="46"/>
      <c r="S127" s="46"/>
      <c r="T127" s="46"/>
      <c r="U127" s="46"/>
      <c r="V127" s="46"/>
      <c r="W127" s="46"/>
      <c r="X127" s="46"/>
      <c r="Y127" s="46"/>
      <c r="Z127" s="46"/>
      <c r="AA127" s="46"/>
      <c r="AB127" s="46"/>
      <c r="AC127" s="46"/>
      <c r="AD127" s="46"/>
      <c r="AE127" s="1"/>
      <c r="AF127" s="1"/>
      <c r="AG127" s="1"/>
      <c r="AH127" s="1"/>
      <c r="AI127" s="1"/>
      <c r="AJ127" s="1"/>
      <c r="AK127" s="1"/>
      <c r="AL127" s="1"/>
    </row>
    <row r="128" spans="1:38" ht="23.25" x14ac:dyDescent="0.25">
      <c r="A128" s="46"/>
      <c r="B128" s="46">
        <f>AUTOMATIQUE!A26</f>
        <v>0</v>
      </c>
      <c r="C128" s="13">
        <f>AUTOMATIQUE!H26</f>
        <v>0</v>
      </c>
      <c r="D128" s="114" t="str">
        <f t="shared" si="19"/>
        <v/>
      </c>
      <c r="E128" s="13"/>
      <c r="F128" s="113"/>
      <c r="G128" s="113"/>
      <c r="H128" s="172"/>
      <c r="I128" s="213"/>
      <c r="J128" s="49"/>
      <c r="K128" s="46"/>
      <c r="L128" s="46"/>
      <c r="M128" s="46"/>
      <c r="N128" s="46"/>
      <c r="O128" s="46"/>
      <c r="P128" s="46"/>
      <c r="Q128" s="46"/>
      <c r="R128" s="46"/>
      <c r="S128" s="46"/>
      <c r="T128" s="46"/>
      <c r="U128" s="46"/>
      <c r="V128" s="46"/>
      <c r="W128" s="46"/>
      <c r="X128" s="46"/>
      <c r="Y128" s="46"/>
      <c r="Z128" s="46"/>
      <c r="AA128" s="46"/>
      <c r="AB128" s="46"/>
      <c r="AC128" s="46"/>
      <c r="AD128" s="46"/>
      <c r="AE128" s="1"/>
      <c r="AF128" s="1"/>
      <c r="AG128" s="1"/>
      <c r="AH128" s="1"/>
      <c r="AI128" s="1"/>
      <c r="AJ128" s="1"/>
      <c r="AK128" s="1"/>
      <c r="AL128" s="1"/>
    </row>
    <row r="129" spans="1:38" ht="23.25" x14ac:dyDescent="0.25">
      <c r="A129" s="46"/>
      <c r="B129" s="46">
        <f>AUTOMATIQUE!A27</f>
        <v>0</v>
      </c>
      <c r="C129" s="13">
        <f>AUTOMATIQUE!H27</f>
        <v>0</v>
      </c>
      <c r="D129" s="114" t="str">
        <f t="shared" si="19"/>
        <v/>
      </c>
      <c r="E129" s="13"/>
      <c r="F129" s="113"/>
      <c r="G129" s="113"/>
      <c r="H129" s="172"/>
      <c r="I129" s="213"/>
      <c r="J129" s="49"/>
      <c r="K129" s="46"/>
      <c r="L129" s="46"/>
      <c r="M129" s="46"/>
      <c r="N129" s="46"/>
      <c r="O129" s="46"/>
      <c r="P129" s="46"/>
      <c r="Q129" s="46"/>
      <c r="R129" s="46"/>
      <c r="S129" s="46"/>
      <c r="T129" s="46"/>
      <c r="U129" s="46"/>
      <c r="V129" s="46"/>
      <c r="W129" s="46"/>
      <c r="X129" s="46"/>
      <c r="Y129" s="46"/>
      <c r="Z129" s="46"/>
      <c r="AA129" s="46"/>
      <c r="AB129" s="46"/>
      <c r="AC129" s="46"/>
      <c r="AD129" s="46"/>
      <c r="AE129" s="1"/>
      <c r="AF129" s="1"/>
      <c r="AG129" s="1"/>
      <c r="AH129" s="1"/>
      <c r="AI129" s="1"/>
      <c r="AJ129" s="1"/>
      <c r="AK129" s="1"/>
      <c r="AL129" s="1"/>
    </row>
    <row r="130" spans="1:38" ht="23.25" x14ac:dyDescent="0.25">
      <c r="A130" s="46"/>
      <c r="B130" s="46">
        <f>AUTOMATIQUE!A28</f>
        <v>0</v>
      </c>
      <c r="C130" s="13">
        <f>AUTOMATIQUE!H28</f>
        <v>0</v>
      </c>
      <c r="D130" s="114" t="str">
        <f t="shared" si="19"/>
        <v/>
      </c>
      <c r="E130" s="13"/>
      <c r="F130" s="113"/>
      <c r="G130" s="113"/>
      <c r="H130" s="172"/>
      <c r="I130" s="213"/>
      <c r="J130" s="49"/>
      <c r="K130" s="46"/>
      <c r="L130" s="46"/>
      <c r="M130" s="46"/>
      <c r="N130" s="46"/>
      <c r="O130" s="46"/>
      <c r="P130" s="46"/>
      <c r="Q130" s="46"/>
      <c r="R130" s="46"/>
      <c r="S130" s="46"/>
      <c r="T130" s="46"/>
      <c r="U130" s="46"/>
      <c r="V130" s="46"/>
      <c r="W130" s="46"/>
      <c r="X130" s="46"/>
      <c r="Y130" s="46"/>
      <c r="Z130" s="46"/>
      <c r="AA130" s="46"/>
      <c r="AB130" s="46"/>
      <c r="AC130" s="46"/>
      <c r="AD130" s="46"/>
      <c r="AE130" s="1"/>
      <c r="AF130" s="1"/>
      <c r="AG130" s="1"/>
      <c r="AH130" s="1"/>
      <c r="AI130" s="1"/>
      <c r="AJ130" s="1"/>
      <c r="AK130" s="1"/>
      <c r="AL130" s="1"/>
    </row>
    <row r="131" spans="1:38" ht="23.25" x14ac:dyDescent="0.25">
      <c r="A131" s="46"/>
      <c r="B131" s="46">
        <f>AUTOMATIQUE!A29</f>
        <v>0</v>
      </c>
      <c r="C131" s="13">
        <f>AUTOMATIQUE!H29</f>
        <v>0</v>
      </c>
      <c r="D131" s="114" t="str">
        <f t="shared" si="19"/>
        <v/>
      </c>
      <c r="E131" s="13"/>
      <c r="F131" s="149"/>
      <c r="G131" s="149"/>
      <c r="H131" s="172"/>
      <c r="I131" s="213"/>
      <c r="J131" s="49"/>
      <c r="K131" s="46"/>
      <c r="L131" s="46"/>
      <c r="M131" s="46"/>
      <c r="N131" s="46"/>
      <c r="O131" s="46"/>
      <c r="P131" s="46"/>
      <c r="Q131" s="46"/>
      <c r="R131" s="46"/>
      <c r="S131" s="46"/>
      <c r="T131" s="46"/>
      <c r="U131" s="46"/>
      <c r="V131" s="46"/>
      <c r="W131" s="46"/>
      <c r="X131" s="149"/>
      <c r="Y131" s="46"/>
      <c r="Z131" s="46"/>
      <c r="AA131" s="46"/>
      <c r="AB131" s="46"/>
      <c r="AC131" s="46"/>
      <c r="AD131" s="46"/>
      <c r="AE131" s="1"/>
      <c r="AF131" s="1"/>
      <c r="AG131" s="1"/>
      <c r="AH131" s="1"/>
      <c r="AI131" s="1"/>
      <c r="AJ131" s="1"/>
      <c r="AK131" s="1"/>
      <c r="AL131" s="1"/>
    </row>
    <row r="132" spans="1:38" ht="23.25" x14ac:dyDescent="0.25">
      <c r="A132" s="46"/>
      <c r="B132" s="46">
        <f>AUTOMATIQUE!A30</f>
        <v>0</v>
      </c>
      <c r="C132" s="13">
        <f>AUTOMATIQUE!H30</f>
        <v>0</v>
      </c>
      <c r="D132" s="114" t="str">
        <f t="shared" si="19"/>
        <v/>
      </c>
      <c r="E132" s="13"/>
      <c r="F132" s="149"/>
      <c r="G132" s="149"/>
      <c r="H132" s="172"/>
      <c r="I132" s="213"/>
      <c r="J132" s="49"/>
      <c r="K132" s="46"/>
      <c r="L132" s="46"/>
      <c r="M132" s="46"/>
      <c r="N132" s="46"/>
      <c r="O132" s="46"/>
      <c r="P132" s="46"/>
      <c r="Q132" s="46"/>
      <c r="R132" s="46"/>
      <c r="S132" s="46"/>
      <c r="T132" s="46"/>
      <c r="U132" s="46"/>
      <c r="V132" s="46"/>
      <c r="W132" s="46"/>
      <c r="X132" s="149"/>
      <c r="Y132" s="46"/>
      <c r="Z132" s="46"/>
      <c r="AA132" s="46"/>
      <c r="AB132" s="46"/>
      <c r="AC132" s="46"/>
      <c r="AD132" s="46"/>
      <c r="AE132" s="1"/>
      <c r="AF132" s="1"/>
      <c r="AG132" s="1"/>
      <c r="AH132" s="1"/>
      <c r="AI132" s="1"/>
      <c r="AJ132" s="1"/>
      <c r="AK132" s="1"/>
      <c r="AL132" s="1"/>
    </row>
    <row r="133" spans="1:38" ht="23.25" x14ac:dyDescent="0.25">
      <c r="A133" s="46"/>
      <c r="B133" s="46">
        <f>AUTOMATIQUE!A31</f>
        <v>0</v>
      </c>
      <c r="C133" s="13">
        <f>AUTOMATIQUE!H31</f>
        <v>0</v>
      </c>
      <c r="D133" s="114" t="str">
        <f t="shared" si="19"/>
        <v/>
      </c>
      <c r="E133" s="13"/>
      <c r="F133" s="149"/>
      <c r="G133" s="149"/>
      <c r="H133" s="172"/>
      <c r="I133" s="213"/>
      <c r="J133" s="49"/>
      <c r="K133" s="46"/>
      <c r="L133" s="46"/>
      <c r="M133" s="46"/>
      <c r="N133" s="46"/>
      <c r="O133" s="46"/>
      <c r="P133" s="46"/>
      <c r="Q133" s="46"/>
      <c r="R133" s="46"/>
      <c r="S133" s="46"/>
      <c r="T133" s="46"/>
      <c r="U133" s="46"/>
      <c r="V133" s="46"/>
      <c r="W133" s="46"/>
      <c r="X133" s="149"/>
      <c r="Y133" s="46"/>
      <c r="Z133" s="46"/>
      <c r="AA133" s="46"/>
      <c r="AB133" s="46"/>
      <c r="AC133" s="46"/>
      <c r="AD133" s="46"/>
      <c r="AE133" s="1"/>
      <c r="AF133" s="1"/>
      <c r="AG133" s="1"/>
      <c r="AH133" s="1"/>
      <c r="AI133" s="1"/>
      <c r="AJ133" s="1"/>
      <c r="AK133" s="1"/>
      <c r="AL133" s="1"/>
    </row>
    <row r="134" spans="1:38" ht="23.25" x14ac:dyDescent="0.25">
      <c r="A134" s="46"/>
      <c r="B134" s="46">
        <f>AUTOMATIQUE!A32</f>
        <v>0</v>
      </c>
      <c r="C134" s="13">
        <f>AUTOMATIQUE!H32</f>
        <v>0</v>
      </c>
      <c r="D134" s="114" t="str">
        <f t="shared" si="19"/>
        <v/>
      </c>
      <c r="E134" s="13"/>
      <c r="F134" s="149"/>
      <c r="G134" s="149"/>
      <c r="H134" s="172"/>
      <c r="I134" s="213"/>
      <c r="J134" s="49"/>
      <c r="K134" s="46"/>
      <c r="L134" s="46"/>
      <c r="M134" s="46"/>
      <c r="N134" s="46"/>
      <c r="O134" s="46"/>
      <c r="P134" s="46"/>
      <c r="Q134" s="46"/>
      <c r="R134" s="46"/>
      <c r="S134" s="46"/>
      <c r="T134" s="46"/>
      <c r="U134" s="46"/>
      <c r="V134" s="46"/>
      <c r="W134" s="46"/>
      <c r="X134" s="149"/>
      <c r="Y134" s="46"/>
      <c r="Z134" s="46"/>
      <c r="AA134" s="46"/>
      <c r="AB134" s="46"/>
      <c r="AC134" s="46"/>
      <c r="AD134" s="46"/>
      <c r="AE134" s="1"/>
      <c r="AF134" s="1"/>
      <c r="AG134" s="1"/>
      <c r="AH134" s="1"/>
      <c r="AI134" s="1"/>
      <c r="AJ134" s="1"/>
      <c r="AK134" s="1"/>
      <c r="AL134" s="1"/>
    </row>
    <row r="135" spans="1:38" ht="23.25" x14ac:dyDescent="0.25">
      <c r="A135" s="46"/>
      <c r="B135" s="46">
        <f>AUTOMATIQUE!A33</f>
        <v>0</v>
      </c>
      <c r="C135" s="13">
        <f>AUTOMATIQUE!H33</f>
        <v>0</v>
      </c>
      <c r="D135" s="114" t="str">
        <f t="shared" si="19"/>
        <v/>
      </c>
      <c r="E135" s="13"/>
      <c r="F135" s="149"/>
      <c r="G135" s="149"/>
      <c r="H135" s="172"/>
      <c r="I135" s="213"/>
      <c r="J135" s="49"/>
      <c r="K135" s="46"/>
      <c r="L135" s="46"/>
      <c r="M135" s="46"/>
      <c r="N135" s="46"/>
      <c r="O135" s="46"/>
      <c r="P135" s="46"/>
      <c r="Q135" s="46"/>
      <c r="R135" s="46"/>
      <c r="S135" s="46"/>
      <c r="T135" s="46"/>
      <c r="U135" s="46"/>
      <c r="V135" s="46"/>
      <c r="W135" s="46"/>
      <c r="X135" s="149"/>
      <c r="Y135" s="46"/>
      <c r="Z135" s="46"/>
      <c r="AA135" s="46"/>
      <c r="AB135" s="46"/>
      <c r="AC135" s="46"/>
      <c r="AD135" s="46"/>
      <c r="AE135" s="1"/>
      <c r="AF135" s="1"/>
      <c r="AG135" s="1"/>
      <c r="AH135" s="1"/>
      <c r="AI135" s="1"/>
      <c r="AJ135" s="1"/>
      <c r="AK135" s="1"/>
      <c r="AL135" s="1"/>
    </row>
    <row r="136" spans="1:38" ht="23.25" x14ac:dyDescent="0.25">
      <c r="A136" s="46"/>
      <c r="B136" s="46">
        <f>AUTOMATIQUE!A34</f>
        <v>0</v>
      </c>
      <c r="C136" s="13">
        <f>AUTOMATIQUE!H34</f>
        <v>0</v>
      </c>
      <c r="D136" s="114" t="str">
        <f t="shared" si="19"/>
        <v/>
      </c>
      <c r="E136" s="46"/>
      <c r="F136" s="149"/>
      <c r="G136" s="149"/>
      <c r="H136" s="172"/>
      <c r="I136" s="213"/>
      <c r="J136" s="49"/>
      <c r="K136" s="46"/>
      <c r="L136" s="46"/>
      <c r="M136" s="46"/>
      <c r="N136" s="46"/>
      <c r="O136" s="46"/>
      <c r="P136" s="46"/>
      <c r="Q136" s="46"/>
      <c r="R136" s="46"/>
      <c r="S136" s="46"/>
      <c r="T136" s="46"/>
      <c r="U136" s="46"/>
      <c r="V136" s="46"/>
      <c r="W136" s="46"/>
      <c r="X136" s="149"/>
      <c r="Y136" s="46"/>
      <c r="Z136" s="46"/>
      <c r="AA136" s="46"/>
      <c r="AB136" s="46"/>
      <c r="AC136" s="46"/>
      <c r="AD136" s="46"/>
      <c r="AE136" s="1"/>
      <c r="AF136" s="1"/>
      <c r="AG136" s="1"/>
      <c r="AH136" s="1"/>
      <c r="AI136" s="1"/>
      <c r="AJ136" s="1"/>
      <c r="AK136" s="1"/>
      <c r="AL136" s="1"/>
    </row>
    <row r="137" spans="1:38" ht="23.25" x14ac:dyDescent="0.25">
      <c r="A137" s="46"/>
      <c r="B137" s="46">
        <f>AUTOMATIQUE!A35</f>
        <v>0</v>
      </c>
      <c r="C137" s="13">
        <f>AUTOMATIQUE!H35</f>
        <v>0</v>
      </c>
      <c r="D137" s="114" t="str">
        <f t="shared" si="19"/>
        <v/>
      </c>
      <c r="E137" s="46"/>
      <c r="F137" s="46"/>
      <c r="G137" s="46"/>
      <c r="H137" s="172"/>
      <c r="I137" s="213"/>
      <c r="J137" s="49"/>
      <c r="K137" s="46"/>
      <c r="L137" s="46"/>
      <c r="M137" s="46"/>
      <c r="N137" s="46"/>
      <c r="O137" s="46"/>
      <c r="P137" s="46"/>
      <c r="Q137" s="46"/>
      <c r="R137" s="46"/>
      <c r="S137" s="46"/>
      <c r="T137" s="46"/>
      <c r="U137" s="46"/>
      <c r="V137" s="46"/>
      <c r="W137" s="46"/>
      <c r="X137" s="46"/>
      <c r="Y137" s="46"/>
      <c r="Z137" s="46"/>
      <c r="AA137" s="46"/>
      <c r="AB137" s="46"/>
      <c r="AC137" s="46"/>
      <c r="AD137" s="46"/>
      <c r="AE137" s="1"/>
      <c r="AF137" s="1"/>
      <c r="AG137" s="1"/>
      <c r="AH137" s="1"/>
      <c r="AI137" s="1"/>
      <c r="AJ137" s="1"/>
      <c r="AK137" s="1"/>
      <c r="AL137" s="1"/>
    </row>
    <row r="138" spans="1:38" ht="23.25" x14ac:dyDescent="0.25">
      <c r="A138" s="46"/>
      <c r="B138" s="46">
        <f>AUTOMATIQUE!A36</f>
        <v>0</v>
      </c>
      <c r="C138" s="13">
        <f>AUTOMATIQUE!H36</f>
        <v>0</v>
      </c>
      <c r="D138" s="114" t="str">
        <f t="shared" si="19"/>
        <v/>
      </c>
      <c r="E138" s="46"/>
      <c r="F138" s="46"/>
      <c r="G138" s="46"/>
      <c r="H138" s="172"/>
      <c r="I138" s="213"/>
      <c r="J138" s="49"/>
      <c r="K138" s="46"/>
      <c r="L138" s="46"/>
      <c r="M138" s="46"/>
      <c r="N138" s="46"/>
      <c r="O138" s="46"/>
      <c r="P138" s="46"/>
      <c r="Q138" s="46"/>
      <c r="R138" s="46"/>
      <c r="S138" s="46"/>
      <c r="T138" s="46"/>
      <c r="U138" s="46"/>
      <c r="V138" s="46"/>
      <c r="W138" s="46"/>
      <c r="X138" s="46"/>
      <c r="Y138" s="46"/>
      <c r="Z138" s="46"/>
      <c r="AA138" s="46"/>
      <c r="AB138" s="46"/>
      <c r="AC138" s="46"/>
      <c r="AD138" s="46"/>
      <c r="AE138" s="1"/>
      <c r="AF138" s="1"/>
      <c r="AG138" s="1"/>
      <c r="AH138" s="1"/>
      <c r="AI138" s="1"/>
      <c r="AJ138" s="1"/>
      <c r="AK138" s="1"/>
      <c r="AL138" s="1"/>
    </row>
    <row r="139" spans="1:38" ht="23.25" x14ac:dyDescent="0.25">
      <c r="A139" s="46"/>
      <c r="B139" s="46">
        <f>AUTOMATIQUE!A37</f>
        <v>0</v>
      </c>
      <c r="C139" s="13">
        <f>AUTOMATIQUE!H37</f>
        <v>0</v>
      </c>
      <c r="D139" s="114" t="str">
        <f t="shared" si="19"/>
        <v/>
      </c>
      <c r="E139" s="46"/>
      <c r="F139" s="46"/>
      <c r="G139" s="46"/>
      <c r="H139" s="172"/>
      <c r="I139" s="213"/>
      <c r="J139" s="49"/>
      <c r="K139" s="46"/>
      <c r="L139" s="46"/>
      <c r="M139" s="46"/>
      <c r="N139" s="46"/>
      <c r="O139" s="46"/>
      <c r="P139" s="46"/>
      <c r="Q139" s="46"/>
      <c r="R139" s="46"/>
      <c r="S139" s="46"/>
      <c r="T139" s="46"/>
      <c r="U139" s="46"/>
      <c r="V139" s="46"/>
      <c r="W139" s="46"/>
      <c r="X139" s="46"/>
      <c r="Y139" s="46"/>
      <c r="Z139" s="46"/>
      <c r="AA139" s="46"/>
      <c r="AB139" s="46"/>
      <c r="AC139" s="46"/>
      <c r="AD139" s="46"/>
      <c r="AE139" s="1"/>
      <c r="AF139" s="1"/>
      <c r="AG139" s="1"/>
      <c r="AH139" s="1"/>
      <c r="AI139" s="1"/>
      <c r="AJ139" s="1"/>
      <c r="AK139" s="1"/>
      <c r="AL139" s="1"/>
    </row>
    <row r="140" spans="1:38" x14ac:dyDescent="0.25">
      <c r="A140" s="46"/>
      <c r="B140" s="46">
        <f>AUTOMATIQUE!A38</f>
        <v>0</v>
      </c>
      <c r="C140" s="13">
        <f>AUTOMATIQUE!H38</f>
        <v>0</v>
      </c>
      <c r="D140" s="114" t="str">
        <f t="shared" si="19"/>
        <v/>
      </c>
      <c r="E140" s="46"/>
      <c r="F140" s="46"/>
      <c r="G140" s="46"/>
      <c r="H140" s="46"/>
      <c r="I140" s="46"/>
      <c r="J140" s="46"/>
      <c r="K140" s="46"/>
      <c r="L140" s="46"/>
      <c r="M140" s="46"/>
      <c r="N140" s="46"/>
      <c r="O140" s="46"/>
      <c r="P140" s="46"/>
      <c r="Q140" s="46"/>
      <c r="R140" s="46"/>
      <c r="S140" s="46"/>
      <c r="T140" s="46"/>
      <c r="U140" s="46"/>
      <c r="V140" s="46"/>
      <c r="W140" s="46"/>
      <c r="X140" s="46"/>
      <c r="Y140" s="46"/>
      <c r="Z140" s="46"/>
      <c r="AA140" s="46"/>
      <c r="AB140" s="46"/>
      <c r="AC140" s="46"/>
      <c r="AD140" s="46"/>
      <c r="AE140" s="1"/>
      <c r="AF140" s="1"/>
      <c r="AG140" s="1"/>
      <c r="AH140" s="1"/>
      <c r="AI140" s="1"/>
      <c r="AJ140" s="1"/>
      <c r="AK140" s="1"/>
      <c r="AL140" s="1"/>
    </row>
    <row r="141" spans="1:38" x14ac:dyDescent="0.25">
      <c r="A141" s="46"/>
      <c r="B141" s="46">
        <f>AUTOMATIQUE!A39</f>
        <v>0</v>
      </c>
      <c r="C141" s="13">
        <f>AUTOMATIQUE!H39</f>
        <v>0</v>
      </c>
      <c r="D141" s="114" t="str">
        <f t="shared" si="19"/>
        <v/>
      </c>
      <c r="E141" s="46"/>
      <c r="F141" s="46"/>
      <c r="G141" s="46"/>
      <c r="H141" s="46"/>
      <c r="I141" s="46"/>
      <c r="J141" s="46"/>
      <c r="K141" s="46"/>
      <c r="L141" s="46"/>
      <c r="M141" s="46"/>
      <c r="N141" s="46"/>
      <c r="O141" s="46"/>
      <c r="P141" s="46"/>
      <c r="Q141" s="46"/>
      <c r="R141" s="46"/>
      <c r="S141" s="46"/>
      <c r="T141" s="46"/>
      <c r="U141" s="46"/>
      <c r="V141" s="46"/>
      <c r="W141" s="46"/>
      <c r="X141" s="46"/>
      <c r="Y141" s="46"/>
      <c r="Z141" s="46"/>
      <c r="AA141" s="46"/>
      <c r="AB141" s="46"/>
      <c r="AC141" s="46"/>
      <c r="AD141" s="46"/>
      <c r="AE141" s="1"/>
      <c r="AF141" s="1"/>
      <c r="AG141" s="1"/>
      <c r="AH141" s="1"/>
      <c r="AI141" s="1"/>
      <c r="AJ141" s="1"/>
      <c r="AK141" s="1"/>
      <c r="AL141" s="1"/>
    </row>
    <row r="142" spans="1:38" x14ac:dyDescent="0.25">
      <c r="A142" s="46"/>
      <c r="B142" s="46">
        <f>AUTOMATIQUE!A40</f>
        <v>0</v>
      </c>
      <c r="C142" s="214">
        <f>AUTOMATIQUE!H40</f>
        <v>0</v>
      </c>
      <c r="D142" s="114" t="str">
        <f t="shared" si="19"/>
        <v/>
      </c>
      <c r="E142" s="46"/>
      <c r="F142" s="46"/>
      <c r="G142" s="46"/>
      <c r="H142" s="46"/>
      <c r="I142" s="46"/>
      <c r="J142" s="46"/>
      <c r="K142" s="46"/>
      <c r="L142" s="46"/>
      <c r="M142" s="46"/>
      <c r="N142" s="46"/>
      <c r="O142" s="46"/>
      <c r="P142" s="46"/>
      <c r="Q142" s="46"/>
      <c r="R142" s="46"/>
      <c r="S142" s="46"/>
      <c r="T142" s="46"/>
      <c r="U142" s="46"/>
      <c r="V142" s="46"/>
      <c r="W142" s="46"/>
      <c r="X142" s="46"/>
      <c r="Y142" s="46"/>
      <c r="Z142" s="46"/>
      <c r="AA142" s="46"/>
      <c r="AB142" s="46"/>
      <c r="AC142" s="46"/>
      <c r="AD142" s="46"/>
      <c r="AE142" s="1"/>
      <c r="AF142" s="1"/>
      <c r="AG142" s="1"/>
      <c r="AH142" s="1"/>
      <c r="AI142" s="1"/>
      <c r="AJ142" s="1"/>
      <c r="AK142" s="1"/>
      <c r="AL142" s="1"/>
    </row>
    <row r="143" spans="1:38" x14ac:dyDescent="0.25">
      <c r="A143" s="46"/>
      <c r="B143" s="46">
        <f>AUTOMATIQUE!A41</f>
        <v>0</v>
      </c>
      <c r="C143" s="214">
        <f>AUTOMATIQUE!H41</f>
        <v>0</v>
      </c>
      <c r="D143" s="114" t="str">
        <f t="shared" si="19"/>
        <v/>
      </c>
      <c r="E143" s="46"/>
      <c r="F143" s="46"/>
      <c r="G143" s="46"/>
      <c r="H143" s="46"/>
      <c r="I143" s="46"/>
      <c r="J143" s="46"/>
      <c r="K143" s="46"/>
      <c r="L143" s="46"/>
      <c r="M143" s="46"/>
      <c r="N143" s="46"/>
      <c r="O143" s="46"/>
      <c r="P143" s="46"/>
      <c r="Q143" s="46"/>
      <c r="R143" s="46"/>
      <c r="S143" s="46"/>
      <c r="T143" s="46"/>
      <c r="U143" s="46"/>
      <c r="V143" s="46"/>
      <c r="W143" s="46"/>
      <c r="X143" s="46"/>
      <c r="Y143" s="46"/>
      <c r="Z143" s="46"/>
      <c r="AA143" s="46"/>
      <c r="AB143" s="46"/>
      <c r="AC143" s="46"/>
      <c r="AD143" s="46"/>
      <c r="AE143" s="1"/>
      <c r="AF143" s="1"/>
      <c r="AG143" s="1"/>
      <c r="AH143" s="1"/>
      <c r="AI143" s="1"/>
      <c r="AJ143" s="1"/>
      <c r="AK143" s="1"/>
      <c r="AL143" s="1"/>
    </row>
    <row r="144" spans="1:38" x14ac:dyDescent="0.25">
      <c r="A144" s="46"/>
      <c r="B144" s="46">
        <f>AUTOMATIQUE!A42</f>
        <v>0</v>
      </c>
      <c r="C144" s="13">
        <f>AUTOMATIQUE!H42</f>
        <v>0</v>
      </c>
      <c r="D144" s="114" t="str">
        <f t="shared" si="19"/>
        <v/>
      </c>
      <c r="E144" s="46"/>
      <c r="F144" s="46"/>
      <c r="G144" s="46"/>
      <c r="H144" s="46"/>
      <c r="I144" s="46"/>
      <c r="J144" s="46"/>
      <c r="K144" s="46"/>
      <c r="L144" s="46"/>
      <c r="M144" s="46"/>
      <c r="N144" s="46"/>
      <c r="O144" s="46"/>
      <c r="P144" s="46"/>
      <c r="Q144" s="46"/>
      <c r="R144" s="46"/>
      <c r="S144" s="46"/>
      <c r="T144" s="46"/>
      <c r="U144" s="46"/>
      <c r="V144" s="46"/>
      <c r="W144" s="46"/>
      <c r="X144" s="46"/>
      <c r="Y144" s="46"/>
      <c r="Z144" s="46"/>
      <c r="AA144" s="46"/>
      <c r="AB144" s="46"/>
      <c r="AC144" s="46"/>
      <c r="AD144" s="46"/>
      <c r="AE144" s="1"/>
      <c r="AF144" s="1"/>
      <c r="AG144" s="1"/>
      <c r="AH144" s="1"/>
      <c r="AI144" s="1"/>
      <c r="AJ144" s="1"/>
      <c r="AK144" s="1"/>
      <c r="AL144" s="1"/>
    </row>
    <row r="145" spans="1:38" x14ac:dyDescent="0.25">
      <c r="A145" s="46"/>
      <c r="B145" s="46">
        <f>AUTOMATIQUE!A43</f>
        <v>0</v>
      </c>
      <c r="C145" s="13">
        <f>AUTOMATIQUE!H43</f>
        <v>0</v>
      </c>
      <c r="D145" s="114" t="str">
        <f t="shared" si="19"/>
        <v/>
      </c>
      <c r="E145" s="46"/>
      <c r="F145" s="46"/>
      <c r="G145" s="46"/>
      <c r="H145" s="46"/>
      <c r="I145" s="46"/>
      <c r="J145" s="46"/>
      <c r="K145" s="46"/>
      <c r="L145" s="46"/>
      <c r="M145" s="46"/>
      <c r="N145" s="46"/>
      <c r="O145" s="46"/>
      <c r="P145" s="46"/>
      <c r="Q145" s="46"/>
      <c r="R145" s="46"/>
      <c r="S145" s="46"/>
      <c r="T145" s="46"/>
      <c r="U145" s="46"/>
      <c r="V145" s="46"/>
      <c r="W145" s="46"/>
      <c r="X145" s="46"/>
      <c r="Y145" s="46"/>
      <c r="Z145" s="46"/>
      <c r="AA145" s="46"/>
      <c r="AB145" s="46"/>
      <c r="AC145" s="46"/>
      <c r="AD145" s="46"/>
      <c r="AE145" s="1"/>
      <c r="AF145" s="1"/>
      <c r="AG145" s="1"/>
      <c r="AH145" s="1"/>
      <c r="AI145" s="1"/>
      <c r="AJ145" s="1"/>
      <c r="AK145" s="1"/>
      <c r="AL145" s="1"/>
    </row>
    <row r="146" spans="1:38" x14ac:dyDescent="0.25">
      <c r="A146" s="46"/>
      <c r="B146" s="46">
        <f>AUTOMATIQUE!A44</f>
        <v>0</v>
      </c>
      <c r="C146" s="13">
        <f>AUTOMATIQUE!H44</f>
        <v>0</v>
      </c>
      <c r="D146" s="114" t="str">
        <f t="shared" si="19"/>
        <v/>
      </c>
      <c r="E146" s="46"/>
      <c r="F146" s="46"/>
      <c r="G146" s="46"/>
      <c r="H146" s="46"/>
      <c r="I146" s="46"/>
      <c r="J146" s="46"/>
      <c r="K146" s="46"/>
      <c r="L146" s="46"/>
      <c r="M146" s="46"/>
      <c r="N146" s="46"/>
      <c r="O146" s="46"/>
      <c r="P146" s="46"/>
      <c r="Q146" s="46"/>
      <c r="R146" s="46"/>
      <c r="S146" s="46"/>
      <c r="T146" s="46"/>
      <c r="U146" s="46"/>
      <c r="V146" s="46"/>
      <c r="W146" s="46"/>
      <c r="X146" s="46"/>
      <c r="Y146" s="46"/>
      <c r="Z146" s="46"/>
      <c r="AA146" s="46"/>
      <c r="AB146" s="46"/>
      <c r="AC146" s="46"/>
      <c r="AD146" s="46"/>
      <c r="AE146" s="1"/>
      <c r="AF146" s="1"/>
      <c r="AG146" s="1"/>
      <c r="AH146" s="1"/>
      <c r="AI146" s="1"/>
      <c r="AJ146" s="1"/>
      <c r="AK146" s="1"/>
      <c r="AL146" s="1"/>
    </row>
    <row r="147" spans="1:38" x14ac:dyDescent="0.25">
      <c r="A147" s="46"/>
      <c r="B147" s="46">
        <f>AUTOMATIQUE!A45</f>
        <v>0</v>
      </c>
      <c r="C147" s="13">
        <f>AUTOMATIQUE!H45</f>
        <v>0</v>
      </c>
      <c r="D147" s="114" t="str">
        <f t="shared" si="19"/>
        <v/>
      </c>
      <c r="E147" s="46"/>
      <c r="F147" s="46"/>
      <c r="G147" s="46"/>
      <c r="H147" s="46"/>
      <c r="I147" s="46"/>
      <c r="J147" s="46"/>
      <c r="K147" s="46"/>
      <c r="L147" s="46"/>
      <c r="M147" s="46"/>
      <c r="N147" s="46"/>
      <c r="O147" s="46"/>
      <c r="P147" s="46"/>
      <c r="Q147" s="46"/>
      <c r="R147" s="46"/>
      <c r="S147" s="46"/>
      <c r="T147" s="46"/>
      <c r="U147" s="46"/>
      <c r="V147" s="46"/>
      <c r="W147" s="46"/>
      <c r="X147" s="46"/>
      <c r="Y147" s="46"/>
      <c r="Z147" s="46"/>
      <c r="AA147" s="46"/>
      <c r="AB147" s="46"/>
      <c r="AC147" s="46"/>
      <c r="AD147" s="46"/>
      <c r="AE147" s="1"/>
      <c r="AF147" s="1"/>
      <c r="AG147" s="1"/>
      <c r="AH147" s="1"/>
      <c r="AI147" s="1"/>
      <c r="AJ147" s="1"/>
      <c r="AK147" s="1"/>
      <c r="AL147" s="1"/>
    </row>
    <row r="148" spans="1:38" x14ac:dyDescent="0.25">
      <c r="A148" s="46"/>
      <c r="B148" s="46" t="str">
        <f>AUTOMATIQUE!L26</f>
        <v>Courses courantes</v>
      </c>
      <c r="C148" s="1" t="str">
        <f>AUTOMATIQUE!O26</f>
        <v>Courses</v>
      </c>
      <c r="D148" s="114">
        <f>A30</f>
        <v>200</v>
      </c>
      <c r="E148" s="46"/>
      <c r="F148" s="46"/>
      <c r="G148" s="46"/>
      <c r="H148" s="46"/>
      <c r="I148" s="46"/>
      <c r="J148" s="46"/>
      <c r="K148" s="46"/>
      <c r="L148" s="46"/>
      <c r="M148" s="46"/>
      <c r="N148" s="46"/>
      <c r="O148" s="46"/>
      <c r="P148" s="46"/>
      <c r="Q148" s="46"/>
      <c r="R148" s="46"/>
      <c r="S148" s="46"/>
      <c r="T148" s="46"/>
      <c r="U148" s="46"/>
      <c r="V148" s="46"/>
      <c r="W148" s="46"/>
      <c r="X148" s="46"/>
      <c r="Y148" s="46"/>
      <c r="Z148" s="46"/>
      <c r="AA148" s="46"/>
      <c r="AB148" s="46"/>
      <c r="AC148" s="46"/>
      <c r="AD148" s="46"/>
      <c r="AE148" s="1"/>
      <c r="AF148" s="1"/>
      <c r="AG148" s="1"/>
      <c r="AH148" s="1"/>
      <c r="AI148" s="1"/>
      <c r="AJ148" s="1"/>
      <c r="AK148" s="1"/>
      <c r="AL148" s="1"/>
    </row>
    <row r="149" spans="1:38" x14ac:dyDescent="0.25">
      <c r="A149" s="46"/>
      <c r="B149" s="46" t="str">
        <f>AUTOMATIQUE!L27</f>
        <v>Médecine / Pharmacie / Santé</v>
      </c>
      <c r="C149" s="1" t="str">
        <f>AUTOMATIQUE!O27</f>
        <v>Santé</v>
      </c>
      <c r="D149" s="114">
        <f>D30</f>
        <v>30</v>
      </c>
      <c r="E149" s="46"/>
      <c r="F149" s="46"/>
      <c r="G149" s="46"/>
      <c r="H149" s="46"/>
      <c r="I149" s="46"/>
      <c r="J149" s="46"/>
      <c r="K149" s="46"/>
      <c r="L149" s="46"/>
      <c r="M149" s="46"/>
      <c r="N149" s="46"/>
      <c r="O149" s="46"/>
      <c r="P149" s="46"/>
      <c r="Q149" s="46"/>
      <c r="R149" s="46"/>
      <c r="S149" s="46"/>
      <c r="T149" s="46"/>
      <c r="U149" s="46"/>
      <c r="V149" s="46"/>
      <c r="W149" s="46"/>
      <c r="X149" s="46"/>
      <c r="Y149" s="46"/>
      <c r="Z149" s="46"/>
      <c r="AA149" s="46"/>
      <c r="AB149" s="46"/>
      <c r="AC149" s="46"/>
      <c r="AD149" s="46"/>
      <c r="AE149" s="1"/>
      <c r="AF149" s="1"/>
      <c r="AG149" s="1"/>
      <c r="AH149" s="1"/>
      <c r="AI149" s="1"/>
      <c r="AJ149" s="1"/>
      <c r="AK149" s="1"/>
      <c r="AL149" s="1"/>
    </row>
    <row r="150" spans="1:38" x14ac:dyDescent="0.25">
      <c r="B150" s="46" t="str">
        <f>AUTOMATIQUE!L28</f>
        <v>Beauté</v>
      </c>
      <c r="C150" s="1" t="str">
        <f>AUTOMATIQUE!O28</f>
        <v>Le Look</v>
      </c>
      <c r="D150" s="114">
        <f>G30</f>
        <v>60</v>
      </c>
    </row>
    <row r="151" spans="1:38" x14ac:dyDescent="0.25">
      <c r="B151" s="46" t="str">
        <f>AUTOMATIQUE!L29</f>
        <v>Vêtements</v>
      </c>
      <c r="C151" s="1" t="str">
        <f>AUTOMATIQUE!O29</f>
        <v>Le Look</v>
      </c>
      <c r="D151" s="114">
        <f>J30</f>
        <v>15</v>
      </c>
    </row>
    <row r="152" spans="1:38" x14ac:dyDescent="0.25">
      <c r="B152" s="46" t="str">
        <f>AUTOMATIQUE!L30</f>
        <v>Matériel Cuisine</v>
      </c>
      <c r="C152" s="1" t="str">
        <f>AUTOMATIQUE!O30</f>
        <v>Equipement</v>
      </c>
      <c r="D152" s="211">
        <f>M30</f>
        <v>50</v>
      </c>
    </row>
    <row r="153" spans="1:38" x14ac:dyDescent="0.25">
      <c r="B153" s="46" t="str">
        <f>AUTOMATIQUE!L31</f>
        <v>Fournitures Maison</v>
      </c>
      <c r="C153" s="1" t="str">
        <f>AUTOMATIQUE!O31</f>
        <v>Equipement</v>
      </c>
      <c r="D153" s="211">
        <f>P30</f>
        <v>30</v>
      </c>
    </row>
    <row r="154" spans="1:38" x14ac:dyDescent="0.25">
      <c r="B154" s="46" t="str">
        <f>AUTOMATIQUE!L32</f>
        <v>Electro / Meubles</v>
      </c>
      <c r="C154" s="1" t="str">
        <f>AUTOMATIQUE!O32</f>
        <v>Equipement</v>
      </c>
      <c r="D154" s="211">
        <f>S30</f>
        <v>150</v>
      </c>
    </row>
    <row r="155" spans="1:38" x14ac:dyDescent="0.25">
      <c r="B155" s="46" t="str">
        <f>AUTOMATIQUE!L33</f>
        <v>Brico / Outillage / Jardin</v>
      </c>
      <c r="C155" s="1" t="str">
        <f>AUTOMATIQUE!O33</f>
        <v>Equipement</v>
      </c>
      <c r="D155" s="114">
        <f>V30</f>
        <v>80</v>
      </c>
    </row>
    <row r="156" spans="1:38" x14ac:dyDescent="0.25">
      <c r="B156" s="46" t="str">
        <f>AUTOMATIQUE!L34</f>
        <v>Artisanat</v>
      </c>
      <c r="C156" s="1" t="str">
        <f>AUTOMATIQUE!O34</f>
        <v>DIY</v>
      </c>
      <c r="D156" s="114">
        <f>Y30</f>
        <v>45</v>
      </c>
    </row>
    <row r="157" spans="1:38" x14ac:dyDescent="0.25">
      <c r="B157" s="46" t="str">
        <f>AUTOMATIQUE!L35</f>
        <v>Cash</v>
      </c>
      <c r="C157" s="1" t="str">
        <f>AUTOMATIQUE!O35</f>
        <v>Retrait</v>
      </c>
      <c r="D157" s="114">
        <f>AB30</f>
        <v>50</v>
      </c>
    </row>
    <row r="158" spans="1:38" x14ac:dyDescent="0.25">
      <c r="B158" s="46" t="str">
        <f>AUTOMATIQUE!L36</f>
        <v>Courses courantes</v>
      </c>
      <c r="C158" s="1" t="str">
        <f>AUTOMATIQUE!O36</f>
        <v>Véhicules</v>
      </c>
      <c r="D158" s="114">
        <f>A61</f>
        <v>120</v>
      </c>
    </row>
    <row r="159" spans="1:38" x14ac:dyDescent="0.25">
      <c r="B159" s="46" t="str">
        <f>AUTOMATIQUE!L37</f>
        <v>Restaurant / Bar</v>
      </c>
      <c r="C159" s="1" t="str">
        <f>AUTOMATIQUE!O37</f>
        <v>Loisirs</v>
      </c>
      <c r="D159" s="114">
        <f>D61</f>
        <v>80</v>
      </c>
    </row>
    <row r="160" spans="1:38" x14ac:dyDescent="0.25">
      <c r="B160" s="46" t="str">
        <f>AUTOMATIQUE!L38</f>
        <v>Activités / Voyages / Vacances</v>
      </c>
      <c r="C160" s="1" t="str">
        <f>AUTOMATIQUE!O38</f>
        <v>Loisirs</v>
      </c>
      <c r="D160" s="114">
        <f>G61</f>
        <v>120</v>
      </c>
    </row>
    <row r="161" spans="2:4" x14ac:dyDescent="0.25">
      <c r="B161" s="46" t="str">
        <f>AUTOMATIQUE!L39</f>
        <v>Sports</v>
      </c>
      <c r="C161" s="1" t="str">
        <f>AUTOMATIQUE!O39</f>
        <v>Loisirs</v>
      </c>
      <c r="D161" s="114">
        <f>J61</f>
        <v>30</v>
      </c>
    </row>
    <row r="162" spans="2:4" x14ac:dyDescent="0.25">
      <c r="B162" s="46" t="str">
        <f>AUTOMATIQUE!L40</f>
        <v>Pets</v>
      </c>
      <c r="C162" s="1" t="str">
        <f>AUTOMATIQUE!O40</f>
        <v>Animaux</v>
      </c>
      <c r="D162" s="211">
        <f>M61</f>
        <v>50</v>
      </c>
    </row>
    <row r="163" spans="2:4" x14ac:dyDescent="0.25">
      <c r="B163" s="46" t="str">
        <f>AUTOMATIQUE!L41</f>
        <v>Informatique / Téléphonie / Electronique</v>
      </c>
      <c r="C163" s="1" t="str">
        <f>AUTOMATIQUE!O41</f>
        <v>Numérique</v>
      </c>
      <c r="D163" s="211">
        <f>P61</f>
        <v>50</v>
      </c>
    </row>
    <row r="164" spans="2:4" x14ac:dyDescent="0.25">
      <c r="B164" s="46" t="str">
        <f>AUTOMATIQUE!L42</f>
        <v>Fournitures Bureautique</v>
      </c>
      <c r="C164" s="1" t="str">
        <f>AUTOMATIQUE!O42</f>
        <v>Bureautique</v>
      </c>
      <c r="D164" s="211">
        <f>S61</f>
        <v>12</v>
      </c>
    </row>
    <row r="165" spans="2:4" x14ac:dyDescent="0.25">
      <c r="B165" s="46" t="str">
        <f>AUTOMATIQUE!L43</f>
        <v>BDSM / Sextoys / Brico Sexe</v>
      </c>
      <c r="C165" s="1" t="str">
        <f>AUTOMATIQUE!O43</f>
        <v>Sexe</v>
      </c>
      <c r="D165" s="211">
        <f>V61</f>
        <v>50</v>
      </c>
    </row>
    <row r="166" spans="2:4" x14ac:dyDescent="0.25">
      <c r="B166" s="46" t="str">
        <f>AUTOMATIQUE!L44</f>
        <v>Les inclassables</v>
      </c>
      <c r="C166" s="1" t="str">
        <f>AUTOMATIQUE!O44</f>
        <v>Autres</v>
      </c>
      <c r="D166" s="212">
        <f>Y61</f>
        <v>63</v>
      </c>
    </row>
    <row r="167" spans="2:4" x14ac:dyDescent="0.25">
      <c r="B167" s="46" t="str">
        <f>AUTOMATIQUE!L45</f>
        <v>J'épargne</v>
      </c>
      <c r="C167" s="1" t="str">
        <f>AUTOMATIQUE!O45</f>
        <v>Epargne</v>
      </c>
      <c r="D167" s="212">
        <f>AB61</f>
        <v>200</v>
      </c>
    </row>
    <row r="168" spans="2:4" x14ac:dyDescent="0.25">
      <c r="B168" s="46" t="str">
        <f>AUTOMATIQUE!L46</f>
        <v>Tabac / Jeux</v>
      </c>
      <c r="C168" s="1" t="str">
        <f>AUTOMATIQUE!O46</f>
        <v>Addictions</v>
      </c>
      <c r="D168" s="212">
        <f>AD61</f>
        <v>80</v>
      </c>
    </row>
  </sheetData>
  <autoFilter ref="H101:J139" xr:uid="{09AB0B93-2CB8-40A4-8F96-CBAD5E3DB6A9}"/>
  <mergeCells count="140">
    <mergeCell ref="A2:C2"/>
    <mergeCell ref="D2:F2"/>
    <mergeCell ref="G2:I2"/>
    <mergeCell ref="J2:L2"/>
    <mergeCell ref="M2:O2"/>
    <mergeCell ref="P2:R2"/>
    <mergeCell ref="S2:U2"/>
    <mergeCell ref="V2:X2"/>
    <mergeCell ref="Y2:AA2"/>
    <mergeCell ref="A1:C1"/>
    <mergeCell ref="D1:F1"/>
    <mergeCell ref="G1:I1"/>
    <mergeCell ref="J1:L1"/>
    <mergeCell ref="M1:O1"/>
    <mergeCell ref="P1:R1"/>
    <mergeCell ref="S1:U1"/>
    <mergeCell ref="V1:X1"/>
    <mergeCell ref="Y1:AA1"/>
    <mergeCell ref="D69:F69"/>
    <mergeCell ref="G69:I69"/>
    <mergeCell ref="D70:F70"/>
    <mergeCell ref="G70:I70"/>
    <mergeCell ref="D71:F71"/>
    <mergeCell ref="G71:I71"/>
    <mergeCell ref="AD33:AE33"/>
    <mergeCell ref="AB32:AC32"/>
    <mergeCell ref="AD32:AE32"/>
    <mergeCell ref="B65:F65"/>
    <mergeCell ref="G65:I65"/>
    <mergeCell ref="J65:K65"/>
    <mergeCell ref="L65:N65"/>
    <mergeCell ref="P65:R65"/>
    <mergeCell ref="T65:V65"/>
    <mergeCell ref="S61:U61"/>
    <mergeCell ref="A33:C33"/>
    <mergeCell ref="D33:F33"/>
    <mergeCell ref="G33:I33"/>
    <mergeCell ref="J33:L33"/>
    <mergeCell ref="M33:O33"/>
    <mergeCell ref="P33:R33"/>
    <mergeCell ref="S33:U33"/>
    <mergeCell ref="V33:X33"/>
    <mergeCell ref="D76:F76"/>
    <mergeCell ref="G76:I76"/>
    <mergeCell ref="D77:F77"/>
    <mergeCell ref="G77:I77"/>
    <mergeCell ref="D78:F78"/>
    <mergeCell ref="G78:I78"/>
    <mergeCell ref="D72:F72"/>
    <mergeCell ref="G72:I72"/>
    <mergeCell ref="D73:F73"/>
    <mergeCell ref="G73:I73"/>
    <mergeCell ref="D74:F74"/>
    <mergeCell ref="D75:F75"/>
    <mergeCell ref="G75:I75"/>
    <mergeCell ref="G82:I82"/>
    <mergeCell ref="D83:F83"/>
    <mergeCell ref="G83:I83"/>
    <mergeCell ref="D84:F84"/>
    <mergeCell ref="G84:I84"/>
    <mergeCell ref="D79:F79"/>
    <mergeCell ref="G79:I79"/>
    <mergeCell ref="D80:F80"/>
    <mergeCell ref="G80:I80"/>
    <mergeCell ref="D81:F81"/>
    <mergeCell ref="G81:I81"/>
    <mergeCell ref="P79:Q80"/>
    <mergeCell ref="R79:T80"/>
    <mergeCell ref="M69:O74"/>
    <mergeCell ref="B79:C86"/>
    <mergeCell ref="B75:C78"/>
    <mergeCell ref="B70:C74"/>
    <mergeCell ref="R75:T75"/>
    <mergeCell ref="P76:Q76"/>
    <mergeCell ref="R76:T76"/>
    <mergeCell ref="P77:Q77"/>
    <mergeCell ref="R77:T77"/>
    <mergeCell ref="P78:Q78"/>
    <mergeCell ref="R78:T78"/>
    <mergeCell ref="D85:F85"/>
    <mergeCell ref="G85:I85"/>
    <mergeCell ref="D86:F86"/>
    <mergeCell ref="G86:I86"/>
    <mergeCell ref="P70:Q71"/>
    <mergeCell ref="R70:T71"/>
    <mergeCell ref="P73:Q74"/>
    <mergeCell ref="R73:T74"/>
    <mergeCell ref="N75:O78"/>
    <mergeCell ref="P75:Q75"/>
    <mergeCell ref="D82:F82"/>
    <mergeCell ref="A61:C61"/>
    <mergeCell ref="D61:F61"/>
    <mergeCell ref="G61:I61"/>
    <mergeCell ref="J61:L61"/>
    <mergeCell ref="M61:O61"/>
    <mergeCell ref="P61:R61"/>
    <mergeCell ref="A30:C30"/>
    <mergeCell ref="D30:F30"/>
    <mergeCell ref="G30:I30"/>
    <mergeCell ref="J30:L30"/>
    <mergeCell ref="M30:O30"/>
    <mergeCell ref="P30:R30"/>
    <mergeCell ref="A32:C32"/>
    <mergeCell ref="D32:F32"/>
    <mergeCell ref="G32:I32"/>
    <mergeCell ref="J32:L32"/>
    <mergeCell ref="M32:O32"/>
    <mergeCell ref="P32:R32"/>
    <mergeCell ref="N67:R67"/>
    <mergeCell ref="AG47:AI48"/>
    <mergeCell ref="AJ47:AJ48"/>
    <mergeCell ref="V61:X61"/>
    <mergeCell ref="Y61:AA61"/>
    <mergeCell ref="AB61:AC61"/>
    <mergeCell ref="AD61:AE61"/>
    <mergeCell ref="J64:K64"/>
    <mergeCell ref="L64:N64"/>
    <mergeCell ref="S67:V67"/>
    <mergeCell ref="AG2:AG3"/>
    <mergeCell ref="AH2:AH3"/>
    <mergeCell ref="AI2:AI3"/>
    <mergeCell ref="AJ2:AJ3"/>
    <mergeCell ref="AK2:AK3"/>
    <mergeCell ref="AL2:AL3"/>
    <mergeCell ref="AK47:AK48"/>
    <mergeCell ref="AG1:AL1"/>
    <mergeCell ref="G64:I64"/>
    <mergeCell ref="P64:R64"/>
    <mergeCell ref="T64:V64"/>
    <mergeCell ref="S30:U30"/>
    <mergeCell ref="V30:X30"/>
    <mergeCell ref="Y30:AA30"/>
    <mergeCell ref="AB30:AC30"/>
    <mergeCell ref="AB2:AC2"/>
    <mergeCell ref="Y33:AA33"/>
    <mergeCell ref="AB1:AC1"/>
    <mergeCell ref="S32:U32"/>
    <mergeCell ref="V32:X32"/>
    <mergeCell ref="AB33:AC33"/>
    <mergeCell ref="Y32:AA32"/>
  </mergeCells>
  <conditionalFormatting sqref="A2:AA30">
    <cfRule type="expression" dxfId="154" priority="24">
      <formula>OFFSET($A$2,INT((ROW()-1)/30),3*INT((COLUMN()-1)/3))="Artisanat"</formula>
    </cfRule>
    <cfRule type="expression" dxfId="153" priority="70">
      <formula>OFFSET($A$2,INT((ROW()-2)/30),3*INT((COLUMN()-1)/3))="Les inclassables"</formula>
    </cfRule>
    <cfRule type="expression" dxfId="152" priority="71">
      <formula>OFFSET($A$2,INT((ROW()-2)/30),3*INT((COLUMN()-1)/3))="BDSM / Sextoys / Brico Sexe"</formula>
    </cfRule>
    <cfRule type="expression" dxfId="151" priority="72">
      <formula>OFFSET($A$2,INT((ROW()-2)/30),3*INT((COLUMN()-1)/3))="Fournitures Bureautique"</formula>
    </cfRule>
    <cfRule type="expression" dxfId="150" priority="73">
      <formula>OFFSET($A$2,INT((ROW()-2)/30),3*INT((COLUMN()-1)/3))="Informatique / Téléphonie / Electronique"</formula>
    </cfRule>
    <cfRule type="expression" dxfId="149" priority="74">
      <formula>OFFSET($A$2,INT((ROW()-2)/30),3*INT((COLUMN()-1)/3))="Pets"</formula>
    </cfRule>
    <cfRule type="expression" dxfId="148" priority="75">
      <formula>OFFSET($A$2,INT((ROW()-2)/30),3*INT((COLUMN()-1)/3))="Sports"</formula>
    </cfRule>
    <cfRule type="expression" dxfId="147" priority="76">
      <formula>OFFSET($A$2,INT((ROW()-2)/30),3*INT((COLUMN()-1)/3))="Activités / Voyages / Vacances"</formula>
    </cfRule>
    <cfRule type="expression" dxfId="146" priority="77">
      <formula>OFFSET($A$2,INT((ROW()-2)/30),3*INT((COLUMN()-1)/3))="Restaurant / Bar"</formula>
    </cfRule>
    <cfRule type="expression" dxfId="145" priority="78">
      <formula>OFFSET($A$2,INT((ROW()-2)/30),3*INT((COLUMN()-1)/3))="Essence / Parking / Péage"</formula>
    </cfRule>
    <cfRule type="expression" dxfId="144" priority="79">
      <formula>OFFSET($A$2,INT((ROW()-2)/30),3*INT((COLUMN()-1)/3))="Brico / Outillage / Jardin"</formula>
    </cfRule>
    <cfRule type="expression" dxfId="143" priority="80">
      <formula>OFFSET($A$2,INT((ROW()-2)/30),3*INT((COLUMN()-1)/3))="Electro / Meubles"</formula>
    </cfRule>
    <cfRule type="expression" dxfId="142" priority="81">
      <formula>OFFSET($A$2,INT((ROW()-2)/30),3*INT((COLUMN()-1)/3))="Fournitures Maison"</formula>
    </cfRule>
    <cfRule type="expression" dxfId="141" priority="82">
      <formula>OFFSET($A$2,INT((ROW()-2)/30),3*INT((COLUMN()-1)/3))="Matériel Cuisine"</formula>
    </cfRule>
    <cfRule type="expression" dxfId="140" priority="83">
      <formula>OFFSET($A$2,INT((ROW()-2)/30),3*INT((COLUMN()-1)/3))="Vêtements"</formula>
    </cfRule>
    <cfRule type="expression" dxfId="139" priority="84">
      <formula>OFFSET($A$2,INT((ROW()-2)/30),3*INT((COLUMN()-1)/3))="Beauté"</formula>
    </cfRule>
    <cfRule type="expression" dxfId="138" priority="85">
      <formula>OFFSET($A$2,INT((ROW()-2)/30),3*INT((COLUMN()-1)/3))="Médecine / Pharmacie / Santé"</formula>
    </cfRule>
    <cfRule type="expression" dxfId="137" priority="86">
      <formula>OFFSET($A$2,INT((ROW()-2)/30),3*INT((COLUMN()-1)/3))="Courses courantes"</formula>
    </cfRule>
  </conditionalFormatting>
  <conditionalFormatting sqref="A2:AC30">
    <cfRule type="expression" dxfId="136" priority="67">
      <formula>OFFSET($A$2,INT((ROW()-2)/30),3*INT((COLUMN()-1)/3))="Tabac / Jeux"</formula>
    </cfRule>
    <cfRule type="expression" dxfId="135" priority="68">
      <formula>OFFSET($A$2,INT((ROW()-2)/30),3*INT((COLUMN()-1)/3))="J'épargne"</formula>
    </cfRule>
    <cfRule type="expression" dxfId="134" priority="69">
      <formula>OFFSET($A$2,INT((ROW()-2)/30),3*INT((COLUMN()-1)/3))="Cash"</formula>
    </cfRule>
  </conditionalFormatting>
  <conditionalFormatting sqref="A33:AA61">
    <cfRule type="expression" dxfId="133" priority="25">
      <formula>OFFSET($A$33,INT((ROW()-33)/30),3*INT((COLUMN()-1)/3))="Artisanat"</formula>
    </cfRule>
    <cfRule type="expression" dxfId="132" priority="66">
      <formula>OFFSET($A$33,INT((ROW()-33)/30),3*INT((COLUMN()-1)/3))="Courses courantes"</formula>
    </cfRule>
  </conditionalFormatting>
  <conditionalFormatting sqref="A33:AA61">
    <cfRule type="expression" dxfId="131" priority="65">
      <formula>OFFSET($A$33,INT((ROW()-33)/30),3*INT((COLUMN()-1)/3))="Médecine / Pharmacie / Santé"</formula>
    </cfRule>
  </conditionalFormatting>
  <conditionalFormatting sqref="A33:AA61">
    <cfRule type="expression" dxfId="130" priority="64">
      <formula>OFFSET($A$33,INT((ROW()-33)/30),3*INT((COLUMN()-1)/3))="Beauté"</formula>
    </cfRule>
  </conditionalFormatting>
  <conditionalFormatting sqref="A33:AA61">
    <cfRule type="expression" dxfId="129" priority="63">
      <formula>OFFSET($A$33,INT((ROW()-33)/30),3*INT((COLUMN()-1)/3))="Fournitures Maison"</formula>
    </cfRule>
  </conditionalFormatting>
  <conditionalFormatting sqref="A33:AA61">
    <cfRule type="expression" dxfId="128" priority="62">
      <formula>OFFSET($A$33,INT((ROW()-33)/30),3*INT((COLUMN()-1)/3))="Brico / Outillage / Jardin"</formula>
    </cfRule>
  </conditionalFormatting>
  <conditionalFormatting sqref="A33:AA61">
    <cfRule type="expression" dxfId="127" priority="61">
      <formula>OFFSET($A$33,INT((ROW()-33)/30),3*INT((COLUMN()-1)/3))="Essence / Parking / Péage"</formula>
    </cfRule>
  </conditionalFormatting>
  <conditionalFormatting sqref="A33:AA61">
    <cfRule type="expression" dxfId="126" priority="60">
      <formula>OFFSET($A$33,INT((ROW()-33)/30),3*INT((COLUMN()-1)/3))="Restaurant / Bar"</formula>
    </cfRule>
  </conditionalFormatting>
  <conditionalFormatting sqref="A33:AA61">
    <cfRule type="expression" dxfId="125" priority="59">
      <formula>OFFSET($A$33,INT((ROW()-33)/30),3*INT((COLUMN()-1)/3))="Activités / Voyages / Vacances"</formula>
    </cfRule>
  </conditionalFormatting>
  <conditionalFormatting sqref="A33:AA61">
    <cfRule type="expression" dxfId="124" priority="58">
      <formula>OFFSET($A$33,INT((ROW()-33)/30),3*INT((COLUMN()-1)/3))="Sports"</formula>
    </cfRule>
  </conditionalFormatting>
  <conditionalFormatting sqref="A33:AA61">
    <cfRule type="expression" dxfId="123" priority="57">
      <formula>OFFSET($A$33,INT((ROW()-33)/30),3*INT((COLUMN()-1)/3))="Pets"</formula>
    </cfRule>
  </conditionalFormatting>
  <conditionalFormatting sqref="A33:AA61">
    <cfRule type="expression" dxfId="122" priority="56">
      <formula>OFFSET($A$33,INT((ROW()-33)/30),3*INT((COLUMN()-1)/3))="Informatique / Téléphonie / Electronique"</formula>
    </cfRule>
  </conditionalFormatting>
  <conditionalFormatting sqref="A33:AA61">
    <cfRule type="expression" dxfId="121" priority="55">
      <formula>OFFSET($A$33,INT((ROW()-33)/30),3*INT((COLUMN()-1)/3))="Fournitures Bureautique"</formula>
    </cfRule>
  </conditionalFormatting>
  <conditionalFormatting sqref="A33:AA61">
    <cfRule type="expression" dxfId="120" priority="54">
      <formula>OFFSET($A$33,INT((ROW()-33)/30),3*INT((COLUMN()-1)/3))="BDSM / Sextoys / Brico Sexe"</formula>
    </cfRule>
  </conditionalFormatting>
  <conditionalFormatting sqref="A33:AA61">
    <cfRule type="expression" dxfId="119" priority="53">
      <formula>OFFSET($A$33,INT((ROW()-33)/30),3*INT((COLUMN()-1)/3))="Les inclassables"</formula>
    </cfRule>
  </conditionalFormatting>
  <conditionalFormatting sqref="AB33:AE61">
    <cfRule type="expression" dxfId="118" priority="50">
      <formula>OFFSET($AB$33,INT((ROW()-33)/30),2*INT((COLUMN()-28)/2))="Tabac / Jeux"</formula>
    </cfRule>
    <cfRule type="expression" dxfId="117" priority="51">
      <formula>OFFSET($AB$33,INT((ROW()-33)/30),2*INT((COLUMN()-28)/2))="J'épargne"</formula>
    </cfRule>
    <cfRule type="expression" dxfId="116" priority="52">
      <formula>OFFSET($AB$33,INT((ROW()-33)/30),2*INT((COLUMN()-28)/2))="Cash"</formula>
    </cfRule>
  </conditionalFormatting>
  <conditionalFormatting sqref="P65:R65 G65:I65">
    <cfRule type="cellIs" dxfId="115" priority="26" operator="lessThan">
      <formula>0</formula>
    </cfRule>
  </conditionalFormatting>
  <conditionalFormatting sqref="A1 A32:AE32 C105:C168 H102:H139 AL4:AL46 D1:AC1">
    <cfRule type="cellIs" dxfId="114" priority="1" operator="equal">
      <formula>"Habitation secondaire"</formula>
    </cfRule>
    <cfRule type="cellIs" dxfId="113" priority="2" operator="equal">
      <formula>"Habitation"</formula>
    </cfRule>
    <cfRule type="cellIs" dxfId="112" priority="3" operator="equal">
      <formula>"Retrait"</formula>
    </cfRule>
    <cfRule type="cellIs" dxfId="111" priority="4" operator="equal">
      <formula>"Addictions"</formula>
    </cfRule>
    <cfRule type="cellIs" dxfId="110" priority="5" operator="equal">
      <formula>"Epargne"</formula>
    </cfRule>
    <cfRule type="cellIs" dxfId="109" priority="6" operator="equal">
      <formula>"DIY"</formula>
    </cfRule>
    <cfRule type="cellIs" dxfId="108" priority="7" operator="equal">
      <formula>"Impôts"</formula>
    </cfRule>
    <cfRule type="cellIs" dxfId="107" priority="8" operator="equal">
      <formula>"Emprunt"</formula>
    </cfRule>
    <cfRule type="cellIs" dxfId="106" priority="9" operator="equal">
      <formula>"Banque"</formula>
    </cfRule>
    <cfRule type="cellIs" dxfId="105" priority="10" operator="equal">
      <formula>"Numérique"</formula>
    </cfRule>
    <cfRule type="cellIs" dxfId="104" priority="11" operator="equal">
      <formula>"Courses"</formula>
    </cfRule>
    <cfRule type="cellIs" dxfId="103" priority="12" operator="equal">
      <formula>"Autres"</formula>
    </cfRule>
    <cfRule type="cellIs" dxfId="102" priority="13" operator="equal">
      <formula>"Sexe"</formula>
    </cfRule>
    <cfRule type="cellIs" dxfId="101" priority="14" operator="equal">
      <formula>"Animaux"</formula>
    </cfRule>
    <cfRule type="cellIs" dxfId="100" priority="15" operator="equal">
      <formula>"Bureautique"</formula>
    </cfRule>
    <cfRule type="cellIs" dxfId="99" priority="16" operator="equal">
      <formula>"Santé"</formula>
    </cfRule>
    <cfRule type="cellIs" dxfId="98" priority="17" operator="equal">
      <formula>"Le Look"</formula>
    </cfRule>
    <cfRule type="cellIs" dxfId="97" priority="18" operator="equal">
      <formula>"Equipement"</formula>
    </cfRule>
    <cfRule type="cellIs" dxfId="96" priority="19" operator="equal">
      <formula>"Loisirs"</formula>
    </cfRule>
    <cfRule type="cellIs" dxfId="95" priority="20" operator="equal">
      <formula>"Véhicules"</formula>
    </cfRule>
    <cfRule type="cellIs" dxfId="94" priority="21" operator="equal">
      <formula>"Assurances"</formula>
    </cfRule>
    <cfRule type="cellIs" dxfId="93" priority="22" operator="equal">
      <formula>"Téléphonie"</formula>
    </cfRule>
    <cfRule type="cellIs" dxfId="92" priority="23" operator="equal">
      <formula>"Connectivité"</formula>
    </cfRule>
  </conditionalFormatting>
  <dataValidations count="1">
    <dataValidation type="list" allowBlank="1" showInputMessage="1" showErrorMessage="1" sqref="AG4:AG46" xr:uid="{FA41B297-9F39-4C35-8E54-33E4255F35A3}">
      <formula1>intitulé</formula1>
    </dataValidation>
  </dataValidations>
  <pageMargins left="0.7" right="0.7" top="0.75" bottom="0.75" header="0.3" footer="0.3"/>
  <pageSetup paperSize="9" orientation="portrait" horizontalDpi="0" verticalDpi="0" r:id="rId1"/>
  <drawing r:id="rId2"/>
  <legacy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08AC1B2-C858-4E8B-A965-9FB58A7ACB28}">
  <dimension ref="A1:U74"/>
  <sheetViews>
    <sheetView workbookViewId="0">
      <pane xSplit="2" ySplit="2" topLeftCell="C3" activePane="bottomRight" state="frozen"/>
      <selection pane="topRight" activeCell="C1" sqref="C1"/>
      <selection pane="bottomLeft" activeCell="A3" sqref="A3"/>
      <selection pane="bottomRight" activeCell="H80" sqref="H80"/>
    </sheetView>
  </sheetViews>
  <sheetFormatPr baseColWidth="10" defaultColWidth="11.42578125" defaultRowHeight="15" x14ac:dyDescent="0.25"/>
  <cols>
    <col min="1" max="1" width="34.28515625" style="1" customWidth="1"/>
    <col min="2" max="2" width="38.28515625" style="1" customWidth="1"/>
    <col min="3" max="3" width="11.28515625" style="70" customWidth="1"/>
    <col min="4" max="14" width="11.42578125" style="70"/>
    <col min="15" max="15" width="22.7109375" style="70" customWidth="1"/>
    <col min="16" max="17" width="3" style="1" customWidth="1"/>
    <col min="18" max="18" width="17.5703125" style="1" customWidth="1"/>
    <col min="19" max="19" width="15.42578125" style="1" customWidth="1"/>
    <col min="20" max="20" width="2.42578125" style="1" customWidth="1"/>
    <col min="21" max="21" width="2.28515625" style="1" customWidth="1"/>
    <col min="22" max="16384" width="11.42578125" style="1"/>
  </cols>
  <sheetData>
    <row r="1" spans="1:21" ht="34.5" customHeight="1" x14ac:dyDescent="0.25">
      <c r="A1" s="459" t="s">
        <v>208</v>
      </c>
      <c r="B1" s="459"/>
      <c r="C1" s="459"/>
      <c r="D1" s="459"/>
      <c r="E1" s="459"/>
      <c r="F1" s="459"/>
      <c r="G1" s="459"/>
      <c r="H1" s="459"/>
      <c r="I1" s="459"/>
      <c r="J1" s="459"/>
      <c r="K1" s="459"/>
      <c r="L1" s="459"/>
      <c r="M1" s="459"/>
      <c r="N1" s="459"/>
      <c r="O1" s="459"/>
      <c r="P1" s="459"/>
      <c r="Q1" s="459"/>
      <c r="R1" s="459"/>
      <c r="S1" s="459"/>
      <c r="T1" s="459"/>
      <c r="U1" s="457"/>
    </row>
    <row r="2" spans="1:21" s="119" customFormat="1" ht="15.75" thickBot="1" x14ac:dyDescent="0.3">
      <c r="A2" s="119" t="s">
        <v>209</v>
      </c>
      <c r="B2" s="119" t="s">
        <v>210</v>
      </c>
      <c r="C2" s="127" t="s">
        <v>44</v>
      </c>
      <c r="D2" s="120" t="s">
        <v>46</v>
      </c>
      <c r="E2" s="127" t="s">
        <v>47</v>
      </c>
      <c r="F2" s="120" t="s">
        <v>48</v>
      </c>
      <c r="G2" s="127" t="s">
        <v>50</v>
      </c>
      <c r="H2" s="120" t="s">
        <v>52</v>
      </c>
      <c r="I2" s="127" t="s">
        <v>53</v>
      </c>
      <c r="J2" s="120" t="s">
        <v>55</v>
      </c>
      <c r="K2" s="120" t="s">
        <v>56</v>
      </c>
      <c r="L2" s="120" t="s">
        <v>57</v>
      </c>
      <c r="M2" s="120" t="s">
        <v>58</v>
      </c>
      <c r="N2" s="120" t="s">
        <v>59</v>
      </c>
      <c r="O2" s="144" t="s">
        <v>61</v>
      </c>
      <c r="U2" s="457"/>
    </row>
    <row r="3" spans="1:21" ht="15" customHeight="1" x14ac:dyDescent="0.25">
      <c r="A3" s="119" t="str">
        <f>IF(AUTOMATIQUE!H3="","",AUTOMATIQUE!H3)</f>
        <v>Habitation</v>
      </c>
      <c r="B3" s="210" t="str">
        <f>IF(AUTOMATIQUE!A3="","",AUTOMATIQUE!A3)</f>
        <v>Loyer</v>
      </c>
      <c r="C3" s="128">
        <f>Janvier!AJ4</f>
        <v>650</v>
      </c>
      <c r="D3" s="132"/>
      <c r="E3" s="133"/>
      <c r="F3" s="132"/>
      <c r="G3" s="133"/>
      <c r="H3" s="132"/>
      <c r="I3" s="133"/>
      <c r="J3" s="132"/>
      <c r="K3" s="133"/>
      <c r="L3" s="132"/>
      <c r="M3" s="133"/>
      <c r="N3" s="140"/>
      <c r="O3" s="142">
        <f>SUM(C3:N3)</f>
        <v>650</v>
      </c>
      <c r="U3" s="458"/>
    </row>
    <row r="4" spans="1:21" ht="15" customHeight="1" x14ac:dyDescent="0.25">
      <c r="A4" s="119" t="str">
        <f>IF(AUTOMATIQUE!H4="","",AUTOMATIQUE!H4)</f>
        <v>Habitation</v>
      </c>
      <c r="B4" s="72" t="str">
        <f>IF(AUTOMATIQUE!A4="","",AUTOMATIQUE!A4)</f>
        <v>Electricité</v>
      </c>
      <c r="C4" s="129">
        <f>Janvier!AJ5</f>
        <v>80</v>
      </c>
      <c r="D4" s="125"/>
      <c r="E4" s="126"/>
      <c r="F4" s="125"/>
      <c r="G4" s="126"/>
      <c r="H4" s="125"/>
      <c r="I4" s="126"/>
      <c r="J4" s="125"/>
      <c r="K4" s="126"/>
      <c r="L4" s="125"/>
      <c r="M4" s="126"/>
      <c r="N4" s="138"/>
      <c r="O4" s="143">
        <f t="shared" ref="O4:O67" si="0">SUM(C4:N4)</f>
        <v>80</v>
      </c>
      <c r="U4" s="458"/>
    </row>
    <row r="5" spans="1:21" ht="15" customHeight="1" x14ac:dyDescent="0.25">
      <c r="A5" s="119" t="str">
        <f>IF(AUTOMATIQUE!H5="","",AUTOMATIQUE!H5)</f>
        <v>Connectivité</v>
      </c>
      <c r="B5" s="72" t="str">
        <f>IF(AUTOMATIQUE!A5="","",AUTOMATIQUE!A5)</f>
        <v>Abonnement Internet</v>
      </c>
      <c r="C5" s="129">
        <f>Janvier!AJ6</f>
        <v>40</v>
      </c>
      <c r="D5" s="125"/>
      <c r="E5" s="126"/>
      <c r="F5" s="125"/>
      <c r="G5" s="126"/>
      <c r="H5" s="125"/>
      <c r="I5" s="126"/>
      <c r="J5" s="125"/>
      <c r="K5" s="126"/>
      <c r="L5" s="125"/>
      <c r="M5" s="126"/>
      <c r="N5" s="138"/>
      <c r="O5" s="143">
        <f t="shared" si="0"/>
        <v>40</v>
      </c>
      <c r="U5" s="458"/>
    </row>
    <row r="6" spans="1:21" ht="15" customHeight="1" x14ac:dyDescent="0.25">
      <c r="A6" s="119" t="str">
        <f>IF(AUTOMATIQUE!H6="","",AUTOMATIQUE!H6)</f>
        <v>Assurances</v>
      </c>
      <c r="B6" s="72" t="str">
        <f>IF(AUTOMATIQUE!A6="","",AUTOMATIQUE!A6)</f>
        <v>Assurance Voiture 1</v>
      </c>
      <c r="C6" s="129">
        <f>Janvier!AJ7</f>
        <v>35</v>
      </c>
      <c r="D6" s="125"/>
      <c r="E6" s="126"/>
      <c r="F6" s="125"/>
      <c r="G6" s="126"/>
      <c r="H6" s="125"/>
      <c r="I6" s="126"/>
      <c r="J6" s="125"/>
      <c r="K6" s="126"/>
      <c r="L6" s="125"/>
      <c r="M6" s="126"/>
      <c r="N6" s="138"/>
      <c r="O6" s="143">
        <f t="shared" si="0"/>
        <v>35</v>
      </c>
      <c r="U6" s="458"/>
    </row>
    <row r="7" spans="1:21" ht="15" customHeight="1" x14ac:dyDescent="0.25">
      <c r="A7" s="119" t="str">
        <f>IF(AUTOMATIQUE!H7="","",AUTOMATIQUE!H7)</f>
        <v>Téléphonie</v>
      </c>
      <c r="B7" s="72" t="str">
        <f>IF(AUTOMATIQUE!A7="","",AUTOMATIQUE!A7)</f>
        <v>Abonnement téléphone Adulte 1</v>
      </c>
      <c r="C7" s="129">
        <f>Janvier!AJ8</f>
        <v>42</v>
      </c>
      <c r="D7" s="125"/>
      <c r="E7" s="126"/>
      <c r="F7" s="125"/>
      <c r="G7" s="126"/>
      <c r="H7" s="125"/>
      <c r="I7" s="126"/>
      <c r="J7" s="125"/>
      <c r="K7" s="126"/>
      <c r="L7" s="125"/>
      <c r="M7" s="126"/>
      <c r="N7" s="138"/>
      <c r="O7" s="143">
        <f t="shared" si="0"/>
        <v>42</v>
      </c>
      <c r="U7" s="458"/>
    </row>
    <row r="8" spans="1:21" ht="15" customHeight="1" x14ac:dyDescent="0.25">
      <c r="A8" s="119" t="str">
        <f>IF(AUTOMATIQUE!H8="","",AUTOMATIQUE!H8)</f>
        <v/>
      </c>
      <c r="B8" s="72" t="str">
        <f>IF(AUTOMATIQUE!A8="","",AUTOMATIQUE!A8)</f>
        <v/>
      </c>
      <c r="C8" s="129" t="str">
        <f>Janvier!AJ9</f>
        <v/>
      </c>
      <c r="D8" s="125"/>
      <c r="E8" s="126"/>
      <c r="F8" s="125"/>
      <c r="G8" s="126"/>
      <c r="H8" s="125"/>
      <c r="I8" s="126"/>
      <c r="J8" s="125"/>
      <c r="K8" s="126"/>
      <c r="L8" s="125"/>
      <c r="M8" s="126"/>
      <c r="N8" s="138"/>
      <c r="O8" s="143">
        <f t="shared" si="0"/>
        <v>0</v>
      </c>
      <c r="U8" s="458"/>
    </row>
    <row r="9" spans="1:21" ht="15" customHeight="1" x14ac:dyDescent="0.25">
      <c r="A9" s="119" t="str">
        <f>IF(AUTOMATIQUE!H9="","",AUTOMATIQUE!H9)</f>
        <v/>
      </c>
      <c r="B9" s="72" t="str">
        <f>IF(AUTOMATIQUE!A9="","",AUTOMATIQUE!A9)</f>
        <v/>
      </c>
      <c r="C9" s="129" t="str">
        <f>Janvier!AJ10</f>
        <v/>
      </c>
      <c r="D9" s="125"/>
      <c r="E9" s="126"/>
      <c r="F9" s="125"/>
      <c r="G9" s="126"/>
      <c r="H9" s="125"/>
      <c r="I9" s="126"/>
      <c r="J9" s="125"/>
      <c r="K9" s="126"/>
      <c r="L9" s="125"/>
      <c r="M9" s="126"/>
      <c r="N9" s="138"/>
      <c r="O9" s="143">
        <f t="shared" si="0"/>
        <v>0</v>
      </c>
      <c r="U9" s="458"/>
    </row>
    <row r="10" spans="1:21" ht="15" customHeight="1" x14ac:dyDescent="0.25">
      <c r="A10" s="119" t="str">
        <f>IF(AUTOMATIQUE!H10="","",AUTOMATIQUE!H10)</f>
        <v>Animaux</v>
      </c>
      <c r="B10" s="72" t="str">
        <f>IF(AUTOMATIQUE!A10="","",AUTOMATIQUE!A10)</f>
        <v>Mutuelle Animal 1</v>
      </c>
      <c r="C10" s="129">
        <f>Janvier!AJ11</f>
        <v>25</v>
      </c>
      <c r="D10" s="125"/>
      <c r="E10" s="126"/>
      <c r="F10" s="125"/>
      <c r="G10" s="126"/>
      <c r="H10" s="125"/>
      <c r="I10" s="126"/>
      <c r="J10" s="125"/>
      <c r="K10" s="126"/>
      <c r="L10" s="125"/>
      <c r="M10" s="126"/>
      <c r="N10" s="138"/>
      <c r="O10" s="143">
        <f t="shared" si="0"/>
        <v>25</v>
      </c>
      <c r="U10" s="458"/>
    </row>
    <row r="11" spans="1:21" ht="15" customHeight="1" x14ac:dyDescent="0.25">
      <c r="A11" s="119" t="str">
        <f>IF(AUTOMATIQUE!H11="","",AUTOMATIQUE!H11)</f>
        <v/>
      </c>
      <c r="B11" s="72" t="str">
        <f>IF(AUTOMATIQUE!A11="","",AUTOMATIQUE!A11)</f>
        <v/>
      </c>
      <c r="C11" s="129" t="str">
        <f>Janvier!AJ12</f>
        <v/>
      </c>
      <c r="D11" s="125"/>
      <c r="E11" s="126"/>
      <c r="F11" s="125"/>
      <c r="G11" s="126"/>
      <c r="H11" s="125"/>
      <c r="I11" s="126"/>
      <c r="J11" s="125"/>
      <c r="K11" s="126"/>
      <c r="L11" s="125"/>
      <c r="M11" s="126"/>
      <c r="N11" s="138"/>
      <c r="O11" s="143">
        <f t="shared" si="0"/>
        <v>0</v>
      </c>
      <c r="U11" s="458"/>
    </row>
    <row r="12" spans="1:21" ht="15" customHeight="1" x14ac:dyDescent="0.25">
      <c r="A12" s="119" t="str">
        <f>IF(AUTOMATIQUE!H12="","",AUTOMATIQUE!H12)</f>
        <v/>
      </c>
      <c r="B12" s="72" t="str">
        <f>IF(AUTOMATIQUE!A12="","",AUTOMATIQUE!A12)</f>
        <v/>
      </c>
      <c r="C12" s="129" t="str">
        <f>Janvier!AJ13</f>
        <v/>
      </c>
      <c r="D12" s="125"/>
      <c r="E12" s="126"/>
      <c r="F12" s="125"/>
      <c r="G12" s="126"/>
      <c r="H12" s="125"/>
      <c r="I12" s="126"/>
      <c r="J12" s="125"/>
      <c r="K12" s="126"/>
      <c r="L12" s="125"/>
      <c r="M12" s="126"/>
      <c r="N12" s="138"/>
      <c r="O12" s="143">
        <f t="shared" si="0"/>
        <v>0</v>
      </c>
      <c r="U12" s="458"/>
    </row>
    <row r="13" spans="1:21" ht="15" customHeight="1" x14ac:dyDescent="0.25">
      <c r="A13" s="119" t="str">
        <f>IF(AUTOMATIQUE!H13="","",AUTOMATIQUE!H13)</f>
        <v>Banque</v>
      </c>
      <c r="B13" s="72" t="str">
        <f>IF(AUTOMATIQUE!A13="","",AUTOMATIQUE!A13)</f>
        <v>Frais banquaire</v>
      </c>
      <c r="C13" s="129">
        <f>Janvier!AJ14</f>
        <v>15</v>
      </c>
      <c r="D13" s="125"/>
      <c r="E13" s="126"/>
      <c r="F13" s="125"/>
      <c r="G13" s="126"/>
      <c r="H13" s="125"/>
      <c r="I13" s="126"/>
      <c r="J13" s="125"/>
      <c r="K13" s="126"/>
      <c r="L13" s="125"/>
      <c r="M13" s="126"/>
      <c r="N13" s="138"/>
      <c r="O13" s="143">
        <f t="shared" si="0"/>
        <v>15</v>
      </c>
      <c r="U13" s="458"/>
    </row>
    <row r="14" spans="1:21" ht="15" customHeight="1" x14ac:dyDescent="0.25">
      <c r="A14" s="119" t="str">
        <f>IF(AUTOMATIQUE!H14="","",AUTOMATIQUE!H14)</f>
        <v/>
      </c>
      <c r="B14" s="72" t="str">
        <f>IF(AUTOMATIQUE!A14="","",AUTOMATIQUE!A14)</f>
        <v/>
      </c>
      <c r="C14" s="129" t="str">
        <f>Janvier!AJ15</f>
        <v/>
      </c>
      <c r="D14" s="125"/>
      <c r="E14" s="126"/>
      <c r="F14" s="125"/>
      <c r="G14" s="126"/>
      <c r="H14" s="125"/>
      <c r="I14" s="126"/>
      <c r="J14" s="125"/>
      <c r="K14" s="126"/>
      <c r="L14" s="125"/>
      <c r="M14" s="126"/>
      <c r="N14" s="138"/>
      <c r="O14" s="143">
        <f t="shared" si="0"/>
        <v>0</v>
      </c>
      <c r="U14" s="458"/>
    </row>
    <row r="15" spans="1:21" ht="15" customHeight="1" x14ac:dyDescent="0.25">
      <c r="A15" s="119" t="str">
        <f>IF(AUTOMATIQUE!H15="","",AUTOMATIQUE!H15)</f>
        <v>Emprunt</v>
      </c>
      <c r="B15" s="72" t="str">
        <f>IF(AUTOMATIQUE!A15="","",AUTOMATIQUE!A15)</f>
        <v>Remboursement Prêt Courant</v>
      </c>
      <c r="C15" s="129">
        <f>Janvier!AJ16</f>
        <v>120</v>
      </c>
      <c r="D15" s="125"/>
      <c r="E15" s="126"/>
      <c r="F15" s="125"/>
      <c r="G15" s="126"/>
      <c r="H15" s="125"/>
      <c r="I15" s="126"/>
      <c r="J15" s="125"/>
      <c r="K15" s="126"/>
      <c r="L15" s="125"/>
      <c r="M15" s="126"/>
      <c r="N15" s="138"/>
      <c r="O15" s="143">
        <f t="shared" si="0"/>
        <v>120</v>
      </c>
      <c r="U15" s="458"/>
    </row>
    <row r="16" spans="1:21" ht="15" customHeight="1" x14ac:dyDescent="0.25">
      <c r="A16" s="119" t="str">
        <f>IF(AUTOMATIQUE!H16="","",AUTOMATIQUE!H16)</f>
        <v/>
      </c>
      <c r="B16" s="72" t="str">
        <f>IF(AUTOMATIQUE!A16="","",AUTOMATIQUE!A16)</f>
        <v/>
      </c>
      <c r="C16" s="129" t="str">
        <f>Janvier!AJ17</f>
        <v/>
      </c>
      <c r="D16" s="125"/>
      <c r="E16" s="126"/>
      <c r="F16" s="125"/>
      <c r="G16" s="126"/>
      <c r="H16" s="125"/>
      <c r="I16" s="126"/>
      <c r="J16" s="125"/>
      <c r="K16" s="126"/>
      <c r="L16" s="125"/>
      <c r="M16" s="126"/>
      <c r="N16" s="138"/>
      <c r="O16" s="143">
        <f t="shared" si="0"/>
        <v>0</v>
      </c>
      <c r="U16" s="458"/>
    </row>
    <row r="17" spans="1:21" ht="15" customHeight="1" x14ac:dyDescent="0.25">
      <c r="A17" s="119" t="str">
        <f>IF(AUTOMATIQUE!H17="","",AUTOMATIQUE!H17)</f>
        <v>Habitation secondaire</v>
      </c>
      <c r="B17" s="72" t="str">
        <f>IF(AUTOMATIQUE!A17="","",AUTOMATIQUE!A17)</f>
        <v>Loyer</v>
      </c>
      <c r="C17" s="129">
        <f>Janvier!AJ18</f>
        <v>300</v>
      </c>
      <c r="D17" s="125"/>
      <c r="E17" s="126"/>
      <c r="F17" s="125"/>
      <c r="G17" s="126"/>
      <c r="H17" s="125"/>
      <c r="I17" s="126"/>
      <c r="J17" s="125"/>
      <c r="K17" s="126"/>
      <c r="L17" s="125"/>
      <c r="M17" s="126"/>
      <c r="N17" s="138"/>
      <c r="O17" s="143">
        <f t="shared" si="0"/>
        <v>300</v>
      </c>
      <c r="U17" s="458"/>
    </row>
    <row r="18" spans="1:21" ht="15" customHeight="1" x14ac:dyDescent="0.25">
      <c r="A18" s="119" t="str">
        <f>IF(AUTOMATIQUE!H18="","",AUTOMATIQUE!H18)</f>
        <v/>
      </c>
      <c r="B18" s="72" t="str">
        <f>IF(AUTOMATIQUE!A18="","",AUTOMATIQUE!A18)</f>
        <v/>
      </c>
      <c r="C18" s="129" t="str">
        <f>Janvier!AJ19</f>
        <v/>
      </c>
      <c r="D18" s="125"/>
      <c r="E18" s="126"/>
      <c r="F18" s="125"/>
      <c r="G18" s="126"/>
      <c r="H18" s="125"/>
      <c r="I18" s="126"/>
      <c r="J18" s="125"/>
      <c r="K18" s="126"/>
      <c r="L18" s="125"/>
      <c r="M18" s="126"/>
      <c r="N18" s="138"/>
      <c r="O18" s="143">
        <f t="shared" si="0"/>
        <v>0</v>
      </c>
      <c r="U18" s="458"/>
    </row>
    <row r="19" spans="1:21" ht="15" customHeight="1" x14ac:dyDescent="0.25">
      <c r="A19" s="119" t="str">
        <f>IF(AUTOMATIQUE!H19="","",AUTOMATIQUE!H19)</f>
        <v>Impôts</v>
      </c>
      <c r="B19" s="72" t="str">
        <f>IF(AUTOMATIQUE!A19="","",AUTOMATIQUE!A19)</f>
        <v>Impôts foncier</v>
      </c>
      <c r="C19" s="129">
        <f>Janvier!AJ20</f>
        <v>150</v>
      </c>
      <c r="D19" s="125"/>
      <c r="E19" s="126"/>
      <c r="F19" s="125"/>
      <c r="G19" s="126"/>
      <c r="H19" s="125"/>
      <c r="I19" s="126"/>
      <c r="J19" s="125"/>
      <c r="K19" s="126"/>
      <c r="L19" s="125"/>
      <c r="M19" s="126"/>
      <c r="N19" s="138"/>
      <c r="O19" s="143">
        <f t="shared" si="0"/>
        <v>150</v>
      </c>
      <c r="U19" s="458"/>
    </row>
    <row r="20" spans="1:21" ht="15" customHeight="1" x14ac:dyDescent="0.25">
      <c r="A20" s="119" t="str">
        <f>IF(AUTOMATIQUE!H20="","",AUTOMATIQUE!H20)</f>
        <v/>
      </c>
      <c r="B20" s="72" t="str">
        <f>IF(AUTOMATIQUE!A20="","",AUTOMATIQUE!A20)</f>
        <v/>
      </c>
      <c r="C20" s="129" t="str">
        <f>Janvier!AJ21</f>
        <v/>
      </c>
      <c r="D20" s="125"/>
      <c r="E20" s="126"/>
      <c r="F20" s="125"/>
      <c r="G20" s="126"/>
      <c r="H20" s="125"/>
      <c r="I20" s="126"/>
      <c r="J20" s="125"/>
      <c r="K20" s="126"/>
      <c r="L20" s="125"/>
      <c r="M20" s="126"/>
      <c r="N20" s="138"/>
      <c r="O20" s="143">
        <f t="shared" si="0"/>
        <v>0</v>
      </c>
      <c r="U20" s="458"/>
    </row>
    <row r="21" spans="1:21" ht="15" customHeight="1" x14ac:dyDescent="0.25">
      <c r="A21" s="119" t="str">
        <f>IF(AUTOMATIQUE!H21="","",AUTOMATIQUE!H21)</f>
        <v>Impôts</v>
      </c>
      <c r="B21" s="72" t="str">
        <f>IF(AUTOMATIQUE!A21="","",AUTOMATIQUE!A21)</f>
        <v>Impôts revenus</v>
      </c>
      <c r="C21" s="129">
        <f>Janvier!AJ22</f>
        <v>320</v>
      </c>
      <c r="D21" s="125"/>
      <c r="E21" s="126"/>
      <c r="F21" s="125"/>
      <c r="G21" s="126"/>
      <c r="H21" s="125"/>
      <c r="I21" s="126"/>
      <c r="J21" s="125"/>
      <c r="K21" s="126"/>
      <c r="L21" s="125"/>
      <c r="M21" s="126"/>
      <c r="N21" s="138"/>
      <c r="O21" s="143">
        <f t="shared" si="0"/>
        <v>320</v>
      </c>
      <c r="U21" s="458"/>
    </row>
    <row r="22" spans="1:21" ht="15" customHeight="1" x14ac:dyDescent="0.25">
      <c r="A22" s="119" t="str">
        <f>IF(AUTOMATIQUE!H22="","",AUTOMATIQUE!H22)</f>
        <v/>
      </c>
      <c r="B22" s="72" t="str">
        <f>IF(AUTOMATIQUE!A22="","",AUTOMATIQUE!A22)</f>
        <v/>
      </c>
      <c r="C22" s="129" t="str">
        <f>Janvier!AJ23</f>
        <v/>
      </c>
      <c r="D22" s="125"/>
      <c r="E22" s="126"/>
      <c r="F22" s="125"/>
      <c r="G22" s="126"/>
      <c r="H22" s="125"/>
      <c r="I22" s="126"/>
      <c r="J22" s="125"/>
      <c r="K22" s="126"/>
      <c r="L22" s="125"/>
      <c r="M22" s="126"/>
      <c r="N22" s="138"/>
      <c r="O22" s="143">
        <f t="shared" si="0"/>
        <v>0</v>
      </c>
      <c r="U22" s="458"/>
    </row>
    <row r="23" spans="1:21" ht="15" customHeight="1" x14ac:dyDescent="0.25">
      <c r="A23" s="119" t="str">
        <f>IF(AUTOMATIQUE!H23="","",AUTOMATIQUE!H23)</f>
        <v/>
      </c>
      <c r="B23" s="72" t="str">
        <f>IF(AUTOMATIQUE!A23="","",AUTOMATIQUE!A23)</f>
        <v/>
      </c>
      <c r="C23" s="129" t="str">
        <f>Janvier!AJ24</f>
        <v/>
      </c>
      <c r="D23" s="125"/>
      <c r="E23" s="126"/>
      <c r="F23" s="125"/>
      <c r="G23" s="126"/>
      <c r="H23" s="125"/>
      <c r="I23" s="126"/>
      <c r="J23" s="125"/>
      <c r="K23" s="126"/>
      <c r="L23" s="125"/>
      <c r="M23" s="126"/>
      <c r="N23" s="138"/>
      <c r="O23" s="143">
        <f t="shared" si="0"/>
        <v>0</v>
      </c>
      <c r="U23" s="458"/>
    </row>
    <row r="24" spans="1:21" ht="15" customHeight="1" x14ac:dyDescent="0.25">
      <c r="A24" s="119" t="str">
        <f>IF(AUTOMATIQUE!H24="","",AUTOMATIQUE!H24)</f>
        <v/>
      </c>
      <c r="B24" s="72" t="str">
        <f>IF(AUTOMATIQUE!A24="","",AUTOMATIQUE!A24)</f>
        <v/>
      </c>
      <c r="C24" s="129" t="str">
        <f>Janvier!AJ25</f>
        <v/>
      </c>
      <c r="D24" s="125"/>
      <c r="E24" s="126"/>
      <c r="F24" s="125"/>
      <c r="G24" s="126"/>
      <c r="H24" s="125"/>
      <c r="I24" s="126"/>
      <c r="J24" s="125"/>
      <c r="K24" s="126"/>
      <c r="L24" s="125"/>
      <c r="M24" s="126"/>
      <c r="N24" s="138"/>
      <c r="O24" s="143">
        <f t="shared" si="0"/>
        <v>0</v>
      </c>
      <c r="U24" s="458"/>
    </row>
    <row r="25" spans="1:21" ht="15" customHeight="1" x14ac:dyDescent="0.25">
      <c r="A25" s="119" t="str">
        <f>IF(AUTOMATIQUE!H25="","",AUTOMATIQUE!H25)</f>
        <v/>
      </c>
      <c r="B25" s="72" t="str">
        <f>IF(AUTOMATIQUE!A25="","",AUTOMATIQUE!A25)</f>
        <v/>
      </c>
      <c r="C25" s="129" t="str">
        <f>Janvier!AJ26</f>
        <v/>
      </c>
      <c r="D25" s="125"/>
      <c r="E25" s="126"/>
      <c r="F25" s="125"/>
      <c r="G25" s="126"/>
      <c r="H25" s="125"/>
      <c r="I25" s="126"/>
      <c r="J25" s="125"/>
      <c r="K25" s="126"/>
      <c r="L25" s="125"/>
      <c r="M25" s="126"/>
      <c r="N25" s="138"/>
      <c r="O25" s="143">
        <f t="shared" si="0"/>
        <v>0</v>
      </c>
      <c r="U25" s="458"/>
    </row>
    <row r="26" spans="1:21" ht="15" customHeight="1" x14ac:dyDescent="0.25">
      <c r="A26" s="119" t="str">
        <f>IF(AUTOMATIQUE!H26="","",AUTOMATIQUE!H26)</f>
        <v/>
      </c>
      <c r="B26" s="72" t="str">
        <f>IF(AUTOMATIQUE!A26="","",AUTOMATIQUE!A26)</f>
        <v/>
      </c>
      <c r="C26" s="129" t="str">
        <f>Janvier!AJ27</f>
        <v/>
      </c>
      <c r="D26" s="125"/>
      <c r="E26" s="126"/>
      <c r="F26" s="125"/>
      <c r="G26" s="126"/>
      <c r="H26" s="125"/>
      <c r="I26" s="126"/>
      <c r="J26" s="125"/>
      <c r="K26" s="126"/>
      <c r="L26" s="125"/>
      <c r="M26" s="126"/>
      <c r="N26" s="138"/>
      <c r="O26" s="143">
        <f t="shared" si="0"/>
        <v>0</v>
      </c>
      <c r="U26" s="458"/>
    </row>
    <row r="27" spans="1:21" ht="15" customHeight="1" x14ac:dyDescent="0.25">
      <c r="A27" s="119" t="str">
        <f>IF(AUTOMATIQUE!H27="","",AUTOMATIQUE!H27)</f>
        <v/>
      </c>
      <c r="B27" s="72" t="str">
        <f>IF(AUTOMATIQUE!A27="","",AUTOMATIQUE!A27)</f>
        <v/>
      </c>
      <c r="C27" s="129" t="str">
        <f>Janvier!AJ28</f>
        <v/>
      </c>
      <c r="D27" s="125"/>
      <c r="E27" s="126"/>
      <c r="F27" s="125"/>
      <c r="G27" s="126"/>
      <c r="H27" s="125"/>
      <c r="I27" s="126"/>
      <c r="J27" s="125"/>
      <c r="K27" s="126"/>
      <c r="L27" s="125"/>
      <c r="M27" s="126"/>
      <c r="N27" s="138"/>
      <c r="O27" s="143">
        <f t="shared" si="0"/>
        <v>0</v>
      </c>
      <c r="U27" s="458"/>
    </row>
    <row r="28" spans="1:21" ht="15" customHeight="1" x14ac:dyDescent="0.25">
      <c r="A28" s="119" t="str">
        <f>IF(AUTOMATIQUE!H28="","",AUTOMATIQUE!H28)</f>
        <v/>
      </c>
      <c r="B28" s="72" t="str">
        <f>IF(AUTOMATIQUE!A28="","",AUTOMATIQUE!A28)</f>
        <v/>
      </c>
      <c r="C28" s="129" t="str">
        <f>Janvier!AJ29</f>
        <v/>
      </c>
      <c r="D28" s="125"/>
      <c r="E28" s="126"/>
      <c r="F28" s="125"/>
      <c r="G28" s="126"/>
      <c r="H28" s="125"/>
      <c r="I28" s="126"/>
      <c r="J28" s="125"/>
      <c r="K28" s="126"/>
      <c r="L28" s="125"/>
      <c r="M28" s="126"/>
      <c r="N28" s="138"/>
      <c r="O28" s="143">
        <f t="shared" si="0"/>
        <v>0</v>
      </c>
      <c r="U28" s="458"/>
    </row>
    <row r="29" spans="1:21" ht="15" customHeight="1" x14ac:dyDescent="0.25">
      <c r="A29" s="119" t="str">
        <f>IF(AUTOMATIQUE!H29="","",AUTOMATIQUE!H29)</f>
        <v/>
      </c>
      <c r="B29" s="72" t="str">
        <f>IF(AUTOMATIQUE!A29="","",AUTOMATIQUE!A29)</f>
        <v/>
      </c>
      <c r="C29" s="129" t="str">
        <f>Janvier!AJ30</f>
        <v/>
      </c>
      <c r="D29" s="125"/>
      <c r="E29" s="126"/>
      <c r="F29" s="125"/>
      <c r="G29" s="126"/>
      <c r="H29" s="125"/>
      <c r="I29" s="126"/>
      <c r="J29" s="125"/>
      <c r="K29" s="126"/>
      <c r="L29" s="125"/>
      <c r="M29" s="126"/>
      <c r="N29" s="138"/>
      <c r="O29" s="143">
        <f t="shared" si="0"/>
        <v>0</v>
      </c>
      <c r="U29" s="458"/>
    </row>
    <row r="30" spans="1:21" ht="15" customHeight="1" x14ac:dyDescent="0.25">
      <c r="A30" s="119" t="str">
        <f>IF(AUTOMATIQUE!H30="","",AUTOMATIQUE!H30)</f>
        <v/>
      </c>
      <c r="B30" s="72" t="str">
        <f>IF(AUTOMATIQUE!A30="","",AUTOMATIQUE!A30)</f>
        <v/>
      </c>
      <c r="C30" s="129" t="str">
        <f>Janvier!AJ31</f>
        <v/>
      </c>
      <c r="D30" s="125"/>
      <c r="E30" s="126"/>
      <c r="F30" s="125"/>
      <c r="G30" s="126"/>
      <c r="H30" s="125"/>
      <c r="I30" s="126"/>
      <c r="J30" s="125"/>
      <c r="K30" s="126"/>
      <c r="L30" s="125"/>
      <c r="M30" s="126"/>
      <c r="N30" s="138"/>
      <c r="O30" s="143">
        <f t="shared" si="0"/>
        <v>0</v>
      </c>
      <c r="U30" s="458"/>
    </row>
    <row r="31" spans="1:21" ht="15" customHeight="1" x14ac:dyDescent="0.25">
      <c r="A31" s="119" t="str">
        <f>IF(AUTOMATIQUE!H31="","",AUTOMATIQUE!H31)</f>
        <v/>
      </c>
      <c r="B31" s="72" t="str">
        <f>IF(AUTOMATIQUE!A31="","",AUTOMATIQUE!A31)</f>
        <v/>
      </c>
      <c r="C31" s="129" t="str">
        <f>Janvier!AJ32</f>
        <v/>
      </c>
      <c r="D31" s="125"/>
      <c r="E31" s="126"/>
      <c r="F31" s="125"/>
      <c r="G31" s="126"/>
      <c r="H31" s="125"/>
      <c r="I31" s="126"/>
      <c r="J31" s="125"/>
      <c r="K31" s="126"/>
      <c r="L31" s="125"/>
      <c r="M31" s="126"/>
      <c r="N31" s="138"/>
      <c r="O31" s="143">
        <f t="shared" si="0"/>
        <v>0</v>
      </c>
      <c r="U31" s="458"/>
    </row>
    <row r="32" spans="1:21" ht="15" customHeight="1" x14ac:dyDescent="0.25">
      <c r="A32" s="119" t="str">
        <f>IF(AUTOMATIQUE!H32="","",AUTOMATIQUE!H32)</f>
        <v/>
      </c>
      <c r="B32" s="72" t="str">
        <f>IF(AUTOMATIQUE!A32="","",AUTOMATIQUE!A32)</f>
        <v/>
      </c>
      <c r="C32" s="129" t="str">
        <f>Janvier!AJ33</f>
        <v/>
      </c>
      <c r="D32" s="125"/>
      <c r="E32" s="126"/>
      <c r="F32" s="125"/>
      <c r="G32" s="126"/>
      <c r="H32" s="125"/>
      <c r="I32" s="126"/>
      <c r="J32" s="125"/>
      <c r="K32" s="126"/>
      <c r="L32" s="125"/>
      <c r="M32" s="126"/>
      <c r="N32" s="138"/>
      <c r="O32" s="143">
        <f t="shared" si="0"/>
        <v>0</v>
      </c>
      <c r="U32" s="458"/>
    </row>
    <row r="33" spans="1:21" ht="15" customHeight="1" x14ac:dyDescent="0.25">
      <c r="A33" s="119" t="str">
        <f>IF(AUTOMATIQUE!H33="","",AUTOMATIQUE!H33)</f>
        <v/>
      </c>
      <c r="B33" s="72" t="str">
        <f>IF(AUTOMATIQUE!A33="","",AUTOMATIQUE!A33)</f>
        <v/>
      </c>
      <c r="C33" s="129" t="str">
        <f>Janvier!AJ34</f>
        <v/>
      </c>
      <c r="D33" s="125"/>
      <c r="E33" s="126"/>
      <c r="F33" s="125"/>
      <c r="G33" s="126"/>
      <c r="H33" s="125"/>
      <c r="I33" s="126"/>
      <c r="J33" s="125"/>
      <c r="K33" s="126"/>
      <c r="L33" s="125"/>
      <c r="M33" s="126"/>
      <c r="N33" s="138"/>
      <c r="O33" s="143">
        <f t="shared" si="0"/>
        <v>0</v>
      </c>
      <c r="U33" s="458"/>
    </row>
    <row r="34" spans="1:21" ht="15" customHeight="1" x14ac:dyDescent="0.25">
      <c r="A34" s="119" t="str">
        <f>IF(AUTOMATIQUE!H34="","",AUTOMATIQUE!H34)</f>
        <v/>
      </c>
      <c r="B34" s="72" t="str">
        <f>IF(AUTOMATIQUE!A34="","",AUTOMATIQUE!A34)</f>
        <v/>
      </c>
      <c r="C34" s="129" t="str">
        <f>Janvier!AJ35</f>
        <v/>
      </c>
      <c r="D34" s="125"/>
      <c r="E34" s="126"/>
      <c r="F34" s="125"/>
      <c r="G34" s="126"/>
      <c r="H34" s="125"/>
      <c r="I34" s="126"/>
      <c r="J34" s="125"/>
      <c r="K34" s="126"/>
      <c r="L34" s="125"/>
      <c r="M34" s="126"/>
      <c r="N34" s="138"/>
      <c r="O34" s="143">
        <f t="shared" si="0"/>
        <v>0</v>
      </c>
      <c r="U34" s="458"/>
    </row>
    <row r="35" spans="1:21" ht="15" customHeight="1" x14ac:dyDescent="0.25">
      <c r="A35" s="119" t="str">
        <f>IF(AUTOMATIQUE!H35="","",AUTOMATIQUE!H35)</f>
        <v/>
      </c>
      <c r="B35" s="72" t="str">
        <f>IF(AUTOMATIQUE!A35="","",AUTOMATIQUE!A35)</f>
        <v/>
      </c>
      <c r="C35" s="129" t="str">
        <f>Janvier!AJ36</f>
        <v/>
      </c>
      <c r="D35" s="125"/>
      <c r="E35" s="126"/>
      <c r="F35" s="125"/>
      <c r="G35" s="126"/>
      <c r="H35" s="125"/>
      <c r="I35" s="126"/>
      <c r="J35" s="125"/>
      <c r="K35" s="126"/>
      <c r="L35" s="125"/>
      <c r="M35" s="126"/>
      <c r="N35" s="138"/>
      <c r="O35" s="143">
        <f t="shared" si="0"/>
        <v>0</v>
      </c>
      <c r="U35" s="458"/>
    </row>
    <row r="36" spans="1:21" ht="15" customHeight="1" x14ac:dyDescent="0.25">
      <c r="A36" s="119" t="str">
        <f>IF(AUTOMATIQUE!H36="","",AUTOMATIQUE!H36)</f>
        <v/>
      </c>
      <c r="B36" s="72" t="str">
        <f>IF(AUTOMATIQUE!A36="","",AUTOMATIQUE!A36)</f>
        <v/>
      </c>
      <c r="C36" s="129" t="str">
        <f>Janvier!AJ37</f>
        <v/>
      </c>
      <c r="D36" s="125"/>
      <c r="E36" s="126"/>
      <c r="F36" s="125"/>
      <c r="G36" s="126"/>
      <c r="H36" s="125"/>
      <c r="I36" s="126"/>
      <c r="J36" s="125"/>
      <c r="K36" s="126"/>
      <c r="L36" s="125"/>
      <c r="M36" s="126"/>
      <c r="N36" s="138"/>
      <c r="O36" s="143">
        <f t="shared" si="0"/>
        <v>0</v>
      </c>
      <c r="U36" s="458"/>
    </row>
    <row r="37" spans="1:21" ht="15" customHeight="1" x14ac:dyDescent="0.25">
      <c r="A37" s="119" t="str">
        <f>IF(AUTOMATIQUE!H37="","",AUTOMATIQUE!H37)</f>
        <v/>
      </c>
      <c r="B37" s="72" t="str">
        <f>IF(AUTOMATIQUE!A37="","",AUTOMATIQUE!A37)</f>
        <v/>
      </c>
      <c r="C37" s="129" t="str">
        <f>Janvier!AJ38</f>
        <v/>
      </c>
      <c r="D37" s="125"/>
      <c r="E37" s="126"/>
      <c r="F37" s="125"/>
      <c r="G37" s="126"/>
      <c r="H37" s="125"/>
      <c r="I37" s="126"/>
      <c r="J37" s="125"/>
      <c r="K37" s="126"/>
      <c r="L37" s="125"/>
      <c r="M37" s="126"/>
      <c r="N37" s="138"/>
      <c r="O37" s="143">
        <f t="shared" si="0"/>
        <v>0</v>
      </c>
      <c r="U37" s="458"/>
    </row>
    <row r="38" spans="1:21" x14ac:dyDescent="0.25">
      <c r="A38" s="119" t="str">
        <f>IF(AUTOMATIQUE!H38="","",AUTOMATIQUE!H38)</f>
        <v/>
      </c>
      <c r="B38" s="72" t="str">
        <f>IF(AUTOMATIQUE!A38="","",AUTOMATIQUE!A38)</f>
        <v/>
      </c>
      <c r="C38" s="129" t="str">
        <f>Janvier!AJ39</f>
        <v/>
      </c>
      <c r="D38" s="125"/>
      <c r="E38" s="126"/>
      <c r="F38" s="125"/>
      <c r="G38" s="126"/>
      <c r="H38" s="125"/>
      <c r="I38" s="126"/>
      <c r="J38" s="125"/>
      <c r="K38" s="126"/>
      <c r="L38" s="125"/>
      <c r="M38" s="126"/>
      <c r="N38" s="138"/>
      <c r="O38" s="143">
        <f t="shared" si="0"/>
        <v>0</v>
      </c>
      <c r="U38" s="457"/>
    </row>
    <row r="39" spans="1:21" ht="15.75" thickBot="1" x14ac:dyDescent="0.3">
      <c r="A39" s="119" t="str">
        <f>IF(AUTOMATIQUE!H39="","",AUTOMATIQUE!H39)</f>
        <v/>
      </c>
      <c r="B39" s="72" t="str">
        <f>IF(AUTOMATIQUE!A39="","",AUTOMATIQUE!A39)</f>
        <v/>
      </c>
      <c r="C39" s="129" t="str">
        <f>Janvier!AJ40</f>
        <v/>
      </c>
      <c r="D39" s="125"/>
      <c r="E39" s="126"/>
      <c r="F39" s="125"/>
      <c r="G39" s="126"/>
      <c r="H39" s="125"/>
      <c r="I39" s="126"/>
      <c r="J39" s="125"/>
      <c r="K39" s="126"/>
      <c r="L39" s="125"/>
      <c r="M39" s="126"/>
      <c r="N39" s="138"/>
      <c r="O39" s="143">
        <f t="shared" si="0"/>
        <v>0</v>
      </c>
      <c r="Q39" s="208"/>
      <c r="R39" s="208"/>
      <c r="S39" s="208"/>
      <c r="T39" s="464"/>
      <c r="U39" s="457"/>
    </row>
    <row r="40" spans="1:21" x14ac:dyDescent="0.25">
      <c r="A40" s="119" t="str">
        <f>IF(AUTOMATIQUE!H40="","",AUTOMATIQUE!H40)</f>
        <v/>
      </c>
      <c r="B40" s="72" t="str">
        <f>IF(AUTOMATIQUE!A40="","",AUTOMATIQUE!A40)</f>
        <v/>
      </c>
      <c r="C40" s="129" t="str">
        <f>Janvier!AJ41</f>
        <v/>
      </c>
      <c r="D40" s="125"/>
      <c r="E40" s="126"/>
      <c r="F40" s="125"/>
      <c r="G40" s="126"/>
      <c r="H40" s="125"/>
      <c r="I40" s="126"/>
      <c r="J40" s="125"/>
      <c r="K40" s="126"/>
      <c r="L40" s="125"/>
      <c r="M40" s="126"/>
      <c r="N40" s="138"/>
      <c r="O40" s="143">
        <f t="shared" si="0"/>
        <v>0</v>
      </c>
      <c r="Q40" s="464"/>
      <c r="R40" s="460" t="s">
        <v>211</v>
      </c>
      <c r="S40" s="461"/>
      <c r="T40" s="464"/>
      <c r="U40" s="457"/>
    </row>
    <row r="41" spans="1:21" ht="15.75" thickBot="1" x14ac:dyDescent="0.3">
      <c r="A41" s="119" t="str">
        <f>IF(AUTOMATIQUE!H41="","",AUTOMATIQUE!H41)</f>
        <v/>
      </c>
      <c r="B41" s="72" t="str">
        <f>IF(AUTOMATIQUE!A41="","",AUTOMATIQUE!A41)</f>
        <v/>
      </c>
      <c r="C41" s="129" t="str">
        <f>Janvier!AJ42</f>
        <v/>
      </c>
      <c r="D41" s="125"/>
      <c r="E41" s="126"/>
      <c r="F41" s="125"/>
      <c r="G41" s="126"/>
      <c r="H41" s="125"/>
      <c r="I41" s="126"/>
      <c r="J41" s="125"/>
      <c r="K41" s="126"/>
      <c r="L41" s="125"/>
      <c r="M41" s="126"/>
      <c r="N41" s="138"/>
      <c r="O41" s="143">
        <f t="shared" si="0"/>
        <v>0</v>
      </c>
      <c r="Q41" s="464"/>
      <c r="R41" s="462"/>
      <c r="S41" s="463"/>
      <c r="T41" s="464"/>
      <c r="U41" s="457"/>
    </row>
    <row r="42" spans="1:21" x14ac:dyDescent="0.25">
      <c r="A42" s="119" t="str">
        <f>IF(AUTOMATIQUE!H42="","",AUTOMATIQUE!H42)</f>
        <v/>
      </c>
      <c r="B42" s="72" t="str">
        <f>IF(AUTOMATIQUE!A42="","",AUTOMATIQUE!A42)</f>
        <v/>
      </c>
      <c r="C42" s="129" t="str">
        <f>Janvier!AJ43</f>
        <v/>
      </c>
      <c r="D42" s="125"/>
      <c r="E42" s="126"/>
      <c r="F42" s="125"/>
      <c r="G42" s="126"/>
      <c r="H42" s="125"/>
      <c r="I42" s="126"/>
      <c r="J42" s="125"/>
      <c r="K42" s="126"/>
      <c r="L42" s="125"/>
      <c r="M42" s="126"/>
      <c r="N42" s="138"/>
      <c r="O42" s="143">
        <f t="shared" si="0"/>
        <v>0</v>
      </c>
      <c r="Q42" s="464"/>
      <c r="R42" s="119" t="str">
        <f>AUTOMATIQUE!O61</f>
        <v>Addictions</v>
      </c>
      <c r="S42" s="121">
        <f>SUMIF($A$3:$A$66,R42,$C$3:$N$66)</f>
        <v>80</v>
      </c>
      <c r="T42" s="464"/>
      <c r="U42" s="457"/>
    </row>
    <row r="43" spans="1:21" x14ac:dyDescent="0.25">
      <c r="A43" s="119" t="str">
        <f>IF(AUTOMATIQUE!H43="","",AUTOMATIQUE!H43)</f>
        <v/>
      </c>
      <c r="B43" s="72" t="str">
        <f>IF(AUTOMATIQUE!A43="","",AUTOMATIQUE!A43)</f>
        <v/>
      </c>
      <c r="C43" s="129" t="str">
        <f>Janvier!AJ44</f>
        <v/>
      </c>
      <c r="D43" s="125"/>
      <c r="E43" s="126"/>
      <c r="F43" s="125"/>
      <c r="G43" s="126"/>
      <c r="H43" s="125"/>
      <c r="I43" s="126"/>
      <c r="J43" s="125"/>
      <c r="K43" s="126"/>
      <c r="L43" s="125"/>
      <c r="M43" s="126"/>
      <c r="N43" s="138"/>
      <c r="O43" s="143">
        <f t="shared" si="0"/>
        <v>0</v>
      </c>
      <c r="Q43" s="464"/>
      <c r="R43" s="119" t="str">
        <f>AUTOMATIQUE!O62</f>
        <v>Animaux</v>
      </c>
      <c r="S43" s="122">
        <f t="shared" ref="S43:S64" si="1">SUMIF($A$3:$A$66,R43,$C$3:$N$66)</f>
        <v>75</v>
      </c>
      <c r="T43" s="464"/>
      <c r="U43" s="457"/>
    </row>
    <row r="44" spans="1:21" x14ac:dyDescent="0.25">
      <c r="A44" s="119" t="str">
        <f>IF(AUTOMATIQUE!H44="","",AUTOMATIQUE!H44)</f>
        <v/>
      </c>
      <c r="B44" s="72" t="str">
        <f>IF(AUTOMATIQUE!A44="","",AUTOMATIQUE!A44)</f>
        <v/>
      </c>
      <c r="C44" s="129" t="str">
        <f>Janvier!AJ45</f>
        <v/>
      </c>
      <c r="D44" s="125"/>
      <c r="E44" s="126"/>
      <c r="F44" s="125"/>
      <c r="G44" s="126"/>
      <c r="H44" s="125"/>
      <c r="I44" s="126"/>
      <c r="J44" s="125"/>
      <c r="K44" s="126"/>
      <c r="L44" s="125"/>
      <c r="M44" s="126"/>
      <c r="N44" s="138"/>
      <c r="O44" s="143">
        <f t="shared" si="0"/>
        <v>0</v>
      </c>
      <c r="Q44" s="464"/>
      <c r="R44" s="119" t="str">
        <f>AUTOMATIQUE!O63</f>
        <v>Assurances</v>
      </c>
      <c r="S44" s="122">
        <f t="shared" si="1"/>
        <v>35</v>
      </c>
      <c r="T44" s="464"/>
      <c r="U44" s="457"/>
    </row>
    <row r="45" spans="1:21" x14ac:dyDescent="0.25">
      <c r="A45" s="119" t="str">
        <f>IF(AUTOMATIQUE!H45="","",AUTOMATIQUE!H45)</f>
        <v/>
      </c>
      <c r="B45" s="72" t="str">
        <f>IF(AUTOMATIQUE!A45="","",AUTOMATIQUE!A45)</f>
        <v/>
      </c>
      <c r="C45" s="129" t="str">
        <f>Janvier!AJ46</f>
        <v/>
      </c>
      <c r="D45" s="125"/>
      <c r="E45" s="126"/>
      <c r="F45" s="125"/>
      <c r="G45" s="126"/>
      <c r="H45" s="125"/>
      <c r="I45" s="126"/>
      <c r="J45" s="125"/>
      <c r="K45" s="126"/>
      <c r="L45" s="125"/>
      <c r="M45" s="126"/>
      <c r="N45" s="138"/>
      <c r="O45" s="143">
        <f t="shared" si="0"/>
        <v>0</v>
      </c>
      <c r="Q45" s="464"/>
      <c r="R45" s="119" t="str">
        <f>AUTOMATIQUE!O64</f>
        <v>Autres</v>
      </c>
      <c r="S45" s="122">
        <f t="shared" si="1"/>
        <v>63</v>
      </c>
      <c r="T45" s="464"/>
      <c r="U45" s="457"/>
    </row>
    <row r="46" spans="1:21" x14ac:dyDescent="0.25">
      <c r="A46" s="119" t="str">
        <f>IF(AUTOMATIQUE!O26="","",AUTOMATIQUE!O26)</f>
        <v>Courses</v>
      </c>
      <c r="B46" s="72" t="str">
        <f>IF(AUTOMATIQUE!L26="","",AUTOMATIQUE!L26)</f>
        <v>Courses courantes</v>
      </c>
      <c r="C46" s="129">
        <f>Janvier!D148</f>
        <v>200</v>
      </c>
      <c r="D46" s="125"/>
      <c r="E46" s="126"/>
      <c r="F46" s="125"/>
      <c r="G46" s="126"/>
      <c r="H46" s="125"/>
      <c r="I46" s="126"/>
      <c r="J46" s="125"/>
      <c r="K46" s="126"/>
      <c r="L46" s="125"/>
      <c r="M46" s="126"/>
      <c r="N46" s="138"/>
      <c r="O46" s="143">
        <f t="shared" si="0"/>
        <v>200</v>
      </c>
      <c r="Q46" s="464"/>
      <c r="R46" s="119" t="str">
        <f>AUTOMATIQUE!O65</f>
        <v>Banque</v>
      </c>
      <c r="S46" s="122">
        <f t="shared" si="1"/>
        <v>15</v>
      </c>
      <c r="T46" s="464"/>
      <c r="U46" s="457"/>
    </row>
    <row r="47" spans="1:21" x14ac:dyDescent="0.25">
      <c r="A47" s="119" t="str">
        <f>IF(AUTOMATIQUE!O27="","",AUTOMATIQUE!O27)</f>
        <v>Santé</v>
      </c>
      <c r="B47" s="72" t="str">
        <f>IF(AUTOMATIQUE!L27="","",AUTOMATIQUE!L27)</f>
        <v>Médecine / Pharmacie / Santé</v>
      </c>
      <c r="C47" s="129">
        <f>Janvier!D149</f>
        <v>30</v>
      </c>
      <c r="D47" s="125"/>
      <c r="E47" s="126"/>
      <c r="F47" s="125"/>
      <c r="G47" s="126"/>
      <c r="H47" s="125"/>
      <c r="I47" s="126"/>
      <c r="J47" s="125"/>
      <c r="K47" s="126"/>
      <c r="L47" s="125"/>
      <c r="M47" s="126"/>
      <c r="N47" s="138"/>
      <c r="O47" s="143">
        <f t="shared" si="0"/>
        <v>30</v>
      </c>
      <c r="Q47" s="464"/>
      <c r="R47" s="119" t="str">
        <f>AUTOMATIQUE!O66</f>
        <v>Bureautique</v>
      </c>
      <c r="S47" s="122">
        <f t="shared" si="1"/>
        <v>12</v>
      </c>
      <c r="T47" s="464"/>
      <c r="U47" s="457"/>
    </row>
    <row r="48" spans="1:21" x14ac:dyDescent="0.25">
      <c r="A48" s="119" t="str">
        <f>IF(AUTOMATIQUE!O28="","",AUTOMATIQUE!O28)</f>
        <v>Le Look</v>
      </c>
      <c r="B48" s="72" t="str">
        <f>IF(AUTOMATIQUE!L28="","",AUTOMATIQUE!L28)</f>
        <v>Beauté</v>
      </c>
      <c r="C48" s="129">
        <f>Janvier!D150</f>
        <v>60</v>
      </c>
      <c r="D48" s="125"/>
      <c r="E48" s="126"/>
      <c r="F48" s="125"/>
      <c r="G48" s="126"/>
      <c r="H48" s="125"/>
      <c r="I48" s="126"/>
      <c r="J48" s="125"/>
      <c r="K48" s="126"/>
      <c r="L48" s="125"/>
      <c r="M48" s="126"/>
      <c r="N48" s="138"/>
      <c r="O48" s="143">
        <f t="shared" si="0"/>
        <v>60</v>
      </c>
      <c r="Q48" s="464"/>
      <c r="R48" s="119" t="str">
        <f>AUTOMATIQUE!O67</f>
        <v>Connectivité</v>
      </c>
      <c r="S48" s="122">
        <f t="shared" si="1"/>
        <v>40</v>
      </c>
      <c r="T48" s="464"/>
      <c r="U48" s="457"/>
    </row>
    <row r="49" spans="1:21" x14ac:dyDescent="0.25">
      <c r="A49" s="119" t="str">
        <f>IF(AUTOMATIQUE!O29="","",AUTOMATIQUE!O29)</f>
        <v>Le Look</v>
      </c>
      <c r="B49" s="72" t="str">
        <f>IF(AUTOMATIQUE!L29="","",AUTOMATIQUE!L29)</f>
        <v>Vêtements</v>
      </c>
      <c r="C49" s="129">
        <f>Janvier!D151</f>
        <v>15</v>
      </c>
      <c r="D49" s="125"/>
      <c r="E49" s="126"/>
      <c r="F49" s="125"/>
      <c r="G49" s="126"/>
      <c r="H49" s="125"/>
      <c r="I49" s="126"/>
      <c r="J49" s="125"/>
      <c r="K49" s="126"/>
      <c r="L49" s="125"/>
      <c r="M49" s="126"/>
      <c r="N49" s="138"/>
      <c r="O49" s="143">
        <f t="shared" si="0"/>
        <v>15</v>
      </c>
      <c r="Q49" s="464"/>
      <c r="R49" s="119" t="str">
        <f>AUTOMATIQUE!O68</f>
        <v>Courses</v>
      </c>
      <c r="S49" s="122">
        <f t="shared" si="1"/>
        <v>200</v>
      </c>
      <c r="T49" s="464"/>
      <c r="U49" s="457"/>
    </row>
    <row r="50" spans="1:21" x14ac:dyDescent="0.25">
      <c r="A50" s="119" t="str">
        <f>IF(AUTOMATIQUE!O30="","",AUTOMATIQUE!O30)</f>
        <v>Equipement</v>
      </c>
      <c r="B50" s="72" t="str">
        <f>IF(AUTOMATIQUE!L30="","",AUTOMATIQUE!L30)</f>
        <v>Matériel Cuisine</v>
      </c>
      <c r="C50" s="129">
        <f>Janvier!D152</f>
        <v>50</v>
      </c>
      <c r="D50" s="125"/>
      <c r="E50" s="126"/>
      <c r="F50" s="125"/>
      <c r="G50" s="126"/>
      <c r="H50" s="125"/>
      <c r="I50" s="126"/>
      <c r="J50" s="125"/>
      <c r="K50" s="126"/>
      <c r="L50" s="125"/>
      <c r="M50" s="126"/>
      <c r="N50" s="138"/>
      <c r="O50" s="143">
        <f t="shared" si="0"/>
        <v>50</v>
      </c>
      <c r="Q50" s="464"/>
      <c r="R50" s="119" t="str">
        <f>AUTOMATIQUE!O69</f>
        <v>Epargne</v>
      </c>
      <c r="S50" s="122">
        <f t="shared" si="1"/>
        <v>200</v>
      </c>
      <c r="T50" s="464"/>
      <c r="U50" s="457"/>
    </row>
    <row r="51" spans="1:21" x14ac:dyDescent="0.25">
      <c r="A51" s="119" t="str">
        <f>IF(AUTOMATIQUE!O31="","",AUTOMATIQUE!O31)</f>
        <v>Equipement</v>
      </c>
      <c r="B51" s="72" t="str">
        <f>IF(AUTOMATIQUE!L31="","",AUTOMATIQUE!L31)</f>
        <v>Fournitures Maison</v>
      </c>
      <c r="C51" s="129">
        <f>Janvier!D153</f>
        <v>30</v>
      </c>
      <c r="D51" s="125"/>
      <c r="E51" s="126"/>
      <c r="F51" s="125"/>
      <c r="G51" s="126"/>
      <c r="H51" s="125"/>
      <c r="I51" s="126"/>
      <c r="J51" s="125"/>
      <c r="K51" s="126"/>
      <c r="L51" s="125"/>
      <c r="M51" s="126"/>
      <c r="N51" s="138"/>
      <c r="O51" s="143">
        <f t="shared" si="0"/>
        <v>30</v>
      </c>
      <c r="Q51" s="464"/>
      <c r="R51" s="119" t="str">
        <f>AUTOMATIQUE!O70</f>
        <v>Equipement</v>
      </c>
      <c r="S51" s="122">
        <f t="shared" si="1"/>
        <v>310</v>
      </c>
      <c r="T51" s="464"/>
      <c r="U51" s="457"/>
    </row>
    <row r="52" spans="1:21" x14ac:dyDescent="0.25">
      <c r="A52" s="119" t="str">
        <f>IF(AUTOMATIQUE!O32="","",AUTOMATIQUE!O32)</f>
        <v>Equipement</v>
      </c>
      <c r="B52" s="72" t="str">
        <f>IF(AUTOMATIQUE!L32="","",AUTOMATIQUE!L32)</f>
        <v>Electro / Meubles</v>
      </c>
      <c r="C52" s="129">
        <f>Janvier!D154</f>
        <v>150</v>
      </c>
      <c r="D52" s="125"/>
      <c r="E52" s="126"/>
      <c r="F52" s="125"/>
      <c r="G52" s="126"/>
      <c r="H52" s="125"/>
      <c r="I52" s="126"/>
      <c r="J52" s="125"/>
      <c r="K52" s="126"/>
      <c r="L52" s="125"/>
      <c r="M52" s="126"/>
      <c r="N52" s="138"/>
      <c r="O52" s="143">
        <f t="shared" si="0"/>
        <v>150</v>
      </c>
      <c r="Q52" s="464"/>
      <c r="R52" s="119" t="str">
        <f>AUTOMATIQUE!O71</f>
        <v>DIY</v>
      </c>
      <c r="S52" s="122">
        <f t="shared" si="1"/>
        <v>45</v>
      </c>
      <c r="T52" s="464"/>
      <c r="U52" s="457"/>
    </row>
    <row r="53" spans="1:21" x14ac:dyDescent="0.25">
      <c r="A53" s="119" t="str">
        <f>IF(AUTOMATIQUE!O33="","",AUTOMATIQUE!O33)</f>
        <v>Equipement</v>
      </c>
      <c r="B53" s="72" t="str">
        <f>IF(AUTOMATIQUE!L33="","",AUTOMATIQUE!L33)</f>
        <v>Brico / Outillage / Jardin</v>
      </c>
      <c r="C53" s="129">
        <f>Janvier!D155</f>
        <v>80</v>
      </c>
      <c r="D53" s="125"/>
      <c r="E53" s="126"/>
      <c r="F53" s="125"/>
      <c r="G53" s="126"/>
      <c r="H53" s="125"/>
      <c r="I53" s="126"/>
      <c r="J53" s="125"/>
      <c r="K53" s="126"/>
      <c r="L53" s="125"/>
      <c r="M53" s="126"/>
      <c r="N53" s="138"/>
      <c r="O53" s="143">
        <f t="shared" si="0"/>
        <v>80</v>
      </c>
      <c r="Q53" s="464"/>
      <c r="R53" s="119" t="str">
        <f>AUTOMATIQUE!O72</f>
        <v>Habitation</v>
      </c>
      <c r="S53" s="122">
        <f t="shared" si="1"/>
        <v>730</v>
      </c>
      <c r="T53" s="464"/>
      <c r="U53" s="457"/>
    </row>
    <row r="54" spans="1:21" x14ac:dyDescent="0.25">
      <c r="A54" s="119" t="str">
        <f>IF(AUTOMATIQUE!O34="","",AUTOMATIQUE!O34)</f>
        <v>DIY</v>
      </c>
      <c r="B54" s="72" t="str">
        <f>IF(AUTOMATIQUE!L34="","",AUTOMATIQUE!L34)</f>
        <v>Artisanat</v>
      </c>
      <c r="C54" s="129">
        <f>Janvier!D156</f>
        <v>45</v>
      </c>
      <c r="D54" s="125"/>
      <c r="E54" s="126"/>
      <c r="F54" s="125"/>
      <c r="G54" s="126"/>
      <c r="H54" s="125"/>
      <c r="I54" s="126"/>
      <c r="J54" s="125"/>
      <c r="K54" s="126"/>
      <c r="L54" s="125"/>
      <c r="M54" s="126"/>
      <c r="N54" s="138"/>
      <c r="O54" s="143">
        <f t="shared" si="0"/>
        <v>45</v>
      </c>
      <c r="Q54" s="464"/>
      <c r="R54" s="119" t="str">
        <f>AUTOMATIQUE!O73</f>
        <v>Habitation secondaire</v>
      </c>
      <c r="S54" s="122">
        <f t="shared" si="1"/>
        <v>300</v>
      </c>
      <c r="T54" s="464"/>
      <c r="U54" s="457"/>
    </row>
    <row r="55" spans="1:21" x14ac:dyDescent="0.25">
      <c r="A55" s="119" t="str">
        <f>IF(AUTOMATIQUE!O35="","",AUTOMATIQUE!O35)</f>
        <v>Retrait</v>
      </c>
      <c r="B55" s="72" t="str">
        <f>IF(AUTOMATIQUE!L35="","",AUTOMATIQUE!L35)</f>
        <v>Cash</v>
      </c>
      <c r="C55" s="129">
        <f>Janvier!D157</f>
        <v>50</v>
      </c>
      <c r="D55" s="125"/>
      <c r="E55" s="126"/>
      <c r="F55" s="125"/>
      <c r="G55" s="126"/>
      <c r="H55" s="125"/>
      <c r="I55" s="126"/>
      <c r="J55" s="125"/>
      <c r="K55" s="126"/>
      <c r="L55" s="125"/>
      <c r="M55" s="126"/>
      <c r="N55" s="138"/>
      <c r="O55" s="143">
        <f t="shared" si="0"/>
        <v>50</v>
      </c>
      <c r="Q55" s="464"/>
      <c r="R55" s="119" t="str">
        <f>AUTOMATIQUE!O74</f>
        <v>Impôts</v>
      </c>
      <c r="S55" s="122">
        <f t="shared" si="1"/>
        <v>470</v>
      </c>
      <c r="T55" s="464"/>
      <c r="U55" s="457"/>
    </row>
    <row r="56" spans="1:21" x14ac:dyDescent="0.25">
      <c r="A56" s="119" t="str">
        <f>IF(AUTOMATIQUE!O36="","",AUTOMATIQUE!O36)</f>
        <v>Véhicules</v>
      </c>
      <c r="B56" s="72" t="str">
        <f>IF(AUTOMATIQUE!L36="","",AUTOMATIQUE!L36)</f>
        <v>Courses courantes</v>
      </c>
      <c r="C56" s="129">
        <f>Janvier!D158</f>
        <v>120</v>
      </c>
      <c r="D56" s="125"/>
      <c r="E56" s="126"/>
      <c r="F56" s="125"/>
      <c r="G56" s="126"/>
      <c r="H56" s="125"/>
      <c r="I56" s="126"/>
      <c r="J56" s="125"/>
      <c r="K56" s="126"/>
      <c r="L56" s="125"/>
      <c r="M56" s="126"/>
      <c r="N56" s="138"/>
      <c r="O56" s="143">
        <f t="shared" si="0"/>
        <v>120</v>
      </c>
      <c r="Q56" s="464"/>
      <c r="R56" s="119" t="str">
        <f>AUTOMATIQUE!O75</f>
        <v>Le Look</v>
      </c>
      <c r="S56" s="122">
        <f t="shared" si="1"/>
        <v>75</v>
      </c>
      <c r="T56" s="464"/>
      <c r="U56" s="457"/>
    </row>
    <row r="57" spans="1:21" x14ac:dyDescent="0.25">
      <c r="A57" s="119" t="str">
        <f>IF(AUTOMATIQUE!O37="","",AUTOMATIQUE!O37)</f>
        <v>Loisirs</v>
      </c>
      <c r="B57" s="72" t="str">
        <f>IF(AUTOMATIQUE!L37="","",AUTOMATIQUE!L37)</f>
        <v>Restaurant / Bar</v>
      </c>
      <c r="C57" s="129">
        <f>Janvier!D159</f>
        <v>80</v>
      </c>
      <c r="D57" s="125"/>
      <c r="E57" s="126"/>
      <c r="F57" s="125"/>
      <c r="G57" s="126"/>
      <c r="H57" s="125"/>
      <c r="I57" s="126"/>
      <c r="J57" s="125"/>
      <c r="K57" s="126"/>
      <c r="L57" s="125"/>
      <c r="M57" s="126"/>
      <c r="N57" s="138"/>
      <c r="O57" s="143">
        <f t="shared" si="0"/>
        <v>80</v>
      </c>
      <c r="Q57" s="464"/>
      <c r="R57" s="119" t="str">
        <f>AUTOMATIQUE!O76</f>
        <v>Loisirs</v>
      </c>
      <c r="S57" s="122">
        <f t="shared" si="1"/>
        <v>230</v>
      </c>
      <c r="T57" s="464"/>
      <c r="U57" s="457"/>
    </row>
    <row r="58" spans="1:21" x14ac:dyDescent="0.25">
      <c r="A58" s="119" t="str">
        <f>IF(AUTOMATIQUE!O38="","",AUTOMATIQUE!O38)</f>
        <v>Loisirs</v>
      </c>
      <c r="B58" s="72" t="str">
        <f>IF(AUTOMATIQUE!L38="","",AUTOMATIQUE!L38)</f>
        <v>Activités / Voyages / Vacances</v>
      </c>
      <c r="C58" s="129">
        <f>Janvier!D160</f>
        <v>120</v>
      </c>
      <c r="D58" s="125"/>
      <c r="E58" s="126"/>
      <c r="F58" s="125"/>
      <c r="G58" s="126"/>
      <c r="H58" s="125"/>
      <c r="I58" s="126"/>
      <c r="J58" s="125"/>
      <c r="K58" s="126"/>
      <c r="L58" s="125"/>
      <c r="M58" s="126"/>
      <c r="N58" s="138"/>
      <c r="O58" s="143">
        <f t="shared" si="0"/>
        <v>120</v>
      </c>
      <c r="Q58" s="464"/>
      <c r="R58" s="119" t="str">
        <f>AUTOMATIQUE!O77</f>
        <v>Numérique</v>
      </c>
      <c r="S58" s="122">
        <f t="shared" si="1"/>
        <v>50</v>
      </c>
      <c r="T58" s="464"/>
      <c r="U58" s="457"/>
    </row>
    <row r="59" spans="1:21" x14ac:dyDescent="0.25">
      <c r="A59" s="119" t="str">
        <f>IF(AUTOMATIQUE!O39="","",AUTOMATIQUE!O39)</f>
        <v>Loisirs</v>
      </c>
      <c r="B59" s="72" t="str">
        <f>IF(AUTOMATIQUE!L39="","",AUTOMATIQUE!L39)</f>
        <v>Sports</v>
      </c>
      <c r="C59" s="129">
        <f>Janvier!D161</f>
        <v>30</v>
      </c>
      <c r="D59" s="125"/>
      <c r="E59" s="126"/>
      <c r="F59" s="125"/>
      <c r="G59" s="126"/>
      <c r="H59" s="125"/>
      <c r="I59" s="126"/>
      <c r="J59" s="125"/>
      <c r="K59" s="126"/>
      <c r="L59" s="125"/>
      <c r="M59" s="126"/>
      <c r="N59" s="138"/>
      <c r="O59" s="143">
        <f t="shared" si="0"/>
        <v>30</v>
      </c>
      <c r="Q59" s="464"/>
      <c r="R59" s="119" t="str">
        <f>AUTOMATIQUE!O78</f>
        <v>Emprunt</v>
      </c>
      <c r="S59" s="122">
        <f t="shared" si="1"/>
        <v>120</v>
      </c>
      <c r="T59" s="464"/>
      <c r="U59" s="457"/>
    </row>
    <row r="60" spans="1:21" x14ac:dyDescent="0.25">
      <c r="A60" s="119" t="str">
        <f>IF(AUTOMATIQUE!O40="","",AUTOMATIQUE!O40)</f>
        <v>Animaux</v>
      </c>
      <c r="B60" s="72" t="str">
        <f>IF(AUTOMATIQUE!L40="","",AUTOMATIQUE!L40)</f>
        <v>Pets</v>
      </c>
      <c r="C60" s="129">
        <f>Janvier!D162</f>
        <v>50</v>
      </c>
      <c r="D60" s="125"/>
      <c r="E60" s="126"/>
      <c r="F60" s="125"/>
      <c r="G60" s="126"/>
      <c r="H60" s="125"/>
      <c r="I60" s="126"/>
      <c r="J60" s="125"/>
      <c r="K60" s="126"/>
      <c r="L60" s="125"/>
      <c r="M60" s="126"/>
      <c r="N60" s="138"/>
      <c r="O60" s="143">
        <f t="shared" si="0"/>
        <v>50</v>
      </c>
      <c r="Q60" s="464"/>
      <c r="R60" s="119" t="str">
        <f>AUTOMATIQUE!O79</f>
        <v>Retrait</v>
      </c>
      <c r="S60" s="122">
        <f t="shared" si="1"/>
        <v>50</v>
      </c>
      <c r="T60" s="464"/>
      <c r="U60" s="457"/>
    </row>
    <row r="61" spans="1:21" x14ac:dyDescent="0.25">
      <c r="A61" s="119" t="str">
        <f>IF(AUTOMATIQUE!O41="","",AUTOMATIQUE!O41)</f>
        <v>Numérique</v>
      </c>
      <c r="B61" s="72" t="str">
        <f>IF(AUTOMATIQUE!L41="","",AUTOMATIQUE!L41)</f>
        <v>Informatique / Téléphonie / Electronique</v>
      </c>
      <c r="C61" s="129">
        <f>Janvier!D163</f>
        <v>50</v>
      </c>
      <c r="D61" s="125"/>
      <c r="E61" s="126"/>
      <c r="F61" s="125"/>
      <c r="G61" s="126"/>
      <c r="H61" s="125"/>
      <c r="I61" s="126"/>
      <c r="J61" s="125"/>
      <c r="K61" s="126"/>
      <c r="L61" s="125"/>
      <c r="M61" s="126"/>
      <c r="N61" s="138"/>
      <c r="O61" s="143">
        <f t="shared" si="0"/>
        <v>50</v>
      </c>
      <c r="Q61" s="464"/>
      <c r="R61" s="119" t="str">
        <f>AUTOMATIQUE!O80</f>
        <v>Santé</v>
      </c>
      <c r="S61" s="122">
        <f t="shared" si="1"/>
        <v>30</v>
      </c>
      <c r="T61" s="464"/>
      <c r="U61" s="457"/>
    </row>
    <row r="62" spans="1:21" x14ac:dyDescent="0.25">
      <c r="A62" s="119" t="str">
        <f>IF(AUTOMATIQUE!O42="","",AUTOMATIQUE!O42)</f>
        <v>Bureautique</v>
      </c>
      <c r="B62" s="72" t="str">
        <f>IF(AUTOMATIQUE!L42="","",AUTOMATIQUE!L42)</f>
        <v>Fournitures Bureautique</v>
      </c>
      <c r="C62" s="129">
        <f>Janvier!D164</f>
        <v>12</v>
      </c>
      <c r="D62" s="125"/>
      <c r="E62" s="126"/>
      <c r="F62" s="125"/>
      <c r="G62" s="126"/>
      <c r="H62" s="125"/>
      <c r="I62" s="126"/>
      <c r="J62" s="125"/>
      <c r="K62" s="126"/>
      <c r="L62" s="125"/>
      <c r="M62" s="126"/>
      <c r="N62" s="138"/>
      <c r="O62" s="143">
        <f t="shared" si="0"/>
        <v>12</v>
      </c>
      <c r="Q62" s="464"/>
      <c r="R62" s="119" t="str">
        <f>AUTOMATIQUE!O81</f>
        <v>Sexe</v>
      </c>
      <c r="S62" s="122">
        <f t="shared" si="1"/>
        <v>50</v>
      </c>
      <c r="T62" s="464"/>
      <c r="U62" s="457"/>
    </row>
    <row r="63" spans="1:21" x14ac:dyDescent="0.25">
      <c r="A63" s="119" t="str">
        <f>IF(AUTOMATIQUE!O43="","",AUTOMATIQUE!O43)</f>
        <v>Sexe</v>
      </c>
      <c r="B63" s="72" t="str">
        <f>IF(AUTOMATIQUE!L43="","",AUTOMATIQUE!L43)</f>
        <v>BDSM / Sextoys / Brico Sexe</v>
      </c>
      <c r="C63" s="129">
        <f>Janvier!D165</f>
        <v>50</v>
      </c>
      <c r="D63" s="125"/>
      <c r="E63" s="126"/>
      <c r="F63" s="125"/>
      <c r="G63" s="126"/>
      <c r="H63" s="125"/>
      <c r="I63" s="126"/>
      <c r="J63" s="125"/>
      <c r="K63" s="126"/>
      <c r="L63" s="125"/>
      <c r="M63" s="126"/>
      <c r="N63" s="138"/>
      <c r="O63" s="143">
        <f t="shared" si="0"/>
        <v>50</v>
      </c>
      <c r="Q63" s="464"/>
      <c r="R63" s="119" t="str">
        <f>AUTOMATIQUE!O82</f>
        <v>Téléphonie</v>
      </c>
      <c r="S63" s="122">
        <f t="shared" si="1"/>
        <v>42</v>
      </c>
      <c r="T63" s="464"/>
      <c r="U63" s="457"/>
    </row>
    <row r="64" spans="1:21" ht="15.75" thickBot="1" x14ac:dyDescent="0.3">
      <c r="A64" s="119" t="str">
        <f>IF(AUTOMATIQUE!O44="","",AUTOMATIQUE!O44)</f>
        <v>Autres</v>
      </c>
      <c r="B64" s="72" t="str">
        <f>IF(AUTOMATIQUE!L44="","",AUTOMATIQUE!L44)</f>
        <v>Les inclassables</v>
      </c>
      <c r="C64" s="129">
        <f>Janvier!D166</f>
        <v>63</v>
      </c>
      <c r="D64" s="125"/>
      <c r="E64" s="126"/>
      <c r="F64" s="125"/>
      <c r="G64" s="126"/>
      <c r="H64" s="125"/>
      <c r="I64" s="126"/>
      <c r="J64" s="125"/>
      <c r="K64" s="126"/>
      <c r="L64" s="125"/>
      <c r="M64" s="126"/>
      <c r="N64" s="138"/>
      <c r="O64" s="143">
        <f t="shared" si="0"/>
        <v>63</v>
      </c>
      <c r="Q64" s="464"/>
      <c r="R64" s="119" t="str">
        <f>AUTOMATIQUE!O83</f>
        <v>Véhicules</v>
      </c>
      <c r="S64" s="123">
        <f t="shared" si="1"/>
        <v>120</v>
      </c>
      <c r="T64" s="464"/>
      <c r="U64" s="457"/>
    </row>
    <row r="65" spans="1:21" x14ac:dyDescent="0.25">
      <c r="A65" s="119" t="str">
        <f>IF(AUTOMATIQUE!O45="","",AUTOMATIQUE!O45)</f>
        <v>Epargne</v>
      </c>
      <c r="B65" s="72" t="str">
        <f>IF(AUTOMATIQUE!L45="","",AUTOMATIQUE!L45)</f>
        <v>J'épargne</v>
      </c>
      <c r="C65" s="129">
        <f>Janvier!D167</f>
        <v>200</v>
      </c>
      <c r="D65" s="125"/>
      <c r="E65" s="126"/>
      <c r="F65" s="125"/>
      <c r="G65" s="126"/>
      <c r="H65" s="125"/>
      <c r="I65" s="126"/>
      <c r="J65" s="125"/>
      <c r="K65" s="126"/>
      <c r="L65" s="125"/>
      <c r="M65" s="126"/>
      <c r="N65" s="138"/>
      <c r="O65" s="143">
        <f t="shared" si="0"/>
        <v>200</v>
      </c>
      <c r="Q65" s="464"/>
      <c r="R65" s="209"/>
      <c r="S65" s="209"/>
      <c r="T65" s="464"/>
      <c r="U65" s="457"/>
    </row>
    <row r="66" spans="1:21" ht="15.75" thickBot="1" x14ac:dyDescent="0.3">
      <c r="A66" s="119" t="str">
        <f>IF(AUTOMATIQUE!O46="","",AUTOMATIQUE!O46)</f>
        <v>Addictions</v>
      </c>
      <c r="B66" s="72" t="str">
        <f>IF(AUTOMATIQUE!L46="","",AUTOMATIQUE!L46)</f>
        <v>Tabac / Jeux</v>
      </c>
      <c r="C66" s="131">
        <f>Janvier!D168</f>
        <v>80</v>
      </c>
      <c r="D66" s="134"/>
      <c r="E66" s="135"/>
      <c r="F66" s="134"/>
      <c r="G66" s="135"/>
      <c r="H66" s="134"/>
      <c r="I66" s="135"/>
      <c r="J66" s="134"/>
      <c r="K66" s="135"/>
      <c r="L66" s="134"/>
      <c r="M66" s="135"/>
      <c r="N66" s="139"/>
      <c r="O66" s="143">
        <f t="shared" si="0"/>
        <v>80</v>
      </c>
      <c r="U66" s="457"/>
    </row>
    <row r="67" spans="1:21" s="46" customFormat="1" ht="24" customHeight="1" thickBot="1" x14ac:dyDescent="0.3">
      <c r="A67" s="223" t="s">
        <v>212</v>
      </c>
      <c r="B67" s="222" t="s">
        <v>213</v>
      </c>
      <c r="C67" s="224">
        <f>SUM(C3:C66)</f>
        <v>3342</v>
      </c>
      <c r="D67" s="225">
        <f t="shared" ref="D67:N67" si="2">SUM(D3:D66)</f>
        <v>0</v>
      </c>
      <c r="E67" s="226">
        <f t="shared" si="2"/>
        <v>0</v>
      </c>
      <c r="F67" s="225">
        <f t="shared" si="2"/>
        <v>0</v>
      </c>
      <c r="G67" s="226">
        <f t="shared" si="2"/>
        <v>0</v>
      </c>
      <c r="H67" s="225">
        <f t="shared" si="2"/>
        <v>0</v>
      </c>
      <c r="I67" s="226">
        <f t="shared" si="2"/>
        <v>0</v>
      </c>
      <c r="J67" s="225">
        <f t="shared" si="2"/>
        <v>0</v>
      </c>
      <c r="K67" s="226">
        <f t="shared" si="2"/>
        <v>0</v>
      </c>
      <c r="L67" s="225">
        <f t="shared" si="2"/>
        <v>0</v>
      </c>
      <c r="M67" s="226">
        <f t="shared" si="2"/>
        <v>0</v>
      </c>
      <c r="N67" s="227">
        <f t="shared" si="2"/>
        <v>0</v>
      </c>
      <c r="O67" s="228">
        <f t="shared" si="0"/>
        <v>3342</v>
      </c>
      <c r="U67" s="457"/>
    </row>
    <row r="68" spans="1:21" ht="28.5" customHeight="1" thickBot="1" x14ac:dyDescent="0.3">
      <c r="A68" s="146" t="s">
        <v>214</v>
      </c>
      <c r="B68" s="124"/>
      <c r="C68" s="124"/>
      <c r="D68" s="124"/>
      <c r="E68" s="124"/>
      <c r="F68" s="124"/>
      <c r="G68" s="124" t="s">
        <v>215</v>
      </c>
      <c r="H68" s="124"/>
      <c r="I68" s="124"/>
      <c r="J68" s="124"/>
      <c r="K68" s="124"/>
      <c r="L68" s="124"/>
      <c r="M68" s="124"/>
      <c r="N68" s="124"/>
      <c r="O68" s="124"/>
      <c r="P68" s="124"/>
      <c r="Q68" s="124"/>
      <c r="R68" s="124"/>
      <c r="S68" s="124"/>
      <c r="T68" s="124"/>
      <c r="U68" s="457"/>
    </row>
    <row r="69" spans="1:21" ht="15" customHeight="1" x14ac:dyDescent="0.25">
      <c r="A69" s="145" t="s">
        <v>216</v>
      </c>
      <c r="B69" s="1" t="str">
        <f>AUTOMATIQUE!$L$4</f>
        <v>Salaires / Approvisionnements</v>
      </c>
      <c r="C69" s="128">
        <f>IF(Janvier!J65=0,"",Janvier!J65)</f>
        <v>4900</v>
      </c>
      <c r="D69" s="132"/>
      <c r="E69" s="133"/>
      <c r="F69" s="132"/>
      <c r="G69" s="133"/>
      <c r="H69" s="132"/>
      <c r="I69" s="133"/>
      <c r="J69" s="132"/>
      <c r="K69" s="133"/>
      <c r="L69" s="132"/>
      <c r="M69" s="133"/>
      <c r="N69" s="140"/>
      <c r="O69" s="142"/>
      <c r="U69" s="457"/>
    </row>
    <row r="70" spans="1:21" ht="15.75" thickBot="1" x14ac:dyDescent="0.3">
      <c r="A70" s="145" t="s">
        <v>217</v>
      </c>
      <c r="B70" s="1" t="s">
        <v>218</v>
      </c>
      <c r="C70" s="130" t="str">
        <f>IF(Janvier!G69=0,"",Janvier!G69)</f>
        <v/>
      </c>
      <c r="D70" s="136"/>
      <c r="E70" s="137"/>
      <c r="F70" s="136"/>
      <c r="G70" s="137"/>
      <c r="H70" s="136"/>
      <c r="I70" s="137"/>
      <c r="J70" s="136"/>
      <c r="K70" s="137"/>
      <c r="L70" s="136"/>
      <c r="M70" s="137"/>
      <c r="N70" s="141"/>
      <c r="O70" s="143"/>
      <c r="U70" s="457"/>
    </row>
    <row r="71" spans="1:21" s="13" customFormat="1" ht="24" customHeight="1" thickBot="1" x14ac:dyDescent="0.3">
      <c r="A71" s="216" t="s">
        <v>219</v>
      </c>
      <c r="B71" s="207" t="s">
        <v>213</v>
      </c>
      <c r="C71" s="217">
        <f>SUM(C69:C70)</f>
        <v>4900</v>
      </c>
      <c r="D71" s="218">
        <f t="shared" ref="D71:N71" si="3">SUM(D69:D70)</f>
        <v>0</v>
      </c>
      <c r="E71" s="219">
        <f t="shared" si="3"/>
        <v>0</v>
      </c>
      <c r="F71" s="218">
        <f t="shared" si="3"/>
        <v>0</v>
      </c>
      <c r="G71" s="219">
        <f t="shared" si="3"/>
        <v>0</v>
      </c>
      <c r="H71" s="218">
        <f t="shared" si="3"/>
        <v>0</v>
      </c>
      <c r="I71" s="219">
        <f t="shared" si="3"/>
        <v>0</v>
      </c>
      <c r="J71" s="218">
        <f t="shared" si="3"/>
        <v>0</v>
      </c>
      <c r="K71" s="219">
        <f t="shared" si="3"/>
        <v>0</v>
      </c>
      <c r="L71" s="218">
        <f t="shared" si="3"/>
        <v>0</v>
      </c>
      <c r="M71" s="219">
        <f t="shared" si="3"/>
        <v>0</v>
      </c>
      <c r="N71" s="220">
        <f t="shared" si="3"/>
        <v>0</v>
      </c>
      <c r="O71" s="221"/>
      <c r="U71" s="457"/>
    </row>
    <row r="72" spans="1:21" ht="26.25" customHeight="1" thickBot="1" x14ac:dyDescent="0.3">
      <c r="A72" s="146" t="s">
        <v>220</v>
      </c>
      <c r="B72" s="124"/>
      <c r="C72" s="124"/>
      <c r="D72" s="124"/>
      <c r="E72" s="124"/>
      <c r="F72" s="124"/>
      <c r="G72" s="124"/>
      <c r="H72" s="124" t="s">
        <v>221</v>
      </c>
      <c r="I72" s="124"/>
      <c r="J72" s="124"/>
      <c r="K72" s="124"/>
      <c r="L72" s="124"/>
      <c r="M72" s="124"/>
      <c r="N72" s="124"/>
      <c r="O72" s="124"/>
      <c r="P72" s="124"/>
      <c r="Q72" s="124"/>
      <c r="R72" s="124"/>
      <c r="S72" s="124"/>
      <c r="T72" s="124"/>
      <c r="U72" s="457"/>
    </row>
    <row r="73" spans="1:21" s="13" customFormat="1" ht="24" customHeight="1" thickBot="1" x14ac:dyDescent="0.3">
      <c r="A73" s="216" t="s">
        <v>222</v>
      </c>
      <c r="C73" s="229">
        <f t="shared" ref="C73:N73" si="4">C71-C67</f>
        <v>1558</v>
      </c>
      <c r="D73" s="230">
        <f t="shared" si="4"/>
        <v>0</v>
      </c>
      <c r="E73" s="231">
        <f t="shared" si="4"/>
        <v>0</v>
      </c>
      <c r="F73" s="230">
        <f t="shared" si="4"/>
        <v>0</v>
      </c>
      <c r="G73" s="231">
        <f t="shared" si="4"/>
        <v>0</v>
      </c>
      <c r="H73" s="230">
        <f t="shared" si="4"/>
        <v>0</v>
      </c>
      <c r="I73" s="231">
        <f t="shared" si="4"/>
        <v>0</v>
      </c>
      <c r="J73" s="230">
        <f t="shared" si="4"/>
        <v>0</v>
      </c>
      <c r="K73" s="231">
        <f t="shared" si="4"/>
        <v>0</v>
      </c>
      <c r="L73" s="230">
        <f t="shared" si="4"/>
        <v>0</v>
      </c>
      <c r="M73" s="231">
        <f t="shared" si="4"/>
        <v>0</v>
      </c>
      <c r="N73" s="232">
        <f t="shared" si="4"/>
        <v>0</v>
      </c>
      <c r="O73" s="233"/>
      <c r="U73" s="457"/>
    </row>
    <row r="74" spans="1:21" x14ac:dyDescent="0.25">
      <c r="A74" s="147" t="s">
        <v>223</v>
      </c>
      <c r="B74" s="147"/>
      <c r="C74" s="148"/>
      <c r="D74" s="148"/>
      <c r="E74" s="148"/>
      <c r="F74" s="148"/>
      <c r="G74" s="148"/>
      <c r="H74" s="148"/>
      <c r="I74" s="148"/>
      <c r="J74" s="148"/>
      <c r="K74" s="148"/>
      <c r="L74" s="148"/>
      <c r="M74" s="148"/>
      <c r="N74" s="148"/>
      <c r="O74" s="148"/>
      <c r="P74" s="147"/>
      <c r="Q74" s="147"/>
      <c r="R74" s="147"/>
      <c r="S74" s="147"/>
      <c r="T74" s="147"/>
      <c r="U74" s="457"/>
    </row>
  </sheetData>
  <autoFilter ref="A2:O74" xr:uid="{508AC1B2-C858-4E8B-A965-9FB58A7ACB28}">
    <sortState xmlns:xlrd2="http://schemas.microsoft.com/office/spreadsheetml/2017/richdata2" ref="A38:O73">
      <sortCondition ref="A2:A73"/>
    </sortState>
  </autoFilter>
  <mergeCells count="5">
    <mergeCell ref="U1:U74"/>
    <mergeCell ref="A1:T1"/>
    <mergeCell ref="R40:S41"/>
    <mergeCell ref="Q40:Q65"/>
    <mergeCell ref="T39:T65"/>
  </mergeCells>
  <phoneticPr fontId="41" type="noConversion"/>
  <conditionalFormatting sqref="A6:A66">
    <cfRule type="cellIs" dxfId="91" priority="48" operator="equal">
      <formula>"Habitation secondaire"</formula>
    </cfRule>
    <cfRule type="cellIs" dxfId="90" priority="49" operator="equal">
      <formula>"Habitation"</formula>
    </cfRule>
    <cfRule type="cellIs" dxfId="89" priority="50" operator="equal">
      <formula>"Retrait"</formula>
    </cfRule>
    <cfRule type="cellIs" dxfId="88" priority="51" operator="equal">
      <formula>"Addictions"</formula>
    </cfRule>
    <cfRule type="cellIs" dxfId="87" priority="52" operator="equal">
      <formula>"Epargne"</formula>
    </cfRule>
    <cfRule type="cellIs" dxfId="86" priority="53" operator="equal">
      <formula>"DIY"</formula>
    </cfRule>
    <cfRule type="cellIs" dxfId="85" priority="54" operator="equal">
      <formula>"Impôts"</formula>
    </cfRule>
    <cfRule type="cellIs" dxfId="84" priority="55" operator="equal">
      <formula>"Emprunt"</formula>
    </cfRule>
    <cfRule type="cellIs" dxfId="83" priority="56" operator="equal">
      <formula>"Banque"</formula>
    </cfRule>
    <cfRule type="cellIs" dxfId="82" priority="57" operator="equal">
      <formula>"Numérique"</formula>
    </cfRule>
    <cfRule type="cellIs" dxfId="81" priority="58" operator="equal">
      <formula>"Courses"</formula>
    </cfRule>
    <cfRule type="cellIs" dxfId="80" priority="59" operator="equal">
      <formula>"Autres"</formula>
    </cfRule>
    <cfRule type="cellIs" dxfId="79" priority="60" operator="equal">
      <formula>"Sexe"</formula>
    </cfRule>
    <cfRule type="cellIs" dxfId="78" priority="61" operator="equal">
      <formula>"Animaux"</formula>
    </cfRule>
    <cfRule type="cellIs" dxfId="77" priority="62" operator="equal">
      <formula>"Bureautique"</formula>
    </cfRule>
    <cfRule type="cellIs" dxfId="76" priority="63" operator="equal">
      <formula>"Santé"</formula>
    </cfRule>
    <cfRule type="cellIs" dxfId="75" priority="64" operator="equal">
      <formula>"Le Look"</formula>
    </cfRule>
    <cfRule type="cellIs" dxfId="74" priority="65" operator="equal">
      <formula>"Equipement"</formula>
    </cfRule>
    <cfRule type="cellIs" dxfId="73" priority="66" operator="equal">
      <formula>"Loisirs"</formula>
    </cfRule>
    <cfRule type="cellIs" dxfId="72" priority="67" operator="equal">
      <formula>"Véhicules"</formula>
    </cfRule>
    <cfRule type="cellIs" dxfId="71" priority="68" operator="equal">
      <formula>"Assurances"</formula>
    </cfRule>
    <cfRule type="cellIs" dxfId="70" priority="69" operator="equal">
      <formula>"Téléphonie"</formula>
    </cfRule>
    <cfRule type="cellIs" dxfId="69" priority="70" operator="equal">
      <formula>"Connectivité"</formula>
    </cfRule>
  </conditionalFormatting>
  <conditionalFormatting sqref="R42:R64">
    <cfRule type="cellIs" dxfId="68" priority="25" operator="equal">
      <formula>"Habitation secondaire"</formula>
    </cfRule>
    <cfRule type="cellIs" dxfId="67" priority="26" operator="equal">
      <formula>"Habitation"</formula>
    </cfRule>
    <cfRule type="cellIs" dxfId="66" priority="27" operator="equal">
      <formula>"Retrait"</formula>
    </cfRule>
    <cfRule type="cellIs" dxfId="65" priority="28" operator="equal">
      <formula>"Addictions"</formula>
    </cfRule>
    <cfRule type="cellIs" dxfId="64" priority="29" operator="equal">
      <formula>"Epargne"</formula>
    </cfRule>
    <cfRule type="cellIs" dxfId="63" priority="30" operator="equal">
      <formula>"DIY"</formula>
    </cfRule>
    <cfRule type="cellIs" dxfId="62" priority="31" operator="equal">
      <formula>"Impôts"</formula>
    </cfRule>
    <cfRule type="cellIs" dxfId="61" priority="32" operator="equal">
      <formula>"Emprunt"</formula>
    </cfRule>
    <cfRule type="cellIs" dxfId="60" priority="33" operator="equal">
      <formula>"Banque"</formula>
    </cfRule>
    <cfRule type="cellIs" dxfId="59" priority="34" operator="equal">
      <formula>"Numérique"</formula>
    </cfRule>
    <cfRule type="cellIs" dxfId="58" priority="35" operator="equal">
      <formula>"Courses"</formula>
    </cfRule>
    <cfRule type="cellIs" dxfId="57" priority="36" operator="equal">
      <formula>"Autres"</formula>
    </cfRule>
    <cfRule type="cellIs" dxfId="56" priority="37" operator="equal">
      <formula>"Sexe"</formula>
    </cfRule>
    <cfRule type="cellIs" dxfId="55" priority="38" operator="equal">
      <formula>"Animaux"</formula>
    </cfRule>
    <cfRule type="cellIs" dxfId="54" priority="39" operator="equal">
      <formula>"Bureautique"</formula>
    </cfRule>
    <cfRule type="cellIs" dxfId="53" priority="40" operator="equal">
      <formula>"Santé"</formula>
    </cfRule>
    <cfRule type="cellIs" dxfId="52" priority="41" operator="equal">
      <formula>"Le Look"</formula>
    </cfRule>
    <cfRule type="cellIs" dxfId="51" priority="42" operator="equal">
      <formula>"Equipement"</formula>
    </cfRule>
    <cfRule type="cellIs" dxfId="50" priority="43" operator="equal">
      <formula>"Loisirs"</formula>
    </cfRule>
    <cfRule type="cellIs" dxfId="49" priority="44" operator="equal">
      <formula>"Véhicules"</formula>
    </cfRule>
    <cfRule type="cellIs" dxfId="48" priority="45" operator="equal">
      <formula>"Assurances"</formula>
    </cfRule>
    <cfRule type="cellIs" dxfId="47" priority="46" operator="equal">
      <formula>"Téléphonie"</formula>
    </cfRule>
    <cfRule type="cellIs" dxfId="46" priority="47" operator="equal">
      <formula>"Connectivité"</formula>
    </cfRule>
  </conditionalFormatting>
  <conditionalFormatting sqref="A3:A5">
    <cfRule type="cellIs" dxfId="45" priority="2" operator="equal">
      <formula>"Habitation secondaire"</formula>
    </cfRule>
    <cfRule type="cellIs" dxfId="44" priority="3" operator="equal">
      <formula>"Habitation"</formula>
    </cfRule>
    <cfRule type="cellIs" dxfId="43" priority="4" operator="equal">
      <formula>"Retrait"</formula>
    </cfRule>
    <cfRule type="cellIs" dxfId="42" priority="5" operator="equal">
      <formula>"Addictions"</formula>
    </cfRule>
    <cfRule type="cellIs" dxfId="41" priority="6" operator="equal">
      <formula>"Epargne"</formula>
    </cfRule>
    <cfRule type="cellIs" dxfId="40" priority="7" operator="equal">
      <formula>"DIY"</formula>
    </cfRule>
    <cfRule type="cellIs" dxfId="39" priority="8" operator="equal">
      <formula>"Impôts"</formula>
    </cfRule>
    <cfRule type="cellIs" dxfId="38" priority="9" operator="equal">
      <formula>"Emprunt"</formula>
    </cfRule>
    <cfRule type="cellIs" dxfId="37" priority="10" operator="equal">
      <formula>"Banque"</formula>
    </cfRule>
    <cfRule type="cellIs" dxfId="36" priority="11" operator="equal">
      <formula>"Numérique"</formula>
    </cfRule>
    <cfRule type="cellIs" dxfId="35" priority="12" operator="equal">
      <formula>"Courses"</formula>
    </cfRule>
    <cfRule type="cellIs" dxfId="34" priority="13" operator="equal">
      <formula>"Autres"</formula>
    </cfRule>
    <cfRule type="cellIs" dxfId="33" priority="14" operator="equal">
      <formula>"Sexe"</formula>
    </cfRule>
    <cfRule type="cellIs" dxfId="32" priority="15" operator="equal">
      <formula>"Animaux"</formula>
    </cfRule>
    <cfRule type="cellIs" dxfId="31" priority="16" operator="equal">
      <formula>"Bureautique"</formula>
    </cfRule>
    <cfRule type="cellIs" dxfId="30" priority="17" operator="equal">
      <formula>"Santé"</formula>
    </cfRule>
    <cfRule type="cellIs" dxfId="29" priority="18" operator="equal">
      <formula>"Le Look"</formula>
    </cfRule>
    <cfRule type="cellIs" dxfId="28" priority="19" operator="equal">
      <formula>"Equipement"</formula>
    </cfRule>
    <cfRule type="cellIs" dxfId="27" priority="20" operator="equal">
      <formula>"Loisirs"</formula>
    </cfRule>
    <cfRule type="cellIs" dxfId="26" priority="21" operator="equal">
      <formula>"Véhicules"</formula>
    </cfRule>
    <cfRule type="cellIs" dxfId="25" priority="22" operator="equal">
      <formula>"Assurances"</formula>
    </cfRule>
    <cfRule type="cellIs" dxfId="24" priority="23" operator="equal">
      <formula>"Téléphonie"</formula>
    </cfRule>
    <cfRule type="cellIs" dxfId="23" priority="24" operator="equal">
      <formula>"Connectivité"</formula>
    </cfRule>
  </conditionalFormatting>
  <conditionalFormatting sqref="C73:O73">
    <cfRule type="cellIs" dxfId="22"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4" filterMode="1"/>
  <dimension ref="A84:C100"/>
  <sheetViews>
    <sheetView workbookViewId="0">
      <selection activeCell="A33" sqref="A33:C33"/>
    </sheetView>
  </sheetViews>
  <sheetFormatPr baseColWidth="10" defaultColWidth="11.42578125" defaultRowHeight="15" x14ac:dyDescent="0.25"/>
  <sheetData>
    <row r="84" spans="1:3" ht="15.75" thickBot="1" x14ac:dyDescent="0.3">
      <c r="A84" s="32" t="s">
        <v>224</v>
      </c>
      <c r="B84" s="32" t="s">
        <v>207</v>
      </c>
      <c r="C84" s="32" t="s">
        <v>38</v>
      </c>
    </row>
    <row r="85" spans="1:3" ht="15.75" thickBot="1" x14ac:dyDescent="0.3">
      <c r="A85" s="28" t="e">
        <f>IF(B85="","",#REF!)</f>
        <v>#REF!</v>
      </c>
      <c r="B85" s="16" t="e">
        <f>IF(C85&gt;0,C85/(#REF!+#REF!),"")</f>
        <v>#REF!</v>
      </c>
      <c r="C85" s="15" t="e">
        <f>#REF!+#REF!+#REF!</f>
        <v>#REF!</v>
      </c>
    </row>
    <row r="86" spans="1:3" ht="15.75" hidden="1" thickBot="1" x14ac:dyDescent="0.3">
      <c r="A86" s="17" t="e">
        <f>IF(B86="","",#REF!)</f>
        <v>#REF!</v>
      </c>
      <c r="B86" s="14" t="e">
        <f>IF(C86&gt;0,C86/(#REF!+#REF!),"")</f>
        <v>#REF!</v>
      </c>
      <c r="C86" s="15" t="e">
        <f>#REF!</f>
        <v>#REF!</v>
      </c>
    </row>
    <row r="87" spans="1:3" ht="15.75" hidden="1" thickBot="1" x14ac:dyDescent="0.3">
      <c r="A87" s="22" t="e">
        <f>IF(B87="","",#REF!)</f>
        <v>#REF!</v>
      </c>
      <c r="B87" s="16" t="e">
        <f>IF(C87&gt;0,C87/(#REF!+#REF!),"")</f>
        <v>#REF!</v>
      </c>
      <c r="C87" s="15" t="e">
        <f>#REF!+#REF!</f>
        <v>#REF!</v>
      </c>
    </row>
    <row r="88" spans="1:3" ht="15.75" hidden="1" thickBot="1" x14ac:dyDescent="0.3">
      <c r="A88" s="29" t="e">
        <f>IF(B88="","",#REF!)</f>
        <v>#REF!</v>
      </c>
      <c r="B88" s="16" t="e">
        <f>IF(C88&gt;0,C88/(#REF!+#REF!),"")</f>
        <v>#REF!</v>
      </c>
      <c r="C88" s="15" t="e">
        <f>#REF!</f>
        <v>#REF!</v>
      </c>
    </row>
    <row r="89" spans="1:3" ht="15.75" hidden="1" thickBot="1" x14ac:dyDescent="0.3">
      <c r="A89" s="25" t="e">
        <f>IF(B89="","",#REF!)</f>
        <v>#REF!</v>
      </c>
      <c r="B89" s="16" t="e">
        <f>IF(C89&gt;0,C89/(#REF!+#REF!),"")</f>
        <v>#REF!</v>
      </c>
      <c r="C89" s="15" t="e">
        <f>#REF!+#REF!</f>
        <v>#REF!</v>
      </c>
    </row>
    <row r="90" spans="1:3" ht="15.75" thickBot="1" x14ac:dyDescent="0.3">
      <c r="A90" s="26" t="e">
        <f>IF(B90="","",#REF!)</f>
        <v>#REF!</v>
      </c>
      <c r="B90" s="16" t="e">
        <f>IF(C90&gt;0,C90/(#REF!+#REF!),"")</f>
        <v>#REF!</v>
      </c>
      <c r="C90" s="15" t="e">
        <f>#REF!+#REF!</f>
        <v>#REF!</v>
      </c>
    </row>
    <row r="91" spans="1:3" ht="15.75" thickBot="1" x14ac:dyDescent="0.3">
      <c r="A91" s="18" t="e">
        <f>IF(B91="","",#REF!)</f>
        <v>#REF!</v>
      </c>
      <c r="B91" s="16" t="e">
        <f>IF(C91&gt;0,C91/(#REF!+#REF!),"")</f>
        <v>#REF!</v>
      </c>
      <c r="C91" s="15" t="e">
        <f>#REF!+#REF!</f>
        <v>#REF!</v>
      </c>
    </row>
    <row r="92" spans="1:3" ht="15.75" thickBot="1" x14ac:dyDescent="0.3">
      <c r="A92" s="24" t="e">
        <f>IF(B92="","",#REF!)</f>
        <v>#REF!</v>
      </c>
      <c r="B92" s="16" t="e">
        <f>IF(C92&gt;0,C92/(#REF!+#REF!),"")</f>
        <v>#REF!</v>
      </c>
      <c r="C92" s="15" t="e">
        <f>#REF!+#REF!</f>
        <v>#REF!</v>
      </c>
    </row>
    <row r="93" spans="1:3" ht="15.75" hidden="1" thickBot="1" x14ac:dyDescent="0.3">
      <c r="A93" s="26" t="e">
        <f>IF(B93="","",#REF!)</f>
        <v>#REF!</v>
      </c>
      <c r="B93" s="16" t="e">
        <f>IF(C93&gt;0,C93/(#REF!+#REF!),"")</f>
        <v>#REF!</v>
      </c>
      <c r="C93" s="15" t="e">
        <f>#REF!</f>
        <v>#REF!</v>
      </c>
    </row>
    <row r="94" spans="1:3" ht="15.75" hidden="1" thickBot="1" x14ac:dyDescent="0.3">
      <c r="A94" s="27" t="e">
        <f>IF(B94="","",#REF!)</f>
        <v>#REF!</v>
      </c>
      <c r="B94" s="16" t="e">
        <f>IF(C94&gt;0,C94/(#REF!+#REF!),"")</f>
        <v>#REF!</v>
      </c>
      <c r="C94" s="15" t="e">
        <f>#REF!</f>
        <v>#REF!</v>
      </c>
    </row>
    <row r="95" spans="1:3" ht="15.75" hidden="1" thickBot="1" x14ac:dyDescent="0.3">
      <c r="A95" s="23" t="e">
        <f>IF(B95="","",#REF!)</f>
        <v>#REF!</v>
      </c>
      <c r="B95" s="16" t="e">
        <f>IF(C95&gt;0,C95/(#REF!+#REF!),"")</f>
        <v>#REF!</v>
      </c>
      <c r="C95" s="15" t="e">
        <f>#REF!</f>
        <v>#REF!</v>
      </c>
    </row>
    <row r="96" spans="1:3" ht="15.75" hidden="1" thickBot="1" x14ac:dyDescent="0.3">
      <c r="A96" s="21" t="e">
        <f>IF(B96="","",#REF!)</f>
        <v>#REF!</v>
      </c>
      <c r="B96" s="16" t="e">
        <f>IF(C96&gt;0,C96/(#REF!+#REF!),"")</f>
        <v>#REF!</v>
      </c>
      <c r="C96" s="15" t="e">
        <f>#REF!+#REF!</f>
        <v>#REF!</v>
      </c>
    </row>
    <row r="97" spans="1:3" ht="15.75" hidden="1" thickBot="1" x14ac:dyDescent="0.3">
      <c r="A97" s="19" t="e">
        <f>IF(B97="","",#REF!)</f>
        <v>#REF!</v>
      </c>
      <c r="B97" s="16" t="e">
        <f>IF(C97&gt;0,C97/(#REF!+#REF!),"")</f>
        <v>#REF!</v>
      </c>
      <c r="C97" s="15" t="e">
        <f>#REF!+#REF!</f>
        <v>#REF!</v>
      </c>
    </row>
    <row r="98" spans="1:3" ht="15.75" hidden="1" thickBot="1" x14ac:dyDescent="0.3">
      <c r="A98" s="20" t="e">
        <f>IF(B98="","",#REF!)</f>
        <v>#REF!</v>
      </c>
      <c r="B98" s="16" t="e">
        <f>IF(C98&gt;0,C98/(#REF!+#REF!),"")</f>
        <v>#REF!</v>
      </c>
      <c r="C98" s="15" t="e">
        <f>#REF!</f>
        <v>#REF!</v>
      </c>
    </row>
    <row r="99" spans="1:3" ht="15.75" thickBot="1" x14ac:dyDescent="0.3">
      <c r="A99" s="31" t="e">
        <f>IF(B99="","",#REF!)</f>
        <v>#REF!</v>
      </c>
      <c r="B99" s="16" t="e">
        <f>IF(C99&gt;0,C99/(#REF!+#REF!),"")</f>
        <v>#REF!</v>
      </c>
      <c r="C99" s="15" t="e">
        <f>#REF!</f>
        <v>#REF!</v>
      </c>
    </row>
    <row r="100" spans="1:3" ht="15.75" thickBot="1" x14ac:dyDescent="0.3">
      <c r="A100" s="30" t="e">
        <f>IF(B100="","",#REF!)</f>
        <v>#REF!</v>
      </c>
      <c r="B100" s="16" t="e">
        <f>IF(C100&gt;0,C100/(#REF!+#REF!),"")</f>
        <v>#REF!</v>
      </c>
      <c r="C100" s="15" t="e">
        <f>#REF!</f>
        <v>#REF!</v>
      </c>
    </row>
  </sheetData>
  <autoFilter ref="A84:C100" xr:uid="{00000000-0009-0000-0000-00000F000000}">
    <filterColumn colId="1">
      <customFilters>
        <customFilter operator="notEqual" val=" "/>
      </customFilters>
    </filterColumn>
    <sortState xmlns:xlrd2="http://schemas.microsoft.com/office/spreadsheetml/2017/richdata2" ref="A85:C100">
      <sortCondition descending="1" ref="B84:B100"/>
    </sortState>
  </autoFilter>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4</vt:i4>
      </vt:variant>
    </vt:vector>
  </HeadingPairs>
  <TitlesOfParts>
    <vt:vector size="9" baseType="lpstr">
      <vt:lpstr>Personnalisez votre fichier</vt:lpstr>
      <vt:lpstr>AUTOMATIQUE</vt:lpstr>
      <vt:lpstr>Janvier</vt:lpstr>
      <vt:lpstr>TOTAL ANNUEL</vt:lpstr>
      <vt:lpstr>GRAPHIQUE ANNUEL</vt:lpstr>
      <vt:lpstr>catégories</vt:lpstr>
      <vt:lpstr>famille</vt:lpstr>
      <vt:lpstr>intitulé</vt:lpstr>
      <vt:lpstr>MOIS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TOUR2CONTROL</dc:creator>
  <cp:keywords/>
  <dc:description/>
  <cp:lastModifiedBy>TOUR2CONTROL</cp:lastModifiedBy>
  <cp:revision/>
  <dcterms:created xsi:type="dcterms:W3CDTF">2014-01-21T17:12:25Z</dcterms:created>
  <dcterms:modified xsi:type="dcterms:W3CDTF">2022-10-20T15:25:05Z</dcterms:modified>
  <cp:category/>
  <cp:contentStatus/>
</cp:coreProperties>
</file>