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lement\Desktop\"/>
    </mc:Choice>
  </mc:AlternateContent>
  <xr:revisionPtr revIDLastSave="0" documentId="13_ncr:1_{E7A21851-0BED-4948-A948-34759B4E778F}" xr6:coauthVersionLast="47" xr6:coauthVersionMax="47" xr10:uidLastSave="{00000000-0000-0000-0000-000000000000}"/>
  <bookViews>
    <workbookView xWindow="-120" yWindow="-120" windowWidth="29040" windowHeight="15720" tabRatio="497" xr2:uid="{00000000-000D-0000-FFFF-FFFF00000000}"/>
  </bookViews>
  <sheets>
    <sheet name="Gestion" sheetId="10" r:id="rId1"/>
    <sheet name="Liste DT" sheetId="1" r:id="rId2"/>
    <sheet name="Données" sheetId="11" r:id="rId3"/>
    <sheet name="Tableau des Charges" sheetId="12" r:id="rId4"/>
    <sheet name="Indicateurs" sheetId="13" r:id="rId5"/>
  </sheets>
  <functionGroups builtInGroupCount="19"/>
  <definedNames>
    <definedName name="_xlnm._FilterDatabase" localSheetId="2" hidden="1">Données!$J$2:$K$9</definedName>
    <definedName name="_xlnm._FilterDatabase" localSheetId="1" hidden="1">'Liste DT'!$A$1:$M$4238</definedName>
    <definedName name="_xlnm._FilterDatabase" localSheetId="3" hidden="1">'Tableau des Charges'!$A$1:$E$324</definedName>
    <definedName name="solver_eng" localSheetId="3" hidden="1">1</definedName>
    <definedName name="solver_neg" localSheetId="3" hidden="1">1</definedName>
    <definedName name="solver_num" localSheetId="3" hidden="1">0</definedName>
    <definedName name="solver_typ" localSheetId="3" hidden="1">1</definedName>
    <definedName name="solver_val" localSheetId="3" hidden="1">0</definedName>
    <definedName name="solver_ver" localSheetId="3" hidden="1">3</definedName>
  </definedNames>
  <calcPr calcId="19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2564" i="1" l="1"/>
  <c r="N2563" i="1"/>
  <c r="N2562" i="1"/>
  <c r="N2561" i="1"/>
  <c r="N2560" i="1"/>
  <c r="N2559" i="1"/>
  <c r="N2558" i="1"/>
  <c r="N2557" i="1"/>
  <c r="N2556" i="1"/>
  <c r="N2555" i="1"/>
  <c r="N2554" i="1"/>
  <c r="N2553" i="1"/>
  <c r="N2552" i="1"/>
  <c r="N2551" i="1"/>
  <c r="N2550" i="1"/>
  <c r="N2549" i="1"/>
  <c r="N2548" i="1"/>
  <c r="N2547" i="1"/>
  <c r="N2546" i="1"/>
  <c r="N2545" i="1"/>
  <c r="N2544" i="1"/>
  <c r="N2543" i="1"/>
  <c r="N2542" i="1"/>
  <c r="N2541" i="1"/>
  <c r="N2540" i="1"/>
  <c r="N2539" i="1"/>
  <c r="N2538" i="1"/>
  <c r="N2537" i="1"/>
  <c r="N2536" i="1"/>
  <c r="N2535" i="1"/>
  <c r="N2534" i="1"/>
  <c r="N2533" i="1"/>
  <c r="N2532" i="1"/>
  <c r="N2531" i="1"/>
  <c r="N2530" i="1"/>
  <c r="N2529" i="1"/>
  <c r="N2528" i="1"/>
  <c r="N2527" i="1"/>
  <c r="N2526" i="1"/>
  <c r="N2525" i="1"/>
  <c r="N2524" i="1"/>
  <c r="N2523" i="1"/>
  <c r="N2522" i="1"/>
  <c r="N2521" i="1"/>
  <c r="N2520" i="1"/>
  <c r="N2519" i="1"/>
  <c r="N2518" i="1"/>
  <c r="N2517" i="1"/>
  <c r="N2516" i="1"/>
  <c r="N2515" i="1"/>
  <c r="N2514" i="1"/>
  <c r="N2513" i="1"/>
  <c r="N2512" i="1"/>
  <c r="N2511" i="1"/>
  <c r="N2510" i="1"/>
  <c r="N2509" i="1"/>
  <c r="N2508" i="1"/>
  <c r="N2507" i="1"/>
  <c r="N2506" i="1"/>
  <c r="N2505" i="1"/>
  <c r="N2504" i="1"/>
  <c r="N2503" i="1"/>
  <c r="N2502" i="1"/>
  <c r="N2501" i="1"/>
  <c r="N2500" i="1"/>
  <c r="N2499" i="1"/>
  <c r="N2498" i="1"/>
  <c r="N2497" i="1"/>
  <c r="N2496" i="1"/>
  <c r="N2495" i="1"/>
  <c r="N2494" i="1"/>
  <c r="N2493" i="1"/>
  <c r="N2492" i="1"/>
  <c r="N2491" i="1"/>
  <c r="N2490" i="1"/>
  <c r="N2489" i="1"/>
  <c r="N2488" i="1"/>
  <c r="N2487" i="1"/>
  <c r="N2486" i="1"/>
  <c r="N2485" i="1"/>
  <c r="N2484" i="1"/>
  <c r="N2483" i="1"/>
  <c r="N2482" i="1"/>
  <c r="N2481" i="1"/>
  <c r="N2480" i="1"/>
  <c r="N2479" i="1"/>
  <c r="N2478" i="1"/>
  <c r="N2477" i="1"/>
  <c r="N2476" i="1"/>
  <c r="N2475" i="1"/>
  <c r="N2474" i="1"/>
  <c r="N2473" i="1"/>
  <c r="N2472" i="1"/>
  <c r="N2471" i="1"/>
  <c r="N2470" i="1"/>
  <c r="N2469" i="1"/>
  <c r="N2468" i="1"/>
  <c r="N2467" i="1"/>
  <c r="N2466" i="1"/>
  <c r="N2465" i="1"/>
  <c r="N2464" i="1"/>
  <c r="N2463" i="1"/>
  <c r="N2462" i="1"/>
  <c r="N2461" i="1"/>
  <c r="N2460" i="1"/>
  <c r="N2459" i="1"/>
  <c r="N2458" i="1"/>
  <c r="N2457" i="1"/>
  <c r="N2456" i="1"/>
  <c r="N2455" i="1"/>
  <c r="N2454" i="1"/>
  <c r="N2453" i="1"/>
  <c r="N2452" i="1"/>
  <c r="N2451" i="1"/>
  <c r="N2450" i="1"/>
  <c r="N2449" i="1"/>
  <c r="N2448" i="1"/>
  <c r="N2447" i="1"/>
  <c r="N2446" i="1"/>
  <c r="N2445" i="1"/>
  <c r="N2444" i="1"/>
  <c r="N2443" i="1"/>
  <c r="N2442" i="1"/>
  <c r="N2441" i="1"/>
  <c r="N2440" i="1"/>
  <c r="N2439" i="1"/>
  <c r="N2438" i="1"/>
  <c r="N2437" i="1"/>
  <c r="N2436" i="1"/>
  <c r="N2435" i="1"/>
  <c r="N2434" i="1"/>
  <c r="N2433" i="1"/>
  <c r="N2432" i="1"/>
  <c r="N2431" i="1"/>
  <c r="N2430" i="1"/>
  <c r="N2429" i="1"/>
  <c r="N2428" i="1"/>
  <c r="N2427" i="1"/>
  <c r="N2426" i="1"/>
  <c r="N2425" i="1"/>
  <c r="N2424" i="1"/>
  <c r="N2423" i="1"/>
  <c r="N2422" i="1"/>
  <c r="N2421" i="1"/>
  <c r="N2420" i="1"/>
  <c r="N2419" i="1"/>
  <c r="N2418" i="1"/>
  <c r="N2417" i="1"/>
  <c r="N2416" i="1"/>
  <c r="N2415" i="1"/>
  <c r="N2414" i="1"/>
  <c r="N2413" i="1"/>
  <c r="N2412" i="1"/>
  <c r="N2411" i="1"/>
  <c r="N2410" i="1"/>
  <c r="N2409" i="1"/>
  <c r="N2408" i="1"/>
  <c r="N2407" i="1"/>
  <c r="N2406" i="1"/>
  <c r="N2405" i="1"/>
  <c r="N2404" i="1"/>
  <c r="N2403" i="1"/>
  <c r="N2402" i="1"/>
  <c r="N2401" i="1"/>
  <c r="N2400" i="1"/>
  <c r="N2399" i="1"/>
  <c r="N2398" i="1"/>
  <c r="N2397" i="1"/>
  <c r="N2396" i="1"/>
  <c r="N2395" i="1"/>
  <c r="N2394" i="1"/>
  <c r="N2393" i="1"/>
  <c r="N2392" i="1"/>
  <c r="N2391" i="1"/>
  <c r="N2390" i="1"/>
  <c r="N2389" i="1"/>
  <c r="N2388" i="1"/>
  <c r="N2387" i="1"/>
  <c r="N2386" i="1"/>
  <c r="N2385" i="1"/>
  <c r="N2384" i="1"/>
  <c r="N2383" i="1"/>
  <c r="N2382" i="1"/>
  <c r="N2381" i="1"/>
  <c r="N2380" i="1"/>
  <c r="N2379" i="1"/>
  <c r="N2378" i="1"/>
  <c r="N2377" i="1"/>
  <c r="N2376" i="1"/>
  <c r="N2375" i="1"/>
  <c r="N2374" i="1"/>
  <c r="N2373" i="1"/>
  <c r="N2372" i="1"/>
  <c r="N2371" i="1"/>
  <c r="N2370" i="1"/>
  <c r="N2369" i="1"/>
  <c r="N2368" i="1"/>
  <c r="N2367" i="1"/>
  <c r="N2366" i="1"/>
  <c r="N2365" i="1"/>
  <c r="N2364" i="1"/>
  <c r="N2363" i="1"/>
  <c r="N2362" i="1"/>
  <c r="N2361" i="1"/>
  <c r="N2360" i="1"/>
  <c r="N2359" i="1"/>
  <c r="N2358" i="1"/>
  <c r="N2357" i="1"/>
  <c r="N2356" i="1"/>
  <c r="N2355" i="1"/>
  <c r="N2354" i="1"/>
  <c r="N2353" i="1"/>
  <c r="N2352" i="1"/>
  <c r="N2351" i="1"/>
  <c r="N2350" i="1"/>
  <c r="N2349" i="1"/>
  <c r="N2348" i="1"/>
  <c r="N2347" i="1"/>
  <c r="N2346" i="1"/>
  <c r="N2345" i="1"/>
  <c r="N2344" i="1"/>
  <c r="N2343" i="1"/>
  <c r="N2342" i="1"/>
  <c r="N2341" i="1"/>
  <c r="N2340" i="1"/>
  <c r="N2339" i="1"/>
  <c r="N2338" i="1"/>
  <c r="N2337" i="1"/>
  <c r="N2336" i="1"/>
  <c r="N2335" i="1"/>
  <c r="N2334" i="1"/>
  <c r="N2333" i="1"/>
  <c r="N2332" i="1"/>
  <c r="N2331" i="1"/>
  <c r="N2330" i="1"/>
  <c r="N2329" i="1"/>
  <c r="N2328" i="1"/>
  <c r="N2327" i="1"/>
  <c r="N2326" i="1"/>
  <c r="N2325" i="1"/>
  <c r="N2324" i="1"/>
  <c r="N2323" i="1"/>
  <c r="N2322" i="1"/>
  <c r="N2321" i="1"/>
  <c r="N2320" i="1"/>
  <c r="N2319" i="1"/>
  <c r="N2318" i="1"/>
  <c r="N2317" i="1"/>
  <c r="N2316" i="1"/>
  <c r="N2315" i="1"/>
  <c r="N2314" i="1"/>
  <c r="N2313" i="1"/>
  <c r="N2312" i="1"/>
  <c r="N2311" i="1"/>
  <c r="N2310" i="1"/>
  <c r="N2309" i="1"/>
  <c r="N2308" i="1"/>
  <c r="N2307" i="1"/>
  <c r="N2306" i="1"/>
  <c r="N2305" i="1"/>
  <c r="N2304" i="1"/>
  <c r="N2303" i="1"/>
  <c r="N2302" i="1"/>
  <c r="N2301" i="1"/>
  <c r="N2300" i="1"/>
  <c r="N2299" i="1"/>
  <c r="N2298" i="1"/>
  <c r="N2297" i="1"/>
  <c r="N2296" i="1"/>
  <c r="N2295" i="1"/>
  <c r="N2294" i="1"/>
  <c r="N2293" i="1"/>
  <c r="N2292" i="1"/>
  <c r="N2291" i="1"/>
  <c r="N2290" i="1"/>
  <c r="N2289" i="1"/>
  <c r="N2288" i="1"/>
  <c r="N2287" i="1"/>
  <c r="N2286" i="1"/>
  <c r="N2285" i="1"/>
  <c r="N2284" i="1"/>
  <c r="N2283" i="1"/>
  <c r="N2282" i="1"/>
  <c r="N2281" i="1"/>
  <c r="N2280" i="1"/>
  <c r="N2279" i="1"/>
  <c r="N2278" i="1"/>
  <c r="N2277" i="1"/>
  <c r="N2276" i="1"/>
  <c r="N2275" i="1"/>
  <c r="N2274" i="1"/>
  <c r="N2273" i="1"/>
  <c r="N2272" i="1"/>
  <c r="N2271" i="1"/>
  <c r="N2270" i="1"/>
  <c r="N2269" i="1"/>
  <c r="N2268" i="1"/>
  <c r="N2267" i="1"/>
  <c r="N2266" i="1"/>
  <c r="N2265" i="1"/>
  <c r="N2264" i="1"/>
  <c r="N2263" i="1"/>
  <c r="N2262" i="1"/>
  <c r="N2261" i="1"/>
  <c r="N2260" i="1"/>
  <c r="N2259" i="1"/>
  <c r="N2258" i="1"/>
  <c r="N2257" i="1"/>
  <c r="N2256" i="1"/>
  <c r="N2255" i="1"/>
  <c r="N2254" i="1"/>
  <c r="N2253" i="1"/>
  <c r="N2252" i="1"/>
  <c r="N2251" i="1"/>
  <c r="N2250" i="1"/>
  <c r="N2249" i="1"/>
  <c r="N2248" i="1"/>
  <c r="N2247" i="1"/>
  <c r="N2246" i="1"/>
  <c r="N2245" i="1"/>
  <c r="N2244" i="1"/>
  <c r="N2243" i="1"/>
  <c r="N2242" i="1"/>
  <c r="N2241" i="1"/>
  <c r="N2240" i="1"/>
  <c r="N2239" i="1"/>
  <c r="N2238" i="1"/>
  <c r="N2237" i="1"/>
  <c r="N2236" i="1"/>
  <c r="N2235" i="1"/>
  <c r="N2234" i="1"/>
  <c r="N2233" i="1"/>
  <c r="N2232" i="1"/>
  <c r="N2231" i="1"/>
  <c r="N2230" i="1"/>
  <c r="N2229" i="1"/>
  <c r="N2228" i="1"/>
  <c r="N2227" i="1"/>
  <c r="N2226" i="1"/>
  <c r="N2225" i="1"/>
  <c r="N2224" i="1"/>
  <c r="N2223" i="1"/>
  <c r="N2222" i="1"/>
  <c r="N2221" i="1"/>
  <c r="N2220" i="1"/>
  <c r="N2219" i="1"/>
  <c r="N2218" i="1"/>
  <c r="N2217" i="1"/>
  <c r="N2216" i="1"/>
  <c r="N2215" i="1"/>
  <c r="N2214" i="1"/>
  <c r="N2213" i="1"/>
  <c r="N2212" i="1"/>
  <c r="N2211" i="1"/>
  <c r="N2210" i="1"/>
  <c r="N2209" i="1"/>
  <c r="N2208" i="1"/>
  <c r="N2207" i="1"/>
  <c r="N2206" i="1"/>
  <c r="N2205" i="1"/>
  <c r="N2204" i="1"/>
  <c r="N2203" i="1"/>
  <c r="N2202" i="1"/>
  <c r="N2201" i="1"/>
  <c r="N2200" i="1"/>
  <c r="N2199" i="1"/>
  <c r="N2198" i="1"/>
  <c r="N2197" i="1"/>
  <c r="N2196" i="1"/>
  <c r="N2195" i="1"/>
  <c r="N2194" i="1"/>
  <c r="N2193" i="1"/>
  <c r="N2192" i="1"/>
  <c r="N2191" i="1"/>
  <c r="N2190" i="1"/>
  <c r="N2189" i="1"/>
  <c r="N2188" i="1"/>
  <c r="N2187" i="1"/>
  <c r="N2186" i="1"/>
  <c r="N2185" i="1"/>
  <c r="N2184" i="1"/>
  <c r="N2183" i="1"/>
  <c r="N2182" i="1"/>
  <c r="N2181" i="1"/>
  <c r="N2180" i="1"/>
  <c r="N2179" i="1"/>
  <c r="N2178" i="1"/>
  <c r="N2177" i="1"/>
  <c r="N2176" i="1"/>
  <c r="N2175" i="1"/>
  <c r="N2174" i="1"/>
  <c r="N2173" i="1"/>
  <c r="N2172" i="1"/>
  <c r="N2171" i="1"/>
  <c r="N2170" i="1"/>
  <c r="N2169" i="1"/>
  <c r="N2168" i="1"/>
  <c r="N2167" i="1"/>
  <c r="N2166" i="1"/>
  <c r="N2165" i="1"/>
  <c r="N2164" i="1"/>
  <c r="N2163" i="1"/>
  <c r="N2162" i="1"/>
  <c r="N2161" i="1"/>
  <c r="N2160" i="1"/>
  <c r="N2159" i="1"/>
  <c r="N2158" i="1"/>
  <c r="N2157" i="1"/>
  <c r="N2156" i="1"/>
  <c r="N2155" i="1"/>
  <c r="N2154" i="1"/>
  <c r="N2153" i="1"/>
  <c r="N2152" i="1"/>
  <c r="N2151" i="1"/>
  <c r="N2150" i="1"/>
  <c r="N2149" i="1"/>
  <c r="N2148" i="1"/>
  <c r="N2147" i="1"/>
  <c r="N2146" i="1"/>
  <c r="N2145" i="1"/>
  <c r="N2144" i="1"/>
  <c r="N2143" i="1"/>
  <c r="N2142" i="1"/>
  <c r="N2141" i="1"/>
  <c r="N2140" i="1"/>
  <c r="N2139" i="1"/>
  <c r="N2138" i="1"/>
  <c r="N2137" i="1"/>
  <c r="N2136" i="1"/>
  <c r="N2135" i="1"/>
  <c r="N2134" i="1"/>
  <c r="N2133" i="1"/>
  <c r="N2132" i="1"/>
  <c r="N2131" i="1"/>
  <c r="N2130" i="1"/>
  <c r="N2129" i="1"/>
  <c r="N2128" i="1"/>
  <c r="N2127" i="1"/>
  <c r="N2126" i="1"/>
  <c r="N2125" i="1"/>
  <c r="N2124" i="1"/>
  <c r="N2123" i="1"/>
  <c r="N2122" i="1"/>
  <c r="N2121" i="1"/>
  <c r="N2120" i="1"/>
  <c r="N2119" i="1"/>
  <c r="N2118" i="1"/>
  <c r="N2117" i="1"/>
  <c r="N2116" i="1"/>
  <c r="N2115" i="1"/>
  <c r="N2114" i="1"/>
  <c r="N2113" i="1"/>
  <c r="N2112" i="1"/>
  <c r="N2111" i="1"/>
  <c r="N2110" i="1"/>
  <c r="N2109" i="1"/>
  <c r="N2108" i="1"/>
  <c r="N2107" i="1"/>
  <c r="N2106" i="1"/>
  <c r="N2105" i="1"/>
  <c r="N2104" i="1"/>
  <c r="N2103" i="1"/>
  <c r="N2102" i="1"/>
  <c r="N2101" i="1"/>
  <c r="N2100" i="1"/>
  <c r="N2099" i="1"/>
  <c r="N2098" i="1"/>
  <c r="N2097" i="1"/>
  <c r="N2096" i="1"/>
  <c r="N2095" i="1"/>
  <c r="N2094" i="1"/>
  <c r="N2093" i="1"/>
  <c r="N2092" i="1"/>
  <c r="N2091" i="1"/>
  <c r="N2090" i="1"/>
  <c r="N2089" i="1"/>
  <c r="N2088" i="1"/>
  <c r="N2087" i="1"/>
  <c r="N2086" i="1"/>
  <c r="N2085" i="1"/>
  <c r="N2084" i="1"/>
  <c r="N2083" i="1"/>
  <c r="N2082" i="1"/>
  <c r="N2081" i="1"/>
  <c r="N2080" i="1"/>
  <c r="N2079" i="1"/>
  <c r="N2078" i="1"/>
  <c r="N2077" i="1"/>
  <c r="N2076" i="1"/>
  <c r="N2075" i="1"/>
  <c r="N2074" i="1"/>
  <c r="N2073" i="1"/>
  <c r="N2072" i="1"/>
  <c r="N2071" i="1"/>
  <c r="N2070" i="1"/>
  <c r="N2069" i="1"/>
  <c r="N2068" i="1"/>
  <c r="N2067" i="1"/>
  <c r="D23" i="11"/>
  <c r="K2067" i="1" l="1"/>
  <c r="K2068" i="1"/>
  <c r="K2069" i="1"/>
  <c r="K2070" i="1"/>
  <c r="K2071" i="1"/>
  <c r="K2072" i="1"/>
  <c r="K2073" i="1"/>
  <c r="K2074" i="1"/>
  <c r="K2075" i="1"/>
  <c r="K2076" i="1"/>
  <c r="K2077" i="1"/>
  <c r="K2078" i="1"/>
  <c r="K2079" i="1"/>
  <c r="K2080" i="1"/>
  <c r="K2081" i="1"/>
  <c r="K2082" i="1"/>
  <c r="K2083" i="1"/>
  <c r="K2084" i="1"/>
  <c r="K2085" i="1"/>
  <c r="K2086" i="1"/>
  <c r="K2087" i="1"/>
  <c r="K2088" i="1"/>
  <c r="K2089" i="1"/>
  <c r="K2090" i="1"/>
  <c r="K2091" i="1"/>
  <c r="K2092" i="1"/>
  <c r="K2093" i="1"/>
  <c r="K2094" i="1"/>
  <c r="K2095" i="1"/>
  <c r="K2096" i="1"/>
  <c r="K2097" i="1"/>
  <c r="K2098" i="1"/>
  <c r="K2099" i="1"/>
  <c r="K2100" i="1"/>
  <c r="K2101" i="1"/>
  <c r="K2102" i="1"/>
  <c r="K2103" i="1"/>
  <c r="K2104" i="1"/>
  <c r="K2105" i="1"/>
  <c r="K2106" i="1"/>
  <c r="K2107" i="1"/>
  <c r="K2108" i="1"/>
  <c r="K2109" i="1"/>
  <c r="K2110" i="1"/>
  <c r="K2111" i="1"/>
  <c r="K2112" i="1"/>
  <c r="K2113" i="1"/>
  <c r="K2114" i="1"/>
  <c r="K2115" i="1"/>
  <c r="K2116" i="1"/>
  <c r="K2117" i="1"/>
  <c r="K2118" i="1"/>
  <c r="K2119" i="1"/>
  <c r="K2120" i="1"/>
  <c r="K2121" i="1"/>
  <c r="K2122" i="1"/>
  <c r="K2123" i="1"/>
  <c r="K2124" i="1"/>
  <c r="K2125" i="1"/>
  <c r="K2126" i="1"/>
  <c r="K2127" i="1"/>
  <c r="K2128" i="1"/>
  <c r="K2129" i="1"/>
  <c r="K2130" i="1"/>
  <c r="K2131" i="1"/>
  <c r="K2132" i="1"/>
  <c r="K2133" i="1"/>
  <c r="K2134" i="1"/>
  <c r="K2135" i="1"/>
  <c r="K2136" i="1"/>
  <c r="K2137" i="1"/>
  <c r="K2138" i="1"/>
  <c r="K2139" i="1"/>
  <c r="K2140" i="1"/>
  <c r="K2141" i="1"/>
  <c r="K2142" i="1"/>
  <c r="K2143" i="1"/>
  <c r="K2144" i="1"/>
  <c r="K2145" i="1"/>
  <c r="K2146" i="1"/>
  <c r="K2147" i="1"/>
  <c r="K2148" i="1"/>
  <c r="K2149" i="1"/>
  <c r="K2150" i="1"/>
  <c r="K2151" i="1"/>
  <c r="K2152" i="1"/>
  <c r="K2153" i="1"/>
  <c r="K2154" i="1"/>
  <c r="K2155" i="1"/>
  <c r="K2156" i="1"/>
  <c r="K2157" i="1"/>
  <c r="K2158" i="1"/>
  <c r="K2159" i="1"/>
  <c r="K2160" i="1"/>
  <c r="K2161" i="1"/>
  <c r="K2162" i="1"/>
  <c r="K2163" i="1"/>
  <c r="K2164" i="1"/>
  <c r="K2165" i="1"/>
  <c r="K2166" i="1"/>
  <c r="K2167" i="1"/>
  <c r="K2168" i="1"/>
  <c r="K2169" i="1"/>
  <c r="K2170" i="1"/>
  <c r="K2171" i="1"/>
  <c r="K2172" i="1"/>
  <c r="K2173" i="1"/>
  <c r="K2174" i="1"/>
  <c r="K2175" i="1"/>
  <c r="K2176" i="1"/>
  <c r="K2177" i="1"/>
  <c r="K2178" i="1"/>
  <c r="K2179" i="1"/>
  <c r="K2180" i="1"/>
  <c r="K2181" i="1"/>
  <c r="K2182" i="1"/>
  <c r="K2183" i="1"/>
  <c r="K2184" i="1"/>
  <c r="K2185" i="1"/>
  <c r="K2186" i="1"/>
  <c r="K2187" i="1"/>
  <c r="K2188" i="1"/>
  <c r="K2189" i="1"/>
  <c r="K2190" i="1"/>
  <c r="K2191" i="1"/>
  <c r="K2192" i="1"/>
  <c r="K2193" i="1"/>
  <c r="K2194" i="1"/>
  <c r="K2195" i="1"/>
  <c r="K2196" i="1"/>
  <c r="K2197" i="1"/>
  <c r="K2198" i="1"/>
  <c r="K2199" i="1"/>
  <c r="K2200" i="1"/>
  <c r="K2201" i="1"/>
  <c r="K2202" i="1"/>
  <c r="K2203" i="1"/>
  <c r="K2204" i="1"/>
  <c r="K2205" i="1"/>
  <c r="K2206" i="1"/>
  <c r="K2207" i="1"/>
  <c r="K2208" i="1"/>
  <c r="K2209" i="1"/>
  <c r="K2210" i="1"/>
  <c r="K2211" i="1"/>
  <c r="K2212" i="1"/>
  <c r="K2213" i="1"/>
  <c r="K2214" i="1"/>
  <c r="K2215" i="1"/>
  <c r="K2216" i="1"/>
  <c r="K2217" i="1"/>
  <c r="K2218" i="1"/>
  <c r="K2219" i="1"/>
  <c r="K2220" i="1"/>
  <c r="K2221" i="1"/>
  <c r="K2222" i="1"/>
  <c r="K2223" i="1"/>
  <c r="K2224" i="1"/>
  <c r="K2225" i="1"/>
  <c r="K2226" i="1"/>
  <c r="K2227" i="1"/>
  <c r="K2228" i="1"/>
  <c r="K2229" i="1"/>
  <c r="K2230" i="1"/>
  <c r="K2231" i="1"/>
  <c r="K2232" i="1"/>
  <c r="K2233" i="1"/>
  <c r="K2234" i="1"/>
  <c r="K2235" i="1"/>
  <c r="K2236" i="1"/>
  <c r="K2237" i="1"/>
  <c r="K2238" i="1"/>
  <c r="K2239" i="1"/>
  <c r="K2240" i="1"/>
  <c r="K2241" i="1"/>
  <c r="K2242" i="1"/>
  <c r="K2243" i="1"/>
  <c r="K2244" i="1"/>
  <c r="K2245" i="1"/>
  <c r="K2246" i="1"/>
  <c r="K2247" i="1"/>
  <c r="K2248" i="1"/>
  <c r="K2249" i="1"/>
  <c r="K2250" i="1"/>
  <c r="K2251" i="1"/>
  <c r="K2252" i="1"/>
  <c r="K2253" i="1"/>
  <c r="K2254" i="1"/>
  <c r="K2255" i="1"/>
  <c r="K2256" i="1"/>
  <c r="K2257" i="1"/>
  <c r="K2258" i="1"/>
  <c r="K2259" i="1"/>
  <c r="K2260" i="1"/>
  <c r="K2261" i="1"/>
  <c r="K2262" i="1"/>
  <c r="K2263" i="1"/>
  <c r="K2264" i="1"/>
  <c r="K2265" i="1"/>
  <c r="K2266" i="1"/>
  <c r="K2267" i="1"/>
  <c r="K2268" i="1"/>
  <c r="K2269" i="1"/>
  <c r="K2270" i="1"/>
  <c r="K2271" i="1"/>
  <c r="K2272" i="1"/>
  <c r="K2273" i="1"/>
  <c r="K2274" i="1"/>
  <c r="K2275" i="1"/>
  <c r="K2276" i="1"/>
  <c r="K2277" i="1"/>
  <c r="K2278" i="1"/>
  <c r="K2279" i="1"/>
  <c r="K2280" i="1"/>
  <c r="K2281" i="1"/>
  <c r="K2282" i="1"/>
  <c r="K2283" i="1"/>
  <c r="K2284" i="1"/>
  <c r="K2285" i="1"/>
  <c r="K2286" i="1"/>
  <c r="K2287" i="1"/>
  <c r="K2288" i="1"/>
  <c r="K2289" i="1"/>
  <c r="K2290" i="1"/>
  <c r="K2291" i="1"/>
  <c r="K2292" i="1"/>
  <c r="K2293" i="1"/>
  <c r="K2294" i="1"/>
  <c r="K2295" i="1"/>
  <c r="K2296" i="1"/>
  <c r="K2297" i="1"/>
  <c r="K2298" i="1"/>
  <c r="K2299" i="1"/>
  <c r="K2300" i="1"/>
  <c r="K2301" i="1"/>
  <c r="K2302" i="1"/>
  <c r="K2303" i="1"/>
  <c r="K2304" i="1"/>
  <c r="K2305" i="1"/>
  <c r="K2306" i="1"/>
  <c r="K2307" i="1"/>
  <c r="K2308" i="1"/>
  <c r="K2309" i="1"/>
  <c r="K2310" i="1"/>
  <c r="K2311" i="1"/>
  <c r="K2312" i="1"/>
  <c r="K2313" i="1"/>
  <c r="K2314" i="1"/>
  <c r="K2315" i="1"/>
  <c r="K2316" i="1"/>
  <c r="K2317" i="1"/>
  <c r="K2318" i="1"/>
  <c r="K2319" i="1"/>
  <c r="K2320" i="1"/>
  <c r="K2321" i="1"/>
  <c r="K2322" i="1"/>
  <c r="K2323" i="1"/>
  <c r="K2324" i="1"/>
  <c r="K2325" i="1"/>
  <c r="K2326" i="1"/>
  <c r="K2327" i="1"/>
  <c r="K2328" i="1"/>
  <c r="K2329" i="1"/>
  <c r="K2330" i="1"/>
  <c r="K2331" i="1"/>
  <c r="K2332" i="1"/>
  <c r="K2333" i="1"/>
  <c r="K2334" i="1"/>
  <c r="K2335" i="1"/>
  <c r="K2336" i="1"/>
  <c r="K2337" i="1"/>
  <c r="K2338" i="1"/>
  <c r="K2339" i="1"/>
  <c r="K2340" i="1"/>
  <c r="K2341" i="1"/>
  <c r="K2342" i="1"/>
  <c r="K2343" i="1"/>
  <c r="K2344" i="1"/>
  <c r="K2345" i="1"/>
  <c r="K2346" i="1"/>
  <c r="K2347" i="1"/>
  <c r="K2348" i="1"/>
  <c r="K2349" i="1"/>
  <c r="K2350" i="1"/>
  <c r="K2351" i="1"/>
  <c r="K2352" i="1"/>
  <c r="K2353" i="1"/>
  <c r="K2354" i="1"/>
  <c r="K2355" i="1"/>
  <c r="K2356" i="1"/>
  <c r="K2357" i="1"/>
  <c r="K2358" i="1"/>
  <c r="K2359" i="1"/>
  <c r="K2360" i="1"/>
  <c r="K2361" i="1"/>
  <c r="K2362" i="1"/>
  <c r="K2363" i="1"/>
  <c r="K2364" i="1"/>
  <c r="K2365" i="1"/>
  <c r="K2366" i="1"/>
  <c r="K2367" i="1"/>
  <c r="K2368" i="1"/>
  <c r="K2369" i="1"/>
  <c r="K2370" i="1"/>
  <c r="K2371" i="1"/>
  <c r="K2372" i="1"/>
  <c r="K2373" i="1"/>
  <c r="K2374" i="1"/>
  <c r="K2375" i="1"/>
  <c r="K2376" i="1"/>
  <c r="K2377" i="1"/>
  <c r="K2378" i="1"/>
  <c r="K2379" i="1"/>
  <c r="K2380" i="1"/>
  <c r="K2381" i="1"/>
  <c r="K2382" i="1"/>
  <c r="K2383" i="1"/>
  <c r="K2384" i="1"/>
  <c r="K2385" i="1"/>
  <c r="K2386" i="1"/>
  <c r="K2387" i="1"/>
  <c r="K2388" i="1"/>
  <c r="K2389" i="1"/>
  <c r="K2390" i="1"/>
  <c r="K2391" i="1"/>
  <c r="K2392" i="1"/>
  <c r="K2393" i="1"/>
  <c r="K2394" i="1"/>
  <c r="K2395" i="1"/>
  <c r="K2396" i="1"/>
  <c r="K2397" i="1"/>
  <c r="K2398" i="1"/>
  <c r="K2399" i="1"/>
  <c r="K2400" i="1"/>
  <c r="K2401" i="1"/>
  <c r="K2402" i="1"/>
  <c r="K2403" i="1"/>
  <c r="K2404" i="1"/>
  <c r="K2405" i="1"/>
  <c r="K2406" i="1"/>
  <c r="K2407" i="1"/>
  <c r="K2408" i="1"/>
  <c r="K2409" i="1"/>
  <c r="K2410" i="1"/>
  <c r="K2411" i="1"/>
  <c r="K2412" i="1"/>
  <c r="K2413" i="1"/>
  <c r="K2414" i="1"/>
  <c r="K2415" i="1"/>
  <c r="K2416" i="1"/>
  <c r="K2417" i="1"/>
  <c r="K2418" i="1"/>
  <c r="K2419" i="1"/>
  <c r="K2420" i="1"/>
  <c r="K2421" i="1"/>
  <c r="K2422" i="1"/>
  <c r="K2423" i="1"/>
  <c r="K2424" i="1"/>
  <c r="K2425" i="1"/>
  <c r="K2426" i="1"/>
  <c r="K2427" i="1"/>
  <c r="K2428" i="1"/>
  <c r="K2429" i="1"/>
  <c r="K2430" i="1"/>
  <c r="K2431" i="1"/>
  <c r="K2432" i="1"/>
  <c r="K2433" i="1"/>
  <c r="K2434" i="1"/>
  <c r="K2435" i="1"/>
  <c r="K2436" i="1"/>
  <c r="K2437" i="1"/>
  <c r="K2438" i="1"/>
  <c r="K2439" i="1"/>
  <c r="K2440" i="1"/>
  <c r="K2441" i="1"/>
  <c r="K2442" i="1"/>
  <c r="K2443" i="1"/>
  <c r="K2444" i="1"/>
  <c r="K2445" i="1"/>
  <c r="K2446" i="1"/>
  <c r="K2447" i="1"/>
  <c r="K2448" i="1"/>
  <c r="K2449" i="1"/>
  <c r="K2450" i="1"/>
  <c r="K2451" i="1"/>
  <c r="K2452" i="1"/>
  <c r="K2453" i="1"/>
  <c r="K2454" i="1"/>
  <c r="K2455" i="1"/>
  <c r="K2456" i="1"/>
  <c r="K2457" i="1"/>
  <c r="K2458" i="1"/>
  <c r="K2459" i="1"/>
  <c r="K2460" i="1"/>
  <c r="K2461" i="1"/>
  <c r="K2462" i="1"/>
  <c r="K2463" i="1"/>
  <c r="K2464" i="1"/>
  <c r="K2465" i="1"/>
  <c r="K2466" i="1"/>
  <c r="K2467" i="1"/>
  <c r="K2468" i="1"/>
  <c r="K2469" i="1"/>
  <c r="K2470" i="1"/>
  <c r="K2471" i="1"/>
  <c r="K2472" i="1"/>
  <c r="K2473" i="1"/>
  <c r="K2474" i="1"/>
  <c r="K2475" i="1"/>
  <c r="K2476" i="1"/>
  <c r="K2477" i="1"/>
  <c r="K2478" i="1"/>
  <c r="K2479" i="1"/>
  <c r="K2480" i="1"/>
  <c r="K2481" i="1"/>
  <c r="K2482" i="1"/>
  <c r="K2483" i="1"/>
  <c r="K2484" i="1"/>
  <c r="K2485" i="1"/>
  <c r="K2486" i="1"/>
  <c r="K2487" i="1"/>
  <c r="K2488" i="1"/>
  <c r="K2489" i="1"/>
  <c r="K2490" i="1"/>
  <c r="K2491" i="1"/>
  <c r="K2492" i="1"/>
  <c r="K2493" i="1"/>
  <c r="K2494" i="1"/>
  <c r="K2495" i="1"/>
  <c r="K2496" i="1"/>
  <c r="K2497" i="1"/>
  <c r="K2498" i="1"/>
  <c r="K2499" i="1"/>
  <c r="K2500" i="1"/>
  <c r="K2501" i="1"/>
  <c r="K2502" i="1"/>
  <c r="K2503" i="1"/>
  <c r="K2504" i="1"/>
  <c r="K2505" i="1"/>
  <c r="K2506" i="1"/>
  <c r="K2507" i="1"/>
  <c r="K2508" i="1"/>
  <c r="K2509" i="1"/>
  <c r="K2510" i="1"/>
  <c r="K2511" i="1"/>
  <c r="K2512" i="1"/>
  <c r="K2513" i="1"/>
  <c r="K2514" i="1"/>
  <c r="K2515" i="1"/>
  <c r="K2516" i="1"/>
  <c r="K2517" i="1"/>
  <c r="K2518" i="1"/>
  <c r="K2519" i="1"/>
  <c r="K2520" i="1"/>
  <c r="K2521" i="1"/>
  <c r="K2522" i="1"/>
  <c r="K2523" i="1"/>
  <c r="K2524" i="1"/>
  <c r="K2525" i="1"/>
  <c r="K2526" i="1"/>
  <c r="K2527" i="1"/>
  <c r="K2528" i="1"/>
  <c r="K2529" i="1"/>
  <c r="K2530" i="1"/>
  <c r="K2531" i="1"/>
  <c r="K2532" i="1"/>
  <c r="K2533" i="1"/>
  <c r="K2534" i="1"/>
  <c r="K2535" i="1"/>
  <c r="K2536" i="1"/>
  <c r="K2537" i="1"/>
  <c r="K2538" i="1"/>
  <c r="K2539" i="1"/>
  <c r="K2540" i="1"/>
  <c r="K2541" i="1"/>
  <c r="K2542" i="1"/>
  <c r="K2543" i="1"/>
  <c r="K2544" i="1"/>
  <c r="K2545" i="1"/>
  <c r="K2546" i="1"/>
  <c r="K2547" i="1"/>
  <c r="K2548" i="1"/>
  <c r="K2549" i="1"/>
  <c r="K2550" i="1"/>
  <c r="K2551" i="1"/>
  <c r="K2552" i="1"/>
  <c r="K2553" i="1"/>
  <c r="K2554" i="1"/>
  <c r="K2555" i="1"/>
  <c r="K2556" i="1"/>
  <c r="K2557" i="1"/>
  <c r="K2558" i="1"/>
  <c r="K2559" i="1"/>
  <c r="K2560" i="1"/>
  <c r="K2561" i="1"/>
  <c r="K2562" i="1"/>
  <c r="K2563" i="1"/>
  <c r="K2564" i="1"/>
  <c r="BU10" i="13" l="1"/>
  <c r="BU6" i="13"/>
  <c r="BU12" i="13"/>
  <c r="BT10" i="13"/>
  <c r="BT6" i="13"/>
  <c r="C69" i="13" l="1"/>
  <c r="D69" i="13"/>
  <c r="E69" i="13"/>
  <c r="C70" i="13"/>
  <c r="D70" i="13"/>
  <c r="E70" i="13"/>
  <c r="C71" i="13"/>
  <c r="D71" i="13"/>
  <c r="E71" i="13"/>
  <c r="C72" i="13"/>
  <c r="D72" i="13"/>
  <c r="E72" i="13"/>
  <c r="C73" i="13"/>
  <c r="D73" i="13"/>
  <c r="E73" i="13"/>
  <c r="B73" i="13"/>
  <c r="BS10" i="13" l="1"/>
  <c r="BS6" i="13"/>
  <c r="BR10" i="13" l="1"/>
  <c r="BR6" i="13" l="1"/>
  <c r="BI12" i="13" l="1"/>
  <c r="BP6" i="13"/>
  <c r="BQ10" i="13"/>
  <c r="BQ6" i="13" l="1"/>
  <c r="BP10" i="13" l="1"/>
  <c r="BO6" i="13" l="1"/>
  <c r="BM6" i="13"/>
  <c r="BO10" i="13"/>
  <c r="B71" i="13" l="1"/>
  <c r="B69" i="13"/>
  <c r="B70" i="13"/>
  <c r="B72" i="13"/>
  <c r="BM10" i="13" l="1"/>
  <c r="BN10" i="13"/>
  <c r="BL10" i="13" l="1"/>
  <c r="BL6" i="13"/>
  <c r="BK10" i="13" l="1"/>
  <c r="BK6" i="13"/>
  <c r="BJ10" i="13" l="1"/>
  <c r="AW12" i="13" l="1"/>
  <c r="AK12" i="13"/>
  <c r="BJ6" i="13"/>
  <c r="BD10" i="13" l="1"/>
  <c r="BI10" i="13"/>
  <c r="BI6" i="13" l="1"/>
  <c r="BF10" i="13" l="1"/>
  <c r="BG10" i="13"/>
  <c r="BG6" i="13"/>
  <c r="BF6" i="13" l="1"/>
  <c r="BE6" i="13" l="1"/>
  <c r="BD6" i="13"/>
  <c r="BC6" i="13" l="1"/>
  <c r="BB6" i="13" l="1"/>
  <c r="BA6" i="13" l="1"/>
  <c r="AZ6" i="13" l="1"/>
  <c r="AY6" i="13" l="1"/>
  <c r="AX6" i="13" l="1"/>
  <c r="BE10" i="13" l="1"/>
  <c r="BH10" i="13"/>
  <c r="BB10" i="13"/>
  <c r="BC10" i="13"/>
  <c r="AX10" i="13"/>
  <c r="AY10" i="13"/>
  <c r="AZ10" i="13"/>
  <c r="BA10" i="13"/>
  <c r="AW6" i="13"/>
  <c r="AW10" i="13"/>
  <c r="AV6" i="13" l="1"/>
  <c r="AU10" i="13" l="1"/>
  <c r="AV10" i="13"/>
  <c r="AU6" i="13" l="1"/>
  <c r="AS6" i="13" l="1"/>
  <c r="AS10" i="13"/>
  <c r="AT10" i="13"/>
  <c r="AT6" i="13"/>
  <c r="AR10" i="13" l="1"/>
  <c r="AR6" i="13"/>
  <c r="AQ10" i="13" l="1"/>
  <c r="AP10" i="13"/>
  <c r="AO10" i="13"/>
  <c r="AN10" i="13"/>
  <c r="AM10" i="13"/>
  <c r="AL10" i="13"/>
  <c r="AK10" i="13"/>
  <c r="AJ10" i="13"/>
  <c r="AI10" i="13"/>
  <c r="AH10" i="13"/>
  <c r="AG10" i="13"/>
  <c r="AF10" i="13"/>
  <c r="AE10" i="13"/>
  <c r="AD10" i="13"/>
  <c r="AC10" i="13"/>
  <c r="AB10" i="13"/>
  <c r="AA10" i="13"/>
  <c r="Z10" i="13"/>
  <c r="Y10" i="13"/>
  <c r="X10" i="13"/>
  <c r="W10" i="13"/>
  <c r="V10" i="13"/>
  <c r="U10" i="13"/>
  <c r="T10" i="13"/>
  <c r="S10" i="13"/>
  <c r="R10" i="13"/>
  <c r="Q10" i="13"/>
  <c r="P10" i="13"/>
  <c r="N10" i="13"/>
  <c r="M10" i="13"/>
  <c r="L10" i="13"/>
  <c r="K10" i="13"/>
  <c r="J10" i="13"/>
  <c r="I10" i="13"/>
  <c r="H10" i="13"/>
  <c r="G10" i="13"/>
  <c r="F10" i="13"/>
  <c r="E10" i="13"/>
  <c r="D10" i="13"/>
  <c r="C10" i="13"/>
  <c r="B10" i="13"/>
  <c r="C8" i="13"/>
  <c r="B7" i="13"/>
  <c r="C7" i="13" s="1"/>
  <c r="D7" i="13" s="1"/>
  <c r="AQ6" i="13"/>
  <c r="AP6" i="13"/>
  <c r="AO6" i="13"/>
  <c r="AN6" i="13"/>
  <c r="AM6" i="13"/>
  <c r="AL6" i="13"/>
  <c r="AK6" i="13"/>
  <c r="AJ6" i="13"/>
  <c r="AI6" i="13"/>
  <c r="AH6" i="13"/>
  <c r="AG6" i="13"/>
  <c r="AF6" i="13"/>
  <c r="AE6" i="13"/>
  <c r="AD6" i="13"/>
  <c r="AC6" i="13"/>
  <c r="AB6" i="13"/>
  <c r="AA6" i="13"/>
  <c r="Z6" i="13"/>
  <c r="Y6" i="13"/>
  <c r="X6" i="13"/>
  <c r="W6" i="13"/>
  <c r="V6" i="13"/>
  <c r="U6" i="13"/>
  <c r="T6" i="13"/>
  <c r="S6" i="13"/>
  <c r="R6" i="13"/>
  <c r="Q6" i="13"/>
  <c r="P6" i="13"/>
  <c r="O6" i="13"/>
  <c r="N6" i="13"/>
  <c r="M6" i="13"/>
  <c r="L6" i="13"/>
  <c r="K6" i="13"/>
  <c r="J6" i="13"/>
  <c r="I6" i="13"/>
  <c r="H6" i="13"/>
  <c r="G6" i="13"/>
  <c r="F6" i="13"/>
  <c r="O3" i="13"/>
  <c r="Y12" i="13" l="1"/>
  <c r="O10" i="13"/>
  <c r="C9" i="13"/>
  <c r="D8" i="13"/>
  <c r="E8" i="13" s="1"/>
  <c r="F8" i="13" s="1"/>
  <c r="G8" i="13" s="1"/>
  <c r="H8" i="13" s="1"/>
  <c r="I8" i="13" s="1"/>
  <c r="J8" i="13" s="1"/>
  <c r="K8" i="13" s="1"/>
  <c r="L8" i="13" s="1"/>
  <c r="M8" i="13" s="1"/>
  <c r="N8" i="13" s="1"/>
  <c r="O8" i="13" s="1"/>
  <c r="P8" i="13" s="1"/>
  <c r="Q8" i="13" s="1"/>
  <c r="R8" i="13" s="1"/>
  <c r="S8" i="13" s="1"/>
  <c r="T8" i="13" s="1"/>
  <c r="U8" i="13" s="1"/>
  <c r="V8" i="13" s="1"/>
  <c r="W8" i="13" s="1"/>
  <c r="X8" i="13" s="1"/>
  <c r="Y8" i="13" s="1"/>
  <c r="Z8" i="13" s="1"/>
  <c r="AA8" i="13" s="1"/>
  <c r="AB8" i="13" s="1"/>
  <c r="AC8" i="13" s="1"/>
  <c r="AD8" i="13" s="1"/>
  <c r="AE8" i="13" s="1"/>
  <c r="AF8" i="13" s="1"/>
  <c r="AG8" i="13" s="1"/>
  <c r="AH8" i="13" s="1"/>
  <c r="AI8" i="13" s="1"/>
  <c r="AJ8" i="13" s="1"/>
  <c r="AK8" i="13" s="1"/>
  <c r="AL8" i="13" s="1"/>
  <c r="AM8" i="13" s="1"/>
  <c r="AN8" i="13" s="1"/>
  <c r="AO8" i="13" s="1"/>
  <c r="AP8" i="13" s="1"/>
  <c r="AQ8" i="13" s="1"/>
  <c r="AR8" i="13" s="1"/>
  <c r="AS8" i="13" s="1"/>
  <c r="AT8" i="13" s="1"/>
  <c r="AU8" i="13" s="1"/>
  <c r="AV8" i="13" s="1"/>
  <c r="AW8" i="13" s="1"/>
  <c r="AX8" i="13" s="1"/>
  <c r="AY8" i="13" s="1"/>
  <c r="AZ8" i="13" s="1"/>
  <c r="BA8" i="13" s="1"/>
  <c r="BB8" i="13" s="1"/>
  <c r="BC8" i="13" s="1"/>
  <c r="BD8" i="13" s="1"/>
  <c r="BE8" i="13" s="1"/>
  <c r="BF8" i="13" s="1"/>
  <c r="BG8" i="13" s="1"/>
  <c r="BH8" i="13" s="1"/>
  <c r="BI8" i="13" s="1"/>
  <c r="BJ8" i="13" s="1"/>
  <c r="BK8" i="13" s="1"/>
  <c r="BL8" i="13" s="1"/>
  <c r="BM8" i="13" s="1"/>
  <c r="BN8" i="13" s="1"/>
  <c r="BO8" i="13" s="1"/>
  <c r="BP8" i="13" s="1"/>
  <c r="BQ8" i="13" s="1"/>
  <c r="BR8" i="13" s="1"/>
  <c r="BS8" i="13" s="1"/>
  <c r="BT8" i="13" s="1"/>
  <c r="BU8" i="13" s="1"/>
  <c r="E7" i="13"/>
  <c r="D9" i="13" l="1"/>
  <c r="F7" i="13"/>
  <c r="E9" i="13"/>
  <c r="F9" i="13" l="1"/>
  <c r="G7" i="13"/>
  <c r="G9" i="13" l="1"/>
  <c r="H7" i="13"/>
  <c r="H9" i="13" l="1"/>
  <c r="I7" i="13"/>
  <c r="J7" i="13" l="1"/>
  <c r="I9" i="13"/>
  <c r="K7" i="13" l="1"/>
  <c r="J9" i="13"/>
  <c r="L7" i="13" l="1"/>
  <c r="K9" i="13"/>
  <c r="L9" i="13" l="1"/>
  <c r="M7" i="13"/>
  <c r="M12" i="13" s="1"/>
  <c r="N7" i="13" l="1"/>
  <c r="M9" i="13"/>
  <c r="O7" i="13" l="1"/>
  <c r="N9" i="13"/>
  <c r="O9" i="13" l="1"/>
  <c r="P7" i="13"/>
  <c r="P9" i="13" l="1"/>
  <c r="Q7" i="13"/>
  <c r="R7" i="13" l="1"/>
  <c r="Q9" i="13"/>
  <c r="R9" i="13" l="1"/>
  <c r="S7" i="13"/>
  <c r="S9" i="13" l="1"/>
  <c r="T7" i="13"/>
  <c r="T9" i="13" l="1"/>
  <c r="U7" i="13"/>
  <c r="V7" i="13" l="1"/>
  <c r="U9" i="13"/>
  <c r="W7" i="13" l="1"/>
  <c r="V9" i="13"/>
  <c r="X7" i="13" l="1"/>
  <c r="W9" i="13"/>
  <c r="X9" i="13" l="1"/>
  <c r="Y7" i="13"/>
  <c r="Z7" i="13" l="1"/>
  <c r="Y9" i="13"/>
  <c r="Z9" i="13" l="1"/>
  <c r="AA7" i="13"/>
  <c r="AA9" i="13" l="1"/>
  <c r="AB7" i="13"/>
  <c r="AB9" i="13" l="1"/>
  <c r="AC7" i="13"/>
  <c r="AD7" i="13" l="1"/>
  <c r="AC9" i="13"/>
  <c r="AE7" i="13" l="1"/>
  <c r="AD9" i="13"/>
  <c r="AE9" i="13" l="1"/>
  <c r="AF7" i="13"/>
  <c r="AF9" i="13" l="1"/>
  <c r="AG7" i="13"/>
  <c r="AH7" i="13" l="1"/>
  <c r="AG9" i="13"/>
  <c r="AH9" i="13" l="1"/>
  <c r="AI7" i="13"/>
  <c r="AI9" i="13" l="1"/>
  <c r="AJ7" i="13"/>
  <c r="AJ9" i="13" l="1"/>
  <c r="AK7" i="13"/>
  <c r="AL7" i="13" l="1"/>
  <c r="AK9" i="13"/>
  <c r="AM7" i="13" l="1"/>
  <c r="AL9" i="13"/>
  <c r="AM9" i="13" l="1"/>
  <c r="AN7" i="13"/>
  <c r="AN9" i="13" l="1"/>
  <c r="AO7" i="13"/>
  <c r="AP7" i="13" l="1"/>
  <c r="AO9" i="13"/>
  <c r="AP9" i="13" l="1"/>
  <c r="AQ7" i="13"/>
  <c r="AQ9" i="13" l="1"/>
  <c r="AR7" i="13"/>
  <c r="AS7" i="13" l="1"/>
  <c r="AR9" i="13"/>
  <c r="AT7" i="13" l="1"/>
  <c r="AS9" i="13"/>
  <c r="AT9" i="13" l="1"/>
  <c r="AU7" i="13"/>
  <c r="AV7" i="13" l="1"/>
  <c r="AU9" i="13"/>
  <c r="AV9" i="13" l="1"/>
  <c r="AW7" i="13"/>
  <c r="AW9" i="13" l="1"/>
  <c r="AX7" i="13"/>
  <c r="AY7" i="13" l="1"/>
  <c r="AX9" i="13"/>
  <c r="AY9" i="13" l="1"/>
  <c r="AZ7" i="13"/>
  <c r="BA7" i="13" l="1"/>
  <c r="AZ9" i="13"/>
  <c r="BB7" i="13" l="1"/>
  <c r="BA9" i="13"/>
  <c r="BC7" i="13" l="1"/>
  <c r="BB9" i="13"/>
  <c r="BC9" i="13" l="1"/>
  <c r="BD7" i="13"/>
  <c r="BD9" i="13" l="1"/>
  <c r="BE7" i="13"/>
  <c r="BF7" i="13" l="1"/>
  <c r="BE9" i="13"/>
  <c r="BF9" i="13" l="1"/>
  <c r="BG7" i="13"/>
  <c r="BG9" i="13" s="1"/>
  <c r="BH7" i="13" l="1"/>
  <c r="BI7" i="13" s="1"/>
  <c r="BJ7" i="13" l="1"/>
  <c r="BI9" i="13"/>
  <c r="BH9" i="13"/>
  <c r="BJ9" i="13" l="1"/>
  <c r="BK7" i="13"/>
  <c r="BK9" i="13" l="1"/>
  <c r="BL7" i="13"/>
  <c r="BL9" i="13" l="1"/>
  <c r="BM7" i="13"/>
  <c r="BN7" i="13" l="1"/>
  <c r="BM9" i="13"/>
  <c r="BN9" i="13" l="1"/>
  <c r="BO7" i="13"/>
  <c r="BO9" i="13" l="1"/>
  <c r="BP7" i="13"/>
  <c r="BP9" i="13" l="1"/>
  <c r="BQ7" i="13"/>
  <c r="BQ9" i="13" l="1"/>
  <c r="BR7" i="13"/>
  <c r="BR9" i="13" l="1"/>
  <c r="BS7" i="13"/>
  <c r="BS9" i="13" l="1"/>
  <c r="BT7" i="13"/>
  <c r="BT9" i="13" l="1"/>
  <c r="BU7" i="13"/>
  <c r="BU9" i="1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Maxime Charlet</author>
  </authors>
  <commentList>
    <comment ref="F1436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Maxime Charlet:</t>
        </r>
        <r>
          <rPr>
            <sz val="9"/>
            <color indexed="81"/>
            <rFont val="Tahoma"/>
            <family val="2"/>
          </rPr>
          <t xml:space="preserve">
Initialement au 14/02/2020 décalé par Mathis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DOROTHEE</author>
  </authors>
  <commentList>
    <comment ref="AE4" authorId="0" shapeId="0" xr:uid="{00000000-0006-0000-0900-000001000000}">
      <text>
        <r>
          <rPr>
            <b/>
            <sz val="9"/>
            <color indexed="81"/>
            <rFont val="Tahoma"/>
            <family val="2"/>
          </rPr>
          <t>Mais 71% dans le délai cible</t>
        </r>
      </text>
    </comment>
    <comment ref="AF4" authorId="0" shapeId="0" xr:uid="{00000000-0006-0000-0900-000002000000}">
      <text>
        <r>
          <rPr>
            <b/>
            <sz val="9"/>
            <color indexed="81"/>
            <rFont val="Tahoma"/>
            <family val="2"/>
          </rPr>
          <t>DOROTHEE:</t>
        </r>
        <r>
          <rPr>
            <sz val="9"/>
            <color indexed="81"/>
            <rFont val="Tahoma"/>
            <family val="2"/>
          </rPr>
          <t xml:space="preserve">
SANS DT557 BOCCARD</t>
        </r>
      </text>
    </comment>
    <comment ref="AI4" authorId="0" shapeId="0" xr:uid="{00000000-0006-0000-0900-000003000000}">
      <text>
        <r>
          <rPr>
            <b/>
            <sz val="9"/>
            <color indexed="81"/>
            <rFont val="Tahoma"/>
            <family val="2"/>
          </rPr>
          <t>DOROTHEE:</t>
        </r>
        <r>
          <rPr>
            <sz val="9"/>
            <color indexed="81"/>
            <rFont val="Tahoma"/>
            <family val="2"/>
          </rPr>
          <t xml:space="preserve">
7 sans naphtachimie</t>
        </r>
      </text>
    </comment>
    <comment ref="AL4" authorId="0" shapeId="0" xr:uid="{00000000-0006-0000-0900-000004000000}">
      <text>
        <r>
          <rPr>
            <b/>
            <sz val="9"/>
            <color indexed="81"/>
            <rFont val="Tahoma"/>
            <family val="2"/>
          </rPr>
          <t>DOROTHEE:</t>
        </r>
        <r>
          <rPr>
            <sz val="9"/>
            <color indexed="81"/>
            <rFont val="Tahoma"/>
            <family val="2"/>
          </rPr>
          <t xml:space="preserve">
SANS BOCCARD</t>
        </r>
      </text>
    </comment>
  </commentList>
</comments>
</file>

<file path=xl/sharedStrings.xml><?xml version="1.0" encoding="utf-8"?>
<sst xmlns="http://schemas.openxmlformats.org/spreadsheetml/2006/main" count="143" uniqueCount="113">
  <si>
    <t>Client</t>
  </si>
  <si>
    <t>Date de réponse cible</t>
  </si>
  <si>
    <t>Devis cumulés</t>
  </si>
  <si>
    <t>% de commande (en cumul)</t>
  </si>
  <si>
    <t>A</t>
  </si>
  <si>
    <t>Nbr de devis et révision répondu dans le mois (1ere réponse et révision)</t>
  </si>
  <si>
    <t>Commentaires</t>
  </si>
  <si>
    <t>% de devis répondu en 7 jours calendaires ou moins</t>
  </si>
  <si>
    <t>% de devis du mois passé en commande</t>
  </si>
  <si>
    <t>Commandes cumulées depuis janvier 2015</t>
  </si>
  <si>
    <t>fev 2017</t>
  </si>
  <si>
    <t xml:space="preserve">Devis répondus dans le mois et passés en commande </t>
  </si>
  <si>
    <t>D</t>
  </si>
  <si>
    <t>C</t>
  </si>
  <si>
    <t>B</t>
  </si>
  <si>
    <t>Catégorie des devis</t>
  </si>
  <si>
    <t>Nom</t>
  </si>
  <si>
    <t>Prénom</t>
  </si>
  <si>
    <t>Mail</t>
  </si>
  <si>
    <t>Type de devis</t>
  </si>
  <si>
    <t>Détail</t>
  </si>
  <si>
    <t>Vérification jours fériés implantés dans les dates</t>
  </si>
  <si>
    <t>Mise à jour du planning de charge à l'ouverture du fichier</t>
  </si>
  <si>
    <t>Visualisation dans le planning de charge de la date du jour (ligne verticale par exemple)</t>
  </si>
  <si>
    <t>jan</t>
  </si>
  <si>
    <t>fev</t>
  </si>
  <si>
    <t>mars</t>
  </si>
  <si>
    <t>avr</t>
  </si>
  <si>
    <t>mai</t>
  </si>
  <si>
    <t>juin</t>
  </si>
  <si>
    <t>juil</t>
  </si>
  <si>
    <t>aout</t>
  </si>
  <si>
    <t>sept</t>
  </si>
  <si>
    <t>oct</t>
  </si>
  <si>
    <t>nov</t>
  </si>
  <si>
    <t>dec</t>
  </si>
  <si>
    <t>Temps moyen de réponse en jours calendaires (sans les cat D à partir de juin 2018)</t>
  </si>
  <si>
    <t>Bugs:</t>
  </si>
  <si>
    <t>Initiales</t>
  </si>
  <si>
    <t>Devis par Zone</t>
  </si>
  <si>
    <t>Devis passé en commande par zone</t>
  </si>
  <si>
    <t>Jours</t>
  </si>
  <si>
    <t>Révision</t>
  </si>
  <si>
    <t>Données</t>
  </si>
  <si>
    <t>Date de
demande</t>
  </si>
  <si>
    <t>Date de réponse
finale</t>
  </si>
  <si>
    <t>Chargé du
devis</t>
  </si>
  <si>
    <t>Chemin des devis</t>
  </si>
  <si>
    <t>Chemin de la check liste</t>
  </si>
  <si>
    <t>Chemin de la fiche devis</t>
  </si>
  <si>
    <t>Commercial</t>
  </si>
  <si>
    <t>Date de
commande</t>
  </si>
  <si>
    <t>Améliorations à apporter :</t>
  </si>
  <si>
    <t>Heures totales travaillées</t>
  </si>
  <si>
    <t>Date du jour</t>
  </si>
  <si>
    <t>Date</t>
  </si>
  <si>
    <t>Chargé de devis</t>
  </si>
  <si>
    <t>Si toutes les dates de réponse finales sont remplies -&gt; Code 9 sur table des charges</t>
  </si>
  <si>
    <t>N° du premier devis</t>
  </si>
  <si>
    <t>Chemin des commandes</t>
  </si>
  <si>
    <t>Chemin - Revue de contrat</t>
  </si>
  <si>
    <t>Chemin - REX</t>
  </si>
  <si>
    <t>Chemin - Suivi des Commandes</t>
  </si>
  <si>
    <t>Alsachimie</t>
  </si>
  <si>
    <t>Roforge</t>
  </si>
  <si>
    <t>Attribution clients</t>
  </si>
  <si>
    <t>EDF Cordemais</t>
  </si>
  <si>
    <t>Butachimie</t>
  </si>
  <si>
    <t>Arkema</t>
  </si>
  <si>
    <t>Numéro d'AR</t>
  </si>
  <si>
    <t>Lien vers le
dossier Devis</t>
  </si>
  <si>
    <t>Lien vers le
dossier AR</t>
  </si>
  <si>
    <t>Numéro de
devis / d'offre</t>
  </si>
  <si>
    <t>Catégorie</t>
  </si>
  <si>
    <t>Fibre Excellence</t>
  </si>
  <si>
    <t>Sans consultation / Standard (0.667 h/j)</t>
  </si>
  <si>
    <t>Besoin consultation simple / Analyse simple (1.666 h/j)</t>
  </si>
  <si>
    <t>Besoin consultation longue / Spécifications légères (2,272 h/J)</t>
  </si>
  <si>
    <t>Besoin consultation longue / Spécifications lourdes (2,381 h/j)</t>
  </si>
  <si>
    <t>Date de prise
en compte</t>
  </si>
  <si>
    <t>Voir dossier DT1</t>
  </si>
  <si>
    <t>21/11/2022</t>
  </si>
  <si>
    <t>Mail1@Mail.com</t>
  </si>
  <si>
    <t>Mail2@Mail.com</t>
  </si>
  <si>
    <t>Mail3@Mail.com</t>
  </si>
  <si>
    <t>Mail4@Mail.com</t>
  </si>
  <si>
    <t>Mail5@Mail.com</t>
  </si>
  <si>
    <t>Mail6@Mail.com</t>
  </si>
  <si>
    <t>Mail7@Mail.com</t>
  </si>
  <si>
    <t>Prénom 1</t>
  </si>
  <si>
    <t>Prénom 2</t>
  </si>
  <si>
    <t>Prénom 3</t>
  </si>
  <si>
    <t>Prénom 4</t>
  </si>
  <si>
    <t>Prénom 5</t>
  </si>
  <si>
    <t>Prénom 6</t>
  </si>
  <si>
    <t>Prénom 7</t>
  </si>
  <si>
    <t>Nom 1</t>
  </si>
  <si>
    <t>Nom 2</t>
  </si>
  <si>
    <t>Nom 3</t>
  </si>
  <si>
    <t>Nom 4</t>
  </si>
  <si>
    <t>Nom 5</t>
  </si>
  <si>
    <t>Nom 6</t>
  </si>
  <si>
    <t>Nom 7</t>
  </si>
  <si>
    <t>PN1</t>
  </si>
  <si>
    <t>PN2</t>
  </si>
  <si>
    <t>PN3</t>
  </si>
  <si>
    <t>PN4</t>
  </si>
  <si>
    <t>PN5</t>
  </si>
  <si>
    <t>PN6</t>
  </si>
  <si>
    <t>PN7</t>
  </si>
  <si>
    <t>C:\Users\clement\Desktop\TEST</t>
  </si>
  <si>
    <t>Non définie</t>
  </si>
  <si>
    <t>Non défini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</si>
</sst>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23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8"/>
      <name val="Calibri"/>
      <family val="2"/>
      <scheme val="minor"/>
    </font>
    <font>
      <sz val="11"/>
      <name val="Manrope"/>
    </font>
    <font>
      <b/>
      <sz val="15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5"/>
      <color theme="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rgb="FF006100"/>
      <name val="Calibri"/>
      <family val="2"/>
      <scheme val="minor"/>
    </font>
    <font>
      <sz val="11"/>
      <color indexed="8"/>
      <name val="Calibri"/>
      <family val="2"/>
      <scheme val="minor"/>
    </font>
    <font>
      <sz val="15"/>
      <color rgb="FF000000"/>
      <name val="Manrope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E135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39997558519241921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9" fontId="4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8" fillId="6" borderId="0" applyNumberFormat="0" applyBorder="0" applyAlignment="0" applyProtection="0"/>
  </cellStyleXfs>
  <cellXfs count="129">
    <xf numFmtId="0" fontId="0" fillId="0" borderId="0" xfId="0"/>
    <xf numFmtId="0" fontId="0" fillId="0" borderId="1" xfId="0" applyBorder="1"/>
    <xf numFmtId="0" fontId="3" fillId="0" borderId="0" xfId="0" applyFont="1" applyAlignment="1">
      <alignment vertical="center"/>
    </xf>
    <xf numFmtId="17" fontId="0" fillId="0" borderId="1" xfId="0" applyNumberFormat="1" applyBorder="1"/>
    <xf numFmtId="0" fontId="5" fillId="0" borderId="0" xfId="0" applyFont="1"/>
    <xf numFmtId="17" fontId="0" fillId="2" borderId="1" xfId="0" applyNumberFormat="1" applyFill="1" applyBorder="1"/>
    <xf numFmtId="0" fontId="0" fillId="2" borderId="1" xfId="0" applyFill="1" applyBorder="1"/>
    <xf numFmtId="9" fontId="0" fillId="2" borderId="1" xfId="1" applyFont="1" applyFill="1" applyBorder="1"/>
    <xf numFmtId="0" fontId="5" fillId="2" borderId="0" xfId="0" applyFont="1" applyFill="1"/>
    <xf numFmtId="9" fontId="5" fillId="2" borderId="0" xfId="1" applyFont="1" applyFill="1"/>
    <xf numFmtId="17" fontId="0" fillId="2" borderId="3" xfId="0" applyNumberFormat="1" applyFill="1" applyBorder="1"/>
    <xf numFmtId="0" fontId="0" fillId="2" borderId="3" xfId="0" applyFill="1" applyBorder="1"/>
    <xf numFmtId="9" fontId="0" fillId="2" borderId="3" xfId="1" applyFont="1" applyFill="1" applyBorder="1"/>
    <xf numFmtId="0" fontId="5" fillId="0" borderId="1" xfId="0" applyFont="1" applyBorder="1"/>
    <xf numFmtId="0" fontId="2" fillId="0" borderId="0" xfId="0" applyFont="1"/>
    <xf numFmtId="0" fontId="0" fillId="0" borderId="3" xfId="0" applyBorder="1" applyAlignment="1">
      <alignment wrapText="1"/>
    </xf>
    <xf numFmtId="0" fontId="0" fillId="0" borderId="1" xfId="0" applyBorder="1" applyAlignment="1">
      <alignment wrapText="1"/>
    </xf>
    <xf numFmtId="0" fontId="5" fillId="0" borderId="2" xfId="0" applyFont="1" applyBorder="1"/>
    <xf numFmtId="9" fontId="3" fillId="0" borderId="0" xfId="1" applyFont="1" applyAlignment="1">
      <alignment vertical="center"/>
    </xf>
    <xf numFmtId="17" fontId="0" fillId="3" borderId="1" xfId="0" applyNumberFormat="1" applyFill="1" applyBorder="1"/>
    <xf numFmtId="0" fontId="0" fillId="3" borderId="1" xfId="0" applyFill="1" applyBorder="1"/>
    <xf numFmtId="9" fontId="0" fillId="3" borderId="1" xfId="1" applyFont="1" applyFill="1" applyBorder="1"/>
    <xf numFmtId="9" fontId="4" fillId="3" borderId="1" xfId="1" applyFill="1" applyBorder="1"/>
    <xf numFmtId="0" fontId="5" fillId="3" borderId="1" xfId="0" applyFont="1" applyFill="1" applyBorder="1"/>
    <xf numFmtId="9" fontId="5" fillId="3" borderId="1" xfId="1" applyFont="1" applyFill="1" applyBorder="1"/>
    <xf numFmtId="17" fontId="0" fillId="7" borderId="1" xfId="0" applyNumberFormat="1" applyFill="1" applyBorder="1"/>
    <xf numFmtId="17" fontId="1" fillId="7" borderId="1" xfId="0" applyNumberFormat="1" applyFont="1" applyFill="1" applyBorder="1"/>
    <xf numFmtId="0" fontId="0" fillId="7" borderId="1" xfId="0" applyFill="1" applyBorder="1"/>
    <xf numFmtId="0" fontId="1" fillId="7" borderId="1" xfId="0" applyFont="1" applyFill="1" applyBorder="1"/>
    <xf numFmtId="9" fontId="0" fillId="7" borderId="1" xfId="1" applyFont="1" applyFill="1" applyBorder="1"/>
    <xf numFmtId="9" fontId="1" fillId="7" borderId="1" xfId="1" applyFont="1" applyFill="1" applyBorder="1"/>
    <xf numFmtId="0" fontId="5" fillId="7" borderId="1" xfId="0" applyFont="1" applyFill="1" applyBorder="1"/>
    <xf numFmtId="9" fontId="5" fillId="7" borderId="1" xfId="1" applyFont="1" applyFill="1" applyBorder="1"/>
    <xf numFmtId="9" fontId="0" fillId="0" borderId="0" xfId="1" applyFont="1"/>
    <xf numFmtId="9" fontId="5" fillId="0" borderId="1" xfId="1" applyFont="1" applyBorder="1"/>
    <xf numFmtId="0" fontId="1" fillId="3" borderId="1" xfId="0" applyFont="1" applyFill="1" applyBorder="1"/>
    <xf numFmtId="9" fontId="0" fillId="0" borderId="1" xfId="1" applyFont="1" applyBorder="1"/>
    <xf numFmtId="9" fontId="0" fillId="0" borderId="1" xfId="0" applyNumberFormat="1" applyBorder="1"/>
    <xf numFmtId="0" fontId="0" fillId="0" borderId="14" xfId="0" applyBorder="1"/>
    <xf numFmtId="0" fontId="6" fillId="4" borderId="17" xfId="0" applyFont="1" applyFill="1" applyBorder="1"/>
    <xf numFmtId="0" fontId="0" fillId="4" borderId="18" xfId="0" applyFill="1" applyBorder="1"/>
    <xf numFmtId="0" fontId="0" fillId="4" borderId="19" xfId="0" applyFill="1" applyBorder="1"/>
    <xf numFmtId="0" fontId="0" fillId="4" borderId="4" xfId="0" applyFill="1" applyBorder="1"/>
    <xf numFmtId="0" fontId="0" fillId="0" borderId="20" xfId="0" applyBorder="1"/>
    <xf numFmtId="0" fontId="0" fillId="4" borderId="5" xfId="0" applyFill="1" applyBorder="1"/>
    <xf numFmtId="0" fontId="0" fillId="0" borderId="6" xfId="0" applyBorder="1"/>
    <xf numFmtId="0" fontId="0" fillId="0" borderId="21" xfId="0" applyBorder="1"/>
    <xf numFmtId="0" fontId="0" fillId="0" borderId="18" xfId="0" applyBorder="1"/>
    <xf numFmtId="0" fontId="0" fillId="0" borderId="19" xfId="0" applyBorder="1"/>
    <xf numFmtId="0" fontId="0" fillId="4" borderId="22" xfId="0" applyFill="1" applyBorder="1"/>
    <xf numFmtId="0" fontId="0" fillId="0" borderId="8" xfId="0" applyBorder="1"/>
    <xf numFmtId="9" fontId="0" fillId="0" borderId="6" xfId="1" applyFont="1" applyBorder="1"/>
    <xf numFmtId="0" fontId="15" fillId="0" borderId="7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7" fillId="8" borderId="1" xfId="0" applyFont="1" applyFill="1" applyBorder="1" applyAlignment="1">
      <alignment horizontal="center" vertical="center" wrapText="1"/>
    </xf>
    <xf numFmtId="14" fontId="17" fillId="8" borderId="1" xfId="0" applyNumberFormat="1" applyFont="1" applyFill="1" applyBorder="1" applyAlignment="1">
      <alignment horizontal="center" vertical="center" wrapText="1"/>
    </xf>
    <xf numFmtId="164" fontId="17" fillId="8" borderId="1" xfId="0" applyNumberFormat="1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14" fontId="15" fillId="0" borderId="1" xfId="0" applyNumberFormat="1" applyFont="1" applyBorder="1" applyAlignment="1">
      <alignment horizontal="center" vertical="center" wrapText="1"/>
    </xf>
    <xf numFmtId="164" fontId="15" fillId="0" borderId="1" xfId="0" applyNumberFormat="1" applyFont="1" applyBorder="1" applyAlignment="1">
      <alignment horizontal="center" vertical="center" wrapText="1"/>
    </xf>
    <xf numFmtId="49" fontId="15" fillId="0" borderId="1" xfId="0" applyNumberFormat="1" applyFont="1" applyBorder="1" applyAlignment="1">
      <alignment horizontal="center" vertical="center" wrapText="1"/>
    </xf>
    <xf numFmtId="17" fontId="15" fillId="0" borderId="1" xfId="0" quotePrefix="1" applyNumberFormat="1" applyFont="1" applyBorder="1" applyAlignment="1">
      <alignment horizontal="center" vertical="center" wrapText="1"/>
    </xf>
    <xf numFmtId="164" fontId="16" fillId="0" borderId="1" xfId="0" applyNumberFormat="1" applyFont="1" applyBorder="1" applyAlignment="1">
      <alignment horizontal="center" vertical="center" wrapText="1"/>
    </xf>
    <xf numFmtId="14" fontId="19" fillId="0" borderId="1" xfId="0" quotePrefix="1" applyNumberFormat="1" applyFont="1" applyBorder="1" applyAlignment="1">
      <alignment horizontal="center" vertical="center" wrapText="1"/>
    </xf>
    <xf numFmtId="14" fontId="16" fillId="0" borderId="1" xfId="0" applyNumberFormat="1" applyFont="1" applyBorder="1" applyAlignment="1">
      <alignment horizontal="center" vertical="center" wrapText="1"/>
    </xf>
    <xf numFmtId="14" fontId="15" fillId="0" borderId="1" xfId="0" quotePrefix="1" applyNumberFormat="1" applyFont="1" applyBorder="1" applyAlignment="1">
      <alignment horizontal="center" vertical="center" wrapText="1"/>
    </xf>
    <xf numFmtId="0" fontId="20" fillId="0" borderId="1" xfId="3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14" fontId="19" fillId="0" borderId="1" xfId="0" applyNumberFormat="1" applyFont="1" applyBorder="1" applyAlignment="1">
      <alignment horizontal="center" vertical="center" wrapText="1"/>
    </xf>
    <xf numFmtId="0" fontId="16" fillId="0" borderId="1" xfId="3" applyFont="1" applyFill="1" applyBorder="1" applyAlignment="1">
      <alignment horizontal="center" vertical="center" wrapText="1"/>
    </xf>
    <xf numFmtId="14" fontId="16" fillId="0" borderId="1" xfId="3" applyNumberFormat="1" applyFont="1" applyFill="1" applyBorder="1" applyAlignment="1">
      <alignment horizontal="center" vertical="center" wrapText="1"/>
    </xf>
    <xf numFmtId="14" fontId="18" fillId="0" borderId="1" xfId="0" applyNumberFormat="1" applyFont="1" applyBorder="1" applyAlignment="1">
      <alignment horizontal="center" vertical="center" wrapText="1"/>
    </xf>
    <xf numFmtId="16" fontId="15" fillId="0" borderId="1" xfId="0" applyNumberFormat="1" applyFont="1" applyBorder="1" applyAlignment="1">
      <alignment horizontal="center" vertical="center" wrapText="1"/>
    </xf>
    <xf numFmtId="164" fontId="19" fillId="0" borderId="1" xfId="0" applyNumberFormat="1" applyFont="1" applyBorder="1" applyAlignment="1">
      <alignment horizontal="center" vertical="center" wrapText="1"/>
    </xf>
    <xf numFmtId="164" fontId="14" fillId="0" borderId="1" xfId="0" applyNumberFormat="1" applyFont="1" applyBorder="1" applyAlignment="1">
      <alignment horizontal="center" vertical="center" wrapText="1"/>
    </xf>
    <xf numFmtId="1" fontId="16" fillId="0" borderId="1" xfId="0" applyNumberFormat="1" applyFont="1" applyBorder="1" applyAlignment="1">
      <alignment horizontal="center" vertical="center" wrapText="1"/>
    </xf>
    <xf numFmtId="1" fontId="15" fillId="0" borderId="1" xfId="0" applyNumberFormat="1" applyFont="1" applyBorder="1" applyAlignment="1">
      <alignment horizontal="center" vertical="center" wrapText="1"/>
    </xf>
    <xf numFmtId="0" fontId="15" fillId="0" borderId="1" xfId="3" applyFont="1" applyFill="1" applyBorder="1" applyAlignment="1">
      <alignment horizontal="center" vertical="center" wrapText="1"/>
    </xf>
    <xf numFmtId="0" fontId="20" fillId="0" borderId="0" xfId="3" applyFont="1" applyFill="1" applyBorder="1" applyAlignment="1">
      <alignment horizontal="center" vertical="center" wrapText="1"/>
    </xf>
    <xf numFmtId="1" fontId="15" fillId="0" borderId="1" xfId="0" quotePrefix="1" applyNumberFormat="1" applyFont="1" applyBorder="1" applyAlignment="1">
      <alignment horizontal="center" vertical="center" wrapText="1"/>
    </xf>
    <xf numFmtId="164" fontId="15" fillId="5" borderId="1" xfId="0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21" fillId="0" borderId="1" xfId="2" applyFont="1" applyBorder="1" applyAlignment="1">
      <alignment horizontal="center" vertical="center" wrapText="1"/>
    </xf>
    <xf numFmtId="0" fontId="7" fillId="0" borderId="0" xfId="2" applyFill="1" applyBorder="1" applyAlignment="1">
      <alignment horizontal="center" vertical="center"/>
    </xf>
    <xf numFmtId="14" fontId="15" fillId="0" borderId="0" xfId="0" applyNumberFormat="1" applyFont="1" applyAlignment="1">
      <alignment horizontal="center" vertical="center"/>
    </xf>
    <xf numFmtId="14" fontId="17" fillId="8" borderId="8" xfId="0" applyNumberFormat="1" applyFont="1" applyFill="1" applyBorder="1" applyAlignment="1">
      <alignment horizontal="center" vertical="center"/>
    </xf>
    <xf numFmtId="14" fontId="17" fillId="9" borderId="0" xfId="0" applyNumberFormat="1" applyFont="1" applyFill="1" applyAlignment="1">
      <alignment vertical="center"/>
    </xf>
    <xf numFmtId="0" fontId="12" fillId="10" borderId="0" xfId="0" applyFont="1" applyFill="1"/>
    <xf numFmtId="0" fontId="12" fillId="10" borderId="0" xfId="0" applyFont="1" applyFill="1" applyAlignment="1">
      <alignment wrapText="1"/>
    </xf>
    <xf numFmtId="0" fontId="12" fillId="11" borderId="0" xfId="0" applyFont="1" applyFill="1"/>
    <xf numFmtId="0" fontId="16" fillId="0" borderId="0" xfId="0" applyFont="1" applyAlignment="1">
      <alignment horizontal="center" vertical="center" wrapText="1"/>
    </xf>
    <xf numFmtId="0" fontId="21" fillId="0" borderId="1" xfId="2" applyFont="1" applyFill="1" applyBorder="1" applyAlignment="1">
      <alignment horizontal="center" vertical="center" wrapText="1"/>
    </xf>
    <xf numFmtId="1" fontId="17" fillId="8" borderId="1" xfId="0" applyNumberFormat="1" applyFont="1" applyFill="1" applyBorder="1" applyAlignment="1">
      <alignment horizontal="center" vertical="center" wrapText="1"/>
    </xf>
    <xf numFmtId="11" fontId="16" fillId="0" borderId="1" xfId="0" applyNumberFormat="1" applyFont="1" applyBorder="1" applyAlignment="1">
      <alignment horizontal="center" vertical="center" wrapText="1"/>
    </xf>
    <xf numFmtId="0" fontId="15" fillId="12" borderId="13" xfId="0" applyFont="1" applyFill="1" applyBorder="1" applyAlignment="1">
      <alignment horizontal="center" vertical="center"/>
    </xf>
    <xf numFmtId="0" fontId="15" fillId="0" borderId="13" xfId="0" applyFont="1" applyBorder="1" applyAlignment="1">
      <alignment horizontal="center" vertical="center"/>
    </xf>
    <xf numFmtId="0" fontId="15" fillId="0" borderId="25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0" fontId="15" fillId="0" borderId="10" xfId="0" applyFont="1" applyBorder="1" applyAlignment="1">
      <alignment horizontal="center" vertical="center"/>
    </xf>
    <xf numFmtId="0" fontId="15" fillId="12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17" fillId="8" borderId="9" xfId="0" applyFont="1" applyFill="1" applyBorder="1" applyAlignment="1">
      <alignment horizontal="center" vertical="center"/>
    </xf>
    <xf numFmtId="0" fontId="17" fillId="8" borderId="10" xfId="0" applyFont="1" applyFill="1" applyBorder="1" applyAlignment="1">
      <alignment horizontal="center" vertical="center"/>
    </xf>
    <xf numFmtId="0" fontId="7" fillId="0" borderId="8" xfId="2" applyBorder="1" applyAlignment="1">
      <alignment horizontal="center" vertical="center"/>
    </xf>
    <xf numFmtId="0" fontId="7" fillId="0" borderId="0" xfId="2" applyBorder="1" applyAlignment="1">
      <alignment horizontal="center" vertical="center"/>
    </xf>
    <xf numFmtId="0" fontId="7" fillId="0" borderId="16" xfId="2" applyBorder="1" applyAlignment="1">
      <alignment horizontal="center" vertical="center"/>
    </xf>
    <xf numFmtId="0" fontId="15" fillId="0" borderId="14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7" fillId="8" borderId="9" xfId="0" applyFont="1" applyFill="1" applyBorder="1" applyAlignment="1">
      <alignment horizontal="center" vertical="center"/>
    </xf>
    <xf numFmtId="0" fontId="17" fillId="8" borderId="11" xfId="0" applyFont="1" applyFill="1" applyBorder="1" applyAlignment="1">
      <alignment horizontal="center" vertical="center"/>
    </xf>
    <xf numFmtId="0" fontId="17" fillId="8" borderId="7" xfId="0" applyFont="1" applyFill="1" applyBorder="1" applyAlignment="1">
      <alignment horizontal="center" vertical="center"/>
    </xf>
    <xf numFmtId="0" fontId="17" fillId="8" borderId="8" xfId="0" applyFont="1" applyFill="1" applyBorder="1" applyAlignment="1">
      <alignment horizontal="center" vertical="center"/>
    </xf>
    <xf numFmtId="0" fontId="17" fillId="8" borderId="14" xfId="0" applyFont="1" applyFill="1" applyBorder="1" applyAlignment="1">
      <alignment horizontal="center" vertical="center"/>
    </xf>
    <xf numFmtId="0" fontId="17" fillId="8" borderId="10" xfId="0" applyFont="1" applyFill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5" fillId="0" borderId="24" xfId="0" applyFont="1" applyBorder="1" applyAlignment="1">
      <alignment horizontal="center" vertical="center"/>
    </xf>
    <xf numFmtId="0" fontId="17" fillId="8" borderId="13" xfId="0" applyFont="1" applyFill="1" applyBorder="1" applyAlignment="1">
      <alignment horizontal="center" vertical="center" textRotation="90"/>
    </xf>
    <xf numFmtId="0" fontId="17" fillId="8" borderId="0" xfId="0" applyFont="1" applyFill="1" applyAlignment="1">
      <alignment horizontal="center" vertical="center" textRotation="90"/>
    </xf>
    <xf numFmtId="0" fontId="15" fillId="2" borderId="1" xfId="0" applyFont="1" applyFill="1" applyBorder="1" applyAlignment="1">
      <alignment horizontal="center" vertical="center"/>
    </xf>
    <xf numFmtId="14" fontId="15" fillId="0" borderId="1" xfId="0" applyNumberFormat="1" applyFont="1" applyBorder="1" applyAlignment="1">
      <alignment horizontal="center" vertical="center"/>
    </xf>
  </cellXfs>
  <cellStyles count="4">
    <cellStyle name="Lien hypertexte" xfId="2" builtinId="8"/>
    <cellStyle name="Normal" xfId="0" builtinId="0"/>
    <cellStyle name="Pourcentage" xfId="1" builtinId="5"/>
    <cellStyle name="Satisfaisant" xfId="3" builtinId="26"/>
  </cellStyles>
  <dxfs count="5"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colors>
    <mruColors>
      <color rgb="FFC6E0B4"/>
      <color rgb="FF0E135F"/>
      <color rgb="FFE73643"/>
      <color rgb="FF339999"/>
      <color rgb="FFFE767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FR"/>
              <a:t>Tableau des charges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6.4220694389216862E-2"/>
          <c:y val="0.14039468775072445"/>
          <c:w val="0.89264222765533663"/>
          <c:h val="0.61268581811698442"/>
        </c:manualLayout>
      </c:layout>
      <c:lineChart>
        <c:grouping val="standard"/>
        <c:varyColors val="0"/>
        <c:ser>
          <c:idx val="2"/>
          <c:order val="0"/>
          <c:tx>
            <c:strRef>
              <c:f>'Tableau des Charges'!$D$2</c:f>
              <c:strCache>
                <c:ptCount val="1"/>
                <c:pt idx="0">
                  <c:v>Prénom 3</c:v>
                </c:pt>
              </c:strCache>
            </c:strRef>
          </c:tx>
          <c:spPr>
            <a:ln w="34925" cap="rnd">
              <a:solidFill>
                <a:schemeClr val="accent3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'Tableau des Charges'!$A$3:$A$999</c:f>
              <c:numCache>
                <c:formatCode>m/d/yyyy</c:formatCode>
                <c:ptCount val="997"/>
                <c:pt idx="0">
                  <c:v>44886</c:v>
                </c:pt>
                <c:pt idx="1">
                  <c:v>44887</c:v>
                </c:pt>
                <c:pt idx="2">
                  <c:v>44888</c:v>
                </c:pt>
                <c:pt idx="3">
                  <c:v>44889</c:v>
                </c:pt>
                <c:pt idx="4">
                  <c:v>44890</c:v>
                </c:pt>
                <c:pt idx="5">
                  <c:v>44893</c:v>
                </c:pt>
                <c:pt idx="6">
                  <c:v>44894</c:v>
                </c:pt>
                <c:pt idx="7">
                  <c:v>44895</c:v>
                </c:pt>
                <c:pt idx="8">
                  <c:v>44896</c:v>
                </c:pt>
                <c:pt idx="9">
                  <c:v>44897</c:v>
                </c:pt>
                <c:pt idx="10">
                  <c:v>44900</c:v>
                </c:pt>
              </c:numCache>
            </c:numRef>
          </c:cat>
          <c:val>
            <c:numRef>
              <c:f>'Tableau des Charges'!$D$3:$D$999</c:f>
              <c:numCache>
                <c:formatCode>General</c:formatCode>
                <c:ptCount val="99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C5F-4EC8-A17D-32C4B880F5BE}"/>
            </c:ext>
          </c:extLst>
        </c:ser>
        <c:ser>
          <c:idx val="3"/>
          <c:order val="1"/>
          <c:tx>
            <c:strRef>
              <c:f>'Tableau des Charges'!$E$2</c:f>
              <c:strCache>
                <c:ptCount val="1"/>
                <c:pt idx="0">
                  <c:v>Prénom 4</c:v>
                </c:pt>
              </c:strCache>
            </c:strRef>
          </c:tx>
          <c:spPr>
            <a:ln w="34925" cap="rnd">
              <a:solidFill>
                <a:schemeClr val="accent4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'Tableau des Charges'!$A$3:$A$999</c:f>
              <c:numCache>
                <c:formatCode>m/d/yyyy</c:formatCode>
                <c:ptCount val="997"/>
                <c:pt idx="0">
                  <c:v>44886</c:v>
                </c:pt>
                <c:pt idx="1">
                  <c:v>44887</c:v>
                </c:pt>
                <c:pt idx="2">
                  <c:v>44888</c:v>
                </c:pt>
                <c:pt idx="3">
                  <c:v>44889</c:v>
                </c:pt>
                <c:pt idx="4">
                  <c:v>44890</c:v>
                </c:pt>
                <c:pt idx="5">
                  <c:v>44893</c:v>
                </c:pt>
                <c:pt idx="6">
                  <c:v>44894</c:v>
                </c:pt>
                <c:pt idx="7">
                  <c:v>44895</c:v>
                </c:pt>
                <c:pt idx="8">
                  <c:v>44896</c:v>
                </c:pt>
                <c:pt idx="9">
                  <c:v>44897</c:v>
                </c:pt>
                <c:pt idx="10">
                  <c:v>44900</c:v>
                </c:pt>
              </c:numCache>
            </c:numRef>
          </c:cat>
          <c:val>
            <c:numRef>
              <c:f>'Tableau des Charges'!$E$3:$E$999</c:f>
              <c:numCache>
                <c:formatCode>General</c:formatCode>
                <c:ptCount val="99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C5F-4EC8-A17D-32C4B880F5BE}"/>
            </c:ext>
          </c:extLst>
        </c:ser>
        <c:ser>
          <c:idx val="4"/>
          <c:order val="2"/>
          <c:tx>
            <c:strRef>
              <c:f>'Tableau des Charges'!$F$2</c:f>
              <c:strCache>
                <c:ptCount val="1"/>
                <c:pt idx="0">
                  <c:v>Prénom 5</c:v>
                </c:pt>
              </c:strCache>
            </c:strRef>
          </c:tx>
          <c:spPr>
            <a:ln w="34925" cap="rnd">
              <a:solidFill>
                <a:schemeClr val="accent5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'Tableau des Charges'!$A$3:$A$999</c:f>
              <c:numCache>
                <c:formatCode>m/d/yyyy</c:formatCode>
                <c:ptCount val="997"/>
                <c:pt idx="0">
                  <c:v>44886</c:v>
                </c:pt>
                <c:pt idx="1">
                  <c:v>44887</c:v>
                </c:pt>
                <c:pt idx="2">
                  <c:v>44888</c:v>
                </c:pt>
                <c:pt idx="3">
                  <c:v>44889</c:v>
                </c:pt>
                <c:pt idx="4">
                  <c:v>44890</c:v>
                </c:pt>
                <c:pt idx="5">
                  <c:v>44893</c:v>
                </c:pt>
                <c:pt idx="6">
                  <c:v>44894</c:v>
                </c:pt>
                <c:pt idx="7">
                  <c:v>44895</c:v>
                </c:pt>
                <c:pt idx="8">
                  <c:v>44896</c:v>
                </c:pt>
                <c:pt idx="9">
                  <c:v>44897</c:v>
                </c:pt>
                <c:pt idx="10">
                  <c:v>44900</c:v>
                </c:pt>
              </c:numCache>
            </c:numRef>
          </c:cat>
          <c:val>
            <c:numRef>
              <c:f>'Tableau des Charges'!$F$3:$F$999</c:f>
              <c:numCache>
                <c:formatCode>General</c:formatCode>
                <c:ptCount val="99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2-AC5F-4EC8-A17D-32C4B880F5BE}"/>
            </c:ext>
          </c:extLst>
        </c:ser>
        <c:ser>
          <c:idx val="5"/>
          <c:order val="3"/>
          <c:tx>
            <c:strRef>
              <c:f>'Tableau des Charges'!$G$2</c:f>
              <c:strCache>
                <c:ptCount val="1"/>
                <c:pt idx="0">
                  <c:v>Prénom 6</c:v>
                </c:pt>
              </c:strCache>
            </c:strRef>
          </c:tx>
          <c:spPr>
            <a:ln w="34925" cap="rnd">
              <a:solidFill>
                <a:schemeClr val="accent6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'Tableau des Charges'!$A$3:$A$999</c:f>
              <c:numCache>
                <c:formatCode>m/d/yyyy</c:formatCode>
                <c:ptCount val="997"/>
                <c:pt idx="0">
                  <c:v>44886</c:v>
                </c:pt>
                <c:pt idx="1">
                  <c:v>44887</c:v>
                </c:pt>
                <c:pt idx="2">
                  <c:v>44888</c:v>
                </c:pt>
                <c:pt idx="3">
                  <c:v>44889</c:v>
                </c:pt>
                <c:pt idx="4">
                  <c:v>44890</c:v>
                </c:pt>
                <c:pt idx="5">
                  <c:v>44893</c:v>
                </c:pt>
                <c:pt idx="6">
                  <c:v>44894</c:v>
                </c:pt>
                <c:pt idx="7">
                  <c:v>44895</c:v>
                </c:pt>
                <c:pt idx="8">
                  <c:v>44896</c:v>
                </c:pt>
                <c:pt idx="9">
                  <c:v>44897</c:v>
                </c:pt>
                <c:pt idx="10">
                  <c:v>44900</c:v>
                </c:pt>
              </c:numCache>
            </c:numRef>
          </c:cat>
          <c:val>
            <c:numRef>
              <c:f>'Tableau des Charges'!$G$3:$G$999</c:f>
              <c:numCache>
                <c:formatCode>General</c:formatCode>
                <c:ptCount val="99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3-AC5F-4EC8-A17D-32C4B880F5BE}"/>
            </c:ext>
          </c:extLst>
        </c:ser>
        <c:ser>
          <c:idx val="1"/>
          <c:order val="4"/>
          <c:tx>
            <c:strRef>
              <c:f>'Tableau des Charges'!$C$2</c:f>
              <c:strCache>
                <c:ptCount val="1"/>
                <c:pt idx="0">
                  <c:v>Prénom 2</c:v>
                </c:pt>
              </c:strCache>
            </c:strRef>
          </c:tx>
          <c:spPr>
            <a:ln w="34925" cap="rnd">
              <a:solidFill>
                <a:schemeClr val="accent2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'Tableau des Charges'!$A$3:$A$999</c:f>
              <c:numCache>
                <c:formatCode>m/d/yyyy</c:formatCode>
                <c:ptCount val="997"/>
                <c:pt idx="0">
                  <c:v>44886</c:v>
                </c:pt>
                <c:pt idx="1">
                  <c:v>44887</c:v>
                </c:pt>
                <c:pt idx="2">
                  <c:v>44888</c:v>
                </c:pt>
                <c:pt idx="3">
                  <c:v>44889</c:v>
                </c:pt>
                <c:pt idx="4">
                  <c:v>44890</c:v>
                </c:pt>
                <c:pt idx="5">
                  <c:v>44893</c:v>
                </c:pt>
                <c:pt idx="6">
                  <c:v>44894</c:v>
                </c:pt>
                <c:pt idx="7">
                  <c:v>44895</c:v>
                </c:pt>
                <c:pt idx="8">
                  <c:v>44896</c:v>
                </c:pt>
                <c:pt idx="9">
                  <c:v>44897</c:v>
                </c:pt>
                <c:pt idx="10">
                  <c:v>44900</c:v>
                </c:pt>
              </c:numCache>
            </c:numRef>
          </c:cat>
          <c:val>
            <c:numRef>
              <c:f>'Tableau des Charges'!$C$3:$C$999</c:f>
              <c:numCache>
                <c:formatCode>General</c:formatCode>
                <c:ptCount val="99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AC5F-4EC8-A17D-32C4B880F5BE}"/>
            </c:ext>
          </c:extLst>
        </c:ser>
        <c:ser>
          <c:idx val="0"/>
          <c:order val="5"/>
          <c:tx>
            <c:strRef>
              <c:f>'Tableau des Charges'!$B$2</c:f>
              <c:strCache>
                <c:ptCount val="1"/>
                <c:pt idx="0">
                  <c:v>Prénom 1</c:v>
                </c:pt>
              </c:strCache>
            </c:strRef>
          </c:tx>
          <c:spPr>
            <a:ln w="349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'Tableau des Charges'!$A$3:$A$999</c:f>
              <c:numCache>
                <c:formatCode>m/d/yyyy</c:formatCode>
                <c:ptCount val="997"/>
                <c:pt idx="0">
                  <c:v>44886</c:v>
                </c:pt>
                <c:pt idx="1">
                  <c:v>44887</c:v>
                </c:pt>
                <c:pt idx="2">
                  <c:v>44888</c:v>
                </c:pt>
                <c:pt idx="3">
                  <c:v>44889</c:v>
                </c:pt>
                <c:pt idx="4">
                  <c:v>44890</c:v>
                </c:pt>
                <c:pt idx="5">
                  <c:v>44893</c:v>
                </c:pt>
                <c:pt idx="6">
                  <c:v>44894</c:v>
                </c:pt>
                <c:pt idx="7">
                  <c:v>44895</c:v>
                </c:pt>
                <c:pt idx="8">
                  <c:v>44896</c:v>
                </c:pt>
                <c:pt idx="9">
                  <c:v>44897</c:v>
                </c:pt>
                <c:pt idx="10">
                  <c:v>44900</c:v>
                </c:pt>
              </c:numCache>
            </c:numRef>
          </c:cat>
          <c:val>
            <c:numRef>
              <c:f>'Tableau des Charges'!$B$3:$B$999</c:f>
              <c:numCache>
                <c:formatCode>General</c:formatCode>
                <c:ptCount val="997"/>
                <c:pt idx="0">
                  <c:v>4.6060605049133301</c:v>
                </c:pt>
                <c:pt idx="1">
                  <c:v>4.6060605049133301</c:v>
                </c:pt>
                <c:pt idx="2">
                  <c:v>4.6060605049133301</c:v>
                </c:pt>
                <c:pt idx="3">
                  <c:v>3.9393939971923828</c:v>
                </c:pt>
                <c:pt idx="4">
                  <c:v>3.9393939971923828</c:v>
                </c:pt>
                <c:pt idx="5">
                  <c:v>3.9393939971923828</c:v>
                </c:pt>
                <c:pt idx="6">
                  <c:v>2.2727272510528564</c:v>
                </c:pt>
                <c:pt idx="7">
                  <c:v>2.2727272510528564</c:v>
                </c:pt>
                <c:pt idx="8">
                  <c:v>2.2727272510528564</c:v>
                </c:pt>
                <c:pt idx="9">
                  <c:v>2.2727272510528564</c:v>
                </c:pt>
                <c:pt idx="10">
                  <c:v>2.2727272510528564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AC5F-4EC8-A17D-32C4B880F5BE}"/>
            </c:ext>
          </c:extLst>
        </c:ser>
        <c:ser>
          <c:idx val="7"/>
          <c:order val="6"/>
          <c:tx>
            <c:strRef>
              <c:f>'Tableau des Charges'!$H$2</c:f>
              <c:strCache>
                <c:ptCount val="1"/>
                <c:pt idx="0">
                  <c:v>Prénom 7</c:v>
                </c:pt>
              </c:strCache>
            </c:strRef>
          </c:tx>
          <c:spPr>
            <a:ln w="34925" cap="rnd">
              <a:solidFill>
                <a:schemeClr val="accent2">
                  <a:lumMod val="60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'Tableau des Charges'!$A$3:$A$999</c:f>
              <c:numCache>
                <c:formatCode>m/d/yyyy</c:formatCode>
                <c:ptCount val="997"/>
                <c:pt idx="0">
                  <c:v>44886</c:v>
                </c:pt>
                <c:pt idx="1">
                  <c:v>44887</c:v>
                </c:pt>
                <c:pt idx="2">
                  <c:v>44888</c:v>
                </c:pt>
                <c:pt idx="3">
                  <c:v>44889</c:v>
                </c:pt>
                <c:pt idx="4">
                  <c:v>44890</c:v>
                </c:pt>
                <c:pt idx="5">
                  <c:v>44893</c:v>
                </c:pt>
                <c:pt idx="6">
                  <c:v>44894</c:v>
                </c:pt>
                <c:pt idx="7">
                  <c:v>44895</c:v>
                </c:pt>
                <c:pt idx="8">
                  <c:v>44896</c:v>
                </c:pt>
                <c:pt idx="9">
                  <c:v>44897</c:v>
                </c:pt>
                <c:pt idx="10">
                  <c:v>44900</c:v>
                </c:pt>
              </c:numCache>
            </c:numRef>
          </c:cat>
          <c:val>
            <c:numRef>
              <c:f>'Tableau des Charges'!$H$3:$H$999</c:f>
              <c:numCache>
                <c:formatCode>General</c:formatCode>
                <c:ptCount val="99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C001-4443-B959-CC25AA2E67A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32274776"/>
        <c:axId val="432275168"/>
      </c:lineChart>
      <c:dateAx>
        <c:axId val="4322747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18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32275168"/>
        <c:crosses val="autoZero"/>
        <c:auto val="1"/>
        <c:lblOffset val="100"/>
        <c:baseTimeUnit val="days"/>
        <c:majorUnit val="2"/>
        <c:majorTimeUnit val="days"/>
        <c:minorUnit val="1"/>
        <c:minorTimeUnit val="days"/>
      </c:dateAx>
      <c:valAx>
        <c:axId val="43227516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Heures / jour</a:t>
                </a:r>
              </a:p>
            </c:rich>
          </c:tx>
          <c:layout>
            <c:manualLayout>
              <c:xMode val="edge"/>
              <c:yMode val="edge"/>
              <c:x val="1.0706337395559106E-2"/>
              <c:y val="0.3286381940905794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3227477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17924106715928906"/>
          <c:y val="0.91736424698195174"/>
          <c:w val="0.63614969175347424"/>
          <c:h val="5.896708954377917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Nombre de devis</a:t>
            </a:r>
            <a:r>
              <a:rPr lang="en-US" baseline="0"/>
              <a:t> réalisés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2015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Indicateurs!$N$1:$Y$1</c:f>
              <c:strCache>
                <c:ptCount val="12"/>
                <c:pt idx="0">
                  <c:v>jan</c:v>
                </c:pt>
                <c:pt idx="1">
                  <c:v>fev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aout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Indicateurs!$B$3:$M$3</c:f>
              <c:numCache>
                <c:formatCode>General</c:formatCode>
                <c:ptCount val="12"/>
                <c:pt idx="0">
                  <c:v>11</c:v>
                </c:pt>
                <c:pt idx="1">
                  <c:v>28</c:v>
                </c:pt>
                <c:pt idx="2">
                  <c:v>18</c:v>
                </c:pt>
                <c:pt idx="3">
                  <c:v>31</c:v>
                </c:pt>
                <c:pt idx="4">
                  <c:v>9</c:v>
                </c:pt>
                <c:pt idx="5">
                  <c:v>8</c:v>
                </c:pt>
                <c:pt idx="6">
                  <c:v>23</c:v>
                </c:pt>
                <c:pt idx="7">
                  <c:v>6</c:v>
                </c:pt>
                <c:pt idx="8">
                  <c:v>12</c:v>
                </c:pt>
                <c:pt idx="9">
                  <c:v>22</c:v>
                </c:pt>
                <c:pt idx="10">
                  <c:v>22</c:v>
                </c:pt>
                <c:pt idx="11">
                  <c:v>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4DD-401B-8B72-1D2F62ECD4F1}"/>
            </c:ext>
          </c:extLst>
        </c:ser>
        <c:ser>
          <c:idx val="1"/>
          <c:order val="1"/>
          <c:tx>
            <c:v>2016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Indicateurs!$N$1:$Y$1</c:f>
              <c:strCache>
                <c:ptCount val="12"/>
                <c:pt idx="0">
                  <c:v>jan</c:v>
                </c:pt>
                <c:pt idx="1">
                  <c:v>fev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aout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Indicateurs!$N$3:$Y$3</c:f>
              <c:numCache>
                <c:formatCode>General</c:formatCode>
                <c:ptCount val="12"/>
                <c:pt idx="0">
                  <c:v>19</c:v>
                </c:pt>
                <c:pt idx="1">
                  <c:v>42</c:v>
                </c:pt>
                <c:pt idx="2">
                  <c:v>28</c:v>
                </c:pt>
                <c:pt idx="3">
                  <c:v>28</c:v>
                </c:pt>
                <c:pt idx="4">
                  <c:v>27</c:v>
                </c:pt>
                <c:pt idx="5">
                  <c:v>24</c:v>
                </c:pt>
                <c:pt idx="6">
                  <c:v>17</c:v>
                </c:pt>
                <c:pt idx="7">
                  <c:v>12</c:v>
                </c:pt>
                <c:pt idx="8">
                  <c:v>21</c:v>
                </c:pt>
                <c:pt idx="9">
                  <c:v>27</c:v>
                </c:pt>
                <c:pt idx="10">
                  <c:v>22</c:v>
                </c:pt>
                <c:pt idx="11">
                  <c:v>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4DD-401B-8B72-1D2F62ECD4F1}"/>
            </c:ext>
          </c:extLst>
        </c:ser>
        <c:ser>
          <c:idx val="2"/>
          <c:order val="2"/>
          <c:tx>
            <c:v>2017</c:v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Indicateurs!$Z$3:$AK$3</c:f>
              <c:numCache>
                <c:formatCode>General</c:formatCode>
                <c:ptCount val="12"/>
                <c:pt idx="0">
                  <c:v>20</c:v>
                </c:pt>
                <c:pt idx="1">
                  <c:v>33</c:v>
                </c:pt>
                <c:pt idx="2">
                  <c:v>30</c:v>
                </c:pt>
                <c:pt idx="3">
                  <c:v>21</c:v>
                </c:pt>
                <c:pt idx="4">
                  <c:v>23</c:v>
                </c:pt>
                <c:pt idx="5">
                  <c:v>28</c:v>
                </c:pt>
                <c:pt idx="6">
                  <c:v>21</c:v>
                </c:pt>
                <c:pt idx="7">
                  <c:v>13</c:v>
                </c:pt>
                <c:pt idx="8">
                  <c:v>19</c:v>
                </c:pt>
                <c:pt idx="9">
                  <c:v>27</c:v>
                </c:pt>
                <c:pt idx="10">
                  <c:v>41</c:v>
                </c:pt>
                <c:pt idx="11">
                  <c:v>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4DD-401B-8B72-1D2F62ECD4F1}"/>
            </c:ext>
          </c:extLst>
        </c:ser>
        <c:ser>
          <c:idx val="3"/>
          <c:order val="3"/>
          <c:tx>
            <c:v>2018</c:v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val>
            <c:numRef>
              <c:f>Indicateurs!$AL$3:$AW$3</c:f>
              <c:numCache>
                <c:formatCode>General</c:formatCode>
                <c:ptCount val="12"/>
                <c:pt idx="0">
                  <c:v>30</c:v>
                </c:pt>
                <c:pt idx="1">
                  <c:v>21</c:v>
                </c:pt>
                <c:pt idx="2">
                  <c:v>26</c:v>
                </c:pt>
                <c:pt idx="3">
                  <c:v>14</c:v>
                </c:pt>
                <c:pt idx="4">
                  <c:v>20</c:v>
                </c:pt>
                <c:pt idx="5">
                  <c:v>22</c:v>
                </c:pt>
                <c:pt idx="6">
                  <c:v>23</c:v>
                </c:pt>
                <c:pt idx="7">
                  <c:v>4</c:v>
                </c:pt>
                <c:pt idx="8">
                  <c:v>16</c:v>
                </c:pt>
                <c:pt idx="9">
                  <c:v>24</c:v>
                </c:pt>
                <c:pt idx="10">
                  <c:v>21</c:v>
                </c:pt>
                <c:pt idx="11">
                  <c:v>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E4DD-401B-8B72-1D2F62ECD4F1}"/>
            </c:ext>
          </c:extLst>
        </c:ser>
        <c:ser>
          <c:idx val="4"/>
          <c:order val="4"/>
          <c:tx>
            <c:v>2019</c:v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val>
            <c:numRef>
              <c:f>Indicateurs!$AX$3:$BI$3</c:f>
              <c:numCache>
                <c:formatCode>General</c:formatCode>
                <c:ptCount val="12"/>
                <c:pt idx="0">
                  <c:v>9</c:v>
                </c:pt>
                <c:pt idx="1">
                  <c:v>23</c:v>
                </c:pt>
                <c:pt idx="2">
                  <c:v>22</c:v>
                </c:pt>
                <c:pt idx="3">
                  <c:v>26</c:v>
                </c:pt>
                <c:pt idx="4">
                  <c:v>14</c:v>
                </c:pt>
                <c:pt idx="5">
                  <c:v>19</c:v>
                </c:pt>
                <c:pt idx="6">
                  <c:v>26</c:v>
                </c:pt>
                <c:pt idx="7">
                  <c:v>10</c:v>
                </c:pt>
                <c:pt idx="8">
                  <c:v>25</c:v>
                </c:pt>
                <c:pt idx="9">
                  <c:v>29</c:v>
                </c:pt>
                <c:pt idx="10">
                  <c:v>28</c:v>
                </c:pt>
                <c:pt idx="11">
                  <c:v>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EC7-4DE0-ACDA-6068A0FF7DF3}"/>
            </c:ext>
          </c:extLst>
        </c:ser>
        <c:ser>
          <c:idx val="5"/>
          <c:order val="5"/>
          <c:tx>
            <c:v>2020</c:v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val>
            <c:numRef>
              <c:f>Indicateurs!$BJ$3:$BU$3</c:f>
              <c:numCache>
                <c:formatCode>General</c:formatCode>
                <c:ptCount val="12"/>
                <c:pt idx="0">
                  <c:v>16</c:v>
                </c:pt>
                <c:pt idx="1">
                  <c:v>22</c:v>
                </c:pt>
                <c:pt idx="2">
                  <c:v>21</c:v>
                </c:pt>
                <c:pt idx="3">
                  <c:v>29</c:v>
                </c:pt>
                <c:pt idx="4">
                  <c:v>14</c:v>
                </c:pt>
                <c:pt idx="5">
                  <c:v>16</c:v>
                </c:pt>
                <c:pt idx="6">
                  <c:v>21</c:v>
                </c:pt>
                <c:pt idx="7">
                  <c:v>6</c:v>
                </c:pt>
                <c:pt idx="8">
                  <c:v>21</c:v>
                </c:pt>
                <c:pt idx="9">
                  <c:v>21</c:v>
                </c:pt>
                <c:pt idx="10">
                  <c:v>16</c:v>
                </c:pt>
                <c:pt idx="11">
                  <c:v>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2B9-4EEC-95A8-F36245959BF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18140976"/>
        <c:axId val="218141368"/>
      </c:barChart>
      <c:catAx>
        <c:axId val="218140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18141368"/>
        <c:crosses val="autoZero"/>
        <c:auto val="1"/>
        <c:lblAlgn val="ctr"/>
        <c:lblOffset val="100"/>
        <c:noMultiLvlLbl val="0"/>
      </c:catAx>
      <c:valAx>
        <c:axId val="2181413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18140976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</c:dTable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Temps moyen de réponse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2015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Indicateurs!$N$1:$Y$1</c:f>
              <c:strCache>
                <c:ptCount val="12"/>
                <c:pt idx="0">
                  <c:v>jan</c:v>
                </c:pt>
                <c:pt idx="1">
                  <c:v>fev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aout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Indicateurs!$B$4:$M$4</c:f>
              <c:numCache>
                <c:formatCode>General</c:formatCode>
                <c:ptCount val="12"/>
                <c:pt idx="4">
                  <c:v>8</c:v>
                </c:pt>
                <c:pt idx="5">
                  <c:v>8</c:v>
                </c:pt>
                <c:pt idx="6">
                  <c:v>10</c:v>
                </c:pt>
                <c:pt idx="7">
                  <c:v>9</c:v>
                </c:pt>
                <c:pt idx="8">
                  <c:v>18</c:v>
                </c:pt>
                <c:pt idx="9">
                  <c:v>10</c:v>
                </c:pt>
                <c:pt idx="10">
                  <c:v>11</c:v>
                </c:pt>
                <c:pt idx="11">
                  <c:v>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262-4B59-B242-BA18CD94F258}"/>
            </c:ext>
          </c:extLst>
        </c:ser>
        <c:ser>
          <c:idx val="1"/>
          <c:order val="1"/>
          <c:tx>
            <c:v>2016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Indicateurs!$N$1:$Y$1</c:f>
              <c:strCache>
                <c:ptCount val="12"/>
                <c:pt idx="0">
                  <c:v>jan</c:v>
                </c:pt>
                <c:pt idx="1">
                  <c:v>fev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aout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Indicateurs!$N$4:$Y$4</c:f>
              <c:numCache>
                <c:formatCode>General</c:formatCode>
                <c:ptCount val="12"/>
                <c:pt idx="0">
                  <c:v>9</c:v>
                </c:pt>
                <c:pt idx="1">
                  <c:v>9</c:v>
                </c:pt>
                <c:pt idx="2">
                  <c:v>8</c:v>
                </c:pt>
                <c:pt idx="3">
                  <c:v>12</c:v>
                </c:pt>
                <c:pt idx="4">
                  <c:v>11</c:v>
                </c:pt>
                <c:pt idx="5">
                  <c:v>11</c:v>
                </c:pt>
                <c:pt idx="6">
                  <c:v>14</c:v>
                </c:pt>
                <c:pt idx="7">
                  <c:v>25</c:v>
                </c:pt>
                <c:pt idx="8">
                  <c:v>28</c:v>
                </c:pt>
                <c:pt idx="9">
                  <c:v>9</c:v>
                </c:pt>
                <c:pt idx="10">
                  <c:v>17</c:v>
                </c:pt>
                <c:pt idx="11">
                  <c:v>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262-4B59-B242-BA18CD94F258}"/>
            </c:ext>
          </c:extLst>
        </c:ser>
        <c:ser>
          <c:idx val="2"/>
          <c:order val="2"/>
          <c:tx>
            <c:v>2017</c:v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Indicateurs!$Z$4:$AK$4</c:f>
              <c:numCache>
                <c:formatCode>General</c:formatCode>
                <c:ptCount val="12"/>
                <c:pt idx="0">
                  <c:v>16</c:v>
                </c:pt>
                <c:pt idx="1">
                  <c:v>9</c:v>
                </c:pt>
                <c:pt idx="2">
                  <c:v>10</c:v>
                </c:pt>
                <c:pt idx="3">
                  <c:v>13</c:v>
                </c:pt>
                <c:pt idx="4">
                  <c:v>9</c:v>
                </c:pt>
                <c:pt idx="5">
                  <c:v>14</c:v>
                </c:pt>
                <c:pt idx="6">
                  <c:v>8</c:v>
                </c:pt>
                <c:pt idx="7">
                  <c:v>23</c:v>
                </c:pt>
                <c:pt idx="8">
                  <c:v>18</c:v>
                </c:pt>
                <c:pt idx="9">
                  <c:v>15</c:v>
                </c:pt>
                <c:pt idx="10">
                  <c:v>8</c:v>
                </c:pt>
                <c:pt idx="11">
                  <c:v>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262-4B59-B242-BA18CD94F258}"/>
            </c:ext>
          </c:extLst>
        </c:ser>
        <c:ser>
          <c:idx val="3"/>
          <c:order val="3"/>
          <c:tx>
            <c:v>2018</c:v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val>
            <c:numRef>
              <c:f>Indicateurs!$AL$4:$AW$4</c:f>
              <c:numCache>
                <c:formatCode>General</c:formatCode>
                <c:ptCount val="12"/>
                <c:pt idx="0">
                  <c:v>9</c:v>
                </c:pt>
                <c:pt idx="1">
                  <c:v>7</c:v>
                </c:pt>
                <c:pt idx="2">
                  <c:v>8</c:v>
                </c:pt>
                <c:pt idx="3">
                  <c:v>7</c:v>
                </c:pt>
                <c:pt idx="4">
                  <c:v>9.35</c:v>
                </c:pt>
                <c:pt idx="5">
                  <c:v>6</c:v>
                </c:pt>
                <c:pt idx="6">
                  <c:v>8.6999999999999993</c:v>
                </c:pt>
                <c:pt idx="7">
                  <c:v>11.2</c:v>
                </c:pt>
                <c:pt idx="8">
                  <c:v>17</c:v>
                </c:pt>
                <c:pt idx="9">
                  <c:v>10</c:v>
                </c:pt>
                <c:pt idx="10">
                  <c:v>7</c:v>
                </c:pt>
                <c:pt idx="11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5262-4B59-B242-BA18CD94F258}"/>
            </c:ext>
          </c:extLst>
        </c:ser>
        <c:ser>
          <c:idx val="4"/>
          <c:order val="4"/>
          <c:tx>
            <c:v>2019</c:v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val>
            <c:numRef>
              <c:f>Indicateurs!$AX$4:$BI$4</c:f>
              <c:numCache>
                <c:formatCode>General</c:formatCode>
                <c:ptCount val="12"/>
                <c:pt idx="0">
                  <c:v>9</c:v>
                </c:pt>
                <c:pt idx="1">
                  <c:v>13</c:v>
                </c:pt>
                <c:pt idx="2">
                  <c:v>9</c:v>
                </c:pt>
                <c:pt idx="3">
                  <c:v>9</c:v>
                </c:pt>
                <c:pt idx="4">
                  <c:v>8</c:v>
                </c:pt>
                <c:pt idx="5">
                  <c:v>11</c:v>
                </c:pt>
                <c:pt idx="6">
                  <c:v>8</c:v>
                </c:pt>
                <c:pt idx="7">
                  <c:v>11</c:v>
                </c:pt>
                <c:pt idx="8">
                  <c:v>10</c:v>
                </c:pt>
                <c:pt idx="9">
                  <c:v>16</c:v>
                </c:pt>
                <c:pt idx="10">
                  <c:v>6</c:v>
                </c:pt>
                <c:pt idx="11">
                  <c:v>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629-4536-B899-86E7BE45C74D}"/>
            </c:ext>
          </c:extLst>
        </c:ser>
        <c:ser>
          <c:idx val="5"/>
          <c:order val="5"/>
          <c:tx>
            <c:v>2020</c:v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val>
            <c:numRef>
              <c:f>Indicateurs!$BJ$4:$BU$4</c:f>
              <c:numCache>
                <c:formatCode>General</c:formatCode>
                <c:ptCount val="12"/>
                <c:pt idx="0">
                  <c:v>5</c:v>
                </c:pt>
                <c:pt idx="1">
                  <c:v>12</c:v>
                </c:pt>
                <c:pt idx="2">
                  <c:v>9</c:v>
                </c:pt>
                <c:pt idx="3">
                  <c:v>13</c:v>
                </c:pt>
                <c:pt idx="4">
                  <c:v>12</c:v>
                </c:pt>
                <c:pt idx="5">
                  <c:v>24</c:v>
                </c:pt>
                <c:pt idx="6">
                  <c:v>10</c:v>
                </c:pt>
                <c:pt idx="7">
                  <c:v>16</c:v>
                </c:pt>
                <c:pt idx="8">
                  <c:v>6</c:v>
                </c:pt>
                <c:pt idx="9">
                  <c:v>7</c:v>
                </c:pt>
                <c:pt idx="10">
                  <c:v>8</c:v>
                </c:pt>
                <c:pt idx="11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180-4ACA-9A92-04B956BE581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59218488"/>
        <c:axId val="559212608"/>
      </c:barChart>
      <c:catAx>
        <c:axId val="5592184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9212608"/>
        <c:crosses val="autoZero"/>
        <c:auto val="1"/>
        <c:lblAlgn val="ctr"/>
        <c:lblOffset val="100"/>
        <c:noMultiLvlLbl val="0"/>
      </c:catAx>
      <c:valAx>
        <c:axId val="5592126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9218488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</c:dTable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%</a:t>
            </a:r>
            <a:r>
              <a:rPr lang="en-US" baseline="0"/>
              <a:t> devis passés en commande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2015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Indicateurs!$N$1:$Y$1</c:f>
              <c:strCache>
                <c:ptCount val="12"/>
                <c:pt idx="0">
                  <c:v>jan</c:v>
                </c:pt>
                <c:pt idx="1">
                  <c:v>fev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aout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Indicateurs!$B$10:$M$10</c:f>
              <c:numCache>
                <c:formatCode>0%</c:formatCode>
                <c:ptCount val="12"/>
                <c:pt idx="0">
                  <c:v>9.0909090909090912E-2</c:v>
                </c:pt>
                <c:pt idx="1">
                  <c:v>0.10714285714285714</c:v>
                </c:pt>
                <c:pt idx="2">
                  <c:v>0.16666666666666666</c:v>
                </c:pt>
                <c:pt idx="3">
                  <c:v>0.12903225806451613</c:v>
                </c:pt>
                <c:pt idx="4">
                  <c:v>0.22222222222222221</c:v>
                </c:pt>
                <c:pt idx="5">
                  <c:v>0</c:v>
                </c:pt>
                <c:pt idx="6">
                  <c:v>0.2608695652173913</c:v>
                </c:pt>
                <c:pt idx="7">
                  <c:v>0.16666666666666666</c:v>
                </c:pt>
                <c:pt idx="8">
                  <c:v>0.16666666666666666</c:v>
                </c:pt>
                <c:pt idx="9">
                  <c:v>9.0909090909090912E-2</c:v>
                </c:pt>
                <c:pt idx="10">
                  <c:v>4.5454545454545456E-2</c:v>
                </c:pt>
                <c:pt idx="11">
                  <c:v>4.3478260869565216E-2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062-46BD-9FB8-B5010384216B}"/>
            </c:ext>
          </c:extLst>
        </c:ser>
        <c:ser>
          <c:idx val="1"/>
          <c:order val="1"/>
          <c:tx>
            <c:v>2016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Indicateurs!$N$1:$Y$1</c:f>
              <c:strCache>
                <c:ptCount val="12"/>
                <c:pt idx="0">
                  <c:v>jan</c:v>
                </c:pt>
                <c:pt idx="1">
                  <c:v>fev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aout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Indicateurs!$N$10:$Y$10</c:f>
              <c:numCache>
                <c:formatCode>0%</c:formatCode>
                <c:ptCount val="12"/>
                <c:pt idx="0">
                  <c:v>0.10526315789473684</c:v>
                </c:pt>
                <c:pt idx="1">
                  <c:v>0.11904761904761904</c:v>
                </c:pt>
                <c:pt idx="2">
                  <c:v>3.5714285714285712E-2</c:v>
                </c:pt>
                <c:pt idx="3">
                  <c:v>3.5714285714285712E-2</c:v>
                </c:pt>
                <c:pt idx="4">
                  <c:v>0</c:v>
                </c:pt>
                <c:pt idx="5">
                  <c:v>8.3333333333333329E-2</c:v>
                </c:pt>
                <c:pt idx="6">
                  <c:v>0.11764705882352941</c:v>
                </c:pt>
                <c:pt idx="7">
                  <c:v>0</c:v>
                </c:pt>
                <c:pt idx="8">
                  <c:v>0</c:v>
                </c:pt>
                <c:pt idx="9">
                  <c:v>7.407407407407407E-2</c:v>
                </c:pt>
                <c:pt idx="10">
                  <c:v>9.0909090909090912E-2</c:v>
                </c:pt>
                <c:pt idx="11">
                  <c:v>0.14285714285714285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062-46BD-9FB8-B5010384216B}"/>
            </c:ext>
          </c:extLst>
        </c:ser>
        <c:ser>
          <c:idx val="2"/>
          <c:order val="2"/>
          <c:tx>
            <c:v>2017</c:v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Indicateurs!$Z$10:$AK$10</c:f>
              <c:numCache>
                <c:formatCode>0%</c:formatCode>
                <c:ptCount val="12"/>
                <c:pt idx="0">
                  <c:v>0.2</c:v>
                </c:pt>
                <c:pt idx="1">
                  <c:v>0.15151515151515152</c:v>
                </c:pt>
                <c:pt idx="2">
                  <c:v>0.1</c:v>
                </c:pt>
                <c:pt idx="3">
                  <c:v>9.5238095238095233E-2</c:v>
                </c:pt>
                <c:pt idx="4">
                  <c:v>4.3478260869565216E-2</c:v>
                </c:pt>
                <c:pt idx="5">
                  <c:v>3.5714285714285712E-2</c:v>
                </c:pt>
                <c:pt idx="6">
                  <c:v>9.5238095238095233E-2</c:v>
                </c:pt>
                <c:pt idx="7">
                  <c:v>7.6923076923076927E-2</c:v>
                </c:pt>
                <c:pt idx="8">
                  <c:v>0.10526315789473684</c:v>
                </c:pt>
                <c:pt idx="9">
                  <c:v>0.14814814814814814</c:v>
                </c:pt>
                <c:pt idx="10">
                  <c:v>0.14634146341463414</c:v>
                </c:pt>
                <c:pt idx="11">
                  <c:v>3.4482758620689655E-2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062-46BD-9FB8-B5010384216B}"/>
            </c:ext>
          </c:extLst>
        </c:ser>
        <c:ser>
          <c:idx val="3"/>
          <c:order val="3"/>
          <c:tx>
            <c:v>2018</c:v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val>
            <c:numRef>
              <c:f>Indicateurs!$AL$10:$AW$10</c:f>
              <c:numCache>
                <c:formatCode>0%</c:formatCode>
                <c:ptCount val="12"/>
                <c:pt idx="0">
                  <c:v>0.16666666666666666</c:v>
                </c:pt>
                <c:pt idx="1">
                  <c:v>9.5238095238095233E-2</c:v>
                </c:pt>
                <c:pt idx="2">
                  <c:v>7.6923076923076927E-2</c:v>
                </c:pt>
                <c:pt idx="3">
                  <c:v>0.2857142857142857</c:v>
                </c:pt>
                <c:pt idx="4">
                  <c:v>0.1</c:v>
                </c:pt>
                <c:pt idx="5">
                  <c:v>0.18181818181818182</c:v>
                </c:pt>
                <c:pt idx="6">
                  <c:v>0.13043478260869565</c:v>
                </c:pt>
                <c:pt idx="7">
                  <c:v>0.5</c:v>
                </c:pt>
                <c:pt idx="8">
                  <c:v>0.375</c:v>
                </c:pt>
                <c:pt idx="9">
                  <c:v>0.16666666666666666</c:v>
                </c:pt>
                <c:pt idx="10">
                  <c:v>9.5238095238095233E-2</c:v>
                </c:pt>
                <c:pt idx="11">
                  <c:v>4.5454545454545456E-2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062-46BD-9FB8-B5010384216B}"/>
            </c:ext>
          </c:extLst>
        </c:ser>
        <c:ser>
          <c:idx val="4"/>
          <c:order val="4"/>
          <c:tx>
            <c:v>2019</c:v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val>
            <c:numRef>
              <c:f>Indicateurs!$AX$10:$BI$10</c:f>
              <c:numCache>
                <c:formatCode>0%</c:formatCode>
                <c:ptCount val="12"/>
                <c:pt idx="0">
                  <c:v>0.33333333333333331</c:v>
                </c:pt>
                <c:pt idx="1">
                  <c:v>0.34782608695652173</c:v>
                </c:pt>
                <c:pt idx="2">
                  <c:v>0.22727272727272727</c:v>
                </c:pt>
                <c:pt idx="3">
                  <c:v>0.15384615384615385</c:v>
                </c:pt>
                <c:pt idx="4">
                  <c:v>7.1428571428571425E-2</c:v>
                </c:pt>
                <c:pt idx="5">
                  <c:v>0.10526315789473684</c:v>
                </c:pt>
                <c:pt idx="6">
                  <c:v>7.6923076923076927E-2</c:v>
                </c:pt>
                <c:pt idx="7">
                  <c:v>0.1</c:v>
                </c:pt>
                <c:pt idx="8">
                  <c:v>0.04</c:v>
                </c:pt>
                <c:pt idx="9">
                  <c:v>0.2413793103448276</c:v>
                </c:pt>
                <c:pt idx="10">
                  <c:v>0.10714285714285714</c:v>
                </c:pt>
                <c:pt idx="11">
                  <c:v>9.5238095238095233E-2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88E-4C81-A19B-A5452123D45C}"/>
            </c:ext>
          </c:extLst>
        </c:ser>
        <c:ser>
          <c:idx val="5"/>
          <c:order val="5"/>
          <c:tx>
            <c:v>2020</c:v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val>
            <c:numRef>
              <c:f>Indicateurs!$BJ$10:$BU$10</c:f>
              <c:numCache>
                <c:formatCode>0%</c:formatCode>
                <c:ptCount val="12"/>
                <c:pt idx="0">
                  <c:v>0.25</c:v>
                </c:pt>
                <c:pt idx="1">
                  <c:v>0.18181818181818182</c:v>
                </c:pt>
                <c:pt idx="2">
                  <c:v>9.5238095238095233E-2</c:v>
                </c:pt>
                <c:pt idx="3">
                  <c:v>6.8965517241379309E-2</c:v>
                </c:pt>
                <c:pt idx="4">
                  <c:v>7.1428571428571425E-2</c:v>
                </c:pt>
                <c:pt idx="5">
                  <c:v>6.25E-2</c:v>
                </c:pt>
                <c:pt idx="6">
                  <c:v>4.7619047619047616E-2</c:v>
                </c:pt>
                <c:pt idx="7">
                  <c:v>0.33333333333333331</c:v>
                </c:pt>
                <c:pt idx="8">
                  <c:v>0.14285714285714285</c:v>
                </c:pt>
                <c:pt idx="9">
                  <c:v>0.14285714285714285</c:v>
                </c:pt>
                <c:pt idx="10">
                  <c:v>6.25E-2</c:v>
                </c:pt>
                <c:pt idx="11">
                  <c:v>9.0909090909090912E-2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6C4-4DDC-8A5D-197A59672F3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59215352"/>
        <c:axId val="559212216"/>
      </c:barChart>
      <c:catAx>
        <c:axId val="5592153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9212216"/>
        <c:crosses val="autoZero"/>
        <c:auto val="1"/>
        <c:lblAlgn val="ctr"/>
        <c:lblOffset val="100"/>
        <c:noMultiLvlLbl val="0"/>
      </c:catAx>
      <c:valAx>
        <c:axId val="5592122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9215352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</c:dTable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.xml"/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161925</xdr:colOff>
          <xdr:row>0</xdr:row>
          <xdr:rowOff>247650</xdr:rowOff>
        </xdr:from>
        <xdr:to>
          <xdr:col>3</xdr:col>
          <xdr:colOff>533400</xdr:colOff>
          <xdr:row>4</xdr:row>
          <xdr:rowOff>152400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500" b="0" i="0" u="none" strike="noStrike" baseline="0">
                  <a:solidFill>
                    <a:srgbClr val="000000"/>
                  </a:solidFill>
                  <a:latin typeface="Manrope"/>
                </a:rPr>
                <a:t>Enregistrer un</a:t>
              </a:r>
            </a:p>
            <a:p>
              <a:pPr algn="ctr" rtl="0">
                <a:defRPr sz="1000"/>
              </a:pPr>
              <a:r>
                <a:rPr lang="fr-FR" sz="1500" b="0" i="0" u="none" strike="noStrike" baseline="0">
                  <a:solidFill>
                    <a:srgbClr val="000000"/>
                  </a:solidFill>
                  <a:latin typeface="Manrope"/>
                </a:rPr>
                <a:t>nouveau devis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209550</xdr:colOff>
          <xdr:row>0</xdr:row>
          <xdr:rowOff>247650</xdr:rowOff>
        </xdr:from>
        <xdr:to>
          <xdr:col>7</xdr:col>
          <xdr:colOff>581025</xdr:colOff>
          <xdr:row>4</xdr:row>
          <xdr:rowOff>152400</xdr:rowOff>
        </xdr:to>
        <xdr:sp macro="" textlink="">
          <xdr:nvSpPr>
            <xdr:cNvPr id="2050" name="Button 1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500" b="0" i="0" u="none" strike="noStrike" baseline="0">
                  <a:solidFill>
                    <a:srgbClr val="000000"/>
                  </a:solidFill>
                  <a:latin typeface="Manrope"/>
                </a:rPr>
                <a:t>Réviser un</a:t>
              </a:r>
            </a:p>
            <a:p>
              <a:pPr algn="ctr" rtl="0">
                <a:defRPr sz="1000"/>
              </a:pPr>
              <a:r>
                <a:rPr lang="fr-FR" sz="1500" b="0" i="0" u="none" strike="noStrike" baseline="0">
                  <a:solidFill>
                    <a:srgbClr val="000000"/>
                  </a:solidFill>
                  <a:latin typeface="Manrope"/>
                </a:rPr>
                <a:t>devis existant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142875</xdr:colOff>
          <xdr:row>1</xdr:row>
          <xdr:rowOff>0</xdr:rowOff>
        </xdr:from>
        <xdr:to>
          <xdr:col>11</xdr:col>
          <xdr:colOff>514350</xdr:colOff>
          <xdr:row>4</xdr:row>
          <xdr:rowOff>152400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0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500" b="0" i="0" u="none" strike="noStrike" baseline="0">
                  <a:solidFill>
                    <a:srgbClr val="000000"/>
                  </a:solidFill>
                  <a:latin typeface="Manrope"/>
                </a:rPr>
                <a:t>Compléter un</a:t>
              </a:r>
            </a:p>
            <a:p>
              <a:pPr algn="ctr" rtl="0">
                <a:defRPr sz="1000"/>
              </a:pPr>
              <a:r>
                <a:rPr lang="fr-FR" sz="1500" b="0" i="0" u="none" strike="noStrike" baseline="0">
                  <a:solidFill>
                    <a:srgbClr val="000000"/>
                  </a:solidFill>
                  <a:latin typeface="Manrope"/>
                </a:rPr>
                <a:t>devis existant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161925</xdr:colOff>
          <xdr:row>6</xdr:row>
          <xdr:rowOff>95250</xdr:rowOff>
        </xdr:from>
        <xdr:to>
          <xdr:col>5</xdr:col>
          <xdr:colOff>533400</xdr:colOff>
          <xdr:row>10</xdr:row>
          <xdr:rowOff>9525</xdr:rowOff>
        </xdr:to>
        <xdr:sp macro="" textlink="">
          <xdr:nvSpPr>
            <xdr:cNvPr id="2052" name="Button 1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0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500" b="0" i="0" u="none" strike="noStrike" baseline="0">
                  <a:solidFill>
                    <a:srgbClr val="000000"/>
                  </a:solidFill>
                  <a:latin typeface="Manrope"/>
                </a:rPr>
                <a:t>Enregistrer un</a:t>
              </a:r>
            </a:p>
            <a:p>
              <a:pPr algn="ctr" rtl="0">
                <a:defRPr sz="1000"/>
              </a:pPr>
              <a:r>
                <a:rPr lang="fr-FR" sz="1500" b="0" i="0" u="none" strike="noStrike" baseline="0">
                  <a:solidFill>
                    <a:srgbClr val="000000"/>
                  </a:solidFill>
                  <a:latin typeface="Manrope"/>
                </a:rPr>
                <a:t>nouvel AR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190500</xdr:colOff>
          <xdr:row>6</xdr:row>
          <xdr:rowOff>95250</xdr:rowOff>
        </xdr:from>
        <xdr:to>
          <xdr:col>9</xdr:col>
          <xdr:colOff>561975</xdr:colOff>
          <xdr:row>10</xdr:row>
          <xdr:rowOff>9525</xdr:rowOff>
        </xdr:to>
        <xdr:sp macro="" textlink="">
          <xdr:nvSpPr>
            <xdr:cNvPr id="2055" name="Button 1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0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500" b="0" i="0" u="none" strike="noStrike" baseline="0">
                  <a:solidFill>
                    <a:srgbClr val="000000"/>
                  </a:solidFill>
                  <a:latin typeface="Manrope"/>
                </a:rPr>
                <a:t>Attribuer un</a:t>
              </a:r>
            </a:p>
            <a:p>
              <a:pPr algn="ctr" rtl="0">
                <a:defRPr sz="1000"/>
              </a:pPr>
              <a:r>
                <a:rPr lang="fr-FR" sz="1500" b="0" i="0" u="none" strike="noStrike" baseline="0">
                  <a:solidFill>
                    <a:srgbClr val="000000"/>
                  </a:solidFill>
                  <a:latin typeface="Manrope"/>
                </a:rPr>
                <a:t>nouveau client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676275</xdr:colOff>
      <xdr:row>1</xdr:row>
      <xdr:rowOff>124546</xdr:rowOff>
    </xdr:from>
    <xdr:to>
      <xdr:col>22</xdr:col>
      <xdr:colOff>138392</xdr:colOff>
      <xdr:row>16</xdr:row>
      <xdr:rowOff>44264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275166</xdr:colOff>
      <xdr:row>12</xdr:row>
      <xdr:rowOff>9525</xdr:rowOff>
    </xdr:from>
    <xdr:to>
      <xdr:col>0</xdr:col>
      <xdr:colOff>5894917</xdr:colOff>
      <xdr:row>22</xdr:row>
      <xdr:rowOff>179917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254001</xdr:colOff>
      <xdr:row>23</xdr:row>
      <xdr:rowOff>105832</xdr:rowOff>
    </xdr:from>
    <xdr:to>
      <xdr:col>0</xdr:col>
      <xdr:colOff>5831417</xdr:colOff>
      <xdr:row>39</xdr:row>
      <xdr:rowOff>84667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10585</xdr:colOff>
      <xdr:row>42</xdr:row>
      <xdr:rowOff>95250</xdr:rowOff>
    </xdr:from>
    <xdr:to>
      <xdr:col>0</xdr:col>
      <xdr:colOff>6064251</xdr:colOff>
      <xdr:row>54</xdr:row>
      <xdr:rowOff>127000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file:///\\NT-CORRI2\Bureautique\Commercial%20-%20TEST\1%20-%20Devis%20-%20Offres\2022\Alsachimie\Devis%20technique%201" TargetMode="External"/><Relationship Id="rId2" Type="http://schemas.openxmlformats.org/officeDocument/2006/relationships/hyperlink" Target="file:///\\NT-CORRI2\Bureautique\Commercial%20-%20TEST\1%20-%20Devis%20-%20Offres\2022\Alsachimie\Devis%20technique%201" TargetMode="External"/><Relationship Id="rId1" Type="http://schemas.openxmlformats.org/officeDocument/2006/relationships/hyperlink" Target="file:///\\NT-CORRI2\Bureautique\Commercial%20-%20TEST\1%20-%20Devis%20-%20Offres\2022\Alsachimie\Devis%20technique%201" TargetMode="External"/><Relationship Id="rId6" Type="http://schemas.openxmlformats.org/officeDocument/2006/relationships/comments" Target="../comments1.xml"/><Relationship Id="rId5" Type="http://schemas.openxmlformats.org/officeDocument/2006/relationships/vmlDrawing" Target="../drawings/vmlDrawing2.vml"/><Relationship Id="rId4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3.bin"/><Relationship Id="rId3" Type="http://schemas.openxmlformats.org/officeDocument/2006/relationships/hyperlink" Target="mailto:Mail6@Mail.com" TargetMode="External"/><Relationship Id="rId7" Type="http://schemas.openxmlformats.org/officeDocument/2006/relationships/hyperlink" Target="mailto:Mail7@Mail.com" TargetMode="External"/><Relationship Id="rId2" Type="http://schemas.openxmlformats.org/officeDocument/2006/relationships/hyperlink" Target="mailto:Mail4@Mail.com" TargetMode="External"/><Relationship Id="rId1" Type="http://schemas.openxmlformats.org/officeDocument/2006/relationships/hyperlink" Target="mailto:Mail2@Mail.com" TargetMode="External"/><Relationship Id="rId6" Type="http://schemas.openxmlformats.org/officeDocument/2006/relationships/hyperlink" Target="mailto:Mail3@Mail.com" TargetMode="External"/><Relationship Id="rId5" Type="http://schemas.openxmlformats.org/officeDocument/2006/relationships/hyperlink" Target="mailto:Mail1@Mail.com" TargetMode="External"/><Relationship Id="rId4" Type="http://schemas.openxmlformats.org/officeDocument/2006/relationships/hyperlink" Target="mailto:Mail5@Mail.com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Gestion"/>
  <dimension ref="A1:M19"/>
  <sheetViews>
    <sheetView tabSelected="1" zoomScaleNormal="100" workbookViewId="0">
      <selection activeCell="K4" sqref="K4"/>
    </sheetView>
  </sheetViews>
  <sheetFormatPr baseColWidth="10" defaultColWidth="10.7109375" defaultRowHeight="20.100000000000001" customHeight="1"/>
  <cols>
    <col min="1" max="16384" width="10.7109375" style="94"/>
  </cols>
  <sheetData>
    <row r="1" spans="1:13" ht="20.100000000000001" customHeight="1">
      <c r="A1" s="96"/>
      <c r="B1" s="96"/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</row>
    <row r="2" spans="1:13" ht="20.100000000000001" customHeight="1">
      <c r="A2" s="96"/>
      <c r="B2" s="96"/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</row>
    <row r="3" spans="1:13" ht="20.100000000000001" customHeight="1">
      <c r="A3" s="96"/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</row>
    <row r="4" spans="1:13" ht="20.100000000000001" customHeight="1">
      <c r="A4" s="96"/>
      <c r="B4" s="96"/>
      <c r="C4" s="96"/>
      <c r="D4" s="96"/>
      <c r="E4" s="96"/>
      <c r="F4" s="96"/>
      <c r="G4" s="96"/>
      <c r="H4" s="96"/>
      <c r="I4" s="96"/>
      <c r="J4" s="96"/>
      <c r="K4" s="96"/>
      <c r="L4" s="96"/>
      <c r="M4" s="96"/>
    </row>
    <row r="5" spans="1:13" ht="20.100000000000001" customHeight="1">
      <c r="A5" s="96"/>
      <c r="B5" s="96"/>
      <c r="C5" s="96"/>
      <c r="D5" s="96"/>
      <c r="E5" s="96"/>
      <c r="F5" s="96"/>
      <c r="G5" s="96"/>
      <c r="H5" s="96"/>
      <c r="I5" s="96"/>
      <c r="J5" s="96"/>
      <c r="K5" s="96"/>
      <c r="L5" s="96"/>
      <c r="M5" s="96"/>
    </row>
    <row r="6" spans="1:13" ht="20.100000000000001" customHeight="1">
      <c r="A6" s="96"/>
      <c r="B6" s="96"/>
      <c r="C6" s="96"/>
      <c r="D6" s="96"/>
      <c r="E6" s="96"/>
      <c r="F6" s="96"/>
      <c r="G6" s="96"/>
      <c r="H6" s="96"/>
      <c r="I6" s="96"/>
      <c r="J6" s="96"/>
      <c r="K6" s="96"/>
      <c r="L6" s="96"/>
      <c r="M6" s="96"/>
    </row>
    <row r="7" spans="1:13" ht="20.100000000000001" customHeight="1">
      <c r="A7" s="96"/>
      <c r="B7" s="96"/>
      <c r="C7" s="96"/>
      <c r="D7" s="96"/>
      <c r="E7" s="96"/>
      <c r="F7" s="96"/>
      <c r="G7" s="96"/>
      <c r="H7" s="96"/>
      <c r="I7" s="96"/>
      <c r="J7" s="96"/>
      <c r="K7" s="96"/>
      <c r="L7" s="96"/>
      <c r="M7" s="96"/>
    </row>
    <row r="8" spans="1:13" ht="20.100000000000001" customHeight="1">
      <c r="A8" s="96"/>
      <c r="B8" s="96"/>
      <c r="C8" s="96"/>
      <c r="D8" s="96"/>
      <c r="E8" s="96"/>
      <c r="F8" s="96"/>
      <c r="G8" s="96"/>
      <c r="H8" s="96"/>
      <c r="I8" s="96"/>
      <c r="J8" s="96"/>
      <c r="K8" s="96"/>
      <c r="L8" s="96"/>
      <c r="M8" s="96"/>
    </row>
    <row r="9" spans="1:13" ht="20.100000000000001" customHeight="1">
      <c r="A9" s="96"/>
      <c r="B9" s="96"/>
      <c r="C9" s="96"/>
      <c r="D9" s="96"/>
      <c r="E9" s="96"/>
      <c r="F9" s="96"/>
      <c r="G9" s="96"/>
      <c r="H9" s="96"/>
      <c r="I9" s="96"/>
      <c r="J9" s="96"/>
      <c r="K9" s="96"/>
      <c r="L9" s="96"/>
      <c r="M9" s="96"/>
    </row>
    <row r="10" spans="1:13" ht="20.100000000000001" customHeight="1">
      <c r="A10" s="96"/>
      <c r="B10" s="96"/>
      <c r="C10" s="96"/>
      <c r="D10" s="96"/>
      <c r="E10" s="96"/>
      <c r="F10" s="96"/>
      <c r="G10" s="96"/>
      <c r="H10" s="96"/>
      <c r="I10" s="96"/>
      <c r="J10" s="96"/>
      <c r="K10" s="96"/>
      <c r="L10" s="96"/>
      <c r="M10" s="96"/>
    </row>
    <row r="11" spans="1:13" ht="20.100000000000001" customHeight="1">
      <c r="A11" s="96"/>
      <c r="B11" s="96"/>
      <c r="C11" s="96"/>
      <c r="D11" s="96"/>
      <c r="E11" s="96"/>
      <c r="F11" s="96"/>
      <c r="G11" s="96"/>
      <c r="H11" s="96"/>
      <c r="I11" s="96"/>
      <c r="J11" s="96"/>
      <c r="K11" s="96"/>
      <c r="L11" s="96"/>
      <c r="M11" s="96"/>
    </row>
    <row r="13" spans="1:13" ht="20.100000000000001" customHeight="1">
      <c r="B13" s="94" t="s">
        <v>52</v>
      </c>
    </row>
    <row r="14" spans="1:13" ht="20.100000000000001" customHeight="1">
      <c r="B14" s="94" t="s">
        <v>21</v>
      </c>
    </row>
    <row r="15" spans="1:13" ht="20.100000000000001" customHeight="1">
      <c r="B15" s="94" t="s">
        <v>22</v>
      </c>
    </row>
    <row r="16" spans="1:13" ht="20.100000000000001" customHeight="1">
      <c r="B16" s="94" t="s">
        <v>23</v>
      </c>
    </row>
    <row r="18" spans="2:2" ht="20.100000000000001" customHeight="1">
      <c r="B18" s="95" t="s">
        <v>37</v>
      </c>
    </row>
    <row r="19" spans="2:2" ht="20.100000000000001" customHeight="1">
      <c r="B19" s="94" t="s">
        <v>57</v>
      </c>
    </row>
  </sheetData>
  <pageMargins left="0.7" right="0.7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Création_Nouveau_Devis.Création_Nouveau_Devis">
                <anchor moveWithCells="1" sizeWithCells="1">
                  <from>
                    <xdr:col>1</xdr:col>
                    <xdr:colOff>161925</xdr:colOff>
                    <xdr:row>0</xdr:row>
                    <xdr:rowOff>247650</xdr:rowOff>
                  </from>
                  <to>
                    <xdr:col>3</xdr:col>
                    <xdr:colOff>533400</xdr:colOff>
                    <xdr:row>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Réviser_Devis_Existant.Réviser_Devis_Existant">
                <anchor moveWithCells="1" sizeWithCells="1">
                  <from>
                    <xdr:col>5</xdr:col>
                    <xdr:colOff>209550</xdr:colOff>
                    <xdr:row>0</xdr:row>
                    <xdr:rowOff>247650</xdr:rowOff>
                  </from>
                  <to>
                    <xdr:col>7</xdr:col>
                    <xdr:colOff>581025</xdr:colOff>
                    <xdr:row>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Button 3">
              <controlPr defaultSize="0" print="0" autoFill="0" autoPict="0" macro="[0]!Compléter_Devis_Existant.Compléter_Devis_Existant">
                <anchor moveWithCells="1" sizeWithCells="1">
                  <from>
                    <xdr:col>9</xdr:col>
                    <xdr:colOff>142875</xdr:colOff>
                    <xdr:row>1</xdr:row>
                    <xdr:rowOff>0</xdr:rowOff>
                  </from>
                  <to>
                    <xdr:col>11</xdr:col>
                    <xdr:colOff>514350</xdr:colOff>
                    <xdr:row>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7" name="Button 4">
              <controlPr defaultSize="0" print="0" autoFill="0" autoPict="0" macro="[0]!Création_Nouvel_AR.Création_Nouvel_AR">
                <anchor moveWithCells="1" sizeWithCells="1">
                  <from>
                    <xdr:col>3</xdr:col>
                    <xdr:colOff>161925</xdr:colOff>
                    <xdr:row>6</xdr:row>
                    <xdr:rowOff>95250</xdr:rowOff>
                  </from>
                  <to>
                    <xdr:col>5</xdr:col>
                    <xdr:colOff>533400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8" name="Button 7">
              <controlPr defaultSize="0" print="0" autoFill="0" autoPict="0" macro="[0]!Attribution_Nouveau_Client.Attribution_Nouveau_Client">
                <anchor moveWithCells="1" sizeWithCells="1">
                  <from>
                    <xdr:col>7</xdr:col>
                    <xdr:colOff>190500</xdr:colOff>
                    <xdr:row>6</xdr:row>
                    <xdr:rowOff>95250</xdr:rowOff>
                  </from>
                  <to>
                    <xdr:col>9</xdr:col>
                    <xdr:colOff>561975</xdr:colOff>
                    <xdr:row>10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iste_DT"/>
  <dimension ref="A1:N2564"/>
  <sheetViews>
    <sheetView zoomScale="80" zoomScaleNormal="80" workbookViewId="0">
      <pane xSplit="1" ySplit="1" topLeftCell="C2" activePane="bottomRight" state="frozen"/>
      <selection activeCell="E24" sqref="E24"/>
      <selection pane="topRight" activeCell="E24" sqref="E24"/>
      <selection pane="bottomLeft" activeCell="E24" sqref="E24"/>
      <selection pane="bottomRight" activeCell="I3" sqref="I3"/>
    </sheetView>
  </sheetViews>
  <sheetFormatPr baseColWidth="10" defaultColWidth="10.7109375" defaultRowHeight="20.100000000000001" customHeight="1"/>
  <cols>
    <col min="1" max="2" width="25.7109375" style="63" customWidth="1"/>
    <col min="3" max="3" width="20.7109375" style="83" customWidth="1"/>
    <col min="4" max="7" width="25.7109375" style="64" customWidth="1"/>
    <col min="8" max="8" width="50.7109375" style="87" customWidth="1"/>
    <col min="9" max="9" width="20.7109375" style="73" customWidth="1"/>
    <col min="10" max="10" width="25.7109375" style="73" customWidth="1"/>
    <col min="11" max="12" width="25.7109375" style="63" customWidth="1"/>
    <col min="13" max="13" width="25.7109375" style="64" customWidth="1"/>
    <col min="14" max="14" width="25.7109375" style="63" customWidth="1"/>
    <col min="15" max="16384" width="10.7109375" style="62"/>
  </cols>
  <sheetData>
    <row r="1" spans="1:14" s="88" customFormat="1" ht="50.1" customHeight="1">
      <c r="A1" s="59" t="s">
        <v>72</v>
      </c>
      <c r="B1" s="59" t="s">
        <v>73</v>
      </c>
      <c r="C1" s="99" t="s">
        <v>42</v>
      </c>
      <c r="D1" s="60" t="s">
        <v>44</v>
      </c>
      <c r="E1" s="60" t="s">
        <v>79</v>
      </c>
      <c r="F1" s="60" t="s">
        <v>1</v>
      </c>
      <c r="G1" s="60" t="s">
        <v>45</v>
      </c>
      <c r="H1" s="61" t="s">
        <v>6</v>
      </c>
      <c r="I1" s="59" t="s">
        <v>46</v>
      </c>
      <c r="J1" s="59" t="s">
        <v>0</v>
      </c>
      <c r="K1" s="59" t="s">
        <v>70</v>
      </c>
      <c r="L1" s="59" t="s">
        <v>69</v>
      </c>
      <c r="M1" s="60" t="s">
        <v>51</v>
      </c>
      <c r="N1" s="59" t="s">
        <v>71</v>
      </c>
    </row>
    <row r="2" spans="1:14" s="97" customFormat="1" ht="19.5" customHeight="1">
      <c r="A2" s="82">
        <v>1</v>
      </c>
      <c r="B2" s="70" t="s">
        <v>111</v>
      </c>
      <c r="C2" s="82">
        <v>0</v>
      </c>
      <c r="D2" s="70" t="s">
        <v>81</v>
      </c>
      <c r="E2" s="70">
        <v>44886</v>
      </c>
      <c r="F2" s="70" t="s">
        <v>111</v>
      </c>
      <c r="G2" s="70"/>
      <c r="H2" s="68"/>
      <c r="I2" s="70" t="s">
        <v>112</v>
      </c>
      <c r="J2" s="73" t="s">
        <v>63</v>
      </c>
      <c r="K2" s="98" t="s">
        <v>80</v>
      </c>
      <c r="L2" s="73"/>
      <c r="M2" s="70"/>
      <c r="N2" s="98"/>
    </row>
    <row r="3" spans="1:14" ht="20.100000000000001" customHeight="1">
      <c r="A3" s="82">
        <v>2</v>
      </c>
      <c r="B3" s="70" t="s">
        <v>111</v>
      </c>
      <c r="C3" s="82">
        <v>0</v>
      </c>
      <c r="D3" s="70" t="s">
        <v>81</v>
      </c>
      <c r="E3" s="70">
        <v>44886</v>
      </c>
      <c r="F3" s="70" t="s">
        <v>111</v>
      </c>
      <c r="G3" s="70"/>
      <c r="H3" s="68"/>
      <c r="I3" s="70" t="s">
        <v>107</v>
      </c>
      <c r="J3" s="73" t="s">
        <v>63</v>
      </c>
      <c r="K3" s="98" t="s">
        <v>80</v>
      </c>
      <c r="N3" s="89"/>
    </row>
    <row r="4" spans="1:14" ht="20.100000000000001" customHeight="1">
      <c r="A4" s="82">
        <v>3</v>
      </c>
      <c r="B4" s="70" t="s">
        <v>111</v>
      </c>
      <c r="C4" s="82">
        <v>0</v>
      </c>
      <c r="D4" s="70" t="s">
        <v>81</v>
      </c>
      <c r="E4" s="70">
        <v>44886</v>
      </c>
      <c r="F4" s="70" t="s">
        <v>111</v>
      </c>
      <c r="G4" s="70"/>
      <c r="H4" s="68"/>
      <c r="I4" s="70" t="s">
        <v>107</v>
      </c>
      <c r="J4" s="73" t="s">
        <v>63</v>
      </c>
      <c r="K4" s="98" t="s">
        <v>80</v>
      </c>
      <c r="N4" s="89"/>
    </row>
    <row r="5" spans="1:14" ht="20.100000000000001" customHeight="1">
      <c r="A5" s="82"/>
      <c r="B5" s="70"/>
      <c r="C5" s="82"/>
      <c r="D5" s="70"/>
      <c r="E5" s="70"/>
      <c r="F5" s="70"/>
      <c r="G5" s="70"/>
      <c r="H5" s="68"/>
      <c r="I5" s="70"/>
      <c r="K5" s="98"/>
      <c r="N5" s="89"/>
    </row>
    <row r="6" spans="1:14" ht="20.100000000000001" customHeight="1">
      <c r="A6" s="82"/>
      <c r="B6" s="70"/>
      <c r="C6" s="82"/>
      <c r="D6" s="70"/>
      <c r="E6" s="70"/>
      <c r="F6" s="70"/>
      <c r="G6" s="70"/>
      <c r="H6" s="68"/>
      <c r="I6" s="70"/>
      <c r="K6" s="98"/>
      <c r="N6" s="89"/>
    </row>
    <row r="7" spans="1:14" ht="20.100000000000001" customHeight="1">
      <c r="A7" s="82"/>
      <c r="B7" s="70"/>
      <c r="C7" s="82"/>
      <c r="D7" s="70"/>
      <c r="E7" s="70"/>
      <c r="F7" s="70"/>
      <c r="G7" s="70"/>
      <c r="H7" s="68"/>
      <c r="I7" s="70"/>
      <c r="K7" s="98"/>
      <c r="N7" s="89"/>
    </row>
    <row r="8" spans="1:14" ht="20.100000000000001" customHeight="1">
      <c r="A8" s="82"/>
      <c r="B8" s="70"/>
      <c r="C8" s="82"/>
      <c r="D8" s="70"/>
      <c r="E8" s="70"/>
      <c r="F8" s="70"/>
      <c r="G8" s="70"/>
      <c r="H8" s="68"/>
      <c r="I8" s="70"/>
      <c r="K8" s="98"/>
      <c r="N8" s="89"/>
    </row>
    <row r="9" spans="1:14" ht="20.100000000000001" customHeight="1">
      <c r="A9" s="82"/>
      <c r="B9" s="70"/>
      <c r="C9" s="82"/>
      <c r="D9" s="70"/>
      <c r="E9" s="70"/>
      <c r="F9" s="70"/>
      <c r="G9" s="70"/>
      <c r="H9" s="68"/>
      <c r="I9" s="70"/>
      <c r="K9" s="98"/>
      <c r="N9" s="89"/>
    </row>
    <row r="10" spans="1:14" ht="20.100000000000001" customHeight="1">
      <c r="A10" s="82"/>
      <c r="B10" s="70"/>
      <c r="C10" s="82"/>
      <c r="D10" s="70"/>
      <c r="E10" s="70"/>
      <c r="F10" s="70"/>
      <c r="G10" s="70"/>
      <c r="H10" s="68"/>
      <c r="I10" s="70"/>
      <c r="K10" s="98"/>
      <c r="N10" s="89"/>
    </row>
    <row r="11" spans="1:14" ht="20.100000000000001" customHeight="1">
      <c r="A11" s="82"/>
      <c r="B11" s="70"/>
      <c r="C11" s="82"/>
      <c r="D11" s="70"/>
      <c r="E11" s="70"/>
      <c r="F11" s="70"/>
      <c r="G11" s="70"/>
      <c r="H11" s="68"/>
      <c r="I11" s="70"/>
      <c r="K11" s="98"/>
      <c r="N11" s="89"/>
    </row>
    <row r="12" spans="1:14" ht="20.100000000000001" customHeight="1">
      <c r="A12" s="82"/>
      <c r="B12" s="70"/>
      <c r="C12" s="82"/>
      <c r="D12" s="70"/>
      <c r="E12" s="70"/>
      <c r="F12" s="70"/>
      <c r="G12" s="70"/>
      <c r="H12" s="68"/>
      <c r="I12" s="70"/>
      <c r="K12" s="98"/>
      <c r="N12" s="89"/>
    </row>
    <row r="13" spans="1:14" ht="20.100000000000001" customHeight="1">
      <c r="A13" s="82"/>
      <c r="B13" s="70"/>
      <c r="C13" s="82"/>
      <c r="D13" s="70"/>
      <c r="E13" s="70"/>
      <c r="F13" s="70"/>
      <c r="G13" s="70"/>
      <c r="H13" s="68"/>
      <c r="I13" s="70"/>
      <c r="K13" s="98"/>
      <c r="N13" s="89"/>
    </row>
    <row r="14" spans="1:14" ht="20.100000000000001" customHeight="1">
      <c r="A14" s="82"/>
      <c r="B14" s="70"/>
      <c r="C14" s="82"/>
      <c r="D14" s="70"/>
      <c r="E14" s="70"/>
      <c r="F14" s="70"/>
      <c r="G14" s="70"/>
      <c r="H14" s="68"/>
      <c r="I14" s="70"/>
      <c r="K14" s="98"/>
      <c r="N14" s="89"/>
    </row>
    <row r="15" spans="1:14" ht="20.100000000000001" customHeight="1">
      <c r="A15" s="82"/>
      <c r="B15" s="70"/>
      <c r="C15" s="82"/>
      <c r="D15" s="70"/>
      <c r="E15" s="70"/>
      <c r="F15" s="70"/>
      <c r="G15" s="70"/>
      <c r="H15" s="68"/>
      <c r="I15" s="70"/>
      <c r="K15" s="98"/>
      <c r="N15" s="89"/>
    </row>
    <row r="16" spans="1:14" ht="20.100000000000001" customHeight="1">
      <c r="A16" s="82"/>
      <c r="B16" s="70"/>
      <c r="C16" s="82"/>
      <c r="D16" s="70"/>
      <c r="E16" s="70"/>
      <c r="F16" s="70"/>
      <c r="G16" s="70"/>
      <c r="H16" s="68"/>
      <c r="I16" s="70"/>
      <c r="K16" s="98"/>
      <c r="N16" s="89"/>
    </row>
    <row r="17" spans="1:14" ht="20.100000000000001" customHeight="1">
      <c r="A17" s="82"/>
      <c r="B17" s="70"/>
      <c r="C17" s="82"/>
      <c r="D17" s="70"/>
      <c r="E17" s="70"/>
      <c r="F17" s="70"/>
      <c r="G17" s="70"/>
      <c r="H17" s="68"/>
      <c r="I17" s="70"/>
      <c r="K17" s="98"/>
      <c r="N17" s="89"/>
    </row>
    <row r="18" spans="1:14" ht="20.100000000000001" customHeight="1">
      <c r="A18" s="82"/>
      <c r="B18" s="70"/>
      <c r="C18" s="82"/>
      <c r="D18" s="70"/>
      <c r="E18" s="70"/>
      <c r="F18" s="70"/>
      <c r="G18" s="70"/>
      <c r="H18" s="68"/>
      <c r="I18" s="70"/>
      <c r="K18" s="98"/>
      <c r="N18" s="89"/>
    </row>
    <row r="19" spans="1:14" ht="20.100000000000001" customHeight="1">
      <c r="A19" s="82"/>
      <c r="B19" s="70"/>
      <c r="C19" s="82"/>
      <c r="D19" s="70"/>
      <c r="E19" s="70"/>
      <c r="F19" s="70"/>
      <c r="G19" s="70"/>
      <c r="H19" s="68"/>
      <c r="I19" s="70"/>
      <c r="K19" s="98"/>
      <c r="N19" s="89"/>
    </row>
    <row r="20" spans="1:14" ht="20.100000000000001" customHeight="1">
      <c r="A20" s="82"/>
      <c r="B20" s="70"/>
      <c r="C20" s="82"/>
      <c r="D20" s="70"/>
      <c r="E20" s="70"/>
      <c r="F20" s="70"/>
      <c r="G20" s="70"/>
      <c r="H20" s="68"/>
      <c r="I20" s="70"/>
      <c r="K20" s="98"/>
      <c r="N20" s="89"/>
    </row>
    <row r="21" spans="1:14" ht="20.100000000000001" customHeight="1">
      <c r="A21" s="82"/>
      <c r="B21" s="70"/>
      <c r="C21" s="82"/>
      <c r="D21" s="70"/>
      <c r="E21" s="70"/>
      <c r="F21" s="70"/>
      <c r="G21" s="70"/>
      <c r="H21" s="68"/>
      <c r="I21" s="70"/>
      <c r="K21" s="98"/>
      <c r="N21" s="89"/>
    </row>
    <row r="22" spans="1:14" ht="20.100000000000001" customHeight="1">
      <c r="A22" s="82"/>
      <c r="B22" s="70"/>
      <c r="C22" s="82"/>
      <c r="D22" s="70"/>
      <c r="E22" s="70"/>
      <c r="F22" s="70"/>
      <c r="G22" s="70"/>
      <c r="H22" s="68"/>
      <c r="I22" s="70"/>
      <c r="K22" s="98"/>
      <c r="N22" s="89"/>
    </row>
    <row r="23" spans="1:14" ht="20.100000000000001" customHeight="1">
      <c r="A23" s="82"/>
      <c r="B23" s="70"/>
      <c r="C23" s="82"/>
      <c r="D23" s="70"/>
      <c r="E23" s="70"/>
      <c r="F23" s="70"/>
      <c r="G23" s="70"/>
      <c r="H23" s="68"/>
      <c r="I23" s="70"/>
      <c r="K23" s="98"/>
      <c r="N23" s="89"/>
    </row>
    <row r="24" spans="1:14" ht="20.100000000000001" customHeight="1">
      <c r="A24" s="82"/>
      <c r="B24" s="70"/>
      <c r="C24" s="82"/>
      <c r="D24" s="70"/>
      <c r="E24" s="70"/>
      <c r="F24" s="70"/>
      <c r="G24" s="70"/>
      <c r="H24" s="68"/>
      <c r="I24" s="70"/>
      <c r="K24" s="98"/>
      <c r="N24" s="89"/>
    </row>
    <row r="25" spans="1:14" ht="20.100000000000001" customHeight="1">
      <c r="A25" s="82"/>
      <c r="B25" s="70"/>
      <c r="C25" s="82"/>
      <c r="D25" s="70"/>
      <c r="E25" s="70"/>
      <c r="F25" s="70"/>
      <c r="G25" s="70"/>
      <c r="H25" s="68"/>
      <c r="I25" s="70"/>
      <c r="K25" s="98"/>
      <c r="N25" s="89"/>
    </row>
    <row r="26" spans="1:14" ht="20.100000000000001" customHeight="1">
      <c r="A26" s="82"/>
      <c r="B26" s="70"/>
      <c r="C26" s="82"/>
      <c r="D26" s="70"/>
      <c r="E26" s="70"/>
      <c r="F26" s="70"/>
      <c r="G26" s="70"/>
      <c r="H26" s="68"/>
      <c r="I26" s="70"/>
      <c r="K26" s="98"/>
      <c r="N26" s="89"/>
    </row>
    <row r="27" spans="1:14" ht="20.100000000000001" customHeight="1">
      <c r="A27" s="82"/>
      <c r="H27" s="65"/>
      <c r="I27" s="63"/>
      <c r="K27" s="89"/>
      <c r="N27" s="89"/>
    </row>
    <row r="28" spans="1:14" ht="20.100000000000001" customHeight="1">
      <c r="A28" s="82"/>
      <c r="H28" s="65"/>
      <c r="I28" s="63"/>
      <c r="K28" s="89"/>
      <c r="N28" s="89"/>
    </row>
    <row r="29" spans="1:14" ht="20.100000000000001" customHeight="1">
      <c r="A29" s="82"/>
      <c r="H29" s="65"/>
      <c r="I29" s="63"/>
      <c r="K29" s="89"/>
      <c r="L29" s="67"/>
      <c r="M29" s="71"/>
      <c r="N29" s="89"/>
    </row>
    <row r="30" spans="1:14" ht="20.100000000000001" customHeight="1">
      <c r="A30" s="82"/>
      <c r="H30" s="65"/>
      <c r="I30" s="63"/>
      <c r="K30" s="89"/>
      <c r="N30" s="89"/>
    </row>
    <row r="31" spans="1:14" ht="20.100000000000001" customHeight="1">
      <c r="A31" s="82"/>
      <c r="H31" s="65"/>
      <c r="I31" s="63"/>
      <c r="K31" s="89"/>
      <c r="N31" s="89"/>
    </row>
    <row r="32" spans="1:14" ht="20.100000000000001" customHeight="1">
      <c r="A32" s="82"/>
      <c r="H32" s="68"/>
      <c r="I32" s="63"/>
      <c r="K32" s="89"/>
      <c r="L32" s="64"/>
      <c r="N32" s="89"/>
    </row>
    <row r="33" spans="1:14" ht="20.100000000000001" customHeight="1">
      <c r="A33" s="82"/>
      <c r="H33" s="65"/>
      <c r="I33" s="63"/>
      <c r="K33" s="89"/>
      <c r="N33" s="89"/>
    </row>
    <row r="34" spans="1:14" ht="20.100000000000001" customHeight="1">
      <c r="A34" s="82"/>
      <c r="H34" s="65"/>
      <c r="I34" s="63"/>
      <c r="K34" s="89"/>
    </row>
    <row r="35" spans="1:14" ht="20.100000000000001" customHeight="1">
      <c r="A35" s="82"/>
      <c r="F35" s="69"/>
      <c r="H35" s="64"/>
      <c r="I35" s="63"/>
      <c r="K35" s="89"/>
    </row>
    <row r="36" spans="1:14" ht="20.100000000000001" customHeight="1">
      <c r="A36" s="82"/>
      <c r="H36" s="65"/>
      <c r="I36" s="63"/>
      <c r="K36" s="89"/>
    </row>
    <row r="37" spans="1:14" ht="20.100000000000001" customHeight="1">
      <c r="A37" s="82"/>
      <c r="H37" s="65"/>
      <c r="I37" s="63"/>
      <c r="K37" s="89"/>
    </row>
    <row r="38" spans="1:14" ht="20.100000000000001" customHeight="1">
      <c r="A38" s="82"/>
      <c r="H38" s="64"/>
      <c r="I38" s="63"/>
      <c r="K38" s="89"/>
    </row>
    <row r="39" spans="1:14" ht="20.100000000000001" customHeight="1">
      <c r="A39" s="82"/>
      <c r="H39" s="65"/>
      <c r="I39" s="63"/>
      <c r="K39" s="89"/>
    </row>
    <row r="40" spans="1:14" ht="20.100000000000001" customHeight="1">
      <c r="A40" s="82"/>
      <c r="H40" s="65"/>
      <c r="I40" s="63"/>
      <c r="K40" s="89"/>
    </row>
    <row r="41" spans="1:14" ht="20.100000000000001" customHeight="1">
      <c r="A41" s="82"/>
      <c r="H41" s="65"/>
      <c r="I41" s="63"/>
      <c r="K41" s="89"/>
    </row>
    <row r="42" spans="1:14" ht="20.100000000000001" customHeight="1">
      <c r="A42" s="82"/>
      <c r="H42" s="65"/>
      <c r="I42" s="63"/>
      <c r="K42" s="89"/>
    </row>
    <row r="43" spans="1:14" ht="20.100000000000001" customHeight="1">
      <c r="A43" s="82"/>
      <c r="H43" s="65"/>
      <c r="I43" s="63"/>
      <c r="K43" s="89"/>
    </row>
    <row r="44" spans="1:14" ht="20.100000000000001" customHeight="1">
      <c r="A44" s="82"/>
      <c r="H44" s="65"/>
      <c r="I44" s="63"/>
      <c r="K44" s="89"/>
    </row>
    <row r="45" spans="1:14" ht="20.100000000000001" customHeight="1">
      <c r="A45" s="82"/>
      <c r="H45" s="65"/>
      <c r="I45" s="63"/>
      <c r="K45" s="89"/>
    </row>
    <row r="46" spans="1:14" ht="20.100000000000001" customHeight="1">
      <c r="A46" s="82"/>
      <c r="H46" s="65"/>
      <c r="I46" s="63"/>
      <c r="K46" s="89"/>
    </row>
    <row r="47" spans="1:14" ht="20.100000000000001" customHeight="1">
      <c r="A47" s="82"/>
      <c r="H47" s="65"/>
      <c r="I47" s="63"/>
      <c r="K47" s="89"/>
    </row>
    <row r="48" spans="1:14" ht="20.100000000000001" customHeight="1">
      <c r="A48" s="82"/>
      <c r="H48" s="65"/>
      <c r="I48" s="63"/>
      <c r="K48" s="89"/>
    </row>
    <row r="49" spans="1:11" ht="20.100000000000001" customHeight="1">
      <c r="A49" s="82"/>
      <c r="H49" s="65"/>
      <c r="I49" s="63"/>
      <c r="K49" s="89"/>
    </row>
    <row r="50" spans="1:11" ht="20.100000000000001" customHeight="1">
      <c r="A50" s="82"/>
      <c r="H50" s="65"/>
      <c r="I50" s="63"/>
      <c r="K50" s="89"/>
    </row>
    <row r="51" spans="1:11" ht="20.100000000000001" customHeight="1">
      <c r="A51" s="82"/>
      <c r="H51" s="65"/>
      <c r="I51" s="63"/>
      <c r="K51" s="89"/>
    </row>
    <row r="52" spans="1:11" ht="20.100000000000001" customHeight="1">
      <c r="A52" s="82"/>
      <c r="H52" s="65"/>
      <c r="I52" s="63"/>
      <c r="K52" s="89"/>
    </row>
    <row r="53" spans="1:11" ht="20.100000000000001" customHeight="1">
      <c r="A53" s="82"/>
      <c r="H53" s="65"/>
      <c r="I53" s="63"/>
      <c r="K53" s="89"/>
    </row>
    <row r="54" spans="1:11" ht="20.100000000000001" customHeight="1">
      <c r="A54" s="82"/>
      <c r="H54" s="65"/>
      <c r="I54" s="63"/>
      <c r="K54" s="89"/>
    </row>
    <row r="55" spans="1:11" ht="20.100000000000001" customHeight="1">
      <c r="A55" s="82"/>
      <c r="H55" s="65"/>
      <c r="I55" s="63"/>
      <c r="K55" s="89"/>
    </row>
    <row r="56" spans="1:11" ht="20.100000000000001" customHeight="1">
      <c r="A56" s="82"/>
      <c r="H56" s="65"/>
      <c r="I56" s="63"/>
      <c r="K56" s="89"/>
    </row>
    <row r="57" spans="1:11" ht="20.100000000000001" customHeight="1">
      <c r="A57" s="82"/>
      <c r="H57" s="65"/>
      <c r="I57" s="63"/>
      <c r="K57" s="89"/>
    </row>
    <row r="58" spans="1:11" ht="20.100000000000001" customHeight="1">
      <c r="A58" s="82"/>
      <c r="H58" s="65"/>
      <c r="I58" s="63"/>
      <c r="K58" s="89"/>
    </row>
    <row r="59" spans="1:11" ht="20.100000000000001" customHeight="1">
      <c r="A59" s="82"/>
      <c r="H59" s="65"/>
      <c r="I59" s="63"/>
      <c r="K59" s="89"/>
    </row>
    <row r="60" spans="1:11" ht="20.100000000000001" customHeight="1">
      <c r="A60" s="82"/>
      <c r="H60" s="65"/>
      <c r="I60" s="63"/>
      <c r="K60" s="89"/>
    </row>
    <row r="61" spans="1:11" ht="20.100000000000001" customHeight="1">
      <c r="A61" s="82"/>
      <c r="H61" s="65"/>
      <c r="I61" s="63"/>
      <c r="K61" s="89"/>
    </row>
    <row r="62" spans="1:11" ht="20.100000000000001" customHeight="1">
      <c r="A62" s="82"/>
      <c r="H62" s="65"/>
      <c r="I62" s="63"/>
      <c r="K62" s="89"/>
    </row>
    <row r="63" spans="1:11" ht="20.100000000000001" customHeight="1">
      <c r="A63" s="82"/>
      <c r="H63" s="65"/>
      <c r="I63" s="63"/>
      <c r="K63" s="89"/>
    </row>
    <row r="64" spans="1:11" ht="20.100000000000001" customHeight="1">
      <c r="A64" s="82"/>
      <c r="H64" s="65"/>
      <c r="I64" s="63"/>
      <c r="K64" s="89"/>
    </row>
    <row r="65" spans="1:11" ht="20.100000000000001" customHeight="1">
      <c r="A65" s="82"/>
      <c r="H65" s="65"/>
      <c r="I65" s="63"/>
      <c r="K65" s="89"/>
    </row>
    <row r="66" spans="1:11" ht="20.100000000000001" customHeight="1">
      <c r="A66" s="82"/>
      <c r="H66" s="65"/>
      <c r="I66" s="63"/>
      <c r="K66" s="89"/>
    </row>
    <row r="67" spans="1:11" ht="20.100000000000001" customHeight="1">
      <c r="A67" s="82"/>
      <c r="H67" s="65"/>
      <c r="I67" s="63"/>
      <c r="K67" s="89"/>
    </row>
    <row r="68" spans="1:11" ht="20.100000000000001" customHeight="1">
      <c r="A68" s="82"/>
      <c r="H68" s="65"/>
      <c r="I68" s="63"/>
      <c r="K68" s="89"/>
    </row>
    <row r="69" spans="1:11" ht="20.100000000000001" customHeight="1">
      <c r="A69" s="82"/>
      <c r="G69" s="70"/>
      <c r="H69" s="65"/>
      <c r="I69" s="63"/>
      <c r="K69" s="89"/>
    </row>
    <row r="70" spans="1:11" ht="20.100000000000001" customHeight="1">
      <c r="A70" s="82"/>
      <c r="H70" s="65"/>
      <c r="I70" s="63"/>
    </row>
    <row r="71" spans="1:11" ht="20.100000000000001" customHeight="1">
      <c r="A71" s="82"/>
      <c r="H71" s="65"/>
      <c r="I71" s="63"/>
    </row>
    <row r="72" spans="1:11" ht="20.100000000000001" customHeight="1">
      <c r="A72" s="82"/>
      <c r="H72" s="64"/>
      <c r="I72" s="63"/>
    </row>
    <row r="73" spans="1:11" ht="20.100000000000001" customHeight="1">
      <c r="A73" s="82"/>
      <c r="H73" s="65"/>
      <c r="I73" s="63"/>
    </row>
    <row r="74" spans="1:11" ht="20.100000000000001" customHeight="1">
      <c r="A74" s="82"/>
      <c r="H74" s="65"/>
      <c r="I74" s="63"/>
    </row>
    <row r="75" spans="1:11" ht="20.100000000000001" customHeight="1">
      <c r="A75" s="82"/>
      <c r="H75" s="64"/>
      <c r="I75" s="63"/>
    </row>
    <row r="76" spans="1:11" ht="20.100000000000001" customHeight="1">
      <c r="A76" s="82"/>
      <c r="H76" s="65"/>
      <c r="I76" s="63"/>
    </row>
    <row r="77" spans="1:11" ht="20.100000000000001" customHeight="1">
      <c r="A77" s="82"/>
      <c r="H77" s="64"/>
      <c r="I77" s="63"/>
    </row>
    <row r="78" spans="1:11" ht="20.100000000000001" customHeight="1">
      <c r="A78" s="82"/>
      <c r="H78" s="64"/>
      <c r="I78" s="63"/>
    </row>
    <row r="79" spans="1:11" ht="20.100000000000001" customHeight="1">
      <c r="A79" s="82"/>
      <c r="H79" s="65"/>
      <c r="I79" s="63"/>
    </row>
    <row r="80" spans="1:11" ht="20.100000000000001" customHeight="1">
      <c r="A80" s="82"/>
      <c r="H80" s="65"/>
      <c r="I80" s="63"/>
    </row>
    <row r="81" spans="1:9" ht="20.100000000000001" customHeight="1">
      <c r="A81" s="82"/>
      <c r="H81" s="65"/>
      <c r="I81" s="63"/>
    </row>
    <row r="82" spans="1:9" ht="20.100000000000001" customHeight="1">
      <c r="A82" s="82"/>
      <c r="H82" s="65"/>
      <c r="I82" s="63"/>
    </row>
    <row r="83" spans="1:9" ht="20.100000000000001" customHeight="1">
      <c r="A83" s="82"/>
      <c r="H83" s="65"/>
      <c r="I83" s="63"/>
    </row>
    <row r="84" spans="1:9" ht="20.100000000000001" customHeight="1">
      <c r="A84" s="82"/>
      <c r="H84" s="65"/>
      <c r="I84" s="63"/>
    </row>
    <row r="85" spans="1:9" ht="20.100000000000001" customHeight="1">
      <c r="A85" s="82"/>
      <c r="H85" s="65"/>
      <c r="I85" s="63"/>
    </row>
    <row r="86" spans="1:9" ht="20.100000000000001" customHeight="1">
      <c r="A86" s="82"/>
      <c r="H86" s="65"/>
      <c r="I86" s="63"/>
    </row>
    <row r="87" spans="1:9" ht="20.100000000000001" customHeight="1">
      <c r="A87" s="82"/>
      <c r="H87" s="65"/>
      <c r="I87" s="63"/>
    </row>
    <row r="88" spans="1:9" ht="20.100000000000001" customHeight="1">
      <c r="A88" s="82"/>
      <c r="H88" s="65"/>
      <c r="I88" s="63"/>
    </row>
    <row r="89" spans="1:9" ht="20.100000000000001" customHeight="1">
      <c r="A89" s="82"/>
      <c r="H89" s="65"/>
      <c r="I89" s="63"/>
    </row>
    <row r="90" spans="1:9" ht="20.100000000000001" customHeight="1">
      <c r="A90" s="82"/>
      <c r="H90" s="65"/>
      <c r="I90" s="63"/>
    </row>
    <row r="91" spans="1:9" ht="20.100000000000001" customHeight="1">
      <c r="A91" s="82"/>
      <c r="H91" s="65"/>
      <c r="I91" s="63"/>
    </row>
    <row r="92" spans="1:9" ht="20.100000000000001" customHeight="1">
      <c r="A92" s="82"/>
      <c r="H92" s="65"/>
      <c r="I92" s="63"/>
    </row>
    <row r="93" spans="1:9" ht="20.100000000000001" customHeight="1">
      <c r="A93" s="82"/>
      <c r="H93" s="65"/>
      <c r="I93" s="63"/>
    </row>
    <row r="94" spans="1:9" ht="20.100000000000001" customHeight="1">
      <c r="A94" s="82"/>
      <c r="H94" s="65"/>
      <c r="I94" s="63"/>
    </row>
    <row r="95" spans="1:9" ht="20.100000000000001" customHeight="1">
      <c r="A95" s="82"/>
      <c r="H95" s="65"/>
      <c r="I95" s="63"/>
    </row>
    <row r="96" spans="1:9" ht="20.100000000000001" customHeight="1">
      <c r="A96" s="82"/>
      <c r="E96" s="71"/>
      <c r="H96" s="65"/>
      <c r="I96" s="63"/>
    </row>
    <row r="97" spans="1:12" ht="20.100000000000001" customHeight="1">
      <c r="A97" s="82"/>
      <c r="H97" s="65"/>
      <c r="I97" s="63"/>
    </row>
    <row r="98" spans="1:12" ht="20.100000000000001" customHeight="1">
      <c r="A98" s="82"/>
      <c r="H98" s="65"/>
      <c r="I98" s="63"/>
    </row>
    <row r="99" spans="1:12" ht="20.100000000000001" customHeight="1">
      <c r="A99" s="82"/>
      <c r="H99" s="65"/>
      <c r="I99" s="63"/>
    </row>
    <row r="100" spans="1:12" ht="20.100000000000001" customHeight="1">
      <c r="A100" s="82"/>
      <c r="H100" s="65"/>
      <c r="I100" s="63"/>
    </row>
    <row r="101" spans="1:12" ht="20.100000000000001" customHeight="1">
      <c r="A101" s="82"/>
      <c r="H101" s="65"/>
      <c r="I101" s="63"/>
    </row>
    <row r="102" spans="1:12" ht="20.100000000000001" customHeight="1">
      <c r="A102" s="82"/>
      <c r="H102" s="65"/>
      <c r="I102" s="63"/>
    </row>
    <row r="103" spans="1:12" ht="20.100000000000001" customHeight="1">
      <c r="A103" s="82"/>
      <c r="H103" s="65"/>
      <c r="I103" s="63"/>
    </row>
    <row r="104" spans="1:12" ht="20.100000000000001" customHeight="1">
      <c r="A104" s="82"/>
      <c r="H104" s="65"/>
      <c r="I104" s="63"/>
    </row>
    <row r="105" spans="1:12" ht="20.100000000000001" customHeight="1">
      <c r="A105" s="82"/>
      <c r="H105" s="65"/>
      <c r="I105" s="63"/>
    </row>
    <row r="106" spans="1:12" ht="20.100000000000001" customHeight="1">
      <c r="A106" s="82"/>
      <c r="H106" s="65"/>
      <c r="I106" s="63"/>
      <c r="L106" s="64"/>
    </row>
    <row r="107" spans="1:12" ht="20.100000000000001" customHeight="1">
      <c r="A107" s="82"/>
      <c r="H107" s="65"/>
      <c r="I107" s="63"/>
    </row>
    <row r="108" spans="1:12" ht="20.100000000000001" customHeight="1">
      <c r="A108" s="82"/>
      <c r="H108" s="65"/>
      <c r="I108" s="63"/>
    </row>
    <row r="109" spans="1:12" ht="20.100000000000001" customHeight="1">
      <c r="A109" s="82"/>
      <c r="H109" s="65"/>
      <c r="I109" s="63"/>
    </row>
    <row r="110" spans="1:12" ht="20.100000000000001" customHeight="1">
      <c r="A110" s="82"/>
      <c r="H110" s="65"/>
      <c r="I110" s="63"/>
    </row>
    <row r="111" spans="1:12" ht="20.100000000000001" customHeight="1">
      <c r="A111" s="82"/>
      <c r="H111" s="65"/>
      <c r="I111" s="63"/>
    </row>
    <row r="112" spans="1:12" ht="20.100000000000001" customHeight="1">
      <c r="A112" s="82"/>
      <c r="H112" s="64"/>
      <c r="I112" s="63"/>
    </row>
    <row r="113" spans="1:12" ht="20.100000000000001" customHeight="1">
      <c r="A113" s="82"/>
      <c r="H113" s="65"/>
      <c r="I113" s="63"/>
    </row>
    <row r="114" spans="1:12" ht="20.100000000000001" customHeight="1">
      <c r="A114" s="82"/>
      <c r="H114" s="68"/>
      <c r="I114" s="63"/>
    </row>
    <row r="115" spans="1:12" ht="20.100000000000001" customHeight="1">
      <c r="A115" s="82"/>
      <c r="H115" s="65"/>
      <c r="I115" s="63"/>
    </row>
    <row r="116" spans="1:12" ht="20.100000000000001" customHeight="1">
      <c r="A116" s="82"/>
      <c r="H116" s="65"/>
      <c r="I116" s="63"/>
      <c r="L116" s="64"/>
    </row>
    <row r="117" spans="1:12" ht="20.100000000000001" customHeight="1">
      <c r="A117" s="82"/>
      <c r="H117" s="65"/>
      <c r="I117" s="63"/>
    </row>
    <row r="118" spans="1:12" ht="20.100000000000001" customHeight="1">
      <c r="A118" s="82"/>
      <c r="H118" s="65"/>
      <c r="I118" s="63"/>
    </row>
    <row r="119" spans="1:12" ht="20.100000000000001" customHeight="1">
      <c r="A119" s="82"/>
      <c r="H119" s="65"/>
      <c r="I119" s="63"/>
    </row>
    <row r="120" spans="1:12" ht="20.100000000000001" customHeight="1">
      <c r="A120" s="82"/>
      <c r="H120" s="65"/>
      <c r="I120" s="63"/>
    </row>
    <row r="121" spans="1:12" ht="20.100000000000001" customHeight="1">
      <c r="A121" s="82"/>
      <c r="H121" s="65"/>
      <c r="I121" s="63"/>
    </row>
    <row r="122" spans="1:12" ht="20.100000000000001" customHeight="1">
      <c r="A122" s="82"/>
      <c r="H122" s="65"/>
      <c r="I122" s="63"/>
    </row>
    <row r="123" spans="1:12" ht="20.100000000000001" customHeight="1">
      <c r="A123" s="82"/>
      <c r="H123" s="65"/>
      <c r="I123" s="63"/>
    </row>
    <row r="124" spans="1:12" ht="20.100000000000001" customHeight="1">
      <c r="A124" s="82"/>
      <c r="H124" s="65"/>
      <c r="I124" s="63"/>
    </row>
    <row r="125" spans="1:12" ht="20.100000000000001" customHeight="1">
      <c r="A125" s="82"/>
      <c r="H125" s="65"/>
      <c r="I125" s="63"/>
    </row>
    <row r="126" spans="1:12" ht="20.100000000000001" customHeight="1">
      <c r="A126" s="82"/>
      <c r="H126" s="65"/>
      <c r="I126" s="63"/>
    </row>
    <row r="127" spans="1:12" ht="20.100000000000001" customHeight="1">
      <c r="A127" s="82"/>
      <c r="H127" s="65"/>
      <c r="I127" s="63"/>
    </row>
    <row r="128" spans="1:12" ht="20.100000000000001" customHeight="1">
      <c r="A128" s="82"/>
      <c r="H128" s="65"/>
      <c r="I128" s="63"/>
    </row>
    <row r="129" spans="1:9" ht="20.100000000000001" customHeight="1">
      <c r="A129" s="82"/>
      <c r="H129" s="65"/>
      <c r="I129" s="63"/>
    </row>
    <row r="130" spans="1:9" ht="20.100000000000001" customHeight="1">
      <c r="A130" s="82"/>
      <c r="H130" s="65"/>
      <c r="I130" s="63"/>
    </row>
    <row r="131" spans="1:9" ht="20.100000000000001" customHeight="1">
      <c r="A131" s="82"/>
      <c r="H131" s="65"/>
      <c r="I131" s="63"/>
    </row>
    <row r="132" spans="1:9" ht="20.100000000000001" customHeight="1">
      <c r="A132" s="82"/>
      <c r="H132" s="65"/>
      <c r="I132" s="63"/>
    </row>
    <row r="133" spans="1:9" ht="20.100000000000001" customHeight="1">
      <c r="A133" s="82"/>
      <c r="H133" s="65"/>
      <c r="I133" s="63"/>
    </row>
    <row r="134" spans="1:9" ht="20.100000000000001" customHeight="1">
      <c r="A134" s="82"/>
      <c r="H134" s="65"/>
      <c r="I134" s="63"/>
    </row>
    <row r="135" spans="1:9" ht="20.100000000000001" customHeight="1">
      <c r="A135" s="82"/>
      <c r="H135" s="65"/>
      <c r="I135" s="63"/>
    </row>
    <row r="136" spans="1:9" ht="20.100000000000001" customHeight="1">
      <c r="A136" s="82"/>
      <c r="H136" s="65"/>
      <c r="I136" s="63"/>
    </row>
    <row r="137" spans="1:9" ht="20.100000000000001" customHeight="1">
      <c r="A137" s="82"/>
      <c r="H137" s="65"/>
      <c r="I137" s="63"/>
    </row>
    <row r="138" spans="1:9" ht="20.100000000000001" customHeight="1">
      <c r="A138" s="82"/>
      <c r="H138" s="65"/>
      <c r="I138" s="63"/>
    </row>
    <row r="139" spans="1:9" ht="20.100000000000001" customHeight="1">
      <c r="A139" s="82"/>
      <c r="H139" s="65"/>
      <c r="I139" s="63"/>
    </row>
    <row r="140" spans="1:9" ht="20.100000000000001" customHeight="1">
      <c r="A140" s="82"/>
      <c r="H140" s="65"/>
      <c r="I140" s="63"/>
    </row>
    <row r="141" spans="1:9" ht="20.100000000000001" customHeight="1">
      <c r="A141" s="82"/>
      <c r="H141" s="65"/>
      <c r="I141" s="63"/>
    </row>
    <row r="142" spans="1:9" ht="20.100000000000001" customHeight="1">
      <c r="A142" s="82"/>
      <c r="H142" s="64"/>
      <c r="I142" s="63"/>
    </row>
    <row r="143" spans="1:9" ht="20.100000000000001" customHeight="1">
      <c r="A143" s="82"/>
      <c r="H143" s="65"/>
      <c r="I143" s="63"/>
    </row>
    <row r="144" spans="1:9" ht="20.100000000000001" customHeight="1">
      <c r="A144" s="82"/>
      <c r="H144" s="65"/>
      <c r="I144" s="63"/>
    </row>
    <row r="145" spans="1:9" ht="20.100000000000001" customHeight="1">
      <c r="A145" s="82"/>
      <c r="H145" s="65"/>
      <c r="I145" s="63"/>
    </row>
    <row r="146" spans="1:9" ht="20.100000000000001" customHeight="1">
      <c r="A146" s="82"/>
      <c r="H146" s="65"/>
      <c r="I146" s="63"/>
    </row>
    <row r="147" spans="1:9" ht="20.100000000000001" customHeight="1">
      <c r="A147" s="82"/>
      <c r="H147" s="65"/>
      <c r="I147" s="63"/>
    </row>
    <row r="148" spans="1:9" ht="20.100000000000001" customHeight="1">
      <c r="A148" s="82"/>
      <c r="H148" s="65"/>
      <c r="I148" s="63"/>
    </row>
    <row r="149" spans="1:9" ht="20.100000000000001" customHeight="1">
      <c r="A149" s="82"/>
      <c r="H149" s="65"/>
      <c r="I149" s="63"/>
    </row>
    <row r="150" spans="1:9" ht="20.100000000000001" customHeight="1">
      <c r="A150" s="82"/>
      <c r="H150" s="65"/>
      <c r="I150" s="63"/>
    </row>
    <row r="151" spans="1:9" ht="20.100000000000001" customHeight="1">
      <c r="A151" s="82"/>
      <c r="H151" s="65"/>
      <c r="I151" s="63"/>
    </row>
    <row r="152" spans="1:9" ht="20.100000000000001" customHeight="1">
      <c r="A152" s="82"/>
      <c r="H152" s="65"/>
      <c r="I152" s="63"/>
    </row>
    <row r="153" spans="1:9" ht="20.100000000000001" customHeight="1">
      <c r="A153" s="82"/>
      <c r="H153" s="65"/>
      <c r="I153" s="63"/>
    </row>
    <row r="154" spans="1:9" ht="20.100000000000001" customHeight="1">
      <c r="A154" s="82"/>
      <c r="H154" s="65"/>
      <c r="I154" s="63"/>
    </row>
    <row r="155" spans="1:9" ht="20.100000000000001" customHeight="1">
      <c r="A155" s="82"/>
      <c r="H155" s="65"/>
      <c r="I155" s="63"/>
    </row>
    <row r="156" spans="1:9" ht="20.100000000000001" customHeight="1">
      <c r="A156" s="82"/>
      <c r="H156" s="65"/>
      <c r="I156" s="63"/>
    </row>
    <row r="157" spans="1:9" ht="20.100000000000001" customHeight="1">
      <c r="A157" s="82"/>
      <c r="H157" s="65"/>
      <c r="I157" s="63"/>
    </row>
    <row r="158" spans="1:9" ht="20.100000000000001" customHeight="1">
      <c r="A158" s="82"/>
      <c r="H158" s="65"/>
      <c r="I158" s="72"/>
    </row>
    <row r="159" spans="1:9" ht="20.100000000000001" customHeight="1">
      <c r="A159" s="82"/>
      <c r="H159" s="65"/>
      <c r="I159" s="63"/>
    </row>
    <row r="160" spans="1:9" ht="20.100000000000001" customHeight="1">
      <c r="A160" s="82"/>
      <c r="H160" s="65"/>
      <c r="I160" s="63"/>
    </row>
    <row r="161" spans="1:9" ht="20.100000000000001" customHeight="1">
      <c r="A161" s="82"/>
      <c r="H161" s="65"/>
      <c r="I161" s="63"/>
    </row>
    <row r="162" spans="1:9" ht="20.100000000000001" customHeight="1">
      <c r="A162" s="82"/>
      <c r="H162" s="65"/>
      <c r="I162" s="63"/>
    </row>
    <row r="163" spans="1:9" ht="20.100000000000001" customHeight="1">
      <c r="A163" s="82"/>
      <c r="H163" s="65"/>
      <c r="I163" s="63"/>
    </row>
    <row r="164" spans="1:9" ht="20.100000000000001" customHeight="1">
      <c r="A164" s="82"/>
      <c r="H164" s="65"/>
      <c r="I164" s="63"/>
    </row>
    <row r="165" spans="1:9" ht="20.100000000000001" customHeight="1">
      <c r="A165" s="82"/>
      <c r="H165" s="65"/>
      <c r="I165" s="63"/>
    </row>
    <row r="166" spans="1:9" ht="20.100000000000001" customHeight="1">
      <c r="A166" s="82"/>
      <c r="H166" s="65"/>
      <c r="I166" s="63"/>
    </row>
    <row r="167" spans="1:9" ht="20.100000000000001" customHeight="1">
      <c r="A167" s="82"/>
      <c r="H167" s="65"/>
      <c r="I167" s="63"/>
    </row>
    <row r="168" spans="1:9" ht="20.100000000000001" customHeight="1">
      <c r="A168" s="82"/>
      <c r="H168" s="65"/>
      <c r="I168" s="63"/>
    </row>
    <row r="169" spans="1:9" ht="20.100000000000001" customHeight="1">
      <c r="A169" s="82"/>
      <c r="H169" s="65"/>
      <c r="I169" s="63"/>
    </row>
    <row r="170" spans="1:9" ht="20.100000000000001" customHeight="1">
      <c r="A170" s="82"/>
      <c r="H170" s="65"/>
      <c r="I170" s="63"/>
    </row>
    <row r="171" spans="1:9" ht="20.100000000000001" customHeight="1">
      <c r="A171" s="82"/>
      <c r="H171" s="65"/>
      <c r="I171" s="63"/>
    </row>
    <row r="172" spans="1:9" ht="20.100000000000001" customHeight="1">
      <c r="A172" s="82"/>
      <c r="H172" s="65"/>
      <c r="I172" s="63"/>
    </row>
    <row r="173" spans="1:9" ht="20.100000000000001" customHeight="1">
      <c r="A173" s="82"/>
      <c r="H173" s="65"/>
      <c r="I173" s="63"/>
    </row>
    <row r="174" spans="1:9" ht="20.100000000000001" customHeight="1">
      <c r="A174" s="82"/>
      <c r="H174" s="65"/>
      <c r="I174" s="63"/>
    </row>
    <row r="175" spans="1:9" ht="20.100000000000001" customHeight="1">
      <c r="A175" s="82"/>
      <c r="H175" s="65"/>
      <c r="I175" s="63"/>
    </row>
    <row r="176" spans="1:9" ht="20.100000000000001" customHeight="1">
      <c r="A176" s="82"/>
      <c r="H176" s="65"/>
      <c r="I176" s="63"/>
    </row>
    <row r="177" spans="1:9" ht="20.100000000000001" customHeight="1">
      <c r="A177" s="82"/>
      <c r="H177" s="65"/>
      <c r="I177" s="63"/>
    </row>
    <row r="178" spans="1:9" ht="20.100000000000001" customHeight="1">
      <c r="A178" s="82"/>
      <c r="H178" s="65"/>
      <c r="I178" s="63"/>
    </row>
    <row r="179" spans="1:9" ht="20.100000000000001" customHeight="1">
      <c r="A179" s="82"/>
      <c r="H179" s="65"/>
      <c r="I179" s="63"/>
    </row>
    <row r="180" spans="1:9" ht="20.100000000000001" customHeight="1">
      <c r="A180" s="82"/>
      <c r="H180" s="65"/>
      <c r="I180" s="63"/>
    </row>
    <row r="181" spans="1:9" ht="20.100000000000001" customHeight="1">
      <c r="A181" s="82"/>
      <c r="H181" s="65"/>
      <c r="I181" s="63"/>
    </row>
    <row r="182" spans="1:9" ht="20.100000000000001" customHeight="1">
      <c r="A182" s="82"/>
      <c r="H182" s="65"/>
      <c r="I182" s="63"/>
    </row>
    <row r="183" spans="1:9" ht="20.100000000000001" customHeight="1">
      <c r="A183" s="82"/>
      <c r="H183" s="65"/>
      <c r="I183" s="63"/>
    </row>
    <row r="184" spans="1:9" ht="20.100000000000001" customHeight="1">
      <c r="A184" s="82"/>
      <c r="H184" s="65"/>
      <c r="I184" s="63"/>
    </row>
    <row r="185" spans="1:9" ht="20.100000000000001" customHeight="1">
      <c r="A185" s="82"/>
      <c r="H185" s="65"/>
      <c r="I185" s="63"/>
    </row>
    <row r="186" spans="1:9" ht="20.100000000000001" customHeight="1">
      <c r="A186" s="82"/>
      <c r="H186" s="65"/>
      <c r="I186" s="72"/>
    </row>
    <row r="187" spans="1:9" ht="20.100000000000001" customHeight="1">
      <c r="A187" s="82"/>
      <c r="H187" s="65"/>
      <c r="I187" s="63"/>
    </row>
    <row r="188" spans="1:9" ht="20.100000000000001" customHeight="1">
      <c r="A188" s="82"/>
      <c r="H188" s="65"/>
      <c r="I188" s="72"/>
    </row>
    <row r="189" spans="1:9" ht="20.100000000000001" customHeight="1">
      <c r="A189" s="82"/>
      <c r="H189" s="65"/>
      <c r="I189" s="63"/>
    </row>
    <row r="190" spans="1:9" ht="20.100000000000001" customHeight="1">
      <c r="A190" s="82"/>
      <c r="H190" s="65"/>
      <c r="I190" s="63"/>
    </row>
    <row r="191" spans="1:9" ht="20.100000000000001" customHeight="1">
      <c r="A191" s="82"/>
      <c r="H191" s="65"/>
      <c r="I191" s="63"/>
    </row>
    <row r="192" spans="1:9" ht="20.100000000000001" customHeight="1">
      <c r="A192" s="82"/>
      <c r="H192" s="65"/>
      <c r="I192" s="63"/>
    </row>
    <row r="193" spans="1:9" ht="20.100000000000001" customHeight="1">
      <c r="A193" s="82"/>
      <c r="H193" s="65"/>
      <c r="I193" s="63"/>
    </row>
    <row r="194" spans="1:9" ht="20.100000000000001" customHeight="1">
      <c r="A194" s="82"/>
      <c r="G194" s="70"/>
      <c r="H194" s="65"/>
      <c r="I194" s="63"/>
    </row>
    <row r="195" spans="1:9" ht="20.100000000000001" customHeight="1">
      <c r="A195" s="82"/>
      <c r="H195" s="65"/>
      <c r="I195" s="63"/>
    </row>
    <row r="196" spans="1:9" ht="20.100000000000001" customHeight="1">
      <c r="A196" s="82"/>
      <c r="H196" s="65"/>
      <c r="I196" s="63"/>
    </row>
    <row r="197" spans="1:9" ht="20.100000000000001" customHeight="1">
      <c r="A197" s="82"/>
      <c r="H197" s="65"/>
      <c r="I197" s="63"/>
    </row>
    <row r="198" spans="1:9" ht="20.100000000000001" customHeight="1">
      <c r="A198" s="82"/>
      <c r="H198" s="65"/>
      <c r="I198" s="63"/>
    </row>
    <row r="199" spans="1:9" ht="20.100000000000001" customHeight="1">
      <c r="A199" s="82"/>
      <c r="H199" s="65"/>
      <c r="I199" s="63"/>
    </row>
    <row r="200" spans="1:9" ht="20.100000000000001" customHeight="1">
      <c r="A200" s="82"/>
      <c r="H200" s="65"/>
      <c r="I200" s="63"/>
    </row>
    <row r="201" spans="1:9" ht="20.100000000000001" customHeight="1">
      <c r="A201" s="82"/>
      <c r="H201" s="65"/>
      <c r="I201" s="63"/>
    </row>
    <row r="202" spans="1:9" ht="20.100000000000001" customHeight="1">
      <c r="A202" s="82"/>
      <c r="H202" s="65"/>
      <c r="I202" s="63"/>
    </row>
    <row r="203" spans="1:9" ht="20.100000000000001" customHeight="1">
      <c r="A203" s="82"/>
      <c r="H203" s="65"/>
      <c r="I203" s="63"/>
    </row>
    <row r="204" spans="1:9" ht="20.100000000000001" customHeight="1">
      <c r="A204" s="82"/>
      <c r="H204" s="65"/>
      <c r="I204" s="63"/>
    </row>
    <row r="205" spans="1:9" ht="20.100000000000001" customHeight="1">
      <c r="A205" s="82"/>
      <c r="H205" s="65"/>
      <c r="I205" s="63"/>
    </row>
    <row r="206" spans="1:9" ht="20.100000000000001" customHeight="1">
      <c r="A206" s="82"/>
      <c r="E206" s="71"/>
      <c r="H206" s="65"/>
      <c r="I206" s="63"/>
    </row>
    <row r="207" spans="1:9" ht="20.100000000000001" customHeight="1">
      <c r="A207" s="82"/>
      <c r="H207" s="65"/>
      <c r="I207" s="63"/>
    </row>
    <row r="208" spans="1:9" ht="20.100000000000001" customHeight="1">
      <c r="A208" s="82"/>
      <c r="H208" s="65"/>
      <c r="I208" s="63"/>
    </row>
    <row r="209" spans="1:9" ht="20.100000000000001" customHeight="1">
      <c r="A209" s="82"/>
      <c r="H209" s="65"/>
      <c r="I209" s="63"/>
    </row>
    <row r="210" spans="1:9" ht="20.100000000000001" customHeight="1">
      <c r="A210" s="82"/>
      <c r="H210" s="65"/>
      <c r="I210" s="63"/>
    </row>
    <row r="211" spans="1:9" ht="20.100000000000001" customHeight="1">
      <c r="A211" s="82"/>
      <c r="H211" s="65"/>
      <c r="I211" s="63"/>
    </row>
    <row r="212" spans="1:9" ht="20.100000000000001" customHeight="1">
      <c r="A212" s="82"/>
      <c r="H212" s="65"/>
      <c r="I212" s="63"/>
    </row>
    <row r="213" spans="1:9" ht="20.100000000000001" customHeight="1">
      <c r="A213" s="82"/>
      <c r="H213" s="65"/>
      <c r="I213" s="63"/>
    </row>
    <row r="214" spans="1:9" ht="20.100000000000001" customHeight="1">
      <c r="A214" s="82"/>
      <c r="H214" s="65"/>
      <c r="I214" s="63"/>
    </row>
    <row r="215" spans="1:9" ht="20.100000000000001" customHeight="1">
      <c r="A215" s="82"/>
      <c r="H215" s="65"/>
      <c r="I215" s="63"/>
    </row>
    <row r="216" spans="1:9" ht="20.100000000000001" customHeight="1">
      <c r="A216" s="82"/>
      <c r="H216" s="65"/>
      <c r="I216" s="63"/>
    </row>
    <row r="217" spans="1:9" ht="20.100000000000001" customHeight="1">
      <c r="A217" s="82"/>
      <c r="H217" s="65"/>
      <c r="I217" s="63"/>
    </row>
    <row r="218" spans="1:9" ht="20.100000000000001" customHeight="1">
      <c r="A218" s="82"/>
      <c r="H218" s="65"/>
      <c r="I218" s="63"/>
    </row>
    <row r="219" spans="1:9" ht="20.100000000000001" customHeight="1">
      <c r="A219" s="82"/>
      <c r="H219" s="64"/>
      <c r="I219" s="63"/>
    </row>
    <row r="220" spans="1:9" ht="20.100000000000001" customHeight="1">
      <c r="A220" s="82"/>
      <c r="H220" s="65"/>
      <c r="I220" s="63"/>
    </row>
    <row r="221" spans="1:9" ht="20.100000000000001" customHeight="1">
      <c r="A221" s="82"/>
      <c r="H221" s="65"/>
      <c r="I221" s="63"/>
    </row>
    <row r="222" spans="1:9" ht="20.100000000000001" customHeight="1">
      <c r="A222" s="82"/>
      <c r="H222" s="65"/>
      <c r="I222" s="72"/>
    </row>
    <row r="223" spans="1:9" ht="20.100000000000001" customHeight="1">
      <c r="A223" s="82"/>
      <c r="H223" s="65"/>
      <c r="I223" s="63"/>
    </row>
    <row r="224" spans="1:9" ht="20.100000000000001" customHeight="1">
      <c r="A224" s="82"/>
      <c r="H224" s="65"/>
      <c r="I224" s="63"/>
    </row>
    <row r="225" spans="1:9" ht="20.100000000000001" customHeight="1">
      <c r="A225" s="82"/>
      <c r="H225" s="65"/>
      <c r="I225" s="63"/>
    </row>
    <row r="226" spans="1:9" ht="20.100000000000001" customHeight="1">
      <c r="A226" s="82"/>
      <c r="H226" s="65"/>
      <c r="I226" s="63"/>
    </row>
    <row r="227" spans="1:9" ht="20.100000000000001" customHeight="1">
      <c r="A227" s="82"/>
      <c r="H227" s="65"/>
      <c r="I227" s="63"/>
    </row>
    <row r="228" spans="1:9" ht="20.100000000000001" customHeight="1">
      <c r="A228" s="82"/>
      <c r="H228" s="65"/>
      <c r="I228" s="63"/>
    </row>
    <row r="229" spans="1:9" ht="20.100000000000001" customHeight="1">
      <c r="A229" s="82"/>
      <c r="H229" s="65"/>
      <c r="I229" s="63"/>
    </row>
    <row r="230" spans="1:9" ht="20.100000000000001" customHeight="1">
      <c r="A230" s="82"/>
      <c r="H230" s="65"/>
      <c r="I230" s="63"/>
    </row>
    <row r="231" spans="1:9" ht="20.100000000000001" customHeight="1">
      <c r="A231" s="82"/>
      <c r="H231" s="65"/>
      <c r="I231" s="63"/>
    </row>
    <row r="232" spans="1:9" ht="20.100000000000001" customHeight="1">
      <c r="A232" s="82"/>
      <c r="H232" s="65"/>
      <c r="I232" s="63"/>
    </row>
    <row r="233" spans="1:9" ht="20.100000000000001" customHeight="1">
      <c r="A233" s="82"/>
      <c r="H233" s="65"/>
      <c r="I233" s="63"/>
    </row>
    <row r="234" spans="1:9" ht="20.100000000000001" customHeight="1">
      <c r="A234" s="82"/>
      <c r="H234" s="65"/>
      <c r="I234" s="63"/>
    </row>
    <row r="235" spans="1:9" ht="20.100000000000001" customHeight="1">
      <c r="A235" s="82"/>
      <c r="H235" s="65"/>
      <c r="I235" s="63"/>
    </row>
    <row r="236" spans="1:9" ht="20.100000000000001" customHeight="1">
      <c r="A236" s="82"/>
      <c r="H236" s="65"/>
      <c r="I236" s="63"/>
    </row>
    <row r="237" spans="1:9" ht="20.100000000000001" customHeight="1">
      <c r="A237" s="82"/>
      <c r="H237" s="65"/>
      <c r="I237" s="63"/>
    </row>
    <row r="238" spans="1:9" ht="20.100000000000001" customHeight="1">
      <c r="A238" s="82"/>
      <c r="H238" s="65"/>
      <c r="I238" s="63"/>
    </row>
    <row r="239" spans="1:9" ht="20.100000000000001" customHeight="1">
      <c r="A239" s="82"/>
      <c r="H239" s="65"/>
      <c r="I239" s="63"/>
    </row>
    <row r="240" spans="1:9" ht="20.100000000000001" customHeight="1">
      <c r="A240" s="82"/>
      <c r="H240" s="65"/>
      <c r="I240" s="63"/>
    </row>
    <row r="241" spans="1:13" ht="20.100000000000001" customHeight="1">
      <c r="A241" s="82"/>
      <c r="H241" s="65"/>
      <c r="I241" s="63"/>
    </row>
    <row r="242" spans="1:13" ht="20.100000000000001" customHeight="1">
      <c r="A242" s="82"/>
      <c r="H242" s="65"/>
      <c r="I242" s="63"/>
    </row>
    <row r="243" spans="1:13" ht="20.100000000000001" customHeight="1">
      <c r="A243" s="82"/>
      <c r="H243" s="65"/>
      <c r="I243" s="63"/>
    </row>
    <row r="244" spans="1:13" ht="20.100000000000001" customHeight="1">
      <c r="A244" s="82"/>
      <c r="H244" s="65"/>
      <c r="I244" s="63"/>
    </row>
    <row r="245" spans="1:13" ht="20.100000000000001" customHeight="1">
      <c r="A245" s="82"/>
      <c r="H245" s="65"/>
      <c r="I245" s="63"/>
    </row>
    <row r="246" spans="1:13" ht="20.100000000000001" customHeight="1">
      <c r="A246" s="82"/>
      <c r="B246" s="73"/>
      <c r="D246" s="70"/>
      <c r="E246" s="70"/>
      <c r="F246" s="70"/>
      <c r="G246" s="70"/>
      <c r="H246" s="68"/>
      <c r="L246" s="73"/>
      <c r="M246" s="70"/>
    </row>
    <row r="247" spans="1:13" ht="20.100000000000001" customHeight="1">
      <c r="A247" s="82"/>
      <c r="H247" s="65"/>
      <c r="I247" s="63"/>
    </row>
    <row r="248" spans="1:13" ht="20.100000000000001" customHeight="1">
      <c r="A248" s="82"/>
      <c r="H248" s="65"/>
      <c r="I248" s="63"/>
    </row>
    <row r="249" spans="1:13" ht="20.100000000000001" customHeight="1">
      <c r="A249" s="82"/>
      <c r="H249" s="65"/>
      <c r="I249" s="63"/>
    </row>
    <row r="250" spans="1:13" ht="20.100000000000001" customHeight="1">
      <c r="A250" s="82"/>
      <c r="H250" s="64"/>
      <c r="I250" s="63"/>
    </row>
    <row r="251" spans="1:13" ht="20.100000000000001" customHeight="1">
      <c r="A251" s="82"/>
      <c r="H251" s="65"/>
      <c r="I251" s="63"/>
    </row>
    <row r="252" spans="1:13" ht="20.100000000000001" customHeight="1">
      <c r="A252" s="82"/>
      <c r="H252" s="68"/>
      <c r="I252" s="63"/>
    </row>
    <row r="253" spans="1:13" ht="20.100000000000001" customHeight="1">
      <c r="A253" s="82"/>
      <c r="H253" s="65"/>
      <c r="I253" s="63"/>
    </row>
    <row r="254" spans="1:13" ht="20.100000000000001" customHeight="1">
      <c r="A254" s="82"/>
      <c r="H254" s="65"/>
      <c r="I254" s="72"/>
    </row>
    <row r="255" spans="1:13" ht="20.100000000000001" customHeight="1">
      <c r="A255" s="82"/>
      <c r="H255" s="64"/>
      <c r="I255" s="72"/>
    </row>
    <row r="256" spans="1:13" ht="20.100000000000001" customHeight="1">
      <c r="A256" s="82"/>
      <c r="H256" s="64"/>
      <c r="I256" s="63"/>
    </row>
    <row r="257" spans="1:9" ht="20.100000000000001" customHeight="1">
      <c r="A257" s="82"/>
      <c r="G257" s="70"/>
      <c r="H257" s="65"/>
      <c r="I257" s="72"/>
    </row>
    <row r="258" spans="1:9" ht="20.100000000000001" customHeight="1">
      <c r="A258" s="82"/>
      <c r="H258" s="65"/>
      <c r="I258" s="63"/>
    </row>
    <row r="259" spans="1:9" ht="20.100000000000001" customHeight="1">
      <c r="A259" s="82"/>
      <c r="H259" s="64"/>
      <c r="I259" s="63"/>
    </row>
    <row r="260" spans="1:9" ht="20.100000000000001" customHeight="1">
      <c r="A260" s="82"/>
      <c r="H260" s="65"/>
      <c r="I260" s="72"/>
    </row>
    <row r="261" spans="1:9" ht="20.100000000000001" customHeight="1">
      <c r="A261" s="82"/>
      <c r="H261" s="65"/>
      <c r="I261" s="63"/>
    </row>
    <row r="262" spans="1:9" ht="20.100000000000001" customHeight="1">
      <c r="A262" s="82"/>
      <c r="H262" s="64"/>
      <c r="I262" s="72"/>
    </row>
    <row r="263" spans="1:9" ht="20.100000000000001" customHeight="1">
      <c r="A263" s="82"/>
      <c r="H263" s="65"/>
      <c r="I263" s="63"/>
    </row>
    <row r="264" spans="1:9" ht="20.100000000000001" customHeight="1">
      <c r="A264" s="82"/>
      <c r="G264" s="70"/>
      <c r="H264" s="65"/>
      <c r="I264" s="63"/>
    </row>
    <row r="265" spans="1:9" ht="20.100000000000001" customHeight="1">
      <c r="A265" s="82"/>
      <c r="H265" s="65"/>
      <c r="I265" s="63"/>
    </row>
    <row r="266" spans="1:9" ht="20.100000000000001" customHeight="1">
      <c r="A266" s="82"/>
      <c r="H266" s="65"/>
    </row>
    <row r="267" spans="1:9" ht="20.100000000000001" customHeight="1">
      <c r="A267" s="82"/>
      <c r="H267" s="65"/>
      <c r="I267" s="72"/>
    </row>
    <row r="268" spans="1:9" ht="20.100000000000001" customHeight="1">
      <c r="A268" s="82"/>
      <c r="H268" s="65"/>
      <c r="I268" s="72"/>
    </row>
    <row r="269" spans="1:9" ht="20.100000000000001" customHeight="1">
      <c r="A269" s="82"/>
      <c r="H269" s="65"/>
      <c r="I269" s="72"/>
    </row>
    <row r="270" spans="1:9" ht="20.100000000000001" customHeight="1">
      <c r="A270" s="82"/>
      <c r="H270" s="65"/>
      <c r="I270" s="63"/>
    </row>
    <row r="271" spans="1:9" ht="20.100000000000001" customHeight="1">
      <c r="A271" s="82"/>
      <c r="H271" s="65"/>
      <c r="I271" s="63"/>
    </row>
    <row r="272" spans="1:9" ht="20.100000000000001" customHeight="1">
      <c r="A272" s="82"/>
      <c r="H272" s="65"/>
      <c r="I272" s="63"/>
    </row>
    <row r="273" spans="1:9" ht="20.100000000000001" customHeight="1">
      <c r="A273" s="82"/>
      <c r="H273" s="65"/>
      <c r="I273" s="63"/>
    </row>
    <row r="274" spans="1:9" ht="20.100000000000001" customHeight="1">
      <c r="A274" s="82"/>
      <c r="H274" s="64"/>
      <c r="I274" s="72"/>
    </row>
    <row r="275" spans="1:9" ht="20.100000000000001" customHeight="1">
      <c r="A275" s="82"/>
      <c r="H275" s="65"/>
      <c r="I275" s="63"/>
    </row>
    <row r="276" spans="1:9" ht="20.100000000000001" customHeight="1">
      <c r="A276" s="82"/>
      <c r="H276" s="65"/>
      <c r="I276" s="63"/>
    </row>
    <row r="277" spans="1:9" ht="20.100000000000001" customHeight="1">
      <c r="A277" s="82"/>
      <c r="H277" s="65"/>
      <c r="I277" s="63"/>
    </row>
    <row r="278" spans="1:9" ht="20.100000000000001" customHeight="1">
      <c r="A278" s="82"/>
      <c r="H278" s="65"/>
      <c r="I278" s="63"/>
    </row>
    <row r="279" spans="1:9" ht="20.100000000000001" customHeight="1">
      <c r="A279" s="82"/>
      <c r="H279" s="65"/>
      <c r="I279" s="63"/>
    </row>
    <row r="280" spans="1:9" ht="20.100000000000001" customHeight="1">
      <c r="A280" s="82"/>
      <c r="H280" s="65"/>
      <c r="I280" s="63"/>
    </row>
    <row r="281" spans="1:9" ht="20.100000000000001" customHeight="1">
      <c r="A281" s="82"/>
      <c r="H281" s="65"/>
      <c r="I281" s="63"/>
    </row>
    <row r="282" spans="1:9" ht="20.100000000000001" customHeight="1">
      <c r="A282" s="82"/>
      <c r="H282" s="65"/>
      <c r="I282" s="63"/>
    </row>
    <row r="283" spans="1:9" ht="20.100000000000001" customHeight="1">
      <c r="A283" s="82"/>
      <c r="H283" s="65"/>
      <c r="I283" s="63"/>
    </row>
    <row r="284" spans="1:9" ht="20.100000000000001" customHeight="1">
      <c r="A284" s="82"/>
      <c r="H284" s="65"/>
      <c r="I284" s="63"/>
    </row>
    <row r="285" spans="1:9" ht="20.100000000000001" customHeight="1">
      <c r="A285" s="82"/>
      <c r="H285" s="65"/>
      <c r="I285" s="72"/>
    </row>
    <row r="286" spans="1:9" ht="20.100000000000001" customHeight="1">
      <c r="A286" s="82"/>
      <c r="H286" s="65"/>
      <c r="I286" s="72"/>
    </row>
    <row r="287" spans="1:9" ht="20.100000000000001" customHeight="1">
      <c r="A287" s="82"/>
      <c r="H287" s="65"/>
      <c r="I287" s="63"/>
    </row>
    <row r="288" spans="1:9" ht="20.100000000000001" customHeight="1">
      <c r="A288" s="82"/>
      <c r="H288" s="65"/>
      <c r="I288" s="72"/>
    </row>
    <row r="289" spans="1:13" ht="20.100000000000001" customHeight="1">
      <c r="A289" s="82"/>
      <c r="H289" s="65"/>
      <c r="I289" s="63"/>
    </row>
    <row r="290" spans="1:13" ht="20.100000000000001" customHeight="1">
      <c r="A290" s="82"/>
      <c r="B290" s="73"/>
      <c r="D290" s="70"/>
      <c r="E290" s="70"/>
      <c r="F290" s="70"/>
      <c r="G290" s="70"/>
      <c r="H290" s="68"/>
      <c r="L290" s="73"/>
      <c r="M290" s="70"/>
    </row>
    <row r="291" spans="1:13" ht="20.100000000000001" customHeight="1">
      <c r="A291" s="82"/>
      <c r="H291" s="65"/>
      <c r="I291" s="63"/>
    </row>
    <row r="292" spans="1:13" ht="20.100000000000001" customHeight="1">
      <c r="A292" s="82"/>
      <c r="H292" s="64"/>
      <c r="I292" s="63"/>
    </row>
    <row r="293" spans="1:13" ht="20.100000000000001" customHeight="1">
      <c r="A293" s="82"/>
      <c r="H293" s="65"/>
      <c r="I293" s="63"/>
    </row>
    <row r="294" spans="1:13" ht="20.100000000000001" customHeight="1">
      <c r="A294" s="82"/>
      <c r="H294" s="65"/>
      <c r="I294" s="63"/>
    </row>
    <row r="295" spans="1:13" ht="20.100000000000001" customHeight="1">
      <c r="A295" s="82"/>
      <c r="H295" s="65"/>
      <c r="I295" s="63"/>
    </row>
    <row r="296" spans="1:13" ht="20.100000000000001" customHeight="1">
      <c r="A296" s="82"/>
      <c r="H296" s="65"/>
      <c r="I296" s="63"/>
    </row>
    <row r="297" spans="1:13" ht="20.100000000000001" customHeight="1">
      <c r="A297" s="82"/>
      <c r="H297" s="65"/>
      <c r="I297" s="63"/>
    </row>
    <row r="298" spans="1:13" ht="20.100000000000001" customHeight="1">
      <c r="A298" s="82"/>
      <c r="H298" s="65"/>
      <c r="I298" s="63"/>
    </row>
    <row r="299" spans="1:13" ht="20.100000000000001" customHeight="1">
      <c r="A299" s="82"/>
      <c r="H299" s="65"/>
      <c r="I299" s="63"/>
    </row>
    <row r="300" spans="1:13" ht="20.100000000000001" customHeight="1">
      <c r="A300" s="82"/>
      <c r="H300" s="64"/>
      <c r="I300" s="72"/>
    </row>
    <row r="301" spans="1:13" ht="20.100000000000001" customHeight="1">
      <c r="A301" s="82"/>
      <c r="H301" s="65"/>
      <c r="I301" s="63"/>
    </row>
    <row r="302" spans="1:13" ht="20.100000000000001" customHeight="1">
      <c r="A302" s="82"/>
      <c r="H302" s="65"/>
      <c r="I302" s="63"/>
    </row>
    <row r="303" spans="1:13" ht="20.100000000000001" customHeight="1">
      <c r="A303" s="82"/>
      <c r="H303" s="65"/>
      <c r="I303" s="72"/>
    </row>
    <row r="304" spans="1:13" ht="20.100000000000001" customHeight="1">
      <c r="A304" s="82"/>
      <c r="H304" s="65"/>
      <c r="I304" s="72"/>
    </row>
    <row r="305" spans="1:9" ht="20.100000000000001" customHeight="1">
      <c r="A305" s="82"/>
      <c r="H305" s="64"/>
      <c r="I305" s="63"/>
    </row>
    <row r="306" spans="1:9" ht="20.100000000000001" customHeight="1">
      <c r="A306" s="82"/>
      <c r="H306" s="65"/>
      <c r="I306" s="63"/>
    </row>
    <row r="307" spans="1:9" ht="20.100000000000001" customHeight="1">
      <c r="A307" s="82"/>
      <c r="E307" s="71"/>
      <c r="H307" s="65"/>
      <c r="I307" s="63"/>
    </row>
    <row r="308" spans="1:9" ht="20.100000000000001" customHeight="1">
      <c r="A308" s="82"/>
      <c r="H308" s="65"/>
      <c r="I308" s="63"/>
    </row>
    <row r="309" spans="1:9" ht="20.100000000000001" customHeight="1">
      <c r="A309" s="82"/>
      <c r="H309" s="65"/>
      <c r="I309" s="63"/>
    </row>
    <row r="310" spans="1:9" ht="20.100000000000001" customHeight="1">
      <c r="A310" s="82"/>
      <c r="H310" s="65"/>
      <c r="I310" s="63"/>
    </row>
    <row r="311" spans="1:9" ht="20.100000000000001" customHeight="1">
      <c r="A311" s="82"/>
      <c r="H311" s="65"/>
      <c r="I311" s="63"/>
    </row>
    <row r="312" spans="1:9" ht="20.100000000000001" customHeight="1">
      <c r="A312" s="82"/>
      <c r="H312" s="64"/>
      <c r="I312" s="72"/>
    </row>
    <row r="313" spans="1:9" ht="20.100000000000001" customHeight="1">
      <c r="A313" s="82"/>
      <c r="H313" s="65"/>
      <c r="I313" s="63"/>
    </row>
    <row r="314" spans="1:9" ht="20.100000000000001" customHeight="1">
      <c r="A314" s="82"/>
      <c r="H314" s="65"/>
      <c r="I314" s="63"/>
    </row>
    <row r="315" spans="1:9" ht="20.100000000000001" customHeight="1">
      <c r="A315" s="82"/>
      <c r="H315" s="65"/>
      <c r="I315" s="63"/>
    </row>
    <row r="316" spans="1:9" ht="20.100000000000001" customHeight="1">
      <c r="A316" s="82"/>
      <c r="H316" s="65"/>
      <c r="I316" s="63"/>
    </row>
    <row r="317" spans="1:9" ht="20.100000000000001" customHeight="1">
      <c r="A317" s="82"/>
      <c r="H317" s="65"/>
      <c r="I317" s="63"/>
    </row>
    <row r="318" spans="1:9" ht="20.100000000000001" customHeight="1">
      <c r="A318" s="82"/>
      <c r="H318" s="65"/>
      <c r="I318" s="63"/>
    </row>
    <row r="319" spans="1:9" ht="20.100000000000001" customHeight="1">
      <c r="A319" s="82"/>
      <c r="H319" s="65"/>
      <c r="I319" s="63"/>
    </row>
    <row r="320" spans="1:9" ht="20.100000000000001" customHeight="1">
      <c r="A320" s="82"/>
      <c r="H320" s="65"/>
      <c r="I320" s="63"/>
    </row>
    <row r="321" spans="1:9" ht="20.100000000000001" customHeight="1">
      <c r="A321" s="82"/>
      <c r="H321" s="65"/>
      <c r="I321" s="63"/>
    </row>
    <row r="322" spans="1:9" ht="20.100000000000001" customHeight="1">
      <c r="A322" s="82"/>
      <c r="H322" s="65"/>
      <c r="I322" s="63"/>
    </row>
    <row r="323" spans="1:9" ht="20.100000000000001" customHeight="1">
      <c r="A323" s="82"/>
      <c r="H323" s="65"/>
      <c r="I323" s="72"/>
    </row>
    <row r="324" spans="1:9" ht="20.100000000000001" customHeight="1">
      <c r="A324" s="82"/>
      <c r="H324" s="65"/>
      <c r="I324" s="72"/>
    </row>
    <row r="325" spans="1:9" ht="20.100000000000001" customHeight="1">
      <c r="A325" s="82"/>
      <c r="H325" s="65"/>
      <c r="I325" s="63"/>
    </row>
    <row r="326" spans="1:9" ht="20.100000000000001" customHeight="1">
      <c r="A326" s="82"/>
      <c r="H326" s="65"/>
      <c r="I326" s="63"/>
    </row>
    <row r="327" spans="1:9" ht="20.100000000000001" customHeight="1">
      <c r="A327" s="82"/>
      <c r="H327" s="65"/>
      <c r="I327" s="63"/>
    </row>
    <row r="328" spans="1:9" ht="20.100000000000001" customHeight="1">
      <c r="A328" s="82"/>
      <c r="H328" s="65"/>
      <c r="I328" s="63"/>
    </row>
    <row r="329" spans="1:9" ht="20.100000000000001" customHeight="1">
      <c r="A329" s="82"/>
      <c r="H329" s="65"/>
      <c r="I329" s="63"/>
    </row>
    <row r="330" spans="1:9" ht="20.100000000000001" customHeight="1">
      <c r="A330" s="82"/>
      <c r="H330" s="64"/>
      <c r="I330" s="63"/>
    </row>
    <row r="331" spans="1:9" ht="20.100000000000001" customHeight="1">
      <c r="A331" s="82"/>
      <c r="H331" s="65"/>
      <c r="I331" s="63"/>
    </row>
    <row r="332" spans="1:9" ht="20.100000000000001" customHeight="1">
      <c r="A332" s="82"/>
      <c r="H332" s="65"/>
      <c r="I332" s="63"/>
    </row>
    <row r="333" spans="1:9" ht="20.100000000000001" customHeight="1">
      <c r="A333" s="82"/>
      <c r="H333" s="65"/>
      <c r="I333" s="63"/>
    </row>
    <row r="334" spans="1:9" ht="20.100000000000001" customHeight="1">
      <c r="A334" s="82"/>
      <c r="H334" s="65"/>
      <c r="I334" s="63"/>
    </row>
    <row r="335" spans="1:9" ht="20.100000000000001" customHeight="1">
      <c r="A335" s="82"/>
      <c r="H335" s="65"/>
      <c r="I335" s="63"/>
    </row>
    <row r="336" spans="1:9" ht="20.100000000000001" customHeight="1">
      <c r="A336" s="82"/>
      <c r="H336" s="65"/>
      <c r="I336" s="63"/>
    </row>
    <row r="337" spans="1:9" ht="20.100000000000001" customHeight="1">
      <c r="A337" s="82"/>
      <c r="H337" s="65"/>
      <c r="I337" s="63"/>
    </row>
    <row r="338" spans="1:9" ht="20.100000000000001" customHeight="1">
      <c r="A338" s="82"/>
      <c r="H338" s="65"/>
      <c r="I338" s="63"/>
    </row>
    <row r="339" spans="1:9" ht="20.100000000000001" customHeight="1">
      <c r="A339" s="82"/>
      <c r="H339" s="65"/>
      <c r="I339" s="63"/>
    </row>
    <row r="340" spans="1:9" ht="20.100000000000001" customHeight="1">
      <c r="A340" s="82"/>
      <c r="H340" s="65"/>
      <c r="I340" s="63"/>
    </row>
    <row r="341" spans="1:9" ht="20.100000000000001" customHeight="1">
      <c r="A341" s="82"/>
      <c r="H341" s="65"/>
      <c r="I341" s="63"/>
    </row>
    <row r="342" spans="1:9" ht="20.100000000000001" customHeight="1">
      <c r="A342" s="82"/>
      <c r="F342" s="75"/>
      <c r="H342" s="65"/>
      <c r="I342" s="63"/>
    </row>
    <row r="343" spans="1:9" ht="20.100000000000001" customHeight="1">
      <c r="A343" s="82"/>
      <c r="H343" s="65"/>
      <c r="I343" s="72"/>
    </row>
    <row r="344" spans="1:9" ht="20.100000000000001" customHeight="1">
      <c r="A344" s="82"/>
      <c r="H344" s="65"/>
      <c r="I344" s="72"/>
    </row>
    <row r="345" spans="1:9" ht="20.100000000000001" customHeight="1">
      <c r="A345" s="82"/>
      <c r="H345" s="65"/>
      <c r="I345" s="63"/>
    </row>
    <row r="346" spans="1:9" ht="20.100000000000001" customHeight="1">
      <c r="A346" s="82"/>
      <c r="H346" s="65"/>
      <c r="I346" s="63"/>
    </row>
    <row r="347" spans="1:9" ht="20.100000000000001" customHeight="1">
      <c r="A347" s="82"/>
      <c r="H347" s="65"/>
      <c r="I347" s="63"/>
    </row>
    <row r="348" spans="1:9" ht="20.100000000000001" customHeight="1">
      <c r="A348" s="82"/>
      <c r="H348" s="65"/>
      <c r="I348" s="63"/>
    </row>
    <row r="349" spans="1:9" ht="20.100000000000001" customHeight="1">
      <c r="A349" s="82"/>
      <c r="H349" s="65"/>
      <c r="I349" s="63"/>
    </row>
    <row r="350" spans="1:9" ht="20.100000000000001" customHeight="1">
      <c r="A350" s="82"/>
      <c r="H350" s="65"/>
      <c r="I350" s="63"/>
    </row>
    <row r="351" spans="1:9" ht="20.100000000000001" customHeight="1">
      <c r="A351" s="82"/>
      <c r="H351" s="65"/>
      <c r="I351" s="63"/>
    </row>
    <row r="352" spans="1:9" ht="20.100000000000001" customHeight="1">
      <c r="A352" s="82"/>
      <c r="H352" s="65"/>
      <c r="I352" s="63"/>
    </row>
    <row r="353" spans="1:9" ht="20.100000000000001" customHeight="1">
      <c r="A353" s="82"/>
      <c r="H353" s="65"/>
      <c r="I353" s="72"/>
    </row>
    <row r="354" spans="1:9" ht="20.100000000000001" customHeight="1">
      <c r="A354" s="82"/>
      <c r="H354" s="65"/>
      <c r="I354" s="63"/>
    </row>
    <row r="355" spans="1:9" ht="20.100000000000001" customHeight="1">
      <c r="A355" s="82"/>
      <c r="H355" s="65"/>
      <c r="I355" s="63"/>
    </row>
    <row r="356" spans="1:9" ht="20.100000000000001" customHeight="1">
      <c r="A356" s="82"/>
      <c r="H356" s="64"/>
      <c r="I356" s="63"/>
    </row>
    <row r="357" spans="1:9" ht="20.100000000000001" customHeight="1">
      <c r="A357" s="82"/>
      <c r="H357" s="65"/>
      <c r="I357" s="63"/>
    </row>
    <row r="358" spans="1:9" ht="20.100000000000001" customHeight="1">
      <c r="A358" s="82"/>
      <c r="H358" s="65"/>
      <c r="I358" s="72"/>
    </row>
    <row r="359" spans="1:9" ht="20.100000000000001" customHeight="1">
      <c r="A359" s="82"/>
      <c r="H359" s="65"/>
      <c r="I359" s="63"/>
    </row>
    <row r="360" spans="1:9" ht="20.100000000000001" customHeight="1">
      <c r="A360" s="82"/>
      <c r="H360" s="65"/>
      <c r="I360" s="63"/>
    </row>
    <row r="361" spans="1:9" ht="20.100000000000001" customHeight="1">
      <c r="A361" s="82"/>
      <c r="H361" s="65"/>
      <c r="I361" s="63"/>
    </row>
    <row r="362" spans="1:9" ht="20.100000000000001" customHeight="1">
      <c r="A362" s="82"/>
      <c r="H362" s="65"/>
      <c r="I362" s="72"/>
    </row>
    <row r="363" spans="1:9" ht="20.100000000000001" customHeight="1">
      <c r="A363" s="82"/>
      <c r="H363" s="65"/>
      <c r="I363" s="72"/>
    </row>
    <row r="364" spans="1:9" ht="20.100000000000001" customHeight="1">
      <c r="A364" s="82"/>
      <c r="H364" s="65"/>
      <c r="I364" s="63"/>
    </row>
    <row r="365" spans="1:9" ht="20.100000000000001" customHeight="1">
      <c r="A365" s="82"/>
      <c r="H365" s="65"/>
      <c r="I365" s="63"/>
    </row>
    <row r="366" spans="1:9" ht="20.100000000000001" customHeight="1">
      <c r="A366" s="82"/>
      <c r="H366" s="64"/>
      <c r="I366" s="63"/>
    </row>
    <row r="367" spans="1:9" ht="20.100000000000001" customHeight="1">
      <c r="A367" s="82"/>
      <c r="H367" s="65"/>
      <c r="I367" s="63"/>
    </row>
    <row r="368" spans="1:9" ht="20.100000000000001" customHeight="1">
      <c r="A368" s="82"/>
      <c r="F368" s="70"/>
      <c r="H368" s="65"/>
      <c r="I368" s="63"/>
    </row>
    <row r="369" spans="1:9" ht="20.100000000000001" customHeight="1">
      <c r="A369" s="82"/>
      <c r="H369" s="64"/>
      <c r="I369" s="63"/>
    </row>
    <row r="370" spans="1:9" ht="20.100000000000001" customHeight="1">
      <c r="A370" s="82"/>
      <c r="H370" s="64"/>
      <c r="I370" s="63"/>
    </row>
    <row r="371" spans="1:9" ht="20.100000000000001" customHeight="1">
      <c r="A371" s="82"/>
      <c r="H371" s="65"/>
      <c r="I371" s="63"/>
    </row>
    <row r="372" spans="1:9" ht="20.100000000000001" customHeight="1">
      <c r="A372" s="82"/>
      <c r="H372" s="65"/>
      <c r="I372" s="63"/>
    </row>
    <row r="373" spans="1:9" ht="20.100000000000001" customHeight="1">
      <c r="A373" s="82"/>
      <c r="H373" s="65"/>
      <c r="I373" s="63"/>
    </row>
    <row r="374" spans="1:9" ht="20.100000000000001" customHeight="1">
      <c r="A374" s="82"/>
      <c r="H374" s="65"/>
      <c r="I374" s="63"/>
    </row>
    <row r="375" spans="1:9" ht="20.100000000000001" customHeight="1">
      <c r="A375" s="82"/>
      <c r="H375" s="65"/>
      <c r="I375" s="63"/>
    </row>
    <row r="376" spans="1:9" ht="20.100000000000001" customHeight="1">
      <c r="A376" s="82"/>
      <c r="H376" s="65"/>
      <c r="I376" s="63"/>
    </row>
    <row r="377" spans="1:9" ht="20.100000000000001" customHeight="1">
      <c r="A377" s="82"/>
      <c r="H377" s="65"/>
      <c r="I377" s="63"/>
    </row>
    <row r="378" spans="1:9" ht="20.100000000000001" customHeight="1">
      <c r="A378" s="82"/>
      <c r="H378" s="65"/>
      <c r="I378" s="63"/>
    </row>
    <row r="379" spans="1:9" ht="20.100000000000001" customHeight="1">
      <c r="A379" s="82"/>
      <c r="H379" s="65"/>
      <c r="I379" s="63"/>
    </row>
    <row r="380" spans="1:9" ht="20.100000000000001" customHeight="1">
      <c r="A380" s="82"/>
      <c r="H380" s="65"/>
      <c r="I380" s="63"/>
    </row>
    <row r="381" spans="1:9" ht="20.100000000000001" customHeight="1">
      <c r="A381" s="82"/>
      <c r="H381" s="65"/>
      <c r="I381" s="63"/>
    </row>
    <row r="382" spans="1:9" ht="20.100000000000001" customHeight="1">
      <c r="A382" s="82"/>
      <c r="H382" s="64"/>
      <c r="I382" s="63"/>
    </row>
    <row r="383" spans="1:9" ht="20.100000000000001" customHeight="1">
      <c r="A383" s="82"/>
      <c r="H383" s="65"/>
      <c r="I383" s="72"/>
    </row>
    <row r="384" spans="1:9" ht="20.100000000000001" customHeight="1">
      <c r="A384" s="82"/>
      <c r="H384" s="65"/>
      <c r="I384" s="63"/>
    </row>
    <row r="385" spans="1:9" ht="20.100000000000001" customHeight="1">
      <c r="A385" s="82"/>
      <c r="H385" s="65"/>
      <c r="I385" s="72"/>
    </row>
    <row r="386" spans="1:9" ht="20.100000000000001" customHeight="1">
      <c r="A386" s="82"/>
      <c r="H386" s="65"/>
      <c r="I386" s="72"/>
    </row>
    <row r="387" spans="1:9" ht="20.100000000000001" customHeight="1">
      <c r="A387" s="82"/>
      <c r="H387" s="65"/>
      <c r="I387" s="63"/>
    </row>
    <row r="388" spans="1:9" ht="20.100000000000001" customHeight="1">
      <c r="A388" s="82"/>
      <c r="H388" s="64"/>
      <c r="I388" s="63"/>
    </row>
    <row r="389" spans="1:9" ht="20.100000000000001" customHeight="1">
      <c r="A389" s="82"/>
      <c r="H389" s="64"/>
      <c r="I389" s="63"/>
    </row>
    <row r="390" spans="1:9" ht="20.100000000000001" customHeight="1">
      <c r="A390" s="82"/>
      <c r="H390" s="65"/>
      <c r="I390" s="63"/>
    </row>
    <row r="391" spans="1:9" ht="20.100000000000001" customHeight="1">
      <c r="A391" s="82"/>
      <c r="H391" s="65"/>
      <c r="I391" s="63"/>
    </row>
    <row r="392" spans="1:9" ht="20.100000000000001" customHeight="1">
      <c r="A392" s="82"/>
      <c r="H392" s="65"/>
      <c r="I392" s="72"/>
    </row>
    <row r="393" spans="1:9" ht="20.100000000000001" customHeight="1">
      <c r="A393" s="82"/>
      <c r="H393" s="65"/>
      <c r="I393" s="63"/>
    </row>
    <row r="394" spans="1:9" ht="20.100000000000001" customHeight="1">
      <c r="A394" s="82"/>
      <c r="H394" s="65"/>
      <c r="I394" s="63"/>
    </row>
    <row r="395" spans="1:9" ht="20.100000000000001" customHeight="1">
      <c r="A395" s="82"/>
      <c r="H395" s="65"/>
      <c r="I395" s="63"/>
    </row>
    <row r="396" spans="1:9" ht="20.100000000000001" customHeight="1">
      <c r="A396" s="82"/>
      <c r="H396" s="65"/>
      <c r="I396" s="63"/>
    </row>
    <row r="397" spans="1:9" ht="20.100000000000001" customHeight="1">
      <c r="A397" s="82"/>
      <c r="H397" s="65"/>
      <c r="I397" s="72"/>
    </row>
    <row r="398" spans="1:9" ht="20.100000000000001" customHeight="1">
      <c r="A398" s="82"/>
      <c r="H398" s="65"/>
      <c r="I398" s="63"/>
    </row>
    <row r="399" spans="1:9" ht="20.100000000000001" customHeight="1">
      <c r="A399" s="82"/>
      <c r="H399" s="65"/>
      <c r="I399" s="63"/>
    </row>
    <row r="400" spans="1:9" ht="20.100000000000001" customHeight="1">
      <c r="A400" s="82"/>
      <c r="H400" s="64"/>
      <c r="I400" s="63"/>
    </row>
    <row r="401" spans="1:9" ht="20.100000000000001" customHeight="1">
      <c r="A401" s="82"/>
      <c r="H401" s="65"/>
      <c r="I401" s="63"/>
    </row>
    <row r="402" spans="1:9" ht="20.100000000000001" customHeight="1">
      <c r="A402" s="82"/>
      <c r="H402" s="65"/>
      <c r="I402" s="63"/>
    </row>
    <row r="403" spans="1:9" ht="20.100000000000001" customHeight="1">
      <c r="A403" s="82"/>
      <c r="H403" s="65"/>
      <c r="I403" s="63"/>
    </row>
    <row r="404" spans="1:9" ht="20.100000000000001" customHeight="1">
      <c r="A404" s="82"/>
      <c r="H404" s="65"/>
      <c r="I404" s="63"/>
    </row>
    <row r="405" spans="1:9" ht="20.100000000000001" customHeight="1">
      <c r="A405" s="82"/>
      <c r="H405" s="65"/>
      <c r="I405" s="63"/>
    </row>
    <row r="406" spans="1:9" ht="20.100000000000001" customHeight="1">
      <c r="A406" s="82"/>
      <c r="H406" s="65"/>
      <c r="I406" s="76"/>
    </row>
    <row r="407" spans="1:9" ht="20.100000000000001" customHeight="1">
      <c r="A407" s="82"/>
      <c r="H407" s="65"/>
      <c r="I407" s="72"/>
    </row>
    <row r="408" spans="1:9" ht="20.100000000000001" customHeight="1">
      <c r="A408" s="82"/>
      <c r="H408" s="65"/>
      <c r="I408" s="63"/>
    </row>
    <row r="409" spans="1:9" ht="20.100000000000001" customHeight="1">
      <c r="A409" s="82"/>
      <c r="H409" s="65"/>
      <c r="I409" s="63"/>
    </row>
    <row r="410" spans="1:9" ht="20.100000000000001" customHeight="1">
      <c r="A410" s="82"/>
      <c r="H410" s="65"/>
      <c r="I410" s="72"/>
    </row>
    <row r="411" spans="1:9" ht="20.100000000000001" customHeight="1">
      <c r="A411" s="82"/>
      <c r="H411" s="65"/>
      <c r="I411" s="63"/>
    </row>
    <row r="412" spans="1:9" ht="20.100000000000001" customHeight="1">
      <c r="A412" s="82"/>
      <c r="H412" s="65"/>
      <c r="I412" s="63"/>
    </row>
    <row r="413" spans="1:9" ht="20.100000000000001" customHeight="1">
      <c r="A413" s="82"/>
      <c r="H413" s="65"/>
      <c r="I413" s="63"/>
    </row>
    <row r="414" spans="1:9" ht="20.100000000000001" customHeight="1">
      <c r="A414" s="82"/>
      <c r="H414" s="65"/>
      <c r="I414" s="72"/>
    </row>
    <row r="415" spans="1:9" ht="20.100000000000001" customHeight="1">
      <c r="A415" s="82"/>
      <c r="H415" s="65"/>
      <c r="I415" s="63"/>
    </row>
    <row r="416" spans="1:9" ht="20.100000000000001" customHeight="1">
      <c r="A416" s="82"/>
      <c r="H416" s="65"/>
      <c r="I416" s="63"/>
    </row>
    <row r="417" spans="1:9" ht="20.100000000000001" customHeight="1">
      <c r="A417" s="82"/>
      <c r="H417" s="65"/>
      <c r="I417" s="63"/>
    </row>
    <row r="418" spans="1:9" ht="20.100000000000001" customHeight="1">
      <c r="A418" s="82"/>
      <c r="H418" s="65"/>
      <c r="I418" s="63"/>
    </row>
    <row r="419" spans="1:9" ht="20.100000000000001" customHeight="1">
      <c r="A419" s="82"/>
      <c r="H419" s="64"/>
      <c r="I419" s="72"/>
    </row>
    <row r="420" spans="1:9" ht="20.100000000000001" customHeight="1">
      <c r="A420" s="82"/>
      <c r="H420" s="65"/>
      <c r="I420" s="63"/>
    </row>
    <row r="421" spans="1:9" ht="20.100000000000001" customHeight="1">
      <c r="A421" s="82"/>
      <c r="H421" s="65"/>
      <c r="I421" s="63"/>
    </row>
    <row r="422" spans="1:9" ht="20.100000000000001" customHeight="1">
      <c r="A422" s="82"/>
      <c r="H422" s="65"/>
      <c r="I422" s="63"/>
    </row>
    <row r="423" spans="1:9" ht="20.100000000000001" customHeight="1">
      <c r="A423" s="82"/>
      <c r="H423" s="65"/>
      <c r="I423" s="63"/>
    </row>
    <row r="424" spans="1:9" ht="20.100000000000001" customHeight="1">
      <c r="A424" s="82"/>
      <c r="H424" s="65"/>
      <c r="I424" s="72"/>
    </row>
    <row r="425" spans="1:9" ht="20.100000000000001" customHeight="1">
      <c r="A425" s="82"/>
      <c r="E425" s="71"/>
      <c r="H425" s="65"/>
      <c r="I425" s="72"/>
    </row>
    <row r="426" spans="1:9" ht="20.100000000000001" customHeight="1">
      <c r="A426" s="82"/>
      <c r="H426" s="65"/>
      <c r="I426" s="72"/>
    </row>
    <row r="427" spans="1:9" ht="20.100000000000001" customHeight="1">
      <c r="A427" s="82"/>
      <c r="H427" s="65"/>
      <c r="I427" s="72"/>
    </row>
    <row r="428" spans="1:9" ht="20.100000000000001" customHeight="1">
      <c r="A428" s="82"/>
      <c r="H428" s="65"/>
      <c r="I428" s="63"/>
    </row>
    <row r="429" spans="1:9" ht="20.100000000000001" customHeight="1">
      <c r="A429" s="82"/>
      <c r="H429" s="65"/>
      <c r="I429" s="63"/>
    </row>
    <row r="430" spans="1:9" ht="20.100000000000001" customHeight="1">
      <c r="A430" s="82"/>
      <c r="H430" s="65"/>
      <c r="I430" s="63"/>
    </row>
    <row r="431" spans="1:9" ht="20.100000000000001" customHeight="1">
      <c r="A431" s="82"/>
      <c r="H431" s="65"/>
      <c r="I431" s="63"/>
    </row>
    <row r="432" spans="1:9" ht="20.100000000000001" customHeight="1">
      <c r="A432" s="82"/>
      <c r="H432" s="65"/>
      <c r="I432" s="63"/>
    </row>
    <row r="433" spans="1:9" ht="20.100000000000001" customHeight="1">
      <c r="A433" s="82"/>
      <c r="H433" s="65"/>
      <c r="I433" s="63"/>
    </row>
    <row r="434" spans="1:9" ht="20.100000000000001" customHeight="1">
      <c r="A434" s="82"/>
      <c r="H434" s="65"/>
      <c r="I434" s="63"/>
    </row>
    <row r="435" spans="1:9" ht="20.100000000000001" customHeight="1">
      <c r="A435" s="82"/>
      <c r="H435" s="65"/>
      <c r="I435" s="72"/>
    </row>
    <row r="436" spans="1:9" ht="20.100000000000001" customHeight="1">
      <c r="A436" s="82"/>
      <c r="H436" s="65"/>
      <c r="I436" s="72"/>
    </row>
    <row r="437" spans="1:9" ht="20.100000000000001" customHeight="1">
      <c r="A437" s="82"/>
      <c r="H437" s="65"/>
      <c r="I437" s="72"/>
    </row>
    <row r="438" spans="1:9" ht="20.100000000000001" customHeight="1">
      <c r="A438" s="82"/>
      <c r="H438" s="64"/>
      <c r="I438" s="63"/>
    </row>
    <row r="439" spans="1:9" ht="20.100000000000001" customHeight="1">
      <c r="A439" s="82"/>
      <c r="H439" s="65"/>
      <c r="I439" s="63"/>
    </row>
    <row r="440" spans="1:9" ht="20.100000000000001" customHeight="1">
      <c r="A440" s="82"/>
      <c r="H440" s="65"/>
      <c r="I440" s="63"/>
    </row>
    <row r="441" spans="1:9" ht="20.100000000000001" customHeight="1">
      <c r="A441" s="82"/>
      <c r="H441" s="65"/>
      <c r="I441" s="63"/>
    </row>
    <row r="442" spans="1:9" ht="20.100000000000001" customHeight="1">
      <c r="A442" s="82"/>
      <c r="H442" s="65"/>
      <c r="I442" s="72"/>
    </row>
    <row r="443" spans="1:9" ht="20.100000000000001" customHeight="1">
      <c r="A443" s="82"/>
      <c r="H443" s="65"/>
      <c r="I443" s="63"/>
    </row>
    <row r="444" spans="1:9" ht="20.100000000000001" customHeight="1">
      <c r="A444" s="82"/>
      <c r="H444" s="65"/>
      <c r="I444" s="63"/>
    </row>
    <row r="445" spans="1:9" ht="20.100000000000001" customHeight="1">
      <c r="A445" s="82"/>
      <c r="H445" s="65"/>
      <c r="I445" s="72"/>
    </row>
    <row r="446" spans="1:9" ht="20.100000000000001" customHeight="1">
      <c r="A446" s="82"/>
      <c r="H446" s="65"/>
      <c r="I446" s="72"/>
    </row>
    <row r="447" spans="1:9" ht="20.100000000000001" customHeight="1">
      <c r="A447" s="82"/>
      <c r="H447" s="65"/>
      <c r="I447" s="72"/>
    </row>
    <row r="448" spans="1:9" ht="20.100000000000001" customHeight="1">
      <c r="A448" s="82"/>
      <c r="H448" s="65"/>
      <c r="I448" s="63"/>
    </row>
    <row r="449" spans="1:9" ht="20.100000000000001" customHeight="1">
      <c r="A449" s="82"/>
      <c r="H449" s="65"/>
      <c r="I449" s="63"/>
    </row>
    <row r="450" spans="1:9" ht="20.100000000000001" customHeight="1">
      <c r="A450" s="82"/>
      <c r="H450" s="64"/>
      <c r="I450" s="63"/>
    </row>
    <row r="451" spans="1:9" ht="20.100000000000001" customHeight="1">
      <c r="A451" s="82"/>
      <c r="H451" s="65"/>
      <c r="I451" s="63"/>
    </row>
    <row r="452" spans="1:9" ht="20.100000000000001" customHeight="1">
      <c r="A452" s="82"/>
      <c r="H452" s="65"/>
      <c r="I452" s="63"/>
    </row>
    <row r="453" spans="1:9" ht="20.100000000000001" customHeight="1">
      <c r="A453" s="82"/>
      <c r="H453" s="65"/>
      <c r="I453" s="63"/>
    </row>
    <row r="454" spans="1:9" ht="20.100000000000001" customHeight="1">
      <c r="A454" s="82"/>
      <c r="H454" s="65"/>
      <c r="I454" s="63"/>
    </row>
    <row r="455" spans="1:9" ht="20.100000000000001" customHeight="1">
      <c r="A455" s="82"/>
      <c r="H455" s="65"/>
      <c r="I455" s="63"/>
    </row>
    <row r="456" spans="1:9" ht="20.100000000000001" customHeight="1">
      <c r="A456" s="82"/>
      <c r="H456" s="65"/>
      <c r="I456" s="63"/>
    </row>
    <row r="457" spans="1:9" ht="20.100000000000001" customHeight="1">
      <c r="A457" s="82"/>
      <c r="H457" s="65"/>
      <c r="I457" s="72"/>
    </row>
    <row r="458" spans="1:9" ht="20.100000000000001" customHeight="1">
      <c r="A458" s="82"/>
      <c r="H458" s="64"/>
      <c r="I458" s="72"/>
    </row>
    <row r="459" spans="1:9" ht="20.100000000000001" customHeight="1">
      <c r="A459" s="82"/>
      <c r="H459" s="65"/>
      <c r="I459" s="72"/>
    </row>
    <row r="460" spans="1:9" ht="20.100000000000001" customHeight="1">
      <c r="A460" s="82"/>
      <c r="H460" s="65"/>
      <c r="I460" s="63"/>
    </row>
    <row r="461" spans="1:9" ht="20.100000000000001" customHeight="1">
      <c r="A461" s="82"/>
      <c r="H461" s="65"/>
      <c r="I461" s="63"/>
    </row>
    <row r="462" spans="1:9" ht="20.100000000000001" customHeight="1">
      <c r="A462" s="82"/>
      <c r="H462" s="65"/>
      <c r="I462" s="63"/>
    </row>
    <row r="463" spans="1:9" ht="20.100000000000001" customHeight="1">
      <c r="A463" s="82"/>
      <c r="H463" s="65"/>
      <c r="I463" s="72"/>
    </row>
    <row r="464" spans="1:9" ht="20.100000000000001" customHeight="1">
      <c r="A464" s="82"/>
      <c r="H464" s="65"/>
      <c r="I464" s="63"/>
    </row>
    <row r="465" spans="1:9" ht="20.100000000000001" customHeight="1">
      <c r="A465" s="82"/>
      <c r="H465" s="65"/>
      <c r="I465" s="63"/>
    </row>
    <row r="466" spans="1:9" ht="20.100000000000001" customHeight="1">
      <c r="A466" s="82"/>
      <c r="H466" s="65"/>
      <c r="I466" s="63"/>
    </row>
    <row r="467" spans="1:9" ht="20.100000000000001" customHeight="1">
      <c r="A467" s="82"/>
      <c r="H467" s="65"/>
      <c r="I467" s="72"/>
    </row>
    <row r="468" spans="1:9" ht="20.100000000000001" customHeight="1">
      <c r="A468" s="82"/>
      <c r="H468" s="65"/>
      <c r="I468" s="63"/>
    </row>
    <row r="469" spans="1:9" ht="20.100000000000001" customHeight="1">
      <c r="A469" s="82"/>
      <c r="H469" s="65"/>
      <c r="I469" s="63"/>
    </row>
    <row r="470" spans="1:9" ht="20.100000000000001" customHeight="1">
      <c r="A470" s="82"/>
      <c r="H470" s="65"/>
      <c r="I470" s="63"/>
    </row>
    <row r="471" spans="1:9" ht="20.100000000000001" customHeight="1">
      <c r="A471" s="82"/>
      <c r="H471" s="65"/>
      <c r="I471" s="72"/>
    </row>
    <row r="472" spans="1:9" ht="20.100000000000001" customHeight="1">
      <c r="A472" s="82"/>
      <c r="H472" s="65"/>
      <c r="I472" s="72"/>
    </row>
    <row r="473" spans="1:9" ht="20.100000000000001" customHeight="1">
      <c r="A473" s="82"/>
      <c r="H473" s="65"/>
      <c r="I473" s="63"/>
    </row>
    <row r="474" spans="1:9" ht="20.100000000000001" customHeight="1">
      <c r="A474" s="82"/>
      <c r="H474" s="65"/>
      <c r="I474" s="72"/>
    </row>
    <row r="475" spans="1:9" ht="20.100000000000001" customHeight="1">
      <c r="A475" s="82"/>
      <c r="H475" s="65"/>
      <c r="I475" s="63"/>
    </row>
    <row r="476" spans="1:9" ht="20.100000000000001" customHeight="1">
      <c r="A476" s="82"/>
      <c r="H476" s="65"/>
      <c r="I476" s="63"/>
    </row>
    <row r="477" spans="1:9" ht="20.100000000000001" customHeight="1">
      <c r="A477" s="82"/>
      <c r="H477" s="65"/>
      <c r="I477" s="63"/>
    </row>
    <row r="478" spans="1:9" ht="20.100000000000001" customHeight="1">
      <c r="A478" s="82"/>
      <c r="G478" s="70"/>
      <c r="H478" s="65"/>
      <c r="I478" s="63"/>
    </row>
    <row r="479" spans="1:9" ht="20.100000000000001" customHeight="1">
      <c r="A479" s="82"/>
      <c r="H479" s="65"/>
      <c r="I479" s="63"/>
    </row>
    <row r="480" spans="1:9" ht="20.100000000000001" customHeight="1">
      <c r="A480" s="82"/>
      <c r="H480" s="65"/>
      <c r="I480" s="63"/>
    </row>
    <row r="481" spans="1:10" ht="20.100000000000001" customHeight="1">
      <c r="A481" s="82"/>
      <c r="H481" s="65"/>
      <c r="I481" s="72"/>
    </row>
    <row r="482" spans="1:10" ht="20.100000000000001" customHeight="1">
      <c r="A482" s="82"/>
      <c r="H482" s="65"/>
      <c r="I482" s="72"/>
    </row>
    <row r="483" spans="1:10" ht="20.100000000000001" customHeight="1">
      <c r="A483" s="82"/>
      <c r="H483" s="65"/>
      <c r="I483" s="63"/>
      <c r="J483" s="100"/>
    </row>
    <row r="484" spans="1:10" ht="20.100000000000001" customHeight="1">
      <c r="A484" s="82"/>
      <c r="H484" s="64"/>
      <c r="I484" s="63"/>
    </row>
    <row r="485" spans="1:10" ht="20.100000000000001" customHeight="1">
      <c r="A485" s="82"/>
      <c r="H485" s="65"/>
      <c r="I485" s="63"/>
    </row>
    <row r="486" spans="1:10" ht="20.100000000000001" customHeight="1">
      <c r="A486" s="82"/>
      <c r="H486" s="65"/>
      <c r="I486" s="63"/>
    </row>
    <row r="487" spans="1:10" ht="20.100000000000001" customHeight="1">
      <c r="A487" s="82"/>
      <c r="H487" s="65"/>
      <c r="I487" s="63"/>
    </row>
    <row r="488" spans="1:10" ht="20.100000000000001" customHeight="1">
      <c r="A488" s="82"/>
      <c r="H488" s="65"/>
      <c r="I488" s="63"/>
    </row>
    <row r="489" spans="1:10" ht="20.100000000000001" customHeight="1">
      <c r="A489" s="82"/>
      <c r="H489" s="65"/>
      <c r="I489" s="63"/>
    </row>
    <row r="490" spans="1:10" ht="20.100000000000001" customHeight="1">
      <c r="A490" s="82"/>
      <c r="H490" s="64"/>
      <c r="I490" s="63"/>
    </row>
    <row r="491" spans="1:10" ht="20.100000000000001" customHeight="1">
      <c r="A491" s="82"/>
      <c r="H491" s="64"/>
      <c r="I491" s="74"/>
    </row>
    <row r="492" spans="1:10" ht="20.100000000000001" customHeight="1">
      <c r="A492" s="82"/>
      <c r="H492" s="65"/>
      <c r="I492" s="63"/>
    </row>
    <row r="493" spans="1:10" ht="20.100000000000001" customHeight="1">
      <c r="A493" s="82"/>
      <c r="H493" s="65"/>
      <c r="I493" s="63"/>
    </row>
    <row r="494" spans="1:10" ht="20.100000000000001" customHeight="1">
      <c r="A494" s="82"/>
      <c r="H494" s="65"/>
      <c r="I494" s="63"/>
    </row>
    <row r="495" spans="1:10" ht="20.100000000000001" customHeight="1">
      <c r="A495" s="82"/>
      <c r="H495" s="65"/>
      <c r="I495" s="63"/>
    </row>
    <row r="496" spans="1:10" ht="20.100000000000001" customHeight="1">
      <c r="A496" s="82"/>
      <c r="H496" s="65"/>
      <c r="I496" s="63"/>
    </row>
    <row r="497" spans="1:9" ht="20.100000000000001" customHeight="1">
      <c r="A497" s="82"/>
      <c r="H497" s="63"/>
      <c r="I497" s="63"/>
    </row>
    <row r="498" spans="1:9" ht="20.100000000000001" customHeight="1">
      <c r="A498" s="82"/>
      <c r="H498" s="63"/>
      <c r="I498" s="63"/>
    </row>
    <row r="499" spans="1:9" ht="20.100000000000001" customHeight="1">
      <c r="A499" s="82"/>
      <c r="H499" s="63"/>
      <c r="I499" s="63"/>
    </row>
    <row r="500" spans="1:9" ht="20.100000000000001" customHeight="1">
      <c r="A500" s="82"/>
      <c r="H500" s="63"/>
      <c r="I500" s="63"/>
    </row>
    <row r="501" spans="1:9" ht="20.100000000000001" customHeight="1">
      <c r="A501" s="82"/>
      <c r="H501" s="63"/>
      <c r="I501" s="63"/>
    </row>
    <row r="502" spans="1:9" ht="20.100000000000001" customHeight="1">
      <c r="A502" s="82"/>
      <c r="H502" s="64"/>
      <c r="I502" s="63"/>
    </row>
    <row r="503" spans="1:9" ht="20.100000000000001" customHeight="1">
      <c r="A503" s="82"/>
      <c r="H503" s="63"/>
      <c r="I503" s="63"/>
    </row>
    <row r="504" spans="1:9" ht="20.100000000000001" customHeight="1">
      <c r="A504" s="82"/>
      <c r="H504" s="63"/>
      <c r="I504" s="63"/>
    </row>
    <row r="505" spans="1:9" ht="20.100000000000001" customHeight="1">
      <c r="A505" s="82"/>
      <c r="H505" s="63"/>
      <c r="I505" s="63"/>
    </row>
    <row r="506" spans="1:9" ht="20.100000000000001" customHeight="1">
      <c r="A506" s="82"/>
      <c r="H506" s="63"/>
      <c r="I506" s="63"/>
    </row>
    <row r="507" spans="1:9" ht="20.100000000000001" customHeight="1">
      <c r="A507" s="82"/>
      <c r="H507" s="63"/>
      <c r="I507" s="63"/>
    </row>
    <row r="508" spans="1:9" ht="20.100000000000001" customHeight="1">
      <c r="A508" s="82"/>
      <c r="H508" s="63"/>
      <c r="I508" s="63"/>
    </row>
    <row r="509" spans="1:9" ht="20.100000000000001" customHeight="1">
      <c r="A509" s="82"/>
      <c r="H509" s="63"/>
      <c r="I509" s="63"/>
    </row>
    <row r="510" spans="1:9" ht="20.100000000000001" customHeight="1">
      <c r="A510" s="82"/>
      <c r="H510" s="64"/>
      <c r="I510" s="63"/>
    </row>
    <row r="511" spans="1:9" ht="20.100000000000001" customHeight="1">
      <c r="A511" s="82"/>
      <c r="H511" s="63"/>
      <c r="I511" s="63"/>
    </row>
    <row r="512" spans="1:9" ht="20.100000000000001" customHeight="1">
      <c r="A512" s="82"/>
      <c r="H512" s="63"/>
      <c r="I512" s="63"/>
    </row>
    <row r="513" spans="1:9" ht="20.100000000000001" customHeight="1">
      <c r="A513" s="82"/>
      <c r="H513" s="64"/>
      <c r="I513" s="63"/>
    </row>
    <row r="514" spans="1:9" ht="20.100000000000001" customHeight="1">
      <c r="A514" s="82"/>
      <c r="H514" s="63"/>
      <c r="I514" s="63"/>
    </row>
    <row r="515" spans="1:9" ht="20.100000000000001" customHeight="1">
      <c r="A515" s="82"/>
      <c r="H515" s="63"/>
      <c r="I515" s="63"/>
    </row>
    <row r="516" spans="1:9" ht="20.100000000000001" customHeight="1">
      <c r="A516" s="82"/>
      <c r="H516" s="63"/>
      <c r="I516" s="63"/>
    </row>
    <row r="517" spans="1:9" ht="20.100000000000001" customHeight="1">
      <c r="A517" s="82"/>
      <c r="H517" s="63"/>
      <c r="I517" s="63"/>
    </row>
    <row r="518" spans="1:9" ht="20.100000000000001" customHeight="1">
      <c r="A518" s="82"/>
      <c r="H518" s="63"/>
      <c r="I518" s="72"/>
    </row>
    <row r="519" spans="1:9" ht="20.100000000000001" customHeight="1">
      <c r="A519" s="82"/>
      <c r="H519" s="63"/>
      <c r="I519" s="63"/>
    </row>
    <row r="520" spans="1:9" ht="20.100000000000001" customHeight="1">
      <c r="A520" s="82"/>
      <c r="H520" s="63"/>
      <c r="I520" s="63"/>
    </row>
    <row r="521" spans="1:9" ht="20.100000000000001" customHeight="1">
      <c r="A521" s="82"/>
      <c r="H521" s="63"/>
      <c r="I521" s="63"/>
    </row>
    <row r="522" spans="1:9" ht="20.100000000000001" customHeight="1">
      <c r="A522" s="82"/>
      <c r="H522" s="64"/>
      <c r="I522" s="63"/>
    </row>
    <row r="523" spans="1:9" ht="20.100000000000001" customHeight="1">
      <c r="A523" s="82"/>
      <c r="H523" s="63"/>
      <c r="I523" s="63"/>
    </row>
    <row r="524" spans="1:9" ht="20.100000000000001" customHeight="1">
      <c r="A524" s="82"/>
      <c r="H524" s="64"/>
      <c r="I524" s="63"/>
    </row>
    <row r="525" spans="1:9" ht="20.100000000000001" customHeight="1">
      <c r="A525" s="82"/>
      <c r="H525" s="64"/>
      <c r="I525" s="63"/>
    </row>
    <row r="526" spans="1:9" ht="20.100000000000001" customHeight="1">
      <c r="A526" s="82"/>
      <c r="H526" s="63"/>
      <c r="I526" s="63"/>
    </row>
    <row r="527" spans="1:9" ht="20.100000000000001" customHeight="1">
      <c r="A527" s="82"/>
      <c r="H527" s="63"/>
      <c r="I527" s="63"/>
    </row>
    <row r="528" spans="1:9" ht="20.100000000000001" customHeight="1">
      <c r="A528" s="82"/>
      <c r="H528" s="63"/>
      <c r="I528" s="63"/>
    </row>
    <row r="529" spans="1:9" ht="20.100000000000001" customHeight="1">
      <c r="A529" s="82"/>
      <c r="H529" s="63"/>
      <c r="I529" s="63"/>
    </row>
    <row r="530" spans="1:9" ht="20.100000000000001" customHeight="1">
      <c r="A530" s="82"/>
      <c r="H530" s="63"/>
      <c r="I530" s="63"/>
    </row>
    <row r="531" spans="1:9" ht="20.100000000000001" customHeight="1">
      <c r="A531" s="82"/>
      <c r="H531" s="63"/>
      <c r="I531" s="63"/>
    </row>
    <row r="532" spans="1:9" ht="20.100000000000001" customHeight="1">
      <c r="A532" s="82"/>
      <c r="H532" s="63"/>
      <c r="I532" s="63"/>
    </row>
    <row r="533" spans="1:9" ht="20.100000000000001" customHeight="1">
      <c r="A533" s="82"/>
      <c r="H533" s="63"/>
      <c r="I533" s="63"/>
    </row>
    <row r="534" spans="1:9" ht="20.100000000000001" customHeight="1">
      <c r="A534" s="82"/>
      <c r="H534" s="63"/>
      <c r="I534" s="63"/>
    </row>
    <row r="535" spans="1:9" ht="20.100000000000001" customHeight="1">
      <c r="A535" s="82"/>
      <c r="H535" s="63"/>
      <c r="I535" s="63"/>
    </row>
    <row r="536" spans="1:9" ht="20.100000000000001" customHeight="1">
      <c r="A536" s="82"/>
      <c r="H536" s="63"/>
      <c r="I536" s="63"/>
    </row>
    <row r="537" spans="1:9" ht="20.100000000000001" customHeight="1">
      <c r="A537" s="82"/>
      <c r="H537" s="63"/>
      <c r="I537" s="63"/>
    </row>
    <row r="538" spans="1:9" ht="20.100000000000001" customHeight="1">
      <c r="A538" s="82"/>
      <c r="H538" s="63"/>
      <c r="I538" s="63"/>
    </row>
    <row r="539" spans="1:9" ht="20.100000000000001" customHeight="1">
      <c r="A539" s="82"/>
      <c r="H539" s="63"/>
      <c r="I539" s="63"/>
    </row>
    <row r="540" spans="1:9" ht="20.100000000000001" customHeight="1">
      <c r="A540" s="82"/>
      <c r="E540" s="71"/>
      <c r="H540" s="63"/>
      <c r="I540" s="63"/>
    </row>
    <row r="541" spans="1:9" ht="20.100000000000001" customHeight="1">
      <c r="A541" s="82"/>
      <c r="H541" s="63"/>
      <c r="I541" s="63"/>
    </row>
    <row r="542" spans="1:9" ht="20.100000000000001" customHeight="1">
      <c r="A542" s="82"/>
      <c r="H542" s="63"/>
      <c r="I542" s="63"/>
    </row>
    <row r="543" spans="1:9" ht="20.100000000000001" customHeight="1">
      <c r="A543" s="82"/>
      <c r="H543" s="63"/>
      <c r="I543" s="63"/>
    </row>
    <row r="544" spans="1:9" ht="20.100000000000001" customHeight="1">
      <c r="A544" s="82"/>
      <c r="H544" s="63"/>
      <c r="I544" s="63"/>
    </row>
    <row r="545" spans="1:9" ht="20.100000000000001" customHeight="1">
      <c r="A545" s="82"/>
      <c r="H545" s="64"/>
      <c r="I545" s="72"/>
    </row>
    <row r="546" spans="1:9" ht="20.100000000000001" customHeight="1">
      <c r="A546" s="82"/>
      <c r="H546" s="64"/>
      <c r="I546" s="63"/>
    </row>
    <row r="547" spans="1:9" ht="20.100000000000001" customHeight="1">
      <c r="A547" s="82"/>
      <c r="H547" s="65"/>
      <c r="I547" s="63"/>
    </row>
    <row r="548" spans="1:9" ht="20.100000000000001" customHeight="1">
      <c r="A548" s="82"/>
      <c r="H548" s="65"/>
      <c r="I548" s="63"/>
    </row>
    <row r="549" spans="1:9" ht="20.100000000000001" customHeight="1">
      <c r="A549" s="82"/>
      <c r="H549" s="65"/>
      <c r="I549" s="63"/>
    </row>
    <row r="550" spans="1:9" ht="20.100000000000001" customHeight="1">
      <c r="A550" s="82"/>
      <c r="H550" s="65"/>
      <c r="I550" s="72"/>
    </row>
    <row r="551" spans="1:9" ht="20.100000000000001" customHeight="1">
      <c r="A551" s="82"/>
      <c r="H551" s="65"/>
      <c r="I551" s="72"/>
    </row>
    <row r="552" spans="1:9" ht="20.100000000000001" customHeight="1">
      <c r="A552" s="82"/>
      <c r="H552" s="65"/>
      <c r="I552" s="63"/>
    </row>
    <row r="553" spans="1:9" ht="20.100000000000001" customHeight="1">
      <c r="A553" s="82"/>
      <c r="H553" s="65"/>
      <c r="I553" s="63"/>
    </row>
    <row r="554" spans="1:9" ht="20.100000000000001" customHeight="1">
      <c r="A554" s="82"/>
      <c r="H554" s="65"/>
      <c r="I554" s="72"/>
    </row>
    <row r="555" spans="1:9" ht="20.100000000000001" customHeight="1">
      <c r="A555" s="82"/>
      <c r="H555" s="65"/>
      <c r="I555" s="63"/>
    </row>
    <row r="556" spans="1:9" ht="20.100000000000001" customHeight="1">
      <c r="A556" s="82"/>
      <c r="H556" s="64"/>
      <c r="I556" s="63"/>
    </row>
    <row r="557" spans="1:9" ht="20.100000000000001" customHeight="1">
      <c r="A557" s="82"/>
      <c r="H557" s="65"/>
      <c r="I557" s="63"/>
    </row>
    <row r="558" spans="1:9" ht="20.100000000000001" customHeight="1">
      <c r="A558" s="82"/>
      <c r="H558" s="64"/>
      <c r="I558" s="63"/>
    </row>
    <row r="559" spans="1:9" ht="20.100000000000001" customHeight="1">
      <c r="A559" s="82"/>
      <c r="H559" s="65"/>
      <c r="I559" s="63"/>
    </row>
    <row r="560" spans="1:9" ht="20.100000000000001" customHeight="1">
      <c r="A560" s="82"/>
      <c r="H560" s="65"/>
      <c r="I560" s="63"/>
    </row>
    <row r="561" spans="1:9" ht="20.100000000000001" customHeight="1">
      <c r="A561" s="82"/>
      <c r="H561" s="64"/>
      <c r="I561" s="63"/>
    </row>
    <row r="562" spans="1:9" ht="20.100000000000001" customHeight="1">
      <c r="A562" s="82"/>
      <c r="H562" s="65"/>
      <c r="I562" s="63"/>
    </row>
    <row r="563" spans="1:9" ht="20.100000000000001" customHeight="1">
      <c r="A563" s="82"/>
      <c r="H563" s="65"/>
      <c r="I563" s="63"/>
    </row>
    <row r="564" spans="1:9" ht="20.100000000000001" customHeight="1">
      <c r="A564" s="82"/>
      <c r="C564" s="86"/>
      <c r="H564" s="65"/>
      <c r="I564" s="63"/>
    </row>
    <row r="565" spans="1:9" ht="20.100000000000001" customHeight="1">
      <c r="A565" s="82"/>
      <c r="C565" s="86"/>
      <c r="H565" s="65"/>
      <c r="I565" s="63"/>
    </row>
    <row r="566" spans="1:9" ht="20.100000000000001" customHeight="1">
      <c r="A566" s="82"/>
      <c r="H566" s="65"/>
      <c r="I566" s="63"/>
    </row>
    <row r="567" spans="1:9" ht="20.100000000000001" customHeight="1">
      <c r="A567" s="82"/>
      <c r="H567" s="65"/>
      <c r="I567" s="63"/>
    </row>
    <row r="568" spans="1:9" ht="20.100000000000001" customHeight="1">
      <c r="A568" s="82"/>
      <c r="H568" s="64"/>
      <c r="I568" s="63"/>
    </row>
    <row r="569" spans="1:9" ht="20.100000000000001" customHeight="1">
      <c r="A569" s="82"/>
      <c r="H569" s="65"/>
      <c r="I569" s="63"/>
    </row>
    <row r="570" spans="1:9" ht="20.100000000000001" customHeight="1">
      <c r="A570" s="82"/>
      <c r="H570" s="65"/>
    </row>
    <row r="571" spans="1:9" ht="20.100000000000001" customHeight="1">
      <c r="A571" s="82"/>
      <c r="H571" s="65"/>
      <c r="I571" s="63"/>
    </row>
    <row r="572" spans="1:9" ht="20.100000000000001" customHeight="1">
      <c r="A572" s="82"/>
      <c r="H572" s="65"/>
      <c r="I572" s="63"/>
    </row>
    <row r="573" spans="1:9" ht="20.100000000000001" customHeight="1">
      <c r="A573" s="82"/>
      <c r="H573" s="65"/>
      <c r="I573" s="63"/>
    </row>
    <row r="574" spans="1:9" ht="20.100000000000001" customHeight="1">
      <c r="A574" s="82"/>
      <c r="H574" s="65"/>
      <c r="I574" s="63"/>
    </row>
    <row r="575" spans="1:9" ht="20.100000000000001" customHeight="1">
      <c r="A575" s="82"/>
      <c r="H575" s="65"/>
      <c r="I575" s="72"/>
    </row>
    <row r="576" spans="1:9" ht="20.100000000000001" customHeight="1">
      <c r="A576" s="82"/>
      <c r="H576" s="65"/>
      <c r="I576" s="63"/>
    </row>
    <row r="577" spans="1:13" ht="20.100000000000001" customHeight="1">
      <c r="A577" s="82"/>
      <c r="H577" s="65"/>
      <c r="I577" s="63"/>
    </row>
    <row r="578" spans="1:13" ht="20.100000000000001" customHeight="1">
      <c r="A578" s="82"/>
      <c r="G578" s="77"/>
      <c r="H578" s="65"/>
      <c r="I578" s="72"/>
    </row>
    <row r="579" spans="1:13" ht="20.100000000000001" customHeight="1">
      <c r="A579" s="82"/>
      <c r="B579" s="73"/>
      <c r="C579" s="82"/>
      <c r="D579" s="70"/>
      <c r="E579" s="70"/>
      <c r="F579" s="70"/>
      <c r="G579" s="70"/>
      <c r="H579" s="68"/>
      <c r="L579" s="73"/>
      <c r="M579" s="70"/>
    </row>
    <row r="580" spans="1:13" ht="20.100000000000001" customHeight="1">
      <c r="A580" s="82"/>
      <c r="H580" s="64"/>
      <c r="I580" s="63"/>
    </row>
    <row r="581" spans="1:13" ht="20.100000000000001" customHeight="1">
      <c r="A581" s="82"/>
      <c r="H581" s="65"/>
      <c r="I581" s="63"/>
    </row>
    <row r="582" spans="1:13" ht="20.100000000000001" customHeight="1">
      <c r="A582" s="82"/>
      <c r="H582" s="65"/>
      <c r="I582" s="63"/>
    </row>
    <row r="583" spans="1:13" ht="20.100000000000001" customHeight="1">
      <c r="A583" s="82"/>
      <c r="H583" s="65"/>
      <c r="I583" s="63"/>
    </row>
    <row r="584" spans="1:13" ht="20.100000000000001" customHeight="1">
      <c r="A584" s="82"/>
      <c r="H584" s="64"/>
      <c r="I584" s="63"/>
    </row>
    <row r="585" spans="1:13" ht="20.100000000000001" customHeight="1">
      <c r="A585" s="82"/>
      <c r="H585" s="65"/>
      <c r="I585" s="63"/>
    </row>
    <row r="586" spans="1:13" ht="20.100000000000001" customHeight="1">
      <c r="A586" s="82"/>
      <c r="H586" s="65"/>
      <c r="I586" s="63"/>
    </row>
    <row r="587" spans="1:13" ht="20.100000000000001" customHeight="1">
      <c r="A587" s="82"/>
      <c r="E587" s="71"/>
      <c r="H587" s="65"/>
      <c r="I587" s="63"/>
    </row>
    <row r="588" spans="1:13" ht="20.100000000000001" customHeight="1">
      <c r="A588" s="82"/>
      <c r="E588" s="71"/>
      <c r="H588" s="65"/>
      <c r="I588" s="63"/>
    </row>
    <row r="589" spans="1:13" ht="20.100000000000001" customHeight="1">
      <c r="A589" s="82"/>
      <c r="H589" s="65"/>
      <c r="I589" s="72"/>
    </row>
    <row r="590" spans="1:13" ht="20.100000000000001" customHeight="1">
      <c r="A590" s="82"/>
      <c r="F590" s="78"/>
      <c r="H590" s="64"/>
      <c r="I590" s="63"/>
    </row>
    <row r="591" spans="1:13" ht="20.100000000000001" customHeight="1">
      <c r="A591" s="82"/>
      <c r="H591" s="65"/>
      <c r="I591" s="63"/>
    </row>
    <row r="592" spans="1:13" ht="20.100000000000001" customHeight="1">
      <c r="A592" s="82"/>
      <c r="D592" s="71"/>
      <c r="E592" s="71"/>
      <c r="H592" s="65"/>
      <c r="I592" s="63"/>
    </row>
    <row r="593" spans="1:9" ht="20.100000000000001" customHeight="1">
      <c r="A593" s="82"/>
      <c r="D593" s="71"/>
      <c r="E593" s="71"/>
      <c r="H593" s="65"/>
      <c r="I593" s="63"/>
    </row>
    <row r="594" spans="1:9" ht="20.100000000000001" customHeight="1">
      <c r="A594" s="82"/>
      <c r="H594" s="65"/>
      <c r="I594" s="72"/>
    </row>
    <row r="595" spans="1:9" ht="20.100000000000001" customHeight="1">
      <c r="A595" s="82"/>
      <c r="E595" s="71"/>
      <c r="H595" s="65"/>
      <c r="I595" s="63"/>
    </row>
    <row r="596" spans="1:9" ht="20.100000000000001" customHeight="1">
      <c r="A596" s="82"/>
      <c r="H596" s="65"/>
      <c r="I596" s="63"/>
    </row>
    <row r="597" spans="1:9" ht="20.100000000000001" customHeight="1">
      <c r="A597" s="82"/>
      <c r="E597" s="71"/>
      <c r="H597" s="65"/>
      <c r="I597" s="63"/>
    </row>
    <row r="598" spans="1:9" ht="20.100000000000001" customHeight="1">
      <c r="A598" s="82"/>
      <c r="E598" s="71"/>
      <c r="H598" s="65"/>
      <c r="I598" s="63"/>
    </row>
    <row r="599" spans="1:9" ht="20.100000000000001" customHeight="1">
      <c r="A599" s="82"/>
      <c r="H599" s="65"/>
      <c r="I599" s="72"/>
    </row>
    <row r="600" spans="1:9" ht="20.100000000000001" customHeight="1">
      <c r="A600" s="82"/>
      <c r="H600" s="65"/>
      <c r="I600" s="72"/>
    </row>
    <row r="601" spans="1:9" ht="20.100000000000001" customHeight="1">
      <c r="A601" s="82"/>
      <c r="H601" s="65"/>
      <c r="I601" s="63"/>
    </row>
    <row r="602" spans="1:9" ht="20.100000000000001" customHeight="1">
      <c r="A602" s="82"/>
      <c r="H602" s="65"/>
      <c r="I602" s="63"/>
    </row>
    <row r="603" spans="1:9" ht="20.100000000000001" customHeight="1">
      <c r="A603" s="82"/>
      <c r="H603" s="65"/>
      <c r="I603" s="63"/>
    </row>
    <row r="604" spans="1:9" ht="20.100000000000001" customHeight="1">
      <c r="A604" s="82"/>
      <c r="H604" s="65"/>
      <c r="I604" s="63"/>
    </row>
    <row r="605" spans="1:9" ht="20.100000000000001" customHeight="1">
      <c r="A605" s="82"/>
      <c r="C605" s="86"/>
      <c r="H605" s="65"/>
      <c r="I605" s="63"/>
    </row>
    <row r="606" spans="1:9" ht="20.100000000000001" customHeight="1">
      <c r="A606" s="82"/>
      <c r="C606" s="86"/>
      <c r="H606" s="65"/>
      <c r="I606" s="63"/>
    </row>
    <row r="607" spans="1:9" ht="20.100000000000001" customHeight="1">
      <c r="A607" s="82"/>
      <c r="C607" s="86"/>
      <c r="H607" s="65"/>
      <c r="I607" s="63"/>
    </row>
    <row r="608" spans="1:9" ht="20.100000000000001" customHeight="1">
      <c r="A608" s="82"/>
      <c r="H608" s="65"/>
      <c r="I608" s="63"/>
    </row>
    <row r="609" spans="1:9" ht="20.100000000000001" customHeight="1">
      <c r="A609" s="82"/>
      <c r="E609" s="71"/>
      <c r="H609" s="65"/>
      <c r="I609" s="63"/>
    </row>
    <row r="610" spans="1:9" ht="20.100000000000001" customHeight="1">
      <c r="A610" s="82"/>
      <c r="H610" s="64"/>
      <c r="I610" s="63"/>
    </row>
    <row r="611" spans="1:9" ht="20.100000000000001" customHeight="1">
      <c r="A611" s="82"/>
      <c r="H611" s="65"/>
      <c r="I611" s="63"/>
    </row>
    <row r="612" spans="1:9" ht="20.100000000000001" customHeight="1">
      <c r="A612" s="82"/>
      <c r="E612" s="71"/>
      <c r="H612" s="65"/>
      <c r="I612" s="63"/>
    </row>
    <row r="613" spans="1:9" ht="20.100000000000001" customHeight="1">
      <c r="A613" s="82"/>
      <c r="E613" s="71"/>
      <c r="H613" s="65"/>
      <c r="I613" s="63"/>
    </row>
    <row r="614" spans="1:9" ht="20.100000000000001" customHeight="1">
      <c r="A614" s="82"/>
      <c r="E614" s="71"/>
      <c r="H614" s="65"/>
      <c r="I614" s="63"/>
    </row>
    <row r="615" spans="1:9" ht="20.100000000000001" customHeight="1">
      <c r="A615" s="82"/>
      <c r="H615" s="64"/>
      <c r="I615" s="63"/>
    </row>
    <row r="616" spans="1:9" ht="20.100000000000001" customHeight="1">
      <c r="A616" s="82"/>
      <c r="H616" s="65"/>
      <c r="I616" s="63"/>
    </row>
    <row r="617" spans="1:9" ht="20.100000000000001" customHeight="1">
      <c r="A617" s="82"/>
      <c r="H617" s="65"/>
      <c r="I617" s="63"/>
    </row>
    <row r="618" spans="1:9" ht="20.100000000000001" customHeight="1">
      <c r="A618" s="82"/>
      <c r="E618" s="71"/>
      <c r="H618" s="65"/>
      <c r="I618" s="63"/>
    </row>
    <row r="619" spans="1:9" ht="20.100000000000001" customHeight="1">
      <c r="A619" s="82"/>
      <c r="H619" s="65"/>
      <c r="I619" s="63"/>
    </row>
    <row r="620" spans="1:9" ht="20.100000000000001" customHeight="1">
      <c r="A620" s="82"/>
      <c r="H620" s="65"/>
      <c r="I620" s="72"/>
    </row>
    <row r="621" spans="1:9" ht="20.100000000000001" customHeight="1">
      <c r="A621" s="82"/>
      <c r="H621" s="64"/>
      <c r="I621" s="63"/>
    </row>
    <row r="622" spans="1:9" ht="20.100000000000001" customHeight="1">
      <c r="A622" s="82"/>
      <c r="H622" s="65"/>
      <c r="I622" s="63"/>
    </row>
    <row r="623" spans="1:9" ht="20.100000000000001" customHeight="1">
      <c r="A623" s="82"/>
      <c r="H623" s="65"/>
      <c r="I623" s="63"/>
    </row>
    <row r="624" spans="1:9" ht="20.100000000000001" customHeight="1">
      <c r="A624" s="82"/>
      <c r="H624" s="65"/>
      <c r="I624" s="63"/>
    </row>
    <row r="625" spans="1:9" ht="20.100000000000001" customHeight="1">
      <c r="A625" s="82"/>
      <c r="H625" s="65"/>
      <c r="I625" s="63"/>
    </row>
    <row r="626" spans="1:9" ht="20.100000000000001" customHeight="1">
      <c r="A626" s="82"/>
      <c r="H626" s="64"/>
      <c r="I626" s="63"/>
    </row>
    <row r="627" spans="1:9" ht="20.100000000000001" customHeight="1">
      <c r="A627" s="82"/>
      <c r="H627" s="65"/>
      <c r="I627" s="63"/>
    </row>
    <row r="628" spans="1:9" ht="20.100000000000001" customHeight="1">
      <c r="A628" s="82"/>
      <c r="H628" s="65"/>
      <c r="I628" s="63"/>
    </row>
    <row r="629" spans="1:9" ht="20.100000000000001" customHeight="1">
      <c r="A629" s="82"/>
      <c r="H629" s="65"/>
      <c r="I629" s="63"/>
    </row>
    <row r="630" spans="1:9" ht="20.100000000000001" customHeight="1">
      <c r="A630" s="82"/>
      <c r="E630" s="71"/>
      <c r="H630" s="65"/>
      <c r="I630" s="63"/>
    </row>
    <row r="631" spans="1:9" ht="20.100000000000001" customHeight="1">
      <c r="A631" s="82"/>
      <c r="E631" s="71"/>
      <c r="H631" s="65"/>
      <c r="I631" s="63"/>
    </row>
    <row r="632" spans="1:9" ht="20.100000000000001" customHeight="1">
      <c r="A632" s="82"/>
      <c r="H632" s="65"/>
      <c r="I632" s="63"/>
    </row>
    <row r="633" spans="1:9" ht="20.100000000000001" customHeight="1">
      <c r="A633" s="82"/>
      <c r="H633" s="65"/>
      <c r="I633" s="72"/>
    </row>
    <row r="634" spans="1:9" ht="20.100000000000001" customHeight="1">
      <c r="A634" s="82"/>
      <c r="H634" s="64"/>
      <c r="I634" s="63"/>
    </row>
    <row r="635" spans="1:9" ht="20.100000000000001" customHeight="1">
      <c r="A635" s="82"/>
      <c r="H635" s="65"/>
      <c r="I635" s="63"/>
    </row>
    <row r="636" spans="1:9" ht="20.100000000000001" customHeight="1">
      <c r="A636" s="82"/>
      <c r="E636" s="71"/>
      <c r="H636" s="65"/>
      <c r="I636" s="63"/>
    </row>
    <row r="637" spans="1:9" ht="20.100000000000001" customHeight="1">
      <c r="A637" s="82"/>
      <c r="E637" s="71"/>
      <c r="H637" s="65"/>
      <c r="I637" s="63"/>
    </row>
    <row r="638" spans="1:9" ht="20.100000000000001" customHeight="1">
      <c r="A638" s="82"/>
      <c r="H638" s="65"/>
      <c r="I638" s="63"/>
    </row>
    <row r="639" spans="1:9" ht="20.100000000000001" customHeight="1">
      <c r="A639" s="82"/>
      <c r="H639" s="65"/>
      <c r="I639" s="63"/>
    </row>
    <row r="640" spans="1:9" ht="20.100000000000001" customHeight="1">
      <c r="A640" s="82"/>
      <c r="H640" s="65"/>
      <c r="I640" s="63"/>
    </row>
    <row r="641" spans="1:9" ht="20.100000000000001" customHeight="1">
      <c r="A641" s="82"/>
      <c r="H641" s="64"/>
      <c r="I641" s="63"/>
    </row>
    <row r="642" spans="1:9" ht="20.100000000000001" customHeight="1">
      <c r="A642" s="82"/>
      <c r="H642" s="65"/>
      <c r="I642" s="63"/>
    </row>
    <row r="643" spans="1:9" ht="20.100000000000001" customHeight="1">
      <c r="A643" s="82"/>
      <c r="H643" s="64"/>
      <c r="I643" s="63"/>
    </row>
    <row r="644" spans="1:9" ht="20.100000000000001" customHeight="1">
      <c r="A644" s="82"/>
      <c r="H644" s="65"/>
      <c r="I644" s="63"/>
    </row>
    <row r="645" spans="1:9" ht="20.100000000000001" customHeight="1">
      <c r="A645" s="82"/>
      <c r="H645" s="65"/>
      <c r="I645" s="63"/>
    </row>
    <row r="646" spans="1:9" ht="20.100000000000001" customHeight="1">
      <c r="A646" s="82"/>
      <c r="E646" s="71"/>
      <c r="H646" s="65"/>
      <c r="I646" s="63"/>
    </row>
    <row r="647" spans="1:9" ht="20.100000000000001" customHeight="1">
      <c r="A647" s="82"/>
      <c r="E647" s="71"/>
      <c r="H647" s="65"/>
      <c r="I647" s="63"/>
    </row>
    <row r="648" spans="1:9" ht="20.100000000000001" customHeight="1">
      <c r="A648" s="82"/>
      <c r="E648" s="71"/>
      <c r="H648" s="65"/>
      <c r="I648" s="63"/>
    </row>
    <row r="649" spans="1:9" ht="20.100000000000001" customHeight="1">
      <c r="A649" s="82"/>
      <c r="H649" s="65"/>
      <c r="I649" s="72"/>
    </row>
    <row r="650" spans="1:9" ht="20.100000000000001" customHeight="1">
      <c r="A650" s="82"/>
      <c r="E650" s="71"/>
      <c r="H650" s="64"/>
      <c r="I650" s="63"/>
    </row>
    <row r="651" spans="1:9" ht="20.100000000000001" customHeight="1">
      <c r="A651" s="82"/>
      <c r="E651" s="71"/>
      <c r="H651" s="65"/>
      <c r="I651" s="63"/>
    </row>
    <row r="652" spans="1:9" ht="20.100000000000001" customHeight="1">
      <c r="A652" s="82"/>
      <c r="H652" s="65"/>
      <c r="I652" s="72"/>
    </row>
    <row r="653" spans="1:9" ht="20.100000000000001" customHeight="1">
      <c r="A653" s="82"/>
      <c r="H653" s="64"/>
      <c r="I653" s="72"/>
    </row>
    <row r="654" spans="1:9" ht="20.100000000000001" customHeight="1">
      <c r="A654" s="82"/>
      <c r="H654" s="64"/>
      <c r="I654" s="63"/>
    </row>
    <row r="655" spans="1:9" ht="20.100000000000001" customHeight="1">
      <c r="A655" s="82"/>
      <c r="H655" s="65"/>
      <c r="I655" s="63"/>
    </row>
    <row r="656" spans="1:9" ht="20.100000000000001" customHeight="1">
      <c r="A656" s="82"/>
      <c r="H656" s="64"/>
      <c r="I656" s="63"/>
    </row>
    <row r="657" spans="1:9" ht="20.100000000000001" customHeight="1">
      <c r="A657" s="82"/>
      <c r="H657" s="64"/>
      <c r="I657" s="72"/>
    </row>
    <row r="658" spans="1:9" ht="20.100000000000001" customHeight="1">
      <c r="A658" s="82"/>
      <c r="H658" s="65"/>
      <c r="I658" s="72"/>
    </row>
    <row r="659" spans="1:9" ht="20.100000000000001" customHeight="1">
      <c r="A659" s="82"/>
      <c r="H659" s="65"/>
      <c r="I659" s="63"/>
    </row>
    <row r="660" spans="1:9" ht="20.100000000000001" customHeight="1">
      <c r="A660" s="82"/>
      <c r="H660" s="65"/>
      <c r="I660" s="63"/>
    </row>
    <row r="661" spans="1:9" ht="20.100000000000001" customHeight="1">
      <c r="A661" s="82"/>
      <c r="H661" s="65"/>
      <c r="I661" s="72"/>
    </row>
    <row r="662" spans="1:9" ht="20.100000000000001" customHeight="1">
      <c r="A662" s="82"/>
      <c r="H662" s="65"/>
      <c r="I662" s="72"/>
    </row>
    <row r="663" spans="1:9" ht="20.100000000000001" customHeight="1">
      <c r="A663" s="82"/>
      <c r="H663" s="65"/>
      <c r="I663" s="63"/>
    </row>
    <row r="664" spans="1:9" ht="20.100000000000001" customHeight="1">
      <c r="A664" s="82"/>
      <c r="H664" s="65"/>
      <c r="I664" s="72"/>
    </row>
    <row r="665" spans="1:9" ht="20.100000000000001" customHeight="1">
      <c r="A665" s="82"/>
      <c r="H665" s="65"/>
      <c r="I665" s="63"/>
    </row>
    <row r="666" spans="1:9" ht="20.100000000000001" customHeight="1">
      <c r="A666" s="82"/>
      <c r="H666" s="65"/>
      <c r="I666" s="72"/>
    </row>
    <row r="667" spans="1:9" ht="20.100000000000001" customHeight="1">
      <c r="A667" s="82"/>
      <c r="H667" s="64"/>
      <c r="I667" s="76"/>
    </row>
    <row r="668" spans="1:9" ht="20.100000000000001" customHeight="1">
      <c r="A668" s="82"/>
      <c r="H668" s="65"/>
      <c r="I668" s="63"/>
    </row>
    <row r="669" spans="1:9" ht="20.100000000000001" customHeight="1">
      <c r="A669" s="82"/>
      <c r="E669" s="71"/>
      <c r="H669" s="65"/>
      <c r="I669" s="63"/>
    </row>
    <row r="670" spans="1:9" ht="20.100000000000001" customHeight="1">
      <c r="A670" s="82"/>
      <c r="H670" s="65"/>
      <c r="I670" s="63"/>
    </row>
    <row r="671" spans="1:9" ht="20.100000000000001" customHeight="1">
      <c r="A671" s="82"/>
      <c r="H671" s="65"/>
      <c r="I671" s="63"/>
    </row>
    <row r="672" spans="1:9" ht="20.100000000000001" customHeight="1">
      <c r="A672" s="82"/>
      <c r="E672" s="71"/>
      <c r="H672" s="65"/>
      <c r="I672" s="63"/>
    </row>
    <row r="673" spans="1:9" ht="20.100000000000001" customHeight="1">
      <c r="A673" s="82"/>
      <c r="H673" s="65"/>
      <c r="I673" s="63"/>
    </row>
    <row r="674" spans="1:9" ht="20.100000000000001" customHeight="1">
      <c r="A674" s="82"/>
      <c r="H674" s="65"/>
      <c r="I674" s="63"/>
    </row>
    <row r="675" spans="1:9" ht="20.100000000000001" customHeight="1">
      <c r="A675" s="82"/>
      <c r="H675" s="65"/>
      <c r="I675" s="63"/>
    </row>
    <row r="676" spans="1:9" ht="20.100000000000001" customHeight="1">
      <c r="A676" s="82"/>
      <c r="H676" s="65"/>
      <c r="I676" s="63"/>
    </row>
    <row r="677" spans="1:9" ht="20.100000000000001" customHeight="1">
      <c r="A677" s="82"/>
      <c r="H677" s="65"/>
      <c r="I677" s="63"/>
    </row>
    <row r="678" spans="1:9" ht="20.100000000000001" customHeight="1">
      <c r="A678" s="82"/>
      <c r="E678" s="71"/>
      <c r="H678" s="65"/>
      <c r="I678" s="63"/>
    </row>
    <row r="679" spans="1:9" ht="20.100000000000001" customHeight="1">
      <c r="A679" s="82"/>
      <c r="E679" s="75"/>
      <c r="H679" s="65"/>
      <c r="I679" s="63"/>
    </row>
    <row r="680" spans="1:9" ht="20.100000000000001" customHeight="1">
      <c r="A680" s="82"/>
      <c r="H680" s="65"/>
      <c r="I680" s="63"/>
    </row>
    <row r="681" spans="1:9" ht="20.100000000000001" customHeight="1">
      <c r="A681" s="82"/>
      <c r="H681" s="65"/>
      <c r="I681" s="63"/>
    </row>
    <row r="682" spans="1:9" ht="20.100000000000001" customHeight="1">
      <c r="A682" s="82"/>
      <c r="H682" s="65"/>
      <c r="I682" s="63"/>
    </row>
    <row r="683" spans="1:9" ht="20.100000000000001" customHeight="1">
      <c r="A683" s="82"/>
      <c r="H683" s="64"/>
      <c r="I683" s="63"/>
    </row>
    <row r="684" spans="1:9" ht="20.100000000000001" customHeight="1">
      <c r="A684" s="82"/>
      <c r="H684" s="65"/>
      <c r="I684" s="63"/>
    </row>
    <row r="685" spans="1:9" ht="20.100000000000001" customHeight="1">
      <c r="A685" s="82"/>
      <c r="H685" s="65"/>
      <c r="I685" s="63"/>
    </row>
    <row r="686" spans="1:9" ht="20.100000000000001" customHeight="1">
      <c r="A686" s="82"/>
      <c r="H686" s="65"/>
      <c r="I686" s="63"/>
    </row>
    <row r="687" spans="1:9" ht="20.100000000000001" customHeight="1">
      <c r="A687" s="82"/>
      <c r="H687" s="65"/>
      <c r="I687" s="63"/>
    </row>
    <row r="688" spans="1:9" ht="20.100000000000001" customHeight="1">
      <c r="A688" s="82"/>
      <c r="H688" s="65"/>
      <c r="I688" s="72"/>
    </row>
    <row r="689" spans="1:9" ht="20.100000000000001" customHeight="1">
      <c r="A689" s="82"/>
      <c r="H689" s="65"/>
      <c r="I689" s="63"/>
    </row>
    <row r="690" spans="1:9" ht="20.100000000000001" customHeight="1">
      <c r="A690" s="82"/>
      <c r="E690" s="71"/>
      <c r="H690" s="65"/>
      <c r="I690" s="63"/>
    </row>
    <row r="691" spans="1:9" ht="20.100000000000001" customHeight="1">
      <c r="A691" s="82"/>
      <c r="E691" s="71"/>
      <c r="H691" s="65"/>
      <c r="I691" s="63"/>
    </row>
    <row r="692" spans="1:9" ht="20.100000000000001" customHeight="1">
      <c r="A692" s="82"/>
      <c r="H692" s="65"/>
      <c r="I692" s="63"/>
    </row>
    <row r="693" spans="1:9" ht="20.100000000000001" customHeight="1">
      <c r="A693" s="82"/>
      <c r="H693" s="65"/>
      <c r="I693" s="72"/>
    </row>
    <row r="694" spans="1:9" ht="20.100000000000001" customHeight="1">
      <c r="A694" s="82"/>
      <c r="E694" s="71"/>
      <c r="H694" s="65"/>
      <c r="I694" s="72"/>
    </row>
    <row r="695" spans="1:9" ht="20.100000000000001" customHeight="1">
      <c r="A695" s="82"/>
      <c r="H695" s="65"/>
      <c r="I695" s="63"/>
    </row>
    <row r="696" spans="1:9" ht="20.100000000000001" customHeight="1">
      <c r="A696" s="82"/>
      <c r="H696" s="65"/>
      <c r="I696" s="63"/>
    </row>
    <row r="697" spans="1:9" ht="20.100000000000001" customHeight="1">
      <c r="A697" s="82"/>
      <c r="H697" s="65"/>
      <c r="I697" s="63"/>
    </row>
    <row r="698" spans="1:9" ht="20.100000000000001" customHeight="1">
      <c r="A698" s="82"/>
      <c r="E698" s="71"/>
      <c r="H698" s="65"/>
      <c r="I698" s="72"/>
    </row>
    <row r="699" spans="1:9" ht="20.100000000000001" customHeight="1">
      <c r="A699" s="82"/>
      <c r="H699" s="65"/>
      <c r="I699" s="63"/>
    </row>
    <row r="700" spans="1:9" ht="20.100000000000001" customHeight="1">
      <c r="A700" s="82"/>
      <c r="E700" s="71"/>
      <c r="H700" s="65"/>
      <c r="I700" s="63"/>
    </row>
    <row r="701" spans="1:9" ht="20.100000000000001" customHeight="1">
      <c r="A701" s="82"/>
      <c r="H701" s="65"/>
      <c r="I701" s="63"/>
    </row>
    <row r="702" spans="1:9" ht="20.100000000000001" customHeight="1">
      <c r="A702" s="82"/>
      <c r="H702" s="65"/>
      <c r="I702" s="63"/>
    </row>
    <row r="703" spans="1:9" ht="20.100000000000001" customHeight="1">
      <c r="A703" s="82"/>
      <c r="E703" s="71"/>
      <c r="H703" s="65"/>
      <c r="I703" s="63"/>
    </row>
    <row r="704" spans="1:9" ht="20.100000000000001" customHeight="1">
      <c r="A704" s="82"/>
      <c r="H704" s="65"/>
      <c r="I704" s="63"/>
    </row>
    <row r="705" spans="1:9" ht="20.100000000000001" customHeight="1">
      <c r="A705" s="82"/>
      <c r="H705" s="65"/>
      <c r="I705" s="63"/>
    </row>
    <row r="706" spans="1:9" ht="20.100000000000001" customHeight="1">
      <c r="A706" s="82"/>
      <c r="E706" s="71"/>
      <c r="H706" s="65"/>
      <c r="I706" s="63"/>
    </row>
    <row r="707" spans="1:9" ht="20.100000000000001" customHeight="1">
      <c r="A707" s="82"/>
      <c r="E707" s="71"/>
      <c r="H707" s="65"/>
      <c r="I707" s="63"/>
    </row>
    <row r="708" spans="1:9" ht="20.100000000000001" customHeight="1">
      <c r="A708" s="82"/>
      <c r="H708" s="65"/>
      <c r="I708" s="63"/>
    </row>
    <row r="709" spans="1:9" ht="20.100000000000001" customHeight="1">
      <c r="A709" s="82"/>
      <c r="H709" s="65"/>
      <c r="I709" s="63"/>
    </row>
    <row r="710" spans="1:9" ht="20.100000000000001" customHeight="1">
      <c r="A710" s="82"/>
      <c r="H710" s="64"/>
      <c r="I710" s="63"/>
    </row>
    <row r="711" spans="1:9" ht="20.100000000000001" customHeight="1">
      <c r="A711" s="82"/>
      <c r="H711" s="65"/>
      <c r="I711" s="63"/>
    </row>
    <row r="712" spans="1:9" ht="20.100000000000001" customHeight="1">
      <c r="A712" s="82"/>
      <c r="H712" s="65"/>
      <c r="I712" s="63"/>
    </row>
    <row r="713" spans="1:9" ht="20.100000000000001" customHeight="1">
      <c r="A713" s="82"/>
      <c r="H713" s="65"/>
      <c r="I713" s="63"/>
    </row>
    <row r="714" spans="1:9" ht="20.100000000000001" customHeight="1">
      <c r="A714" s="82"/>
      <c r="H714" s="65"/>
      <c r="I714" s="63"/>
    </row>
    <row r="715" spans="1:9" ht="20.100000000000001" customHeight="1">
      <c r="A715" s="82"/>
      <c r="E715" s="71"/>
      <c r="H715" s="64"/>
      <c r="I715" s="63"/>
    </row>
    <row r="716" spans="1:9" ht="20.100000000000001" customHeight="1">
      <c r="A716" s="82"/>
      <c r="E716" s="71"/>
      <c r="H716" s="65"/>
      <c r="I716" s="63"/>
    </row>
    <row r="717" spans="1:9" ht="20.100000000000001" customHeight="1">
      <c r="A717" s="82"/>
      <c r="E717" s="71"/>
      <c r="H717" s="65"/>
      <c r="I717" s="63"/>
    </row>
    <row r="718" spans="1:9" ht="20.100000000000001" customHeight="1">
      <c r="A718" s="82"/>
      <c r="H718" s="65"/>
      <c r="I718" s="63"/>
    </row>
    <row r="719" spans="1:9" ht="20.100000000000001" customHeight="1">
      <c r="A719" s="82"/>
      <c r="H719" s="65"/>
      <c r="I719" s="63"/>
    </row>
    <row r="720" spans="1:9" ht="20.100000000000001" customHeight="1">
      <c r="A720" s="82"/>
      <c r="H720" s="65"/>
      <c r="I720" s="63"/>
    </row>
    <row r="721" spans="1:9" ht="20.100000000000001" customHeight="1">
      <c r="A721" s="82"/>
      <c r="H721" s="65"/>
      <c r="I721" s="63"/>
    </row>
    <row r="722" spans="1:9" ht="20.100000000000001" customHeight="1">
      <c r="A722" s="82"/>
      <c r="H722" s="65"/>
      <c r="I722" s="63"/>
    </row>
    <row r="723" spans="1:9" ht="20.100000000000001" customHeight="1">
      <c r="A723" s="82"/>
      <c r="E723" s="71"/>
      <c r="H723" s="65"/>
      <c r="I723" s="63"/>
    </row>
    <row r="724" spans="1:9" ht="20.100000000000001" customHeight="1">
      <c r="A724" s="82"/>
      <c r="H724" s="65"/>
      <c r="I724" s="63"/>
    </row>
    <row r="725" spans="1:9" ht="20.100000000000001" customHeight="1">
      <c r="A725" s="82"/>
      <c r="H725" s="65"/>
      <c r="I725" s="63"/>
    </row>
    <row r="726" spans="1:9" ht="20.100000000000001" customHeight="1">
      <c r="A726" s="82"/>
      <c r="H726" s="65"/>
      <c r="I726" s="63"/>
    </row>
    <row r="727" spans="1:9" ht="20.100000000000001" customHeight="1">
      <c r="A727" s="82"/>
      <c r="H727" s="65"/>
      <c r="I727" s="72"/>
    </row>
    <row r="728" spans="1:9" ht="20.100000000000001" customHeight="1">
      <c r="A728" s="82"/>
      <c r="H728" s="65"/>
      <c r="I728" s="63"/>
    </row>
    <row r="729" spans="1:9" ht="20.100000000000001" customHeight="1">
      <c r="A729" s="82"/>
      <c r="H729" s="65"/>
      <c r="I729" s="63"/>
    </row>
    <row r="730" spans="1:9" ht="20.100000000000001" customHeight="1">
      <c r="A730" s="82"/>
      <c r="H730" s="65"/>
      <c r="I730" s="63"/>
    </row>
    <row r="731" spans="1:9" ht="20.100000000000001" customHeight="1">
      <c r="A731" s="82"/>
      <c r="E731" s="71"/>
      <c r="H731" s="65"/>
      <c r="I731" s="63"/>
    </row>
    <row r="732" spans="1:9" ht="20.100000000000001" customHeight="1">
      <c r="A732" s="82"/>
      <c r="E732" s="71"/>
      <c r="H732" s="65"/>
      <c r="I732" s="63"/>
    </row>
    <row r="733" spans="1:9" ht="20.100000000000001" customHeight="1">
      <c r="A733" s="82"/>
      <c r="E733" s="71"/>
      <c r="H733" s="65"/>
      <c r="I733" s="63"/>
    </row>
    <row r="734" spans="1:9" ht="20.100000000000001" customHeight="1">
      <c r="A734" s="82"/>
      <c r="E734" s="71"/>
      <c r="H734" s="65"/>
      <c r="I734" s="63"/>
    </row>
    <row r="735" spans="1:9" ht="20.100000000000001" customHeight="1">
      <c r="A735" s="82"/>
      <c r="E735" s="71"/>
      <c r="H735" s="65"/>
      <c r="I735" s="63"/>
    </row>
    <row r="736" spans="1:9" ht="20.100000000000001" customHeight="1">
      <c r="A736" s="82"/>
      <c r="E736" s="71"/>
      <c r="H736" s="65"/>
      <c r="I736" s="63"/>
    </row>
    <row r="737" spans="1:9" ht="20.100000000000001" customHeight="1">
      <c r="A737" s="82"/>
      <c r="E737" s="71"/>
      <c r="H737" s="65"/>
      <c r="I737" s="63"/>
    </row>
    <row r="738" spans="1:9" ht="20.100000000000001" customHeight="1">
      <c r="A738" s="82"/>
      <c r="H738" s="65"/>
      <c r="I738" s="63"/>
    </row>
    <row r="739" spans="1:9" ht="20.100000000000001" customHeight="1">
      <c r="A739" s="82"/>
      <c r="H739" s="65"/>
      <c r="I739" s="63"/>
    </row>
    <row r="740" spans="1:9" ht="20.100000000000001" customHeight="1">
      <c r="A740" s="82"/>
      <c r="H740" s="65"/>
      <c r="I740" s="63"/>
    </row>
    <row r="741" spans="1:9" ht="20.100000000000001" customHeight="1">
      <c r="A741" s="82"/>
      <c r="H741" s="65"/>
      <c r="I741" s="63"/>
    </row>
    <row r="742" spans="1:9" ht="20.100000000000001" customHeight="1">
      <c r="A742" s="82"/>
      <c r="H742" s="65"/>
      <c r="I742" s="63"/>
    </row>
    <row r="743" spans="1:9" ht="20.100000000000001" customHeight="1">
      <c r="A743" s="82"/>
      <c r="H743" s="65"/>
      <c r="I743" s="63"/>
    </row>
    <row r="744" spans="1:9" ht="20.100000000000001" customHeight="1">
      <c r="A744" s="82"/>
      <c r="H744" s="65"/>
      <c r="I744" s="63"/>
    </row>
    <row r="745" spans="1:9" ht="20.100000000000001" customHeight="1">
      <c r="A745" s="82"/>
      <c r="H745" s="65"/>
      <c r="I745" s="63"/>
    </row>
    <row r="746" spans="1:9" ht="20.100000000000001" customHeight="1">
      <c r="A746" s="82"/>
      <c r="E746" s="71"/>
      <c r="H746" s="65"/>
      <c r="I746" s="63"/>
    </row>
    <row r="747" spans="1:9" ht="20.100000000000001" customHeight="1">
      <c r="A747" s="82"/>
      <c r="H747" s="65"/>
      <c r="I747" s="63"/>
    </row>
    <row r="748" spans="1:9" ht="20.100000000000001" customHeight="1">
      <c r="A748" s="82"/>
      <c r="H748" s="65"/>
      <c r="I748" s="63"/>
    </row>
    <row r="749" spans="1:9" ht="20.100000000000001" customHeight="1">
      <c r="A749" s="82"/>
      <c r="H749" s="65"/>
      <c r="I749" s="63"/>
    </row>
    <row r="750" spans="1:9" ht="20.100000000000001" customHeight="1">
      <c r="A750" s="82"/>
      <c r="H750" s="65"/>
      <c r="I750" s="63"/>
    </row>
    <row r="751" spans="1:9" ht="20.100000000000001" customHeight="1">
      <c r="A751" s="82"/>
      <c r="H751" s="65"/>
      <c r="I751" s="63"/>
    </row>
    <row r="752" spans="1:9" ht="20.100000000000001" customHeight="1">
      <c r="A752" s="82"/>
      <c r="H752" s="65"/>
      <c r="I752" s="63"/>
    </row>
    <row r="753" spans="1:9" ht="20.100000000000001" customHeight="1">
      <c r="A753" s="82"/>
      <c r="H753" s="65"/>
      <c r="I753" s="63"/>
    </row>
    <row r="754" spans="1:9" ht="20.100000000000001" customHeight="1">
      <c r="A754" s="82"/>
      <c r="H754" s="65"/>
      <c r="I754" s="63"/>
    </row>
    <row r="755" spans="1:9" ht="20.100000000000001" customHeight="1">
      <c r="A755" s="82"/>
      <c r="H755" s="65"/>
      <c r="I755" s="63"/>
    </row>
    <row r="756" spans="1:9" ht="20.100000000000001" customHeight="1">
      <c r="A756" s="82"/>
      <c r="H756" s="65"/>
      <c r="I756" s="63"/>
    </row>
    <row r="757" spans="1:9" ht="20.100000000000001" customHeight="1">
      <c r="A757" s="82"/>
      <c r="H757" s="65"/>
      <c r="I757" s="63"/>
    </row>
    <row r="758" spans="1:9" ht="20.100000000000001" customHeight="1">
      <c r="A758" s="82"/>
      <c r="H758" s="65"/>
      <c r="I758" s="63"/>
    </row>
    <row r="759" spans="1:9" ht="20.100000000000001" customHeight="1">
      <c r="A759" s="82"/>
      <c r="H759" s="65"/>
      <c r="I759" s="63"/>
    </row>
    <row r="760" spans="1:9" ht="20.100000000000001" customHeight="1">
      <c r="A760" s="82"/>
      <c r="H760" s="65"/>
      <c r="I760" s="63"/>
    </row>
    <row r="761" spans="1:9" ht="20.100000000000001" customHeight="1">
      <c r="A761" s="82"/>
      <c r="H761" s="65"/>
      <c r="I761" s="63"/>
    </row>
    <row r="762" spans="1:9" ht="20.100000000000001" customHeight="1">
      <c r="A762" s="82"/>
      <c r="H762" s="65"/>
      <c r="I762" s="63"/>
    </row>
    <row r="763" spans="1:9" ht="20.100000000000001" customHeight="1">
      <c r="A763" s="82"/>
      <c r="H763" s="65"/>
      <c r="I763" s="63"/>
    </row>
    <row r="764" spans="1:9" ht="20.100000000000001" customHeight="1">
      <c r="A764" s="82"/>
      <c r="H764" s="65"/>
      <c r="I764" s="63"/>
    </row>
    <row r="765" spans="1:9" ht="20.100000000000001" customHeight="1">
      <c r="A765" s="82"/>
      <c r="H765" s="65"/>
      <c r="I765" s="63"/>
    </row>
    <row r="766" spans="1:9" ht="20.100000000000001" customHeight="1">
      <c r="A766" s="82"/>
      <c r="H766" s="65"/>
      <c r="I766" s="63"/>
    </row>
    <row r="767" spans="1:9" ht="20.100000000000001" customHeight="1">
      <c r="A767" s="82"/>
      <c r="H767" s="65"/>
      <c r="I767" s="63"/>
    </row>
    <row r="768" spans="1:9" ht="20.100000000000001" customHeight="1">
      <c r="A768" s="82"/>
      <c r="H768" s="65"/>
      <c r="I768" s="63"/>
    </row>
    <row r="769" spans="1:9" ht="20.100000000000001" customHeight="1">
      <c r="A769" s="82"/>
      <c r="E769" s="71"/>
      <c r="H769" s="65"/>
      <c r="I769" s="63"/>
    </row>
    <row r="770" spans="1:9" ht="20.100000000000001" customHeight="1">
      <c r="A770" s="82"/>
      <c r="E770" s="71"/>
      <c r="H770" s="65"/>
      <c r="I770" s="63"/>
    </row>
    <row r="771" spans="1:9" ht="20.100000000000001" customHeight="1">
      <c r="A771" s="82"/>
      <c r="H771" s="65"/>
      <c r="I771" s="63"/>
    </row>
    <row r="772" spans="1:9" ht="20.100000000000001" customHeight="1">
      <c r="A772" s="82"/>
      <c r="H772" s="65"/>
      <c r="I772" s="63"/>
    </row>
    <row r="773" spans="1:9" ht="20.100000000000001" customHeight="1">
      <c r="A773" s="82"/>
      <c r="H773" s="65"/>
      <c r="I773" s="63"/>
    </row>
    <row r="774" spans="1:9" ht="20.100000000000001" customHeight="1">
      <c r="A774" s="82"/>
      <c r="H774" s="65"/>
      <c r="I774" s="63"/>
    </row>
    <row r="775" spans="1:9" ht="20.100000000000001" customHeight="1">
      <c r="A775" s="82"/>
      <c r="H775" s="65"/>
      <c r="I775" s="63"/>
    </row>
    <row r="776" spans="1:9" ht="20.100000000000001" customHeight="1">
      <c r="A776" s="82"/>
      <c r="H776" s="65"/>
      <c r="I776" s="63"/>
    </row>
    <row r="777" spans="1:9" ht="20.100000000000001" customHeight="1">
      <c r="A777" s="82"/>
      <c r="H777" s="65"/>
      <c r="I777" s="63"/>
    </row>
    <row r="778" spans="1:9" ht="20.100000000000001" customHeight="1">
      <c r="A778" s="82"/>
      <c r="H778" s="65"/>
      <c r="I778" s="63"/>
    </row>
    <row r="779" spans="1:9" ht="20.100000000000001" customHeight="1">
      <c r="A779" s="82"/>
      <c r="H779" s="65"/>
      <c r="I779" s="63"/>
    </row>
    <row r="780" spans="1:9" ht="20.100000000000001" customHeight="1">
      <c r="A780" s="82"/>
      <c r="E780" s="71"/>
      <c r="H780" s="65"/>
      <c r="I780" s="63"/>
    </row>
    <row r="781" spans="1:9" ht="20.100000000000001" customHeight="1">
      <c r="A781" s="82"/>
      <c r="H781" s="65"/>
      <c r="I781" s="63"/>
    </row>
    <row r="782" spans="1:9" ht="20.100000000000001" customHeight="1">
      <c r="A782" s="82"/>
      <c r="E782" s="71"/>
      <c r="H782" s="64"/>
      <c r="I782" s="63"/>
    </row>
    <row r="783" spans="1:9" ht="20.100000000000001" customHeight="1">
      <c r="A783" s="82"/>
      <c r="H783" s="65"/>
      <c r="I783" s="63"/>
    </row>
    <row r="784" spans="1:9" ht="20.100000000000001" customHeight="1">
      <c r="A784" s="82"/>
      <c r="H784" s="65"/>
      <c r="I784" s="72"/>
    </row>
    <row r="785" spans="1:9" ht="20.100000000000001" customHeight="1">
      <c r="A785" s="82"/>
      <c r="H785" s="64"/>
      <c r="I785" s="63"/>
    </row>
    <row r="786" spans="1:9" ht="20.100000000000001" customHeight="1">
      <c r="A786" s="82"/>
      <c r="H786" s="65"/>
      <c r="I786" s="63"/>
    </row>
    <row r="787" spans="1:9" ht="20.100000000000001" customHeight="1">
      <c r="A787" s="82"/>
      <c r="H787" s="65"/>
      <c r="I787" s="72"/>
    </row>
    <row r="788" spans="1:9" ht="20.100000000000001" customHeight="1">
      <c r="A788" s="82"/>
      <c r="H788" s="65"/>
      <c r="I788" s="63"/>
    </row>
    <row r="789" spans="1:9" ht="20.100000000000001" customHeight="1">
      <c r="A789" s="82"/>
      <c r="H789" s="65"/>
      <c r="I789" s="72"/>
    </row>
    <row r="790" spans="1:9" ht="20.100000000000001" customHeight="1">
      <c r="A790" s="82"/>
      <c r="H790" s="65"/>
      <c r="I790" s="72"/>
    </row>
    <row r="791" spans="1:9" ht="20.100000000000001" customHeight="1">
      <c r="A791" s="82"/>
      <c r="H791" s="65"/>
      <c r="I791" s="72"/>
    </row>
    <row r="792" spans="1:9" ht="20.100000000000001" customHeight="1">
      <c r="A792" s="82"/>
      <c r="H792" s="65"/>
      <c r="I792" s="72"/>
    </row>
    <row r="793" spans="1:9" ht="20.100000000000001" customHeight="1">
      <c r="A793" s="82"/>
      <c r="H793" s="65"/>
      <c r="I793" s="63"/>
    </row>
    <row r="794" spans="1:9" ht="20.100000000000001" customHeight="1">
      <c r="A794" s="82"/>
      <c r="H794" s="65"/>
      <c r="I794" s="72"/>
    </row>
    <row r="795" spans="1:9" ht="20.100000000000001" customHeight="1">
      <c r="A795" s="82"/>
      <c r="E795" s="71"/>
      <c r="H795" s="65"/>
      <c r="I795" s="63"/>
    </row>
    <row r="796" spans="1:9" ht="20.100000000000001" customHeight="1">
      <c r="A796" s="82"/>
      <c r="H796" s="65"/>
      <c r="I796" s="72"/>
    </row>
    <row r="797" spans="1:9" ht="20.100000000000001" customHeight="1">
      <c r="A797" s="82"/>
      <c r="H797" s="65"/>
      <c r="I797" s="72"/>
    </row>
    <row r="798" spans="1:9" ht="20.100000000000001" customHeight="1">
      <c r="A798" s="82"/>
      <c r="H798" s="65"/>
      <c r="I798" s="63"/>
    </row>
    <row r="799" spans="1:9" ht="20.100000000000001" customHeight="1">
      <c r="A799" s="82"/>
      <c r="H799" s="65"/>
      <c r="I799" s="72"/>
    </row>
    <row r="800" spans="1:9" ht="20.100000000000001" customHeight="1">
      <c r="A800" s="82"/>
      <c r="H800" s="65"/>
      <c r="I800" s="63"/>
    </row>
    <row r="801" spans="1:9" ht="20.100000000000001" customHeight="1">
      <c r="A801" s="82"/>
      <c r="E801" s="71"/>
      <c r="H801" s="65"/>
      <c r="I801" s="63"/>
    </row>
    <row r="802" spans="1:9" ht="20.100000000000001" customHeight="1">
      <c r="A802" s="82"/>
      <c r="H802" s="65"/>
      <c r="I802" s="72"/>
    </row>
    <row r="803" spans="1:9" ht="20.100000000000001" customHeight="1">
      <c r="A803" s="82"/>
      <c r="E803" s="71"/>
      <c r="H803" s="64"/>
      <c r="I803" s="63"/>
    </row>
    <row r="804" spans="1:9" ht="20.100000000000001" customHeight="1">
      <c r="A804" s="82"/>
      <c r="H804" s="65"/>
      <c r="I804" s="72"/>
    </row>
    <row r="805" spans="1:9" ht="20.100000000000001" customHeight="1">
      <c r="A805" s="82"/>
      <c r="E805" s="71"/>
      <c r="H805" s="65"/>
      <c r="I805" s="63"/>
    </row>
    <row r="806" spans="1:9" ht="20.100000000000001" customHeight="1">
      <c r="A806" s="82"/>
      <c r="H806" s="65"/>
      <c r="I806" s="63"/>
    </row>
    <row r="807" spans="1:9" ht="20.100000000000001" customHeight="1">
      <c r="A807" s="82"/>
      <c r="H807" s="65"/>
      <c r="I807" s="63"/>
    </row>
    <row r="808" spans="1:9" ht="20.100000000000001" customHeight="1">
      <c r="A808" s="82"/>
      <c r="H808" s="65"/>
      <c r="I808" s="63"/>
    </row>
    <row r="809" spans="1:9" ht="20.100000000000001" customHeight="1">
      <c r="A809" s="82"/>
      <c r="E809" s="71"/>
      <c r="H809" s="65"/>
      <c r="I809" s="63"/>
    </row>
    <row r="810" spans="1:9" ht="20.100000000000001" customHeight="1">
      <c r="A810" s="82"/>
      <c r="E810" s="71"/>
      <c r="H810" s="65"/>
      <c r="I810" s="72"/>
    </row>
    <row r="811" spans="1:9" ht="20.100000000000001" customHeight="1">
      <c r="A811" s="82"/>
      <c r="H811" s="65"/>
      <c r="I811" s="76"/>
    </row>
    <row r="812" spans="1:9" ht="20.100000000000001" customHeight="1">
      <c r="A812" s="82"/>
      <c r="H812" s="64"/>
      <c r="I812" s="72"/>
    </row>
    <row r="813" spans="1:9" ht="20.100000000000001" customHeight="1">
      <c r="A813" s="82"/>
      <c r="H813" s="65"/>
      <c r="I813" s="63"/>
    </row>
    <row r="814" spans="1:9" ht="20.100000000000001" customHeight="1">
      <c r="A814" s="82"/>
      <c r="H814" s="65"/>
      <c r="I814" s="63"/>
    </row>
    <row r="815" spans="1:9" ht="20.100000000000001" customHeight="1">
      <c r="A815" s="82"/>
      <c r="H815" s="65"/>
      <c r="I815" s="63"/>
    </row>
    <row r="816" spans="1:9" ht="20.100000000000001" customHeight="1">
      <c r="A816" s="82"/>
      <c r="H816" s="65"/>
      <c r="I816" s="63"/>
    </row>
    <row r="817" spans="1:12" ht="20.100000000000001" customHeight="1">
      <c r="A817" s="82"/>
      <c r="H817" s="65"/>
      <c r="I817" s="63"/>
    </row>
    <row r="818" spans="1:12" ht="20.100000000000001" customHeight="1">
      <c r="A818" s="82"/>
      <c r="H818" s="65"/>
      <c r="I818" s="63"/>
      <c r="L818" s="64"/>
    </row>
    <row r="819" spans="1:12" ht="20.100000000000001" customHeight="1">
      <c r="A819" s="82"/>
      <c r="H819" s="65"/>
      <c r="I819" s="63"/>
    </row>
    <row r="820" spans="1:12" ht="20.100000000000001" customHeight="1">
      <c r="A820" s="82"/>
      <c r="H820" s="65"/>
      <c r="I820" s="63"/>
    </row>
    <row r="821" spans="1:12" ht="20.100000000000001" customHeight="1">
      <c r="A821" s="82"/>
      <c r="H821" s="65"/>
      <c r="I821" s="63"/>
    </row>
    <row r="822" spans="1:12" ht="20.100000000000001" customHeight="1">
      <c r="A822" s="82"/>
      <c r="H822" s="65"/>
      <c r="I822" s="63"/>
    </row>
    <row r="823" spans="1:12" ht="20.100000000000001" customHeight="1">
      <c r="A823" s="82"/>
      <c r="E823" s="71"/>
      <c r="H823" s="65"/>
      <c r="I823" s="63"/>
    </row>
    <row r="824" spans="1:12" ht="20.100000000000001" customHeight="1">
      <c r="A824" s="82"/>
      <c r="E824" s="71"/>
      <c r="H824" s="65"/>
      <c r="I824" s="63"/>
    </row>
    <row r="825" spans="1:12" ht="20.100000000000001" customHeight="1">
      <c r="A825" s="82"/>
      <c r="G825" s="70"/>
      <c r="H825" s="65"/>
      <c r="I825" s="63"/>
    </row>
    <row r="826" spans="1:12" ht="20.100000000000001" customHeight="1">
      <c r="A826" s="82"/>
      <c r="H826" s="65"/>
      <c r="I826" s="63"/>
    </row>
    <row r="827" spans="1:12" ht="20.100000000000001" customHeight="1">
      <c r="A827" s="82"/>
      <c r="E827" s="71"/>
      <c r="H827" s="65"/>
      <c r="I827" s="63"/>
    </row>
    <row r="828" spans="1:12" ht="20.100000000000001" customHeight="1">
      <c r="A828" s="82"/>
      <c r="E828" s="71"/>
      <c r="H828" s="65"/>
      <c r="I828" s="63"/>
    </row>
    <row r="829" spans="1:12" ht="20.100000000000001" customHeight="1">
      <c r="A829" s="82"/>
      <c r="E829" s="71"/>
      <c r="H829" s="65"/>
      <c r="I829" s="63"/>
    </row>
    <row r="830" spans="1:12" ht="20.100000000000001" customHeight="1">
      <c r="A830" s="82"/>
      <c r="H830" s="65"/>
      <c r="I830" s="63"/>
    </row>
    <row r="831" spans="1:12" ht="20.100000000000001" customHeight="1">
      <c r="A831" s="82"/>
      <c r="H831" s="65"/>
      <c r="I831" s="63"/>
    </row>
    <row r="832" spans="1:12" ht="20.100000000000001" customHeight="1">
      <c r="A832" s="82"/>
      <c r="E832" s="71"/>
      <c r="H832" s="65"/>
      <c r="I832" s="63"/>
    </row>
    <row r="833" spans="1:12" ht="20.100000000000001" customHeight="1">
      <c r="A833" s="82"/>
      <c r="E833" s="71"/>
      <c r="H833" s="65"/>
      <c r="I833" s="63"/>
    </row>
    <row r="834" spans="1:12" ht="20.100000000000001" customHeight="1">
      <c r="A834" s="82"/>
      <c r="H834" s="65"/>
      <c r="I834" s="63"/>
    </row>
    <row r="835" spans="1:12" ht="20.100000000000001" customHeight="1">
      <c r="A835" s="82"/>
      <c r="H835" s="65"/>
      <c r="I835" s="63"/>
    </row>
    <row r="836" spans="1:12" ht="20.100000000000001" customHeight="1">
      <c r="A836" s="82"/>
      <c r="H836" s="64"/>
      <c r="I836" s="72"/>
    </row>
    <row r="837" spans="1:12" ht="20.100000000000001" customHeight="1">
      <c r="A837" s="82"/>
      <c r="H837" s="65"/>
      <c r="I837" s="72"/>
    </row>
    <row r="838" spans="1:12" ht="20.100000000000001" customHeight="1">
      <c r="A838" s="82"/>
      <c r="H838" s="65"/>
      <c r="I838" s="63"/>
    </row>
    <row r="839" spans="1:12" ht="20.100000000000001" customHeight="1">
      <c r="A839" s="82"/>
      <c r="H839" s="65"/>
      <c r="I839" s="63"/>
    </row>
    <row r="840" spans="1:12" ht="20.100000000000001" customHeight="1">
      <c r="A840" s="82"/>
      <c r="C840" s="86"/>
      <c r="E840" s="71"/>
      <c r="H840" s="65"/>
      <c r="I840" s="63"/>
    </row>
    <row r="841" spans="1:12" ht="20.100000000000001" customHeight="1">
      <c r="A841" s="82"/>
      <c r="E841" s="71"/>
      <c r="H841" s="65"/>
      <c r="I841" s="63"/>
    </row>
    <row r="842" spans="1:12" ht="20.100000000000001" customHeight="1">
      <c r="A842" s="82"/>
      <c r="E842" s="71"/>
      <c r="H842" s="65"/>
      <c r="I842" s="63"/>
      <c r="L842" s="79"/>
    </row>
    <row r="843" spans="1:12" ht="20.100000000000001" customHeight="1">
      <c r="A843" s="82"/>
      <c r="H843" s="65"/>
      <c r="I843" s="63"/>
    </row>
    <row r="844" spans="1:12" ht="20.100000000000001" customHeight="1">
      <c r="A844" s="82"/>
      <c r="E844" s="71"/>
      <c r="H844" s="65"/>
      <c r="I844" s="63"/>
    </row>
    <row r="845" spans="1:12" ht="20.100000000000001" customHeight="1">
      <c r="A845" s="82"/>
      <c r="H845" s="65"/>
      <c r="I845" s="72"/>
    </row>
    <row r="846" spans="1:12" ht="20.100000000000001" customHeight="1">
      <c r="A846" s="82"/>
      <c r="E846" s="71"/>
      <c r="H846" s="65"/>
      <c r="I846" s="63"/>
    </row>
    <row r="847" spans="1:12" ht="20.100000000000001" customHeight="1">
      <c r="A847" s="82"/>
      <c r="H847" s="65"/>
      <c r="I847" s="63"/>
    </row>
    <row r="848" spans="1:12" ht="20.100000000000001" customHeight="1">
      <c r="A848" s="82"/>
      <c r="H848" s="65"/>
      <c r="I848" s="63"/>
    </row>
    <row r="849" spans="1:9" ht="20.100000000000001" customHeight="1">
      <c r="A849" s="82"/>
      <c r="H849" s="65"/>
      <c r="I849" s="63"/>
    </row>
    <row r="850" spans="1:9" ht="20.100000000000001" customHeight="1">
      <c r="A850" s="82"/>
      <c r="G850" s="70"/>
      <c r="H850" s="65"/>
      <c r="I850" s="63"/>
    </row>
    <row r="851" spans="1:9" ht="20.100000000000001" customHeight="1">
      <c r="A851" s="82"/>
      <c r="G851" s="70"/>
      <c r="H851" s="65"/>
      <c r="I851" s="63"/>
    </row>
    <row r="852" spans="1:9" ht="20.100000000000001" customHeight="1">
      <c r="A852" s="82"/>
      <c r="H852" s="65"/>
      <c r="I852" s="72"/>
    </row>
    <row r="853" spans="1:9" ht="20.100000000000001" customHeight="1">
      <c r="A853" s="82"/>
      <c r="H853" s="65"/>
      <c r="I853" s="72"/>
    </row>
    <row r="854" spans="1:9" ht="20.100000000000001" customHeight="1">
      <c r="A854" s="82"/>
      <c r="E854" s="71"/>
      <c r="H854" s="65"/>
      <c r="I854" s="63"/>
    </row>
    <row r="855" spans="1:9" ht="20.100000000000001" customHeight="1">
      <c r="A855" s="82"/>
      <c r="E855" s="71"/>
      <c r="H855" s="65"/>
      <c r="I855" s="63"/>
    </row>
    <row r="856" spans="1:9" ht="20.100000000000001" customHeight="1">
      <c r="A856" s="82"/>
      <c r="E856" s="71"/>
      <c r="H856" s="65"/>
      <c r="I856" s="63"/>
    </row>
    <row r="857" spans="1:9" ht="20.100000000000001" customHeight="1">
      <c r="A857" s="82"/>
      <c r="E857" s="71"/>
      <c r="H857" s="65"/>
      <c r="I857" s="63"/>
    </row>
    <row r="858" spans="1:9" ht="20.100000000000001" customHeight="1">
      <c r="A858" s="82"/>
      <c r="E858" s="71"/>
      <c r="H858" s="65"/>
      <c r="I858" s="63"/>
    </row>
    <row r="859" spans="1:9" ht="20.100000000000001" customHeight="1">
      <c r="A859" s="82"/>
      <c r="E859" s="71"/>
      <c r="H859" s="65"/>
      <c r="I859" s="63"/>
    </row>
    <row r="860" spans="1:9" ht="20.100000000000001" customHeight="1">
      <c r="A860" s="82"/>
      <c r="E860" s="71"/>
      <c r="H860" s="65"/>
      <c r="I860" s="63"/>
    </row>
    <row r="861" spans="1:9" ht="20.100000000000001" customHeight="1">
      <c r="A861" s="82"/>
      <c r="E861" s="71"/>
      <c r="H861" s="65"/>
      <c r="I861" s="63"/>
    </row>
    <row r="862" spans="1:9" ht="20.100000000000001" customHeight="1">
      <c r="A862" s="82"/>
      <c r="H862" s="65"/>
      <c r="I862" s="72"/>
    </row>
    <row r="863" spans="1:9" ht="20.100000000000001" customHeight="1">
      <c r="A863" s="82"/>
      <c r="H863" s="65"/>
      <c r="I863" s="63"/>
    </row>
    <row r="864" spans="1:9" ht="20.100000000000001" customHeight="1">
      <c r="A864" s="82"/>
      <c r="H864" s="65"/>
      <c r="I864" s="63"/>
    </row>
    <row r="865" spans="1:9" ht="20.100000000000001" customHeight="1">
      <c r="A865" s="82"/>
      <c r="E865" s="71"/>
      <c r="H865" s="65"/>
      <c r="I865" s="63"/>
    </row>
    <row r="866" spans="1:9" ht="20.100000000000001" customHeight="1">
      <c r="A866" s="82"/>
      <c r="E866" s="71"/>
      <c r="H866" s="65"/>
      <c r="I866" s="63"/>
    </row>
    <row r="867" spans="1:9" ht="20.100000000000001" customHeight="1">
      <c r="A867" s="82"/>
      <c r="E867" s="71"/>
      <c r="H867" s="65"/>
      <c r="I867" s="63"/>
    </row>
    <row r="868" spans="1:9" ht="20.100000000000001" customHeight="1">
      <c r="A868" s="82"/>
      <c r="E868" s="71"/>
      <c r="H868" s="65"/>
      <c r="I868" s="63"/>
    </row>
    <row r="869" spans="1:9" ht="20.100000000000001" customHeight="1">
      <c r="A869" s="82"/>
      <c r="H869" s="65"/>
      <c r="I869" s="63"/>
    </row>
    <row r="870" spans="1:9" ht="20.100000000000001" customHeight="1">
      <c r="A870" s="82"/>
      <c r="H870" s="65"/>
      <c r="I870" s="63"/>
    </row>
    <row r="871" spans="1:9" ht="20.100000000000001" customHeight="1">
      <c r="A871" s="82"/>
      <c r="G871" s="70"/>
      <c r="H871" s="65"/>
      <c r="I871" s="63"/>
    </row>
    <row r="872" spans="1:9" ht="20.100000000000001" customHeight="1">
      <c r="A872" s="82"/>
      <c r="H872" s="64"/>
      <c r="I872" s="76"/>
    </row>
    <row r="873" spans="1:9" ht="20.100000000000001" customHeight="1">
      <c r="A873" s="82"/>
      <c r="H873" s="64"/>
      <c r="I873" s="72"/>
    </row>
    <row r="874" spans="1:9" ht="20.100000000000001" customHeight="1">
      <c r="A874" s="82"/>
      <c r="H874" s="65"/>
      <c r="I874" s="63"/>
    </row>
    <row r="875" spans="1:9" ht="20.100000000000001" customHeight="1">
      <c r="A875" s="82"/>
      <c r="H875" s="65"/>
      <c r="I875" s="63"/>
    </row>
    <row r="876" spans="1:9" ht="20.100000000000001" customHeight="1">
      <c r="A876" s="82"/>
      <c r="H876" s="65"/>
      <c r="I876" s="63"/>
    </row>
    <row r="877" spans="1:9" ht="20.100000000000001" customHeight="1">
      <c r="A877" s="82"/>
      <c r="H877" s="65"/>
      <c r="I877" s="63"/>
    </row>
    <row r="878" spans="1:9" ht="20.100000000000001" customHeight="1">
      <c r="A878" s="82"/>
      <c r="H878" s="65"/>
      <c r="I878" s="63"/>
    </row>
    <row r="879" spans="1:9" ht="20.100000000000001" customHeight="1">
      <c r="A879" s="82"/>
      <c r="H879" s="65"/>
      <c r="I879" s="63"/>
    </row>
    <row r="880" spans="1:9" ht="20.100000000000001" customHeight="1">
      <c r="A880" s="82"/>
      <c r="H880" s="65"/>
      <c r="I880" s="63"/>
    </row>
    <row r="881" spans="1:9" ht="20.100000000000001" customHeight="1">
      <c r="A881" s="82"/>
      <c r="H881" s="65"/>
      <c r="I881" s="63"/>
    </row>
    <row r="882" spans="1:9" ht="20.100000000000001" customHeight="1">
      <c r="A882" s="82"/>
      <c r="H882" s="65"/>
      <c r="I882" s="72"/>
    </row>
    <row r="883" spans="1:9" ht="20.100000000000001" customHeight="1">
      <c r="A883" s="82"/>
      <c r="H883" s="65"/>
      <c r="I883" s="63"/>
    </row>
    <row r="884" spans="1:9" ht="20.100000000000001" customHeight="1">
      <c r="A884" s="82"/>
      <c r="G884" s="70"/>
      <c r="H884" s="65"/>
      <c r="I884" s="63"/>
    </row>
    <row r="885" spans="1:9" ht="20.100000000000001" customHeight="1">
      <c r="A885" s="82"/>
      <c r="E885" s="71"/>
      <c r="G885" s="70"/>
      <c r="H885" s="65"/>
      <c r="I885" s="63"/>
    </row>
    <row r="886" spans="1:9" ht="20.100000000000001" customHeight="1">
      <c r="A886" s="82"/>
      <c r="H886" s="65"/>
      <c r="I886" s="63"/>
    </row>
    <row r="887" spans="1:9" ht="20.100000000000001" customHeight="1">
      <c r="A887" s="82"/>
      <c r="H887" s="65"/>
      <c r="I887" s="72"/>
    </row>
    <row r="888" spans="1:9" ht="20.100000000000001" customHeight="1">
      <c r="A888" s="82"/>
      <c r="H888" s="65"/>
      <c r="I888" s="63"/>
    </row>
    <row r="889" spans="1:9" ht="20.100000000000001" customHeight="1">
      <c r="A889" s="82"/>
      <c r="H889" s="64"/>
      <c r="I889" s="63"/>
    </row>
    <row r="890" spans="1:9" ht="20.100000000000001" customHeight="1">
      <c r="A890" s="82"/>
      <c r="H890" s="65"/>
      <c r="I890" s="63"/>
    </row>
    <row r="891" spans="1:9" ht="20.100000000000001" customHeight="1">
      <c r="A891" s="82"/>
      <c r="E891" s="71"/>
      <c r="H891" s="65"/>
      <c r="I891" s="63"/>
    </row>
    <row r="892" spans="1:9" ht="20.100000000000001" customHeight="1">
      <c r="A892" s="82"/>
      <c r="H892" s="65"/>
      <c r="I892" s="63"/>
    </row>
    <row r="893" spans="1:9" ht="20.100000000000001" customHeight="1">
      <c r="A893" s="82"/>
      <c r="E893" s="71"/>
      <c r="H893" s="65"/>
      <c r="I893" s="63"/>
    </row>
    <row r="894" spans="1:9" ht="20.100000000000001" customHeight="1">
      <c r="A894" s="82"/>
      <c r="E894" s="71"/>
      <c r="H894" s="65"/>
      <c r="I894" s="63"/>
    </row>
    <row r="895" spans="1:9" ht="20.100000000000001" customHeight="1">
      <c r="A895" s="82"/>
      <c r="E895" s="71"/>
      <c r="H895" s="65"/>
      <c r="I895" s="63"/>
    </row>
    <row r="896" spans="1:9" ht="20.100000000000001" customHeight="1">
      <c r="A896" s="82"/>
      <c r="E896" s="71"/>
      <c r="H896" s="65"/>
      <c r="I896" s="63"/>
    </row>
    <row r="897" spans="1:9" ht="20.100000000000001" customHeight="1">
      <c r="A897" s="82"/>
      <c r="H897" s="65"/>
      <c r="I897" s="63"/>
    </row>
    <row r="898" spans="1:9" ht="20.100000000000001" customHeight="1">
      <c r="A898" s="82"/>
      <c r="H898" s="65"/>
      <c r="I898" s="63"/>
    </row>
    <row r="899" spans="1:9" ht="20.100000000000001" customHeight="1">
      <c r="A899" s="82"/>
      <c r="E899" s="71"/>
      <c r="H899" s="65"/>
      <c r="I899" s="63"/>
    </row>
    <row r="900" spans="1:9" ht="20.100000000000001" customHeight="1">
      <c r="A900" s="82"/>
      <c r="E900" s="71"/>
      <c r="H900" s="65"/>
      <c r="I900" s="63"/>
    </row>
    <row r="901" spans="1:9" ht="20.100000000000001" customHeight="1">
      <c r="A901" s="82"/>
      <c r="E901" s="71"/>
      <c r="H901" s="64"/>
      <c r="I901" s="76"/>
    </row>
    <row r="902" spans="1:9" ht="20.100000000000001" customHeight="1">
      <c r="A902" s="82"/>
      <c r="E902" s="71"/>
      <c r="H902" s="65"/>
      <c r="I902" s="63"/>
    </row>
    <row r="903" spans="1:9" ht="20.100000000000001" customHeight="1">
      <c r="A903" s="82"/>
      <c r="H903" s="65"/>
      <c r="I903" s="63"/>
    </row>
    <row r="904" spans="1:9" ht="20.100000000000001" customHeight="1">
      <c r="A904" s="82"/>
      <c r="H904" s="65"/>
      <c r="I904" s="63"/>
    </row>
    <row r="905" spans="1:9" ht="20.100000000000001" customHeight="1">
      <c r="A905" s="82"/>
      <c r="C905" s="86"/>
      <c r="H905" s="65"/>
      <c r="I905" s="63"/>
    </row>
    <row r="906" spans="1:9" ht="20.100000000000001" customHeight="1">
      <c r="A906" s="82"/>
      <c r="C906" s="86"/>
      <c r="H906" s="65"/>
      <c r="I906" s="63"/>
    </row>
    <row r="907" spans="1:9" ht="20.100000000000001" customHeight="1">
      <c r="A907" s="82"/>
      <c r="H907" s="65"/>
      <c r="I907" s="72"/>
    </row>
    <row r="908" spans="1:9" ht="20.100000000000001" customHeight="1">
      <c r="A908" s="82"/>
      <c r="H908" s="65"/>
      <c r="I908" s="72"/>
    </row>
    <row r="909" spans="1:9" ht="20.100000000000001" customHeight="1">
      <c r="A909" s="82"/>
      <c r="E909" s="71"/>
      <c r="F909" s="71"/>
      <c r="H909" s="65"/>
      <c r="I909" s="63"/>
    </row>
    <row r="910" spans="1:9" ht="20.100000000000001" customHeight="1">
      <c r="A910" s="82"/>
      <c r="F910" s="78"/>
      <c r="H910" s="65"/>
      <c r="I910" s="63"/>
    </row>
    <row r="911" spans="1:9" ht="20.100000000000001" customHeight="1">
      <c r="A911" s="82"/>
      <c r="E911" s="71"/>
      <c r="F911" s="70"/>
      <c r="H911" s="65"/>
      <c r="I911" s="63"/>
    </row>
    <row r="912" spans="1:9" ht="20.100000000000001" customHeight="1">
      <c r="A912" s="82"/>
      <c r="H912" s="65"/>
      <c r="I912" s="63"/>
    </row>
    <row r="913" spans="1:9" ht="20.100000000000001" customHeight="1">
      <c r="A913" s="82"/>
      <c r="H913" s="65"/>
      <c r="I913" s="76"/>
    </row>
    <row r="914" spans="1:9" ht="20.100000000000001" customHeight="1">
      <c r="A914" s="82"/>
      <c r="H914" s="65"/>
      <c r="I914" s="63"/>
    </row>
    <row r="915" spans="1:9" ht="20.100000000000001" customHeight="1">
      <c r="A915" s="82"/>
      <c r="H915" s="65"/>
      <c r="I915" s="72"/>
    </row>
    <row r="916" spans="1:9" ht="20.100000000000001" customHeight="1">
      <c r="A916" s="82"/>
      <c r="H916" s="65"/>
      <c r="I916" s="72"/>
    </row>
    <row r="917" spans="1:9" ht="20.100000000000001" customHeight="1">
      <c r="A917" s="82"/>
      <c r="H917" s="65"/>
      <c r="I917" s="72"/>
    </row>
    <row r="918" spans="1:9" ht="20.100000000000001" customHeight="1">
      <c r="A918" s="82"/>
      <c r="H918" s="65"/>
      <c r="I918" s="63"/>
    </row>
    <row r="919" spans="1:9" ht="20.100000000000001" customHeight="1">
      <c r="A919" s="82"/>
      <c r="H919" s="64"/>
      <c r="I919" s="76"/>
    </row>
    <row r="920" spans="1:9" ht="20.100000000000001" customHeight="1">
      <c r="A920" s="82"/>
      <c r="H920" s="65"/>
      <c r="I920" s="63"/>
    </row>
    <row r="921" spans="1:9" ht="20.100000000000001" customHeight="1">
      <c r="A921" s="82"/>
      <c r="H921" s="65"/>
      <c r="I921" s="72"/>
    </row>
    <row r="922" spans="1:9" ht="20.100000000000001" customHeight="1">
      <c r="A922" s="82"/>
      <c r="H922" s="64"/>
      <c r="I922" s="63"/>
    </row>
    <row r="923" spans="1:9" ht="20.100000000000001" customHeight="1">
      <c r="A923" s="82"/>
      <c r="H923" s="65"/>
      <c r="I923" s="63"/>
    </row>
    <row r="924" spans="1:9" ht="20.100000000000001" customHeight="1">
      <c r="A924" s="82"/>
      <c r="H924" s="65"/>
      <c r="I924" s="63"/>
    </row>
    <row r="925" spans="1:9" ht="20.100000000000001" customHeight="1">
      <c r="A925" s="82"/>
      <c r="H925" s="65"/>
      <c r="I925" s="63"/>
    </row>
    <row r="926" spans="1:9" ht="20.100000000000001" customHeight="1">
      <c r="A926" s="82"/>
      <c r="H926" s="65"/>
      <c r="I926" s="63"/>
    </row>
    <row r="927" spans="1:9" ht="20.100000000000001" customHeight="1">
      <c r="A927" s="82"/>
      <c r="H927" s="65"/>
      <c r="I927" s="63"/>
    </row>
    <row r="928" spans="1:9" ht="20.100000000000001" customHeight="1">
      <c r="A928" s="82"/>
      <c r="H928" s="65"/>
      <c r="I928" s="63"/>
    </row>
    <row r="929" spans="1:9" ht="20.100000000000001" customHeight="1">
      <c r="A929" s="82"/>
      <c r="H929" s="65"/>
      <c r="I929" s="63"/>
    </row>
    <row r="930" spans="1:9" ht="20.100000000000001" customHeight="1">
      <c r="A930" s="82"/>
      <c r="C930" s="86"/>
      <c r="H930" s="65"/>
      <c r="I930" s="63"/>
    </row>
    <row r="931" spans="1:9" ht="20.100000000000001" customHeight="1">
      <c r="A931" s="82"/>
      <c r="C931" s="86"/>
      <c r="H931" s="64"/>
      <c r="I931" s="63"/>
    </row>
    <row r="932" spans="1:9" ht="20.100000000000001" customHeight="1">
      <c r="A932" s="82"/>
      <c r="H932" s="65"/>
      <c r="I932" s="63"/>
    </row>
    <row r="933" spans="1:9" ht="20.100000000000001" customHeight="1">
      <c r="A933" s="82"/>
      <c r="H933" s="65"/>
      <c r="I933" s="63"/>
    </row>
    <row r="934" spans="1:9" ht="20.100000000000001" customHeight="1">
      <c r="A934" s="82"/>
      <c r="H934" s="65"/>
      <c r="I934" s="72"/>
    </row>
    <row r="935" spans="1:9" ht="20.100000000000001" customHeight="1">
      <c r="A935" s="82"/>
      <c r="H935" s="65"/>
      <c r="I935" s="72"/>
    </row>
    <row r="936" spans="1:9" ht="20.100000000000001" customHeight="1">
      <c r="A936" s="82"/>
      <c r="E936" s="71"/>
      <c r="H936" s="65"/>
      <c r="I936" s="63"/>
    </row>
    <row r="937" spans="1:9" ht="20.100000000000001" customHeight="1">
      <c r="A937" s="82"/>
      <c r="E937" s="71"/>
      <c r="H937" s="65"/>
      <c r="I937" s="63"/>
    </row>
    <row r="938" spans="1:9" ht="20.100000000000001" customHeight="1">
      <c r="A938" s="82"/>
      <c r="H938" s="65"/>
      <c r="I938" s="63"/>
    </row>
    <row r="939" spans="1:9" ht="20.100000000000001" customHeight="1">
      <c r="A939" s="82"/>
      <c r="H939" s="65"/>
      <c r="I939" s="63"/>
    </row>
    <row r="940" spans="1:9" ht="20.100000000000001" customHeight="1">
      <c r="A940" s="82"/>
      <c r="H940" s="64"/>
      <c r="I940" s="72"/>
    </row>
    <row r="941" spans="1:9" ht="20.100000000000001" customHeight="1">
      <c r="A941" s="82"/>
      <c r="H941" s="65"/>
      <c r="I941" s="63"/>
    </row>
    <row r="942" spans="1:9" ht="20.100000000000001" customHeight="1">
      <c r="A942" s="82"/>
      <c r="H942" s="65"/>
      <c r="I942" s="72"/>
    </row>
    <row r="943" spans="1:9" ht="20.100000000000001" customHeight="1">
      <c r="A943" s="82"/>
      <c r="H943" s="65"/>
      <c r="I943" s="76"/>
    </row>
    <row r="944" spans="1:9" ht="20.100000000000001" customHeight="1">
      <c r="A944" s="82"/>
      <c r="H944" s="65"/>
      <c r="I944" s="72"/>
    </row>
    <row r="945" spans="1:9" ht="20.100000000000001" customHeight="1">
      <c r="A945" s="82"/>
      <c r="H945" s="65"/>
      <c r="I945" s="72"/>
    </row>
    <row r="946" spans="1:9" ht="20.100000000000001" customHeight="1">
      <c r="A946" s="82"/>
      <c r="H946" s="65"/>
      <c r="I946" s="63"/>
    </row>
    <row r="947" spans="1:9" ht="20.100000000000001" customHeight="1">
      <c r="A947" s="82"/>
      <c r="H947" s="65"/>
      <c r="I947" s="63"/>
    </row>
    <row r="948" spans="1:9" ht="20.100000000000001" customHeight="1">
      <c r="A948" s="82"/>
      <c r="H948" s="65"/>
      <c r="I948" s="63"/>
    </row>
    <row r="949" spans="1:9" ht="20.100000000000001" customHeight="1">
      <c r="A949" s="82"/>
      <c r="H949" s="65"/>
      <c r="I949" s="63"/>
    </row>
    <row r="950" spans="1:9" ht="20.100000000000001" customHeight="1">
      <c r="A950" s="82"/>
      <c r="H950" s="65"/>
      <c r="I950" s="63"/>
    </row>
    <row r="951" spans="1:9" ht="20.100000000000001" customHeight="1">
      <c r="A951" s="82"/>
      <c r="H951" s="65"/>
      <c r="I951" s="72"/>
    </row>
    <row r="952" spans="1:9" ht="20.100000000000001" customHeight="1">
      <c r="A952" s="82"/>
      <c r="H952" s="65"/>
      <c r="I952" s="63"/>
    </row>
    <row r="953" spans="1:9" ht="20.100000000000001" customHeight="1">
      <c r="A953" s="82"/>
      <c r="H953" s="65"/>
      <c r="I953" s="63"/>
    </row>
    <row r="954" spans="1:9" ht="20.100000000000001" customHeight="1">
      <c r="A954" s="82"/>
      <c r="H954" s="64"/>
      <c r="I954" s="63"/>
    </row>
    <row r="955" spans="1:9" ht="20.100000000000001" customHeight="1">
      <c r="A955" s="82"/>
      <c r="H955" s="65"/>
      <c r="I955" s="63"/>
    </row>
    <row r="956" spans="1:9" ht="20.100000000000001" customHeight="1">
      <c r="A956" s="82"/>
      <c r="E956" s="71"/>
      <c r="H956" s="65"/>
      <c r="I956" s="63"/>
    </row>
    <row r="957" spans="1:9" ht="20.100000000000001" customHeight="1">
      <c r="A957" s="82"/>
      <c r="H957" s="64"/>
      <c r="I957" s="63"/>
    </row>
    <row r="958" spans="1:9" ht="20.100000000000001" customHeight="1">
      <c r="A958" s="82"/>
      <c r="H958" s="65"/>
      <c r="I958" s="72"/>
    </row>
    <row r="959" spans="1:9" ht="20.100000000000001" customHeight="1">
      <c r="A959" s="82"/>
      <c r="H959" s="65"/>
      <c r="I959" s="76"/>
    </row>
    <row r="960" spans="1:9" ht="20.100000000000001" customHeight="1">
      <c r="A960" s="82"/>
      <c r="H960" s="64"/>
      <c r="I960" s="72"/>
    </row>
    <row r="961" spans="1:9" ht="20.100000000000001" customHeight="1">
      <c r="A961" s="82"/>
      <c r="H961" s="65"/>
      <c r="I961" s="63"/>
    </row>
    <row r="962" spans="1:9" ht="20.100000000000001" customHeight="1">
      <c r="A962" s="82"/>
      <c r="H962" s="65"/>
      <c r="I962" s="72"/>
    </row>
    <row r="963" spans="1:9" ht="20.100000000000001" customHeight="1">
      <c r="A963" s="82"/>
      <c r="H963" s="65"/>
      <c r="I963" s="63"/>
    </row>
    <row r="964" spans="1:9" ht="20.100000000000001" customHeight="1">
      <c r="A964" s="82"/>
      <c r="H964" s="65"/>
      <c r="I964" s="63"/>
    </row>
    <row r="965" spans="1:9" ht="20.100000000000001" customHeight="1">
      <c r="A965" s="82"/>
      <c r="H965" s="65"/>
      <c r="I965" s="63"/>
    </row>
    <row r="966" spans="1:9" ht="20.100000000000001" customHeight="1">
      <c r="A966" s="82"/>
      <c r="H966" s="65"/>
      <c r="I966" s="63"/>
    </row>
    <row r="967" spans="1:9" ht="20.100000000000001" customHeight="1">
      <c r="A967" s="82"/>
      <c r="H967" s="64"/>
      <c r="I967" s="63"/>
    </row>
    <row r="968" spans="1:9" ht="20.100000000000001" customHeight="1">
      <c r="A968" s="82"/>
      <c r="H968" s="65"/>
      <c r="I968" s="63"/>
    </row>
    <row r="969" spans="1:9" ht="20.100000000000001" customHeight="1">
      <c r="A969" s="82"/>
      <c r="H969" s="65"/>
      <c r="I969" s="63"/>
    </row>
    <row r="970" spans="1:9" ht="20.100000000000001" customHeight="1">
      <c r="A970" s="82"/>
      <c r="H970" s="65"/>
      <c r="I970" s="63"/>
    </row>
    <row r="971" spans="1:9" ht="20.100000000000001" customHeight="1">
      <c r="A971" s="82"/>
      <c r="H971" s="65"/>
      <c r="I971" s="63"/>
    </row>
    <row r="972" spans="1:9" ht="20.100000000000001" customHeight="1">
      <c r="A972" s="82"/>
      <c r="H972" s="65"/>
      <c r="I972" s="63"/>
    </row>
    <row r="973" spans="1:9" ht="20.100000000000001" customHeight="1">
      <c r="A973" s="82"/>
      <c r="H973" s="65"/>
      <c r="I973" s="63"/>
    </row>
    <row r="974" spans="1:9" ht="20.100000000000001" customHeight="1">
      <c r="A974" s="82"/>
      <c r="H974" s="65"/>
      <c r="I974" s="72"/>
    </row>
    <row r="975" spans="1:9" ht="20.100000000000001" customHeight="1">
      <c r="H975" s="65"/>
      <c r="I975" s="63"/>
    </row>
    <row r="976" spans="1:9" ht="20.100000000000001" customHeight="1">
      <c r="H976" s="65"/>
      <c r="I976" s="76"/>
    </row>
    <row r="977" spans="8:12" ht="20.100000000000001" customHeight="1">
      <c r="H977" s="65"/>
      <c r="I977" s="63"/>
    </row>
    <row r="978" spans="8:12" ht="20.100000000000001" customHeight="1">
      <c r="H978" s="65"/>
      <c r="I978" s="72"/>
    </row>
    <row r="979" spans="8:12" ht="20.100000000000001" customHeight="1">
      <c r="H979" s="65"/>
      <c r="I979" s="63"/>
      <c r="L979" s="64"/>
    </row>
    <row r="980" spans="8:12" ht="20.100000000000001" customHeight="1">
      <c r="H980" s="65"/>
      <c r="I980" s="63"/>
    </row>
    <row r="981" spans="8:12" ht="20.100000000000001" customHeight="1">
      <c r="H981" s="65"/>
      <c r="I981" s="72"/>
    </row>
    <row r="982" spans="8:12" ht="20.100000000000001" customHeight="1">
      <c r="H982" s="65"/>
      <c r="I982" s="63"/>
    </row>
    <row r="983" spans="8:12" ht="20.100000000000001" customHeight="1">
      <c r="H983" s="65"/>
      <c r="I983" s="63"/>
    </row>
    <row r="984" spans="8:12" ht="20.100000000000001" customHeight="1">
      <c r="H984" s="65"/>
      <c r="I984" s="63"/>
    </row>
    <row r="985" spans="8:12" ht="20.100000000000001" customHeight="1">
      <c r="H985" s="65"/>
      <c r="I985" s="72"/>
    </row>
    <row r="986" spans="8:12" ht="20.100000000000001" customHeight="1">
      <c r="H986" s="65"/>
      <c r="I986" s="63"/>
    </row>
    <row r="987" spans="8:12" ht="20.100000000000001" customHeight="1">
      <c r="H987" s="65"/>
      <c r="I987" s="63"/>
    </row>
    <row r="988" spans="8:12" ht="20.100000000000001" customHeight="1">
      <c r="H988" s="64"/>
      <c r="I988" s="63"/>
    </row>
    <row r="989" spans="8:12" ht="20.100000000000001" customHeight="1">
      <c r="H989" s="65"/>
      <c r="I989" s="63"/>
    </row>
    <row r="990" spans="8:12" ht="20.100000000000001" customHeight="1">
      <c r="H990" s="65"/>
      <c r="I990" s="63"/>
    </row>
    <row r="991" spans="8:12" ht="20.100000000000001" customHeight="1">
      <c r="H991" s="65"/>
      <c r="I991" s="76"/>
      <c r="L991" s="64"/>
    </row>
    <row r="992" spans="8:12" ht="20.100000000000001" customHeight="1">
      <c r="H992" s="65"/>
      <c r="I992" s="76"/>
    </row>
    <row r="993" spans="8:12" ht="20.100000000000001" customHeight="1">
      <c r="H993" s="65"/>
      <c r="I993" s="63"/>
    </row>
    <row r="994" spans="8:12" ht="20.100000000000001" customHeight="1">
      <c r="H994" s="65"/>
      <c r="I994" s="72"/>
    </row>
    <row r="995" spans="8:12" ht="20.100000000000001" customHeight="1">
      <c r="H995" s="65"/>
      <c r="I995" s="63"/>
    </row>
    <row r="996" spans="8:12" ht="20.100000000000001" customHeight="1">
      <c r="H996" s="65"/>
      <c r="I996" s="63"/>
    </row>
    <row r="997" spans="8:12" ht="20.100000000000001" customHeight="1">
      <c r="H997" s="65"/>
      <c r="I997" s="63"/>
    </row>
    <row r="998" spans="8:12" ht="20.100000000000001" customHeight="1">
      <c r="H998" s="65"/>
      <c r="I998" s="63"/>
    </row>
    <row r="999" spans="8:12" ht="20.100000000000001" customHeight="1">
      <c r="H999" s="65"/>
      <c r="I999" s="63"/>
      <c r="L999" s="64"/>
    </row>
    <row r="1000" spans="8:12" ht="20.100000000000001" customHeight="1">
      <c r="H1000" s="65"/>
      <c r="I1000" s="63"/>
    </row>
    <row r="1001" spans="8:12" ht="20.100000000000001" customHeight="1">
      <c r="H1001" s="65"/>
      <c r="I1001" s="72"/>
    </row>
    <row r="1002" spans="8:12" ht="20.100000000000001" customHeight="1">
      <c r="H1002" s="65"/>
      <c r="I1002" s="72"/>
    </row>
    <row r="1003" spans="8:12" ht="20.100000000000001" customHeight="1">
      <c r="H1003" s="65"/>
      <c r="I1003" s="63"/>
    </row>
    <row r="1004" spans="8:12" ht="20.100000000000001" customHeight="1">
      <c r="H1004" s="65"/>
      <c r="I1004" s="63"/>
    </row>
    <row r="1005" spans="8:12" ht="20.100000000000001" customHeight="1">
      <c r="H1005" s="65"/>
      <c r="I1005" s="63"/>
    </row>
    <row r="1006" spans="8:12" ht="20.100000000000001" customHeight="1">
      <c r="H1006" s="65"/>
      <c r="I1006" s="63"/>
    </row>
    <row r="1007" spans="8:12" ht="20.100000000000001" customHeight="1">
      <c r="H1007" s="65"/>
      <c r="I1007" s="63"/>
    </row>
    <row r="1008" spans="8:12" ht="20.100000000000001" customHeight="1">
      <c r="H1008" s="65"/>
      <c r="I1008" s="63"/>
    </row>
    <row r="1009" spans="8:9" ht="20.100000000000001" customHeight="1">
      <c r="H1009" s="65"/>
      <c r="I1009" s="63"/>
    </row>
    <row r="1010" spans="8:9" ht="20.100000000000001" customHeight="1">
      <c r="H1010" s="65"/>
      <c r="I1010" s="72"/>
    </row>
    <row r="1011" spans="8:9" ht="20.100000000000001" customHeight="1">
      <c r="H1011" s="65"/>
      <c r="I1011" s="72"/>
    </row>
    <row r="1012" spans="8:9" ht="20.100000000000001" customHeight="1">
      <c r="H1012" s="65"/>
      <c r="I1012" s="63"/>
    </row>
    <row r="1013" spans="8:9" ht="20.100000000000001" customHeight="1">
      <c r="H1013" s="65"/>
      <c r="I1013" s="63"/>
    </row>
    <row r="1014" spans="8:9" ht="20.100000000000001" customHeight="1">
      <c r="H1014" s="65"/>
      <c r="I1014" s="63"/>
    </row>
    <row r="1015" spans="8:9" ht="20.100000000000001" customHeight="1">
      <c r="H1015" s="65"/>
      <c r="I1015" s="63"/>
    </row>
    <row r="1016" spans="8:9" ht="20.100000000000001" customHeight="1">
      <c r="H1016" s="65"/>
      <c r="I1016" s="63"/>
    </row>
    <row r="1017" spans="8:9" ht="20.100000000000001" customHeight="1">
      <c r="H1017" s="65"/>
      <c r="I1017" s="63"/>
    </row>
    <row r="1018" spans="8:9" ht="20.100000000000001" customHeight="1">
      <c r="H1018" s="65"/>
      <c r="I1018" s="63"/>
    </row>
    <row r="1019" spans="8:9" ht="20.100000000000001" customHeight="1">
      <c r="H1019" s="65"/>
      <c r="I1019" s="63"/>
    </row>
    <row r="1020" spans="8:9" ht="20.100000000000001" customHeight="1">
      <c r="H1020" s="65"/>
      <c r="I1020" s="63"/>
    </row>
    <row r="1021" spans="8:9" ht="20.100000000000001" customHeight="1">
      <c r="H1021" s="65"/>
      <c r="I1021" s="63"/>
    </row>
    <row r="1022" spans="8:9" ht="20.100000000000001" customHeight="1">
      <c r="H1022" s="65"/>
      <c r="I1022" s="72"/>
    </row>
    <row r="1023" spans="8:9" ht="20.100000000000001" customHeight="1">
      <c r="H1023" s="65"/>
      <c r="I1023" s="63"/>
    </row>
    <row r="1024" spans="8:9" ht="20.100000000000001" customHeight="1">
      <c r="H1024" s="64"/>
      <c r="I1024" s="63"/>
    </row>
    <row r="1025" spans="3:9" ht="20.100000000000001" customHeight="1">
      <c r="H1025" s="65"/>
      <c r="I1025" s="72"/>
    </row>
    <row r="1026" spans="3:9" ht="20.100000000000001" customHeight="1">
      <c r="H1026" s="65"/>
      <c r="I1026" s="63"/>
    </row>
    <row r="1027" spans="3:9" ht="20.100000000000001" customHeight="1">
      <c r="H1027" s="65"/>
      <c r="I1027" s="63"/>
    </row>
    <row r="1028" spans="3:9" ht="20.100000000000001" customHeight="1">
      <c r="H1028" s="65"/>
      <c r="I1028" s="72"/>
    </row>
    <row r="1029" spans="3:9" ht="20.100000000000001" customHeight="1">
      <c r="C1029" s="86"/>
      <c r="H1029" s="65"/>
      <c r="I1029" s="63"/>
    </row>
    <row r="1030" spans="3:9" ht="20.100000000000001" customHeight="1">
      <c r="C1030" s="86"/>
      <c r="H1030" s="65"/>
      <c r="I1030" s="63"/>
    </row>
    <row r="1031" spans="3:9" ht="20.100000000000001" customHeight="1">
      <c r="H1031" s="65"/>
      <c r="I1031" s="63"/>
    </row>
    <row r="1032" spans="3:9" ht="20.100000000000001" customHeight="1">
      <c r="C1032" s="86"/>
      <c r="H1032" s="65"/>
      <c r="I1032" s="63"/>
    </row>
    <row r="1033" spans="3:9" ht="20.100000000000001" customHeight="1">
      <c r="H1033" s="65"/>
      <c r="I1033" s="72"/>
    </row>
    <row r="1034" spans="3:9" ht="20.100000000000001" customHeight="1">
      <c r="H1034" s="65"/>
      <c r="I1034" s="63"/>
    </row>
    <row r="1035" spans="3:9" ht="20.100000000000001" customHeight="1">
      <c r="H1035" s="65"/>
      <c r="I1035" s="63"/>
    </row>
    <row r="1036" spans="3:9" ht="20.100000000000001" customHeight="1">
      <c r="H1036" s="65"/>
      <c r="I1036" s="63"/>
    </row>
    <row r="1037" spans="3:9" ht="20.100000000000001" customHeight="1">
      <c r="H1037" s="65"/>
      <c r="I1037" s="63"/>
    </row>
    <row r="1038" spans="3:9" ht="20.100000000000001" customHeight="1">
      <c r="H1038" s="65"/>
      <c r="I1038" s="63"/>
    </row>
    <row r="1039" spans="3:9" ht="20.100000000000001" customHeight="1">
      <c r="H1039" s="65"/>
      <c r="I1039" s="63"/>
    </row>
    <row r="1040" spans="3:9" ht="20.100000000000001" customHeight="1">
      <c r="H1040" s="65"/>
      <c r="I1040" s="63"/>
    </row>
    <row r="1041" spans="8:9" ht="20.100000000000001" customHeight="1">
      <c r="H1041" s="65"/>
      <c r="I1041" s="63"/>
    </row>
    <row r="1042" spans="8:9" ht="20.100000000000001" customHeight="1">
      <c r="H1042" s="65"/>
      <c r="I1042" s="63"/>
    </row>
    <row r="1043" spans="8:9" ht="20.100000000000001" customHeight="1">
      <c r="H1043" s="65"/>
      <c r="I1043" s="63"/>
    </row>
    <row r="1044" spans="8:9" ht="20.100000000000001" customHeight="1">
      <c r="H1044" s="65"/>
      <c r="I1044" s="72"/>
    </row>
    <row r="1045" spans="8:9" ht="20.100000000000001" customHeight="1">
      <c r="H1045" s="65"/>
      <c r="I1045" s="63"/>
    </row>
    <row r="1046" spans="8:9" ht="20.100000000000001" customHeight="1">
      <c r="H1046" s="65"/>
      <c r="I1046" s="63"/>
    </row>
    <row r="1047" spans="8:9" ht="20.100000000000001" customHeight="1">
      <c r="H1047" s="65"/>
      <c r="I1047" s="63"/>
    </row>
    <row r="1048" spans="8:9" ht="20.100000000000001" customHeight="1">
      <c r="H1048" s="65"/>
      <c r="I1048" s="76"/>
    </row>
    <row r="1049" spans="8:9" ht="20.100000000000001" customHeight="1">
      <c r="H1049" s="65"/>
      <c r="I1049" s="63"/>
    </row>
    <row r="1050" spans="8:9" ht="20.100000000000001" customHeight="1">
      <c r="H1050" s="65"/>
      <c r="I1050" s="63"/>
    </row>
    <row r="1051" spans="8:9" ht="20.100000000000001" customHeight="1">
      <c r="H1051" s="65"/>
      <c r="I1051" s="63"/>
    </row>
    <row r="1052" spans="8:9" ht="20.100000000000001" customHeight="1">
      <c r="H1052" s="65"/>
      <c r="I1052" s="63"/>
    </row>
    <row r="1053" spans="8:9" ht="20.100000000000001" customHeight="1">
      <c r="H1053" s="65"/>
      <c r="I1053" s="63"/>
    </row>
    <row r="1054" spans="8:9" ht="20.100000000000001" customHeight="1">
      <c r="H1054" s="65"/>
      <c r="I1054" s="63"/>
    </row>
    <row r="1055" spans="8:9" ht="20.100000000000001" customHeight="1">
      <c r="H1055" s="65"/>
      <c r="I1055" s="63"/>
    </row>
    <row r="1056" spans="8:9" ht="20.100000000000001" customHeight="1">
      <c r="H1056" s="65"/>
      <c r="I1056" s="63"/>
    </row>
    <row r="1057" spans="8:9" ht="20.100000000000001" customHeight="1">
      <c r="H1057" s="65"/>
      <c r="I1057" s="63"/>
    </row>
    <row r="1058" spans="8:9" ht="20.100000000000001" customHeight="1">
      <c r="H1058" s="64"/>
      <c r="I1058" s="63"/>
    </row>
    <row r="1059" spans="8:9" ht="20.100000000000001" customHeight="1">
      <c r="H1059" s="65"/>
      <c r="I1059" s="63"/>
    </row>
    <row r="1060" spans="8:9" ht="20.100000000000001" customHeight="1">
      <c r="H1060" s="65"/>
      <c r="I1060" s="63"/>
    </row>
    <row r="1061" spans="8:9" ht="20.100000000000001" customHeight="1">
      <c r="H1061" s="65"/>
      <c r="I1061" s="63"/>
    </row>
    <row r="1062" spans="8:9" ht="20.100000000000001" customHeight="1">
      <c r="H1062" s="65"/>
      <c r="I1062" s="63"/>
    </row>
    <row r="1063" spans="8:9" ht="20.100000000000001" customHeight="1">
      <c r="H1063" s="65"/>
      <c r="I1063" s="63"/>
    </row>
    <row r="1064" spans="8:9" ht="20.100000000000001" customHeight="1">
      <c r="H1064" s="64"/>
      <c r="I1064" s="63"/>
    </row>
    <row r="1065" spans="8:9" ht="20.100000000000001" customHeight="1">
      <c r="H1065" s="65"/>
      <c r="I1065" s="63"/>
    </row>
    <row r="1066" spans="8:9" ht="20.100000000000001" customHeight="1">
      <c r="H1066" s="65"/>
      <c r="I1066" s="63"/>
    </row>
    <row r="1067" spans="8:9" ht="20.100000000000001" customHeight="1">
      <c r="H1067" s="65"/>
      <c r="I1067" s="63"/>
    </row>
    <row r="1068" spans="8:9" ht="20.100000000000001" customHeight="1">
      <c r="H1068" s="65"/>
      <c r="I1068" s="63"/>
    </row>
    <row r="1069" spans="8:9" ht="20.100000000000001" customHeight="1">
      <c r="H1069" s="80"/>
      <c r="I1069" s="63"/>
    </row>
    <row r="1070" spans="8:9" ht="20.100000000000001" customHeight="1">
      <c r="H1070" s="65"/>
      <c r="I1070" s="63"/>
    </row>
    <row r="1071" spans="8:9" ht="20.100000000000001" customHeight="1">
      <c r="H1071" s="65"/>
      <c r="I1071" s="63"/>
    </row>
    <row r="1072" spans="8:9" ht="20.100000000000001" customHeight="1">
      <c r="H1072" s="65"/>
      <c r="I1072" s="63"/>
    </row>
    <row r="1073" spans="8:9" ht="20.100000000000001" customHeight="1">
      <c r="H1073" s="65"/>
      <c r="I1073" s="63"/>
    </row>
    <row r="1074" spans="8:9" ht="20.100000000000001" customHeight="1">
      <c r="H1074" s="65"/>
      <c r="I1074" s="63"/>
    </row>
    <row r="1075" spans="8:9" ht="20.100000000000001" customHeight="1">
      <c r="H1075" s="65"/>
      <c r="I1075" s="72"/>
    </row>
    <row r="1076" spans="8:9" ht="20.100000000000001" customHeight="1">
      <c r="H1076" s="65"/>
      <c r="I1076" s="72"/>
    </row>
    <row r="1077" spans="8:9" ht="20.100000000000001" customHeight="1">
      <c r="H1077" s="65"/>
      <c r="I1077" s="63"/>
    </row>
    <row r="1078" spans="8:9" ht="20.100000000000001" customHeight="1">
      <c r="H1078" s="65"/>
      <c r="I1078" s="63"/>
    </row>
    <row r="1079" spans="8:9" ht="20.100000000000001" customHeight="1">
      <c r="H1079" s="65"/>
      <c r="I1079" s="76"/>
    </row>
    <row r="1080" spans="8:9" ht="20.100000000000001" customHeight="1">
      <c r="H1080" s="65"/>
      <c r="I1080" s="76"/>
    </row>
    <row r="1081" spans="8:9" ht="20.100000000000001" customHeight="1">
      <c r="H1081" s="65"/>
      <c r="I1081" s="72"/>
    </row>
    <row r="1082" spans="8:9" ht="20.100000000000001" customHeight="1">
      <c r="H1082" s="65"/>
      <c r="I1082" s="63"/>
    </row>
    <row r="1083" spans="8:9" ht="20.100000000000001" customHeight="1">
      <c r="H1083" s="65"/>
      <c r="I1083" s="63"/>
    </row>
    <row r="1084" spans="8:9" ht="20.100000000000001" customHeight="1">
      <c r="H1084" s="65"/>
      <c r="I1084" s="63"/>
    </row>
    <row r="1085" spans="8:9" ht="20.100000000000001" customHeight="1">
      <c r="H1085" s="65"/>
      <c r="I1085" s="72"/>
    </row>
    <row r="1086" spans="8:9" ht="20.100000000000001" customHeight="1">
      <c r="H1086" s="65"/>
      <c r="I1086" s="63"/>
    </row>
    <row r="1087" spans="8:9" ht="20.100000000000001" customHeight="1">
      <c r="H1087" s="65"/>
      <c r="I1087" s="63"/>
    </row>
    <row r="1088" spans="8:9" ht="20.100000000000001" customHeight="1">
      <c r="H1088" s="65"/>
      <c r="I1088" s="63"/>
    </row>
    <row r="1089" spans="6:9" ht="20.100000000000001" customHeight="1">
      <c r="H1089" s="65"/>
      <c r="I1089" s="63"/>
    </row>
    <row r="1090" spans="6:9" ht="20.100000000000001" customHeight="1">
      <c r="H1090" s="65"/>
      <c r="I1090" s="72"/>
    </row>
    <row r="1091" spans="6:9" ht="20.100000000000001" customHeight="1">
      <c r="H1091" s="65"/>
      <c r="I1091" s="63"/>
    </row>
    <row r="1092" spans="6:9" ht="20.100000000000001" customHeight="1">
      <c r="F1092" s="71"/>
      <c r="H1092" s="65"/>
      <c r="I1092" s="63"/>
    </row>
    <row r="1093" spans="6:9" ht="20.100000000000001" customHeight="1">
      <c r="H1093" s="65"/>
      <c r="I1093" s="63"/>
    </row>
    <row r="1094" spans="6:9" ht="20.100000000000001" customHeight="1">
      <c r="H1094" s="65"/>
      <c r="I1094" s="63"/>
    </row>
    <row r="1095" spans="6:9" ht="20.100000000000001" customHeight="1">
      <c r="H1095" s="65"/>
      <c r="I1095" s="63"/>
    </row>
    <row r="1096" spans="6:9" ht="20.100000000000001" customHeight="1">
      <c r="H1096" s="65"/>
      <c r="I1096" s="63"/>
    </row>
    <row r="1097" spans="6:9" ht="20.100000000000001" customHeight="1">
      <c r="H1097" s="65"/>
      <c r="I1097" s="63"/>
    </row>
    <row r="1098" spans="6:9" ht="20.100000000000001" customHeight="1">
      <c r="H1098" s="65"/>
      <c r="I1098" s="63"/>
    </row>
    <row r="1099" spans="6:9" ht="20.100000000000001" customHeight="1">
      <c r="H1099" s="65"/>
      <c r="I1099" s="63"/>
    </row>
    <row r="1100" spans="6:9" ht="20.100000000000001" customHeight="1">
      <c r="H1100" s="65"/>
      <c r="I1100" s="63"/>
    </row>
    <row r="1101" spans="6:9" ht="20.100000000000001" customHeight="1">
      <c r="H1101" s="65"/>
      <c r="I1101" s="63"/>
    </row>
    <row r="1102" spans="6:9" ht="20.100000000000001" customHeight="1">
      <c r="H1102" s="65"/>
      <c r="I1102" s="63"/>
    </row>
    <row r="1103" spans="6:9" ht="20.100000000000001" customHeight="1">
      <c r="H1103" s="65"/>
      <c r="I1103" s="63"/>
    </row>
    <row r="1104" spans="6:9" ht="20.100000000000001" customHeight="1">
      <c r="H1104" s="65"/>
      <c r="I1104" s="63"/>
    </row>
    <row r="1105" spans="8:9" ht="20.100000000000001" customHeight="1">
      <c r="H1105" s="65"/>
      <c r="I1105" s="63"/>
    </row>
    <row r="1106" spans="8:9" ht="20.100000000000001" customHeight="1">
      <c r="H1106" s="65"/>
      <c r="I1106" s="63"/>
    </row>
    <row r="1107" spans="8:9" ht="20.100000000000001" customHeight="1">
      <c r="H1107" s="65"/>
      <c r="I1107" s="63"/>
    </row>
    <row r="1108" spans="8:9" ht="20.100000000000001" customHeight="1">
      <c r="H1108" s="65"/>
      <c r="I1108" s="63"/>
    </row>
    <row r="1109" spans="8:9" ht="20.100000000000001" customHeight="1">
      <c r="H1109" s="65"/>
      <c r="I1109" s="63"/>
    </row>
    <row r="1110" spans="8:9" ht="20.100000000000001" customHeight="1">
      <c r="H1110" s="65"/>
      <c r="I1110" s="63"/>
    </row>
    <row r="1111" spans="8:9" ht="20.100000000000001" customHeight="1">
      <c r="H1111" s="65"/>
      <c r="I1111" s="63"/>
    </row>
    <row r="1112" spans="8:9" ht="20.100000000000001" customHeight="1">
      <c r="H1112" s="65"/>
      <c r="I1112" s="63"/>
    </row>
    <row r="1113" spans="8:9" ht="20.100000000000001" customHeight="1">
      <c r="H1113" s="65"/>
      <c r="I1113" s="63"/>
    </row>
    <row r="1114" spans="8:9" ht="20.100000000000001" customHeight="1">
      <c r="H1114" s="65"/>
      <c r="I1114" s="63"/>
    </row>
    <row r="1115" spans="8:9" ht="20.100000000000001" customHeight="1">
      <c r="H1115" s="65"/>
      <c r="I1115" s="63"/>
    </row>
    <row r="1116" spans="8:9" ht="20.100000000000001" customHeight="1">
      <c r="H1116" s="65"/>
      <c r="I1116" s="63"/>
    </row>
    <row r="1117" spans="8:9" ht="20.100000000000001" customHeight="1">
      <c r="H1117" s="65"/>
      <c r="I1117" s="63"/>
    </row>
    <row r="1118" spans="8:9" ht="20.100000000000001" customHeight="1">
      <c r="H1118" s="65"/>
      <c r="I1118" s="63"/>
    </row>
    <row r="1119" spans="8:9" ht="20.100000000000001" customHeight="1">
      <c r="H1119" s="65"/>
      <c r="I1119" s="63"/>
    </row>
    <row r="1120" spans="8:9" ht="20.100000000000001" customHeight="1">
      <c r="H1120" s="65"/>
      <c r="I1120" s="63"/>
    </row>
    <row r="1121" spans="8:9" ht="20.100000000000001" customHeight="1">
      <c r="H1121" s="65"/>
      <c r="I1121" s="63"/>
    </row>
    <row r="1122" spans="8:9" ht="20.100000000000001" customHeight="1">
      <c r="H1122" s="65"/>
      <c r="I1122" s="63"/>
    </row>
    <row r="1123" spans="8:9" ht="20.100000000000001" customHeight="1">
      <c r="H1123" s="65"/>
      <c r="I1123" s="63"/>
    </row>
    <row r="1124" spans="8:9" ht="20.100000000000001" customHeight="1">
      <c r="H1124" s="65"/>
      <c r="I1124" s="63"/>
    </row>
    <row r="1125" spans="8:9" ht="20.100000000000001" customHeight="1">
      <c r="H1125" s="65"/>
      <c r="I1125" s="63"/>
    </row>
    <row r="1126" spans="8:9" ht="20.100000000000001" customHeight="1">
      <c r="H1126" s="65"/>
      <c r="I1126" s="63"/>
    </row>
    <row r="1127" spans="8:9" ht="20.100000000000001" customHeight="1">
      <c r="H1127" s="65"/>
      <c r="I1127" s="63"/>
    </row>
    <row r="1128" spans="8:9" ht="20.100000000000001" customHeight="1">
      <c r="H1128" s="65"/>
      <c r="I1128" s="63"/>
    </row>
    <row r="1129" spans="8:9" ht="20.100000000000001" customHeight="1">
      <c r="H1129" s="65"/>
      <c r="I1129" s="63"/>
    </row>
    <row r="1130" spans="8:9" ht="20.100000000000001" customHeight="1">
      <c r="H1130" s="65"/>
      <c r="I1130" s="72"/>
    </row>
    <row r="1131" spans="8:9" ht="20.100000000000001" customHeight="1">
      <c r="H1131" s="65"/>
      <c r="I1131" s="72"/>
    </row>
    <row r="1132" spans="8:9" ht="20.100000000000001" customHeight="1">
      <c r="H1132" s="65"/>
      <c r="I1132" s="72"/>
    </row>
    <row r="1133" spans="8:9" ht="20.100000000000001" customHeight="1">
      <c r="H1133" s="65"/>
      <c r="I1133" s="72"/>
    </row>
    <row r="1134" spans="8:9" ht="20.100000000000001" customHeight="1">
      <c r="H1134" s="65"/>
      <c r="I1134" s="63"/>
    </row>
    <row r="1135" spans="8:9" ht="20.100000000000001" customHeight="1">
      <c r="H1135" s="81"/>
      <c r="I1135" s="63"/>
    </row>
    <row r="1136" spans="8:9" ht="20.100000000000001" customHeight="1">
      <c r="H1136" s="65"/>
      <c r="I1136" s="63"/>
    </row>
    <row r="1137" spans="8:9" ht="20.100000000000001" customHeight="1">
      <c r="H1137" s="65"/>
      <c r="I1137" s="63"/>
    </row>
    <row r="1138" spans="8:9" ht="20.100000000000001" customHeight="1">
      <c r="H1138" s="65"/>
      <c r="I1138" s="63"/>
    </row>
    <row r="1139" spans="8:9" ht="20.100000000000001" customHeight="1">
      <c r="H1139" s="65"/>
      <c r="I1139" s="63"/>
    </row>
    <row r="1140" spans="8:9" ht="20.100000000000001" customHeight="1">
      <c r="H1140" s="65"/>
      <c r="I1140" s="63"/>
    </row>
    <row r="1141" spans="8:9" ht="20.100000000000001" customHeight="1">
      <c r="H1141" s="65"/>
      <c r="I1141" s="63"/>
    </row>
    <row r="1142" spans="8:9" ht="20.100000000000001" customHeight="1">
      <c r="H1142" s="65"/>
      <c r="I1142" s="63"/>
    </row>
    <row r="1143" spans="8:9" ht="20.100000000000001" customHeight="1">
      <c r="H1143" s="65"/>
      <c r="I1143" s="63"/>
    </row>
    <row r="1144" spans="8:9" ht="20.100000000000001" customHeight="1">
      <c r="H1144" s="65"/>
      <c r="I1144" s="63"/>
    </row>
    <row r="1145" spans="8:9" ht="20.100000000000001" customHeight="1">
      <c r="H1145" s="65"/>
      <c r="I1145" s="63"/>
    </row>
    <row r="1146" spans="8:9" ht="20.100000000000001" customHeight="1">
      <c r="H1146" s="65"/>
      <c r="I1146" s="63"/>
    </row>
    <row r="1147" spans="8:9" ht="20.100000000000001" customHeight="1">
      <c r="H1147" s="65"/>
      <c r="I1147" s="63"/>
    </row>
    <row r="1148" spans="8:9" ht="20.100000000000001" customHeight="1">
      <c r="H1148" s="65"/>
      <c r="I1148" s="72"/>
    </row>
    <row r="1149" spans="8:9" ht="20.100000000000001" customHeight="1">
      <c r="H1149" s="65"/>
      <c r="I1149" s="72"/>
    </row>
    <row r="1150" spans="8:9" ht="20.100000000000001" customHeight="1">
      <c r="H1150" s="65"/>
      <c r="I1150" s="63"/>
    </row>
    <row r="1151" spans="8:9" ht="20.100000000000001" customHeight="1">
      <c r="H1151" s="65"/>
      <c r="I1151" s="72"/>
    </row>
    <row r="1152" spans="8:9" ht="20.100000000000001" customHeight="1">
      <c r="H1152" s="65"/>
      <c r="I1152" s="63"/>
    </row>
    <row r="1153" spans="8:12" ht="20.100000000000001" customHeight="1">
      <c r="H1153" s="65"/>
      <c r="I1153" s="63"/>
    </row>
    <row r="1154" spans="8:12" ht="20.100000000000001" customHeight="1">
      <c r="H1154" s="65"/>
      <c r="I1154" s="63"/>
    </row>
    <row r="1155" spans="8:12" ht="20.100000000000001" customHeight="1">
      <c r="H1155" s="65"/>
      <c r="I1155" s="63"/>
    </row>
    <row r="1156" spans="8:12" ht="20.100000000000001" customHeight="1">
      <c r="H1156" s="65"/>
      <c r="I1156" s="63"/>
    </row>
    <row r="1157" spans="8:12" ht="20.100000000000001" customHeight="1">
      <c r="H1157" s="65"/>
      <c r="I1157" s="63"/>
    </row>
    <row r="1158" spans="8:12" ht="20.100000000000001" customHeight="1">
      <c r="H1158" s="65"/>
      <c r="I1158" s="72"/>
    </row>
    <row r="1159" spans="8:12" ht="20.100000000000001" customHeight="1">
      <c r="H1159" s="65"/>
    </row>
    <row r="1160" spans="8:12" ht="20.100000000000001" customHeight="1">
      <c r="H1160" s="65"/>
    </row>
    <row r="1161" spans="8:12" ht="20.100000000000001" customHeight="1">
      <c r="H1161" s="65"/>
      <c r="I1161" s="63"/>
    </row>
    <row r="1162" spans="8:12" ht="20.100000000000001" customHeight="1">
      <c r="H1162" s="65"/>
      <c r="I1162" s="72"/>
    </row>
    <row r="1163" spans="8:12" ht="20.100000000000001" customHeight="1">
      <c r="H1163" s="65"/>
      <c r="I1163" s="72"/>
    </row>
    <row r="1164" spans="8:12" ht="20.100000000000001" customHeight="1">
      <c r="H1164" s="65"/>
      <c r="I1164" s="63"/>
    </row>
    <row r="1165" spans="8:12" ht="20.100000000000001" customHeight="1">
      <c r="H1165" s="65"/>
      <c r="I1165" s="72"/>
    </row>
    <row r="1166" spans="8:12" ht="20.100000000000001" customHeight="1">
      <c r="H1166" s="65"/>
      <c r="L1166" s="66"/>
    </row>
    <row r="1167" spans="8:12" ht="20.100000000000001" customHeight="1">
      <c r="H1167" s="65"/>
    </row>
    <row r="1168" spans="8:12" ht="20.100000000000001" customHeight="1">
      <c r="H1168" s="65"/>
      <c r="I1168" s="72"/>
    </row>
    <row r="1169" spans="8:9" ht="20.100000000000001" customHeight="1">
      <c r="H1169" s="65"/>
    </row>
    <row r="1170" spans="8:9" ht="20.100000000000001" customHeight="1">
      <c r="H1170" s="65"/>
      <c r="I1170" s="72"/>
    </row>
    <row r="1171" spans="8:9" ht="20.100000000000001" customHeight="1">
      <c r="H1171" s="65"/>
      <c r="I1171" s="63"/>
    </row>
    <row r="1172" spans="8:9" ht="20.100000000000001" customHeight="1">
      <c r="H1172" s="65"/>
      <c r="I1172" s="72"/>
    </row>
    <row r="1173" spans="8:9" ht="20.100000000000001" customHeight="1">
      <c r="H1173" s="65"/>
      <c r="I1173" s="72"/>
    </row>
    <row r="1174" spans="8:9" ht="20.100000000000001" customHeight="1">
      <c r="H1174" s="65"/>
    </row>
    <row r="1175" spans="8:9" ht="20.100000000000001" customHeight="1">
      <c r="H1175" s="65"/>
      <c r="I1175" s="63"/>
    </row>
    <row r="1176" spans="8:9" ht="20.100000000000001" customHeight="1">
      <c r="H1176" s="65"/>
      <c r="I1176" s="63"/>
    </row>
    <row r="1177" spans="8:9" ht="20.100000000000001" customHeight="1">
      <c r="H1177" s="65"/>
      <c r="I1177" s="72"/>
    </row>
    <row r="1178" spans="8:9" ht="20.100000000000001" customHeight="1">
      <c r="H1178" s="65"/>
      <c r="I1178" s="72"/>
    </row>
    <row r="1179" spans="8:9" ht="20.100000000000001" customHeight="1">
      <c r="H1179" s="65"/>
      <c r="I1179" s="72"/>
    </row>
    <row r="1180" spans="8:9" ht="20.100000000000001" customHeight="1">
      <c r="H1180" s="65"/>
      <c r="I1180" s="63"/>
    </row>
    <row r="1181" spans="8:9" ht="20.100000000000001" customHeight="1">
      <c r="H1181" s="65"/>
      <c r="I1181" s="63"/>
    </row>
    <row r="1182" spans="8:9" ht="20.100000000000001" customHeight="1">
      <c r="H1182" s="65"/>
      <c r="I1182" s="63"/>
    </row>
    <row r="1183" spans="8:9" ht="20.100000000000001" customHeight="1">
      <c r="H1183" s="65"/>
      <c r="I1183" s="63"/>
    </row>
    <row r="1184" spans="8:9" ht="20.100000000000001" customHeight="1">
      <c r="H1184" s="65"/>
      <c r="I1184" s="63"/>
    </row>
    <row r="1185" spans="8:9" ht="20.100000000000001" customHeight="1">
      <c r="H1185" s="65"/>
      <c r="I1185" s="72"/>
    </row>
    <row r="1186" spans="8:9" ht="20.100000000000001" customHeight="1">
      <c r="H1186" s="65"/>
      <c r="I1186" s="63"/>
    </row>
    <row r="1187" spans="8:9" ht="20.100000000000001" customHeight="1">
      <c r="H1187" s="65"/>
      <c r="I1187" s="63"/>
    </row>
    <row r="1188" spans="8:9" ht="20.100000000000001" customHeight="1">
      <c r="H1188" s="65"/>
      <c r="I1188" s="63"/>
    </row>
    <row r="1189" spans="8:9" ht="20.100000000000001" customHeight="1">
      <c r="H1189" s="65"/>
      <c r="I1189" s="72"/>
    </row>
    <row r="1190" spans="8:9" ht="20.100000000000001" customHeight="1">
      <c r="H1190" s="65"/>
    </row>
    <row r="1191" spans="8:9" ht="20.100000000000001" customHeight="1">
      <c r="H1191" s="65"/>
    </row>
    <row r="1192" spans="8:9" ht="20.100000000000001" customHeight="1">
      <c r="H1192" s="65"/>
    </row>
    <row r="1193" spans="8:9" ht="20.100000000000001" customHeight="1">
      <c r="H1193" s="65"/>
    </row>
    <row r="1194" spans="8:9" ht="20.100000000000001" customHeight="1">
      <c r="H1194" s="65"/>
    </row>
    <row r="1195" spans="8:9" ht="20.100000000000001" customHeight="1">
      <c r="H1195" s="65"/>
      <c r="I1195" s="72"/>
    </row>
    <row r="1196" spans="8:9" ht="20.100000000000001" customHeight="1">
      <c r="H1196" s="65"/>
      <c r="I1196" s="63"/>
    </row>
    <row r="1197" spans="8:9" ht="20.100000000000001" customHeight="1">
      <c r="H1197" s="65"/>
      <c r="I1197" s="76"/>
    </row>
    <row r="1198" spans="8:9" ht="20.100000000000001" customHeight="1">
      <c r="H1198" s="65"/>
      <c r="I1198" s="63"/>
    </row>
    <row r="1199" spans="8:9" ht="20.100000000000001" customHeight="1">
      <c r="H1199" s="65"/>
      <c r="I1199" s="63"/>
    </row>
    <row r="1200" spans="8:9" ht="20.100000000000001" customHeight="1">
      <c r="H1200" s="65"/>
      <c r="I1200" s="72"/>
    </row>
    <row r="1201" spans="8:12" ht="20.100000000000001" customHeight="1">
      <c r="H1201" s="65"/>
      <c r="I1201" s="72"/>
    </row>
    <row r="1202" spans="8:12" ht="20.100000000000001" customHeight="1">
      <c r="H1202" s="65"/>
      <c r="I1202" s="63"/>
    </row>
    <row r="1203" spans="8:12" ht="20.100000000000001" customHeight="1">
      <c r="H1203" s="65"/>
      <c r="I1203" s="63"/>
    </row>
    <row r="1204" spans="8:12" ht="20.100000000000001" customHeight="1">
      <c r="H1204" s="65"/>
      <c r="I1204" s="63"/>
    </row>
    <row r="1205" spans="8:12" ht="20.100000000000001" customHeight="1">
      <c r="H1205" s="65"/>
    </row>
    <row r="1206" spans="8:12" ht="20.100000000000001" customHeight="1">
      <c r="H1206" s="65"/>
      <c r="I1206" s="63"/>
    </row>
    <row r="1207" spans="8:12" ht="20.100000000000001" customHeight="1">
      <c r="H1207" s="65"/>
      <c r="I1207" s="63"/>
    </row>
    <row r="1208" spans="8:12" ht="20.100000000000001" customHeight="1">
      <c r="H1208" s="65"/>
    </row>
    <row r="1209" spans="8:12" ht="20.100000000000001" customHeight="1">
      <c r="H1209" s="65"/>
    </row>
    <row r="1210" spans="8:12" ht="20.100000000000001" customHeight="1">
      <c r="H1210" s="65"/>
      <c r="I1210" s="72"/>
    </row>
    <row r="1211" spans="8:12" ht="20.100000000000001" customHeight="1">
      <c r="H1211" s="65"/>
      <c r="I1211" s="72"/>
    </row>
    <row r="1212" spans="8:12" ht="20.100000000000001" customHeight="1">
      <c r="H1212" s="65"/>
      <c r="I1212" s="63"/>
    </row>
    <row r="1213" spans="8:12" ht="20.100000000000001" customHeight="1">
      <c r="H1213" s="65"/>
      <c r="I1213" s="63"/>
    </row>
    <row r="1214" spans="8:12" ht="20.100000000000001" customHeight="1">
      <c r="H1214" s="65"/>
      <c r="L1214" s="66"/>
    </row>
    <row r="1215" spans="8:12" ht="20.100000000000001" customHeight="1">
      <c r="H1215" s="65"/>
      <c r="I1215" s="72"/>
    </row>
    <row r="1216" spans="8:12" ht="20.100000000000001" customHeight="1">
      <c r="H1216" s="65"/>
      <c r="I1216" s="63"/>
    </row>
    <row r="1217" spans="8:9" ht="20.100000000000001" customHeight="1">
      <c r="H1217" s="65"/>
      <c r="I1217" s="63"/>
    </row>
    <row r="1218" spans="8:9" ht="20.100000000000001" customHeight="1">
      <c r="H1218" s="65"/>
      <c r="I1218" s="63"/>
    </row>
    <row r="1219" spans="8:9" ht="20.100000000000001" customHeight="1">
      <c r="H1219" s="65"/>
      <c r="I1219" s="63"/>
    </row>
    <row r="1220" spans="8:9" ht="20.100000000000001" customHeight="1">
      <c r="H1220" s="65"/>
      <c r="I1220" s="72"/>
    </row>
    <row r="1221" spans="8:9" ht="20.100000000000001" customHeight="1">
      <c r="H1221" s="65"/>
      <c r="I1221" s="63"/>
    </row>
    <row r="1222" spans="8:9" ht="20.100000000000001" customHeight="1">
      <c r="H1222" s="65"/>
    </row>
    <row r="1223" spans="8:9" ht="20.100000000000001" customHeight="1">
      <c r="H1223" s="65"/>
      <c r="I1223" s="72"/>
    </row>
    <row r="1224" spans="8:9" ht="20.100000000000001" customHeight="1">
      <c r="H1224" s="65"/>
      <c r="I1224" s="72"/>
    </row>
    <row r="1225" spans="8:9" ht="20.100000000000001" customHeight="1">
      <c r="H1225" s="65"/>
      <c r="I1225" s="72"/>
    </row>
    <row r="1226" spans="8:9" ht="20.100000000000001" customHeight="1">
      <c r="H1226" s="65"/>
      <c r="I1226" s="72"/>
    </row>
    <row r="1227" spans="8:9" ht="20.100000000000001" customHeight="1">
      <c r="H1227" s="65"/>
      <c r="I1227" s="63"/>
    </row>
    <row r="1228" spans="8:9" ht="20.100000000000001" customHeight="1">
      <c r="H1228" s="65"/>
      <c r="I1228" s="63"/>
    </row>
    <row r="1229" spans="8:9" ht="20.100000000000001" customHeight="1">
      <c r="H1229" s="65"/>
      <c r="I1229" s="72"/>
    </row>
    <row r="1230" spans="8:9" ht="20.100000000000001" customHeight="1">
      <c r="H1230" s="65"/>
      <c r="I1230" s="63"/>
    </row>
    <row r="1231" spans="8:9" ht="20.100000000000001" customHeight="1">
      <c r="H1231" s="65"/>
      <c r="I1231" s="63"/>
    </row>
    <row r="1232" spans="8:9" ht="20.100000000000001" customHeight="1">
      <c r="H1232" s="65"/>
      <c r="I1232" s="72"/>
    </row>
    <row r="1233" spans="8:9" ht="20.100000000000001" customHeight="1">
      <c r="H1233" s="65"/>
      <c r="I1233" s="72"/>
    </row>
    <row r="1234" spans="8:9" ht="20.100000000000001" customHeight="1">
      <c r="H1234" s="65"/>
    </row>
    <row r="1235" spans="8:9" ht="20.100000000000001" customHeight="1">
      <c r="H1235" s="65"/>
    </row>
    <row r="1236" spans="8:9" ht="20.100000000000001" customHeight="1">
      <c r="H1236" s="65"/>
    </row>
    <row r="1237" spans="8:9" ht="20.100000000000001" customHeight="1">
      <c r="H1237" s="65"/>
      <c r="I1237" s="63"/>
    </row>
    <row r="1238" spans="8:9" ht="20.100000000000001" customHeight="1">
      <c r="H1238" s="65"/>
      <c r="I1238" s="72"/>
    </row>
    <row r="1239" spans="8:9" ht="20.100000000000001" customHeight="1">
      <c r="H1239" s="65"/>
    </row>
    <row r="1240" spans="8:9" ht="20.100000000000001" customHeight="1">
      <c r="H1240" s="65"/>
      <c r="I1240" s="63"/>
    </row>
    <row r="1241" spans="8:9" ht="20.100000000000001" customHeight="1">
      <c r="H1241" s="65"/>
      <c r="I1241" s="63"/>
    </row>
    <row r="1242" spans="8:9" ht="20.100000000000001" customHeight="1">
      <c r="H1242" s="65"/>
      <c r="I1242" s="63"/>
    </row>
    <row r="1243" spans="8:9" ht="20.100000000000001" customHeight="1">
      <c r="H1243" s="65"/>
    </row>
    <row r="1244" spans="8:9" ht="20.100000000000001" customHeight="1">
      <c r="H1244" s="65"/>
      <c r="I1244" s="63"/>
    </row>
    <row r="1245" spans="8:9" ht="20.100000000000001" customHeight="1">
      <c r="H1245" s="65"/>
      <c r="I1245" s="63"/>
    </row>
    <row r="1246" spans="8:9" ht="20.100000000000001" customHeight="1">
      <c r="H1246" s="65"/>
      <c r="I1246" s="63"/>
    </row>
    <row r="1247" spans="8:9" ht="20.100000000000001" customHeight="1">
      <c r="H1247" s="65"/>
      <c r="I1247" s="63"/>
    </row>
    <row r="1248" spans="8:9" ht="20.100000000000001" customHeight="1">
      <c r="H1248" s="65"/>
      <c r="I1248" s="63"/>
    </row>
    <row r="1249" spans="8:9" ht="20.100000000000001" customHeight="1">
      <c r="H1249" s="65"/>
      <c r="I1249" s="63"/>
    </row>
    <row r="1250" spans="8:9" ht="20.100000000000001" customHeight="1">
      <c r="H1250" s="65"/>
    </row>
    <row r="1251" spans="8:9" ht="20.100000000000001" customHeight="1">
      <c r="H1251" s="65"/>
      <c r="I1251" s="63"/>
    </row>
    <row r="1252" spans="8:9" ht="20.100000000000001" customHeight="1">
      <c r="H1252" s="65"/>
      <c r="I1252" s="63"/>
    </row>
    <row r="1253" spans="8:9" ht="20.100000000000001" customHeight="1">
      <c r="H1253" s="65"/>
      <c r="I1253" s="63"/>
    </row>
    <row r="1254" spans="8:9" ht="20.100000000000001" customHeight="1">
      <c r="H1254" s="65"/>
      <c r="I1254" s="63"/>
    </row>
    <row r="1255" spans="8:9" ht="20.100000000000001" customHeight="1">
      <c r="H1255" s="65"/>
      <c r="I1255" s="72"/>
    </row>
    <row r="1256" spans="8:9" ht="20.100000000000001" customHeight="1">
      <c r="H1256" s="65"/>
      <c r="I1256" s="63"/>
    </row>
    <row r="1257" spans="8:9" ht="20.100000000000001" customHeight="1">
      <c r="H1257" s="65"/>
      <c r="I1257" s="72"/>
    </row>
    <row r="1258" spans="8:9" ht="20.100000000000001" customHeight="1">
      <c r="H1258" s="65"/>
      <c r="I1258" s="63"/>
    </row>
    <row r="1259" spans="8:9" ht="20.100000000000001" customHeight="1">
      <c r="H1259" s="65"/>
      <c r="I1259" s="63"/>
    </row>
    <row r="1260" spans="8:9" ht="20.100000000000001" customHeight="1">
      <c r="H1260" s="65"/>
      <c r="I1260" s="63"/>
    </row>
    <row r="1261" spans="8:9" ht="20.100000000000001" customHeight="1">
      <c r="H1261" s="65"/>
      <c r="I1261" s="63"/>
    </row>
    <row r="1262" spans="8:9" ht="20.100000000000001" customHeight="1">
      <c r="H1262" s="65"/>
      <c r="I1262" s="63"/>
    </row>
    <row r="1263" spans="8:9" ht="20.100000000000001" customHeight="1">
      <c r="H1263" s="65"/>
      <c r="I1263" s="63"/>
    </row>
    <row r="1264" spans="8:9" ht="20.100000000000001" customHeight="1">
      <c r="H1264" s="65"/>
      <c r="I1264" s="63"/>
    </row>
    <row r="1265" spans="8:9" ht="20.100000000000001" customHeight="1">
      <c r="H1265" s="65"/>
      <c r="I1265" s="63"/>
    </row>
    <row r="1266" spans="8:9" ht="20.100000000000001" customHeight="1">
      <c r="H1266" s="65"/>
      <c r="I1266" s="63"/>
    </row>
    <row r="1267" spans="8:9" ht="20.100000000000001" customHeight="1">
      <c r="H1267" s="65"/>
      <c r="I1267" s="72"/>
    </row>
    <row r="1268" spans="8:9" ht="20.100000000000001" customHeight="1">
      <c r="H1268" s="65"/>
      <c r="I1268" s="72"/>
    </row>
    <row r="1269" spans="8:9" ht="20.100000000000001" customHeight="1">
      <c r="H1269" s="65"/>
      <c r="I1269" s="72"/>
    </row>
    <row r="1270" spans="8:9" ht="20.100000000000001" customHeight="1">
      <c r="H1270" s="65"/>
      <c r="I1270" s="63"/>
    </row>
    <row r="1271" spans="8:9" ht="20.100000000000001" customHeight="1">
      <c r="H1271" s="65"/>
      <c r="I1271" s="63"/>
    </row>
    <row r="1272" spans="8:9" ht="20.100000000000001" customHeight="1">
      <c r="H1272" s="65"/>
    </row>
    <row r="1273" spans="8:9" ht="20.100000000000001" customHeight="1">
      <c r="H1273" s="65"/>
      <c r="I1273" s="63"/>
    </row>
    <row r="1274" spans="8:9" ht="20.100000000000001" customHeight="1">
      <c r="H1274" s="65"/>
      <c r="I1274" s="63"/>
    </row>
    <row r="1275" spans="8:9" ht="20.100000000000001" customHeight="1">
      <c r="H1275" s="65"/>
      <c r="I1275" s="63"/>
    </row>
    <row r="1276" spans="8:9" ht="20.100000000000001" customHeight="1">
      <c r="H1276" s="65"/>
      <c r="I1276" s="63"/>
    </row>
    <row r="1277" spans="8:9" ht="20.100000000000001" customHeight="1">
      <c r="H1277" s="65"/>
      <c r="I1277" s="63"/>
    </row>
    <row r="1278" spans="8:9" ht="20.100000000000001" customHeight="1">
      <c r="H1278" s="65"/>
      <c r="I1278" s="63"/>
    </row>
    <row r="1279" spans="8:9" ht="20.100000000000001" customHeight="1">
      <c r="H1279" s="65"/>
      <c r="I1279" s="63"/>
    </row>
    <row r="1280" spans="8:9" ht="20.100000000000001" customHeight="1">
      <c r="H1280" s="65"/>
      <c r="I1280" s="63"/>
    </row>
    <row r="1281" spans="8:9" ht="20.100000000000001" customHeight="1">
      <c r="H1281" s="65"/>
      <c r="I1281" s="72"/>
    </row>
    <row r="1282" spans="8:9" ht="20.100000000000001" customHeight="1">
      <c r="H1282" s="65"/>
      <c r="I1282" s="63"/>
    </row>
    <row r="1283" spans="8:9" ht="20.100000000000001" customHeight="1">
      <c r="H1283" s="65"/>
      <c r="I1283" s="63"/>
    </row>
    <row r="1284" spans="8:9" ht="20.100000000000001" customHeight="1">
      <c r="H1284" s="65"/>
      <c r="I1284" s="63"/>
    </row>
    <row r="1285" spans="8:9" ht="20.100000000000001" customHeight="1">
      <c r="H1285" s="65"/>
      <c r="I1285" s="63"/>
    </row>
    <row r="1286" spans="8:9" ht="20.100000000000001" customHeight="1">
      <c r="H1286" s="65"/>
      <c r="I1286" s="63"/>
    </row>
    <row r="1287" spans="8:9" ht="20.100000000000001" customHeight="1">
      <c r="H1287" s="68"/>
    </row>
    <row r="1288" spans="8:9" ht="20.100000000000001" customHeight="1">
      <c r="H1288" s="65"/>
      <c r="I1288" s="63"/>
    </row>
    <row r="1289" spans="8:9" ht="20.100000000000001" customHeight="1">
      <c r="H1289" s="65"/>
      <c r="I1289" s="63"/>
    </row>
    <row r="1290" spans="8:9" ht="20.100000000000001" customHeight="1">
      <c r="H1290" s="65"/>
      <c r="I1290" s="63"/>
    </row>
    <row r="1291" spans="8:9" ht="20.100000000000001" customHeight="1">
      <c r="H1291" s="65"/>
      <c r="I1291" s="63"/>
    </row>
    <row r="1292" spans="8:9" ht="20.100000000000001" customHeight="1">
      <c r="H1292" s="65"/>
    </row>
    <row r="1293" spans="8:9" ht="20.100000000000001" customHeight="1">
      <c r="H1293" s="65"/>
    </row>
    <row r="1294" spans="8:9" ht="20.100000000000001" customHeight="1">
      <c r="H1294" s="65"/>
      <c r="I1294" s="63"/>
    </row>
    <row r="1295" spans="8:9" ht="20.100000000000001" customHeight="1">
      <c r="H1295" s="65"/>
      <c r="I1295" s="63"/>
    </row>
    <row r="1296" spans="8:9" ht="20.100000000000001" customHeight="1">
      <c r="H1296" s="65"/>
      <c r="I1296" s="63"/>
    </row>
    <row r="1297" spans="8:9" ht="20.100000000000001" customHeight="1">
      <c r="H1297" s="65"/>
      <c r="I1297" s="63"/>
    </row>
    <row r="1298" spans="8:9" ht="20.100000000000001" customHeight="1">
      <c r="H1298" s="65"/>
    </row>
    <row r="1299" spans="8:9" ht="20.100000000000001" customHeight="1">
      <c r="H1299" s="65"/>
      <c r="I1299" s="72"/>
    </row>
    <row r="1300" spans="8:9" ht="20.100000000000001" customHeight="1">
      <c r="H1300" s="65"/>
      <c r="I1300" s="72"/>
    </row>
    <row r="1301" spans="8:9" ht="20.100000000000001" customHeight="1">
      <c r="H1301" s="65"/>
      <c r="I1301" s="63"/>
    </row>
    <row r="1302" spans="8:9" ht="20.100000000000001" customHeight="1">
      <c r="H1302" s="65"/>
      <c r="I1302" s="63"/>
    </row>
    <row r="1303" spans="8:9" ht="20.100000000000001" customHeight="1">
      <c r="H1303" s="65"/>
      <c r="I1303" s="63"/>
    </row>
    <row r="1304" spans="8:9" ht="20.100000000000001" customHeight="1">
      <c r="H1304" s="65"/>
    </row>
    <row r="1305" spans="8:9" ht="20.100000000000001" customHeight="1">
      <c r="H1305" s="65"/>
      <c r="I1305" s="63"/>
    </row>
    <row r="1306" spans="8:9" ht="20.100000000000001" customHeight="1">
      <c r="H1306" s="65"/>
      <c r="I1306" s="72"/>
    </row>
    <row r="1307" spans="8:9" ht="20.100000000000001" customHeight="1">
      <c r="H1307" s="65"/>
      <c r="I1307" s="72"/>
    </row>
    <row r="1308" spans="8:9" ht="20.100000000000001" customHeight="1">
      <c r="H1308" s="65"/>
    </row>
    <row r="1309" spans="8:9" ht="20.100000000000001" customHeight="1">
      <c r="H1309" s="65"/>
    </row>
    <row r="1310" spans="8:9" ht="20.100000000000001" customHeight="1">
      <c r="H1310" s="65"/>
    </row>
    <row r="1311" spans="8:9" ht="20.100000000000001" customHeight="1">
      <c r="H1311" s="65"/>
      <c r="I1311" s="63"/>
    </row>
    <row r="1312" spans="8:9" ht="20.100000000000001" customHeight="1">
      <c r="H1312" s="65"/>
      <c r="I1312" s="72"/>
    </row>
    <row r="1313" spans="8:9" ht="20.100000000000001" customHeight="1">
      <c r="H1313" s="65"/>
      <c r="I1313" s="63"/>
    </row>
    <row r="1314" spans="8:9" ht="20.100000000000001" customHeight="1">
      <c r="H1314" s="65"/>
      <c r="I1314" s="63"/>
    </row>
    <row r="1315" spans="8:9" ht="20.100000000000001" customHeight="1">
      <c r="H1315" s="65"/>
      <c r="I1315" s="63"/>
    </row>
    <row r="1316" spans="8:9" ht="20.100000000000001" customHeight="1">
      <c r="H1316" s="65"/>
      <c r="I1316" s="63"/>
    </row>
    <row r="1317" spans="8:9" ht="20.100000000000001" customHeight="1">
      <c r="H1317" s="65"/>
      <c r="I1317" s="63"/>
    </row>
    <row r="1318" spans="8:9" ht="20.100000000000001" customHeight="1">
      <c r="H1318" s="65"/>
      <c r="I1318" s="63"/>
    </row>
    <row r="1319" spans="8:9" ht="20.100000000000001" customHeight="1">
      <c r="H1319" s="65"/>
      <c r="I1319" s="63"/>
    </row>
    <row r="1320" spans="8:9" ht="20.100000000000001" customHeight="1">
      <c r="H1320" s="65"/>
      <c r="I1320" s="63"/>
    </row>
    <row r="1321" spans="8:9" ht="20.100000000000001" customHeight="1">
      <c r="H1321" s="65"/>
      <c r="I1321" s="63"/>
    </row>
    <row r="1322" spans="8:9" ht="20.100000000000001" customHeight="1">
      <c r="H1322" s="65"/>
    </row>
    <row r="1323" spans="8:9" ht="20.100000000000001" customHeight="1">
      <c r="H1323" s="65"/>
      <c r="I1323" s="63"/>
    </row>
    <row r="1324" spans="8:9" ht="20.100000000000001" customHeight="1">
      <c r="H1324" s="65"/>
    </row>
    <row r="1325" spans="8:9" ht="20.100000000000001" customHeight="1">
      <c r="H1325" s="65"/>
      <c r="I1325" s="63"/>
    </row>
    <row r="1326" spans="8:9" ht="20.100000000000001" customHeight="1">
      <c r="H1326" s="65"/>
    </row>
    <row r="1327" spans="8:9" ht="20.100000000000001" customHeight="1">
      <c r="H1327" s="68"/>
      <c r="I1327" s="63"/>
    </row>
    <row r="1328" spans="8:9" ht="20.100000000000001" customHeight="1">
      <c r="H1328" s="68"/>
      <c r="I1328" s="63"/>
    </row>
    <row r="1329" spans="8:9" ht="20.100000000000001" customHeight="1">
      <c r="H1329" s="68"/>
      <c r="I1329" s="63"/>
    </row>
    <row r="1330" spans="8:9" ht="20.100000000000001" customHeight="1">
      <c r="H1330" s="68"/>
      <c r="I1330" s="63"/>
    </row>
    <row r="1331" spans="8:9" ht="20.100000000000001" customHeight="1">
      <c r="H1331" s="65"/>
      <c r="I1331" s="63"/>
    </row>
    <row r="1332" spans="8:9" ht="20.100000000000001" customHeight="1">
      <c r="H1332" s="65"/>
      <c r="I1332" s="63"/>
    </row>
    <row r="1333" spans="8:9" ht="20.100000000000001" customHeight="1">
      <c r="H1333" s="65"/>
    </row>
    <row r="1334" spans="8:9" ht="20.100000000000001" customHeight="1">
      <c r="H1334" s="65"/>
    </row>
    <row r="1335" spans="8:9" ht="20.100000000000001" customHeight="1">
      <c r="H1335" s="65"/>
      <c r="I1335" s="63"/>
    </row>
    <row r="1336" spans="8:9" ht="20.100000000000001" customHeight="1">
      <c r="H1336" s="65"/>
      <c r="I1336" s="63"/>
    </row>
    <row r="1337" spans="8:9" ht="20.100000000000001" customHeight="1">
      <c r="H1337" s="65"/>
    </row>
    <row r="1338" spans="8:9" ht="20.100000000000001" customHeight="1">
      <c r="H1338" s="65"/>
    </row>
    <row r="1339" spans="8:9" ht="20.100000000000001" customHeight="1">
      <c r="H1339" s="65"/>
      <c r="I1339" s="63"/>
    </row>
    <row r="1340" spans="8:9" ht="20.100000000000001" customHeight="1">
      <c r="H1340" s="65"/>
      <c r="I1340" s="63"/>
    </row>
    <row r="1341" spans="8:9" ht="20.100000000000001" customHeight="1">
      <c r="H1341" s="65"/>
      <c r="I1341" s="63"/>
    </row>
    <row r="1342" spans="8:9" ht="20.100000000000001" customHeight="1">
      <c r="H1342" s="65"/>
    </row>
    <row r="1343" spans="8:9" ht="20.100000000000001" customHeight="1">
      <c r="H1343" s="68"/>
      <c r="I1343" s="63"/>
    </row>
    <row r="1344" spans="8:9" ht="20.100000000000001" customHeight="1">
      <c r="H1344" s="65"/>
    </row>
    <row r="1345" spans="8:9" ht="20.100000000000001" customHeight="1">
      <c r="H1345" s="65"/>
      <c r="I1345" s="63"/>
    </row>
    <row r="1346" spans="8:9" ht="20.100000000000001" customHeight="1">
      <c r="H1346" s="65"/>
      <c r="I1346" s="63"/>
    </row>
    <row r="1347" spans="8:9" ht="20.100000000000001" customHeight="1">
      <c r="H1347" s="65"/>
    </row>
    <row r="1348" spans="8:9" ht="20.100000000000001" customHeight="1">
      <c r="H1348" s="65"/>
      <c r="I1348" s="72"/>
    </row>
    <row r="1349" spans="8:9" ht="20.100000000000001" customHeight="1">
      <c r="H1349" s="65"/>
      <c r="I1349" s="72"/>
    </row>
    <row r="1350" spans="8:9" ht="20.100000000000001" customHeight="1">
      <c r="H1350" s="65"/>
      <c r="I1350" s="72"/>
    </row>
    <row r="1351" spans="8:9" ht="20.100000000000001" customHeight="1">
      <c r="H1351" s="65"/>
    </row>
    <row r="1352" spans="8:9" ht="20.100000000000001" customHeight="1">
      <c r="H1352" s="65"/>
    </row>
    <row r="1353" spans="8:9" ht="20.100000000000001" customHeight="1">
      <c r="H1353" s="65"/>
    </row>
    <row r="1354" spans="8:9" ht="20.100000000000001" customHeight="1">
      <c r="H1354" s="65"/>
      <c r="I1354" s="63"/>
    </row>
    <row r="1355" spans="8:9" ht="20.100000000000001" customHeight="1">
      <c r="H1355" s="65"/>
      <c r="I1355" s="63"/>
    </row>
    <row r="1356" spans="8:9" ht="20.100000000000001" customHeight="1">
      <c r="H1356" s="65"/>
      <c r="I1356" s="63"/>
    </row>
    <row r="1357" spans="8:9" ht="20.100000000000001" customHeight="1">
      <c r="H1357" s="65"/>
    </row>
    <row r="1358" spans="8:9" ht="20.100000000000001" customHeight="1">
      <c r="H1358" s="65"/>
      <c r="I1358" s="63"/>
    </row>
    <row r="1359" spans="8:9" ht="20.100000000000001" customHeight="1">
      <c r="H1359" s="65"/>
      <c r="I1359" s="63"/>
    </row>
    <row r="1360" spans="8:9" ht="20.100000000000001" customHeight="1">
      <c r="H1360" s="65"/>
      <c r="I1360" s="63"/>
    </row>
    <row r="1361" spans="8:9" ht="20.100000000000001" customHeight="1">
      <c r="H1361" s="65"/>
      <c r="I1361" s="72"/>
    </row>
    <row r="1362" spans="8:9" ht="20.100000000000001" customHeight="1">
      <c r="H1362" s="65"/>
      <c r="I1362" s="76"/>
    </row>
    <row r="1363" spans="8:9" ht="20.100000000000001" customHeight="1">
      <c r="H1363" s="65"/>
      <c r="I1363" s="63"/>
    </row>
    <row r="1364" spans="8:9" ht="20.100000000000001" customHeight="1">
      <c r="H1364" s="65"/>
      <c r="I1364" s="72"/>
    </row>
    <row r="1365" spans="8:9" ht="20.100000000000001" customHeight="1">
      <c r="H1365" s="65"/>
    </row>
    <row r="1366" spans="8:9" ht="20.100000000000001" customHeight="1">
      <c r="H1366" s="65"/>
      <c r="I1366" s="63"/>
    </row>
    <row r="1367" spans="8:9" ht="20.100000000000001" customHeight="1">
      <c r="H1367" s="65"/>
    </row>
    <row r="1368" spans="8:9" ht="20.100000000000001" customHeight="1">
      <c r="H1368" s="65"/>
    </row>
    <row r="1369" spans="8:9" ht="20.100000000000001" customHeight="1">
      <c r="H1369" s="65"/>
    </row>
    <row r="1370" spans="8:9" ht="20.100000000000001" customHeight="1">
      <c r="H1370" s="65"/>
    </row>
    <row r="1371" spans="8:9" ht="20.100000000000001" customHeight="1">
      <c r="H1371" s="65"/>
      <c r="I1371" s="63"/>
    </row>
    <row r="1372" spans="8:9" ht="20.100000000000001" customHeight="1">
      <c r="H1372" s="65"/>
      <c r="I1372" s="63"/>
    </row>
    <row r="1373" spans="8:9" ht="20.100000000000001" customHeight="1">
      <c r="H1373" s="65"/>
    </row>
    <row r="1374" spans="8:9" ht="20.100000000000001" customHeight="1">
      <c r="H1374" s="65"/>
    </row>
    <row r="1375" spans="8:9" ht="20.100000000000001" customHeight="1">
      <c r="H1375" s="65"/>
      <c r="I1375" s="63"/>
    </row>
    <row r="1376" spans="8:9" ht="20.100000000000001" customHeight="1">
      <c r="H1376" s="65"/>
      <c r="I1376" s="63"/>
    </row>
    <row r="1377" spans="8:9" ht="20.100000000000001" customHeight="1">
      <c r="H1377" s="65"/>
      <c r="I1377" s="63"/>
    </row>
    <row r="1378" spans="8:9" ht="20.100000000000001" customHeight="1">
      <c r="H1378" s="65"/>
    </row>
    <row r="1379" spans="8:9" ht="20.100000000000001" customHeight="1">
      <c r="H1379" s="65"/>
      <c r="I1379" s="63"/>
    </row>
    <row r="1380" spans="8:9" ht="20.100000000000001" customHeight="1">
      <c r="H1380" s="65"/>
      <c r="I1380" s="63"/>
    </row>
    <row r="1381" spans="8:9" ht="20.100000000000001" customHeight="1">
      <c r="H1381" s="65"/>
      <c r="I1381" s="63"/>
    </row>
    <row r="1382" spans="8:9" ht="20.100000000000001" customHeight="1">
      <c r="H1382" s="65"/>
      <c r="I1382" s="63"/>
    </row>
    <row r="1383" spans="8:9" ht="20.100000000000001" customHeight="1">
      <c r="H1383" s="65"/>
    </row>
    <row r="1384" spans="8:9" ht="20.100000000000001" customHeight="1">
      <c r="H1384" s="65"/>
    </row>
    <row r="1385" spans="8:9" ht="20.100000000000001" customHeight="1">
      <c r="H1385" s="65"/>
      <c r="I1385" s="63"/>
    </row>
    <row r="1386" spans="8:9" ht="20.100000000000001" customHeight="1">
      <c r="H1386" s="65"/>
      <c r="I1386" s="63"/>
    </row>
    <row r="1387" spans="8:9" ht="20.100000000000001" customHeight="1">
      <c r="H1387" s="65"/>
      <c r="I1387" s="63"/>
    </row>
    <row r="1388" spans="8:9" ht="20.100000000000001" customHeight="1">
      <c r="H1388" s="65"/>
    </row>
    <row r="1389" spans="8:9" ht="20.100000000000001" customHeight="1">
      <c r="H1389" s="65"/>
    </row>
    <row r="1390" spans="8:9" ht="20.100000000000001" customHeight="1">
      <c r="H1390" s="65"/>
      <c r="I1390" s="63"/>
    </row>
    <row r="1391" spans="8:9" ht="20.100000000000001" customHeight="1">
      <c r="H1391" s="65"/>
    </row>
    <row r="1392" spans="8:9" ht="20.100000000000001" customHeight="1">
      <c r="H1392" s="65"/>
      <c r="I1392" s="63"/>
    </row>
    <row r="1393" spans="8:9" ht="20.100000000000001" customHeight="1">
      <c r="H1393" s="65"/>
      <c r="I1393" s="63"/>
    </row>
    <row r="1394" spans="8:9" ht="20.100000000000001" customHeight="1">
      <c r="H1394" s="65"/>
    </row>
    <row r="1395" spans="8:9" ht="20.100000000000001" customHeight="1">
      <c r="H1395" s="65"/>
      <c r="I1395" s="63"/>
    </row>
    <row r="1396" spans="8:9" ht="20.100000000000001" customHeight="1">
      <c r="H1396" s="65"/>
      <c r="I1396" s="63"/>
    </row>
    <row r="1397" spans="8:9" ht="20.100000000000001" customHeight="1">
      <c r="H1397" s="65"/>
      <c r="I1397" s="63"/>
    </row>
    <row r="1398" spans="8:9" ht="20.100000000000001" customHeight="1">
      <c r="H1398" s="65"/>
      <c r="I1398" s="63"/>
    </row>
    <row r="1399" spans="8:9" ht="20.100000000000001" customHeight="1">
      <c r="H1399" s="65"/>
      <c r="I1399" s="63"/>
    </row>
    <row r="1400" spans="8:9" ht="20.100000000000001" customHeight="1">
      <c r="H1400" s="65"/>
      <c r="I1400" s="72"/>
    </row>
    <row r="1401" spans="8:9" ht="20.100000000000001" customHeight="1">
      <c r="H1401" s="65"/>
      <c r="I1401" s="72"/>
    </row>
    <row r="1402" spans="8:9" ht="20.100000000000001" customHeight="1">
      <c r="H1402" s="65"/>
    </row>
    <row r="1403" spans="8:9" ht="20.100000000000001" customHeight="1">
      <c r="H1403" s="65"/>
    </row>
    <row r="1404" spans="8:9" ht="20.100000000000001" customHeight="1">
      <c r="H1404" s="65"/>
    </row>
    <row r="1405" spans="8:9" ht="20.100000000000001" customHeight="1">
      <c r="H1405" s="65"/>
      <c r="I1405" s="63"/>
    </row>
    <row r="1406" spans="8:9" ht="20.100000000000001" customHeight="1">
      <c r="H1406" s="65"/>
      <c r="I1406" s="63"/>
    </row>
    <row r="1407" spans="8:9" ht="20.100000000000001" customHeight="1">
      <c r="H1407" s="65"/>
      <c r="I1407" s="63"/>
    </row>
    <row r="1408" spans="8:9" ht="20.100000000000001" customHeight="1">
      <c r="H1408" s="65"/>
      <c r="I1408" s="63"/>
    </row>
    <row r="1409" spans="1:14" ht="20.100000000000001" customHeight="1">
      <c r="A1409" s="73"/>
      <c r="B1409" s="73"/>
      <c r="C1409" s="82"/>
      <c r="D1409" s="70"/>
      <c r="E1409" s="70"/>
      <c r="F1409" s="70"/>
      <c r="G1409" s="70"/>
      <c r="H1409" s="68"/>
      <c r="K1409" s="73"/>
      <c r="L1409" s="73"/>
      <c r="M1409" s="70"/>
      <c r="N1409" s="73"/>
    </row>
    <row r="1410" spans="1:14" ht="20.100000000000001" customHeight="1">
      <c r="H1410" s="65"/>
      <c r="I1410" s="63"/>
    </row>
    <row r="1411" spans="1:14" ht="20.100000000000001" customHeight="1">
      <c r="H1411" s="65"/>
      <c r="I1411" s="63"/>
    </row>
    <row r="1412" spans="1:14" ht="20.100000000000001" customHeight="1">
      <c r="H1412" s="65"/>
      <c r="I1412" s="63"/>
    </row>
    <row r="1413" spans="1:14" ht="20.100000000000001" customHeight="1">
      <c r="H1413" s="65"/>
      <c r="I1413" s="63"/>
    </row>
    <row r="1414" spans="1:14" ht="20.100000000000001" customHeight="1">
      <c r="H1414" s="65"/>
      <c r="I1414" s="63"/>
    </row>
    <row r="1415" spans="1:14" ht="20.100000000000001" customHeight="1">
      <c r="H1415" s="65"/>
      <c r="I1415" s="63"/>
    </row>
    <row r="1416" spans="1:14" ht="20.100000000000001" customHeight="1">
      <c r="H1416" s="65"/>
    </row>
    <row r="1417" spans="1:14" ht="20.100000000000001" customHeight="1">
      <c r="H1417" s="65"/>
    </row>
    <row r="1418" spans="1:14" ht="20.100000000000001" customHeight="1">
      <c r="H1418" s="65"/>
    </row>
    <row r="1419" spans="1:14" ht="20.100000000000001" customHeight="1">
      <c r="H1419" s="68"/>
    </row>
    <row r="1420" spans="1:14" ht="20.100000000000001" customHeight="1">
      <c r="H1420" s="65"/>
      <c r="I1420" s="63"/>
    </row>
    <row r="1421" spans="1:14" ht="20.100000000000001" customHeight="1">
      <c r="H1421" s="65"/>
      <c r="I1421" s="63"/>
    </row>
    <row r="1422" spans="1:14" ht="20.100000000000001" customHeight="1">
      <c r="H1422" s="65"/>
      <c r="I1422" s="72"/>
    </row>
    <row r="1423" spans="1:14" ht="20.100000000000001" customHeight="1">
      <c r="H1423" s="65"/>
      <c r="I1423" s="72"/>
    </row>
    <row r="1424" spans="1:14" ht="20.100000000000001" customHeight="1">
      <c r="H1424" s="65"/>
      <c r="I1424" s="72"/>
    </row>
    <row r="1425" spans="6:9" ht="20.100000000000001" customHeight="1">
      <c r="H1425" s="65"/>
      <c r="I1425" s="72"/>
    </row>
    <row r="1426" spans="6:9" ht="20.100000000000001" customHeight="1">
      <c r="H1426" s="65"/>
      <c r="I1426" s="72"/>
    </row>
    <row r="1427" spans="6:9" ht="20.100000000000001" customHeight="1">
      <c r="H1427" s="65"/>
      <c r="I1427" s="76"/>
    </row>
    <row r="1428" spans="6:9" ht="20.100000000000001" customHeight="1">
      <c r="H1428" s="65"/>
    </row>
    <row r="1429" spans="6:9" ht="20.100000000000001" customHeight="1">
      <c r="H1429" s="65"/>
      <c r="I1429" s="63"/>
    </row>
    <row r="1430" spans="6:9" ht="20.100000000000001" customHeight="1">
      <c r="H1430" s="65"/>
      <c r="I1430" s="63"/>
    </row>
    <row r="1431" spans="6:9" ht="20.100000000000001" customHeight="1">
      <c r="H1431" s="65"/>
      <c r="I1431" s="63"/>
    </row>
    <row r="1432" spans="6:9" ht="20.100000000000001" customHeight="1">
      <c r="H1432" s="65"/>
      <c r="I1432" s="63"/>
    </row>
    <row r="1433" spans="6:9" ht="20.100000000000001" customHeight="1">
      <c r="H1433" s="65"/>
      <c r="I1433" s="63"/>
    </row>
    <row r="1434" spans="6:9" ht="20.100000000000001" customHeight="1">
      <c r="H1434" s="65"/>
      <c r="I1434" s="63"/>
    </row>
    <row r="1435" spans="6:9" ht="20.100000000000001" customHeight="1">
      <c r="H1435" s="65"/>
      <c r="I1435" s="63"/>
    </row>
    <row r="1436" spans="6:9" ht="20.100000000000001" customHeight="1">
      <c r="H1436" s="65"/>
      <c r="I1436" s="63"/>
    </row>
    <row r="1437" spans="6:9" ht="20.100000000000001" customHeight="1">
      <c r="H1437" s="65"/>
      <c r="I1437" s="63"/>
    </row>
    <row r="1438" spans="6:9" ht="20.100000000000001" customHeight="1">
      <c r="H1438" s="65"/>
      <c r="I1438" s="63"/>
    </row>
    <row r="1439" spans="6:9" ht="20.100000000000001" customHeight="1">
      <c r="H1439" s="65"/>
      <c r="I1439" s="63"/>
    </row>
    <row r="1440" spans="6:9" ht="20.100000000000001" customHeight="1">
      <c r="H1440" s="65"/>
      <c r="I1440" s="63"/>
    </row>
    <row r="1441" spans="8:9" ht="20.100000000000001" customHeight="1">
      <c r="H1441" s="65"/>
      <c r="I1441" s="63"/>
    </row>
    <row r="1442" spans="8:9" ht="20.100000000000001" customHeight="1">
      <c r="H1442" s="65"/>
      <c r="I1442" s="63"/>
    </row>
    <row r="1443" spans="8:9" ht="20.100000000000001" customHeight="1">
      <c r="H1443" s="65"/>
      <c r="I1443" s="63"/>
    </row>
    <row r="1444" spans="8:9" ht="20.100000000000001" customHeight="1">
      <c r="H1444" s="65"/>
      <c r="I1444" s="63"/>
    </row>
    <row r="1445" spans="8:9" ht="20.100000000000001" customHeight="1">
      <c r="H1445" s="65"/>
      <c r="I1445" s="63"/>
    </row>
    <row r="1446" spans="8:9" ht="20.100000000000001" customHeight="1">
      <c r="H1446" s="65"/>
      <c r="I1446" s="63"/>
    </row>
    <row r="1447" spans="8:9" ht="20.100000000000001" customHeight="1">
      <c r="H1447" s="65"/>
      <c r="I1447" s="72"/>
    </row>
    <row r="1448" spans="8:9" ht="20.100000000000001" customHeight="1">
      <c r="H1448" s="65"/>
      <c r="I1448" s="72"/>
    </row>
    <row r="1449" spans="8:9" ht="20.100000000000001" customHeight="1">
      <c r="H1449" s="65"/>
      <c r="I1449" s="72"/>
    </row>
    <row r="1450" spans="8:9" ht="20.100000000000001" customHeight="1">
      <c r="H1450" s="65"/>
      <c r="I1450" s="72"/>
    </row>
    <row r="1451" spans="8:9" ht="20.100000000000001" customHeight="1">
      <c r="H1451" s="65"/>
      <c r="I1451" s="63"/>
    </row>
    <row r="1452" spans="8:9" ht="20.100000000000001" customHeight="1">
      <c r="H1452" s="65"/>
      <c r="I1452" s="63"/>
    </row>
    <row r="1453" spans="8:9" ht="20.100000000000001" customHeight="1">
      <c r="H1453" s="65"/>
      <c r="I1453" s="63"/>
    </row>
    <row r="1454" spans="8:9" ht="20.100000000000001" customHeight="1">
      <c r="H1454" s="65"/>
      <c r="I1454" s="63"/>
    </row>
    <row r="1455" spans="8:9" ht="20.100000000000001" customHeight="1">
      <c r="H1455" s="65"/>
      <c r="I1455" s="63"/>
    </row>
    <row r="1456" spans="8:9" ht="20.100000000000001" customHeight="1">
      <c r="H1456" s="65"/>
      <c r="I1456" s="63"/>
    </row>
    <row r="1457" spans="8:9" ht="20.100000000000001" customHeight="1">
      <c r="H1457" s="65"/>
      <c r="I1457" s="63"/>
    </row>
    <row r="1458" spans="8:9" ht="20.100000000000001" customHeight="1">
      <c r="H1458" s="65"/>
      <c r="I1458" s="63"/>
    </row>
    <row r="1459" spans="8:9" ht="20.100000000000001" customHeight="1">
      <c r="H1459" s="65"/>
      <c r="I1459" s="63"/>
    </row>
    <row r="1460" spans="8:9" ht="20.100000000000001" customHeight="1">
      <c r="H1460" s="65"/>
      <c r="I1460" s="76"/>
    </row>
    <row r="1461" spans="8:9" ht="20.100000000000001" customHeight="1">
      <c r="H1461" s="65"/>
      <c r="I1461" s="63"/>
    </row>
    <row r="1462" spans="8:9" ht="20.100000000000001" customHeight="1">
      <c r="H1462" s="65"/>
      <c r="I1462" s="63"/>
    </row>
    <row r="1463" spans="8:9" ht="20.100000000000001" customHeight="1">
      <c r="H1463" s="65"/>
      <c r="I1463" s="63"/>
    </row>
    <row r="1464" spans="8:9" ht="20.100000000000001" customHeight="1">
      <c r="H1464" s="65"/>
      <c r="I1464" s="63"/>
    </row>
    <row r="1465" spans="8:9" ht="20.100000000000001" customHeight="1">
      <c r="H1465" s="68"/>
      <c r="I1465" s="63"/>
    </row>
    <row r="1466" spans="8:9" ht="20.100000000000001" customHeight="1">
      <c r="H1466" s="65"/>
      <c r="I1466" s="63"/>
    </row>
    <row r="1467" spans="8:9" ht="20.100000000000001" customHeight="1">
      <c r="H1467" s="65"/>
      <c r="I1467" s="63"/>
    </row>
    <row r="1468" spans="8:9" ht="20.100000000000001" customHeight="1">
      <c r="H1468" s="65"/>
      <c r="I1468" s="63"/>
    </row>
    <row r="1469" spans="8:9" ht="20.100000000000001" customHeight="1">
      <c r="H1469" s="65"/>
      <c r="I1469" s="63"/>
    </row>
    <row r="1470" spans="8:9" ht="20.100000000000001" customHeight="1">
      <c r="H1470" s="65"/>
      <c r="I1470" s="63"/>
    </row>
    <row r="1471" spans="8:9" ht="20.100000000000001" customHeight="1">
      <c r="H1471" s="65"/>
      <c r="I1471" s="63"/>
    </row>
    <row r="1472" spans="8:9" ht="20.100000000000001" customHeight="1">
      <c r="H1472" s="65"/>
      <c r="I1472" s="63"/>
    </row>
    <row r="1473" spans="8:9" ht="20.100000000000001" customHeight="1">
      <c r="H1473" s="65"/>
      <c r="I1473" s="63"/>
    </row>
    <row r="1474" spans="8:9" ht="20.100000000000001" customHeight="1">
      <c r="H1474" s="65"/>
      <c r="I1474" s="63"/>
    </row>
    <row r="1475" spans="8:9" ht="20.100000000000001" customHeight="1">
      <c r="H1475" s="65"/>
      <c r="I1475" s="63"/>
    </row>
    <row r="1476" spans="8:9" ht="20.100000000000001" customHeight="1">
      <c r="H1476" s="65"/>
      <c r="I1476" s="63"/>
    </row>
    <row r="1477" spans="8:9" ht="20.100000000000001" customHeight="1">
      <c r="H1477" s="65"/>
      <c r="I1477" s="63"/>
    </row>
    <row r="1478" spans="8:9" ht="20.100000000000001" customHeight="1">
      <c r="H1478" s="65"/>
      <c r="I1478" s="63"/>
    </row>
    <row r="1479" spans="8:9" ht="20.100000000000001" customHeight="1">
      <c r="H1479" s="65"/>
      <c r="I1479" s="63"/>
    </row>
    <row r="1480" spans="8:9" ht="20.100000000000001" customHeight="1">
      <c r="H1480" s="65"/>
      <c r="I1480" s="63"/>
    </row>
    <row r="1481" spans="8:9" ht="20.100000000000001" customHeight="1">
      <c r="H1481" s="65"/>
      <c r="I1481" s="63"/>
    </row>
    <row r="1482" spans="8:9" ht="20.100000000000001" customHeight="1">
      <c r="H1482" s="65"/>
      <c r="I1482" s="63"/>
    </row>
    <row r="1483" spans="8:9" ht="20.100000000000001" customHeight="1">
      <c r="H1483" s="65"/>
      <c r="I1483" s="63"/>
    </row>
    <row r="1484" spans="8:9" ht="20.100000000000001" customHeight="1">
      <c r="H1484" s="68"/>
      <c r="I1484" s="63"/>
    </row>
    <row r="1485" spans="8:9" ht="20.100000000000001" customHeight="1">
      <c r="H1485" s="65"/>
      <c r="I1485" s="72"/>
    </row>
    <row r="1486" spans="8:9" ht="20.100000000000001" customHeight="1">
      <c r="H1486" s="65"/>
      <c r="I1486" s="72"/>
    </row>
    <row r="1487" spans="8:9" ht="20.100000000000001" customHeight="1">
      <c r="H1487" s="65"/>
      <c r="I1487" s="63"/>
    </row>
    <row r="1488" spans="8:9" ht="20.100000000000001" customHeight="1">
      <c r="H1488" s="65"/>
      <c r="I1488" s="63"/>
    </row>
    <row r="1489" spans="8:9" ht="20.100000000000001" customHeight="1">
      <c r="H1489" s="65"/>
      <c r="I1489" s="63"/>
    </row>
    <row r="1490" spans="8:9" ht="20.100000000000001" customHeight="1">
      <c r="H1490" s="65"/>
      <c r="I1490" s="63"/>
    </row>
    <row r="1491" spans="8:9" ht="20.100000000000001" customHeight="1">
      <c r="H1491" s="65"/>
      <c r="I1491" s="72"/>
    </row>
    <row r="1492" spans="8:9" ht="20.100000000000001" customHeight="1">
      <c r="H1492" s="65"/>
      <c r="I1492" s="63"/>
    </row>
    <row r="1493" spans="8:9" ht="20.100000000000001" customHeight="1">
      <c r="H1493" s="65"/>
      <c r="I1493" s="63"/>
    </row>
    <row r="1494" spans="8:9" ht="20.100000000000001" customHeight="1">
      <c r="H1494" s="68"/>
      <c r="I1494" s="63"/>
    </row>
    <row r="1495" spans="8:9" ht="20.100000000000001" customHeight="1">
      <c r="H1495" s="65"/>
      <c r="I1495" s="63"/>
    </row>
    <row r="1496" spans="8:9" ht="20.100000000000001" customHeight="1">
      <c r="H1496" s="65"/>
      <c r="I1496" s="63"/>
    </row>
    <row r="1497" spans="8:9" ht="20.100000000000001" customHeight="1">
      <c r="H1497" s="65"/>
      <c r="I1497" s="63"/>
    </row>
    <row r="1498" spans="8:9" ht="20.100000000000001" customHeight="1">
      <c r="H1498" s="65"/>
      <c r="I1498" s="63"/>
    </row>
    <row r="1499" spans="8:9" ht="20.100000000000001" customHeight="1">
      <c r="H1499" s="65"/>
      <c r="I1499" s="63"/>
    </row>
    <row r="1500" spans="8:9" ht="20.100000000000001" customHeight="1">
      <c r="H1500" s="65"/>
      <c r="I1500" s="63"/>
    </row>
    <row r="1501" spans="8:9" ht="20.100000000000001" customHeight="1">
      <c r="H1501" s="65"/>
      <c r="I1501" s="63"/>
    </row>
    <row r="1502" spans="8:9" ht="20.100000000000001" customHeight="1">
      <c r="H1502" s="65"/>
      <c r="I1502" s="63"/>
    </row>
    <row r="1503" spans="8:9" ht="20.100000000000001" customHeight="1">
      <c r="H1503" s="65"/>
      <c r="I1503" s="72"/>
    </row>
    <row r="1504" spans="8:9" ht="20.100000000000001" customHeight="1">
      <c r="H1504" s="65"/>
      <c r="I1504" s="72"/>
    </row>
    <row r="1505" spans="8:9" ht="20.100000000000001" customHeight="1">
      <c r="H1505" s="65"/>
      <c r="I1505" s="63"/>
    </row>
    <row r="1506" spans="8:9" ht="20.100000000000001" customHeight="1">
      <c r="H1506" s="65"/>
      <c r="I1506" s="72"/>
    </row>
    <row r="1507" spans="8:9" ht="20.100000000000001" customHeight="1">
      <c r="H1507" s="65"/>
      <c r="I1507" s="63"/>
    </row>
    <row r="1508" spans="8:9" ht="20.100000000000001" customHeight="1">
      <c r="H1508" s="65"/>
      <c r="I1508" s="63"/>
    </row>
    <row r="1509" spans="8:9" ht="20.100000000000001" customHeight="1">
      <c r="H1509" s="65"/>
      <c r="I1509" s="72"/>
    </row>
    <row r="1510" spans="8:9" ht="20.100000000000001" customHeight="1">
      <c r="H1510" s="65"/>
      <c r="I1510" s="72"/>
    </row>
    <row r="1511" spans="8:9" ht="20.100000000000001" customHeight="1">
      <c r="H1511" s="65"/>
      <c r="I1511" s="72"/>
    </row>
    <row r="1512" spans="8:9" ht="20.100000000000001" customHeight="1">
      <c r="H1512" s="65"/>
      <c r="I1512" s="63"/>
    </row>
    <row r="1513" spans="8:9" ht="20.100000000000001" customHeight="1">
      <c r="H1513" s="65"/>
      <c r="I1513" s="72"/>
    </row>
    <row r="1514" spans="8:9" ht="20.100000000000001" customHeight="1">
      <c r="H1514" s="65"/>
      <c r="I1514" s="63"/>
    </row>
    <row r="1515" spans="8:9" ht="20.100000000000001" customHeight="1">
      <c r="H1515" s="65"/>
      <c r="I1515" s="72"/>
    </row>
    <row r="1516" spans="8:9" ht="20.100000000000001" customHeight="1">
      <c r="H1516" s="65"/>
      <c r="I1516" s="72"/>
    </row>
    <row r="1517" spans="8:9" ht="20.100000000000001" customHeight="1">
      <c r="H1517" s="65"/>
      <c r="I1517" s="63"/>
    </row>
    <row r="1518" spans="8:9" ht="20.100000000000001" customHeight="1">
      <c r="H1518" s="65"/>
      <c r="I1518" s="63"/>
    </row>
    <row r="1519" spans="8:9" ht="20.100000000000001" customHeight="1">
      <c r="H1519" s="65"/>
      <c r="I1519" s="72"/>
    </row>
    <row r="1520" spans="8:9" ht="20.100000000000001" customHeight="1">
      <c r="H1520" s="65"/>
      <c r="I1520" s="63"/>
    </row>
    <row r="1521" spans="8:9" ht="20.100000000000001" customHeight="1">
      <c r="H1521" s="65"/>
      <c r="I1521" s="63"/>
    </row>
    <row r="1522" spans="8:9" ht="20.100000000000001" customHeight="1">
      <c r="H1522" s="65"/>
      <c r="I1522" s="63"/>
    </row>
    <row r="1523" spans="8:9" ht="20.100000000000001" customHeight="1">
      <c r="H1523" s="65"/>
      <c r="I1523" s="63"/>
    </row>
    <row r="1524" spans="8:9" ht="20.100000000000001" customHeight="1">
      <c r="H1524" s="65"/>
      <c r="I1524" s="63"/>
    </row>
    <row r="1525" spans="8:9" ht="20.100000000000001" customHeight="1">
      <c r="H1525" s="65"/>
      <c r="I1525" s="72"/>
    </row>
    <row r="1526" spans="8:9" ht="20.100000000000001" customHeight="1">
      <c r="H1526" s="65"/>
      <c r="I1526" s="72"/>
    </row>
    <row r="1527" spans="8:9" ht="20.100000000000001" customHeight="1">
      <c r="H1527" s="65"/>
      <c r="I1527" s="72"/>
    </row>
    <row r="1528" spans="8:9" ht="20.100000000000001" customHeight="1">
      <c r="H1528" s="65"/>
      <c r="I1528" s="72"/>
    </row>
    <row r="1529" spans="8:9" ht="20.100000000000001" customHeight="1">
      <c r="H1529" s="65"/>
      <c r="I1529" s="63"/>
    </row>
    <row r="1530" spans="8:9" ht="20.100000000000001" customHeight="1">
      <c r="H1530" s="65"/>
      <c r="I1530" s="63"/>
    </row>
    <row r="1531" spans="8:9" ht="20.100000000000001" customHeight="1">
      <c r="H1531" s="65"/>
      <c r="I1531" s="63"/>
    </row>
    <row r="1532" spans="8:9" ht="20.100000000000001" customHeight="1">
      <c r="H1532" s="65"/>
      <c r="I1532" s="63"/>
    </row>
    <row r="1533" spans="8:9" ht="20.100000000000001" customHeight="1">
      <c r="H1533" s="65"/>
      <c r="I1533" s="63"/>
    </row>
    <row r="1534" spans="8:9" ht="20.100000000000001" customHeight="1">
      <c r="H1534" s="65"/>
      <c r="I1534" s="72"/>
    </row>
    <row r="1535" spans="8:9" ht="20.100000000000001" customHeight="1">
      <c r="H1535" s="65"/>
      <c r="I1535" s="63"/>
    </row>
    <row r="1536" spans="8:9" ht="20.100000000000001" customHeight="1">
      <c r="H1536" s="65"/>
      <c r="I1536" s="63"/>
    </row>
    <row r="1537" spans="8:9" ht="20.100000000000001" customHeight="1">
      <c r="H1537" s="65"/>
      <c r="I1537" s="63"/>
    </row>
    <row r="1538" spans="8:9" ht="20.100000000000001" customHeight="1">
      <c r="H1538" s="65"/>
      <c r="I1538" s="63"/>
    </row>
    <row r="1539" spans="8:9" ht="20.100000000000001" customHeight="1">
      <c r="H1539" s="65"/>
      <c r="I1539" s="63"/>
    </row>
    <row r="1540" spans="8:9" ht="20.100000000000001" customHeight="1">
      <c r="H1540" s="65"/>
      <c r="I1540" s="63"/>
    </row>
    <row r="1541" spans="8:9" ht="20.100000000000001" customHeight="1">
      <c r="H1541" s="65"/>
      <c r="I1541" s="63"/>
    </row>
    <row r="1542" spans="8:9" ht="20.100000000000001" customHeight="1">
      <c r="H1542" s="65"/>
      <c r="I1542" s="63"/>
    </row>
    <row r="1543" spans="8:9" ht="20.100000000000001" customHeight="1">
      <c r="H1543" s="65"/>
      <c r="I1543" s="72"/>
    </row>
    <row r="1544" spans="8:9" ht="20.100000000000001" customHeight="1">
      <c r="H1544" s="65"/>
      <c r="I1544" s="72"/>
    </row>
    <row r="1545" spans="8:9" ht="20.100000000000001" customHeight="1">
      <c r="H1545" s="65"/>
      <c r="I1545" s="72"/>
    </row>
    <row r="1546" spans="8:9" ht="20.100000000000001" customHeight="1">
      <c r="H1546" s="65"/>
      <c r="I1546" s="72"/>
    </row>
    <row r="1547" spans="8:9" ht="20.100000000000001" customHeight="1">
      <c r="H1547" s="65"/>
      <c r="I1547" s="72"/>
    </row>
    <row r="1548" spans="8:9" ht="20.100000000000001" customHeight="1">
      <c r="H1548" s="65"/>
      <c r="I1548" s="63"/>
    </row>
    <row r="1549" spans="8:9" ht="20.100000000000001" customHeight="1">
      <c r="H1549" s="65"/>
      <c r="I1549" s="63"/>
    </row>
    <row r="1550" spans="8:9" ht="20.100000000000001" customHeight="1">
      <c r="H1550" s="65"/>
      <c r="I1550" s="63"/>
    </row>
    <row r="1551" spans="8:9" ht="20.100000000000001" customHeight="1">
      <c r="H1551" s="65"/>
      <c r="I1551" s="72"/>
    </row>
    <row r="1552" spans="8:9" ht="20.100000000000001" customHeight="1">
      <c r="H1552" s="65"/>
      <c r="I1552" s="72"/>
    </row>
    <row r="1553" spans="8:9" ht="20.100000000000001" customHeight="1">
      <c r="H1553" s="65"/>
      <c r="I1553" s="72"/>
    </row>
    <row r="1554" spans="8:9" ht="20.100000000000001" customHeight="1">
      <c r="H1554" s="65"/>
      <c r="I1554" s="72"/>
    </row>
    <row r="1555" spans="8:9" ht="20.100000000000001" customHeight="1">
      <c r="H1555" s="65"/>
      <c r="I1555" s="63"/>
    </row>
    <row r="1556" spans="8:9" ht="20.100000000000001" customHeight="1">
      <c r="H1556" s="65"/>
      <c r="I1556" s="63"/>
    </row>
    <row r="1557" spans="8:9" ht="20.100000000000001" customHeight="1">
      <c r="H1557" s="65"/>
      <c r="I1557" s="72"/>
    </row>
    <row r="1558" spans="8:9" ht="20.100000000000001" customHeight="1">
      <c r="H1558" s="65"/>
      <c r="I1558" s="72"/>
    </row>
    <row r="1559" spans="8:9" ht="20.100000000000001" customHeight="1">
      <c r="H1559" s="65"/>
      <c r="I1559" s="84"/>
    </row>
    <row r="1560" spans="8:9" ht="20.100000000000001" customHeight="1">
      <c r="H1560" s="65"/>
      <c r="I1560" s="72"/>
    </row>
    <row r="1561" spans="8:9" ht="20.100000000000001" customHeight="1">
      <c r="H1561" s="65"/>
      <c r="I1561" s="63"/>
    </row>
    <row r="1562" spans="8:9" ht="20.100000000000001" customHeight="1">
      <c r="H1562" s="65"/>
      <c r="I1562" s="63"/>
    </row>
    <row r="1563" spans="8:9" ht="20.100000000000001" customHeight="1">
      <c r="H1563" s="65"/>
      <c r="I1563" s="62"/>
    </row>
    <row r="1564" spans="8:9" ht="20.100000000000001" customHeight="1">
      <c r="H1564" s="65"/>
      <c r="I1564" s="63"/>
    </row>
    <row r="1565" spans="8:9" ht="20.100000000000001" customHeight="1">
      <c r="H1565" s="65"/>
      <c r="I1565" s="63"/>
    </row>
    <row r="1566" spans="8:9" ht="20.100000000000001" customHeight="1">
      <c r="H1566" s="65"/>
      <c r="I1566" s="63"/>
    </row>
    <row r="1567" spans="8:9" ht="20.100000000000001" customHeight="1">
      <c r="H1567" s="65"/>
      <c r="I1567" s="63"/>
    </row>
    <row r="1568" spans="8:9" ht="20.100000000000001" customHeight="1">
      <c r="H1568" s="65"/>
      <c r="I1568" s="63"/>
    </row>
    <row r="1569" spans="8:9" ht="20.100000000000001" customHeight="1">
      <c r="H1569" s="65"/>
      <c r="I1569" s="63"/>
    </row>
    <row r="1570" spans="8:9" ht="20.100000000000001" customHeight="1">
      <c r="H1570" s="65"/>
      <c r="I1570" s="62"/>
    </row>
    <row r="1571" spans="8:9" ht="20.100000000000001" customHeight="1">
      <c r="H1571" s="65"/>
      <c r="I1571" s="72"/>
    </row>
    <row r="1572" spans="8:9" ht="20.100000000000001" customHeight="1">
      <c r="H1572" s="65"/>
      <c r="I1572" s="62"/>
    </row>
    <row r="1573" spans="8:9" ht="20.100000000000001" customHeight="1">
      <c r="H1573" s="65"/>
      <c r="I1573" s="63"/>
    </row>
    <row r="1574" spans="8:9" ht="20.100000000000001" customHeight="1">
      <c r="H1574" s="65"/>
      <c r="I1574" s="63"/>
    </row>
    <row r="1575" spans="8:9" ht="20.100000000000001" customHeight="1">
      <c r="H1575" s="65"/>
      <c r="I1575" s="63"/>
    </row>
    <row r="1576" spans="8:9" ht="20.100000000000001" customHeight="1">
      <c r="H1576" s="65"/>
      <c r="I1576" s="63"/>
    </row>
    <row r="1577" spans="8:9" ht="20.100000000000001" customHeight="1">
      <c r="H1577" s="80"/>
      <c r="I1577" s="63"/>
    </row>
    <row r="1578" spans="8:9" ht="20.100000000000001" customHeight="1">
      <c r="H1578" s="65"/>
      <c r="I1578" s="63"/>
    </row>
    <row r="1579" spans="8:9" ht="20.100000000000001" customHeight="1">
      <c r="H1579" s="65"/>
      <c r="I1579" s="63"/>
    </row>
    <row r="1580" spans="8:9" ht="20.100000000000001" customHeight="1">
      <c r="H1580" s="65"/>
      <c r="I1580" s="63"/>
    </row>
    <row r="1581" spans="8:9" ht="20.100000000000001" customHeight="1">
      <c r="H1581" s="65"/>
      <c r="I1581" s="63"/>
    </row>
    <row r="1582" spans="8:9" ht="20.100000000000001" customHeight="1">
      <c r="H1582" s="65"/>
      <c r="I1582" s="63"/>
    </row>
    <row r="1583" spans="8:9" ht="20.100000000000001" customHeight="1">
      <c r="H1583" s="65"/>
      <c r="I1583" s="63"/>
    </row>
    <row r="1584" spans="8:9" ht="20.100000000000001" customHeight="1">
      <c r="H1584" s="65"/>
      <c r="I1584" s="63"/>
    </row>
    <row r="1585" spans="8:9" ht="20.100000000000001" customHeight="1">
      <c r="H1585" s="65"/>
      <c r="I1585" s="63"/>
    </row>
    <row r="1586" spans="8:9" ht="20.100000000000001" customHeight="1">
      <c r="H1586" s="65"/>
      <c r="I1586" s="62"/>
    </row>
    <row r="1587" spans="8:9" ht="20.100000000000001" customHeight="1">
      <c r="H1587" s="65"/>
      <c r="I1587" s="63"/>
    </row>
    <row r="1588" spans="8:9" ht="20.100000000000001" customHeight="1">
      <c r="H1588" s="65"/>
      <c r="I1588" s="63"/>
    </row>
    <row r="1589" spans="8:9" ht="20.100000000000001" customHeight="1">
      <c r="H1589" s="65"/>
      <c r="I1589" s="63"/>
    </row>
    <row r="1590" spans="8:9" ht="20.100000000000001" customHeight="1">
      <c r="H1590" s="65"/>
      <c r="I1590" s="63"/>
    </row>
    <row r="1591" spans="8:9" ht="20.100000000000001" customHeight="1">
      <c r="H1591" s="65"/>
      <c r="I1591" s="63"/>
    </row>
    <row r="1592" spans="8:9" ht="20.100000000000001" customHeight="1">
      <c r="H1592" s="65"/>
      <c r="I1592" s="63"/>
    </row>
    <row r="1593" spans="8:9" ht="20.100000000000001" customHeight="1">
      <c r="H1593" s="65"/>
      <c r="I1593" s="63"/>
    </row>
    <row r="1594" spans="8:9" ht="20.100000000000001" customHeight="1">
      <c r="H1594" s="65"/>
      <c r="I1594" s="63"/>
    </row>
    <row r="1595" spans="8:9" ht="20.100000000000001" customHeight="1">
      <c r="H1595" s="65"/>
      <c r="I1595" s="62"/>
    </row>
    <row r="1596" spans="8:9" ht="20.100000000000001" customHeight="1">
      <c r="H1596" s="65"/>
      <c r="I1596" s="63"/>
    </row>
    <row r="1597" spans="8:9" ht="20.100000000000001" customHeight="1">
      <c r="H1597" s="65"/>
      <c r="I1597" s="63"/>
    </row>
    <row r="1598" spans="8:9" ht="20.100000000000001" customHeight="1">
      <c r="H1598" s="65"/>
      <c r="I1598" s="63"/>
    </row>
    <row r="1599" spans="8:9" ht="20.100000000000001" customHeight="1">
      <c r="H1599" s="65"/>
      <c r="I1599" s="63"/>
    </row>
    <row r="1600" spans="8:9" ht="20.100000000000001" customHeight="1">
      <c r="H1600" s="65"/>
      <c r="I1600" s="62"/>
    </row>
    <row r="1601" spans="8:9" ht="20.100000000000001" customHeight="1">
      <c r="H1601" s="65"/>
      <c r="I1601" s="72"/>
    </row>
    <row r="1602" spans="8:9" ht="20.100000000000001" customHeight="1">
      <c r="H1602" s="65"/>
      <c r="I1602" s="62"/>
    </row>
    <row r="1603" spans="8:9" ht="20.100000000000001" customHeight="1">
      <c r="H1603" s="65"/>
      <c r="I1603" s="63"/>
    </row>
    <row r="1604" spans="8:9" ht="20.100000000000001" customHeight="1">
      <c r="H1604" s="65"/>
      <c r="I1604" s="63"/>
    </row>
    <row r="1605" spans="8:9" ht="20.100000000000001" customHeight="1">
      <c r="H1605" s="80"/>
      <c r="I1605" s="63"/>
    </row>
    <row r="1606" spans="8:9" ht="20.100000000000001" customHeight="1">
      <c r="H1606" s="65"/>
      <c r="I1606" s="63"/>
    </row>
    <row r="1607" spans="8:9" ht="20.100000000000001" customHeight="1">
      <c r="H1607" s="65"/>
      <c r="I1607" s="63"/>
    </row>
    <row r="1608" spans="8:9" ht="20.100000000000001" customHeight="1">
      <c r="H1608" s="65"/>
      <c r="I1608" s="63"/>
    </row>
    <row r="1609" spans="8:9" ht="20.100000000000001" customHeight="1">
      <c r="H1609" s="65"/>
      <c r="I1609" s="63"/>
    </row>
    <row r="1610" spans="8:9" ht="20.100000000000001" customHeight="1">
      <c r="H1610" s="65"/>
      <c r="I1610" s="63"/>
    </row>
    <row r="1611" spans="8:9" ht="20.100000000000001" customHeight="1">
      <c r="H1611" s="65"/>
      <c r="I1611" s="62"/>
    </row>
    <row r="1612" spans="8:9" ht="20.100000000000001" customHeight="1">
      <c r="H1612" s="65"/>
      <c r="I1612" s="63"/>
    </row>
    <row r="1613" spans="8:9" ht="20.100000000000001" customHeight="1">
      <c r="H1613" s="65"/>
      <c r="I1613" s="63"/>
    </row>
    <row r="1614" spans="8:9" ht="20.100000000000001" customHeight="1">
      <c r="H1614" s="65"/>
      <c r="I1614" s="63"/>
    </row>
    <row r="1615" spans="8:9" ht="20.100000000000001" customHeight="1">
      <c r="H1615" s="65"/>
      <c r="I1615" s="63"/>
    </row>
    <row r="1616" spans="8:9" ht="20.100000000000001" customHeight="1">
      <c r="H1616" s="65"/>
      <c r="I1616" s="63"/>
    </row>
    <row r="1617" spans="8:9" ht="20.100000000000001" customHeight="1">
      <c r="H1617" s="65"/>
      <c r="I1617" s="72"/>
    </row>
    <row r="1618" spans="8:9" ht="20.100000000000001" customHeight="1">
      <c r="H1618" s="65"/>
      <c r="I1618" s="63"/>
    </row>
    <row r="1619" spans="8:9" ht="20.100000000000001" customHeight="1">
      <c r="H1619" s="65"/>
      <c r="I1619" s="63"/>
    </row>
    <row r="1620" spans="8:9" ht="20.100000000000001" customHeight="1">
      <c r="H1620" s="65"/>
      <c r="I1620" s="63"/>
    </row>
    <row r="1621" spans="8:9" ht="20.100000000000001" customHeight="1">
      <c r="H1621" s="65"/>
      <c r="I1621" s="63"/>
    </row>
    <row r="1622" spans="8:9" ht="20.100000000000001" customHeight="1">
      <c r="H1622" s="65"/>
      <c r="I1622" s="63"/>
    </row>
    <row r="1623" spans="8:9" ht="20.100000000000001" customHeight="1">
      <c r="H1623" s="65"/>
      <c r="I1623" s="63"/>
    </row>
    <row r="1624" spans="8:9" ht="20.100000000000001" customHeight="1">
      <c r="H1624" s="65"/>
      <c r="I1624" s="63"/>
    </row>
    <row r="1625" spans="8:9" ht="20.100000000000001" customHeight="1">
      <c r="H1625" s="80"/>
      <c r="I1625" s="63"/>
    </row>
    <row r="1626" spans="8:9" ht="20.100000000000001" customHeight="1">
      <c r="H1626" s="65"/>
      <c r="I1626" s="63"/>
    </row>
    <row r="1627" spans="8:9" ht="20.100000000000001" customHeight="1">
      <c r="H1627" s="65"/>
      <c r="I1627" s="63"/>
    </row>
    <row r="1628" spans="8:9" ht="20.100000000000001" customHeight="1">
      <c r="H1628" s="65"/>
      <c r="I1628" s="72"/>
    </row>
    <row r="1629" spans="8:9" ht="20.100000000000001" customHeight="1">
      <c r="H1629" s="65"/>
      <c r="I1629" s="63"/>
    </row>
    <row r="1630" spans="8:9" ht="20.100000000000001" customHeight="1">
      <c r="H1630" s="65"/>
      <c r="I1630" s="63"/>
    </row>
    <row r="1631" spans="8:9" ht="20.100000000000001" customHeight="1">
      <c r="H1631" s="65"/>
      <c r="I1631" s="63"/>
    </row>
    <row r="1632" spans="8:9" ht="20.100000000000001" customHeight="1">
      <c r="H1632" s="65"/>
      <c r="I1632" s="62"/>
    </row>
    <row r="1633" spans="8:9" ht="20.100000000000001" customHeight="1">
      <c r="H1633" s="65"/>
      <c r="I1633" s="72"/>
    </row>
    <row r="1634" spans="8:9" ht="20.100000000000001" customHeight="1">
      <c r="H1634" s="65"/>
      <c r="I1634" s="63"/>
    </row>
    <row r="1635" spans="8:9" ht="20.100000000000001" customHeight="1">
      <c r="H1635" s="65"/>
      <c r="I1635" s="63"/>
    </row>
    <row r="1636" spans="8:9" ht="20.100000000000001" customHeight="1">
      <c r="H1636" s="65"/>
      <c r="I1636" s="63"/>
    </row>
    <row r="1637" spans="8:9" ht="20.100000000000001" customHeight="1">
      <c r="H1637" s="65"/>
      <c r="I1637" s="63"/>
    </row>
    <row r="1638" spans="8:9" ht="20.100000000000001" customHeight="1">
      <c r="H1638" s="65"/>
      <c r="I1638" s="63"/>
    </row>
    <row r="1639" spans="8:9" ht="20.100000000000001" customHeight="1">
      <c r="H1639" s="65"/>
      <c r="I1639" s="63"/>
    </row>
    <row r="1640" spans="8:9" ht="20.100000000000001" customHeight="1">
      <c r="H1640" s="65"/>
      <c r="I1640" s="63"/>
    </row>
    <row r="1641" spans="8:9" ht="20.100000000000001" customHeight="1">
      <c r="H1641" s="65"/>
      <c r="I1641" s="62"/>
    </row>
    <row r="1642" spans="8:9" ht="20.100000000000001" customHeight="1">
      <c r="H1642" s="65"/>
      <c r="I1642" s="63"/>
    </row>
    <row r="1643" spans="8:9" ht="20.100000000000001" customHeight="1">
      <c r="H1643" s="65"/>
      <c r="I1643" s="63"/>
    </row>
    <row r="1644" spans="8:9" ht="20.100000000000001" customHeight="1">
      <c r="H1644" s="65"/>
      <c r="I1644" s="63"/>
    </row>
    <row r="1645" spans="8:9" ht="20.100000000000001" customHeight="1">
      <c r="H1645" s="80"/>
      <c r="I1645" s="63"/>
    </row>
    <row r="1646" spans="8:9" ht="20.100000000000001" customHeight="1">
      <c r="H1646" s="65"/>
      <c r="I1646" s="63"/>
    </row>
    <row r="1647" spans="8:9" ht="20.100000000000001" customHeight="1">
      <c r="H1647" s="65"/>
      <c r="I1647" s="63"/>
    </row>
    <row r="1648" spans="8:9" ht="20.100000000000001" customHeight="1">
      <c r="H1648" s="65"/>
      <c r="I1648" s="63"/>
    </row>
    <row r="1649" spans="8:9" ht="20.100000000000001" customHeight="1">
      <c r="H1649" s="65"/>
      <c r="I1649" s="63"/>
    </row>
    <row r="1650" spans="8:9" ht="20.100000000000001" customHeight="1">
      <c r="H1650" s="65"/>
      <c r="I1650" s="63"/>
    </row>
    <row r="1651" spans="8:9" ht="20.100000000000001" customHeight="1">
      <c r="H1651" s="65"/>
      <c r="I1651" s="63"/>
    </row>
    <row r="1652" spans="8:9" ht="20.100000000000001" customHeight="1">
      <c r="H1652" s="65"/>
      <c r="I1652" s="63"/>
    </row>
    <row r="1653" spans="8:9" ht="20.100000000000001" customHeight="1">
      <c r="H1653" s="65"/>
      <c r="I1653" s="63"/>
    </row>
    <row r="1654" spans="8:9" ht="20.100000000000001" customHeight="1">
      <c r="H1654" s="65"/>
      <c r="I1654" s="63"/>
    </row>
    <row r="1655" spans="8:9" ht="20.100000000000001" customHeight="1">
      <c r="H1655" s="65"/>
      <c r="I1655" s="63"/>
    </row>
    <row r="1656" spans="8:9" ht="20.100000000000001" customHeight="1">
      <c r="H1656" s="65"/>
      <c r="I1656" s="63"/>
    </row>
    <row r="1657" spans="8:9" ht="20.100000000000001" customHeight="1">
      <c r="H1657" s="65"/>
      <c r="I1657" s="63"/>
    </row>
    <row r="1658" spans="8:9" ht="20.100000000000001" customHeight="1">
      <c r="H1658" s="65"/>
      <c r="I1658" s="62"/>
    </row>
    <row r="1659" spans="8:9" ht="20.100000000000001" customHeight="1">
      <c r="H1659" s="65"/>
      <c r="I1659" s="62"/>
    </row>
    <row r="1660" spans="8:9" ht="20.100000000000001" customHeight="1">
      <c r="H1660" s="65"/>
      <c r="I1660" s="62"/>
    </row>
    <row r="1661" spans="8:9" ht="20.100000000000001" customHeight="1">
      <c r="H1661" s="65"/>
      <c r="I1661" s="63"/>
    </row>
    <row r="1662" spans="8:9" ht="20.100000000000001" customHeight="1">
      <c r="H1662" s="65"/>
      <c r="I1662" s="63"/>
    </row>
    <row r="1663" spans="8:9" ht="20.100000000000001" customHeight="1">
      <c r="H1663" s="65"/>
      <c r="I1663" s="62"/>
    </row>
    <row r="1664" spans="8:9" ht="20.100000000000001" customHeight="1">
      <c r="H1664" s="65"/>
      <c r="I1664" s="63"/>
    </row>
    <row r="1665" spans="8:9" ht="20.100000000000001" customHeight="1">
      <c r="H1665" s="65"/>
      <c r="I1665" s="63"/>
    </row>
    <row r="1666" spans="8:9" ht="20.100000000000001" customHeight="1">
      <c r="H1666" s="65"/>
      <c r="I1666" s="63"/>
    </row>
    <row r="1667" spans="8:9" ht="20.100000000000001" customHeight="1">
      <c r="H1667" s="65"/>
      <c r="I1667" s="63"/>
    </row>
    <row r="1668" spans="8:9" ht="20.100000000000001" customHeight="1">
      <c r="H1668" s="65"/>
      <c r="I1668" s="63"/>
    </row>
    <row r="1669" spans="8:9" ht="20.100000000000001" customHeight="1">
      <c r="H1669" s="65"/>
      <c r="I1669" s="63"/>
    </row>
    <row r="1670" spans="8:9" ht="20.100000000000001" customHeight="1">
      <c r="H1670" s="65"/>
      <c r="I1670" s="63"/>
    </row>
    <row r="1671" spans="8:9" ht="20.100000000000001" customHeight="1">
      <c r="H1671" s="65"/>
      <c r="I1671" s="63"/>
    </row>
    <row r="1672" spans="8:9" ht="20.100000000000001" customHeight="1">
      <c r="H1672" s="65"/>
      <c r="I1672" s="63"/>
    </row>
    <row r="1673" spans="8:9" ht="20.100000000000001" customHeight="1">
      <c r="H1673" s="65"/>
      <c r="I1673" s="62"/>
    </row>
    <row r="1674" spans="8:9" ht="20.100000000000001" customHeight="1">
      <c r="H1674" s="65"/>
      <c r="I1674" s="63"/>
    </row>
    <row r="1675" spans="8:9" ht="20.100000000000001" customHeight="1">
      <c r="H1675" s="65"/>
      <c r="I1675" s="63"/>
    </row>
    <row r="1676" spans="8:9" ht="20.100000000000001" customHeight="1">
      <c r="H1676" s="65"/>
      <c r="I1676" s="63"/>
    </row>
    <row r="1677" spans="8:9" ht="20.100000000000001" customHeight="1">
      <c r="H1677" s="65"/>
      <c r="I1677" s="62"/>
    </row>
    <row r="1678" spans="8:9" ht="20.100000000000001" customHeight="1">
      <c r="H1678" s="65"/>
      <c r="I1678" s="72"/>
    </row>
    <row r="1679" spans="8:9" ht="20.100000000000001" customHeight="1">
      <c r="H1679" s="65"/>
      <c r="I1679" s="63"/>
    </row>
    <row r="1680" spans="8:9" ht="20.100000000000001" customHeight="1">
      <c r="H1680" s="65"/>
      <c r="I1680" s="63"/>
    </row>
    <row r="1681" spans="8:9" ht="20.100000000000001" customHeight="1">
      <c r="H1681" s="68"/>
      <c r="I1681" s="63"/>
    </row>
    <row r="1682" spans="8:9" ht="20.100000000000001" customHeight="1">
      <c r="H1682" s="68"/>
      <c r="I1682" s="63"/>
    </row>
    <row r="1683" spans="8:9" ht="20.100000000000001" customHeight="1">
      <c r="H1683" s="65"/>
      <c r="I1683" s="63"/>
    </row>
    <row r="1684" spans="8:9" ht="20.100000000000001" customHeight="1">
      <c r="H1684" s="65"/>
      <c r="I1684" s="63"/>
    </row>
    <row r="1685" spans="8:9" ht="20.100000000000001" customHeight="1">
      <c r="H1685" s="65"/>
      <c r="I1685" s="72"/>
    </row>
    <row r="1686" spans="8:9" ht="20.100000000000001" customHeight="1">
      <c r="H1686" s="65"/>
      <c r="I1686" s="63"/>
    </row>
    <row r="1687" spans="8:9" ht="20.100000000000001" customHeight="1">
      <c r="H1687" s="65"/>
      <c r="I1687" s="62"/>
    </row>
    <row r="1688" spans="8:9" ht="20.100000000000001" customHeight="1">
      <c r="H1688" s="65"/>
      <c r="I1688" s="62"/>
    </row>
    <row r="1689" spans="8:9" ht="20.100000000000001" customHeight="1">
      <c r="H1689" s="65"/>
      <c r="I1689" s="63"/>
    </row>
    <row r="1690" spans="8:9" ht="20.100000000000001" customHeight="1">
      <c r="H1690" s="65"/>
      <c r="I1690" s="63"/>
    </row>
    <row r="1691" spans="8:9" ht="20.100000000000001" customHeight="1">
      <c r="H1691" s="65"/>
      <c r="I1691" s="72"/>
    </row>
    <row r="1692" spans="8:9" ht="20.100000000000001" customHeight="1">
      <c r="H1692" s="65"/>
      <c r="I1692" s="63"/>
    </row>
    <row r="1693" spans="8:9" ht="20.100000000000001" customHeight="1">
      <c r="H1693" s="65"/>
      <c r="I1693" s="63"/>
    </row>
    <row r="1694" spans="8:9" ht="20.100000000000001" customHeight="1">
      <c r="H1694" s="65"/>
      <c r="I1694" s="62"/>
    </row>
    <row r="1695" spans="8:9" ht="20.100000000000001" customHeight="1">
      <c r="H1695" s="65"/>
      <c r="I1695" s="63"/>
    </row>
    <row r="1696" spans="8:9" ht="20.100000000000001" customHeight="1">
      <c r="H1696" s="65"/>
      <c r="I1696" s="63"/>
    </row>
    <row r="1697" spans="8:9" ht="20.100000000000001" customHeight="1">
      <c r="H1697" s="65"/>
      <c r="I1697" s="63"/>
    </row>
    <row r="1698" spans="8:9" ht="20.100000000000001" customHeight="1">
      <c r="H1698" s="65"/>
      <c r="I1698" s="63"/>
    </row>
    <row r="1699" spans="8:9" ht="20.100000000000001" customHeight="1">
      <c r="H1699" s="65"/>
      <c r="I1699" s="63"/>
    </row>
    <row r="1700" spans="8:9" ht="20.100000000000001" customHeight="1">
      <c r="H1700" s="65"/>
      <c r="I1700" s="62"/>
    </row>
    <row r="1701" spans="8:9" ht="20.100000000000001" customHeight="1">
      <c r="H1701" s="65"/>
      <c r="I1701" s="72"/>
    </row>
    <row r="1702" spans="8:9" ht="20.100000000000001" customHeight="1">
      <c r="H1702" s="65"/>
      <c r="I1702" s="63"/>
    </row>
    <row r="1703" spans="8:9" ht="20.100000000000001" customHeight="1">
      <c r="H1703" s="65"/>
      <c r="I1703" s="72"/>
    </row>
    <row r="1704" spans="8:9" ht="20.100000000000001" customHeight="1">
      <c r="H1704" s="65"/>
      <c r="I1704" s="72"/>
    </row>
    <row r="1705" spans="8:9" ht="20.100000000000001" customHeight="1">
      <c r="H1705" s="65"/>
      <c r="I1705" s="72"/>
    </row>
    <row r="1706" spans="8:9" ht="20.100000000000001" customHeight="1">
      <c r="H1706" s="65"/>
      <c r="I1706" s="63"/>
    </row>
    <row r="1707" spans="8:9" ht="20.100000000000001" customHeight="1">
      <c r="H1707" s="65"/>
      <c r="I1707" s="63"/>
    </row>
    <row r="1708" spans="8:9" ht="20.100000000000001" customHeight="1">
      <c r="H1708" s="65"/>
      <c r="I1708" s="72"/>
    </row>
    <row r="1709" spans="8:9" ht="20.100000000000001" customHeight="1">
      <c r="H1709" s="65"/>
      <c r="I1709" s="72"/>
    </row>
    <row r="1710" spans="8:9" ht="20.100000000000001" customHeight="1">
      <c r="H1710" s="65"/>
      <c r="I1710" s="63"/>
    </row>
    <row r="1711" spans="8:9" ht="20.100000000000001" customHeight="1">
      <c r="H1711" s="65"/>
      <c r="I1711" s="63"/>
    </row>
    <row r="1712" spans="8:9" ht="20.100000000000001" customHeight="1">
      <c r="H1712" s="65"/>
      <c r="I1712" s="63"/>
    </row>
    <row r="1713" spans="8:9" ht="20.100000000000001" customHeight="1">
      <c r="H1713" s="65"/>
      <c r="I1713" s="63"/>
    </row>
    <row r="1714" spans="8:9" ht="20.100000000000001" customHeight="1">
      <c r="H1714" s="65"/>
      <c r="I1714" s="72"/>
    </row>
    <row r="1715" spans="8:9" ht="20.100000000000001" customHeight="1">
      <c r="H1715" s="65"/>
      <c r="I1715" s="72"/>
    </row>
    <row r="1716" spans="8:9" ht="20.100000000000001" customHeight="1">
      <c r="H1716" s="65"/>
      <c r="I1716" s="63"/>
    </row>
    <row r="1717" spans="8:9" ht="20.100000000000001" customHeight="1">
      <c r="H1717" s="65"/>
      <c r="I1717" s="72"/>
    </row>
    <row r="1718" spans="8:9" ht="20.100000000000001" customHeight="1">
      <c r="H1718" s="65"/>
      <c r="I1718" s="63"/>
    </row>
    <row r="1719" spans="8:9" ht="20.100000000000001" customHeight="1">
      <c r="H1719" s="65"/>
      <c r="I1719" s="63"/>
    </row>
    <row r="1720" spans="8:9" ht="20.100000000000001" customHeight="1">
      <c r="H1720" s="65"/>
      <c r="I1720" s="72"/>
    </row>
    <row r="1721" spans="8:9" ht="20.100000000000001" customHeight="1">
      <c r="H1721" s="65"/>
      <c r="I1721" s="63"/>
    </row>
    <row r="1722" spans="8:9" ht="20.100000000000001" customHeight="1">
      <c r="H1722" s="65"/>
      <c r="I1722" s="63"/>
    </row>
    <row r="1723" spans="8:9" ht="20.100000000000001" customHeight="1">
      <c r="H1723" s="65"/>
      <c r="I1723" s="63"/>
    </row>
    <row r="1724" spans="8:9" ht="20.100000000000001" customHeight="1">
      <c r="H1724" s="65"/>
    </row>
    <row r="1725" spans="8:9" ht="20.100000000000001" customHeight="1">
      <c r="H1725" s="80"/>
      <c r="I1725" s="63"/>
    </row>
    <row r="1726" spans="8:9" ht="20.100000000000001" customHeight="1">
      <c r="H1726" s="65"/>
      <c r="I1726" s="62"/>
    </row>
    <row r="1727" spans="8:9" ht="20.100000000000001" customHeight="1">
      <c r="H1727" s="65"/>
      <c r="I1727" s="63"/>
    </row>
    <row r="1728" spans="8:9" ht="20.100000000000001" customHeight="1">
      <c r="H1728" s="65"/>
      <c r="I1728" s="85"/>
    </row>
    <row r="1729" spans="8:9" ht="20.100000000000001" customHeight="1">
      <c r="H1729" s="65"/>
      <c r="I1729" s="62"/>
    </row>
    <row r="1730" spans="8:9" ht="20.100000000000001" customHeight="1">
      <c r="H1730" s="65"/>
      <c r="I1730" s="62"/>
    </row>
    <row r="1731" spans="8:9" ht="20.100000000000001" customHeight="1">
      <c r="H1731" s="65"/>
      <c r="I1731" s="62"/>
    </row>
    <row r="1732" spans="8:9" ht="20.100000000000001" customHeight="1">
      <c r="H1732" s="65"/>
      <c r="I1732" s="62"/>
    </row>
    <row r="1733" spans="8:9" ht="20.100000000000001" customHeight="1">
      <c r="H1733" s="65"/>
      <c r="I1733" s="62"/>
    </row>
    <row r="1734" spans="8:9" ht="20.100000000000001" customHeight="1">
      <c r="H1734" s="65"/>
      <c r="I1734" s="62"/>
    </row>
    <row r="1735" spans="8:9" ht="20.100000000000001" customHeight="1">
      <c r="H1735" s="65"/>
      <c r="I1735" s="63"/>
    </row>
    <row r="1736" spans="8:9" ht="20.100000000000001" customHeight="1">
      <c r="H1736" s="65"/>
      <c r="I1736" s="72"/>
    </row>
    <row r="1737" spans="8:9" ht="20.100000000000001" customHeight="1">
      <c r="H1737" s="65"/>
      <c r="I1737" s="62"/>
    </row>
    <row r="1738" spans="8:9" ht="20.100000000000001" customHeight="1">
      <c r="H1738" s="65"/>
      <c r="I1738" s="63"/>
    </row>
    <row r="1739" spans="8:9" ht="20.100000000000001" customHeight="1">
      <c r="H1739" s="65"/>
      <c r="I1739" s="63"/>
    </row>
    <row r="1740" spans="8:9" ht="20.100000000000001" customHeight="1">
      <c r="H1740" s="65"/>
      <c r="I1740" s="63"/>
    </row>
    <row r="1741" spans="8:9" ht="20.100000000000001" customHeight="1">
      <c r="H1741" s="65"/>
      <c r="I1741" s="63"/>
    </row>
    <row r="1742" spans="8:9" ht="20.100000000000001" customHeight="1">
      <c r="H1742" s="65"/>
      <c r="I1742" s="63"/>
    </row>
    <row r="1743" spans="8:9" ht="20.100000000000001" customHeight="1">
      <c r="H1743" s="65"/>
      <c r="I1743" s="63"/>
    </row>
    <row r="1744" spans="8:9" ht="20.100000000000001" customHeight="1">
      <c r="H1744" s="65"/>
      <c r="I1744" s="63"/>
    </row>
    <row r="1745" spans="1:14" ht="20.100000000000001" customHeight="1">
      <c r="H1745" s="65"/>
      <c r="I1745" s="63"/>
    </row>
    <row r="1746" spans="1:14" ht="20.100000000000001" customHeight="1">
      <c r="H1746" s="65"/>
      <c r="I1746" s="63"/>
    </row>
    <row r="1747" spans="1:14" ht="20.100000000000001" customHeight="1">
      <c r="H1747" s="65"/>
      <c r="I1747" s="62"/>
    </row>
    <row r="1748" spans="1:14" ht="20.100000000000001" customHeight="1">
      <c r="H1748" s="65"/>
      <c r="I1748" s="63"/>
    </row>
    <row r="1749" spans="1:14" ht="20.100000000000001" customHeight="1">
      <c r="H1749" s="65"/>
      <c r="I1749" s="62"/>
    </row>
    <row r="1750" spans="1:14" ht="20.100000000000001" customHeight="1">
      <c r="H1750" s="65"/>
      <c r="I1750" s="63"/>
    </row>
    <row r="1751" spans="1:14" ht="20.100000000000001" customHeight="1">
      <c r="H1751" s="65"/>
      <c r="I1751" s="63"/>
    </row>
    <row r="1752" spans="1:14" ht="20.100000000000001" customHeight="1">
      <c r="H1752" s="65"/>
      <c r="I1752" s="63"/>
    </row>
    <row r="1753" spans="1:14" ht="20.100000000000001" customHeight="1">
      <c r="H1753" s="65"/>
      <c r="I1753" s="63"/>
    </row>
    <row r="1754" spans="1:14" ht="20.100000000000001" customHeight="1">
      <c r="H1754" s="65"/>
      <c r="I1754" s="63"/>
    </row>
    <row r="1755" spans="1:14" ht="20.100000000000001" customHeight="1">
      <c r="A1755" s="73"/>
      <c r="B1755" s="73"/>
      <c r="C1755" s="82"/>
      <c r="D1755" s="70"/>
      <c r="E1755" s="70"/>
      <c r="F1755" s="70"/>
      <c r="G1755" s="70"/>
      <c r="H1755" s="68"/>
      <c r="I1755" s="76"/>
      <c r="K1755" s="73"/>
      <c r="L1755" s="73"/>
      <c r="M1755" s="70"/>
      <c r="N1755" s="73"/>
    </row>
    <row r="1756" spans="1:14" ht="20.100000000000001" customHeight="1">
      <c r="H1756" s="65"/>
      <c r="I1756" s="63"/>
    </row>
    <row r="1757" spans="1:14" ht="20.100000000000001" customHeight="1">
      <c r="H1757" s="65"/>
      <c r="I1757" s="63"/>
    </row>
    <row r="1758" spans="1:14" ht="20.100000000000001" customHeight="1">
      <c r="H1758" s="65"/>
      <c r="I1758" s="72"/>
    </row>
    <row r="1759" spans="1:14" ht="20.100000000000001" customHeight="1">
      <c r="H1759" s="65"/>
      <c r="I1759" s="63"/>
    </row>
    <row r="1760" spans="1:14" ht="20.100000000000001" customHeight="1">
      <c r="H1760" s="65"/>
      <c r="I1760" s="72"/>
    </row>
    <row r="1761" spans="8:9" ht="20.100000000000001" customHeight="1">
      <c r="H1761" s="65"/>
      <c r="I1761" s="63"/>
    </row>
    <row r="1762" spans="8:9" ht="20.100000000000001" customHeight="1">
      <c r="H1762" s="65"/>
      <c r="I1762" s="63"/>
    </row>
    <row r="1763" spans="8:9" ht="20.100000000000001" customHeight="1">
      <c r="H1763" s="65"/>
      <c r="I1763" s="72"/>
    </row>
    <row r="1764" spans="8:9" ht="20.100000000000001" customHeight="1">
      <c r="H1764" s="65"/>
      <c r="I1764" s="72"/>
    </row>
    <row r="1765" spans="8:9" ht="20.100000000000001" customHeight="1">
      <c r="H1765" s="65"/>
      <c r="I1765" s="63"/>
    </row>
    <row r="1766" spans="8:9" ht="20.100000000000001" customHeight="1">
      <c r="H1766" s="65"/>
      <c r="I1766" s="63"/>
    </row>
    <row r="1767" spans="8:9" ht="20.100000000000001" customHeight="1">
      <c r="H1767" s="65"/>
      <c r="I1767" s="72"/>
    </row>
    <row r="1768" spans="8:9" ht="20.100000000000001" customHeight="1">
      <c r="H1768" s="65"/>
      <c r="I1768" s="72"/>
    </row>
    <row r="1769" spans="8:9" ht="20.100000000000001" customHeight="1">
      <c r="H1769" s="65"/>
      <c r="I1769" s="63"/>
    </row>
    <row r="1770" spans="8:9" ht="20.100000000000001" customHeight="1">
      <c r="H1770" s="65"/>
      <c r="I1770" s="63"/>
    </row>
    <row r="1771" spans="8:9" ht="20.100000000000001" customHeight="1">
      <c r="H1771" s="65"/>
      <c r="I1771" s="62"/>
    </row>
    <row r="1772" spans="8:9" ht="20.100000000000001" customHeight="1">
      <c r="H1772" s="65"/>
      <c r="I1772" s="63"/>
    </row>
    <row r="1773" spans="8:9" ht="20.100000000000001" customHeight="1">
      <c r="H1773" s="65"/>
      <c r="I1773" s="63"/>
    </row>
    <row r="1774" spans="8:9" ht="20.100000000000001" customHeight="1">
      <c r="H1774" s="65"/>
      <c r="I1774" s="63"/>
    </row>
    <row r="1775" spans="8:9" ht="20.100000000000001" customHeight="1">
      <c r="H1775" s="65"/>
      <c r="I1775" s="63"/>
    </row>
    <row r="1776" spans="8:9" ht="20.100000000000001" customHeight="1">
      <c r="H1776" s="65"/>
      <c r="I1776" s="63"/>
    </row>
    <row r="1777" spans="8:9" ht="20.100000000000001" customHeight="1">
      <c r="H1777" s="65"/>
      <c r="I1777" s="63"/>
    </row>
    <row r="1778" spans="8:9" ht="20.100000000000001" customHeight="1">
      <c r="H1778" s="65"/>
      <c r="I1778" s="63"/>
    </row>
    <row r="1779" spans="8:9" ht="20.100000000000001" customHeight="1">
      <c r="H1779" s="65"/>
      <c r="I1779" s="63"/>
    </row>
    <row r="1780" spans="8:9" ht="20.100000000000001" customHeight="1">
      <c r="H1780" s="65"/>
      <c r="I1780" s="63"/>
    </row>
    <row r="1781" spans="8:9" ht="20.100000000000001" customHeight="1">
      <c r="H1781" s="65"/>
      <c r="I1781" s="63"/>
    </row>
    <row r="1782" spans="8:9" ht="20.100000000000001" customHeight="1">
      <c r="H1782" s="65"/>
      <c r="I1782" s="63"/>
    </row>
    <row r="1783" spans="8:9" ht="20.100000000000001" customHeight="1">
      <c r="H1783" s="65"/>
      <c r="I1783" s="63"/>
    </row>
    <row r="1784" spans="8:9" ht="20.100000000000001" customHeight="1">
      <c r="H1784" s="65"/>
      <c r="I1784" s="63"/>
    </row>
    <row r="1785" spans="8:9" ht="20.100000000000001" customHeight="1">
      <c r="H1785" s="65"/>
      <c r="I1785" s="63"/>
    </row>
    <row r="1786" spans="8:9" ht="20.100000000000001" customHeight="1">
      <c r="H1786" s="65"/>
      <c r="I1786" s="63"/>
    </row>
    <row r="1787" spans="8:9" ht="20.100000000000001" customHeight="1">
      <c r="H1787" s="65"/>
      <c r="I1787" s="63"/>
    </row>
    <row r="1788" spans="8:9" ht="20.100000000000001" customHeight="1">
      <c r="H1788" s="65"/>
      <c r="I1788" s="63"/>
    </row>
    <row r="1789" spans="8:9" ht="20.100000000000001" customHeight="1">
      <c r="H1789" s="65"/>
      <c r="I1789" s="63"/>
    </row>
    <row r="1790" spans="8:9" ht="20.100000000000001" customHeight="1">
      <c r="H1790" s="65"/>
      <c r="I1790" s="63"/>
    </row>
    <row r="1791" spans="8:9" ht="20.100000000000001" customHeight="1">
      <c r="H1791" s="65"/>
      <c r="I1791" s="63"/>
    </row>
    <row r="1792" spans="8:9" ht="20.100000000000001" customHeight="1">
      <c r="H1792" s="65"/>
      <c r="I1792" s="63"/>
    </row>
    <row r="1793" spans="3:9" ht="20.100000000000001" customHeight="1">
      <c r="H1793" s="65"/>
      <c r="I1793" s="63"/>
    </row>
    <row r="1794" spans="3:9" ht="20.100000000000001" customHeight="1">
      <c r="H1794" s="65"/>
      <c r="I1794" s="72"/>
    </row>
    <row r="1795" spans="3:9" ht="20.100000000000001" customHeight="1">
      <c r="H1795" s="65"/>
      <c r="I1795" s="72"/>
    </row>
    <row r="1796" spans="3:9" ht="20.100000000000001" customHeight="1">
      <c r="C1796" s="86"/>
      <c r="H1796" s="65"/>
      <c r="I1796" s="72"/>
    </row>
    <row r="1797" spans="3:9" ht="20.100000000000001" customHeight="1">
      <c r="C1797" s="86"/>
      <c r="H1797" s="65"/>
      <c r="I1797" s="72"/>
    </row>
    <row r="1798" spans="3:9" ht="20.100000000000001" customHeight="1">
      <c r="H1798" s="65"/>
      <c r="I1798" s="63"/>
    </row>
    <row r="1799" spans="3:9" ht="20.100000000000001" customHeight="1">
      <c r="H1799" s="65"/>
      <c r="I1799" s="63"/>
    </row>
    <row r="1800" spans="3:9" ht="20.100000000000001" customHeight="1">
      <c r="H1800" s="65"/>
      <c r="I1800" s="63"/>
    </row>
    <row r="1801" spans="3:9" ht="20.100000000000001" customHeight="1">
      <c r="H1801" s="65"/>
      <c r="I1801" s="72"/>
    </row>
    <row r="1802" spans="3:9" ht="20.100000000000001" customHeight="1">
      <c r="H1802" s="65"/>
      <c r="I1802" s="63"/>
    </row>
    <row r="1803" spans="3:9" ht="20.100000000000001" customHeight="1">
      <c r="H1803" s="65"/>
      <c r="I1803" s="72"/>
    </row>
    <row r="1804" spans="3:9" ht="20.100000000000001" customHeight="1">
      <c r="H1804" s="65"/>
      <c r="I1804" s="63"/>
    </row>
    <row r="1805" spans="3:9" ht="20.100000000000001" customHeight="1">
      <c r="H1805" s="65"/>
      <c r="I1805" s="63"/>
    </row>
    <row r="1806" spans="3:9" ht="20.100000000000001" customHeight="1">
      <c r="H1806" s="65"/>
      <c r="I1806" s="63"/>
    </row>
    <row r="1807" spans="3:9" ht="20.100000000000001" customHeight="1">
      <c r="H1807" s="65"/>
      <c r="I1807" s="63"/>
    </row>
    <row r="1808" spans="3:9" ht="20.100000000000001" customHeight="1">
      <c r="H1808" s="65"/>
      <c r="I1808" s="63"/>
    </row>
    <row r="1809" spans="1:14" ht="20.100000000000001" customHeight="1">
      <c r="H1809" s="65"/>
      <c r="I1809" s="63"/>
    </row>
    <row r="1810" spans="1:14" ht="20.100000000000001" customHeight="1">
      <c r="H1810" s="65"/>
      <c r="I1810" s="63"/>
    </row>
    <row r="1811" spans="1:14" ht="20.100000000000001" customHeight="1">
      <c r="H1811" s="65"/>
      <c r="I1811" s="63"/>
    </row>
    <row r="1812" spans="1:14" ht="20.100000000000001" customHeight="1">
      <c r="H1812" s="65"/>
      <c r="I1812" s="72"/>
    </row>
    <row r="1813" spans="1:14" ht="20.100000000000001" customHeight="1">
      <c r="H1813" s="65"/>
      <c r="I1813" s="72"/>
    </row>
    <row r="1814" spans="1:14" ht="20.100000000000001" customHeight="1">
      <c r="H1814" s="65"/>
      <c r="I1814" s="72"/>
    </row>
    <row r="1815" spans="1:14" ht="20.100000000000001" customHeight="1">
      <c r="H1815" s="65"/>
      <c r="I1815" s="72"/>
    </row>
    <row r="1816" spans="1:14" ht="20.100000000000001" customHeight="1">
      <c r="A1816" s="73"/>
      <c r="B1816" s="73"/>
      <c r="C1816" s="82"/>
      <c r="D1816" s="70"/>
      <c r="E1816" s="70"/>
      <c r="F1816" s="70"/>
      <c r="G1816" s="70"/>
      <c r="H1816" s="68"/>
      <c r="K1816" s="73"/>
      <c r="L1816" s="73"/>
      <c r="M1816" s="70"/>
      <c r="N1816" s="73"/>
    </row>
    <row r="1817" spans="1:14" ht="20.100000000000001" customHeight="1">
      <c r="H1817" s="65"/>
      <c r="I1817" s="72"/>
    </row>
    <row r="1818" spans="1:14" ht="20.100000000000001" customHeight="1">
      <c r="H1818" s="65"/>
      <c r="I1818" s="63"/>
    </row>
    <row r="1819" spans="1:14" ht="20.100000000000001" customHeight="1">
      <c r="H1819" s="65"/>
      <c r="I1819" s="63"/>
    </row>
    <row r="1820" spans="1:14" ht="20.100000000000001" customHeight="1">
      <c r="H1820" s="65"/>
      <c r="I1820" s="63"/>
    </row>
    <row r="1821" spans="1:14" ht="20.100000000000001" customHeight="1">
      <c r="H1821" s="65"/>
      <c r="I1821" s="63"/>
    </row>
    <row r="1822" spans="1:14" ht="20.100000000000001" customHeight="1">
      <c r="H1822" s="65"/>
      <c r="I1822" s="63"/>
    </row>
    <row r="1823" spans="1:14" ht="20.100000000000001" customHeight="1">
      <c r="H1823" s="65"/>
      <c r="I1823" s="72"/>
    </row>
    <row r="1824" spans="1:14" ht="20.100000000000001" customHeight="1">
      <c r="H1824" s="65"/>
      <c r="I1824" s="63"/>
    </row>
    <row r="1825" spans="8:9" ht="20.100000000000001" customHeight="1">
      <c r="H1825" s="65"/>
      <c r="I1825" s="63"/>
    </row>
    <row r="1826" spans="8:9" ht="20.100000000000001" customHeight="1">
      <c r="H1826" s="65"/>
      <c r="I1826" s="63"/>
    </row>
    <row r="1827" spans="8:9" ht="20.100000000000001" customHeight="1">
      <c r="H1827" s="65"/>
      <c r="I1827" s="63"/>
    </row>
    <row r="1828" spans="8:9" ht="20.100000000000001" customHeight="1">
      <c r="H1828" s="65"/>
      <c r="I1828" s="63"/>
    </row>
    <row r="1829" spans="8:9" ht="20.100000000000001" customHeight="1">
      <c r="H1829" s="65"/>
      <c r="I1829" s="63"/>
    </row>
    <row r="1830" spans="8:9" ht="20.100000000000001" customHeight="1">
      <c r="H1830" s="65"/>
      <c r="I1830" s="72"/>
    </row>
    <row r="1831" spans="8:9" ht="20.100000000000001" customHeight="1">
      <c r="H1831" s="65"/>
      <c r="I1831" s="63"/>
    </row>
    <row r="1832" spans="8:9" ht="20.100000000000001" customHeight="1">
      <c r="H1832" s="65"/>
      <c r="I1832" s="76"/>
    </row>
    <row r="1833" spans="8:9" ht="20.100000000000001" customHeight="1">
      <c r="H1833" s="65"/>
      <c r="I1833" s="72"/>
    </row>
    <row r="1834" spans="8:9" ht="20.100000000000001" customHeight="1">
      <c r="H1834" s="65"/>
      <c r="I1834" s="63"/>
    </row>
    <row r="1835" spans="8:9" ht="20.100000000000001" customHeight="1">
      <c r="H1835" s="65"/>
      <c r="I1835" s="63"/>
    </row>
    <row r="1836" spans="8:9" ht="20.100000000000001" customHeight="1">
      <c r="H1836" s="65"/>
      <c r="I1836" s="63"/>
    </row>
    <row r="1837" spans="8:9" ht="20.100000000000001" customHeight="1">
      <c r="H1837" s="65"/>
      <c r="I1837" s="63"/>
    </row>
    <row r="1838" spans="8:9" ht="20.100000000000001" customHeight="1">
      <c r="H1838" s="65"/>
      <c r="I1838" s="63"/>
    </row>
    <row r="1839" spans="8:9" ht="20.100000000000001" customHeight="1">
      <c r="H1839" s="65"/>
      <c r="I1839" s="63"/>
    </row>
    <row r="1840" spans="8:9" ht="20.100000000000001" customHeight="1">
      <c r="H1840" s="65"/>
      <c r="I1840" s="63"/>
    </row>
    <row r="1841" spans="8:9" ht="20.100000000000001" customHeight="1">
      <c r="H1841" s="65"/>
      <c r="I1841" s="72"/>
    </row>
    <row r="1842" spans="8:9" ht="20.100000000000001" customHeight="1">
      <c r="H1842" s="65"/>
      <c r="I1842" s="72"/>
    </row>
    <row r="1843" spans="8:9" ht="20.100000000000001" customHeight="1">
      <c r="H1843" s="65"/>
      <c r="I1843" s="63"/>
    </row>
    <row r="1844" spans="8:9" ht="20.100000000000001" customHeight="1">
      <c r="H1844" s="65"/>
      <c r="I1844" s="72"/>
    </row>
    <row r="1845" spans="8:9" ht="20.100000000000001" customHeight="1">
      <c r="H1845" s="65"/>
      <c r="I1845" s="63"/>
    </row>
    <row r="1846" spans="8:9" ht="20.100000000000001" customHeight="1">
      <c r="H1846" s="65"/>
      <c r="I1846" s="63"/>
    </row>
    <row r="1847" spans="8:9" ht="20.100000000000001" customHeight="1">
      <c r="H1847" s="65"/>
      <c r="I1847" s="63"/>
    </row>
    <row r="1848" spans="8:9" ht="20.100000000000001" customHeight="1">
      <c r="H1848" s="65"/>
      <c r="I1848" s="63"/>
    </row>
    <row r="1849" spans="8:9" ht="20.100000000000001" customHeight="1">
      <c r="H1849" s="65"/>
      <c r="I1849" s="63"/>
    </row>
    <row r="1850" spans="8:9" ht="20.100000000000001" customHeight="1">
      <c r="H1850" s="65"/>
      <c r="I1850" s="72"/>
    </row>
    <row r="1851" spans="8:9" ht="20.100000000000001" customHeight="1">
      <c r="H1851" s="65"/>
      <c r="I1851" s="63"/>
    </row>
    <row r="1852" spans="8:9" ht="20.100000000000001" customHeight="1">
      <c r="H1852" s="65"/>
      <c r="I1852" s="63"/>
    </row>
    <row r="1853" spans="8:9" ht="20.100000000000001" customHeight="1">
      <c r="H1853" s="65"/>
      <c r="I1853" s="63"/>
    </row>
    <row r="1854" spans="8:9" ht="20.100000000000001" customHeight="1">
      <c r="H1854" s="65"/>
      <c r="I1854" s="63"/>
    </row>
    <row r="1855" spans="8:9" ht="20.100000000000001" customHeight="1">
      <c r="H1855" s="65"/>
      <c r="I1855" s="63"/>
    </row>
    <row r="1856" spans="8:9" ht="20.100000000000001" customHeight="1">
      <c r="H1856" s="65"/>
      <c r="I1856" s="63"/>
    </row>
    <row r="1857" spans="8:9" ht="20.100000000000001" customHeight="1">
      <c r="H1857" s="65"/>
      <c r="I1857" s="63"/>
    </row>
    <row r="1858" spans="8:9" ht="20.100000000000001" customHeight="1">
      <c r="H1858" s="68"/>
      <c r="I1858" s="63"/>
    </row>
    <row r="1859" spans="8:9" ht="20.100000000000001" customHeight="1">
      <c r="H1859" s="65"/>
      <c r="I1859" s="72"/>
    </row>
    <row r="1860" spans="8:9" ht="20.100000000000001" customHeight="1">
      <c r="H1860" s="65"/>
      <c r="I1860" s="72"/>
    </row>
    <row r="1861" spans="8:9" ht="20.100000000000001" customHeight="1">
      <c r="H1861" s="65"/>
      <c r="I1861" s="63"/>
    </row>
    <row r="1862" spans="8:9" ht="20.100000000000001" customHeight="1">
      <c r="H1862" s="65"/>
      <c r="I1862" s="72"/>
    </row>
    <row r="1863" spans="8:9" ht="20.100000000000001" customHeight="1">
      <c r="H1863" s="65"/>
      <c r="I1863" s="63"/>
    </row>
    <row r="1864" spans="8:9" ht="20.100000000000001" customHeight="1">
      <c r="H1864" s="65"/>
      <c r="I1864" s="76"/>
    </row>
    <row r="1865" spans="8:9" ht="20.100000000000001" customHeight="1">
      <c r="H1865" s="65"/>
      <c r="I1865" s="63"/>
    </row>
    <row r="1866" spans="8:9" ht="20.100000000000001" customHeight="1">
      <c r="H1866" s="65"/>
      <c r="I1866" s="63"/>
    </row>
    <row r="1867" spans="8:9" ht="20.100000000000001" customHeight="1">
      <c r="H1867" s="65"/>
      <c r="I1867" s="72"/>
    </row>
    <row r="1868" spans="8:9" ht="20.100000000000001" customHeight="1">
      <c r="H1868" s="65"/>
      <c r="I1868" s="63"/>
    </row>
    <row r="1869" spans="8:9" ht="20.100000000000001" customHeight="1">
      <c r="H1869" s="65"/>
      <c r="I1869" s="72"/>
    </row>
    <row r="1870" spans="8:9" ht="20.100000000000001" customHeight="1">
      <c r="H1870" s="65"/>
      <c r="I1870" s="72"/>
    </row>
    <row r="1871" spans="8:9" ht="20.100000000000001" customHeight="1">
      <c r="H1871" s="65"/>
      <c r="I1871" s="63"/>
    </row>
    <row r="1872" spans="8:9" ht="20.100000000000001" customHeight="1">
      <c r="H1872" s="65"/>
      <c r="I1872" s="63"/>
    </row>
    <row r="1873" spans="8:9" ht="20.100000000000001" customHeight="1">
      <c r="H1873" s="65"/>
      <c r="I1873" s="63"/>
    </row>
    <row r="1874" spans="8:9" ht="20.100000000000001" customHeight="1">
      <c r="H1874" s="65"/>
      <c r="I1874" s="63"/>
    </row>
    <row r="1875" spans="8:9" ht="20.100000000000001" customHeight="1">
      <c r="H1875" s="65"/>
      <c r="I1875" s="72"/>
    </row>
    <row r="1876" spans="8:9" ht="20.100000000000001" customHeight="1">
      <c r="H1876" s="65"/>
      <c r="I1876" s="72"/>
    </row>
    <row r="1877" spans="8:9" ht="20.100000000000001" customHeight="1">
      <c r="H1877" s="65"/>
      <c r="I1877" s="63"/>
    </row>
    <row r="1878" spans="8:9" ht="20.100000000000001" customHeight="1">
      <c r="H1878" s="65"/>
      <c r="I1878" s="63"/>
    </row>
    <row r="1879" spans="8:9" ht="20.100000000000001" customHeight="1">
      <c r="H1879" s="65"/>
      <c r="I1879" s="63"/>
    </row>
    <row r="1880" spans="8:9" ht="20.100000000000001" customHeight="1">
      <c r="H1880" s="65"/>
      <c r="I1880" s="72"/>
    </row>
    <row r="1881" spans="8:9" ht="20.100000000000001" customHeight="1">
      <c r="H1881" s="65"/>
      <c r="I1881" s="72"/>
    </row>
    <row r="1882" spans="8:9" ht="20.100000000000001" customHeight="1">
      <c r="H1882" s="65"/>
      <c r="I1882" s="72"/>
    </row>
    <row r="1883" spans="8:9" ht="20.100000000000001" customHeight="1">
      <c r="H1883" s="65"/>
      <c r="I1883" s="72"/>
    </row>
    <row r="1884" spans="8:9" ht="20.100000000000001" customHeight="1">
      <c r="H1884" s="65"/>
      <c r="I1884" s="72"/>
    </row>
    <row r="1885" spans="8:9" ht="20.100000000000001" customHeight="1">
      <c r="H1885" s="65"/>
      <c r="I1885" s="63"/>
    </row>
    <row r="1886" spans="8:9" ht="20.100000000000001" customHeight="1">
      <c r="H1886" s="65"/>
      <c r="I1886" s="63"/>
    </row>
    <row r="1887" spans="8:9" ht="20.100000000000001" customHeight="1">
      <c r="H1887" s="65"/>
      <c r="I1887" s="63"/>
    </row>
    <row r="1888" spans="8:9" ht="20.100000000000001" customHeight="1">
      <c r="H1888" s="65"/>
      <c r="I1888" s="63"/>
    </row>
    <row r="1889" spans="8:9" ht="20.100000000000001" customHeight="1">
      <c r="H1889" s="65"/>
      <c r="I1889" s="63"/>
    </row>
    <row r="1890" spans="8:9" ht="20.100000000000001" customHeight="1">
      <c r="H1890" s="65"/>
      <c r="I1890" s="63"/>
    </row>
    <row r="1891" spans="8:9" ht="20.100000000000001" customHeight="1">
      <c r="H1891" s="65"/>
      <c r="I1891" s="63"/>
    </row>
    <row r="1892" spans="8:9" ht="20.100000000000001" customHeight="1">
      <c r="H1892" s="65"/>
      <c r="I1892" s="63"/>
    </row>
    <row r="1893" spans="8:9" ht="20.100000000000001" customHeight="1">
      <c r="H1893" s="65"/>
      <c r="I1893" s="63"/>
    </row>
    <row r="1894" spans="8:9" ht="20.100000000000001" customHeight="1">
      <c r="H1894" s="65"/>
      <c r="I1894" s="63"/>
    </row>
    <row r="1895" spans="8:9" ht="20.100000000000001" customHeight="1">
      <c r="H1895" s="65"/>
      <c r="I1895" s="63"/>
    </row>
    <row r="1896" spans="8:9" ht="20.100000000000001" customHeight="1">
      <c r="H1896" s="65"/>
      <c r="I1896" s="63"/>
    </row>
    <row r="1897" spans="8:9" ht="20.100000000000001" customHeight="1">
      <c r="H1897" s="65"/>
      <c r="I1897" s="63"/>
    </row>
    <row r="1898" spans="8:9" ht="20.100000000000001" customHeight="1">
      <c r="H1898" s="65"/>
      <c r="I1898" s="63"/>
    </row>
    <row r="1899" spans="8:9" ht="20.100000000000001" customHeight="1">
      <c r="H1899" s="65"/>
      <c r="I1899" s="63"/>
    </row>
    <row r="1900" spans="8:9" ht="20.100000000000001" customHeight="1">
      <c r="H1900" s="65"/>
      <c r="I1900" s="63"/>
    </row>
    <row r="1901" spans="8:9" ht="20.100000000000001" customHeight="1">
      <c r="H1901" s="65"/>
      <c r="I1901" s="63"/>
    </row>
    <row r="1902" spans="8:9" ht="20.100000000000001" customHeight="1">
      <c r="H1902" s="65"/>
      <c r="I1902" s="63"/>
    </row>
    <row r="1903" spans="8:9" ht="20.100000000000001" customHeight="1">
      <c r="H1903" s="65"/>
      <c r="I1903" s="63"/>
    </row>
    <row r="1904" spans="8:9" ht="20.100000000000001" customHeight="1">
      <c r="H1904" s="65"/>
      <c r="I1904" s="63"/>
    </row>
    <row r="1905" spans="8:9" ht="20.100000000000001" customHeight="1">
      <c r="H1905" s="65"/>
      <c r="I1905" s="63"/>
    </row>
    <row r="1906" spans="8:9" ht="20.100000000000001" customHeight="1">
      <c r="H1906" s="65"/>
      <c r="I1906" s="63"/>
    </row>
    <row r="1907" spans="8:9" ht="20.100000000000001" customHeight="1">
      <c r="H1907" s="65"/>
      <c r="I1907" s="63"/>
    </row>
    <row r="1908" spans="8:9" ht="20.100000000000001" customHeight="1">
      <c r="H1908" s="65"/>
      <c r="I1908" s="63"/>
    </row>
    <row r="1909" spans="8:9" ht="20.100000000000001" customHeight="1">
      <c r="H1909" s="65"/>
      <c r="I1909" s="63"/>
    </row>
    <row r="1910" spans="8:9" ht="20.100000000000001" customHeight="1">
      <c r="H1910" s="65"/>
      <c r="I1910" s="63"/>
    </row>
    <row r="1911" spans="8:9" ht="20.100000000000001" customHeight="1">
      <c r="H1911" s="65"/>
      <c r="I1911" s="63"/>
    </row>
    <row r="1912" spans="8:9" ht="20.100000000000001" customHeight="1">
      <c r="H1912" s="65"/>
      <c r="I1912" s="63"/>
    </row>
    <row r="1913" spans="8:9" ht="20.100000000000001" customHeight="1">
      <c r="H1913" s="65"/>
      <c r="I1913" s="63"/>
    </row>
    <row r="1914" spans="8:9" ht="20.100000000000001" customHeight="1">
      <c r="H1914" s="65"/>
      <c r="I1914" s="63"/>
    </row>
    <row r="1915" spans="8:9" ht="20.100000000000001" customHeight="1">
      <c r="H1915" s="65"/>
      <c r="I1915" s="63"/>
    </row>
    <row r="1916" spans="8:9" ht="20.100000000000001" customHeight="1">
      <c r="H1916" s="65"/>
      <c r="I1916" s="63"/>
    </row>
    <row r="1917" spans="8:9" ht="20.100000000000001" customHeight="1">
      <c r="H1917" s="65"/>
      <c r="I1917" s="63"/>
    </row>
    <row r="1918" spans="8:9" ht="20.100000000000001" customHeight="1">
      <c r="H1918" s="65"/>
      <c r="I1918" s="63"/>
    </row>
    <row r="1919" spans="8:9" ht="20.100000000000001" customHeight="1">
      <c r="H1919" s="65"/>
      <c r="I1919" s="63"/>
    </row>
    <row r="1920" spans="8:9" ht="20.100000000000001" customHeight="1">
      <c r="H1920" s="65"/>
      <c r="I1920" s="63"/>
    </row>
    <row r="1921" spans="8:9" ht="20.100000000000001" customHeight="1">
      <c r="H1921" s="65"/>
      <c r="I1921" s="63"/>
    </row>
    <row r="1922" spans="8:9" ht="20.100000000000001" customHeight="1">
      <c r="H1922" s="65"/>
      <c r="I1922" s="63"/>
    </row>
    <row r="1923" spans="8:9" ht="20.100000000000001" customHeight="1">
      <c r="H1923" s="65"/>
      <c r="I1923" s="63"/>
    </row>
    <row r="1924" spans="8:9" ht="20.100000000000001" customHeight="1">
      <c r="H1924" s="65"/>
      <c r="I1924" s="63"/>
    </row>
    <row r="1925" spans="8:9" ht="20.100000000000001" customHeight="1">
      <c r="H1925" s="65"/>
      <c r="I1925" s="63"/>
    </row>
    <row r="1926" spans="8:9" ht="20.100000000000001" customHeight="1">
      <c r="H1926" s="65"/>
      <c r="I1926" s="63"/>
    </row>
    <row r="1927" spans="8:9" ht="20.100000000000001" customHeight="1">
      <c r="H1927" s="65"/>
      <c r="I1927" s="63"/>
    </row>
    <row r="1928" spans="8:9" ht="20.100000000000001" customHeight="1">
      <c r="H1928" s="65"/>
      <c r="I1928" s="63"/>
    </row>
    <row r="1929" spans="8:9" ht="20.100000000000001" customHeight="1">
      <c r="H1929" s="65"/>
      <c r="I1929" s="63"/>
    </row>
    <row r="1930" spans="8:9" ht="20.100000000000001" customHeight="1">
      <c r="H1930" s="65"/>
      <c r="I1930" s="63"/>
    </row>
    <row r="1931" spans="8:9" ht="20.100000000000001" customHeight="1">
      <c r="H1931" s="65"/>
      <c r="I1931" s="63"/>
    </row>
    <row r="1932" spans="8:9" ht="20.100000000000001" customHeight="1">
      <c r="H1932" s="65"/>
      <c r="I1932" s="63"/>
    </row>
    <row r="1933" spans="8:9" ht="20.100000000000001" customHeight="1">
      <c r="H1933" s="65"/>
      <c r="I1933" s="63"/>
    </row>
    <row r="1934" spans="8:9" ht="20.100000000000001" customHeight="1">
      <c r="H1934" s="65"/>
      <c r="I1934" s="63"/>
    </row>
    <row r="1935" spans="8:9" ht="20.100000000000001" customHeight="1">
      <c r="H1935" s="65"/>
      <c r="I1935" s="63"/>
    </row>
    <row r="1936" spans="8:9" ht="20.100000000000001" customHeight="1">
      <c r="H1936" s="65"/>
      <c r="I1936" s="63"/>
    </row>
    <row r="1937" spans="8:9" ht="20.100000000000001" customHeight="1">
      <c r="H1937" s="65"/>
      <c r="I1937" s="63"/>
    </row>
    <row r="1938" spans="8:9" ht="20.100000000000001" customHeight="1">
      <c r="H1938" s="65"/>
      <c r="I1938" s="63"/>
    </row>
    <row r="1939" spans="8:9" ht="20.100000000000001" customHeight="1">
      <c r="H1939" s="65"/>
      <c r="I1939" s="63"/>
    </row>
    <row r="1940" spans="8:9" ht="20.100000000000001" customHeight="1">
      <c r="H1940" s="65"/>
      <c r="I1940" s="63"/>
    </row>
    <row r="1941" spans="8:9" ht="20.100000000000001" customHeight="1">
      <c r="H1941" s="65"/>
      <c r="I1941" s="63"/>
    </row>
    <row r="1942" spans="8:9" ht="20.100000000000001" customHeight="1">
      <c r="H1942" s="65"/>
      <c r="I1942" s="63"/>
    </row>
    <row r="1943" spans="8:9" ht="20.100000000000001" customHeight="1">
      <c r="H1943" s="65"/>
      <c r="I1943" s="63"/>
    </row>
    <row r="1944" spans="8:9" ht="20.100000000000001" customHeight="1">
      <c r="H1944" s="65"/>
      <c r="I1944" s="63"/>
    </row>
    <row r="1945" spans="8:9" ht="20.100000000000001" customHeight="1">
      <c r="H1945" s="65"/>
      <c r="I1945" s="63"/>
    </row>
    <row r="1946" spans="8:9" ht="20.100000000000001" customHeight="1">
      <c r="H1946" s="65"/>
      <c r="I1946" s="63"/>
    </row>
    <row r="1947" spans="8:9" ht="20.100000000000001" customHeight="1">
      <c r="H1947" s="65"/>
      <c r="I1947" s="63"/>
    </row>
    <row r="1948" spans="8:9" ht="20.100000000000001" customHeight="1">
      <c r="H1948" s="65"/>
      <c r="I1948" s="63"/>
    </row>
    <row r="1949" spans="8:9" ht="20.100000000000001" customHeight="1">
      <c r="H1949" s="65"/>
      <c r="I1949" s="63"/>
    </row>
    <row r="1950" spans="8:9" ht="20.100000000000001" customHeight="1">
      <c r="H1950" s="65"/>
      <c r="I1950" s="63"/>
    </row>
    <row r="1951" spans="8:9" ht="20.100000000000001" customHeight="1">
      <c r="H1951" s="65"/>
      <c r="I1951" s="63"/>
    </row>
    <row r="1952" spans="8:9" ht="20.100000000000001" customHeight="1">
      <c r="H1952" s="65"/>
      <c r="I1952" s="63"/>
    </row>
    <row r="1953" spans="8:9" ht="20.100000000000001" customHeight="1">
      <c r="H1953" s="65"/>
      <c r="I1953" s="63"/>
    </row>
    <row r="1954" spans="8:9" ht="20.100000000000001" customHeight="1">
      <c r="H1954" s="65"/>
      <c r="I1954" s="63"/>
    </row>
    <row r="1955" spans="8:9" ht="20.100000000000001" customHeight="1">
      <c r="H1955" s="65"/>
      <c r="I1955" s="63"/>
    </row>
    <row r="1956" spans="8:9" ht="20.100000000000001" customHeight="1">
      <c r="H1956" s="65"/>
      <c r="I1956" s="63"/>
    </row>
    <row r="1957" spans="8:9" ht="20.100000000000001" customHeight="1">
      <c r="H1957" s="65"/>
      <c r="I1957" s="63"/>
    </row>
    <row r="1958" spans="8:9" ht="20.100000000000001" customHeight="1">
      <c r="H1958" s="65"/>
      <c r="I1958" s="63"/>
    </row>
    <row r="1959" spans="8:9" ht="20.100000000000001" customHeight="1">
      <c r="H1959" s="65"/>
      <c r="I1959" s="63"/>
    </row>
    <row r="1960" spans="8:9" ht="20.100000000000001" customHeight="1">
      <c r="H1960" s="65"/>
      <c r="I1960" s="63"/>
    </row>
    <row r="1961" spans="8:9" ht="20.100000000000001" customHeight="1">
      <c r="H1961" s="65"/>
      <c r="I1961" s="63"/>
    </row>
    <row r="1962" spans="8:9" ht="20.100000000000001" customHeight="1">
      <c r="H1962" s="65"/>
      <c r="I1962" s="63"/>
    </row>
    <row r="1963" spans="8:9" ht="20.100000000000001" customHeight="1">
      <c r="H1963" s="65"/>
      <c r="I1963" s="63"/>
    </row>
    <row r="1964" spans="8:9" ht="20.100000000000001" customHeight="1">
      <c r="H1964" s="65"/>
      <c r="I1964" s="63"/>
    </row>
    <row r="1965" spans="8:9" ht="20.100000000000001" customHeight="1">
      <c r="H1965" s="65"/>
      <c r="I1965" s="63"/>
    </row>
    <row r="1966" spans="8:9" ht="20.100000000000001" customHeight="1">
      <c r="H1966" s="65"/>
      <c r="I1966" s="63"/>
    </row>
    <row r="1967" spans="8:9" ht="20.100000000000001" customHeight="1">
      <c r="H1967" s="65"/>
      <c r="I1967" s="63"/>
    </row>
    <row r="1968" spans="8:9" ht="20.100000000000001" customHeight="1">
      <c r="H1968" s="65"/>
      <c r="I1968" s="63"/>
    </row>
    <row r="1969" spans="8:9" ht="20.100000000000001" customHeight="1">
      <c r="H1969" s="65"/>
      <c r="I1969" s="63"/>
    </row>
    <row r="1970" spans="8:9" ht="20.100000000000001" customHeight="1">
      <c r="H1970" s="65"/>
      <c r="I1970" s="63"/>
    </row>
    <row r="1971" spans="8:9" ht="20.100000000000001" customHeight="1">
      <c r="H1971" s="65"/>
      <c r="I1971" s="63"/>
    </row>
    <row r="1972" spans="8:9" ht="20.100000000000001" customHeight="1">
      <c r="H1972" s="65"/>
      <c r="I1972" s="63"/>
    </row>
    <row r="1973" spans="8:9" ht="20.100000000000001" customHeight="1">
      <c r="H1973" s="65"/>
      <c r="I1973" s="63"/>
    </row>
    <row r="1974" spans="8:9" ht="20.100000000000001" customHeight="1">
      <c r="H1974" s="65"/>
      <c r="I1974" s="63"/>
    </row>
    <row r="1975" spans="8:9" ht="20.100000000000001" customHeight="1">
      <c r="H1975" s="65"/>
      <c r="I1975" s="63"/>
    </row>
    <row r="1976" spans="8:9" ht="20.100000000000001" customHeight="1">
      <c r="H1976" s="65"/>
      <c r="I1976" s="63"/>
    </row>
    <row r="1977" spans="8:9" ht="20.100000000000001" customHeight="1">
      <c r="H1977" s="65"/>
      <c r="I1977" s="63"/>
    </row>
    <row r="1978" spans="8:9" ht="20.100000000000001" customHeight="1">
      <c r="H1978" s="65"/>
      <c r="I1978" s="63"/>
    </row>
    <row r="1979" spans="8:9" ht="20.100000000000001" customHeight="1">
      <c r="H1979" s="65"/>
      <c r="I1979" s="63"/>
    </row>
    <row r="1980" spans="8:9" ht="20.100000000000001" customHeight="1">
      <c r="H1980" s="65"/>
      <c r="I1980" s="63"/>
    </row>
    <row r="1981" spans="8:9" ht="20.100000000000001" customHeight="1">
      <c r="H1981" s="65"/>
      <c r="I1981" s="63"/>
    </row>
    <row r="1982" spans="8:9" ht="20.100000000000001" customHeight="1">
      <c r="H1982" s="65"/>
      <c r="I1982" s="63"/>
    </row>
    <row r="1983" spans="8:9" ht="20.100000000000001" customHeight="1">
      <c r="H1983" s="65"/>
      <c r="I1983" s="63"/>
    </row>
    <row r="1984" spans="8:9" ht="20.100000000000001" customHeight="1">
      <c r="H1984" s="65"/>
      <c r="I1984" s="63"/>
    </row>
    <row r="1985" spans="8:9" ht="20.100000000000001" customHeight="1">
      <c r="H1985" s="65"/>
      <c r="I1985" s="63"/>
    </row>
    <row r="1986" spans="8:9" ht="20.100000000000001" customHeight="1">
      <c r="H1986" s="65"/>
      <c r="I1986" s="63"/>
    </row>
    <row r="1987" spans="8:9" ht="20.100000000000001" customHeight="1">
      <c r="H1987" s="65"/>
      <c r="I1987" s="63"/>
    </row>
    <row r="1988" spans="8:9" ht="20.100000000000001" customHeight="1">
      <c r="H1988" s="65"/>
      <c r="I1988" s="63"/>
    </row>
    <row r="1989" spans="8:9" ht="20.100000000000001" customHeight="1">
      <c r="H1989" s="65"/>
      <c r="I1989" s="63"/>
    </row>
    <row r="1990" spans="8:9" ht="20.100000000000001" customHeight="1">
      <c r="H1990" s="65"/>
      <c r="I1990" s="63"/>
    </row>
    <row r="1991" spans="8:9" ht="20.100000000000001" customHeight="1">
      <c r="H1991" s="65"/>
      <c r="I1991" s="63"/>
    </row>
    <row r="1992" spans="8:9" ht="20.100000000000001" customHeight="1">
      <c r="H1992" s="65"/>
      <c r="I1992" s="63"/>
    </row>
    <row r="1993" spans="8:9" ht="20.100000000000001" customHeight="1">
      <c r="H1993" s="65"/>
      <c r="I1993" s="63"/>
    </row>
    <row r="1994" spans="8:9" ht="20.100000000000001" customHeight="1">
      <c r="H1994" s="65"/>
      <c r="I1994" s="63"/>
    </row>
    <row r="1995" spans="8:9" ht="20.100000000000001" customHeight="1">
      <c r="H1995" s="65"/>
      <c r="I1995" s="63"/>
    </row>
    <row r="1996" spans="8:9" ht="20.100000000000001" customHeight="1">
      <c r="H1996" s="65"/>
      <c r="I1996" s="63"/>
    </row>
    <row r="1997" spans="8:9" ht="20.100000000000001" customHeight="1">
      <c r="H1997" s="65"/>
      <c r="I1997" s="63"/>
    </row>
    <row r="1998" spans="8:9" ht="20.100000000000001" customHeight="1">
      <c r="H1998" s="65"/>
      <c r="I1998" s="63"/>
    </row>
    <row r="1999" spans="8:9" ht="20.100000000000001" customHeight="1">
      <c r="H1999" s="65"/>
      <c r="I1999" s="63"/>
    </row>
    <row r="2000" spans="8:9" ht="20.100000000000001" customHeight="1">
      <c r="H2000" s="65"/>
      <c r="I2000" s="63"/>
    </row>
    <row r="2001" spans="8:9" ht="20.100000000000001" customHeight="1">
      <c r="H2001" s="65"/>
      <c r="I2001" s="63"/>
    </row>
    <row r="2002" spans="8:9" ht="20.100000000000001" customHeight="1">
      <c r="H2002" s="65"/>
      <c r="I2002" s="63"/>
    </row>
    <row r="2003" spans="8:9" ht="20.100000000000001" customHeight="1">
      <c r="H2003" s="65"/>
      <c r="I2003" s="63"/>
    </row>
    <row r="2004" spans="8:9" ht="20.100000000000001" customHeight="1">
      <c r="H2004" s="65"/>
      <c r="I2004" s="63"/>
    </row>
    <row r="2005" spans="8:9" ht="20.100000000000001" customHeight="1">
      <c r="H2005" s="65"/>
      <c r="I2005" s="63"/>
    </row>
    <row r="2006" spans="8:9" ht="20.100000000000001" customHeight="1">
      <c r="H2006" s="65"/>
      <c r="I2006" s="63"/>
    </row>
    <row r="2007" spans="8:9" ht="20.100000000000001" customHeight="1">
      <c r="H2007" s="65"/>
      <c r="I2007" s="63"/>
    </row>
    <row r="2008" spans="8:9" ht="20.100000000000001" customHeight="1">
      <c r="H2008" s="65"/>
      <c r="I2008" s="63"/>
    </row>
    <row r="2009" spans="8:9" ht="20.100000000000001" customHeight="1">
      <c r="H2009" s="65"/>
      <c r="I2009" s="63"/>
    </row>
    <row r="2010" spans="8:9" ht="20.100000000000001" customHeight="1">
      <c r="H2010" s="65"/>
    </row>
    <row r="2011" spans="8:9" ht="20.100000000000001" customHeight="1">
      <c r="H2011" s="65"/>
    </row>
    <row r="2012" spans="8:9" ht="20.100000000000001" customHeight="1">
      <c r="H2012" s="65"/>
    </row>
    <row r="2013" spans="8:9" ht="20.100000000000001" customHeight="1">
      <c r="H2013" s="65"/>
    </row>
    <row r="2014" spans="8:9" ht="20.100000000000001" customHeight="1">
      <c r="H2014" s="65"/>
    </row>
    <row r="2015" spans="8:9" ht="20.100000000000001" customHeight="1">
      <c r="H2015" s="65"/>
    </row>
    <row r="2016" spans="8:9" ht="20.100000000000001" customHeight="1">
      <c r="H2016" s="65"/>
    </row>
    <row r="2017" spans="8:8" ht="20.100000000000001" customHeight="1">
      <c r="H2017" s="65"/>
    </row>
    <row r="2018" spans="8:8" ht="20.100000000000001" customHeight="1">
      <c r="H2018" s="65"/>
    </row>
    <row r="2019" spans="8:8" ht="20.100000000000001" customHeight="1">
      <c r="H2019" s="65"/>
    </row>
    <row r="2020" spans="8:8" ht="20.100000000000001" customHeight="1">
      <c r="H2020" s="65"/>
    </row>
    <row r="2021" spans="8:8" ht="20.100000000000001" customHeight="1">
      <c r="H2021" s="65"/>
    </row>
    <row r="2022" spans="8:8" ht="20.100000000000001" customHeight="1">
      <c r="H2022" s="65"/>
    </row>
    <row r="2023" spans="8:8" ht="20.100000000000001" customHeight="1">
      <c r="H2023" s="65"/>
    </row>
    <row r="2024" spans="8:8" ht="20.100000000000001" customHeight="1">
      <c r="H2024" s="65"/>
    </row>
    <row r="2025" spans="8:8" ht="20.100000000000001" customHeight="1">
      <c r="H2025" s="65"/>
    </row>
    <row r="2026" spans="8:8" ht="20.100000000000001" customHeight="1">
      <c r="H2026" s="65"/>
    </row>
    <row r="2027" spans="8:8" ht="20.100000000000001" customHeight="1">
      <c r="H2027" s="65"/>
    </row>
    <row r="2028" spans="8:8" ht="20.100000000000001" customHeight="1">
      <c r="H2028" s="65"/>
    </row>
    <row r="2029" spans="8:8" ht="20.100000000000001" customHeight="1">
      <c r="H2029" s="65"/>
    </row>
    <row r="2030" spans="8:8" ht="20.100000000000001" customHeight="1">
      <c r="H2030" s="65"/>
    </row>
    <row r="2031" spans="8:8" ht="20.100000000000001" customHeight="1">
      <c r="H2031" s="65"/>
    </row>
    <row r="2032" spans="8:8" ht="20.100000000000001" customHeight="1">
      <c r="H2032" s="65"/>
    </row>
    <row r="2033" spans="8:8" ht="20.100000000000001" customHeight="1">
      <c r="H2033" s="65"/>
    </row>
    <row r="2034" spans="8:8" ht="20.100000000000001" customHeight="1">
      <c r="H2034" s="65"/>
    </row>
    <row r="2035" spans="8:8" ht="20.100000000000001" customHeight="1">
      <c r="H2035" s="65"/>
    </row>
    <row r="2036" spans="8:8" ht="20.100000000000001" customHeight="1">
      <c r="H2036" s="65"/>
    </row>
    <row r="2037" spans="8:8" ht="20.100000000000001" customHeight="1">
      <c r="H2037" s="65"/>
    </row>
    <row r="2038" spans="8:8" ht="20.100000000000001" customHeight="1">
      <c r="H2038" s="65"/>
    </row>
    <row r="2039" spans="8:8" ht="20.100000000000001" customHeight="1">
      <c r="H2039" s="65"/>
    </row>
    <row r="2040" spans="8:8" ht="20.100000000000001" customHeight="1">
      <c r="H2040" s="65"/>
    </row>
    <row r="2041" spans="8:8" ht="20.100000000000001" customHeight="1">
      <c r="H2041" s="65"/>
    </row>
    <row r="2042" spans="8:8" ht="20.100000000000001" customHeight="1">
      <c r="H2042" s="65"/>
    </row>
    <row r="2043" spans="8:8" ht="20.100000000000001" customHeight="1">
      <c r="H2043" s="65"/>
    </row>
    <row r="2044" spans="8:8" ht="20.100000000000001" customHeight="1">
      <c r="H2044" s="65"/>
    </row>
    <row r="2045" spans="8:8" ht="20.100000000000001" customHeight="1">
      <c r="H2045" s="65"/>
    </row>
    <row r="2046" spans="8:8" ht="20.100000000000001" customHeight="1">
      <c r="H2046" s="65"/>
    </row>
    <row r="2047" spans="8:8" ht="20.100000000000001" customHeight="1">
      <c r="H2047" s="65"/>
    </row>
    <row r="2048" spans="8:8" ht="20.100000000000001" customHeight="1">
      <c r="H2048" s="65"/>
    </row>
    <row r="2049" spans="8:8" ht="20.100000000000001" customHeight="1">
      <c r="H2049" s="65"/>
    </row>
    <row r="2050" spans="8:8" ht="20.100000000000001" customHeight="1">
      <c r="H2050" s="65"/>
    </row>
    <row r="2051" spans="8:8" ht="20.100000000000001" customHeight="1">
      <c r="H2051" s="65"/>
    </row>
    <row r="2052" spans="8:8" ht="20.100000000000001" customHeight="1">
      <c r="H2052" s="65"/>
    </row>
    <row r="2053" spans="8:8" ht="20.100000000000001" customHeight="1">
      <c r="H2053" s="65"/>
    </row>
    <row r="2054" spans="8:8" ht="20.100000000000001" customHeight="1">
      <c r="H2054" s="65"/>
    </row>
    <row r="2055" spans="8:8" ht="20.100000000000001" customHeight="1">
      <c r="H2055" s="65"/>
    </row>
    <row r="2056" spans="8:8" ht="20.100000000000001" customHeight="1">
      <c r="H2056" s="65"/>
    </row>
    <row r="2057" spans="8:8" ht="20.100000000000001" customHeight="1">
      <c r="H2057" s="65"/>
    </row>
    <row r="2058" spans="8:8" ht="20.100000000000001" customHeight="1">
      <c r="H2058" s="65"/>
    </row>
    <row r="2059" spans="8:8" ht="20.100000000000001" customHeight="1">
      <c r="H2059" s="65"/>
    </row>
    <row r="2060" spans="8:8" ht="20.100000000000001" customHeight="1">
      <c r="H2060" s="65"/>
    </row>
    <row r="2061" spans="8:8" ht="20.100000000000001" customHeight="1">
      <c r="H2061" s="65"/>
    </row>
    <row r="2062" spans="8:8" ht="20.100000000000001" customHeight="1">
      <c r="H2062" s="65"/>
    </row>
    <row r="2063" spans="8:8" ht="20.100000000000001" customHeight="1">
      <c r="H2063" s="65"/>
    </row>
    <row r="2064" spans="8:8" ht="20.100000000000001" customHeight="1">
      <c r="H2064" s="65"/>
    </row>
    <row r="2065" spans="8:14" ht="20.100000000000001" customHeight="1">
      <c r="H2065" s="65"/>
    </row>
    <row r="2066" spans="8:14" ht="20.100000000000001" customHeight="1">
      <c r="H2066" s="65"/>
    </row>
    <row r="2067" spans="8:14" ht="20.100000000000001" customHeight="1">
      <c r="K2067" s="63" t="e">
        <f>IF(F2067&lt;&gt;"",HYPERLINK(CONCATENATE("O:\BE SCAM\1 chiffrages\",YEAR(D2067),"\",#REF!,"\Devis technique ",A2067),CONCATENATE("Voir dossier ",A2067)),HYPERLINK(CONCATENATE("O:\BE SCAM\1 chiffrages\",YEAR(D2067),"\",#REF!),CONCATENATE("Voir dossier ",A2067)))</f>
        <v>#REF!</v>
      </c>
      <c r="N2067" s="63" t="e">
        <f>IF(I2067&lt;&gt;"",HYPERLINK(CONCATENATE("O:\BE SCAM\1 chiffrages\",YEAR(G2067),"\",#REF!,"\Devis technique ",D2067),CONCATENATE("Voir dossier ",D2067)),HYPERLINK(CONCATENATE("O:\BE SCAM\1 chiffrages\",YEAR(G2067),"\",#REF!),CONCATENATE("Voir dossier ",D2067)))</f>
        <v>#REF!</v>
      </c>
    </row>
    <row r="2068" spans="8:14" ht="20.100000000000001" customHeight="1">
      <c r="K2068" s="63" t="e">
        <f>IF(F2068&lt;&gt;"",HYPERLINK(CONCATENATE("O:\BE SCAM\1 chiffrages\",YEAR(D2068),"\",#REF!,"\Devis technique ",A2068),CONCATENATE("Voir dossier ",A2068)),HYPERLINK(CONCATENATE("O:\BE SCAM\1 chiffrages\",YEAR(D2068),"\",#REF!),CONCATENATE("Voir dossier ",A2068)))</f>
        <v>#REF!</v>
      </c>
      <c r="N2068" s="63" t="e">
        <f>IF(I2068&lt;&gt;"",HYPERLINK(CONCATENATE("O:\BE SCAM\1 chiffrages\",YEAR(G2068),"\",#REF!,"\Devis technique ",D2068),CONCATENATE("Voir dossier ",D2068)),HYPERLINK(CONCATENATE("O:\BE SCAM\1 chiffrages\",YEAR(G2068),"\",#REF!),CONCATENATE("Voir dossier ",D2068)))</f>
        <v>#REF!</v>
      </c>
    </row>
    <row r="2069" spans="8:14" ht="20.100000000000001" customHeight="1">
      <c r="K2069" s="63" t="e">
        <f>IF(F2069&lt;&gt;"",HYPERLINK(CONCATENATE("O:\BE SCAM\1 chiffrages\",YEAR(D2069),"\",#REF!,"\Devis technique ",A2069),CONCATENATE("Voir dossier ",A2069)),HYPERLINK(CONCATENATE("O:\BE SCAM\1 chiffrages\",YEAR(D2069),"\",#REF!),CONCATENATE("Voir dossier ",A2069)))</f>
        <v>#REF!</v>
      </c>
      <c r="N2069" s="63" t="e">
        <f>IF(I2069&lt;&gt;"",HYPERLINK(CONCATENATE("O:\BE SCAM\1 chiffrages\",YEAR(G2069),"\",#REF!,"\Devis technique ",D2069),CONCATENATE("Voir dossier ",D2069)),HYPERLINK(CONCATENATE("O:\BE SCAM\1 chiffrages\",YEAR(G2069),"\",#REF!),CONCATENATE("Voir dossier ",D2069)))</f>
        <v>#REF!</v>
      </c>
    </row>
    <row r="2070" spans="8:14" ht="20.100000000000001" customHeight="1">
      <c r="K2070" s="63" t="e">
        <f>IF(F2070&lt;&gt;"",HYPERLINK(CONCATENATE("O:\BE SCAM\1 chiffrages\",YEAR(D2070),"\",#REF!,"\Devis technique ",A2070),CONCATENATE("Voir dossier ",A2070)),HYPERLINK(CONCATENATE("O:\BE SCAM\1 chiffrages\",YEAR(D2070),"\",#REF!),CONCATENATE("Voir dossier ",A2070)))</f>
        <v>#REF!</v>
      </c>
      <c r="N2070" s="63" t="e">
        <f>IF(I2070&lt;&gt;"",HYPERLINK(CONCATENATE("O:\BE SCAM\1 chiffrages\",YEAR(G2070),"\",#REF!,"\Devis technique ",D2070),CONCATENATE("Voir dossier ",D2070)),HYPERLINK(CONCATENATE("O:\BE SCAM\1 chiffrages\",YEAR(G2070),"\",#REF!),CONCATENATE("Voir dossier ",D2070)))</f>
        <v>#REF!</v>
      </c>
    </row>
    <row r="2071" spans="8:14" ht="20.100000000000001" customHeight="1">
      <c r="K2071" s="63" t="e">
        <f>IF(F2071&lt;&gt;"",HYPERLINK(CONCATENATE("O:\BE SCAM\1 chiffrages\",YEAR(D2071),"\",#REF!,"\Devis technique ",A2071),CONCATENATE("Voir dossier ",A2071)),HYPERLINK(CONCATENATE("O:\BE SCAM\1 chiffrages\",YEAR(D2071),"\",#REF!),CONCATENATE("Voir dossier ",A2071)))</f>
        <v>#REF!</v>
      </c>
      <c r="N2071" s="63" t="e">
        <f>IF(I2071&lt;&gt;"",HYPERLINK(CONCATENATE("O:\BE SCAM\1 chiffrages\",YEAR(G2071),"\",#REF!,"\Devis technique ",D2071),CONCATENATE("Voir dossier ",D2071)),HYPERLINK(CONCATENATE("O:\BE SCAM\1 chiffrages\",YEAR(G2071),"\",#REF!),CONCATENATE("Voir dossier ",D2071)))</f>
        <v>#REF!</v>
      </c>
    </row>
    <row r="2072" spans="8:14" ht="20.100000000000001" customHeight="1">
      <c r="K2072" s="63" t="e">
        <f>IF(F2072&lt;&gt;"",HYPERLINK(CONCATENATE("O:\BE SCAM\1 chiffrages\",YEAR(D2072),"\",#REF!,"\Devis technique ",A2072),CONCATENATE("Voir dossier ",A2072)),HYPERLINK(CONCATENATE("O:\BE SCAM\1 chiffrages\",YEAR(D2072),"\",#REF!),CONCATENATE("Voir dossier ",A2072)))</f>
        <v>#REF!</v>
      </c>
      <c r="N2072" s="63" t="e">
        <f>IF(I2072&lt;&gt;"",HYPERLINK(CONCATENATE("O:\BE SCAM\1 chiffrages\",YEAR(G2072),"\",#REF!,"\Devis technique ",D2072),CONCATENATE("Voir dossier ",D2072)),HYPERLINK(CONCATENATE("O:\BE SCAM\1 chiffrages\",YEAR(G2072),"\",#REF!),CONCATENATE("Voir dossier ",D2072)))</f>
        <v>#REF!</v>
      </c>
    </row>
    <row r="2073" spans="8:14" ht="20.100000000000001" customHeight="1">
      <c r="K2073" s="63" t="e">
        <f>IF(F2073&lt;&gt;"",HYPERLINK(CONCATENATE("O:\BE SCAM\1 chiffrages\",YEAR(D2073),"\",#REF!,"\Devis technique ",A2073),CONCATENATE("Voir dossier ",A2073)),HYPERLINK(CONCATENATE("O:\BE SCAM\1 chiffrages\",YEAR(D2073),"\",#REF!),CONCATENATE("Voir dossier ",A2073)))</f>
        <v>#REF!</v>
      </c>
      <c r="N2073" s="63" t="e">
        <f>IF(I2073&lt;&gt;"",HYPERLINK(CONCATENATE("O:\BE SCAM\1 chiffrages\",YEAR(G2073),"\",#REF!,"\Devis technique ",D2073),CONCATENATE("Voir dossier ",D2073)),HYPERLINK(CONCATENATE("O:\BE SCAM\1 chiffrages\",YEAR(G2073),"\",#REF!),CONCATENATE("Voir dossier ",D2073)))</f>
        <v>#REF!</v>
      </c>
    </row>
    <row r="2074" spans="8:14" ht="20.100000000000001" customHeight="1">
      <c r="K2074" s="63" t="e">
        <f>IF(F2074&lt;&gt;"",HYPERLINK(CONCATENATE("O:\BE SCAM\1 chiffrages\",YEAR(D2074),"\",#REF!,"\Devis technique ",A2074),CONCATENATE("Voir dossier ",A2074)),HYPERLINK(CONCATENATE("O:\BE SCAM\1 chiffrages\",YEAR(D2074),"\",#REF!),CONCATENATE("Voir dossier ",A2074)))</f>
        <v>#REF!</v>
      </c>
      <c r="N2074" s="63" t="e">
        <f>IF(I2074&lt;&gt;"",HYPERLINK(CONCATENATE("O:\BE SCAM\1 chiffrages\",YEAR(G2074),"\",#REF!,"\Devis technique ",D2074),CONCATENATE("Voir dossier ",D2074)),HYPERLINK(CONCATENATE("O:\BE SCAM\1 chiffrages\",YEAR(G2074),"\",#REF!),CONCATENATE("Voir dossier ",D2074)))</f>
        <v>#REF!</v>
      </c>
    </row>
    <row r="2075" spans="8:14" ht="20.100000000000001" customHeight="1">
      <c r="K2075" s="63" t="e">
        <f>IF(F2075&lt;&gt;"",HYPERLINK(CONCATENATE("O:\BE SCAM\1 chiffrages\",YEAR(D2075),"\",#REF!,"\Devis technique ",A2075),CONCATENATE("Voir dossier ",A2075)),HYPERLINK(CONCATENATE("O:\BE SCAM\1 chiffrages\",YEAR(D2075),"\",#REF!),CONCATENATE("Voir dossier ",A2075)))</f>
        <v>#REF!</v>
      </c>
      <c r="N2075" s="63" t="e">
        <f>IF(I2075&lt;&gt;"",HYPERLINK(CONCATENATE("O:\BE SCAM\1 chiffrages\",YEAR(G2075),"\",#REF!,"\Devis technique ",D2075),CONCATENATE("Voir dossier ",D2075)),HYPERLINK(CONCATENATE("O:\BE SCAM\1 chiffrages\",YEAR(G2075),"\",#REF!),CONCATENATE("Voir dossier ",D2075)))</f>
        <v>#REF!</v>
      </c>
    </row>
    <row r="2076" spans="8:14" ht="20.100000000000001" customHeight="1">
      <c r="K2076" s="63" t="e">
        <f>IF(F2076&lt;&gt;"",HYPERLINK(CONCATENATE("O:\BE SCAM\1 chiffrages\",YEAR(D2076),"\",#REF!,"\Devis technique ",A2076),CONCATENATE("Voir dossier ",A2076)),HYPERLINK(CONCATENATE("O:\BE SCAM\1 chiffrages\",YEAR(D2076),"\",#REF!),CONCATENATE("Voir dossier ",A2076)))</f>
        <v>#REF!</v>
      </c>
      <c r="N2076" s="63" t="e">
        <f>IF(I2076&lt;&gt;"",HYPERLINK(CONCATENATE("O:\BE SCAM\1 chiffrages\",YEAR(G2076),"\",#REF!,"\Devis technique ",D2076),CONCATENATE("Voir dossier ",D2076)),HYPERLINK(CONCATENATE("O:\BE SCAM\1 chiffrages\",YEAR(G2076),"\",#REF!),CONCATENATE("Voir dossier ",D2076)))</f>
        <v>#REF!</v>
      </c>
    </row>
    <row r="2077" spans="8:14" ht="20.100000000000001" customHeight="1">
      <c r="K2077" s="63" t="e">
        <f>IF(F2077&lt;&gt;"",HYPERLINK(CONCATENATE("O:\BE SCAM\1 chiffrages\",YEAR(D2077),"\",#REF!,"\Devis technique ",A2077),CONCATENATE("Voir dossier ",A2077)),HYPERLINK(CONCATENATE("O:\BE SCAM\1 chiffrages\",YEAR(D2077),"\",#REF!),CONCATENATE("Voir dossier ",A2077)))</f>
        <v>#REF!</v>
      </c>
      <c r="N2077" s="63" t="e">
        <f>IF(I2077&lt;&gt;"",HYPERLINK(CONCATENATE("O:\BE SCAM\1 chiffrages\",YEAR(G2077),"\",#REF!,"\Devis technique ",D2077),CONCATENATE("Voir dossier ",D2077)),HYPERLINK(CONCATENATE("O:\BE SCAM\1 chiffrages\",YEAR(G2077),"\",#REF!),CONCATENATE("Voir dossier ",D2077)))</f>
        <v>#REF!</v>
      </c>
    </row>
    <row r="2078" spans="8:14" ht="20.100000000000001" customHeight="1">
      <c r="K2078" s="63" t="e">
        <f>IF(F2078&lt;&gt;"",HYPERLINK(CONCATENATE("O:\BE SCAM\1 chiffrages\",YEAR(D2078),"\",#REF!,"\Devis technique ",A2078),CONCATENATE("Voir dossier ",A2078)),HYPERLINK(CONCATENATE("O:\BE SCAM\1 chiffrages\",YEAR(D2078),"\",#REF!),CONCATENATE("Voir dossier ",A2078)))</f>
        <v>#REF!</v>
      </c>
      <c r="N2078" s="63" t="e">
        <f>IF(I2078&lt;&gt;"",HYPERLINK(CONCATENATE("O:\BE SCAM\1 chiffrages\",YEAR(G2078),"\",#REF!,"\Devis technique ",D2078),CONCATENATE("Voir dossier ",D2078)),HYPERLINK(CONCATENATE("O:\BE SCAM\1 chiffrages\",YEAR(G2078),"\",#REF!),CONCATENATE("Voir dossier ",D2078)))</f>
        <v>#REF!</v>
      </c>
    </row>
    <row r="2079" spans="8:14" ht="20.100000000000001" customHeight="1">
      <c r="K2079" s="63" t="e">
        <f>IF(F2079&lt;&gt;"",HYPERLINK(CONCATENATE("O:\BE SCAM\1 chiffrages\",YEAR(D2079),"\",#REF!,"\Devis technique ",A2079),CONCATENATE("Voir dossier ",A2079)),HYPERLINK(CONCATENATE("O:\BE SCAM\1 chiffrages\",YEAR(D2079),"\",#REF!),CONCATENATE("Voir dossier ",A2079)))</f>
        <v>#REF!</v>
      </c>
      <c r="N2079" s="63" t="e">
        <f>IF(I2079&lt;&gt;"",HYPERLINK(CONCATENATE("O:\BE SCAM\1 chiffrages\",YEAR(G2079),"\",#REF!,"\Devis technique ",D2079),CONCATENATE("Voir dossier ",D2079)),HYPERLINK(CONCATENATE("O:\BE SCAM\1 chiffrages\",YEAR(G2079),"\",#REF!),CONCATENATE("Voir dossier ",D2079)))</f>
        <v>#REF!</v>
      </c>
    </row>
    <row r="2080" spans="8:14" ht="20.100000000000001" customHeight="1">
      <c r="K2080" s="63" t="e">
        <f>IF(F2080&lt;&gt;"",HYPERLINK(CONCATENATE("O:\BE SCAM\1 chiffrages\",YEAR(D2080),"\",#REF!,"\Devis technique ",A2080),CONCATENATE("Voir dossier ",A2080)),HYPERLINK(CONCATENATE("O:\BE SCAM\1 chiffrages\",YEAR(D2080),"\",#REF!),CONCATENATE("Voir dossier ",A2080)))</f>
        <v>#REF!</v>
      </c>
      <c r="N2080" s="63" t="e">
        <f>IF(I2080&lt;&gt;"",HYPERLINK(CONCATENATE("O:\BE SCAM\1 chiffrages\",YEAR(G2080),"\",#REF!,"\Devis technique ",D2080),CONCATENATE("Voir dossier ",D2080)),HYPERLINK(CONCATENATE("O:\BE SCAM\1 chiffrages\",YEAR(G2080),"\",#REF!),CONCATENATE("Voir dossier ",D2080)))</f>
        <v>#REF!</v>
      </c>
    </row>
    <row r="2081" spans="11:14" ht="20.100000000000001" customHeight="1">
      <c r="K2081" s="63" t="e">
        <f>IF(F2081&lt;&gt;"",HYPERLINK(CONCATENATE("O:\BE SCAM\1 chiffrages\",YEAR(D2081),"\",#REF!,"\Devis technique ",A2081),CONCATENATE("Voir dossier ",A2081)),HYPERLINK(CONCATENATE("O:\BE SCAM\1 chiffrages\",YEAR(D2081),"\",#REF!),CONCATENATE("Voir dossier ",A2081)))</f>
        <v>#REF!</v>
      </c>
      <c r="N2081" s="63" t="e">
        <f>IF(I2081&lt;&gt;"",HYPERLINK(CONCATENATE("O:\BE SCAM\1 chiffrages\",YEAR(G2081),"\",#REF!,"\Devis technique ",D2081),CONCATENATE("Voir dossier ",D2081)),HYPERLINK(CONCATENATE("O:\BE SCAM\1 chiffrages\",YEAR(G2081),"\",#REF!),CONCATENATE("Voir dossier ",D2081)))</f>
        <v>#REF!</v>
      </c>
    </row>
    <row r="2082" spans="11:14" ht="20.100000000000001" customHeight="1">
      <c r="K2082" s="63" t="e">
        <f>IF(F2082&lt;&gt;"",HYPERLINK(CONCATENATE("O:\BE SCAM\1 chiffrages\",YEAR(D2082),"\",#REF!,"\Devis technique ",A2082),CONCATENATE("Voir dossier ",A2082)),HYPERLINK(CONCATENATE("O:\BE SCAM\1 chiffrages\",YEAR(D2082),"\",#REF!),CONCATENATE("Voir dossier ",A2082)))</f>
        <v>#REF!</v>
      </c>
      <c r="N2082" s="63" t="e">
        <f>IF(I2082&lt;&gt;"",HYPERLINK(CONCATENATE("O:\BE SCAM\1 chiffrages\",YEAR(G2082),"\",#REF!,"\Devis technique ",D2082),CONCATENATE("Voir dossier ",D2082)),HYPERLINK(CONCATENATE("O:\BE SCAM\1 chiffrages\",YEAR(G2082),"\",#REF!),CONCATENATE("Voir dossier ",D2082)))</f>
        <v>#REF!</v>
      </c>
    </row>
    <row r="2083" spans="11:14" ht="20.100000000000001" customHeight="1">
      <c r="K2083" s="63" t="e">
        <f>IF(F2083&lt;&gt;"",HYPERLINK(CONCATENATE("O:\BE SCAM\1 chiffrages\",YEAR(D2083),"\",#REF!,"\Devis technique ",A2083),CONCATENATE("Voir dossier ",A2083)),HYPERLINK(CONCATENATE("O:\BE SCAM\1 chiffrages\",YEAR(D2083),"\",#REF!),CONCATENATE("Voir dossier ",A2083)))</f>
        <v>#REF!</v>
      </c>
      <c r="N2083" s="63" t="e">
        <f>IF(I2083&lt;&gt;"",HYPERLINK(CONCATENATE("O:\BE SCAM\1 chiffrages\",YEAR(G2083),"\",#REF!,"\Devis technique ",D2083),CONCATENATE("Voir dossier ",D2083)),HYPERLINK(CONCATENATE("O:\BE SCAM\1 chiffrages\",YEAR(G2083),"\",#REF!),CONCATENATE("Voir dossier ",D2083)))</f>
        <v>#REF!</v>
      </c>
    </row>
    <row r="2084" spans="11:14" ht="20.100000000000001" customHeight="1">
      <c r="K2084" s="63" t="e">
        <f>IF(F2084&lt;&gt;"",HYPERLINK(CONCATENATE("O:\BE SCAM\1 chiffrages\",YEAR(D2084),"\",#REF!,"\Devis technique ",A2084),CONCATENATE("Voir dossier ",A2084)),HYPERLINK(CONCATENATE("O:\BE SCAM\1 chiffrages\",YEAR(D2084),"\",#REF!),CONCATENATE("Voir dossier ",A2084)))</f>
        <v>#REF!</v>
      </c>
      <c r="N2084" s="63" t="e">
        <f>IF(I2084&lt;&gt;"",HYPERLINK(CONCATENATE("O:\BE SCAM\1 chiffrages\",YEAR(G2084),"\",#REF!,"\Devis technique ",D2084),CONCATENATE("Voir dossier ",D2084)),HYPERLINK(CONCATENATE("O:\BE SCAM\1 chiffrages\",YEAR(G2084),"\",#REF!),CONCATENATE("Voir dossier ",D2084)))</f>
        <v>#REF!</v>
      </c>
    </row>
    <row r="2085" spans="11:14" ht="20.100000000000001" customHeight="1">
      <c r="K2085" s="63" t="e">
        <f>IF(F2085&lt;&gt;"",HYPERLINK(CONCATENATE("O:\BE SCAM\1 chiffrages\",YEAR(D2085),"\",#REF!,"\Devis technique ",A2085),CONCATENATE("Voir dossier ",A2085)),HYPERLINK(CONCATENATE("O:\BE SCAM\1 chiffrages\",YEAR(D2085),"\",#REF!),CONCATENATE("Voir dossier ",A2085)))</f>
        <v>#REF!</v>
      </c>
      <c r="N2085" s="63" t="e">
        <f>IF(I2085&lt;&gt;"",HYPERLINK(CONCATENATE("O:\BE SCAM\1 chiffrages\",YEAR(G2085),"\",#REF!,"\Devis technique ",D2085),CONCATENATE("Voir dossier ",D2085)),HYPERLINK(CONCATENATE("O:\BE SCAM\1 chiffrages\",YEAR(G2085),"\",#REF!),CONCATENATE("Voir dossier ",D2085)))</f>
        <v>#REF!</v>
      </c>
    </row>
    <row r="2086" spans="11:14" ht="20.100000000000001" customHeight="1">
      <c r="K2086" s="63" t="e">
        <f>IF(F2086&lt;&gt;"",HYPERLINK(CONCATENATE("O:\BE SCAM\1 chiffrages\",YEAR(D2086),"\",#REF!,"\Devis technique ",A2086),CONCATENATE("Voir dossier ",A2086)),HYPERLINK(CONCATENATE("O:\BE SCAM\1 chiffrages\",YEAR(D2086),"\",#REF!),CONCATENATE("Voir dossier ",A2086)))</f>
        <v>#REF!</v>
      </c>
      <c r="N2086" s="63" t="e">
        <f>IF(I2086&lt;&gt;"",HYPERLINK(CONCATENATE("O:\BE SCAM\1 chiffrages\",YEAR(G2086),"\",#REF!,"\Devis technique ",D2086),CONCATENATE("Voir dossier ",D2086)),HYPERLINK(CONCATENATE("O:\BE SCAM\1 chiffrages\",YEAR(G2086),"\",#REF!),CONCATENATE("Voir dossier ",D2086)))</f>
        <v>#REF!</v>
      </c>
    </row>
    <row r="2087" spans="11:14" ht="20.100000000000001" customHeight="1">
      <c r="K2087" s="63" t="e">
        <f>IF(F2087&lt;&gt;"",HYPERLINK(CONCATENATE("O:\BE SCAM\1 chiffrages\",YEAR(D2087),"\",#REF!,"\Devis technique ",A2087),CONCATENATE("Voir dossier ",A2087)),HYPERLINK(CONCATENATE("O:\BE SCAM\1 chiffrages\",YEAR(D2087),"\",#REF!),CONCATENATE("Voir dossier ",A2087)))</f>
        <v>#REF!</v>
      </c>
      <c r="N2087" s="63" t="e">
        <f>IF(I2087&lt;&gt;"",HYPERLINK(CONCATENATE("O:\BE SCAM\1 chiffrages\",YEAR(G2087),"\",#REF!,"\Devis technique ",D2087),CONCATENATE("Voir dossier ",D2087)),HYPERLINK(CONCATENATE("O:\BE SCAM\1 chiffrages\",YEAR(G2087),"\",#REF!),CONCATENATE("Voir dossier ",D2087)))</f>
        <v>#REF!</v>
      </c>
    </row>
    <row r="2088" spans="11:14" ht="20.100000000000001" customHeight="1">
      <c r="K2088" s="63" t="e">
        <f>IF(F2088&lt;&gt;"",HYPERLINK(CONCATENATE("O:\BE SCAM\1 chiffrages\",YEAR(D2088),"\",#REF!,"\Devis technique ",A2088),CONCATENATE("Voir dossier ",A2088)),HYPERLINK(CONCATENATE("O:\BE SCAM\1 chiffrages\",YEAR(D2088),"\",#REF!),CONCATENATE("Voir dossier ",A2088)))</f>
        <v>#REF!</v>
      </c>
      <c r="N2088" s="63" t="e">
        <f>IF(I2088&lt;&gt;"",HYPERLINK(CONCATENATE("O:\BE SCAM\1 chiffrages\",YEAR(G2088),"\",#REF!,"\Devis technique ",D2088),CONCATENATE("Voir dossier ",D2088)),HYPERLINK(CONCATENATE("O:\BE SCAM\1 chiffrages\",YEAR(G2088),"\",#REF!),CONCATENATE("Voir dossier ",D2088)))</f>
        <v>#REF!</v>
      </c>
    </row>
    <row r="2089" spans="11:14" ht="20.100000000000001" customHeight="1">
      <c r="K2089" s="63" t="e">
        <f>IF(F2089&lt;&gt;"",HYPERLINK(CONCATENATE("O:\BE SCAM\1 chiffrages\",YEAR(D2089),"\",#REF!,"\Devis technique ",A2089),CONCATENATE("Voir dossier ",A2089)),HYPERLINK(CONCATENATE("O:\BE SCAM\1 chiffrages\",YEAR(D2089),"\",#REF!),CONCATENATE("Voir dossier ",A2089)))</f>
        <v>#REF!</v>
      </c>
      <c r="N2089" s="63" t="e">
        <f>IF(I2089&lt;&gt;"",HYPERLINK(CONCATENATE("O:\BE SCAM\1 chiffrages\",YEAR(G2089),"\",#REF!,"\Devis technique ",D2089),CONCATENATE("Voir dossier ",D2089)),HYPERLINK(CONCATENATE("O:\BE SCAM\1 chiffrages\",YEAR(G2089),"\",#REF!),CONCATENATE("Voir dossier ",D2089)))</f>
        <v>#REF!</v>
      </c>
    </row>
    <row r="2090" spans="11:14" ht="20.100000000000001" customHeight="1">
      <c r="K2090" s="63" t="e">
        <f>IF(F2090&lt;&gt;"",HYPERLINK(CONCATENATE("O:\BE SCAM\1 chiffrages\",YEAR(D2090),"\",#REF!,"\Devis technique ",A2090),CONCATENATE("Voir dossier ",A2090)),HYPERLINK(CONCATENATE("O:\BE SCAM\1 chiffrages\",YEAR(D2090),"\",#REF!),CONCATENATE("Voir dossier ",A2090)))</f>
        <v>#REF!</v>
      </c>
      <c r="N2090" s="63" t="e">
        <f>IF(I2090&lt;&gt;"",HYPERLINK(CONCATENATE("O:\BE SCAM\1 chiffrages\",YEAR(G2090),"\",#REF!,"\Devis technique ",D2090),CONCATENATE("Voir dossier ",D2090)),HYPERLINK(CONCATENATE("O:\BE SCAM\1 chiffrages\",YEAR(G2090),"\",#REF!),CONCATENATE("Voir dossier ",D2090)))</f>
        <v>#REF!</v>
      </c>
    </row>
    <row r="2091" spans="11:14" ht="20.100000000000001" customHeight="1">
      <c r="K2091" s="63" t="e">
        <f>IF(F2091&lt;&gt;"",HYPERLINK(CONCATENATE("O:\BE SCAM\1 chiffrages\",YEAR(D2091),"\",#REF!,"\Devis technique ",A2091),CONCATENATE("Voir dossier ",A2091)),HYPERLINK(CONCATENATE("O:\BE SCAM\1 chiffrages\",YEAR(D2091),"\",#REF!),CONCATENATE("Voir dossier ",A2091)))</f>
        <v>#REF!</v>
      </c>
      <c r="N2091" s="63" t="e">
        <f>IF(I2091&lt;&gt;"",HYPERLINK(CONCATENATE("O:\BE SCAM\1 chiffrages\",YEAR(G2091),"\",#REF!,"\Devis technique ",D2091),CONCATENATE("Voir dossier ",D2091)),HYPERLINK(CONCATENATE("O:\BE SCAM\1 chiffrages\",YEAR(G2091),"\",#REF!),CONCATENATE("Voir dossier ",D2091)))</f>
        <v>#REF!</v>
      </c>
    </row>
    <row r="2092" spans="11:14" ht="20.100000000000001" customHeight="1">
      <c r="K2092" s="63" t="e">
        <f>IF(F2092&lt;&gt;"",HYPERLINK(CONCATENATE("O:\BE SCAM\1 chiffrages\",YEAR(D2092),"\",#REF!,"\Devis technique ",A2092),CONCATENATE("Voir dossier ",A2092)),HYPERLINK(CONCATENATE("O:\BE SCAM\1 chiffrages\",YEAR(D2092),"\",#REF!),CONCATENATE("Voir dossier ",A2092)))</f>
        <v>#REF!</v>
      </c>
      <c r="N2092" s="63" t="e">
        <f>IF(I2092&lt;&gt;"",HYPERLINK(CONCATENATE("O:\BE SCAM\1 chiffrages\",YEAR(G2092),"\",#REF!,"\Devis technique ",D2092),CONCATENATE("Voir dossier ",D2092)),HYPERLINK(CONCATENATE("O:\BE SCAM\1 chiffrages\",YEAR(G2092),"\",#REF!),CONCATENATE("Voir dossier ",D2092)))</f>
        <v>#REF!</v>
      </c>
    </row>
    <row r="2093" spans="11:14" ht="20.100000000000001" customHeight="1">
      <c r="K2093" s="63" t="e">
        <f>IF(F2093&lt;&gt;"",HYPERLINK(CONCATENATE("O:\BE SCAM\1 chiffrages\",YEAR(D2093),"\",#REF!,"\Devis technique ",A2093),CONCATENATE("Voir dossier ",A2093)),HYPERLINK(CONCATENATE("O:\BE SCAM\1 chiffrages\",YEAR(D2093),"\",#REF!),CONCATENATE("Voir dossier ",A2093)))</f>
        <v>#REF!</v>
      </c>
      <c r="N2093" s="63" t="e">
        <f>IF(I2093&lt;&gt;"",HYPERLINK(CONCATENATE("O:\BE SCAM\1 chiffrages\",YEAR(G2093),"\",#REF!,"\Devis technique ",D2093),CONCATENATE("Voir dossier ",D2093)),HYPERLINK(CONCATENATE("O:\BE SCAM\1 chiffrages\",YEAR(G2093),"\",#REF!),CONCATENATE("Voir dossier ",D2093)))</f>
        <v>#REF!</v>
      </c>
    </row>
    <row r="2094" spans="11:14" ht="20.100000000000001" customHeight="1">
      <c r="K2094" s="63" t="e">
        <f>IF(F2094&lt;&gt;"",HYPERLINK(CONCATENATE("O:\BE SCAM\1 chiffrages\",YEAR(D2094),"\",#REF!,"\Devis technique ",A2094),CONCATENATE("Voir dossier ",A2094)),HYPERLINK(CONCATENATE("O:\BE SCAM\1 chiffrages\",YEAR(D2094),"\",#REF!),CONCATENATE("Voir dossier ",A2094)))</f>
        <v>#REF!</v>
      </c>
      <c r="N2094" s="63" t="e">
        <f>IF(I2094&lt;&gt;"",HYPERLINK(CONCATENATE("O:\BE SCAM\1 chiffrages\",YEAR(G2094),"\",#REF!,"\Devis technique ",D2094),CONCATENATE("Voir dossier ",D2094)),HYPERLINK(CONCATENATE("O:\BE SCAM\1 chiffrages\",YEAR(G2094),"\",#REF!),CONCATENATE("Voir dossier ",D2094)))</f>
        <v>#REF!</v>
      </c>
    </row>
    <row r="2095" spans="11:14" ht="20.100000000000001" customHeight="1">
      <c r="K2095" s="63" t="e">
        <f>IF(F2095&lt;&gt;"",HYPERLINK(CONCATENATE("O:\BE SCAM\1 chiffrages\",YEAR(D2095),"\",#REF!,"\Devis technique ",A2095),CONCATENATE("Voir dossier ",A2095)),HYPERLINK(CONCATENATE("O:\BE SCAM\1 chiffrages\",YEAR(D2095),"\",#REF!),CONCATENATE("Voir dossier ",A2095)))</f>
        <v>#REF!</v>
      </c>
      <c r="N2095" s="63" t="e">
        <f>IF(I2095&lt;&gt;"",HYPERLINK(CONCATENATE("O:\BE SCAM\1 chiffrages\",YEAR(G2095),"\",#REF!,"\Devis technique ",D2095),CONCATENATE("Voir dossier ",D2095)),HYPERLINK(CONCATENATE("O:\BE SCAM\1 chiffrages\",YEAR(G2095),"\",#REF!),CONCATENATE("Voir dossier ",D2095)))</f>
        <v>#REF!</v>
      </c>
    </row>
    <row r="2096" spans="11:14" ht="20.100000000000001" customHeight="1">
      <c r="K2096" s="63" t="e">
        <f>IF(F2096&lt;&gt;"",HYPERLINK(CONCATENATE("O:\BE SCAM\1 chiffrages\",YEAR(D2096),"\",#REF!,"\Devis technique ",A2096),CONCATENATE("Voir dossier ",A2096)),HYPERLINK(CONCATENATE("O:\BE SCAM\1 chiffrages\",YEAR(D2096),"\",#REF!),CONCATENATE("Voir dossier ",A2096)))</f>
        <v>#REF!</v>
      </c>
      <c r="N2096" s="63" t="e">
        <f>IF(I2096&lt;&gt;"",HYPERLINK(CONCATENATE("O:\BE SCAM\1 chiffrages\",YEAR(G2096),"\",#REF!,"\Devis technique ",D2096),CONCATENATE("Voir dossier ",D2096)),HYPERLINK(CONCATENATE("O:\BE SCAM\1 chiffrages\",YEAR(G2096),"\",#REF!),CONCATENATE("Voir dossier ",D2096)))</f>
        <v>#REF!</v>
      </c>
    </row>
    <row r="2097" spans="11:14" ht="20.100000000000001" customHeight="1">
      <c r="K2097" s="63" t="e">
        <f>IF(F2097&lt;&gt;"",HYPERLINK(CONCATENATE("O:\BE SCAM\1 chiffrages\",YEAR(D2097),"\",#REF!,"\Devis technique ",A2097),CONCATENATE("Voir dossier ",A2097)),HYPERLINK(CONCATENATE("O:\BE SCAM\1 chiffrages\",YEAR(D2097),"\",#REF!),CONCATENATE("Voir dossier ",A2097)))</f>
        <v>#REF!</v>
      </c>
      <c r="N2097" s="63" t="e">
        <f>IF(I2097&lt;&gt;"",HYPERLINK(CONCATENATE("O:\BE SCAM\1 chiffrages\",YEAR(G2097),"\",#REF!,"\Devis technique ",D2097),CONCATENATE("Voir dossier ",D2097)),HYPERLINK(CONCATENATE("O:\BE SCAM\1 chiffrages\",YEAR(G2097),"\",#REF!),CONCATENATE("Voir dossier ",D2097)))</f>
        <v>#REF!</v>
      </c>
    </row>
    <row r="2098" spans="11:14" ht="20.100000000000001" customHeight="1">
      <c r="K2098" s="63" t="e">
        <f>IF(F2098&lt;&gt;"",HYPERLINK(CONCATENATE("O:\BE SCAM\1 chiffrages\",YEAR(D2098),"\",#REF!,"\Devis technique ",A2098),CONCATENATE("Voir dossier ",A2098)),HYPERLINK(CONCATENATE("O:\BE SCAM\1 chiffrages\",YEAR(D2098),"\",#REF!),CONCATENATE("Voir dossier ",A2098)))</f>
        <v>#REF!</v>
      </c>
      <c r="N2098" s="63" t="e">
        <f>IF(I2098&lt;&gt;"",HYPERLINK(CONCATENATE("O:\BE SCAM\1 chiffrages\",YEAR(G2098),"\",#REF!,"\Devis technique ",D2098),CONCATENATE("Voir dossier ",D2098)),HYPERLINK(CONCATENATE("O:\BE SCAM\1 chiffrages\",YEAR(G2098),"\",#REF!),CONCATENATE("Voir dossier ",D2098)))</f>
        <v>#REF!</v>
      </c>
    </row>
    <row r="2099" spans="11:14" ht="20.100000000000001" customHeight="1">
      <c r="K2099" s="63" t="e">
        <f>IF(F2099&lt;&gt;"",HYPERLINK(CONCATENATE("O:\BE SCAM\1 chiffrages\",YEAR(D2099),"\",#REF!,"\Devis technique ",A2099),CONCATENATE("Voir dossier ",A2099)),HYPERLINK(CONCATENATE("O:\BE SCAM\1 chiffrages\",YEAR(D2099),"\",#REF!),CONCATENATE("Voir dossier ",A2099)))</f>
        <v>#REF!</v>
      </c>
      <c r="N2099" s="63" t="e">
        <f>IF(I2099&lt;&gt;"",HYPERLINK(CONCATENATE("O:\BE SCAM\1 chiffrages\",YEAR(G2099),"\",#REF!,"\Devis technique ",D2099),CONCATENATE("Voir dossier ",D2099)),HYPERLINK(CONCATENATE("O:\BE SCAM\1 chiffrages\",YEAR(G2099),"\",#REF!),CONCATENATE("Voir dossier ",D2099)))</f>
        <v>#REF!</v>
      </c>
    </row>
    <row r="2100" spans="11:14" ht="20.100000000000001" customHeight="1">
      <c r="K2100" s="63" t="e">
        <f>IF(F2100&lt;&gt;"",HYPERLINK(CONCATENATE("O:\BE SCAM\1 chiffrages\",YEAR(D2100),"\",#REF!,"\Devis technique ",A2100),CONCATENATE("Voir dossier ",A2100)),HYPERLINK(CONCATENATE("O:\BE SCAM\1 chiffrages\",YEAR(D2100),"\",#REF!),CONCATENATE("Voir dossier ",A2100)))</f>
        <v>#REF!</v>
      </c>
      <c r="N2100" s="63" t="e">
        <f>IF(I2100&lt;&gt;"",HYPERLINK(CONCATENATE("O:\BE SCAM\1 chiffrages\",YEAR(G2100),"\",#REF!,"\Devis technique ",D2100),CONCATENATE("Voir dossier ",D2100)),HYPERLINK(CONCATENATE("O:\BE SCAM\1 chiffrages\",YEAR(G2100),"\",#REF!),CONCATENATE("Voir dossier ",D2100)))</f>
        <v>#REF!</v>
      </c>
    </row>
    <row r="2101" spans="11:14" ht="20.100000000000001" customHeight="1">
      <c r="K2101" s="63" t="e">
        <f>IF(F2101&lt;&gt;"",HYPERLINK(CONCATENATE("O:\BE SCAM\1 chiffrages\",YEAR(D2101),"\",#REF!,"\Devis technique ",A2101),CONCATENATE("Voir dossier ",A2101)),HYPERLINK(CONCATENATE("O:\BE SCAM\1 chiffrages\",YEAR(D2101),"\",#REF!),CONCATENATE("Voir dossier ",A2101)))</f>
        <v>#REF!</v>
      </c>
      <c r="N2101" s="63" t="e">
        <f>IF(I2101&lt;&gt;"",HYPERLINK(CONCATENATE("O:\BE SCAM\1 chiffrages\",YEAR(G2101),"\",#REF!,"\Devis technique ",D2101),CONCATENATE("Voir dossier ",D2101)),HYPERLINK(CONCATENATE("O:\BE SCAM\1 chiffrages\",YEAR(G2101),"\",#REF!),CONCATENATE("Voir dossier ",D2101)))</f>
        <v>#REF!</v>
      </c>
    </row>
    <row r="2102" spans="11:14" ht="20.100000000000001" customHeight="1">
      <c r="K2102" s="63" t="e">
        <f>IF(F2102&lt;&gt;"",HYPERLINK(CONCATENATE("O:\BE SCAM\1 chiffrages\",YEAR(D2102),"\",#REF!,"\Devis technique ",A2102),CONCATENATE("Voir dossier ",A2102)),HYPERLINK(CONCATENATE("O:\BE SCAM\1 chiffrages\",YEAR(D2102),"\",#REF!),CONCATENATE("Voir dossier ",A2102)))</f>
        <v>#REF!</v>
      </c>
      <c r="N2102" s="63" t="e">
        <f>IF(I2102&lt;&gt;"",HYPERLINK(CONCATENATE("O:\BE SCAM\1 chiffrages\",YEAR(G2102),"\",#REF!,"\Devis technique ",D2102),CONCATENATE("Voir dossier ",D2102)),HYPERLINK(CONCATENATE("O:\BE SCAM\1 chiffrages\",YEAR(G2102),"\",#REF!),CONCATENATE("Voir dossier ",D2102)))</f>
        <v>#REF!</v>
      </c>
    </row>
    <row r="2103" spans="11:14" ht="20.100000000000001" customHeight="1">
      <c r="K2103" s="63" t="e">
        <f>IF(F2103&lt;&gt;"",HYPERLINK(CONCATENATE("O:\BE SCAM\1 chiffrages\",YEAR(D2103),"\",#REF!,"\Devis technique ",A2103),CONCATENATE("Voir dossier ",A2103)),HYPERLINK(CONCATENATE("O:\BE SCAM\1 chiffrages\",YEAR(D2103),"\",#REF!),CONCATENATE("Voir dossier ",A2103)))</f>
        <v>#REF!</v>
      </c>
      <c r="N2103" s="63" t="e">
        <f>IF(I2103&lt;&gt;"",HYPERLINK(CONCATENATE("O:\BE SCAM\1 chiffrages\",YEAR(G2103),"\",#REF!,"\Devis technique ",D2103),CONCATENATE("Voir dossier ",D2103)),HYPERLINK(CONCATENATE("O:\BE SCAM\1 chiffrages\",YEAR(G2103),"\",#REF!),CONCATENATE("Voir dossier ",D2103)))</f>
        <v>#REF!</v>
      </c>
    </row>
    <row r="2104" spans="11:14" ht="20.100000000000001" customHeight="1">
      <c r="K2104" s="63" t="e">
        <f>IF(F2104&lt;&gt;"",HYPERLINK(CONCATENATE("O:\BE SCAM\1 chiffrages\",YEAR(D2104),"\",#REF!,"\Devis technique ",A2104),CONCATENATE("Voir dossier ",A2104)),HYPERLINK(CONCATENATE("O:\BE SCAM\1 chiffrages\",YEAR(D2104),"\",#REF!),CONCATENATE("Voir dossier ",A2104)))</f>
        <v>#REF!</v>
      </c>
      <c r="N2104" s="63" t="e">
        <f>IF(I2104&lt;&gt;"",HYPERLINK(CONCATENATE("O:\BE SCAM\1 chiffrages\",YEAR(G2104),"\",#REF!,"\Devis technique ",D2104),CONCATENATE("Voir dossier ",D2104)),HYPERLINK(CONCATENATE("O:\BE SCAM\1 chiffrages\",YEAR(G2104),"\",#REF!),CONCATENATE("Voir dossier ",D2104)))</f>
        <v>#REF!</v>
      </c>
    </row>
    <row r="2105" spans="11:14" ht="20.100000000000001" customHeight="1">
      <c r="K2105" s="63" t="e">
        <f>IF(F2105&lt;&gt;"",HYPERLINK(CONCATENATE("O:\BE SCAM\1 chiffrages\",YEAR(D2105),"\",#REF!,"\Devis technique ",A2105),CONCATENATE("Voir dossier ",A2105)),HYPERLINK(CONCATENATE("O:\BE SCAM\1 chiffrages\",YEAR(D2105),"\",#REF!),CONCATENATE("Voir dossier ",A2105)))</f>
        <v>#REF!</v>
      </c>
      <c r="N2105" s="63" t="e">
        <f>IF(I2105&lt;&gt;"",HYPERLINK(CONCATENATE("O:\BE SCAM\1 chiffrages\",YEAR(G2105),"\",#REF!,"\Devis technique ",D2105),CONCATENATE("Voir dossier ",D2105)),HYPERLINK(CONCATENATE("O:\BE SCAM\1 chiffrages\",YEAR(G2105),"\",#REF!),CONCATENATE("Voir dossier ",D2105)))</f>
        <v>#REF!</v>
      </c>
    </row>
    <row r="2106" spans="11:14" ht="20.100000000000001" customHeight="1">
      <c r="K2106" s="63" t="e">
        <f>IF(F2106&lt;&gt;"",HYPERLINK(CONCATENATE("O:\BE SCAM\1 chiffrages\",YEAR(D2106),"\",#REF!,"\Devis technique ",A2106),CONCATENATE("Voir dossier ",A2106)),HYPERLINK(CONCATENATE("O:\BE SCAM\1 chiffrages\",YEAR(D2106),"\",#REF!),CONCATENATE("Voir dossier ",A2106)))</f>
        <v>#REF!</v>
      </c>
      <c r="N2106" s="63" t="e">
        <f>IF(I2106&lt;&gt;"",HYPERLINK(CONCATENATE("O:\BE SCAM\1 chiffrages\",YEAR(G2106),"\",#REF!,"\Devis technique ",D2106),CONCATENATE("Voir dossier ",D2106)),HYPERLINK(CONCATENATE("O:\BE SCAM\1 chiffrages\",YEAR(G2106),"\",#REF!),CONCATENATE("Voir dossier ",D2106)))</f>
        <v>#REF!</v>
      </c>
    </row>
    <row r="2107" spans="11:14" ht="20.100000000000001" customHeight="1">
      <c r="K2107" s="63" t="e">
        <f>IF(F2107&lt;&gt;"",HYPERLINK(CONCATENATE("O:\BE SCAM\1 chiffrages\",YEAR(D2107),"\",#REF!,"\Devis technique ",A2107),CONCATENATE("Voir dossier ",A2107)),HYPERLINK(CONCATENATE("O:\BE SCAM\1 chiffrages\",YEAR(D2107),"\",#REF!),CONCATENATE("Voir dossier ",A2107)))</f>
        <v>#REF!</v>
      </c>
      <c r="N2107" s="63" t="e">
        <f>IF(I2107&lt;&gt;"",HYPERLINK(CONCATENATE("O:\BE SCAM\1 chiffrages\",YEAR(G2107),"\",#REF!,"\Devis technique ",D2107),CONCATENATE("Voir dossier ",D2107)),HYPERLINK(CONCATENATE("O:\BE SCAM\1 chiffrages\",YEAR(G2107),"\",#REF!),CONCATENATE("Voir dossier ",D2107)))</f>
        <v>#REF!</v>
      </c>
    </row>
    <row r="2108" spans="11:14" ht="20.100000000000001" customHeight="1">
      <c r="K2108" s="63" t="e">
        <f>IF(F2108&lt;&gt;"",HYPERLINK(CONCATENATE("O:\BE SCAM\1 chiffrages\",YEAR(D2108),"\",#REF!,"\Devis technique ",A2108),CONCATENATE("Voir dossier ",A2108)),HYPERLINK(CONCATENATE("O:\BE SCAM\1 chiffrages\",YEAR(D2108),"\",#REF!),CONCATENATE("Voir dossier ",A2108)))</f>
        <v>#REF!</v>
      </c>
      <c r="N2108" s="63" t="e">
        <f>IF(I2108&lt;&gt;"",HYPERLINK(CONCATENATE("O:\BE SCAM\1 chiffrages\",YEAR(G2108),"\",#REF!,"\Devis technique ",D2108),CONCATENATE("Voir dossier ",D2108)),HYPERLINK(CONCATENATE("O:\BE SCAM\1 chiffrages\",YEAR(G2108),"\",#REF!),CONCATENATE("Voir dossier ",D2108)))</f>
        <v>#REF!</v>
      </c>
    </row>
    <row r="2109" spans="11:14" ht="20.100000000000001" customHeight="1">
      <c r="K2109" s="63" t="e">
        <f>IF(F2109&lt;&gt;"",HYPERLINK(CONCATENATE("O:\BE SCAM\1 chiffrages\",YEAR(D2109),"\",#REF!,"\Devis technique ",A2109),CONCATENATE("Voir dossier ",A2109)),HYPERLINK(CONCATENATE("O:\BE SCAM\1 chiffrages\",YEAR(D2109),"\",#REF!),CONCATENATE("Voir dossier ",A2109)))</f>
        <v>#REF!</v>
      </c>
      <c r="N2109" s="63" t="e">
        <f>IF(I2109&lt;&gt;"",HYPERLINK(CONCATENATE("O:\BE SCAM\1 chiffrages\",YEAR(G2109),"\",#REF!,"\Devis technique ",D2109),CONCATENATE("Voir dossier ",D2109)),HYPERLINK(CONCATENATE("O:\BE SCAM\1 chiffrages\",YEAR(G2109),"\",#REF!),CONCATENATE("Voir dossier ",D2109)))</f>
        <v>#REF!</v>
      </c>
    </row>
    <row r="2110" spans="11:14" ht="20.100000000000001" customHeight="1">
      <c r="K2110" s="63" t="e">
        <f>IF(F2110&lt;&gt;"",HYPERLINK(CONCATENATE("O:\BE SCAM\1 chiffrages\",YEAR(D2110),"\",#REF!,"\Devis technique ",A2110),CONCATENATE("Voir dossier ",A2110)),HYPERLINK(CONCATENATE("O:\BE SCAM\1 chiffrages\",YEAR(D2110),"\",#REF!),CONCATENATE("Voir dossier ",A2110)))</f>
        <v>#REF!</v>
      </c>
      <c r="N2110" s="63" t="e">
        <f>IF(I2110&lt;&gt;"",HYPERLINK(CONCATENATE("O:\BE SCAM\1 chiffrages\",YEAR(G2110),"\",#REF!,"\Devis technique ",D2110),CONCATENATE("Voir dossier ",D2110)),HYPERLINK(CONCATENATE("O:\BE SCAM\1 chiffrages\",YEAR(G2110),"\",#REF!),CONCATENATE("Voir dossier ",D2110)))</f>
        <v>#REF!</v>
      </c>
    </row>
    <row r="2111" spans="11:14" ht="20.100000000000001" customHeight="1">
      <c r="K2111" s="63" t="e">
        <f>IF(F2111&lt;&gt;"",HYPERLINK(CONCATENATE("O:\BE SCAM\1 chiffrages\",YEAR(D2111),"\",#REF!,"\Devis technique ",A2111),CONCATENATE("Voir dossier ",A2111)),HYPERLINK(CONCATENATE("O:\BE SCAM\1 chiffrages\",YEAR(D2111),"\",#REF!),CONCATENATE("Voir dossier ",A2111)))</f>
        <v>#REF!</v>
      </c>
      <c r="N2111" s="63" t="e">
        <f>IF(I2111&lt;&gt;"",HYPERLINK(CONCATENATE("O:\BE SCAM\1 chiffrages\",YEAR(G2111),"\",#REF!,"\Devis technique ",D2111),CONCATENATE("Voir dossier ",D2111)),HYPERLINK(CONCATENATE("O:\BE SCAM\1 chiffrages\",YEAR(G2111),"\",#REF!),CONCATENATE("Voir dossier ",D2111)))</f>
        <v>#REF!</v>
      </c>
    </row>
    <row r="2112" spans="11:14" ht="20.100000000000001" customHeight="1">
      <c r="K2112" s="63" t="e">
        <f>IF(F2112&lt;&gt;"",HYPERLINK(CONCATENATE("O:\BE SCAM\1 chiffrages\",YEAR(D2112),"\",#REF!,"\Devis technique ",A2112),CONCATENATE("Voir dossier ",A2112)),HYPERLINK(CONCATENATE("O:\BE SCAM\1 chiffrages\",YEAR(D2112),"\",#REF!),CONCATENATE("Voir dossier ",A2112)))</f>
        <v>#REF!</v>
      </c>
      <c r="N2112" s="63" t="e">
        <f>IF(I2112&lt;&gt;"",HYPERLINK(CONCATENATE("O:\BE SCAM\1 chiffrages\",YEAR(G2112),"\",#REF!,"\Devis technique ",D2112),CONCATENATE("Voir dossier ",D2112)),HYPERLINK(CONCATENATE("O:\BE SCAM\1 chiffrages\",YEAR(G2112),"\",#REF!),CONCATENATE("Voir dossier ",D2112)))</f>
        <v>#REF!</v>
      </c>
    </row>
    <row r="2113" spans="11:14" ht="20.100000000000001" customHeight="1">
      <c r="K2113" s="63" t="e">
        <f>IF(F2113&lt;&gt;"",HYPERLINK(CONCATENATE("O:\BE SCAM\1 chiffrages\",YEAR(D2113),"\",#REF!,"\Devis technique ",A2113),CONCATENATE("Voir dossier ",A2113)),HYPERLINK(CONCATENATE("O:\BE SCAM\1 chiffrages\",YEAR(D2113),"\",#REF!),CONCATENATE("Voir dossier ",A2113)))</f>
        <v>#REF!</v>
      </c>
      <c r="N2113" s="63" t="e">
        <f>IF(I2113&lt;&gt;"",HYPERLINK(CONCATENATE("O:\BE SCAM\1 chiffrages\",YEAR(G2113),"\",#REF!,"\Devis technique ",D2113),CONCATENATE("Voir dossier ",D2113)),HYPERLINK(CONCATENATE("O:\BE SCAM\1 chiffrages\",YEAR(G2113),"\",#REF!),CONCATENATE("Voir dossier ",D2113)))</f>
        <v>#REF!</v>
      </c>
    </row>
    <row r="2114" spans="11:14" ht="20.100000000000001" customHeight="1">
      <c r="K2114" s="63" t="e">
        <f>IF(F2114&lt;&gt;"",HYPERLINK(CONCATENATE("O:\BE SCAM\1 chiffrages\",YEAR(D2114),"\",#REF!,"\Devis technique ",A2114),CONCATENATE("Voir dossier ",A2114)),HYPERLINK(CONCATENATE("O:\BE SCAM\1 chiffrages\",YEAR(D2114),"\",#REF!),CONCATENATE("Voir dossier ",A2114)))</f>
        <v>#REF!</v>
      </c>
      <c r="N2114" s="63" t="e">
        <f>IF(I2114&lt;&gt;"",HYPERLINK(CONCATENATE("O:\BE SCAM\1 chiffrages\",YEAR(G2114),"\",#REF!,"\Devis technique ",D2114),CONCATENATE("Voir dossier ",D2114)),HYPERLINK(CONCATENATE("O:\BE SCAM\1 chiffrages\",YEAR(G2114),"\",#REF!),CONCATENATE("Voir dossier ",D2114)))</f>
        <v>#REF!</v>
      </c>
    </row>
    <row r="2115" spans="11:14" ht="20.100000000000001" customHeight="1">
      <c r="K2115" s="63" t="e">
        <f>IF(F2115&lt;&gt;"",HYPERLINK(CONCATENATE("O:\BE SCAM\1 chiffrages\",YEAR(D2115),"\",#REF!,"\Devis technique ",A2115),CONCATENATE("Voir dossier ",A2115)),HYPERLINK(CONCATENATE("O:\BE SCAM\1 chiffrages\",YEAR(D2115),"\",#REF!),CONCATENATE("Voir dossier ",A2115)))</f>
        <v>#REF!</v>
      </c>
      <c r="N2115" s="63" t="e">
        <f>IF(I2115&lt;&gt;"",HYPERLINK(CONCATENATE("O:\BE SCAM\1 chiffrages\",YEAR(G2115),"\",#REF!,"\Devis technique ",D2115),CONCATENATE("Voir dossier ",D2115)),HYPERLINK(CONCATENATE("O:\BE SCAM\1 chiffrages\",YEAR(G2115),"\",#REF!),CONCATENATE("Voir dossier ",D2115)))</f>
        <v>#REF!</v>
      </c>
    </row>
    <row r="2116" spans="11:14" ht="20.100000000000001" customHeight="1">
      <c r="K2116" s="63" t="e">
        <f>IF(F2116&lt;&gt;"",HYPERLINK(CONCATENATE("O:\BE SCAM\1 chiffrages\",YEAR(D2116),"\",#REF!,"\Devis technique ",A2116),CONCATENATE("Voir dossier ",A2116)),HYPERLINK(CONCATENATE("O:\BE SCAM\1 chiffrages\",YEAR(D2116),"\",#REF!),CONCATENATE("Voir dossier ",A2116)))</f>
        <v>#REF!</v>
      </c>
      <c r="N2116" s="63" t="e">
        <f>IF(I2116&lt;&gt;"",HYPERLINK(CONCATENATE("O:\BE SCAM\1 chiffrages\",YEAR(G2116),"\",#REF!,"\Devis technique ",D2116),CONCATENATE("Voir dossier ",D2116)),HYPERLINK(CONCATENATE("O:\BE SCAM\1 chiffrages\",YEAR(G2116),"\",#REF!),CONCATENATE("Voir dossier ",D2116)))</f>
        <v>#REF!</v>
      </c>
    </row>
    <row r="2117" spans="11:14" ht="20.100000000000001" customHeight="1">
      <c r="K2117" s="63" t="e">
        <f>IF(F2117&lt;&gt;"",HYPERLINK(CONCATENATE("O:\BE SCAM\1 chiffrages\",YEAR(D2117),"\",#REF!,"\Devis technique ",A2117),CONCATENATE("Voir dossier ",A2117)),HYPERLINK(CONCATENATE("O:\BE SCAM\1 chiffrages\",YEAR(D2117),"\",#REF!),CONCATENATE("Voir dossier ",A2117)))</f>
        <v>#REF!</v>
      </c>
      <c r="N2117" s="63" t="e">
        <f>IF(I2117&lt;&gt;"",HYPERLINK(CONCATENATE("O:\BE SCAM\1 chiffrages\",YEAR(G2117),"\",#REF!,"\Devis technique ",D2117),CONCATENATE("Voir dossier ",D2117)),HYPERLINK(CONCATENATE("O:\BE SCAM\1 chiffrages\",YEAR(G2117),"\",#REF!),CONCATENATE("Voir dossier ",D2117)))</f>
        <v>#REF!</v>
      </c>
    </row>
    <row r="2118" spans="11:14" ht="20.100000000000001" customHeight="1">
      <c r="K2118" s="63" t="e">
        <f>IF(F2118&lt;&gt;"",HYPERLINK(CONCATENATE("O:\BE SCAM\1 chiffrages\",YEAR(D2118),"\",#REF!,"\Devis technique ",A2118),CONCATENATE("Voir dossier ",A2118)),HYPERLINK(CONCATENATE("O:\BE SCAM\1 chiffrages\",YEAR(D2118),"\",#REF!),CONCATENATE("Voir dossier ",A2118)))</f>
        <v>#REF!</v>
      </c>
      <c r="N2118" s="63" t="e">
        <f>IF(I2118&lt;&gt;"",HYPERLINK(CONCATENATE("O:\BE SCAM\1 chiffrages\",YEAR(G2118),"\",#REF!,"\Devis technique ",D2118),CONCATENATE("Voir dossier ",D2118)),HYPERLINK(CONCATENATE("O:\BE SCAM\1 chiffrages\",YEAR(G2118),"\",#REF!),CONCATENATE("Voir dossier ",D2118)))</f>
        <v>#REF!</v>
      </c>
    </row>
    <row r="2119" spans="11:14" ht="20.100000000000001" customHeight="1">
      <c r="K2119" s="63" t="e">
        <f>IF(F2119&lt;&gt;"",HYPERLINK(CONCATENATE("O:\BE SCAM\1 chiffrages\",YEAR(D2119),"\",#REF!,"\Devis technique ",A2119),CONCATENATE("Voir dossier ",A2119)),HYPERLINK(CONCATENATE("O:\BE SCAM\1 chiffrages\",YEAR(D2119),"\",#REF!),CONCATENATE("Voir dossier ",A2119)))</f>
        <v>#REF!</v>
      </c>
      <c r="N2119" s="63" t="e">
        <f>IF(I2119&lt;&gt;"",HYPERLINK(CONCATENATE("O:\BE SCAM\1 chiffrages\",YEAR(G2119),"\",#REF!,"\Devis technique ",D2119),CONCATENATE("Voir dossier ",D2119)),HYPERLINK(CONCATENATE("O:\BE SCAM\1 chiffrages\",YEAR(G2119),"\",#REF!),CONCATENATE("Voir dossier ",D2119)))</f>
        <v>#REF!</v>
      </c>
    </row>
    <row r="2120" spans="11:14" ht="20.100000000000001" customHeight="1">
      <c r="K2120" s="63" t="e">
        <f>IF(F2120&lt;&gt;"",HYPERLINK(CONCATENATE("O:\BE SCAM\1 chiffrages\",YEAR(D2120),"\",#REF!,"\Devis technique ",A2120),CONCATENATE("Voir dossier ",A2120)),HYPERLINK(CONCATENATE("O:\BE SCAM\1 chiffrages\",YEAR(D2120),"\",#REF!),CONCATENATE("Voir dossier ",A2120)))</f>
        <v>#REF!</v>
      </c>
      <c r="N2120" s="63" t="e">
        <f>IF(I2120&lt;&gt;"",HYPERLINK(CONCATENATE("O:\BE SCAM\1 chiffrages\",YEAR(G2120),"\",#REF!,"\Devis technique ",D2120),CONCATENATE("Voir dossier ",D2120)),HYPERLINK(CONCATENATE("O:\BE SCAM\1 chiffrages\",YEAR(G2120),"\",#REF!),CONCATENATE("Voir dossier ",D2120)))</f>
        <v>#REF!</v>
      </c>
    </row>
    <row r="2121" spans="11:14" ht="20.100000000000001" customHeight="1">
      <c r="K2121" s="63" t="e">
        <f>IF(F2121&lt;&gt;"",HYPERLINK(CONCATENATE("O:\BE SCAM\1 chiffrages\",YEAR(D2121),"\",#REF!,"\Devis technique ",A2121),CONCATENATE("Voir dossier ",A2121)),HYPERLINK(CONCATENATE("O:\BE SCAM\1 chiffrages\",YEAR(D2121),"\",#REF!),CONCATENATE("Voir dossier ",A2121)))</f>
        <v>#REF!</v>
      </c>
      <c r="N2121" s="63" t="e">
        <f>IF(I2121&lt;&gt;"",HYPERLINK(CONCATENATE("O:\BE SCAM\1 chiffrages\",YEAR(G2121),"\",#REF!,"\Devis technique ",D2121),CONCATENATE("Voir dossier ",D2121)),HYPERLINK(CONCATENATE("O:\BE SCAM\1 chiffrages\",YEAR(G2121),"\",#REF!),CONCATENATE("Voir dossier ",D2121)))</f>
        <v>#REF!</v>
      </c>
    </row>
    <row r="2122" spans="11:14" ht="20.100000000000001" customHeight="1">
      <c r="K2122" s="63" t="e">
        <f>IF(F2122&lt;&gt;"",HYPERLINK(CONCATENATE("O:\BE SCAM\1 chiffrages\",YEAR(D2122),"\",#REF!,"\Devis technique ",A2122),CONCATENATE("Voir dossier ",A2122)),HYPERLINK(CONCATENATE("O:\BE SCAM\1 chiffrages\",YEAR(D2122),"\",#REF!),CONCATENATE("Voir dossier ",A2122)))</f>
        <v>#REF!</v>
      </c>
      <c r="N2122" s="63" t="e">
        <f>IF(I2122&lt;&gt;"",HYPERLINK(CONCATENATE("O:\BE SCAM\1 chiffrages\",YEAR(G2122),"\",#REF!,"\Devis technique ",D2122),CONCATENATE("Voir dossier ",D2122)),HYPERLINK(CONCATENATE("O:\BE SCAM\1 chiffrages\",YEAR(G2122),"\",#REF!),CONCATENATE("Voir dossier ",D2122)))</f>
        <v>#REF!</v>
      </c>
    </row>
    <row r="2123" spans="11:14" ht="20.100000000000001" customHeight="1">
      <c r="K2123" s="63" t="e">
        <f>IF(F2123&lt;&gt;"",HYPERLINK(CONCATENATE("O:\BE SCAM\1 chiffrages\",YEAR(D2123),"\",#REF!,"\Devis technique ",A2123),CONCATENATE("Voir dossier ",A2123)),HYPERLINK(CONCATENATE("O:\BE SCAM\1 chiffrages\",YEAR(D2123),"\",#REF!),CONCATENATE("Voir dossier ",A2123)))</f>
        <v>#REF!</v>
      </c>
      <c r="N2123" s="63" t="e">
        <f>IF(I2123&lt;&gt;"",HYPERLINK(CONCATENATE("O:\BE SCAM\1 chiffrages\",YEAR(G2123),"\",#REF!,"\Devis technique ",D2123),CONCATENATE("Voir dossier ",D2123)),HYPERLINK(CONCATENATE("O:\BE SCAM\1 chiffrages\",YEAR(G2123),"\",#REF!),CONCATENATE("Voir dossier ",D2123)))</f>
        <v>#REF!</v>
      </c>
    </row>
    <row r="2124" spans="11:14" ht="20.100000000000001" customHeight="1">
      <c r="K2124" s="63" t="e">
        <f>IF(F2124&lt;&gt;"",HYPERLINK(CONCATENATE("O:\BE SCAM\1 chiffrages\",YEAR(D2124),"\",#REF!,"\Devis technique ",A2124),CONCATENATE("Voir dossier ",A2124)),HYPERLINK(CONCATENATE("O:\BE SCAM\1 chiffrages\",YEAR(D2124),"\",#REF!),CONCATENATE("Voir dossier ",A2124)))</f>
        <v>#REF!</v>
      </c>
      <c r="N2124" s="63" t="e">
        <f>IF(I2124&lt;&gt;"",HYPERLINK(CONCATENATE("O:\BE SCAM\1 chiffrages\",YEAR(G2124),"\",#REF!,"\Devis technique ",D2124),CONCATENATE("Voir dossier ",D2124)),HYPERLINK(CONCATENATE("O:\BE SCAM\1 chiffrages\",YEAR(G2124),"\",#REF!),CONCATENATE("Voir dossier ",D2124)))</f>
        <v>#REF!</v>
      </c>
    </row>
    <row r="2125" spans="11:14" ht="20.100000000000001" customHeight="1">
      <c r="K2125" s="63" t="e">
        <f>IF(F2125&lt;&gt;"",HYPERLINK(CONCATENATE("O:\BE SCAM\1 chiffrages\",YEAR(D2125),"\",#REF!,"\Devis technique ",A2125),CONCATENATE("Voir dossier ",A2125)),HYPERLINK(CONCATENATE("O:\BE SCAM\1 chiffrages\",YEAR(D2125),"\",#REF!),CONCATENATE("Voir dossier ",A2125)))</f>
        <v>#REF!</v>
      </c>
      <c r="N2125" s="63" t="e">
        <f>IF(I2125&lt;&gt;"",HYPERLINK(CONCATENATE("O:\BE SCAM\1 chiffrages\",YEAR(G2125),"\",#REF!,"\Devis technique ",D2125),CONCATENATE("Voir dossier ",D2125)),HYPERLINK(CONCATENATE("O:\BE SCAM\1 chiffrages\",YEAR(G2125),"\",#REF!),CONCATENATE("Voir dossier ",D2125)))</f>
        <v>#REF!</v>
      </c>
    </row>
    <row r="2126" spans="11:14" ht="20.100000000000001" customHeight="1">
      <c r="K2126" s="63" t="e">
        <f>IF(F2126&lt;&gt;"",HYPERLINK(CONCATENATE("O:\BE SCAM\1 chiffrages\",YEAR(D2126),"\",#REF!,"\Devis technique ",A2126),CONCATENATE("Voir dossier ",A2126)),HYPERLINK(CONCATENATE("O:\BE SCAM\1 chiffrages\",YEAR(D2126),"\",#REF!),CONCATENATE("Voir dossier ",A2126)))</f>
        <v>#REF!</v>
      </c>
      <c r="N2126" s="63" t="e">
        <f>IF(I2126&lt;&gt;"",HYPERLINK(CONCATENATE("O:\BE SCAM\1 chiffrages\",YEAR(G2126),"\",#REF!,"\Devis technique ",D2126),CONCATENATE("Voir dossier ",D2126)),HYPERLINK(CONCATENATE("O:\BE SCAM\1 chiffrages\",YEAR(G2126),"\",#REF!),CONCATENATE("Voir dossier ",D2126)))</f>
        <v>#REF!</v>
      </c>
    </row>
    <row r="2127" spans="11:14" ht="20.100000000000001" customHeight="1">
      <c r="K2127" s="63" t="e">
        <f>IF(F2127&lt;&gt;"",HYPERLINK(CONCATENATE("O:\BE SCAM\1 chiffrages\",YEAR(D2127),"\",#REF!,"\Devis technique ",A2127),CONCATENATE("Voir dossier ",A2127)),HYPERLINK(CONCATENATE("O:\BE SCAM\1 chiffrages\",YEAR(D2127),"\",#REF!),CONCATENATE("Voir dossier ",A2127)))</f>
        <v>#REF!</v>
      </c>
      <c r="N2127" s="63" t="e">
        <f>IF(I2127&lt;&gt;"",HYPERLINK(CONCATENATE("O:\BE SCAM\1 chiffrages\",YEAR(G2127),"\",#REF!,"\Devis technique ",D2127),CONCATENATE("Voir dossier ",D2127)),HYPERLINK(CONCATENATE("O:\BE SCAM\1 chiffrages\",YEAR(G2127),"\",#REF!),CONCATENATE("Voir dossier ",D2127)))</f>
        <v>#REF!</v>
      </c>
    </row>
    <row r="2128" spans="11:14" ht="20.100000000000001" customHeight="1">
      <c r="K2128" s="63" t="e">
        <f>IF(F2128&lt;&gt;"",HYPERLINK(CONCATENATE("O:\BE SCAM\1 chiffrages\",YEAR(D2128),"\",#REF!,"\Devis technique ",A2128),CONCATENATE("Voir dossier ",A2128)),HYPERLINK(CONCATENATE("O:\BE SCAM\1 chiffrages\",YEAR(D2128),"\",#REF!),CONCATENATE("Voir dossier ",A2128)))</f>
        <v>#REF!</v>
      </c>
      <c r="N2128" s="63" t="e">
        <f>IF(I2128&lt;&gt;"",HYPERLINK(CONCATENATE("O:\BE SCAM\1 chiffrages\",YEAR(G2128),"\",#REF!,"\Devis technique ",D2128),CONCATENATE("Voir dossier ",D2128)),HYPERLINK(CONCATENATE("O:\BE SCAM\1 chiffrages\",YEAR(G2128),"\",#REF!),CONCATENATE("Voir dossier ",D2128)))</f>
        <v>#REF!</v>
      </c>
    </row>
    <row r="2129" spans="11:14" ht="20.100000000000001" customHeight="1">
      <c r="K2129" s="63" t="e">
        <f>IF(F2129&lt;&gt;"",HYPERLINK(CONCATENATE("O:\BE SCAM\1 chiffrages\",YEAR(D2129),"\",#REF!,"\Devis technique ",A2129),CONCATENATE("Voir dossier ",A2129)),HYPERLINK(CONCATENATE("O:\BE SCAM\1 chiffrages\",YEAR(D2129),"\",#REF!),CONCATENATE("Voir dossier ",A2129)))</f>
        <v>#REF!</v>
      </c>
      <c r="N2129" s="63" t="e">
        <f>IF(I2129&lt;&gt;"",HYPERLINK(CONCATENATE("O:\BE SCAM\1 chiffrages\",YEAR(G2129),"\",#REF!,"\Devis technique ",D2129),CONCATENATE("Voir dossier ",D2129)),HYPERLINK(CONCATENATE("O:\BE SCAM\1 chiffrages\",YEAR(G2129),"\",#REF!),CONCATENATE("Voir dossier ",D2129)))</f>
        <v>#REF!</v>
      </c>
    </row>
    <row r="2130" spans="11:14" ht="20.100000000000001" customHeight="1">
      <c r="K2130" s="63" t="e">
        <f>IF(F2130&lt;&gt;"",HYPERLINK(CONCATENATE("O:\BE SCAM\1 chiffrages\",YEAR(D2130),"\",#REF!,"\Devis technique ",A2130),CONCATENATE("Voir dossier ",A2130)),HYPERLINK(CONCATENATE("O:\BE SCAM\1 chiffrages\",YEAR(D2130),"\",#REF!),CONCATENATE("Voir dossier ",A2130)))</f>
        <v>#REF!</v>
      </c>
      <c r="N2130" s="63" t="e">
        <f>IF(I2130&lt;&gt;"",HYPERLINK(CONCATENATE("O:\BE SCAM\1 chiffrages\",YEAR(G2130),"\",#REF!,"\Devis technique ",D2130),CONCATENATE("Voir dossier ",D2130)),HYPERLINK(CONCATENATE("O:\BE SCAM\1 chiffrages\",YEAR(G2130),"\",#REF!),CONCATENATE("Voir dossier ",D2130)))</f>
        <v>#REF!</v>
      </c>
    </row>
    <row r="2131" spans="11:14" ht="20.100000000000001" customHeight="1">
      <c r="K2131" s="63" t="e">
        <f>IF(F2131&lt;&gt;"",HYPERLINK(CONCATENATE("O:\BE SCAM\1 chiffrages\",YEAR(D2131),"\",#REF!,"\Devis technique ",A2131),CONCATENATE("Voir dossier ",A2131)),HYPERLINK(CONCATENATE("O:\BE SCAM\1 chiffrages\",YEAR(D2131),"\",#REF!),CONCATENATE("Voir dossier ",A2131)))</f>
        <v>#REF!</v>
      </c>
      <c r="N2131" s="63" t="e">
        <f>IF(I2131&lt;&gt;"",HYPERLINK(CONCATENATE("O:\BE SCAM\1 chiffrages\",YEAR(G2131),"\",#REF!,"\Devis technique ",D2131),CONCATENATE("Voir dossier ",D2131)),HYPERLINK(CONCATENATE("O:\BE SCAM\1 chiffrages\",YEAR(G2131),"\",#REF!),CONCATENATE("Voir dossier ",D2131)))</f>
        <v>#REF!</v>
      </c>
    </row>
    <row r="2132" spans="11:14" ht="20.100000000000001" customHeight="1">
      <c r="K2132" s="63" t="e">
        <f>IF(F2132&lt;&gt;"",HYPERLINK(CONCATENATE("O:\BE SCAM\1 chiffrages\",YEAR(D2132),"\",#REF!,"\Devis technique ",A2132),CONCATENATE("Voir dossier ",A2132)),HYPERLINK(CONCATENATE("O:\BE SCAM\1 chiffrages\",YEAR(D2132),"\",#REF!),CONCATENATE("Voir dossier ",A2132)))</f>
        <v>#REF!</v>
      </c>
      <c r="N2132" s="63" t="e">
        <f>IF(I2132&lt;&gt;"",HYPERLINK(CONCATENATE("O:\BE SCAM\1 chiffrages\",YEAR(G2132),"\",#REF!,"\Devis technique ",D2132),CONCATENATE("Voir dossier ",D2132)),HYPERLINK(CONCATENATE("O:\BE SCAM\1 chiffrages\",YEAR(G2132),"\",#REF!),CONCATENATE("Voir dossier ",D2132)))</f>
        <v>#REF!</v>
      </c>
    </row>
    <row r="2133" spans="11:14" ht="20.100000000000001" customHeight="1">
      <c r="K2133" s="63" t="e">
        <f>IF(F2133&lt;&gt;"",HYPERLINK(CONCATENATE("O:\BE SCAM\1 chiffrages\",YEAR(D2133),"\",#REF!,"\Devis technique ",A2133),CONCATENATE("Voir dossier ",A2133)),HYPERLINK(CONCATENATE("O:\BE SCAM\1 chiffrages\",YEAR(D2133),"\",#REF!),CONCATENATE("Voir dossier ",A2133)))</f>
        <v>#REF!</v>
      </c>
      <c r="N2133" s="63" t="e">
        <f>IF(I2133&lt;&gt;"",HYPERLINK(CONCATENATE("O:\BE SCAM\1 chiffrages\",YEAR(G2133),"\",#REF!,"\Devis technique ",D2133),CONCATENATE("Voir dossier ",D2133)),HYPERLINK(CONCATENATE("O:\BE SCAM\1 chiffrages\",YEAR(G2133),"\",#REF!),CONCATENATE("Voir dossier ",D2133)))</f>
        <v>#REF!</v>
      </c>
    </row>
    <row r="2134" spans="11:14" ht="20.100000000000001" customHeight="1">
      <c r="K2134" s="63" t="e">
        <f>IF(F2134&lt;&gt;"",HYPERLINK(CONCATENATE("O:\BE SCAM\1 chiffrages\",YEAR(D2134),"\",#REF!,"\Devis technique ",A2134),CONCATENATE("Voir dossier ",A2134)),HYPERLINK(CONCATENATE("O:\BE SCAM\1 chiffrages\",YEAR(D2134),"\",#REF!),CONCATENATE("Voir dossier ",A2134)))</f>
        <v>#REF!</v>
      </c>
      <c r="N2134" s="63" t="e">
        <f>IF(I2134&lt;&gt;"",HYPERLINK(CONCATENATE("O:\BE SCAM\1 chiffrages\",YEAR(G2134),"\",#REF!,"\Devis technique ",D2134),CONCATENATE("Voir dossier ",D2134)),HYPERLINK(CONCATENATE("O:\BE SCAM\1 chiffrages\",YEAR(G2134),"\",#REF!),CONCATENATE("Voir dossier ",D2134)))</f>
        <v>#REF!</v>
      </c>
    </row>
    <row r="2135" spans="11:14" ht="20.100000000000001" customHeight="1">
      <c r="K2135" s="63" t="e">
        <f>IF(F2135&lt;&gt;"",HYPERLINK(CONCATENATE("O:\BE SCAM\1 chiffrages\",YEAR(D2135),"\",#REF!,"\Devis technique ",A2135),CONCATENATE("Voir dossier ",A2135)),HYPERLINK(CONCATENATE("O:\BE SCAM\1 chiffrages\",YEAR(D2135),"\",#REF!),CONCATENATE("Voir dossier ",A2135)))</f>
        <v>#REF!</v>
      </c>
      <c r="N2135" s="63" t="e">
        <f>IF(I2135&lt;&gt;"",HYPERLINK(CONCATENATE("O:\BE SCAM\1 chiffrages\",YEAR(G2135),"\",#REF!,"\Devis technique ",D2135),CONCATENATE("Voir dossier ",D2135)),HYPERLINK(CONCATENATE("O:\BE SCAM\1 chiffrages\",YEAR(G2135),"\",#REF!),CONCATENATE("Voir dossier ",D2135)))</f>
        <v>#REF!</v>
      </c>
    </row>
    <row r="2136" spans="11:14" ht="20.100000000000001" customHeight="1">
      <c r="K2136" s="63" t="e">
        <f>IF(F2136&lt;&gt;"",HYPERLINK(CONCATENATE("O:\BE SCAM\1 chiffrages\",YEAR(D2136),"\",#REF!,"\Devis technique ",A2136),CONCATENATE("Voir dossier ",A2136)),HYPERLINK(CONCATENATE("O:\BE SCAM\1 chiffrages\",YEAR(D2136),"\",#REF!),CONCATENATE("Voir dossier ",A2136)))</f>
        <v>#REF!</v>
      </c>
      <c r="N2136" s="63" t="e">
        <f>IF(I2136&lt;&gt;"",HYPERLINK(CONCATENATE("O:\BE SCAM\1 chiffrages\",YEAR(G2136),"\",#REF!,"\Devis technique ",D2136),CONCATENATE("Voir dossier ",D2136)),HYPERLINK(CONCATENATE("O:\BE SCAM\1 chiffrages\",YEAR(G2136),"\",#REF!),CONCATENATE("Voir dossier ",D2136)))</f>
        <v>#REF!</v>
      </c>
    </row>
    <row r="2137" spans="11:14" ht="20.100000000000001" customHeight="1">
      <c r="K2137" s="63" t="e">
        <f>IF(F2137&lt;&gt;"",HYPERLINK(CONCATENATE("O:\BE SCAM\1 chiffrages\",YEAR(D2137),"\",#REF!,"\Devis technique ",A2137),CONCATENATE("Voir dossier ",A2137)),HYPERLINK(CONCATENATE("O:\BE SCAM\1 chiffrages\",YEAR(D2137),"\",#REF!),CONCATENATE("Voir dossier ",A2137)))</f>
        <v>#REF!</v>
      </c>
      <c r="N2137" s="63" t="e">
        <f>IF(I2137&lt;&gt;"",HYPERLINK(CONCATENATE("O:\BE SCAM\1 chiffrages\",YEAR(G2137),"\",#REF!,"\Devis technique ",D2137),CONCATENATE("Voir dossier ",D2137)),HYPERLINK(CONCATENATE("O:\BE SCAM\1 chiffrages\",YEAR(G2137),"\",#REF!),CONCATENATE("Voir dossier ",D2137)))</f>
        <v>#REF!</v>
      </c>
    </row>
    <row r="2138" spans="11:14" ht="20.100000000000001" customHeight="1">
      <c r="K2138" s="63" t="e">
        <f>IF(F2138&lt;&gt;"",HYPERLINK(CONCATENATE("O:\BE SCAM\1 chiffrages\",YEAR(D2138),"\",#REF!,"\Devis technique ",A2138),CONCATENATE("Voir dossier ",A2138)),HYPERLINK(CONCATENATE("O:\BE SCAM\1 chiffrages\",YEAR(D2138),"\",#REF!),CONCATENATE("Voir dossier ",A2138)))</f>
        <v>#REF!</v>
      </c>
      <c r="N2138" s="63" t="e">
        <f>IF(I2138&lt;&gt;"",HYPERLINK(CONCATENATE("O:\BE SCAM\1 chiffrages\",YEAR(G2138),"\",#REF!,"\Devis technique ",D2138),CONCATENATE("Voir dossier ",D2138)),HYPERLINK(CONCATENATE("O:\BE SCAM\1 chiffrages\",YEAR(G2138),"\",#REF!),CONCATENATE("Voir dossier ",D2138)))</f>
        <v>#REF!</v>
      </c>
    </row>
    <row r="2139" spans="11:14" ht="20.100000000000001" customHeight="1">
      <c r="K2139" s="63" t="e">
        <f>IF(F2139&lt;&gt;"",HYPERLINK(CONCATENATE("O:\BE SCAM\1 chiffrages\",YEAR(D2139),"\",#REF!,"\Devis technique ",A2139),CONCATENATE("Voir dossier ",A2139)),HYPERLINK(CONCATENATE("O:\BE SCAM\1 chiffrages\",YEAR(D2139),"\",#REF!),CONCATENATE("Voir dossier ",A2139)))</f>
        <v>#REF!</v>
      </c>
      <c r="N2139" s="63" t="e">
        <f>IF(I2139&lt;&gt;"",HYPERLINK(CONCATENATE("O:\BE SCAM\1 chiffrages\",YEAR(G2139),"\",#REF!,"\Devis technique ",D2139),CONCATENATE("Voir dossier ",D2139)),HYPERLINK(CONCATENATE("O:\BE SCAM\1 chiffrages\",YEAR(G2139),"\",#REF!),CONCATENATE("Voir dossier ",D2139)))</f>
        <v>#REF!</v>
      </c>
    </row>
    <row r="2140" spans="11:14" ht="20.100000000000001" customHeight="1">
      <c r="K2140" s="63" t="e">
        <f>IF(F2140&lt;&gt;"",HYPERLINK(CONCATENATE("O:\BE SCAM\1 chiffrages\",YEAR(D2140),"\",#REF!,"\Devis technique ",A2140),CONCATENATE("Voir dossier ",A2140)),HYPERLINK(CONCATENATE("O:\BE SCAM\1 chiffrages\",YEAR(D2140),"\",#REF!),CONCATENATE("Voir dossier ",A2140)))</f>
        <v>#REF!</v>
      </c>
      <c r="N2140" s="63" t="e">
        <f>IF(I2140&lt;&gt;"",HYPERLINK(CONCATENATE("O:\BE SCAM\1 chiffrages\",YEAR(G2140),"\",#REF!,"\Devis technique ",D2140),CONCATENATE("Voir dossier ",D2140)),HYPERLINK(CONCATENATE("O:\BE SCAM\1 chiffrages\",YEAR(G2140),"\",#REF!),CONCATENATE("Voir dossier ",D2140)))</f>
        <v>#REF!</v>
      </c>
    </row>
    <row r="2141" spans="11:14" ht="20.100000000000001" customHeight="1">
      <c r="K2141" s="63" t="e">
        <f>IF(F2141&lt;&gt;"",HYPERLINK(CONCATENATE("O:\BE SCAM\1 chiffrages\",YEAR(D2141),"\",#REF!,"\Devis technique ",A2141),CONCATENATE("Voir dossier ",A2141)),HYPERLINK(CONCATENATE("O:\BE SCAM\1 chiffrages\",YEAR(D2141),"\",#REF!),CONCATENATE("Voir dossier ",A2141)))</f>
        <v>#REF!</v>
      </c>
      <c r="N2141" s="63" t="e">
        <f>IF(I2141&lt;&gt;"",HYPERLINK(CONCATENATE("O:\BE SCAM\1 chiffrages\",YEAR(G2141),"\",#REF!,"\Devis technique ",D2141),CONCATENATE("Voir dossier ",D2141)),HYPERLINK(CONCATENATE("O:\BE SCAM\1 chiffrages\",YEAR(G2141),"\",#REF!),CONCATENATE("Voir dossier ",D2141)))</f>
        <v>#REF!</v>
      </c>
    </row>
    <row r="2142" spans="11:14" ht="20.100000000000001" customHeight="1">
      <c r="K2142" s="63" t="e">
        <f>IF(F2142&lt;&gt;"",HYPERLINK(CONCATENATE("O:\BE SCAM\1 chiffrages\",YEAR(D2142),"\",#REF!,"\Devis technique ",A2142),CONCATENATE("Voir dossier ",A2142)),HYPERLINK(CONCATENATE("O:\BE SCAM\1 chiffrages\",YEAR(D2142),"\",#REF!),CONCATENATE("Voir dossier ",A2142)))</f>
        <v>#REF!</v>
      </c>
      <c r="N2142" s="63" t="e">
        <f>IF(I2142&lt;&gt;"",HYPERLINK(CONCATENATE("O:\BE SCAM\1 chiffrages\",YEAR(G2142),"\",#REF!,"\Devis technique ",D2142),CONCATENATE("Voir dossier ",D2142)),HYPERLINK(CONCATENATE("O:\BE SCAM\1 chiffrages\",YEAR(G2142),"\",#REF!),CONCATENATE("Voir dossier ",D2142)))</f>
        <v>#REF!</v>
      </c>
    </row>
    <row r="2143" spans="11:14" ht="20.100000000000001" customHeight="1">
      <c r="K2143" s="63" t="e">
        <f>IF(F2143&lt;&gt;"",HYPERLINK(CONCATENATE("O:\BE SCAM\1 chiffrages\",YEAR(D2143),"\",#REF!,"\Devis technique ",A2143),CONCATENATE("Voir dossier ",A2143)),HYPERLINK(CONCATENATE("O:\BE SCAM\1 chiffrages\",YEAR(D2143),"\",#REF!),CONCATENATE("Voir dossier ",A2143)))</f>
        <v>#REF!</v>
      </c>
      <c r="N2143" s="63" t="e">
        <f>IF(I2143&lt;&gt;"",HYPERLINK(CONCATENATE("O:\BE SCAM\1 chiffrages\",YEAR(G2143),"\",#REF!,"\Devis technique ",D2143),CONCATENATE("Voir dossier ",D2143)),HYPERLINK(CONCATENATE("O:\BE SCAM\1 chiffrages\",YEAR(G2143),"\",#REF!),CONCATENATE("Voir dossier ",D2143)))</f>
        <v>#REF!</v>
      </c>
    </row>
    <row r="2144" spans="11:14" ht="20.100000000000001" customHeight="1">
      <c r="K2144" s="63" t="e">
        <f>IF(F2144&lt;&gt;"",HYPERLINK(CONCATENATE("O:\BE SCAM\1 chiffrages\",YEAR(D2144),"\",#REF!,"\Devis technique ",A2144),CONCATENATE("Voir dossier ",A2144)),HYPERLINK(CONCATENATE("O:\BE SCAM\1 chiffrages\",YEAR(D2144),"\",#REF!),CONCATENATE("Voir dossier ",A2144)))</f>
        <v>#REF!</v>
      </c>
      <c r="N2144" s="63" t="e">
        <f>IF(I2144&lt;&gt;"",HYPERLINK(CONCATENATE("O:\BE SCAM\1 chiffrages\",YEAR(G2144),"\",#REF!,"\Devis technique ",D2144),CONCATENATE("Voir dossier ",D2144)),HYPERLINK(CONCATENATE("O:\BE SCAM\1 chiffrages\",YEAR(G2144),"\",#REF!),CONCATENATE("Voir dossier ",D2144)))</f>
        <v>#REF!</v>
      </c>
    </row>
    <row r="2145" spans="11:14" ht="20.100000000000001" customHeight="1">
      <c r="K2145" s="63" t="e">
        <f>IF(F2145&lt;&gt;"",HYPERLINK(CONCATENATE("O:\BE SCAM\1 chiffrages\",YEAR(D2145),"\",#REF!,"\Devis technique ",A2145),CONCATENATE("Voir dossier ",A2145)),HYPERLINK(CONCATENATE("O:\BE SCAM\1 chiffrages\",YEAR(D2145),"\",#REF!),CONCATENATE("Voir dossier ",A2145)))</f>
        <v>#REF!</v>
      </c>
      <c r="N2145" s="63" t="e">
        <f>IF(I2145&lt;&gt;"",HYPERLINK(CONCATENATE("O:\BE SCAM\1 chiffrages\",YEAR(G2145),"\",#REF!,"\Devis technique ",D2145),CONCATENATE("Voir dossier ",D2145)),HYPERLINK(CONCATENATE("O:\BE SCAM\1 chiffrages\",YEAR(G2145),"\",#REF!),CONCATENATE("Voir dossier ",D2145)))</f>
        <v>#REF!</v>
      </c>
    </row>
    <row r="2146" spans="11:14" ht="20.100000000000001" customHeight="1">
      <c r="K2146" s="63" t="e">
        <f>IF(F2146&lt;&gt;"",HYPERLINK(CONCATENATE("O:\BE SCAM\1 chiffrages\",YEAR(D2146),"\",#REF!,"\Devis technique ",A2146),CONCATENATE("Voir dossier ",A2146)),HYPERLINK(CONCATENATE("O:\BE SCAM\1 chiffrages\",YEAR(D2146),"\",#REF!),CONCATENATE("Voir dossier ",A2146)))</f>
        <v>#REF!</v>
      </c>
      <c r="N2146" s="63" t="e">
        <f>IF(I2146&lt;&gt;"",HYPERLINK(CONCATENATE("O:\BE SCAM\1 chiffrages\",YEAR(G2146),"\",#REF!,"\Devis technique ",D2146),CONCATENATE("Voir dossier ",D2146)),HYPERLINK(CONCATENATE("O:\BE SCAM\1 chiffrages\",YEAR(G2146),"\",#REF!),CONCATENATE("Voir dossier ",D2146)))</f>
        <v>#REF!</v>
      </c>
    </row>
    <row r="2147" spans="11:14" ht="20.100000000000001" customHeight="1">
      <c r="K2147" s="63" t="e">
        <f>IF(F2147&lt;&gt;"",HYPERLINK(CONCATENATE("O:\BE SCAM\1 chiffrages\",YEAR(D2147),"\",#REF!,"\Devis technique ",A2147),CONCATENATE("Voir dossier ",A2147)),HYPERLINK(CONCATENATE("O:\BE SCAM\1 chiffrages\",YEAR(D2147),"\",#REF!),CONCATENATE("Voir dossier ",A2147)))</f>
        <v>#REF!</v>
      </c>
      <c r="N2147" s="63" t="e">
        <f>IF(I2147&lt;&gt;"",HYPERLINK(CONCATENATE("O:\BE SCAM\1 chiffrages\",YEAR(G2147),"\",#REF!,"\Devis technique ",D2147),CONCATENATE("Voir dossier ",D2147)),HYPERLINK(CONCATENATE("O:\BE SCAM\1 chiffrages\",YEAR(G2147),"\",#REF!),CONCATENATE("Voir dossier ",D2147)))</f>
        <v>#REF!</v>
      </c>
    </row>
    <row r="2148" spans="11:14" ht="20.100000000000001" customHeight="1">
      <c r="K2148" s="63" t="e">
        <f>IF(F2148&lt;&gt;"",HYPERLINK(CONCATENATE("O:\BE SCAM\1 chiffrages\",YEAR(D2148),"\",#REF!,"\Devis technique ",A2148),CONCATENATE("Voir dossier ",A2148)),HYPERLINK(CONCATENATE("O:\BE SCAM\1 chiffrages\",YEAR(D2148),"\",#REF!),CONCATENATE("Voir dossier ",A2148)))</f>
        <v>#REF!</v>
      </c>
      <c r="N2148" s="63" t="e">
        <f>IF(I2148&lt;&gt;"",HYPERLINK(CONCATENATE("O:\BE SCAM\1 chiffrages\",YEAR(G2148),"\",#REF!,"\Devis technique ",D2148),CONCATENATE("Voir dossier ",D2148)),HYPERLINK(CONCATENATE("O:\BE SCAM\1 chiffrages\",YEAR(G2148),"\",#REF!),CONCATENATE("Voir dossier ",D2148)))</f>
        <v>#REF!</v>
      </c>
    </row>
    <row r="2149" spans="11:14" ht="20.100000000000001" customHeight="1">
      <c r="K2149" s="63" t="e">
        <f>IF(F2149&lt;&gt;"",HYPERLINK(CONCATENATE("O:\BE SCAM\1 chiffrages\",YEAR(D2149),"\",#REF!,"\Devis technique ",A2149),CONCATENATE("Voir dossier ",A2149)),HYPERLINK(CONCATENATE("O:\BE SCAM\1 chiffrages\",YEAR(D2149),"\",#REF!),CONCATENATE("Voir dossier ",A2149)))</f>
        <v>#REF!</v>
      </c>
      <c r="N2149" s="63" t="e">
        <f>IF(I2149&lt;&gt;"",HYPERLINK(CONCATENATE("O:\BE SCAM\1 chiffrages\",YEAR(G2149),"\",#REF!,"\Devis technique ",D2149),CONCATENATE("Voir dossier ",D2149)),HYPERLINK(CONCATENATE("O:\BE SCAM\1 chiffrages\",YEAR(G2149),"\",#REF!),CONCATENATE("Voir dossier ",D2149)))</f>
        <v>#REF!</v>
      </c>
    </row>
    <row r="2150" spans="11:14" ht="20.100000000000001" customHeight="1">
      <c r="K2150" s="63" t="e">
        <f>IF(F2150&lt;&gt;"",HYPERLINK(CONCATENATE("O:\BE SCAM\1 chiffrages\",YEAR(D2150),"\",#REF!,"\Devis technique ",A2150),CONCATENATE("Voir dossier ",A2150)),HYPERLINK(CONCATENATE("O:\BE SCAM\1 chiffrages\",YEAR(D2150),"\",#REF!),CONCATENATE("Voir dossier ",A2150)))</f>
        <v>#REF!</v>
      </c>
      <c r="N2150" s="63" t="e">
        <f>IF(I2150&lt;&gt;"",HYPERLINK(CONCATENATE("O:\BE SCAM\1 chiffrages\",YEAR(G2150),"\",#REF!,"\Devis technique ",D2150),CONCATENATE("Voir dossier ",D2150)),HYPERLINK(CONCATENATE("O:\BE SCAM\1 chiffrages\",YEAR(G2150),"\",#REF!),CONCATENATE("Voir dossier ",D2150)))</f>
        <v>#REF!</v>
      </c>
    </row>
    <row r="2151" spans="11:14" ht="20.100000000000001" customHeight="1">
      <c r="K2151" s="63" t="e">
        <f>IF(F2151&lt;&gt;"",HYPERLINK(CONCATENATE("O:\BE SCAM\1 chiffrages\",YEAR(D2151),"\",#REF!,"\Devis technique ",A2151),CONCATENATE("Voir dossier ",A2151)),HYPERLINK(CONCATENATE("O:\BE SCAM\1 chiffrages\",YEAR(D2151),"\",#REF!),CONCATENATE("Voir dossier ",A2151)))</f>
        <v>#REF!</v>
      </c>
      <c r="N2151" s="63" t="e">
        <f>IF(I2151&lt;&gt;"",HYPERLINK(CONCATENATE("O:\BE SCAM\1 chiffrages\",YEAR(G2151),"\",#REF!,"\Devis technique ",D2151),CONCATENATE("Voir dossier ",D2151)),HYPERLINK(CONCATENATE("O:\BE SCAM\1 chiffrages\",YEAR(G2151),"\",#REF!),CONCATENATE("Voir dossier ",D2151)))</f>
        <v>#REF!</v>
      </c>
    </row>
    <row r="2152" spans="11:14" ht="20.100000000000001" customHeight="1">
      <c r="K2152" s="63" t="e">
        <f>IF(F2152&lt;&gt;"",HYPERLINK(CONCATENATE("O:\BE SCAM\1 chiffrages\",YEAR(D2152),"\",#REF!,"\Devis technique ",A2152),CONCATENATE("Voir dossier ",A2152)),HYPERLINK(CONCATENATE("O:\BE SCAM\1 chiffrages\",YEAR(D2152),"\",#REF!),CONCATENATE("Voir dossier ",A2152)))</f>
        <v>#REF!</v>
      </c>
      <c r="N2152" s="63" t="e">
        <f>IF(I2152&lt;&gt;"",HYPERLINK(CONCATENATE("O:\BE SCAM\1 chiffrages\",YEAR(G2152),"\",#REF!,"\Devis technique ",D2152),CONCATENATE("Voir dossier ",D2152)),HYPERLINK(CONCATENATE("O:\BE SCAM\1 chiffrages\",YEAR(G2152),"\",#REF!),CONCATENATE("Voir dossier ",D2152)))</f>
        <v>#REF!</v>
      </c>
    </row>
    <row r="2153" spans="11:14" ht="20.100000000000001" customHeight="1">
      <c r="K2153" s="63" t="e">
        <f>IF(F2153&lt;&gt;"",HYPERLINK(CONCATENATE("O:\BE SCAM\1 chiffrages\",YEAR(D2153),"\",#REF!,"\Devis technique ",A2153),CONCATENATE("Voir dossier ",A2153)),HYPERLINK(CONCATENATE("O:\BE SCAM\1 chiffrages\",YEAR(D2153),"\",#REF!),CONCATENATE("Voir dossier ",A2153)))</f>
        <v>#REF!</v>
      </c>
      <c r="N2153" s="63" t="e">
        <f>IF(I2153&lt;&gt;"",HYPERLINK(CONCATENATE("O:\BE SCAM\1 chiffrages\",YEAR(G2153),"\",#REF!,"\Devis technique ",D2153),CONCATENATE("Voir dossier ",D2153)),HYPERLINK(CONCATENATE("O:\BE SCAM\1 chiffrages\",YEAR(G2153),"\",#REF!),CONCATENATE("Voir dossier ",D2153)))</f>
        <v>#REF!</v>
      </c>
    </row>
    <row r="2154" spans="11:14" ht="20.100000000000001" customHeight="1">
      <c r="K2154" s="63" t="e">
        <f>IF(F2154&lt;&gt;"",HYPERLINK(CONCATENATE("O:\BE SCAM\1 chiffrages\",YEAR(D2154),"\",#REF!,"\Devis technique ",A2154),CONCATENATE("Voir dossier ",A2154)),HYPERLINK(CONCATENATE("O:\BE SCAM\1 chiffrages\",YEAR(D2154),"\",#REF!),CONCATENATE("Voir dossier ",A2154)))</f>
        <v>#REF!</v>
      </c>
      <c r="N2154" s="63" t="e">
        <f>IF(I2154&lt;&gt;"",HYPERLINK(CONCATENATE("O:\BE SCAM\1 chiffrages\",YEAR(G2154),"\",#REF!,"\Devis technique ",D2154),CONCATENATE("Voir dossier ",D2154)),HYPERLINK(CONCATENATE("O:\BE SCAM\1 chiffrages\",YEAR(G2154),"\",#REF!),CONCATENATE("Voir dossier ",D2154)))</f>
        <v>#REF!</v>
      </c>
    </row>
    <row r="2155" spans="11:14" ht="20.100000000000001" customHeight="1">
      <c r="K2155" s="63" t="e">
        <f>IF(F2155&lt;&gt;"",HYPERLINK(CONCATENATE("O:\BE SCAM\1 chiffrages\",YEAR(D2155),"\",#REF!,"\Devis technique ",A2155),CONCATENATE("Voir dossier ",A2155)),HYPERLINK(CONCATENATE("O:\BE SCAM\1 chiffrages\",YEAR(D2155),"\",#REF!),CONCATENATE("Voir dossier ",A2155)))</f>
        <v>#REF!</v>
      </c>
      <c r="N2155" s="63" t="e">
        <f>IF(I2155&lt;&gt;"",HYPERLINK(CONCATENATE("O:\BE SCAM\1 chiffrages\",YEAR(G2155),"\",#REF!,"\Devis technique ",D2155),CONCATENATE("Voir dossier ",D2155)),HYPERLINK(CONCATENATE("O:\BE SCAM\1 chiffrages\",YEAR(G2155),"\",#REF!),CONCATENATE("Voir dossier ",D2155)))</f>
        <v>#REF!</v>
      </c>
    </row>
    <row r="2156" spans="11:14" ht="20.100000000000001" customHeight="1">
      <c r="K2156" s="63" t="e">
        <f>IF(F2156&lt;&gt;"",HYPERLINK(CONCATENATE("O:\BE SCAM\1 chiffrages\",YEAR(D2156),"\",#REF!,"\Devis technique ",A2156),CONCATENATE("Voir dossier ",A2156)),HYPERLINK(CONCATENATE("O:\BE SCAM\1 chiffrages\",YEAR(D2156),"\",#REF!),CONCATENATE("Voir dossier ",A2156)))</f>
        <v>#REF!</v>
      </c>
      <c r="N2156" s="63" t="e">
        <f>IF(I2156&lt;&gt;"",HYPERLINK(CONCATENATE("O:\BE SCAM\1 chiffrages\",YEAR(G2156),"\",#REF!,"\Devis technique ",D2156),CONCATENATE("Voir dossier ",D2156)),HYPERLINK(CONCATENATE("O:\BE SCAM\1 chiffrages\",YEAR(G2156),"\",#REF!),CONCATENATE("Voir dossier ",D2156)))</f>
        <v>#REF!</v>
      </c>
    </row>
    <row r="2157" spans="11:14" ht="20.100000000000001" customHeight="1">
      <c r="K2157" s="63" t="e">
        <f>IF(F2157&lt;&gt;"",HYPERLINK(CONCATENATE("O:\BE SCAM\1 chiffrages\",YEAR(D2157),"\",#REF!,"\Devis technique ",A2157),CONCATENATE("Voir dossier ",A2157)),HYPERLINK(CONCATENATE("O:\BE SCAM\1 chiffrages\",YEAR(D2157),"\",#REF!),CONCATENATE("Voir dossier ",A2157)))</f>
        <v>#REF!</v>
      </c>
      <c r="N2157" s="63" t="e">
        <f>IF(I2157&lt;&gt;"",HYPERLINK(CONCATENATE("O:\BE SCAM\1 chiffrages\",YEAR(G2157),"\",#REF!,"\Devis technique ",D2157),CONCATENATE("Voir dossier ",D2157)),HYPERLINK(CONCATENATE("O:\BE SCAM\1 chiffrages\",YEAR(G2157),"\",#REF!),CONCATENATE("Voir dossier ",D2157)))</f>
        <v>#REF!</v>
      </c>
    </row>
    <row r="2158" spans="11:14" ht="20.100000000000001" customHeight="1">
      <c r="K2158" s="63" t="e">
        <f>IF(F2158&lt;&gt;"",HYPERLINK(CONCATENATE("O:\BE SCAM\1 chiffrages\",YEAR(D2158),"\",#REF!,"\Devis technique ",A2158),CONCATENATE("Voir dossier ",A2158)),HYPERLINK(CONCATENATE("O:\BE SCAM\1 chiffrages\",YEAR(D2158),"\",#REF!),CONCATENATE("Voir dossier ",A2158)))</f>
        <v>#REF!</v>
      </c>
      <c r="N2158" s="63" t="e">
        <f>IF(I2158&lt;&gt;"",HYPERLINK(CONCATENATE("O:\BE SCAM\1 chiffrages\",YEAR(G2158),"\",#REF!,"\Devis technique ",D2158),CONCATENATE("Voir dossier ",D2158)),HYPERLINK(CONCATENATE("O:\BE SCAM\1 chiffrages\",YEAR(G2158),"\",#REF!),CONCATENATE("Voir dossier ",D2158)))</f>
        <v>#REF!</v>
      </c>
    </row>
    <row r="2159" spans="11:14" ht="20.100000000000001" customHeight="1">
      <c r="K2159" s="63" t="e">
        <f>IF(F2159&lt;&gt;"",HYPERLINK(CONCATENATE("O:\BE SCAM\1 chiffrages\",YEAR(D2159),"\",#REF!,"\Devis technique ",A2159),CONCATENATE("Voir dossier ",A2159)),HYPERLINK(CONCATENATE("O:\BE SCAM\1 chiffrages\",YEAR(D2159),"\",#REF!),CONCATENATE("Voir dossier ",A2159)))</f>
        <v>#REF!</v>
      </c>
      <c r="N2159" s="63" t="e">
        <f>IF(I2159&lt;&gt;"",HYPERLINK(CONCATENATE("O:\BE SCAM\1 chiffrages\",YEAR(G2159),"\",#REF!,"\Devis technique ",D2159),CONCATENATE("Voir dossier ",D2159)),HYPERLINK(CONCATENATE("O:\BE SCAM\1 chiffrages\",YEAR(G2159),"\",#REF!),CONCATENATE("Voir dossier ",D2159)))</f>
        <v>#REF!</v>
      </c>
    </row>
    <row r="2160" spans="11:14" ht="20.100000000000001" customHeight="1">
      <c r="K2160" s="63" t="e">
        <f>IF(F2160&lt;&gt;"",HYPERLINK(CONCATENATE("O:\BE SCAM\1 chiffrages\",YEAR(D2160),"\",#REF!,"\Devis technique ",A2160),CONCATENATE("Voir dossier ",A2160)),HYPERLINK(CONCATENATE("O:\BE SCAM\1 chiffrages\",YEAR(D2160),"\",#REF!),CONCATENATE("Voir dossier ",A2160)))</f>
        <v>#REF!</v>
      </c>
      <c r="N2160" s="63" t="e">
        <f>IF(I2160&lt;&gt;"",HYPERLINK(CONCATENATE("O:\BE SCAM\1 chiffrages\",YEAR(G2160),"\",#REF!,"\Devis technique ",D2160),CONCATENATE("Voir dossier ",D2160)),HYPERLINK(CONCATENATE("O:\BE SCAM\1 chiffrages\",YEAR(G2160),"\",#REF!),CONCATENATE("Voir dossier ",D2160)))</f>
        <v>#REF!</v>
      </c>
    </row>
    <row r="2161" spans="11:14" ht="20.100000000000001" customHeight="1">
      <c r="K2161" s="63" t="e">
        <f>IF(F2161&lt;&gt;"",HYPERLINK(CONCATENATE("O:\BE SCAM\1 chiffrages\",YEAR(D2161),"\",#REF!,"\Devis technique ",A2161),CONCATENATE("Voir dossier ",A2161)),HYPERLINK(CONCATENATE("O:\BE SCAM\1 chiffrages\",YEAR(D2161),"\",#REF!),CONCATENATE("Voir dossier ",A2161)))</f>
        <v>#REF!</v>
      </c>
      <c r="N2161" s="63" t="e">
        <f>IF(I2161&lt;&gt;"",HYPERLINK(CONCATENATE("O:\BE SCAM\1 chiffrages\",YEAR(G2161),"\",#REF!,"\Devis technique ",D2161),CONCATENATE("Voir dossier ",D2161)),HYPERLINK(CONCATENATE("O:\BE SCAM\1 chiffrages\",YEAR(G2161),"\",#REF!),CONCATENATE("Voir dossier ",D2161)))</f>
        <v>#REF!</v>
      </c>
    </row>
    <row r="2162" spans="11:14" ht="20.100000000000001" customHeight="1">
      <c r="K2162" s="63" t="e">
        <f>IF(F2162&lt;&gt;"",HYPERLINK(CONCATENATE("O:\BE SCAM\1 chiffrages\",YEAR(D2162),"\",#REF!,"\Devis technique ",A2162),CONCATENATE("Voir dossier ",A2162)),HYPERLINK(CONCATENATE("O:\BE SCAM\1 chiffrages\",YEAR(D2162),"\",#REF!),CONCATENATE("Voir dossier ",A2162)))</f>
        <v>#REF!</v>
      </c>
      <c r="N2162" s="63" t="e">
        <f>IF(I2162&lt;&gt;"",HYPERLINK(CONCATENATE("O:\BE SCAM\1 chiffrages\",YEAR(G2162),"\",#REF!,"\Devis technique ",D2162),CONCATENATE("Voir dossier ",D2162)),HYPERLINK(CONCATENATE("O:\BE SCAM\1 chiffrages\",YEAR(G2162),"\",#REF!),CONCATENATE("Voir dossier ",D2162)))</f>
        <v>#REF!</v>
      </c>
    </row>
    <row r="2163" spans="11:14" ht="20.100000000000001" customHeight="1">
      <c r="K2163" s="63" t="e">
        <f>IF(F2163&lt;&gt;"",HYPERLINK(CONCATENATE("O:\BE SCAM\1 chiffrages\",YEAR(D2163),"\",#REF!,"\Devis technique ",A2163),CONCATENATE("Voir dossier ",A2163)),HYPERLINK(CONCATENATE("O:\BE SCAM\1 chiffrages\",YEAR(D2163),"\",#REF!),CONCATENATE("Voir dossier ",A2163)))</f>
        <v>#REF!</v>
      </c>
      <c r="N2163" s="63" t="e">
        <f>IF(I2163&lt;&gt;"",HYPERLINK(CONCATENATE("O:\BE SCAM\1 chiffrages\",YEAR(G2163),"\",#REF!,"\Devis technique ",D2163),CONCATENATE("Voir dossier ",D2163)),HYPERLINK(CONCATENATE("O:\BE SCAM\1 chiffrages\",YEAR(G2163),"\",#REF!),CONCATENATE("Voir dossier ",D2163)))</f>
        <v>#REF!</v>
      </c>
    </row>
    <row r="2164" spans="11:14" ht="20.100000000000001" customHeight="1">
      <c r="K2164" s="63" t="e">
        <f>IF(F2164&lt;&gt;"",HYPERLINK(CONCATENATE("O:\BE SCAM\1 chiffrages\",YEAR(D2164),"\",#REF!,"\Devis technique ",A2164),CONCATENATE("Voir dossier ",A2164)),HYPERLINK(CONCATENATE("O:\BE SCAM\1 chiffrages\",YEAR(D2164),"\",#REF!),CONCATENATE("Voir dossier ",A2164)))</f>
        <v>#REF!</v>
      </c>
      <c r="N2164" s="63" t="e">
        <f>IF(I2164&lt;&gt;"",HYPERLINK(CONCATENATE("O:\BE SCAM\1 chiffrages\",YEAR(G2164),"\",#REF!,"\Devis technique ",D2164),CONCATENATE("Voir dossier ",D2164)),HYPERLINK(CONCATENATE("O:\BE SCAM\1 chiffrages\",YEAR(G2164),"\",#REF!),CONCATENATE("Voir dossier ",D2164)))</f>
        <v>#REF!</v>
      </c>
    </row>
    <row r="2165" spans="11:14" ht="20.100000000000001" customHeight="1">
      <c r="K2165" s="63" t="e">
        <f>IF(F2165&lt;&gt;"",HYPERLINK(CONCATENATE("O:\BE SCAM\1 chiffrages\",YEAR(D2165),"\",#REF!,"\Devis technique ",A2165),CONCATENATE("Voir dossier ",A2165)),HYPERLINK(CONCATENATE("O:\BE SCAM\1 chiffrages\",YEAR(D2165),"\",#REF!),CONCATENATE("Voir dossier ",A2165)))</f>
        <v>#REF!</v>
      </c>
      <c r="N2165" s="63" t="e">
        <f>IF(I2165&lt;&gt;"",HYPERLINK(CONCATENATE("O:\BE SCAM\1 chiffrages\",YEAR(G2165),"\",#REF!,"\Devis technique ",D2165),CONCATENATE("Voir dossier ",D2165)),HYPERLINK(CONCATENATE("O:\BE SCAM\1 chiffrages\",YEAR(G2165),"\",#REF!),CONCATENATE("Voir dossier ",D2165)))</f>
        <v>#REF!</v>
      </c>
    </row>
    <row r="2166" spans="11:14" ht="20.100000000000001" customHeight="1">
      <c r="K2166" s="63" t="e">
        <f>IF(F2166&lt;&gt;"",HYPERLINK(CONCATENATE("O:\BE SCAM\1 chiffrages\",YEAR(D2166),"\",#REF!,"\Devis technique ",A2166),CONCATENATE("Voir dossier ",A2166)),HYPERLINK(CONCATENATE("O:\BE SCAM\1 chiffrages\",YEAR(D2166),"\",#REF!),CONCATENATE("Voir dossier ",A2166)))</f>
        <v>#REF!</v>
      </c>
      <c r="N2166" s="63" t="e">
        <f>IF(I2166&lt;&gt;"",HYPERLINK(CONCATENATE("O:\BE SCAM\1 chiffrages\",YEAR(G2166),"\",#REF!,"\Devis technique ",D2166),CONCATENATE("Voir dossier ",D2166)),HYPERLINK(CONCATENATE("O:\BE SCAM\1 chiffrages\",YEAR(G2166),"\",#REF!),CONCATENATE("Voir dossier ",D2166)))</f>
        <v>#REF!</v>
      </c>
    </row>
    <row r="2167" spans="11:14" ht="20.100000000000001" customHeight="1">
      <c r="K2167" s="63" t="e">
        <f>IF(F2167&lt;&gt;"",HYPERLINK(CONCATENATE("O:\BE SCAM\1 chiffrages\",YEAR(D2167),"\",#REF!,"\Devis technique ",A2167),CONCATENATE("Voir dossier ",A2167)),HYPERLINK(CONCATENATE("O:\BE SCAM\1 chiffrages\",YEAR(D2167),"\",#REF!),CONCATENATE("Voir dossier ",A2167)))</f>
        <v>#REF!</v>
      </c>
      <c r="N2167" s="63" t="e">
        <f>IF(I2167&lt;&gt;"",HYPERLINK(CONCATENATE("O:\BE SCAM\1 chiffrages\",YEAR(G2167),"\",#REF!,"\Devis technique ",D2167),CONCATENATE("Voir dossier ",D2167)),HYPERLINK(CONCATENATE("O:\BE SCAM\1 chiffrages\",YEAR(G2167),"\",#REF!),CONCATENATE("Voir dossier ",D2167)))</f>
        <v>#REF!</v>
      </c>
    </row>
    <row r="2168" spans="11:14" ht="20.100000000000001" customHeight="1">
      <c r="K2168" s="63" t="e">
        <f>IF(F2168&lt;&gt;"",HYPERLINK(CONCATENATE("O:\BE SCAM\1 chiffrages\",YEAR(D2168),"\",#REF!,"\Devis technique ",A2168),CONCATENATE("Voir dossier ",A2168)),HYPERLINK(CONCATENATE("O:\BE SCAM\1 chiffrages\",YEAR(D2168),"\",#REF!),CONCATENATE("Voir dossier ",A2168)))</f>
        <v>#REF!</v>
      </c>
      <c r="N2168" s="63" t="e">
        <f>IF(I2168&lt;&gt;"",HYPERLINK(CONCATENATE("O:\BE SCAM\1 chiffrages\",YEAR(G2168),"\",#REF!,"\Devis technique ",D2168),CONCATENATE("Voir dossier ",D2168)),HYPERLINK(CONCATENATE("O:\BE SCAM\1 chiffrages\",YEAR(G2168),"\",#REF!),CONCATENATE("Voir dossier ",D2168)))</f>
        <v>#REF!</v>
      </c>
    </row>
    <row r="2169" spans="11:14" ht="20.100000000000001" customHeight="1">
      <c r="K2169" s="63" t="e">
        <f>IF(F2169&lt;&gt;"",HYPERLINK(CONCATENATE("O:\BE SCAM\1 chiffrages\",YEAR(D2169),"\",#REF!,"\Devis technique ",A2169),CONCATENATE("Voir dossier ",A2169)),HYPERLINK(CONCATENATE("O:\BE SCAM\1 chiffrages\",YEAR(D2169),"\",#REF!),CONCATENATE("Voir dossier ",A2169)))</f>
        <v>#REF!</v>
      </c>
      <c r="N2169" s="63" t="e">
        <f>IF(I2169&lt;&gt;"",HYPERLINK(CONCATENATE("O:\BE SCAM\1 chiffrages\",YEAR(G2169),"\",#REF!,"\Devis technique ",D2169),CONCATENATE("Voir dossier ",D2169)),HYPERLINK(CONCATENATE("O:\BE SCAM\1 chiffrages\",YEAR(G2169),"\",#REF!),CONCATENATE("Voir dossier ",D2169)))</f>
        <v>#REF!</v>
      </c>
    </row>
    <row r="2170" spans="11:14" ht="20.100000000000001" customHeight="1">
      <c r="K2170" s="63" t="e">
        <f>IF(F2170&lt;&gt;"",HYPERLINK(CONCATENATE("O:\BE SCAM\1 chiffrages\",YEAR(D2170),"\",#REF!,"\Devis technique ",A2170),CONCATENATE("Voir dossier ",A2170)),HYPERLINK(CONCATENATE("O:\BE SCAM\1 chiffrages\",YEAR(D2170),"\",#REF!),CONCATENATE("Voir dossier ",A2170)))</f>
        <v>#REF!</v>
      </c>
      <c r="N2170" s="63" t="e">
        <f>IF(I2170&lt;&gt;"",HYPERLINK(CONCATENATE("O:\BE SCAM\1 chiffrages\",YEAR(G2170),"\",#REF!,"\Devis technique ",D2170),CONCATENATE("Voir dossier ",D2170)),HYPERLINK(CONCATENATE("O:\BE SCAM\1 chiffrages\",YEAR(G2170),"\",#REF!),CONCATENATE("Voir dossier ",D2170)))</f>
        <v>#REF!</v>
      </c>
    </row>
    <row r="2171" spans="11:14" ht="20.100000000000001" customHeight="1">
      <c r="K2171" s="63" t="e">
        <f>IF(F2171&lt;&gt;"",HYPERLINK(CONCATENATE("O:\BE SCAM\1 chiffrages\",YEAR(D2171),"\",#REF!,"\Devis technique ",A2171),CONCATENATE("Voir dossier ",A2171)),HYPERLINK(CONCATENATE("O:\BE SCAM\1 chiffrages\",YEAR(D2171),"\",#REF!),CONCATENATE("Voir dossier ",A2171)))</f>
        <v>#REF!</v>
      </c>
      <c r="N2171" s="63" t="e">
        <f>IF(I2171&lt;&gt;"",HYPERLINK(CONCATENATE("O:\BE SCAM\1 chiffrages\",YEAR(G2171),"\",#REF!,"\Devis technique ",D2171),CONCATENATE("Voir dossier ",D2171)),HYPERLINK(CONCATENATE("O:\BE SCAM\1 chiffrages\",YEAR(G2171),"\",#REF!),CONCATENATE("Voir dossier ",D2171)))</f>
        <v>#REF!</v>
      </c>
    </row>
    <row r="2172" spans="11:14" ht="20.100000000000001" customHeight="1">
      <c r="K2172" s="63" t="e">
        <f>IF(F2172&lt;&gt;"",HYPERLINK(CONCATENATE("O:\BE SCAM\1 chiffrages\",YEAR(D2172),"\",#REF!,"\Devis technique ",A2172),CONCATENATE("Voir dossier ",A2172)),HYPERLINK(CONCATENATE("O:\BE SCAM\1 chiffrages\",YEAR(D2172),"\",#REF!),CONCATENATE("Voir dossier ",A2172)))</f>
        <v>#REF!</v>
      </c>
      <c r="N2172" s="63" t="e">
        <f>IF(I2172&lt;&gt;"",HYPERLINK(CONCATENATE("O:\BE SCAM\1 chiffrages\",YEAR(G2172),"\",#REF!,"\Devis technique ",D2172),CONCATENATE("Voir dossier ",D2172)),HYPERLINK(CONCATENATE("O:\BE SCAM\1 chiffrages\",YEAR(G2172),"\",#REF!),CONCATENATE("Voir dossier ",D2172)))</f>
        <v>#REF!</v>
      </c>
    </row>
    <row r="2173" spans="11:14" ht="20.100000000000001" customHeight="1">
      <c r="K2173" s="63" t="e">
        <f>IF(F2173&lt;&gt;"",HYPERLINK(CONCATENATE("O:\BE SCAM\1 chiffrages\",YEAR(D2173),"\",#REF!,"\Devis technique ",A2173),CONCATENATE("Voir dossier ",A2173)),HYPERLINK(CONCATENATE("O:\BE SCAM\1 chiffrages\",YEAR(D2173),"\",#REF!),CONCATENATE("Voir dossier ",A2173)))</f>
        <v>#REF!</v>
      </c>
      <c r="N2173" s="63" t="e">
        <f>IF(I2173&lt;&gt;"",HYPERLINK(CONCATENATE("O:\BE SCAM\1 chiffrages\",YEAR(G2173),"\",#REF!,"\Devis technique ",D2173),CONCATENATE("Voir dossier ",D2173)),HYPERLINK(CONCATENATE("O:\BE SCAM\1 chiffrages\",YEAR(G2173),"\",#REF!),CONCATENATE("Voir dossier ",D2173)))</f>
        <v>#REF!</v>
      </c>
    </row>
    <row r="2174" spans="11:14" ht="20.100000000000001" customHeight="1">
      <c r="K2174" s="63" t="e">
        <f>IF(F2174&lt;&gt;"",HYPERLINK(CONCATENATE("O:\BE SCAM\1 chiffrages\",YEAR(D2174),"\",#REF!,"\Devis technique ",A2174),CONCATENATE("Voir dossier ",A2174)),HYPERLINK(CONCATENATE("O:\BE SCAM\1 chiffrages\",YEAR(D2174),"\",#REF!),CONCATENATE("Voir dossier ",A2174)))</f>
        <v>#REF!</v>
      </c>
      <c r="N2174" s="63" t="e">
        <f>IF(I2174&lt;&gt;"",HYPERLINK(CONCATENATE("O:\BE SCAM\1 chiffrages\",YEAR(G2174),"\",#REF!,"\Devis technique ",D2174),CONCATENATE("Voir dossier ",D2174)),HYPERLINK(CONCATENATE("O:\BE SCAM\1 chiffrages\",YEAR(G2174),"\",#REF!),CONCATENATE("Voir dossier ",D2174)))</f>
        <v>#REF!</v>
      </c>
    </row>
    <row r="2175" spans="11:14" ht="20.100000000000001" customHeight="1">
      <c r="K2175" s="63" t="e">
        <f>IF(F2175&lt;&gt;"",HYPERLINK(CONCATENATE("O:\BE SCAM\1 chiffrages\",YEAR(D2175),"\",#REF!,"\Devis technique ",A2175),CONCATENATE("Voir dossier ",A2175)),HYPERLINK(CONCATENATE("O:\BE SCAM\1 chiffrages\",YEAR(D2175),"\",#REF!),CONCATENATE("Voir dossier ",A2175)))</f>
        <v>#REF!</v>
      </c>
      <c r="N2175" s="63" t="e">
        <f>IF(I2175&lt;&gt;"",HYPERLINK(CONCATENATE("O:\BE SCAM\1 chiffrages\",YEAR(G2175),"\",#REF!,"\Devis technique ",D2175),CONCATENATE("Voir dossier ",D2175)),HYPERLINK(CONCATENATE("O:\BE SCAM\1 chiffrages\",YEAR(G2175),"\",#REF!),CONCATENATE("Voir dossier ",D2175)))</f>
        <v>#REF!</v>
      </c>
    </row>
    <row r="2176" spans="11:14" ht="20.100000000000001" customHeight="1">
      <c r="K2176" s="63" t="e">
        <f>IF(F2176&lt;&gt;"",HYPERLINK(CONCATENATE("O:\BE SCAM\1 chiffrages\",YEAR(D2176),"\",#REF!,"\Devis technique ",A2176),CONCATENATE("Voir dossier ",A2176)),HYPERLINK(CONCATENATE("O:\BE SCAM\1 chiffrages\",YEAR(D2176),"\",#REF!),CONCATENATE("Voir dossier ",A2176)))</f>
        <v>#REF!</v>
      </c>
      <c r="N2176" s="63" t="e">
        <f>IF(I2176&lt;&gt;"",HYPERLINK(CONCATENATE("O:\BE SCAM\1 chiffrages\",YEAR(G2176),"\",#REF!,"\Devis technique ",D2176),CONCATENATE("Voir dossier ",D2176)),HYPERLINK(CONCATENATE("O:\BE SCAM\1 chiffrages\",YEAR(G2176),"\",#REF!),CONCATENATE("Voir dossier ",D2176)))</f>
        <v>#REF!</v>
      </c>
    </row>
    <row r="2177" spans="11:14" ht="20.100000000000001" customHeight="1">
      <c r="K2177" s="63" t="e">
        <f>IF(F2177&lt;&gt;"",HYPERLINK(CONCATENATE("O:\BE SCAM\1 chiffrages\",YEAR(D2177),"\",#REF!,"\Devis technique ",A2177),CONCATENATE("Voir dossier ",A2177)),HYPERLINK(CONCATENATE("O:\BE SCAM\1 chiffrages\",YEAR(D2177),"\",#REF!),CONCATENATE("Voir dossier ",A2177)))</f>
        <v>#REF!</v>
      </c>
      <c r="N2177" s="63" t="e">
        <f>IF(I2177&lt;&gt;"",HYPERLINK(CONCATENATE("O:\BE SCAM\1 chiffrages\",YEAR(G2177),"\",#REF!,"\Devis technique ",D2177),CONCATENATE("Voir dossier ",D2177)),HYPERLINK(CONCATENATE("O:\BE SCAM\1 chiffrages\",YEAR(G2177),"\",#REF!),CONCATENATE("Voir dossier ",D2177)))</f>
        <v>#REF!</v>
      </c>
    </row>
    <row r="2178" spans="11:14" ht="20.100000000000001" customHeight="1">
      <c r="K2178" s="63" t="e">
        <f>IF(F2178&lt;&gt;"",HYPERLINK(CONCATENATE("O:\BE SCAM\1 chiffrages\",YEAR(D2178),"\",#REF!,"\Devis technique ",A2178),CONCATENATE("Voir dossier ",A2178)),HYPERLINK(CONCATENATE("O:\BE SCAM\1 chiffrages\",YEAR(D2178),"\",#REF!),CONCATENATE("Voir dossier ",A2178)))</f>
        <v>#REF!</v>
      </c>
      <c r="N2178" s="63" t="e">
        <f>IF(I2178&lt;&gt;"",HYPERLINK(CONCATENATE("O:\BE SCAM\1 chiffrages\",YEAR(G2178),"\",#REF!,"\Devis technique ",D2178),CONCATENATE("Voir dossier ",D2178)),HYPERLINK(CONCATENATE("O:\BE SCAM\1 chiffrages\",YEAR(G2178),"\",#REF!),CONCATENATE("Voir dossier ",D2178)))</f>
        <v>#REF!</v>
      </c>
    </row>
    <row r="2179" spans="11:14" ht="20.100000000000001" customHeight="1">
      <c r="K2179" s="63" t="e">
        <f>IF(F2179&lt;&gt;"",HYPERLINK(CONCATENATE("O:\BE SCAM\1 chiffrages\",YEAR(D2179),"\",#REF!,"\Devis technique ",A2179),CONCATENATE("Voir dossier ",A2179)),HYPERLINK(CONCATENATE("O:\BE SCAM\1 chiffrages\",YEAR(D2179),"\",#REF!),CONCATENATE("Voir dossier ",A2179)))</f>
        <v>#REF!</v>
      </c>
      <c r="N2179" s="63" t="e">
        <f>IF(I2179&lt;&gt;"",HYPERLINK(CONCATENATE("O:\BE SCAM\1 chiffrages\",YEAR(G2179),"\",#REF!,"\Devis technique ",D2179),CONCATENATE("Voir dossier ",D2179)),HYPERLINK(CONCATENATE("O:\BE SCAM\1 chiffrages\",YEAR(G2179),"\",#REF!),CONCATENATE("Voir dossier ",D2179)))</f>
        <v>#REF!</v>
      </c>
    </row>
    <row r="2180" spans="11:14" ht="20.100000000000001" customHeight="1">
      <c r="K2180" s="63" t="e">
        <f>IF(F2180&lt;&gt;"",HYPERLINK(CONCATENATE("O:\BE SCAM\1 chiffrages\",YEAR(D2180),"\",#REF!,"\Devis technique ",A2180),CONCATENATE("Voir dossier ",A2180)),HYPERLINK(CONCATENATE("O:\BE SCAM\1 chiffrages\",YEAR(D2180),"\",#REF!),CONCATENATE("Voir dossier ",A2180)))</f>
        <v>#REF!</v>
      </c>
      <c r="N2180" s="63" t="e">
        <f>IF(I2180&lt;&gt;"",HYPERLINK(CONCATENATE("O:\BE SCAM\1 chiffrages\",YEAR(G2180),"\",#REF!,"\Devis technique ",D2180),CONCATENATE("Voir dossier ",D2180)),HYPERLINK(CONCATENATE("O:\BE SCAM\1 chiffrages\",YEAR(G2180),"\",#REF!),CONCATENATE("Voir dossier ",D2180)))</f>
        <v>#REF!</v>
      </c>
    </row>
    <row r="2181" spans="11:14" ht="20.100000000000001" customHeight="1">
      <c r="K2181" s="63" t="e">
        <f>IF(F2181&lt;&gt;"",HYPERLINK(CONCATENATE("O:\BE SCAM\1 chiffrages\",YEAR(D2181),"\",#REF!,"\Devis technique ",A2181),CONCATENATE("Voir dossier ",A2181)),HYPERLINK(CONCATENATE("O:\BE SCAM\1 chiffrages\",YEAR(D2181),"\",#REF!),CONCATENATE("Voir dossier ",A2181)))</f>
        <v>#REF!</v>
      </c>
      <c r="N2181" s="63" t="e">
        <f>IF(I2181&lt;&gt;"",HYPERLINK(CONCATENATE("O:\BE SCAM\1 chiffrages\",YEAR(G2181),"\",#REF!,"\Devis technique ",D2181),CONCATENATE("Voir dossier ",D2181)),HYPERLINK(CONCATENATE("O:\BE SCAM\1 chiffrages\",YEAR(G2181),"\",#REF!),CONCATENATE("Voir dossier ",D2181)))</f>
        <v>#REF!</v>
      </c>
    </row>
    <row r="2182" spans="11:14" ht="20.100000000000001" customHeight="1">
      <c r="K2182" s="63" t="e">
        <f>IF(F2182&lt;&gt;"",HYPERLINK(CONCATENATE("O:\BE SCAM\1 chiffrages\",YEAR(D2182),"\",#REF!,"\Devis technique ",A2182),CONCATENATE("Voir dossier ",A2182)),HYPERLINK(CONCATENATE("O:\BE SCAM\1 chiffrages\",YEAR(D2182),"\",#REF!),CONCATENATE("Voir dossier ",A2182)))</f>
        <v>#REF!</v>
      </c>
      <c r="N2182" s="63" t="e">
        <f>IF(I2182&lt;&gt;"",HYPERLINK(CONCATENATE("O:\BE SCAM\1 chiffrages\",YEAR(G2182),"\",#REF!,"\Devis technique ",D2182),CONCATENATE("Voir dossier ",D2182)),HYPERLINK(CONCATENATE("O:\BE SCAM\1 chiffrages\",YEAR(G2182),"\",#REF!),CONCATENATE("Voir dossier ",D2182)))</f>
        <v>#REF!</v>
      </c>
    </row>
    <row r="2183" spans="11:14" ht="20.100000000000001" customHeight="1">
      <c r="K2183" s="63" t="e">
        <f>IF(F2183&lt;&gt;"",HYPERLINK(CONCATENATE("O:\BE SCAM\1 chiffrages\",YEAR(D2183),"\",#REF!,"\Devis technique ",A2183),CONCATENATE("Voir dossier ",A2183)),HYPERLINK(CONCATENATE("O:\BE SCAM\1 chiffrages\",YEAR(D2183),"\",#REF!),CONCATENATE("Voir dossier ",A2183)))</f>
        <v>#REF!</v>
      </c>
      <c r="N2183" s="63" t="e">
        <f>IF(I2183&lt;&gt;"",HYPERLINK(CONCATENATE("O:\BE SCAM\1 chiffrages\",YEAR(G2183),"\",#REF!,"\Devis technique ",D2183),CONCATENATE("Voir dossier ",D2183)),HYPERLINK(CONCATENATE("O:\BE SCAM\1 chiffrages\",YEAR(G2183),"\",#REF!),CONCATENATE("Voir dossier ",D2183)))</f>
        <v>#REF!</v>
      </c>
    </row>
    <row r="2184" spans="11:14" ht="20.100000000000001" customHeight="1">
      <c r="K2184" s="63" t="e">
        <f>IF(F2184&lt;&gt;"",HYPERLINK(CONCATENATE("O:\BE SCAM\1 chiffrages\",YEAR(D2184),"\",#REF!,"\Devis technique ",A2184),CONCATENATE("Voir dossier ",A2184)),HYPERLINK(CONCATENATE("O:\BE SCAM\1 chiffrages\",YEAR(D2184),"\",#REF!),CONCATENATE("Voir dossier ",A2184)))</f>
        <v>#REF!</v>
      </c>
      <c r="N2184" s="63" t="e">
        <f>IF(I2184&lt;&gt;"",HYPERLINK(CONCATENATE("O:\BE SCAM\1 chiffrages\",YEAR(G2184),"\",#REF!,"\Devis technique ",D2184),CONCATENATE("Voir dossier ",D2184)),HYPERLINK(CONCATENATE("O:\BE SCAM\1 chiffrages\",YEAR(G2184),"\",#REF!),CONCATENATE("Voir dossier ",D2184)))</f>
        <v>#REF!</v>
      </c>
    </row>
    <row r="2185" spans="11:14" ht="20.100000000000001" customHeight="1">
      <c r="K2185" s="63" t="e">
        <f>IF(F2185&lt;&gt;"",HYPERLINK(CONCATENATE("O:\BE SCAM\1 chiffrages\",YEAR(D2185),"\",#REF!,"\Devis technique ",A2185),CONCATENATE("Voir dossier ",A2185)),HYPERLINK(CONCATENATE("O:\BE SCAM\1 chiffrages\",YEAR(D2185),"\",#REF!),CONCATENATE("Voir dossier ",A2185)))</f>
        <v>#REF!</v>
      </c>
      <c r="N2185" s="63" t="e">
        <f>IF(I2185&lt;&gt;"",HYPERLINK(CONCATENATE("O:\BE SCAM\1 chiffrages\",YEAR(G2185),"\",#REF!,"\Devis technique ",D2185),CONCATENATE("Voir dossier ",D2185)),HYPERLINK(CONCATENATE("O:\BE SCAM\1 chiffrages\",YEAR(G2185),"\",#REF!),CONCATENATE("Voir dossier ",D2185)))</f>
        <v>#REF!</v>
      </c>
    </row>
    <row r="2186" spans="11:14" ht="20.100000000000001" customHeight="1">
      <c r="K2186" s="63" t="e">
        <f>IF(F2186&lt;&gt;"",HYPERLINK(CONCATENATE("O:\BE SCAM\1 chiffrages\",YEAR(D2186),"\",#REF!,"\Devis technique ",A2186),CONCATENATE("Voir dossier ",A2186)),HYPERLINK(CONCATENATE("O:\BE SCAM\1 chiffrages\",YEAR(D2186),"\",#REF!),CONCATENATE("Voir dossier ",A2186)))</f>
        <v>#REF!</v>
      </c>
      <c r="N2186" s="63" t="e">
        <f>IF(I2186&lt;&gt;"",HYPERLINK(CONCATENATE("O:\BE SCAM\1 chiffrages\",YEAR(G2186),"\",#REF!,"\Devis technique ",D2186),CONCATENATE("Voir dossier ",D2186)),HYPERLINK(CONCATENATE("O:\BE SCAM\1 chiffrages\",YEAR(G2186),"\",#REF!),CONCATENATE("Voir dossier ",D2186)))</f>
        <v>#REF!</v>
      </c>
    </row>
    <row r="2187" spans="11:14" ht="20.100000000000001" customHeight="1">
      <c r="K2187" s="63" t="e">
        <f>IF(F2187&lt;&gt;"",HYPERLINK(CONCATENATE("O:\BE SCAM\1 chiffrages\",YEAR(D2187),"\",#REF!,"\Devis technique ",A2187),CONCATENATE("Voir dossier ",A2187)),HYPERLINK(CONCATENATE("O:\BE SCAM\1 chiffrages\",YEAR(D2187),"\",#REF!),CONCATENATE("Voir dossier ",A2187)))</f>
        <v>#REF!</v>
      </c>
      <c r="N2187" s="63" t="e">
        <f>IF(I2187&lt;&gt;"",HYPERLINK(CONCATENATE("O:\BE SCAM\1 chiffrages\",YEAR(G2187),"\",#REF!,"\Devis technique ",D2187),CONCATENATE("Voir dossier ",D2187)),HYPERLINK(CONCATENATE("O:\BE SCAM\1 chiffrages\",YEAR(G2187),"\",#REF!),CONCATENATE("Voir dossier ",D2187)))</f>
        <v>#REF!</v>
      </c>
    </row>
    <row r="2188" spans="11:14" ht="20.100000000000001" customHeight="1">
      <c r="K2188" s="63" t="e">
        <f>IF(F2188&lt;&gt;"",HYPERLINK(CONCATENATE("O:\BE SCAM\1 chiffrages\",YEAR(D2188),"\",#REF!,"\Devis technique ",A2188),CONCATENATE("Voir dossier ",A2188)),HYPERLINK(CONCATENATE("O:\BE SCAM\1 chiffrages\",YEAR(D2188),"\",#REF!),CONCATENATE("Voir dossier ",A2188)))</f>
        <v>#REF!</v>
      </c>
      <c r="N2188" s="63" t="e">
        <f>IF(I2188&lt;&gt;"",HYPERLINK(CONCATENATE("O:\BE SCAM\1 chiffrages\",YEAR(G2188),"\",#REF!,"\Devis technique ",D2188),CONCATENATE("Voir dossier ",D2188)),HYPERLINK(CONCATENATE("O:\BE SCAM\1 chiffrages\",YEAR(G2188),"\",#REF!),CONCATENATE("Voir dossier ",D2188)))</f>
        <v>#REF!</v>
      </c>
    </row>
    <row r="2189" spans="11:14" ht="20.100000000000001" customHeight="1">
      <c r="K2189" s="63" t="e">
        <f>IF(F2189&lt;&gt;"",HYPERLINK(CONCATENATE("O:\BE SCAM\1 chiffrages\",YEAR(D2189),"\",#REF!,"\Devis technique ",A2189),CONCATENATE("Voir dossier ",A2189)),HYPERLINK(CONCATENATE("O:\BE SCAM\1 chiffrages\",YEAR(D2189),"\",#REF!),CONCATENATE("Voir dossier ",A2189)))</f>
        <v>#REF!</v>
      </c>
      <c r="N2189" s="63" t="e">
        <f>IF(I2189&lt;&gt;"",HYPERLINK(CONCATENATE("O:\BE SCAM\1 chiffrages\",YEAR(G2189),"\",#REF!,"\Devis technique ",D2189),CONCATENATE("Voir dossier ",D2189)),HYPERLINK(CONCATENATE("O:\BE SCAM\1 chiffrages\",YEAR(G2189),"\",#REF!),CONCATENATE("Voir dossier ",D2189)))</f>
        <v>#REF!</v>
      </c>
    </row>
    <row r="2190" spans="11:14" ht="20.100000000000001" customHeight="1">
      <c r="K2190" s="63" t="e">
        <f>IF(F2190&lt;&gt;"",HYPERLINK(CONCATENATE("O:\BE SCAM\1 chiffrages\",YEAR(D2190),"\",#REF!,"\Devis technique ",A2190),CONCATENATE("Voir dossier ",A2190)),HYPERLINK(CONCATENATE("O:\BE SCAM\1 chiffrages\",YEAR(D2190),"\",#REF!),CONCATENATE("Voir dossier ",A2190)))</f>
        <v>#REF!</v>
      </c>
      <c r="N2190" s="63" t="e">
        <f>IF(I2190&lt;&gt;"",HYPERLINK(CONCATENATE("O:\BE SCAM\1 chiffrages\",YEAR(G2190),"\",#REF!,"\Devis technique ",D2190),CONCATENATE("Voir dossier ",D2190)),HYPERLINK(CONCATENATE("O:\BE SCAM\1 chiffrages\",YEAR(G2190),"\",#REF!),CONCATENATE("Voir dossier ",D2190)))</f>
        <v>#REF!</v>
      </c>
    </row>
    <row r="2191" spans="11:14" ht="20.100000000000001" customHeight="1">
      <c r="K2191" s="63" t="e">
        <f>IF(F2191&lt;&gt;"",HYPERLINK(CONCATENATE("O:\BE SCAM\1 chiffrages\",YEAR(D2191),"\",#REF!,"\Devis technique ",A2191),CONCATENATE("Voir dossier ",A2191)),HYPERLINK(CONCATENATE("O:\BE SCAM\1 chiffrages\",YEAR(D2191),"\",#REF!),CONCATENATE("Voir dossier ",A2191)))</f>
        <v>#REF!</v>
      </c>
      <c r="N2191" s="63" t="e">
        <f>IF(I2191&lt;&gt;"",HYPERLINK(CONCATENATE("O:\BE SCAM\1 chiffrages\",YEAR(G2191),"\",#REF!,"\Devis technique ",D2191),CONCATENATE("Voir dossier ",D2191)),HYPERLINK(CONCATENATE("O:\BE SCAM\1 chiffrages\",YEAR(G2191),"\",#REF!),CONCATENATE("Voir dossier ",D2191)))</f>
        <v>#REF!</v>
      </c>
    </row>
    <row r="2192" spans="11:14" ht="20.100000000000001" customHeight="1">
      <c r="K2192" s="63" t="e">
        <f>IF(F2192&lt;&gt;"",HYPERLINK(CONCATENATE("O:\BE SCAM\1 chiffrages\",YEAR(D2192),"\",#REF!,"\Devis technique ",A2192),CONCATENATE("Voir dossier ",A2192)),HYPERLINK(CONCATENATE("O:\BE SCAM\1 chiffrages\",YEAR(D2192),"\",#REF!),CONCATENATE("Voir dossier ",A2192)))</f>
        <v>#REF!</v>
      </c>
      <c r="N2192" s="63" t="e">
        <f>IF(I2192&lt;&gt;"",HYPERLINK(CONCATENATE("O:\BE SCAM\1 chiffrages\",YEAR(G2192),"\",#REF!,"\Devis technique ",D2192),CONCATENATE("Voir dossier ",D2192)),HYPERLINK(CONCATENATE("O:\BE SCAM\1 chiffrages\",YEAR(G2192),"\",#REF!),CONCATENATE("Voir dossier ",D2192)))</f>
        <v>#REF!</v>
      </c>
    </row>
    <row r="2193" spans="11:14" ht="20.100000000000001" customHeight="1">
      <c r="K2193" s="63" t="e">
        <f>IF(F2193&lt;&gt;"",HYPERLINK(CONCATENATE("O:\BE SCAM\1 chiffrages\",YEAR(D2193),"\",#REF!,"\Devis technique ",A2193),CONCATENATE("Voir dossier ",A2193)),HYPERLINK(CONCATENATE("O:\BE SCAM\1 chiffrages\",YEAR(D2193),"\",#REF!),CONCATENATE("Voir dossier ",A2193)))</f>
        <v>#REF!</v>
      </c>
      <c r="N2193" s="63" t="e">
        <f>IF(I2193&lt;&gt;"",HYPERLINK(CONCATENATE("O:\BE SCAM\1 chiffrages\",YEAR(G2193),"\",#REF!,"\Devis technique ",D2193),CONCATENATE("Voir dossier ",D2193)),HYPERLINK(CONCATENATE("O:\BE SCAM\1 chiffrages\",YEAR(G2193),"\",#REF!),CONCATENATE("Voir dossier ",D2193)))</f>
        <v>#REF!</v>
      </c>
    </row>
    <row r="2194" spans="11:14" ht="20.100000000000001" customHeight="1">
      <c r="K2194" s="63" t="e">
        <f>IF(F2194&lt;&gt;"",HYPERLINK(CONCATENATE("O:\BE SCAM\1 chiffrages\",YEAR(D2194),"\",#REF!,"\Devis technique ",A2194),CONCATENATE("Voir dossier ",A2194)),HYPERLINK(CONCATENATE("O:\BE SCAM\1 chiffrages\",YEAR(D2194),"\",#REF!),CONCATENATE("Voir dossier ",A2194)))</f>
        <v>#REF!</v>
      </c>
      <c r="N2194" s="63" t="e">
        <f>IF(I2194&lt;&gt;"",HYPERLINK(CONCATENATE("O:\BE SCAM\1 chiffrages\",YEAR(G2194),"\",#REF!,"\Devis technique ",D2194),CONCATENATE("Voir dossier ",D2194)),HYPERLINK(CONCATENATE("O:\BE SCAM\1 chiffrages\",YEAR(G2194),"\",#REF!),CONCATENATE("Voir dossier ",D2194)))</f>
        <v>#REF!</v>
      </c>
    </row>
    <row r="2195" spans="11:14" ht="20.100000000000001" customHeight="1">
      <c r="K2195" s="63" t="e">
        <f>IF(F2195&lt;&gt;"",HYPERLINK(CONCATENATE("O:\BE SCAM\1 chiffrages\",YEAR(D2195),"\",#REF!,"\Devis technique ",A2195),CONCATENATE("Voir dossier ",A2195)),HYPERLINK(CONCATENATE("O:\BE SCAM\1 chiffrages\",YEAR(D2195),"\",#REF!),CONCATENATE("Voir dossier ",A2195)))</f>
        <v>#REF!</v>
      </c>
      <c r="N2195" s="63" t="e">
        <f>IF(I2195&lt;&gt;"",HYPERLINK(CONCATENATE("O:\BE SCAM\1 chiffrages\",YEAR(G2195),"\",#REF!,"\Devis technique ",D2195),CONCATENATE("Voir dossier ",D2195)),HYPERLINK(CONCATENATE("O:\BE SCAM\1 chiffrages\",YEAR(G2195),"\",#REF!),CONCATENATE("Voir dossier ",D2195)))</f>
        <v>#REF!</v>
      </c>
    </row>
    <row r="2196" spans="11:14" ht="20.100000000000001" customHeight="1">
      <c r="K2196" s="63" t="e">
        <f>IF(F2196&lt;&gt;"",HYPERLINK(CONCATENATE("O:\BE SCAM\1 chiffrages\",YEAR(D2196),"\",#REF!,"\Devis technique ",A2196),CONCATENATE("Voir dossier ",A2196)),HYPERLINK(CONCATENATE("O:\BE SCAM\1 chiffrages\",YEAR(D2196),"\",#REF!),CONCATENATE("Voir dossier ",A2196)))</f>
        <v>#REF!</v>
      </c>
      <c r="N2196" s="63" t="e">
        <f>IF(I2196&lt;&gt;"",HYPERLINK(CONCATENATE("O:\BE SCAM\1 chiffrages\",YEAR(G2196),"\",#REF!,"\Devis technique ",D2196),CONCATENATE("Voir dossier ",D2196)),HYPERLINK(CONCATENATE("O:\BE SCAM\1 chiffrages\",YEAR(G2196),"\",#REF!),CONCATENATE("Voir dossier ",D2196)))</f>
        <v>#REF!</v>
      </c>
    </row>
    <row r="2197" spans="11:14" ht="20.100000000000001" customHeight="1">
      <c r="K2197" s="63" t="e">
        <f>IF(F2197&lt;&gt;"",HYPERLINK(CONCATENATE("O:\BE SCAM\1 chiffrages\",YEAR(D2197),"\",#REF!,"\Devis technique ",A2197),CONCATENATE("Voir dossier ",A2197)),HYPERLINK(CONCATENATE("O:\BE SCAM\1 chiffrages\",YEAR(D2197),"\",#REF!),CONCATENATE("Voir dossier ",A2197)))</f>
        <v>#REF!</v>
      </c>
      <c r="N2197" s="63" t="e">
        <f>IF(I2197&lt;&gt;"",HYPERLINK(CONCATENATE("O:\BE SCAM\1 chiffrages\",YEAR(G2197),"\",#REF!,"\Devis technique ",D2197),CONCATENATE("Voir dossier ",D2197)),HYPERLINK(CONCATENATE("O:\BE SCAM\1 chiffrages\",YEAR(G2197),"\",#REF!),CONCATENATE("Voir dossier ",D2197)))</f>
        <v>#REF!</v>
      </c>
    </row>
    <row r="2198" spans="11:14" ht="20.100000000000001" customHeight="1">
      <c r="K2198" s="63" t="e">
        <f>IF(F2198&lt;&gt;"",HYPERLINK(CONCATENATE("O:\BE SCAM\1 chiffrages\",YEAR(D2198),"\",#REF!,"\Devis technique ",A2198),CONCATENATE("Voir dossier ",A2198)),HYPERLINK(CONCATENATE("O:\BE SCAM\1 chiffrages\",YEAR(D2198),"\",#REF!),CONCATENATE("Voir dossier ",A2198)))</f>
        <v>#REF!</v>
      </c>
      <c r="N2198" s="63" t="e">
        <f>IF(I2198&lt;&gt;"",HYPERLINK(CONCATENATE("O:\BE SCAM\1 chiffrages\",YEAR(G2198),"\",#REF!,"\Devis technique ",D2198),CONCATENATE("Voir dossier ",D2198)),HYPERLINK(CONCATENATE("O:\BE SCAM\1 chiffrages\",YEAR(G2198),"\",#REF!),CONCATENATE("Voir dossier ",D2198)))</f>
        <v>#REF!</v>
      </c>
    </row>
    <row r="2199" spans="11:14" ht="20.100000000000001" customHeight="1">
      <c r="K2199" s="63" t="e">
        <f>IF(F2199&lt;&gt;"",HYPERLINK(CONCATENATE("O:\BE SCAM\1 chiffrages\",YEAR(D2199),"\",#REF!,"\Devis technique ",A2199),CONCATENATE("Voir dossier ",A2199)),HYPERLINK(CONCATENATE("O:\BE SCAM\1 chiffrages\",YEAR(D2199),"\",#REF!),CONCATENATE("Voir dossier ",A2199)))</f>
        <v>#REF!</v>
      </c>
      <c r="N2199" s="63" t="e">
        <f>IF(I2199&lt;&gt;"",HYPERLINK(CONCATENATE("O:\BE SCAM\1 chiffrages\",YEAR(G2199),"\",#REF!,"\Devis technique ",D2199),CONCATENATE("Voir dossier ",D2199)),HYPERLINK(CONCATENATE("O:\BE SCAM\1 chiffrages\",YEAR(G2199),"\",#REF!),CONCATENATE("Voir dossier ",D2199)))</f>
        <v>#REF!</v>
      </c>
    </row>
    <row r="2200" spans="11:14" ht="20.100000000000001" customHeight="1">
      <c r="K2200" s="63" t="e">
        <f>IF(F2200&lt;&gt;"",HYPERLINK(CONCATENATE("O:\BE SCAM\1 chiffrages\",YEAR(D2200),"\",#REF!,"\Devis technique ",A2200),CONCATENATE("Voir dossier ",A2200)),HYPERLINK(CONCATENATE("O:\BE SCAM\1 chiffrages\",YEAR(D2200),"\",#REF!),CONCATENATE("Voir dossier ",A2200)))</f>
        <v>#REF!</v>
      </c>
      <c r="N2200" s="63" t="e">
        <f>IF(I2200&lt;&gt;"",HYPERLINK(CONCATENATE("O:\BE SCAM\1 chiffrages\",YEAR(G2200),"\",#REF!,"\Devis technique ",D2200),CONCATENATE("Voir dossier ",D2200)),HYPERLINK(CONCATENATE("O:\BE SCAM\1 chiffrages\",YEAR(G2200),"\",#REF!),CONCATENATE("Voir dossier ",D2200)))</f>
        <v>#REF!</v>
      </c>
    </row>
    <row r="2201" spans="11:14" ht="20.100000000000001" customHeight="1">
      <c r="K2201" s="63" t="e">
        <f>IF(F2201&lt;&gt;"",HYPERLINK(CONCATENATE("O:\BE SCAM\1 chiffrages\",YEAR(D2201),"\",#REF!,"\Devis technique ",A2201),CONCATENATE("Voir dossier ",A2201)),HYPERLINK(CONCATENATE("O:\BE SCAM\1 chiffrages\",YEAR(D2201),"\",#REF!),CONCATENATE("Voir dossier ",A2201)))</f>
        <v>#REF!</v>
      </c>
      <c r="N2201" s="63" t="e">
        <f>IF(I2201&lt;&gt;"",HYPERLINK(CONCATENATE("O:\BE SCAM\1 chiffrages\",YEAR(G2201),"\",#REF!,"\Devis technique ",D2201),CONCATENATE("Voir dossier ",D2201)),HYPERLINK(CONCATENATE("O:\BE SCAM\1 chiffrages\",YEAR(G2201),"\",#REF!),CONCATENATE("Voir dossier ",D2201)))</f>
        <v>#REF!</v>
      </c>
    </row>
    <row r="2202" spans="11:14" ht="20.100000000000001" customHeight="1">
      <c r="K2202" s="63" t="e">
        <f>IF(F2202&lt;&gt;"",HYPERLINK(CONCATENATE("O:\BE SCAM\1 chiffrages\",YEAR(D2202),"\",#REF!,"\Devis technique ",A2202),CONCATENATE("Voir dossier ",A2202)),HYPERLINK(CONCATENATE("O:\BE SCAM\1 chiffrages\",YEAR(D2202),"\",#REF!),CONCATENATE("Voir dossier ",A2202)))</f>
        <v>#REF!</v>
      </c>
      <c r="N2202" s="63" t="e">
        <f>IF(I2202&lt;&gt;"",HYPERLINK(CONCATENATE("O:\BE SCAM\1 chiffrages\",YEAR(G2202),"\",#REF!,"\Devis technique ",D2202),CONCATENATE("Voir dossier ",D2202)),HYPERLINK(CONCATENATE("O:\BE SCAM\1 chiffrages\",YEAR(G2202),"\",#REF!),CONCATENATE("Voir dossier ",D2202)))</f>
        <v>#REF!</v>
      </c>
    </row>
    <row r="2203" spans="11:14" ht="20.100000000000001" customHeight="1">
      <c r="K2203" s="63" t="e">
        <f>IF(F2203&lt;&gt;"",HYPERLINK(CONCATENATE("O:\BE SCAM\1 chiffrages\",YEAR(D2203),"\",#REF!,"\Devis technique ",A2203),CONCATENATE("Voir dossier ",A2203)),HYPERLINK(CONCATENATE("O:\BE SCAM\1 chiffrages\",YEAR(D2203),"\",#REF!),CONCATENATE("Voir dossier ",A2203)))</f>
        <v>#REF!</v>
      </c>
      <c r="N2203" s="63" t="e">
        <f>IF(I2203&lt;&gt;"",HYPERLINK(CONCATENATE("O:\BE SCAM\1 chiffrages\",YEAR(G2203),"\",#REF!,"\Devis technique ",D2203),CONCATENATE("Voir dossier ",D2203)),HYPERLINK(CONCATENATE("O:\BE SCAM\1 chiffrages\",YEAR(G2203),"\",#REF!),CONCATENATE("Voir dossier ",D2203)))</f>
        <v>#REF!</v>
      </c>
    </row>
    <row r="2204" spans="11:14" ht="20.100000000000001" customHeight="1">
      <c r="K2204" s="63" t="e">
        <f>IF(F2204&lt;&gt;"",HYPERLINK(CONCATENATE("O:\BE SCAM\1 chiffrages\",YEAR(D2204),"\",#REF!,"\Devis technique ",A2204),CONCATENATE("Voir dossier ",A2204)),HYPERLINK(CONCATENATE("O:\BE SCAM\1 chiffrages\",YEAR(D2204),"\",#REF!),CONCATENATE("Voir dossier ",A2204)))</f>
        <v>#REF!</v>
      </c>
      <c r="N2204" s="63" t="e">
        <f>IF(I2204&lt;&gt;"",HYPERLINK(CONCATENATE("O:\BE SCAM\1 chiffrages\",YEAR(G2204),"\",#REF!,"\Devis technique ",D2204),CONCATENATE("Voir dossier ",D2204)),HYPERLINK(CONCATENATE("O:\BE SCAM\1 chiffrages\",YEAR(G2204),"\",#REF!),CONCATENATE("Voir dossier ",D2204)))</f>
        <v>#REF!</v>
      </c>
    </row>
    <row r="2205" spans="11:14" ht="20.100000000000001" customHeight="1">
      <c r="K2205" s="63" t="e">
        <f>IF(F2205&lt;&gt;"",HYPERLINK(CONCATENATE("O:\BE SCAM\1 chiffrages\",YEAR(D2205),"\",#REF!,"\Devis technique ",A2205),CONCATENATE("Voir dossier ",A2205)),HYPERLINK(CONCATENATE("O:\BE SCAM\1 chiffrages\",YEAR(D2205),"\",#REF!),CONCATENATE("Voir dossier ",A2205)))</f>
        <v>#REF!</v>
      </c>
      <c r="N2205" s="63" t="e">
        <f>IF(I2205&lt;&gt;"",HYPERLINK(CONCATENATE("O:\BE SCAM\1 chiffrages\",YEAR(G2205),"\",#REF!,"\Devis technique ",D2205),CONCATENATE("Voir dossier ",D2205)),HYPERLINK(CONCATENATE("O:\BE SCAM\1 chiffrages\",YEAR(G2205),"\",#REF!),CONCATENATE("Voir dossier ",D2205)))</f>
        <v>#REF!</v>
      </c>
    </row>
    <row r="2206" spans="11:14" ht="20.100000000000001" customHeight="1">
      <c r="K2206" s="63" t="e">
        <f>IF(F2206&lt;&gt;"",HYPERLINK(CONCATENATE("O:\BE SCAM\1 chiffrages\",YEAR(D2206),"\",#REF!,"\Devis technique ",A2206),CONCATENATE("Voir dossier ",A2206)),HYPERLINK(CONCATENATE("O:\BE SCAM\1 chiffrages\",YEAR(D2206),"\",#REF!),CONCATENATE("Voir dossier ",A2206)))</f>
        <v>#REF!</v>
      </c>
      <c r="N2206" s="63" t="e">
        <f>IF(I2206&lt;&gt;"",HYPERLINK(CONCATENATE("O:\BE SCAM\1 chiffrages\",YEAR(G2206),"\",#REF!,"\Devis technique ",D2206),CONCATENATE("Voir dossier ",D2206)),HYPERLINK(CONCATENATE("O:\BE SCAM\1 chiffrages\",YEAR(G2206),"\",#REF!),CONCATENATE("Voir dossier ",D2206)))</f>
        <v>#REF!</v>
      </c>
    </row>
    <row r="2207" spans="11:14" ht="20.100000000000001" customHeight="1">
      <c r="K2207" s="63" t="e">
        <f>IF(F2207&lt;&gt;"",HYPERLINK(CONCATENATE("O:\BE SCAM\1 chiffrages\",YEAR(D2207),"\",#REF!,"\Devis technique ",A2207),CONCATENATE("Voir dossier ",A2207)),HYPERLINK(CONCATENATE("O:\BE SCAM\1 chiffrages\",YEAR(D2207),"\",#REF!),CONCATENATE("Voir dossier ",A2207)))</f>
        <v>#REF!</v>
      </c>
      <c r="N2207" s="63" t="e">
        <f>IF(I2207&lt;&gt;"",HYPERLINK(CONCATENATE("O:\BE SCAM\1 chiffrages\",YEAR(G2207),"\",#REF!,"\Devis technique ",D2207),CONCATENATE("Voir dossier ",D2207)),HYPERLINK(CONCATENATE("O:\BE SCAM\1 chiffrages\",YEAR(G2207),"\",#REF!),CONCATENATE("Voir dossier ",D2207)))</f>
        <v>#REF!</v>
      </c>
    </row>
    <row r="2208" spans="11:14" ht="20.100000000000001" customHeight="1">
      <c r="K2208" s="63" t="e">
        <f>IF(F2208&lt;&gt;"",HYPERLINK(CONCATENATE("O:\BE SCAM\1 chiffrages\",YEAR(D2208),"\",#REF!,"\Devis technique ",A2208),CONCATENATE("Voir dossier ",A2208)),HYPERLINK(CONCATENATE("O:\BE SCAM\1 chiffrages\",YEAR(D2208),"\",#REF!),CONCATENATE("Voir dossier ",A2208)))</f>
        <v>#REF!</v>
      </c>
      <c r="N2208" s="63" t="e">
        <f>IF(I2208&lt;&gt;"",HYPERLINK(CONCATENATE("O:\BE SCAM\1 chiffrages\",YEAR(G2208),"\",#REF!,"\Devis technique ",D2208),CONCATENATE("Voir dossier ",D2208)),HYPERLINK(CONCATENATE("O:\BE SCAM\1 chiffrages\",YEAR(G2208),"\",#REF!),CONCATENATE("Voir dossier ",D2208)))</f>
        <v>#REF!</v>
      </c>
    </row>
    <row r="2209" spans="11:14" ht="20.100000000000001" customHeight="1">
      <c r="K2209" s="63" t="e">
        <f>IF(F2209&lt;&gt;"",HYPERLINK(CONCATENATE("O:\BE SCAM\1 chiffrages\",YEAR(D2209),"\",#REF!,"\Devis technique ",A2209),CONCATENATE("Voir dossier ",A2209)),HYPERLINK(CONCATENATE("O:\BE SCAM\1 chiffrages\",YEAR(D2209),"\",#REF!),CONCATENATE("Voir dossier ",A2209)))</f>
        <v>#REF!</v>
      </c>
      <c r="N2209" s="63" t="e">
        <f>IF(I2209&lt;&gt;"",HYPERLINK(CONCATENATE("O:\BE SCAM\1 chiffrages\",YEAR(G2209),"\",#REF!,"\Devis technique ",D2209),CONCATENATE("Voir dossier ",D2209)),HYPERLINK(CONCATENATE("O:\BE SCAM\1 chiffrages\",YEAR(G2209),"\",#REF!),CONCATENATE("Voir dossier ",D2209)))</f>
        <v>#REF!</v>
      </c>
    </row>
    <row r="2210" spans="11:14" ht="20.100000000000001" customHeight="1">
      <c r="K2210" s="63" t="e">
        <f>IF(F2210&lt;&gt;"",HYPERLINK(CONCATENATE("O:\BE SCAM\1 chiffrages\",YEAR(D2210),"\",#REF!,"\Devis technique ",A2210),CONCATENATE("Voir dossier ",A2210)),HYPERLINK(CONCATENATE("O:\BE SCAM\1 chiffrages\",YEAR(D2210),"\",#REF!),CONCATENATE("Voir dossier ",A2210)))</f>
        <v>#REF!</v>
      </c>
      <c r="N2210" s="63" t="e">
        <f>IF(I2210&lt;&gt;"",HYPERLINK(CONCATENATE("O:\BE SCAM\1 chiffrages\",YEAR(G2210),"\",#REF!,"\Devis technique ",D2210),CONCATENATE("Voir dossier ",D2210)),HYPERLINK(CONCATENATE("O:\BE SCAM\1 chiffrages\",YEAR(G2210),"\",#REF!),CONCATENATE("Voir dossier ",D2210)))</f>
        <v>#REF!</v>
      </c>
    </row>
    <row r="2211" spans="11:14" ht="20.100000000000001" customHeight="1">
      <c r="K2211" s="63" t="e">
        <f>IF(F2211&lt;&gt;"",HYPERLINK(CONCATENATE("O:\BE SCAM\1 chiffrages\",YEAR(D2211),"\",#REF!,"\Devis technique ",A2211),CONCATENATE("Voir dossier ",A2211)),HYPERLINK(CONCATENATE("O:\BE SCAM\1 chiffrages\",YEAR(D2211),"\",#REF!),CONCATENATE("Voir dossier ",A2211)))</f>
        <v>#REF!</v>
      </c>
      <c r="N2211" s="63" t="e">
        <f>IF(I2211&lt;&gt;"",HYPERLINK(CONCATENATE("O:\BE SCAM\1 chiffrages\",YEAR(G2211),"\",#REF!,"\Devis technique ",D2211),CONCATENATE("Voir dossier ",D2211)),HYPERLINK(CONCATENATE("O:\BE SCAM\1 chiffrages\",YEAR(G2211),"\",#REF!),CONCATENATE("Voir dossier ",D2211)))</f>
        <v>#REF!</v>
      </c>
    </row>
    <row r="2212" spans="11:14" ht="20.100000000000001" customHeight="1">
      <c r="K2212" s="63" t="e">
        <f>IF(F2212&lt;&gt;"",HYPERLINK(CONCATENATE("O:\BE SCAM\1 chiffrages\",YEAR(D2212),"\",#REF!,"\Devis technique ",A2212),CONCATENATE("Voir dossier ",A2212)),HYPERLINK(CONCATENATE("O:\BE SCAM\1 chiffrages\",YEAR(D2212),"\",#REF!),CONCATENATE("Voir dossier ",A2212)))</f>
        <v>#REF!</v>
      </c>
      <c r="N2212" s="63" t="e">
        <f>IF(I2212&lt;&gt;"",HYPERLINK(CONCATENATE("O:\BE SCAM\1 chiffrages\",YEAR(G2212),"\",#REF!,"\Devis technique ",D2212),CONCATENATE("Voir dossier ",D2212)),HYPERLINK(CONCATENATE("O:\BE SCAM\1 chiffrages\",YEAR(G2212),"\",#REF!),CONCATENATE("Voir dossier ",D2212)))</f>
        <v>#REF!</v>
      </c>
    </row>
    <row r="2213" spans="11:14" ht="20.100000000000001" customHeight="1">
      <c r="K2213" s="63" t="e">
        <f>IF(F2213&lt;&gt;"",HYPERLINK(CONCATENATE("O:\BE SCAM\1 chiffrages\",YEAR(D2213),"\",#REF!,"\Devis technique ",A2213),CONCATENATE("Voir dossier ",A2213)),HYPERLINK(CONCATENATE("O:\BE SCAM\1 chiffrages\",YEAR(D2213),"\",#REF!),CONCATENATE("Voir dossier ",A2213)))</f>
        <v>#REF!</v>
      </c>
      <c r="N2213" s="63" t="e">
        <f>IF(I2213&lt;&gt;"",HYPERLINK(CONCATENATE("O:\BE SCAM\1 chiffrages\",YEAR(G2213),"\",#REF!,"\Devis technique ",D2213),CONCATENATE("Voir dossier ",D2213)),HYPERLINK(CONCATENATE("O:\BE SCAM\1 chiffrages\",YEAR(G2213),"\",#REF!),CONCATENATE("Voir dossier ",D2213)))</f>
        <v>#REF!</v>
      </c>
    </row>
    <row r="2214" spans="11:14" ht="20.100000000000001" customHeight="1">
      <c r="K2214" s="63" t="e">
        <f>IF(F2214&lt;&gt;"",HYPERLINK(CONCATENATE("O:\BE SCAM\1 chiffrages\",YEAR(D2214),"\",#REF!,"\Devis technique ",A2214),CONCATENATE("Voir dossier ",A2214)),HYPERLINK(CONCATENATE("O:\BE SCAM\1 chiffrages\",YEAR(D2214),"\",#REF!),CONCATENATE("Voir dossier ",A2214)))</f>
        <v>#REF!</v>
      </c>
      <c r="N2214" s="63" t="e">
        <f>IF(I2214&lt;&gt;"",HYPERLINK(CONCATENATE("O:\BE SCAM\1 chiffrages\",YEAR(G2214),"\",#REF!,"\Devis technique ",D2214),CONCATENATE("Voir dossier ",D2214)),HYPERLINK(CONCATENATE("O:\BE SCAM\1 chiffrages\",YEAR(G2214),"\",#REF!),CONCATENATE("Voir dossier ",D2214)))</f>
        <v>#REF!</v>
      </c>
    </row>
    <row r="2215" spans="11:14" ht="20.100000000000001" customHeight="1">
      <c r="K2215" s="63" t="e">
        <f>IF(F2215&lt;&gt;"",HYPERLINK(CONCATENATE("O:\BE SCAM\1 chiffrages\",YEAR(D2215),"\",#REF!,"\Devis technique ",A2215),CONCATENATE("Voir dossier ",A2215)),HYPERLINK(CONCATENATE("O:\BE SCAM\1 chiffrages\",YEAR(D2215),"\",#REF!),CONCATENATE("Voir dossier ",A2215)))</f>
        <v>#REF!</v>
      </c>
      <c r="N2215" s="63" t="e">
        <f>IF(I2215&lt;&gt;"",HYPERLINK(CONCATENATE("O:\BE SCAM\1 chiffrages\",YEAR(G2215),"\",#REF!,"\Devis technique ",D2215),CONCATENATE("Voir dossier ",D2215)),HYPERLINK(CONCATENATE("O:\BE SCAM\1 chiffrages\",YEAR(G2215),"\",#REF!),CONCATENATE("Voir dossier ",D2215)))</f>
        <v>#REF!</v>
      </c>
    </row>
    <row r="2216" spans="11:14" ht="20.100000000000001" customHeight="1">
      <c r="K2216" s="63" t="e">
        <f>IF(F2216&lt;&gt;"",HYPERLINK(CONCATENATE("O:\BE SCAM\1 chiffrages\",YEAR(D2216),"\",#REF!,"\Devis technique ",A2216),CONCATENATE("Voir dossier ",A2216)),HYPERLINK(CONCATENATE("O:\BE SCAM\1 chiffrages\",YEAR(D2216),"\",#REF!),CONCATENATE("Voir dossier ",A2216)))</f>
        <v>#REF!</v>
      </c>
      <c r="N2216" s="63" t="e">
        <f>IF(I2216&lt;&gt;"",HYPERLINK(CONCATENATE("O:\BE SCAM\1 chiffrages\",YEAR(G2216),"\",#REF!,"\Devis technique ",D2216),CONCATENATE("Voir dossier ",D2216)),HYPERLINK(CONCATENATE("O:\BE SCAM\1 chiffrages\",YEAR(G2216),"\",#REF!),CONCATENATE("Voir dossier ",D2216)))</f>
        <v>#REF!</v>
      </c>
    </row>
    <row r="2217" spans="11:14" ht="20.100000000000001" customHeight="1">
      <c r="K2217" s="63" t="e">
        <f>IF(F2217&lt;&gt;"",HYPERLINK(CONCATENATE("O:\BE SCAM\1 chiffrages\",YEAR(D2217),"\",#REF!,"\Devis technique ",A2217),CONCATENATE("Voir dossier ",A2217)),HYPERLINK(CONCATENATE("O:\BE SCAM\1 chiffrages\",YEAR(D2217),"\",#REF!),CONCATENATE("Voir dossier ",A2217)))</f>
        <v>#REF!</v>
      </c>
      <c r="N2217" s="63" t="e">
        <f>IF(I2217&lt;&gt;"",HYPERLINK(CONCATENATE("O:\BE SCAM\1 chiffrages\",YEAR(G2217),"\",#REF!,"\Devis technique ",D2217),CONCATENATE("Voir dossier ",D2217)),HYPERLINK(CONCATENATE("O:\BE SCAM\1 chiffrages\",YEAR(G2217),"\",#REF!),CONCATENATE("Voir dossier ",D2217)))</f>
        <v>#REF!</v>
      </c>
    </row>
    <row r="2218" spans="11:14" ht="20.100000000000001" customHeight="1">
      <c r="K2218" s="63" t="e">
        <f>IF(F2218&lt;&gt;"",HYPERLINK(CONCATENATE("O:\BE SCAM\1 chiffrages\",YEAR(D2218),"\",#REF!,"\Devis technique ",A2218),CONCATENATE("Voir dossier ",A2218)),HYPERLINK(CONCATENATE("O:\BE SCAM\1 chiffrages\",YEAR(D2218),"\",#REF!),CONCATENATE("Voir dossier ",A2218)))</f>
        <v>#REF!</v>
      </c>
      <c r="N2218" s="63" t="e">
        <f>IF(I2218&lt;&gt;"",HYPERLINK(CONCATENATE("O:\BE SCAM\1 chiffrages\",YEAR(G2218),"\",#REF!,"\Devis technique ",D2218),CONCATENATE("Voir dossier ",D2218)),HYPERLINK(CONCATENATE("O:\BE SCAM\1 chiffrages\",YEAR(G2218),"\",#REF!),CONCATENATE("Voir dossier ",D2218)))</f>
        <v>#REF!</v>
      </c>
    </row>
    <row r="2219" spans="11:14" ht="20.100000000000001" customHeight="1">
      <c r="K2219" s="63" t="e">
        <f>IF(F2219&lt;&gt;"",HYPERLINK(CONCATENATE("O:\BE SCAM\1 chiffrages\",YEAR(D2219),"\",#REF!,"\Devis technique ",A2219),CONCATENATE("Voir dossier ",A2219)),HYPERLINK(CONCATENATE("O:\BE SCAM\1 chiffrages\",YEAR(D2219),"\",#REF!),CONCATENATE("Voir dossier ",A2219)))</f>
        <v>#REF!</v>
      </c>
      <c r="N2219" s="63" t="e">
        <f>IF(I2219&lt;&gt;"",HYPERLINK(CONCATENATE("O:\BE SCAM\1 chiffrages\",YEAR(G2219),"\",#REF!,"\Devis technique ",D2219),CONCATENATE("Voir dossier ",D2219)),HYPERLINK(CONCATENATE("O:\BE SCAM\1 chiffrages\",YEAR(G2219),"\",#REF!),CONCATENATE("Voir dossier ",D2219)))</f>
        <v>#REF!</v>
      </c>
    </row>
    <row r="2220" spans="11:14" ht="20.100000000000001" customHeight="1">
      <c r="K2220" s="63" t="e">
        <f>IF(F2220&lt;&gt;"",HYPERLINK(CONCATENATE("O:\BE SCAM\1 chiffrages\",YEAR(D2220),"\",#REF!,"\Devis technique ",A2220),CONCATENATE("Voir dossier ",A2220)),HYPERLINK(CONCATENATE("O:\BE SCAM\1 chiffrages\",YEAR(D2220),"\",#REF!),CONCATENATE("Voir dossier ",A2220)))</f>
        <v>#REF!</v>
      </c>
      <c r="N2220" s="63" t="e">
        <f>IF(I2220&lt;&gt;"",HYPERLINK(CONCATENATE("O:\BE SCAM\1 chiffrages\",YEAR(G2220),"\",#REF!,"\Devis technique ",D2220),CONCATENATE("Voir dossier ",D2220)),HYPERLINK(CONCATENATE("O:\BE SCAM\1 chiffrages\",YEAR(G2220),"\",#REF!),CONCATENATE("Voir dossier ",D2220)))</f>
        <v>#REF!</v>
      </c>
    </row>
    <row r="2221" spans="11:14" ht="20.100000000000001" customHeight="1">
      <c r="K2221" s="63" t="e">
        <f>IF(F2221&lt;&gt;"",HYPERLINK(CONCATENATE("O:\BE SCAM\1 chiffrages\",YEAR(D2221),"\",#REF!,"\Devis technique ",A2221),CONCATENATE("Voir dossier ",A2221)),HYPERLINK(CONCATENATE("O:\BE SCAM\1 chiffrages\",YEAR(D2221),"\",#REF!),CONCATENATE("Voir dossier ",A2221)))</f>
        <v>#REF!</v>
      </c>
      <c r="N2221" s="63" t="e">
        <f>IF(I2221&lt;&gt;"",HYPERLINK(CONCATENATE("O:\BE SCAM\1 chiffrages\",YEAR(G2221),"\",#REF!,"\Devis technique ",D2221),CONCATENATE("Voir dossier ",D2221)),HYPERLINK(CONCATENATE("O:\BE SCAM\1 chiffrages\",YEAR(G2221),"\",#REF!),CONCATENATE("Voir dossier ",D2221)))</f>
        <v>#REF!</v>
      </c>
    </row>
    <row r="2222" spans="11:14" ht="20.100000000000001" customHeight="1">
      <c r="K2222" s="63" t="e">
        <f>IF(F2222&lt;&gt;"",HYPERLINK(CONCATENATE("O:\BE SCAM\1 chiffrages\",YEAR(D2222),"\",#REF!,"\Devis technique ",A2222),CONCATENATE("Voir dossier ",A2222)),HYPERLINK(CONCATENATE("O:\BE SCAM\1 chiffrages\",YEAR(D2222),"\",#REF!),CONCATENATE("Voir dossier ",A2222)))</f>
        <v>#REF!</v>
      </c>
      <c r="N2222" s="63" t="e">
        <f>IF(I2222&lt;&gt;"",HYPERLINK(CONCATENATE("O:\BE SCAM\1 chiffrages\",YEAR(G2222),"\",#REF!,"\Devis technique ",D2222),CONCATENATE("Voir dossier ",D2222)),HYPERLINK(CONCATENATE("O:\BE SCAM\1 chiffrages\",YEAR(G2222),"\",#REF!),CONCATENATE("Voir dossier ",D2222)))</f>
        <v>#REF!</v>
      </c>
    </row>
    <row r="2223" spans="11:14" ht="20.100000000000001" customHeight="1">
      <c r="K2223" s="63" t="e">
        <f>IF(F2223&lt;&gt;"",HYPERLINK(CONCATENATE("O:\BE SCAM\1 chiffrages\",YEAR(D2223),"\",#REF!,"\Devis technique ",A2223),CONCATENATE("Voir dossier ",A2223)),HYPERLINK(CONCATENATE("O:\BE SCAM\1 chiffrages\",YEAR(D2223),"\",#REF!),CONCATENATE("Voir dossier ",A2223)))</f>
        <v>#REF!</v>
      </c>
      <c r="N2223" s="63" t="e">
        <f>IF(I2223&lt;&gt;"",HYPERLINK(CONCATENATE("O:\BE SCAM\1 chiffrages\",YEAR(G2223),"\",#REF!,"\Devis technique ",D2223),CONCATENATE("Voir dossier ",D2223)),HYPERLINK(CONCATENATE("O:\BE SCAM\1 chiffrages\",YEAR(G2223),"\",#REF!),CONCATENATE("Voir dossier ",D2223)))</f>
        <v>#REF!</v>
      </c>
    </row>
    <row r="2224" spans="11:14" ht="20.100000000000001" customHeight="1">
      <c r="K2224" s="63" t="e">
        <f>IF(F2224&lt;&gt;"",HYPERLINK(CONCATENATE("O:\BE SCAM\1 chiffrages\",YEAR(D2224),"\",#REF!,"\Devis technique ",A2224),CONCATENATE("Voir dossier ",A2224)),HYPERLINK(CONCATENATE("O:\BE SCAM\1 chiffrages\",YEAR(D2224),"\",#REF!),CONCATENATE("Voir dossier ",A2224)))</f>
        <v>#REF!</v>
      </c>
      <c r="N2224" s="63" t="e">
        <f>IF(I2224&lt;&gt;"",HYPERLINK(CONCATENATE("O:\BE SCAM\1 chiffrages\",YEAR(G2224),"\",#REF!,"\Devis technique ",D2224),CONCATENATE("Voir dossier ",D2224)),HYPERLINK(CONCATENATE("O:\BE SCAM\1 chiffrages\",YEAR(G2224),"\",#REF!),CONCATENATE("Voir dossier ",D2224)))</f>
        <v>#REF!</v>
      </c>
    </row>
    <row r="2225" spans="11:14" ht="20.100000000000001" customHeight="1">
      <c r="K2225" s="63" t="e">
        <f>IF(F2225&lt;&gt;"",HYPERLINK(CONCATENATE("O:\BE SCAM\1 chiffrages\",YEAR(D2225),"\",#REF!,"\Devis technique ",A2225),CONCATENATE("Voir dossier ",A2225)),HYPERLINK(CONCATENATE("O:\BE SCAM\1 chiffrages\",YEAR(D2225),"\",#REF!),CONCATENATE("Voir dossier ",A2225)))</f>
        <v>#REF!</v>
      </c>
      <c r="N2225" s="63" t="e">
        <f>IF(I2225&lt;&gt;"",HYPERLINK(CONCATENATE("O:\BE SCAM\1 chiffrages\",YEAR(G2225),"\",#REF!,"\Devis technique ",D2225),CONCATENATE("Voir dossier ",D2225)),HYPERLINK(CONCATENATE("O:\BE SCAM\1 chiffrages\",YEAR(G2225),"\",#REF!),CONCATENATE("Voir dossier ",D2225)))</f>
        <v>#REF!</v>
      </c>
    </row>
    <row r="2226" spans="11:14" ht="20.100000000000001" customHeight="1">
      <c r="K2226" s="63" t="e">
        <f>IF(F2226&lt;&gt;"",HYPERLINK(CONCATENATE("O:\BE SCAM\1 chiffrages\",YEAR(D2226),"\",#REF!,"\Devis technique ",A2226),CONCATENATE("Voir dossier ",A2226)),HYPERLINK(CONCATENATE("O:\BE SCAM\1 chiffrages\",YEAR(D2226),"\",#REF!),CONCATENATE("Voir dossier ",A2226)))</f>
        <v>#REF!</v>
      </c>
      <c r="N2226" s="63" t="e">
        <f>IF(I2226&lt;&gt;"",HYPERLINK(CONCATENATE("O:\BE SCAM\1 chiffrages\",YEAR(G2226),"\",#REF!,"\Devis technique ",D2226),CONCATENATE("Voir dossier ",D2226)),HYPERLINK(CONCATENATE("O:\BE SCAM\1 chiffrages\",YEAR(G2226),"\",#REF!),CONCATENATE("Voir dossier ",D2226)))</f>
        <v>#REF!</v>
      </c>
    </row>
    <row r="2227" spans="11:14" ht="20.100000000000001" customHeight="1">
      <c r="K2227" s="63" t="e">
        <f>IF(F2227&lt;&gt;"",HYPERLINK(CONCATENATE("O:\BE SCAM\1 chiffrages\",YEAR(D2227),"\",#REF!,"\Devis technique ",A2227),CONCATENATE("Voir dossier ",A2227)),HYPERLINK(CONCATENATE("O:\BE SCAM\1 chiffrages\",YEAR(D2227),"\",#REF!),CONCATENATE("Voir dossier ",A2227)))</f>
        <v>#REF!</v>
      </c>
      <c r="N2227" s="63" t="e">
        <f>IF(I2227&lt;&gt;"",HYPERLINK(CONCATENATE("O:\BE SCAM\1 chiffrages\",YEAR(G2227),"\",#REF!,"\Devis technique ",D2227),CONCATENATE("Voir dossier ",D2227)),HYPERLINK(CONCATENATE("O:\BE SCAM\1 chiffrages\",YEAR(G2227),"\",#REF!),CONCATENATE("Voir dossier ",D2227)))</f>
        <v>#REF!</v>
      </c>
    </row>
    <row r="2228" spans="11:14" ht="20.100000000000001" customHeight="1">
      <c r="K2228" s="63" t="e">
        <f>IF(F2228&lt;&gt;"",HYPERLINK(CONCATENATE("O:\BE SCAM\1 chiffrages\",YEAR(D2228),"\",#REF!,"\Devis technique ",A2228),CONCATENATE("Voir dossier ",A2228)),HYPERLINK(CONCATENATE("O:\BE SCAM\1 chiffrages\",YEAR(D2228),"\",#REF!),CONCATENATE("Voir dossier ",A2228)))</f>
        <v>#REF!</v>
      </c>
      <c r="N2228" s="63" t="e">
        <f>IF(I2228&lt;&gt;"",HYPERLINK(CONCATENATE("O:\BE SCAM\1 chiffrages\",YEAR(G2228),"\",#REF!,"\Devis technique ",D2228),CONCATENATE("Voir dossier ",D2228)),HYPERLINK(CONCATENATE("O:\BE SCAM\1 chiffrages\",YEAR(G2228),"\",#REF!),CONCATENATE("Voir dossier ",D2228)))</f>
        <v>#REF!</v>
      </c>
    </row>
    <row r="2229" spans="11:14" ht="20.100000000000001" customHeight="1">
      <c r="K2229" s="63" t="e">
        <f>IF(F2229&lt;&gt;"",HYPERLINK(CONCATENATE("O:\BE SCAM\1 chiffrages\",YEAR(D2229),"\",#REF!,"\Devis technique ",A2229),CONCATENATE("Voir dossier ",A2229)),HYPERLINK(CONCATENATE("O:\BE SCAM\1 chiffrages\",YEAR(D2229),"\",#REF!),CONCATENATE("Voir dossier ",A2229)))</f>
        <v>#REF!</v>
      </c>
      <c r="N2229" s="63" t="e">
        <f>IF(I2229&lt;&gt;"",HYPERLINK(CONCATENATE("O:\BE SCAM\1 chiffrages\",YEAR(G2229),"\",#REF!,"\Devis technique ",D2229),CONCATENATE("Voir dossier ",D2229)),HYPERLINK(CONCATENATE("O:\BE SCAM\1 chiffrages\",YEAR(G2229),"\",#REF!),CONCATENATE("Voir dossier ",D2229)))</f>
        <v>#REF!</v>
      </c>
    </row>
    <row r="2230" spans="11:14" ht="20.100000000000001" customHeight="1">
      <c r="K2230" s="63" t="e">
        <f>IF(F2230&lt;&gt;"",HYPERLINK(CONCATENATE("O:\BE SCAM\1 chiffrages\",YEAR(D2230),"\",#REF!,"\Devis technique ",A2230),CONCATENATE("Voir dossier ",A2230)),HYPERLINK(CONCATENATE("O:\BE SCAM\1 chiffrages\",YEAR(D2230),"\",#REF!),CONCATENATE("Voir dossier ",A2230)))</f>
        <v>#REF!</v>
      </c>
      <c r="N2230" s="63" t="e">
        <f>IF(I2230&lt;&gt;"",HYPERLINK(CONCATENATE("O:\BE SCAM\1 chiffrages\",YEAR(G2230),"\",#REF!,"\Devis technique ",D2230),CONCATENATE("Voir dossier ",D2230)),HYPERLINK(CONCATENATE("O:\BE SCAM\1 chiffrages\",YEAR(G2230),"\",#REF!),CONCATENATE("Voir dossier ",D2230)))</f>
        <v>#REF!</v>
      </c>
    </row>
    <row r="2231" spans="11:14" ht="20.100000000000001" customHeight="1">
      <c r="K2231" s="63" t="e">
        <f>IF(F2231&lt;&gt;"",HYPERLINK(CONCATENATE("O:\BE SCAM\1 chiffrages\",YEAR(D2231),"\",#REF!,"\Devis technique ",A2231),CONCATENATE("Voir dossier ",A2231)),HYPERLINK(CONCATENATE("O:\BE SCAM\1 chiffrages\",YEAR(D2231),"\",#REF!),CONCATENATE("Voir dossier ",A2231)))</f>
        <v>#REF!</v>
      </c>
      <c r="N2231" s="63" t="e">
        <f>IF(I2231&lt;&gt;"",HYPERLINK(CONCATENATE("O:\BE SCAM\1 chiffrages\",YEAR(G2231),"\",#REF!,"\Devis technique ",D2231),CONCATENATE("Voir dossier ",D2231)),HYPERLINK(CONCATENATE("O:\BE SCAM\1 chiffrages\",YEAR(G2231),"\",#REF!),CONCATENATE("Voir dossier ",D2231)))</f>
        <v>#REF!</v>
      </c>
    </row>
    <row r="2232" spans="11:14" ht="20.100000000000001" customHeight="1">
      <c r="K2232" s="63" t="e">
        <f>IF(F2232&lt;&gt;"",HYPERLINK(CONCATENATE("O:\BE SCAM\1 chiffrages\",YEAR(D2232),"\",#REF!,"\Devis technique ",A2232),CONCATENATE("Voir dossier ",A2232)),HYPERLINK(CONCATENATE("O:\BE SCAM\1 chiffrages\",YEAR(D2232),"\",#REF!),CONCATENATE("Voir dossier ",A2232)))</f>
        <v>#REF!</v>
      </c>
      <c r="N2232" s="63" t="e">
        <f>IF(I2232&lt;&gt;"",HYPERLINK(CONCATENATE("O:\BE SCAM\1 chiffrages\",YEAR(G2232),"\",#REF!,"\Devis technique ",D2232),CONCATENATE("Voir dossier ",D2232)),HYPERLINK(CONCATENATE("O:\BE SCAM\1 chiffrages\",YEAR(G2232),"\",#REF!),CONCATENATE("Voir dossier ",D2232)))</f>
        <v>#REF!</v>
      </c>
    </row>
    <row r="2233" spans="11:14" ht="20.100000000000001" customHeight="1">
      <c r="K2233" s="63" t="e">
        <f>IF(F2233&lt;&gt;"",HYPERLINK(CONCATENATE("O:\BE SCAM\1 chiffrages\",YEAR(D2233),"\",#REF!,"\Devis technique ",A2233),CONCATENATE("Voir dossier ",A2233)),HYPERLINK(CONCATENATE("O:\BE SCAM\1 chiffrages\",YEAR(D2233),"\",#REF!),CONCATENATE("Voir dossier ",A2233)))</f>
        <v>#REF!</v>
      </c>
      <c r="N2233" s="63" t="e">
        <f>IF(I2233&lt;&gt;"",HYPERLINK(CONCATENATE("O:\BE SCAM\1 chiffrages\",YEAR(G2233),"\",#REF!,"\Devis technique ",D2233),CONCATENATE("Voir dossier ",D2233)),HYPERLINK(CONCATENATE("O:\BE SCAM\1 chiffrages\",YEAR(G2233),"\",#REF!),CONCATENATE("Voir dossier ",D2233)))</f>
        <v>#REF!</v>
      </c>
    </row>
    <row r="2234" spans="11:14" ht="20.100000000000001" customHeight="1">
      <c r="K2234" s="63" t="e">
        <f>IF(F2234&lt;&gt;"",HYPERLINK(CONCATENATE("O:\BE SCAM\1 chiffrages\",YEAR(D2234),"\",#REF!,"\Devis technique ",A2234),CONCATENATE("Voir dossier ",A2234)),HYPERLINK(CONCATENATE("O:\BE SCAM\1 chiffrages\",YEAR(D2234),"\",#REF!),CONCATENATE("Voir dossier ",A2234)))</f>
        <v>#REF!</v>
      </c>
      <c r="N2234" s="63" t="e">
        <f>IF(I2234&lt;&gt;"",HYPERLINK(CONCATENATE("O:\BE SCAM\1 chiffrages\",YEAR(G2234),"\",#REF!,"\Devis technique ",D2234),CONCATENATE("Voir dossier ",D2234)),HYPERLINK(CONCATENATE("O:\BE SCAM\1 chiffrages\",YEAR(G2234),"\",#REF!),CONCATENATE("Voir dossier ",D2234)))</f>
        <v>#REF!</v>
      </c>
    </row>
    <row r="2235" spans="11:14" ht="20.100000000000001" customHeight="1">
      <c r="K2235" s="63" t="e">
        <f>IF(F2235&lt;&gt;"",HYPERLINK(CONCATENATE("O:\BE SCAM\1 chiffrages\",YEAR(D2235),"\",#REF!,"\Devis technique ",A2235),CONCATENATE("Voir dossier ",A2235)),HYPERLINK(CONCATENATE("O:\BE SCAM\1 chiffrages\",YEAR(D2235),"\",#REF!),CONCATENATE("Voir dossier ",A2235)))</f>
        <v>#REF!</v>
      </c>
      <c r="N2235" s="63" t="e">
        <f>IF(I2235&lt;&gt;"",HYPERLINK(CONCATENATE("O:\BE SCAM\1 chiffrages\",YEAR(G2235),"\",#REF!,"\Devis technique ",D2235),CONCATENATE("Voir dossier ",D2235)),HYPERLINK(CONCATENATE("O:\BE SCAM\1 chiffrages\",YEAR(G2235),"\",#REF!),CONCATENATE("Voir dossier ",D2235)))</f>
        <v>#REF!</v>
      </c>
    </row>
    <row r="2236" spans="11:14" ht="20.100000000000001" customHeight="1">
      <c r="K2236" s="63" t="e">
        <f>IF(F2236&lt;&gt;"",HYPERLINK(CONCATENATE("O:\BE SCAM\1 chiffrages\",YEAR(D2236),"\",#REF!,"\Devis technique ",A2236),CONCATENATE("Voir dossier ",A2236)),HYPERLINK(CONCATENATE("O:\BE SCAM\1 chiffrages\",YEAR(D2236),"\",#REF!),CONCATENATE("Voir dossier ",A2236)))</f>
        <v>#REF!</v>
      </c>
      <c r="N2236" s="63" t="e">
        <f>IF(I2236&lt;&gt;"",HYPERLINK(CONCATENATE("O:\BE SCAM\1 chiffrages\",YEAR(G2236),"\",#REF!,"\Devis technique ",D2236),CONCATENATE("Voir dossier ",D2236)),HYPERLINK(CONCATENATE("O:\BE SCAM\1 chiffrages\",YEAR(G2236),"\",#REF!),CONCATENATE("Voir dossier ",D2236)))</f>
        <v>#REF!</v>
      </c>
    </row>
    <row r="2237" spans="11:14" ht="20.100000000000001" customHeight="1">
      <c r="K2237" s="63" t="e">
        <f>IF(F2237&lt;&gt;"",HYPERLINK(CONCATENATE("O:\BE SCAM\1 chiffrages\",YEAR(D2237),"\",#REF!,"\Devis technique ",A2237),CONCATENATE("Voir dossier ",A2237)),HYPERLINK(CONCATENATE("O:\BE SCAM\1 chiffrages\",YEAR(D2237),"\",#REF!),CONCATENATE("Voir dossier ",A2237)))</f>
        <v>#REF!</v>
      </c>
      <c r="N2237" s="63" t="e">
        <f>IF(I2237&lt;&gt;"",HYPERLINK(CONCATENATE("O:\BE SCAM\1 chiffrages\",YEAR(G2237),"\",#REF!,"\Devis technique ",D2237),CONCATENATE("Voir dossier ",D2237)),HYPERLINK(CONCATENATE("O:\BE SCAM\1 chiffrages\",YEAR(G2237),"\",#REF!),CONCATENATE("Voir dossier ",D2237)))</f>
        <v>#REF!</v>
      </c>
    </row>
    <row r="2238" spans="11:14" ht="20.100000000000001" customHeight="1">
      <c r="K2238" s="63" t="e">
        <f>IF(F2238&lt;&gt;"",HYPERLINK(CONCATENATE("O:\BE SCAM\1 chiffrages\",YEAR(D2238),"\",#REF!,"\Devis technique ",A2238),CONCATENATE("Voir dossier ",A2238)),HYPERLINK(CONCATENATE("O:\BE SCAM\1 chiffrages\",YEAR(D2238),"\",#REF!),CONCATENATE("Voir dossier ",A2238)))</f>
        <v>#REF!</v>
      </c>
      <c r="N2238" s="63" t="e">
        <f>IF(I2238&lt;&gt;"",HYPERLINK(CONCATENATE("O:\BE SCAM\1 chiffrages\",YEAR(G2238),"\",#REF!,"\Devis technique ",D2238),CONCATENATE("Voir dossier ",D2238)),HYPERLINK(CONCATENATE("O:\BE SCAM\1 chiffrages\",YEAR(G2238),"\",#REF!),CONCATENATE("Voir dossier ",D2238)))</f>
        <v>#REF!</v>
      </c>
    </row>
    <row r="2239" spans="11:14" ht="20.100000000000001" customHeight="1">
      <c r="K2239" s="63" t="e">
        <f>IF(F2239&lt;&gt;"",HYPERLINK(CONCATENATE("O:\BE SCAM\1 chiffrages\",YEAR(D2239),"\",#REF!,"\Devis technique ",A2239),CONCATENATE("Voir dossier ",A2239)),HYPERLINK(CONCATENATE("O:\BE SCAM\1 chiffrages\",YEAR(D2239),"\",#REF!),CONCATENATE("Voir dossier ",A2239)))</f>
        <v>#REF!</v>
      </c>
      <c r="N2239" s="63" t="e">
        <f>IF(I2239&lt;&gt;"",HYPERLINK(CONCATENATE("O:\BE SCAM\1 chiffrages\",YEAR(G2239),"\",#REF!,"\Devis technique ",D2239),CONCATENATE("Voir dossier ",D2239)),HYPERLINK(CONCATENATE("O:\BE SCAM\1 chiffrages\",YEAR(G2239),"\",#REF!),CONCATENATE("Voir dossier ",D2239)))</f>
        <v>#REF!</v>
      </c>
    </row>
    <row r="2240" spans="11:14" ht="20.100000000000001" customHeight="1">
      <c r="K2240" s="63" t="e">
        <f>IF(F2240&lt;&gt;"",HYPERLINK(CONCATENATE("O:\BE SCAM\1 chiffrages\",YEAR(D2240),"\",#REF!,"\Devis technique ",A2240),CONCATENATE("Voir dossier ",A2240)),HYPERLINK(CONCATENATE("O:\BE SCAM\1 chiffrages\",YEAR(D2240),"\",#REF!),CONCATENATE("Voir dossier ",A2240)))</f>
        <v>#REF!</v>
      </c>
      <c r="N2240" s="63" t="e">
        <f>IF(I2240&lt;&gt;"",HYPERLINK(CONCATENATE("O:\BE SCAM\1 chiffrages\",YEAR(G2240),"\",#REF!,"\Devis technique ",D2240),CONCATENATE("Voir dossier ",D2240)),HYPERLINK(CONCATENATE("O:\BE SCAM\1 chiffrages\",YEAR(G2240),"\",#REF!),CONCATENATE("Voir dossier ",D2240)))</f>
        <v>#REF!</v>
      </c>
    </row>
    <row r="2241" spans="11:14" ht="20.100000000000001" customHeight="1">
      <c r="K2241" s="63" t="e">
        <f>IF(F2241&lt;&gt;"",HYPERLINK(CONCATENATE("O:\BE SCAM\1 chiffrages\",YEAR(D2241),"\",#REF!,"\Devis technique ",A2241),CONCATENATE("Voir dossier ",A2241)),HYPERLINK(CONCATENATE("O:\BE SCAM\1 chiffrages\",YEAR(D2241),"\",#REF!),CONCATENATE("Voir dossier ",A2241)))</f>
        <v>#REF!</v>
      </c>
      <c r="N2241" s="63" t="e">
        <f>IF(I2241&lt;&gt;"",HYPERLINK(CONCATENATE("O:\BE SCAM\1 chiffrages\",YEAR(G2241),"\",#REF!,"\Devis technique ",D2241),CONCATENATE("Voir dossier ",D2241)),HYPERLINK(CONCATENATE("O:\BE SCAM\1 chiffrages\",YEAR(G2241),"\",#REF!),CONCATENATE("Voir dossier ",D2241)))</f>
        <v>#REF!</v>
      </c>
    </row>
    <row r="2242" spans="11:14" ht="20.100000000000001" customHeight="1">
      <c r="K2242" s="63" t="e">
        <f>IF(F2242&lt;&gt;"",HYPERLINK(CONCATENATE("O:\BE SCAM\1 chiffrages\",YEAR(D2242),"\",#REF!,"\Devis technique ",A2242),CONCATENATE("Voir dossier ",A2242)),HYPERLINK(CONCATENATE("O:\BE SCAM\1 chiffrages\",YEAR(D2242),"\",#REF!),CONCATENATE("Voir dossier ",A2242)))</f>
        <v>#REF!</v>
      </c>
      <c r="N2242" s="63" t="e">
        <f>IF(I2242&lt;&gt;"",HYPERLINK(CONCATENATE("O:\BE SCAM\1 chiffrages\",YEAR(G2242),"\",#REF!,"\Devis technique ",D2242),CONCATENATE("Voir dossier ",D2242)),HYPERLINK(CONCATENATE("O:\BE SCAM\1 chiffrages\",YEAR(G2242),"\",#REF!),CONCATENATE("Voir dossier ",D2242)))</f>
        <v>#REF!</v>
      </c>
    </row>
    <row r="2243" spans="11:14" ht="20.100000000000001" customHeight="1">
      <c r="K2243" s="63" t="e">
        <f>IF(F2243&lt;&gt;"",HYPERLINK(CONCATENATE("O:\BE SCAM\1 chiffrages\",YEAR(D2243),"\",#REF!,"\Devis technique ",A2243),CONCATENATE("Voir dossier ",A2243)),HYPERLINK(CONCATENATE("O:\BE SCAM\1 chiffrages\",YEAR(D2243),"\",#REF!),CONCATENATE("Voir dossier ",A2243)))</f>
        <v>#REF!</v>
      </c>
      <c r="N2243" s="63" t="e">
        <f>IF(I2243&lt;&gt;"",HYPERLINK(CONCATENATE("O:\BE SCAM\1 chiffrages\",YEAR(G2243),"\",#REF!,"\Devis technique ",D2243),CONCATENATE("Voir dossier ",D2243)),HYPERLINK(CONCATENATE("O:\BE SCAM\1 chiffrages\",YEAR(G2243),"\",#REF!),CONCATENATE("Voir dossier ",D2243)))</f>
        <v>#REF!</v>
      </c>
    </row>
    <row r="2244" spans="11:14" ht="20.100000000000001" customHeight="1">
      <c r="K2244" s="63" t="e">
        <f>IF(F2244&lt;&gt;"",HYPERLINK(CONCATENATE("O:\BE SCAM\1 chiffrages\",YEAR(D2244),"\",#REF!,"\Devis technique ",A2244),CONCATENATE("Voir dossier ",A2244)),HYPERLINK(CONCATENATE("O:\BE SCAM\1 chiffrages\",YEAR(D2244),"\",#REF!),CONCATENATE("Voir dossier ",A2244)))</f>
        <v>#REF!</v>
      </c>
      <c r="N2244" s="63" t="e">
        <f>IF(I2244&lt;&gt;"",HYPERLINK(CONCATENATE("O:\BE SCAM\1 chiffrages\",YEAR(G2244),"\",#REF!,"\Devis technique ",D2244),CONCATENATE("Voir dossier ",D2244)),HYPERLINK(CONCATENATE("O:\BE SCAM\1 chiffrages\",YEAR(G2244),"\",#REF!),CONCATENATE("Voir dossier ",D2244)))</f>
        <v>#REF!</v>
      </c>
    </row>
    <row r="2245" spans="11:14" ht="20.100000000000001" customHeight="1">
      <c r="K2245" s="63" t="e">
        <f>IF(F2245&lt;&gt;"",HYPERLINK(CONCATENATE("O:\BE SCAM\1 chiffrages\",YEAR(D2245),"\",#REF!,"\Devis technique ",A2245),CONCATENATE("Voir dossier ",A2245)),HYPERLINK(CONCATENATE("O:\BE SCAM\1 chiffrages\",YEAR(D2245),"\",#REF!),CONCATENATE("Voir dossier ",A2245)))</f>
        <v>#REF!</v>
      </c>
      <c r="N2245" s="63" t="e">
        <f>IF(I2245&lt;&gt;"",HYPERLINK(CONCATENATE("O:\BE SCAM\1 chiffrages\",YEAR(G2245),"\",#REF!,"\Devis technique ",D2245),CONCATENATE("Voir dossier ",D2245)),HYPERLINK(CONCATENATE("O:\BE SCAM\1 chiffrages\",YEAR(G2245),"\",#REF!),CONCATENATE("Voir dossier ",D2245)))</f>
        <v>#REF!</v>
      </c>
    </row>
    <row r="2246" spans="11:14" ht="20.100000000000001" customHeight="1">
      <c r="K2246" s="63" t="e">
        <f>IF(F2246&lt;&gt;"",HYPERLINK(CONCATENATE("O:\BE SCAM\1 chiffrages\",YEAR(D2246),"\",#REF!,"\Devis technique ",A2246),CONCATENATE("Voir dossier ",A2246)),HYPERLINK(CONCATENATE("O:\BE SCAM\1 chiffrages\",YEAR(D2246),"\",#REF!),CONCATENATE("Voir dossier ",A2246)))</f>
        <v>#REF!</v>
      </c>
      <c r="N2246" s="63" t="e">
        <f>IF(I2246&lt;&gt;"",HYPERLINK(CONCATENATE("O:\BE SCAM\1 chiffrages\",YEAR(G2246),"\",#REF!,"\Devis technique ",D2246),CONCATENATE("Voir dossier ",D2246)),HYPERLINK(CONCATENATE("O:\BE SCAM\1 chiffrages\",YEAR(G2246),"\",#REF!),CONCATENATE("Voir dossier ",D2246)))</f>
        <v>#REF!</v>
      </c>
    </row>
    <row r="2247" spans="11:14" ht="20.100000000000001" customHeight="1">
      <c r="K2247" s="63" t="e">
        <f>IF(F2247&lt;&gt;"",HYPERLINK(CONCATENATE("O:\BE SCAM\1 chiffrages\",YEAR(D2247),"\",#REF!,"\Devis technique ",A2247),CONCATENATE("Voir dossier ",A2247)),HYPERLINK(CONCATENATE("O:\BE SCAM\1 chiffrages\",YEAR(D2247),"\",#REF!),CONCATENATE("Voir dossier ",A2247)))</f>
        <v>#REF!</v>
      </c>
      <c r="N2247" s="63" t="e">
        <f>IF(I2247&lt;&gt;"",HYPERLINK(CONCATENATE("O:\BE SCAM\1 chiffrages\",YEAR(G2247),"\",#REF!,"\Devis technique ",D2247),CONCATENATE("Voir dossier ",D2247)),HYPERLINK(CONCATENATE("O:\BE SCAM\1 chiffrages\",YEAR(G2247),"\",#REF!),CONCATENATE("Voir dossier ",D2247)))</f>
        <v>#REF!</v>
      </c>
    </row>
    <row r="2248" spans="11:14" ht="20.100000000000001" customHeight="1">
      <c r="K2248" s="63" t="e">
        <f>IF(F2248&lt;&gt;"",HYPERLINK(CONCATENATE("O:\BE SCAM\1 chiffrages\",YEAR(D2248),"\",#REF!,"\Devis technique ",A2248),CONCATENATE("Voir dossier ",A2248)),HYPERLINK(CONCATENATE("O:\BE SCAM\1 chiffrages\",YEAR(D2248),"\",#REF!),CONCATENATE("Voir dossier ",A2248)))</f>
        <v>#REF!</v>
      </c>
      <c r="N2248" s="63" t="e">
        <f>IF(I2248&lt;&gt;"",HYPERLINK(CONCATENATE("O:\BE SCAM\1 chiffrages\",YEAR(G2248),"\",#REF!,"\Devis technique ",D2248),CONCATENATE("Voir dossier ",D2248)),HYPERLINK(CONCATENATE("O:\BE SCAM\1 chiffrages\",YEAR(G2248),"\",#REF!),CONCATENATE("Voir dossier ",D2248)))</f>
        <v>#REF!</v>
      </c>
    </row>
    <row r="2249" spans="11:14" ht="20.100000000000001" customHeight="1">
      <c r="K2249" s="63" t="e">
        <f>IF(F2249&lt;&gt;"",HYPERLINK(CONCATENATE("O:\BE SCAM\1 chiffrages\",YEAR(D2249),"\",#REF!,"\Devis technique ",A2249),CONCATENATE("Voir dossier ",A2249)),HYPERLINK(CONCATENATE("O:\BE SCAM\1 chiffrages\",YEAR(D2249),"\",#REF!),CONCATENATE("Voir dossier ",A2249)))</f>
        <v>#REF!</v>
      </c>
      <c r="N2249" s="63" t="e">
        <f>IF(I2249&lt;&gt;"",HYPERLINK(CONCATENATE("O:\BE SCAM\1 chiffrages\",YEAR(G2249),"\",#REF!,"\Devis technique ",D2249),CONCATENATE("Voir dossier ",D2249)),HYPERLINK(CONCATENATE("O:\BE SCAM\1 chiffrages\",YEAR(G2249),"\",#REF!),CONCATENATE("Voir dossier ",D2249)))</f>
        <v>#REF!</v>
      </c>
    </row>
    <row r="2250" spans="11:14" ht="20.100000000000001" customHeight="1">
      <c r="K2250" s="63" t="e">
        <f>IF(F2250&lt;&gt;"",HYPERLINK(CONCATENATE("O:\BE SCAM\1 chiffrages\",YEAR(D2250),"\",#REF!,"\Devis technique ",A2250),CONCATENATE("Voir dossier ",A2250)),HYPERLINK(CONCATENATE("O:\BE SCAM\1 chiffrages\",YEAR(D2250),"\",#REF!),CONCATENATE("Voir dossier ",A2250)))</f>
        <v>#REF!</v>
      </c>
      <c r="N2250" s="63" t="e">
        <f>IF(I2250&lt;&gt;"",HYPERLINK(CONCATENATE("O:\BE SCAM\1 chiffrages\",YEAR(G2250),"\",#REF!,"\Devis technique ",D2250),CONCATENATE("Voir dossier ",D2250)),HYPERLINK(CONCATENATE("O:\BE SCAM\1 chiffrages\",YEAR(G2250),"\",#REF!),CONCATENATE("Voir dossier ",D2250)))</f>
        <v>#REF!</v>
      </c>
    </row>
    <row r="2251" spans="11:14" ht="20.100000000000001" customHeight="1">
      <c r="K2251" s="63" t="e">
        <f>IF(F2251&lt;&gt;"",HYPERLINK(CONCATENATE("O:\BE SCAM\1 chiffrages\",YEAR(D2251),"\",#REF!,"\Devis technique ",A2251),CONCATENATE("Voir dossier ",A2251)),HYPERLINK(CONCATENATE("O:\BE SCAM\1 chiffrages\",YEAR(D2251),"\",#REF!),CONCATENATE("Voir dossier ",A2251)))</f>
        <v>#REF!</v>
      </c>
      <c r="N2251" s="63" t="e">
        <f>IF(I2251&lt;&gt;"",HYPERLINK(CONCATENATE("O:\BE SCAM\1 chiffrages\",YEAR(G2251),"\",#REF!,"\Devis technique ",D2251),CONCATENATE("Voir dossier ",D2251)),HYPERLINK(CONCATENATE("O:\BE SCAM\1 chiffrages\",YEAR(G2251),"\",#REF!),CONCATENATE("Voir dossier ",D2251)))</f>
        <v>#REF!</v>
      </c>
    </row>
    <row r="2252" spans="11:14" ht="20.100000000000001" customHeight="1">
      <c r="K2252" s="63" t="e">
        <f>IF(F2252&lt;&gt;"",HYPERLINK(CONCATENATE("O:\BE SCAM\1 chiffrages\",YEAR(D2252),"\",#REF!,"\Devis technique ",A2252),CONCATENATE("Voir dossier ",A2252)),HYPERLINK(CONCATENATE("O:\BE SCAM\1 chiffrages\",YEAR(D2252),"\",#REF!),CONCATENATE("Voir dossier ",A2252)))</f>
        <v>#REF!</v>
      </c>
      <c r="N2252" s="63" t="e">
        <f>IF(I2252&lt;&gt;"",HYPERLINK(CONCATENATE("O:\BE SCAM\1 chiffrages\",YEAR(G2252),"\",#REF!,"\Devis technique ",D2252),CONCATENATE("Voir dossier ",D2252)),HYPERLINK(CONCATENATE("O:\BE SCAM\1 chiffrages\",YEAR(G2252),"\",#REF!),CONCATENATE("Voir dossier ",D2252)))</f>
        <v>#REF!</v>
      </c>
    </row>
    <row r="2253" spans="11:14" ht="20.100000000000001" customHeight="1">
      <c r="K2253" s="63" t="e">
        <f>IF(F2253&lt;&gt;"",HYPERLINK(CONCATENATE("O:\BE SCAM\1 chiffrages\",YEAR(D2253),"\",#REF!,"\Devis technique ",A2253),CONCATENATE("Voir dossier ",A2253)),HYPERLINK(CONCATENATE("O:\BE SCAM\1 chiffrages\",YEAR(D2253),"\",#REF!),CONCATENATE("Voir dossier ",A2253)))</f>
        <v>#REF!</v>
      </c>
      <c r="N2253" s="63" t="e">
        <f>IF(I2253&lt;&gt;"",HYPERLINK(CONCATENATE("O:\BE SCAM\1 chiffrages\",YEAR(G2253),"\",#REF!,"\Devis technique ",D2253),CONCATENATE("Voir dossier ",D2253)),HYPERLINK(CONCATENATE("O:\BE SCAM\1 chiffrages\",YEAR(G2253),"\",#REF!),CONCATENATE("Voir dossier ",D2253)))</f>
        <v>#REF!</v>
      </c>
    </row>
    <row r="2254" spans="11:14" ht="20.100000000000001" customHeight="1">
      <c r="K2254" s="63" t="e">
        <f>IF(F2254&lt;&gt;"",HYPERLINK(CONCATENATE("O:\BE SCAM\1 chiffrages\",YEAR(D2254),"\",#REF!,"\Devis technique ",A2254),CONCATENATE("Voir dossier ",A2254)),HYPERLINK(CONCATENATE("O:\BE SCAM\1 chiffrages\",YEAR(D2254),"\",#REF!),CONCATENATE("Voir dossier ",A2254)))</f>
        <v>#REF!</v>
      </c>
      <c r="N2254" s="63" t="e">
        <f>IF(I2254&lt;&gt;"",HYPERLINK(CONCATENATE("O:\BE SCAM\1 chiffrages\",YEAR(G2254),"\",#REF!,"\Devis technique ",D2254),CONCATENATE("Voir dossier ",D2254)),HYPERLINK(CONCATENATE("O:\BE SCAM\1 chiffrages\",YEAR(G2254),"\",#REF!),CONCATENATE("Voir dossier ",D2254)))</f>
        <v>#REF!</v>
      </c>
    </row>
    <row r="2255" spans="11:14" ht="20.100000000000001" customHeight="1">
      <c r="K2255" s="63" t="e">
        <f>IF(F2255&lt;&gt;"",HYPERLINK(CONCATENATE("O:\BE SCAM\1 chiffrages\",YEAR(D2255),"\",#REF!,"\Devis technique ",A2255),CONCATENATE("Voir dossier ",A2255)),HYPERLINK(CONCATENATE("O:\BE SCAM\1 chiffrages\",YEAR(D2255),"\",#REF!),CONCATENATE("Voir dossier ",A2255)))</f>
        <v>#REF!</v>
      </c>
      <c r="N2255" s="63" t="e">
        <f>IF(I2255&lt;&gt;"",HYPERLINK(CONCATENATE("O:\BE SCAM\1 chiffrages\",YEAR(G2255),"\",#REF!,"\Devis technique ",D2255),CONCATENATE("Voir dossier ",D2255)),HYPERLINK(CONCATENATE("O:\BE SCAM\1 chiffrages\",YEAR(G2255),"\",#REF!),CONCATENATE("Voir dossier ",D2255)))</f>
        <v>#REF!</v>
      </c>
    </row>
    <row r="2256" spans="11:14" ht="20.100000000000001" customHeight="1">
      <c r="K2256" s="63" t="e">
        <f>IF(F2256&lt;&gt;"",HYPERLINK(CONCATENATE("O:\BE SCAM\1 chiffrages\",YEAR(D2256),"\",#REF!,"\Devis technique ",A2256),CONCATENATE("Voir dossier ",A2256)),HYPERLINK(CONCATENATE("O:\BE SCAM\1 chiffrages\",YEAR(D2256),"\",#REF!),CONCATENATE("Voir dossier ",A2256)))</f>
        <v>#REF!</v>
      </c>
      <c r="N2256" s="63" t="e">
        <f>IF(I2256&lt;&gt;"",HYPERLINK(CONCATENATE("O:\BE SCAM\1 chiffrages\",YEAR(G2256),"\",#REF!,"\Devis technique ",D2256),CONCATENATE("Voir dossier ",D2256)),HYPERLINK(CONCATENATE("O:\BE SCAM\1 chiffrages\",YEAR(G2256),"\",#REF!),CONCATENATE("Voir dossier ",D2256)))</f>
        <v>#REF!</v>
      </c>
    </row>
    <row r="2257" spans="11:14" ht="20.100000000000001" customHeight="1">
      <c r="K2257" s="63" t="e">
        <f>IF(F2257&lt;&gt;"",HYPERLINK(CONCATENATE("O:\BE SCAM\1 chiffrages\",YEAR(D2257),"\",#REF!,"\Devis technique ",A2257),CONCATENATE("Voir dossier ",A2257)),HYPERLINK(CONCATENATE("O:\BE SCAM\1 chiffrages\",YEAR(D2257),"\",#REF!),CONCATENATE("Voir dossier ",A2257)))</f>
        <v>#REF!</v>
      </c>
      <c r="N2257" s="63" t="e">
        <f>IF(I2257&lt;&gt;"",HYPERLINK(CONCATENATE("O:\BE SCAM\1 chiffrages\",YEAR(G2257),"\",#REF!,"\Devis technique ",D2257),CONCATENATE("Voir dossier ",D2257)),HYPERLINK(CONCATENATE("O:\BE SCAM\1 chiffrages\",YEAR(G2257),"\",#REF!),CONCATENATE("Voir dossier ",D2257)))</f>
        <v>#REF!</v>
      </c>
    </row>
    <row r="2258" spans="11:14" ht="20.100000000000001" customHeight="1">
      <c r="K2258" s="63" t="e">
        <f>IF(F2258&lt;&gt;"",HYPERLINK(CONCATENATE("O:\BE SCAM\1 chiffrages\",YEAR(D2258),"\",#REF!,"\Devis technique ",A2258),CONCATENATE("Voir dossier ",A2258)),HYPERLINK(CONCATENATE("O:\BE SCAM\1 chiffrages\",YEAR(D2258),"\",#REF!),CONCATENATE("Voir dossier ",A2258)))</f>
        <v>#REF!</v>
      </c>
      <c r="N2258" s="63" t="e">
        <f>IF(I2258&lt;&gt;"",HYPERLINK(CONCATENATE("O:\BE SCAM\1 chiffrages\",YEAR(G2258),"\",#REF!,"\Devis technique ",D2258),CONCATENATE("Voir dossier ",D2258)),HYPERLINK(CONCATENATE("O:\BE SCAM\1 chiffrages\",YEAR(G2258),"\",#REF!),CONCATENATE("Voir dossier ",D2258)))</f>
        <v>#REF!</v>
      </c>
    </row>
    <row r="2259" spans="11:14" ht="20.100000000000001" customHeight="1">
      <c r="K2259" s="63" t="e">
        <f>IF(F2259&lt;&gt;"",HYPERLINK(CONCATENATE("O:\BE SCAM\1 chiffrages\",YEAR(D2259),"\",#REF!,"\Devis technique ",A2259),CONCATENATE("Voir dossier ",A2259)),HYPERLINK(CONCATENATE("O:\BE SCAM\1 chiffrages\",YEAR(D2259),"\",#REF!),CONCATENATE("Voir dossier ",A2259)))</f>
        <v>#REF!</v>
      </c>
      <c r="N2259" s="63" t="e">
        <f>IF(I2259&lt;&gt;"",HYPERLINK(CONCATENATE("O:\BE SCAM\1 chiffrages\",YEAR(G2259),"\",#REF!,"\Devis technique ",D2259),CONCATENATE("Voir dossier ",D2259)),HYPERLINK(CONCATENATE("O:\BE SCAM\1 chiffrages\",YEAR(G2259),"\",#REF!),CONCATENATE("Voir dossier ",D2259)))</f>
        <v>#REF!</v>
      </c>
    </row>
    <row r="2260" spans="11:14" ht="20.100000000000001" customHeight="1">
      <c r="K2260" s="63" t="e">
        <f>IF(F2260&lt;&gt;"",HYPERLINK(CONCATENATE("O:\BE SCAM\1 chiffrages\",YEAR(D2260),"\",#REF!,"\Devis technique ",A2260),CONCATENATE("Voir dossier ",A2260)),HYPERLINK(CONCATENATE("O:\BE SCAM\1 chiffrages\",YEAR(D2260),"\",#REF!),CONCATENATE("Voir dossier ",A2260)))</f>
        <v>#REF!</v>
      </c>
      <c r="N2260" s="63" t="e">
        <f>IF(I2260&lt;&gt;"",HYPERLINK(CONCATENATE("O:\BE SCAM\1 chiffrages\",YEAR(G2260),"\",#REF!,"\Devis technique ",D2260),CONCATENATE("Voir dossier ",D2260)),HYPERLINK(CONCATENATE("O:\BE SCAM\1 chiffrages\",YEAR(G2260),"\",#REF!),CONCATENATE("Voir dossier ",D2260)))</f>
        <v>#REF!</v>
      </c>
    </row>
    <row r="2261" spans="11:14" ht="20.100000000000001" customHeight="1">
      <c r="K2261" s="63" t="e">
        <f>IF(F2261&lt;&gt;"",HYPERLINK(CONCATENATE("O:\BE SCAM\1 chiffrages\",YEAR(D2261),"\",#REF!,"\Devis technique ",A2261),CONCATENATE("Voir dossier ",A2261)),HYPERLINK(CONCATENATE("O:\BE SCAM\1 chiffrages\",YEAR(D2261),"\",#REF!),CONCATENATE("Voir dossier ",A2261)))</f>
        <v>#REF!</v>
      </c>
      <c r="N2261" s="63" t="e">
        <f>IF(I2261&lt;&gt;"",HYPERLINK(CONCATENATE("O:\BE SCAM\1 chiffrages\",YEAR(G2261),"\",#REF!,"\Devis technique ",D2261),CONCATENATE("Voir dossier ",D2261)),HYPERLINK(CONCATENATE("O:\BE SCAM\1 chiffrages\",YEAR(G2261),"\",#REF!),CONCATENATE("Voir dossier ",D2261)))</f>
        <v>#REF!</v>
      </c>
    </row>
    <row r="2262" spans="11:14" ht="20.100000000000001" customHeight="1">
      <c r="K2262" s="63" t="e">
        <f>IF(F2262&lt;&gt;"",HYPERLINK(CONCATENATE("O:\BE SCAM\1 chiffrages\",YEAR(D2262),"\",#REF!,"\Devis technique ",A2262),CONCATENATE("Voir dossier ",A2262)),HYPERLINK(CONCATENATE("O:\BE SCAM\1 chiffrages\",YEAR(D2262),"\",#REF!),CONCATENATE("Voir dossier ",A2262)))</f>
        <v>#REF!</v>
      </c>
      <c r="N2262" s="63" t="e">
        <f>IF(I2262&lt;&gt;"",HYPERLINK(CONCATENATE("O:\BE SCAM\1 chiffrages\",YEAR(G2262),"\",#REF!,"\Devis technique ",D2262),CONCATENATE("Voir dossier ",D2262)),HYPERLINK(CONCATENATE("O:\BE SCAM\1 chiffrages\",YEAR(G2262),"\",#REF!),CONCATENATE("Voir dossier ",D2262)))</f>
        <v>#REF!</v>
      </c>
    </row>
    <row r="2263" spans="11:14" ht="20.100000000000001" customHeight="1">
      <c r="K2263" s="63" t="e">
        <f>IF(F2263&lt;&gt;"",HYPERLINK(CONCATENATE("O:\BE SCAM\1 chiffrages\",YEAR(D2263),"\",#REF!,"\Devis technique ",A2263),CONCATENATE("Voir dossier ",A2263)),HYPERLINK(CONCATENATE("O:\BE SCAM\1 chiffrages\",YEAR(D2263),"\",#REF!),CONCATENATE("Voir dossier ",A2263)))</f>
        <v>#REF!</v>
      </c>
      <c r="N2263" s="63" t="e">
        <f>IF(I2263&lt;&gt;"",HYPERLINK(CONCATENATE("O:\BE SCAM\1 chiffrages\",YEAR(G2263),"\",#REF!,"\Devis technique ",D2263),CONCATENATE("Voir dossier ",D2263)),HYPERLINK(CONCATENATE("O:\BE SCAM\1 chiffrages\",YEAR(G2263),"\",#REF!),CONCATENATE("Voir dossier ",D2263)))</f>
        <v>#REF!</v>
      </c>
    </row>
    <row r="2264" spans="11:14" ht="20.100000000000001" customHeight="1">
      <c r="K2264" s="63" t="e">
        <f>IF(F2264&lt;&gt;"",HYPERLINK(CONCATENATE("O:\BE SCAM\1 chiffrages\",YEAR(D2264),"\",#REF!,"\Devis technique ",A2264),CONCATENATE("Voir dossier ",A2264)),HYPERLINK(CONCATENATE("O:\BE SCAM\1 chiffrages\",YEAR(D2264),"\",#REF!),CONCATENATE("Voir dossier ",A2264)))</f>
        <v>#REF!</v>
      </c>
      <c r="N2264" s="63" t="e">
        <f>IF(I2264&lt;&gt;"",HYPERLINK(CONCATENATE("O:\BE SCAM\1 chiffrages\",YEAR(G2264),"\",#REF!,"\Devis technique ",D2264),CONCATENATE("Voir dossier ",D2264)),HYPERLINK(CONCATENATE("O:\BE SCAM\1 chiffrages\",YEAR(G2264),"\",#REF!),CONCATENATE("Voir dossier ",D2264)))</f>
        <v>#REF!</v>
      </c>
    </row>
    <row r="2265" spans="11:14" ht="20.100000000000001" customHeight="1">
      <c r="K2265" s="63" t="e">
        <f>IF(F2265&lt;&gt;"",HYPERLINK(CONCATENATE("O:\BE SCAM\1 chiffrages\",YEAR(D2265),"\",#REF!,"\Devis technique ",A2265),CONCATENATE("Voir dossier ",A2265)),HYPERLINK(CONCATENATE("O:\BE SCAM\1 chiffrages\",YEAR(D2265),"\",#REF!),CONCATENATE("Voir dossier ",A2265)))</f>
        <v>#REF!</v>
      </c>
      <c r="N2265" s="63" t="e">
        <f>IF(I2265&lt;&gt;"",HYPERLINK(CONCATENATE("O:\BE SCAM\1 chiffrages\",YEAR(G2265),"\",#REF!,"\Devis technique ",D2265),CONCATENATE("Voir dossier ",D2265)),HYPERLINK(CONCATENATE("O:\BE SCAM\1 chiffrages\",YEAR(G2265),"\",#REF!),CONCATENATE("Voir dossier ",D2265)))</f>
        <v>#REF!</v>
      </c>
    </row>
    <row r="2266" spans="11:14" ht="20.100000000000001" customHeight="1">
      <c r="K2266" s="63" t="e">
        <f>IF(F2266&lt;&gt;"",HYPERLINK(CONCATENATE("O:\BE SCAM\1 chiffrages\",YEAR(D2266),"\",#REF!,"\Devis technique ",A2266),CONCATENATE("Voir dossier ",A2266)),HYPERLINK(CONCATENATE("O:\BE SCAM\1 chiffrages\",YEAR(D2266),"\",#REF!),CONCATENATE("Voir dossier ",A2266)))</f>
        <v>#REF!</v>
      </c>
      <c r="N2266" s="63" t="e">
        <f>IF(I2266&lt;&gt;"",HYPERLINK(CONCATENATE("O:\BE SCAM\1 chiffrages\",YEAR(G2266),"\",#REF!,"\Devis technique ",D2266),CONCATENATE("Voir dossier ",D2266)),HYPERLINK(CONCATENATE("O:\BE SCAM\1 chiffrages\",YEAR(G2266),"\",#REF!),CONCATENATE("Voir dossier ",D2266)))</f>
        <v>#REF!</v>
      </c>
    </row>
    <row r="2267" spans="11:14" ht="20.100000000000001" customHeight="1">
      <c r="K2267" s="63" t="e">
        <f>IF(F2267&lt;&gt;"",HYPERLINK(CONCATENATE("O:\BE SCAM\1 chiffrages\",YEAR(D2267),"\",#REF!,"\Devis technique ",A2267),CONCATENATE("Voir dossier ",A2267)),HYPERLINK(CONCATENATE("O:\BE SCAM\1 chiffrages\",YEAR(D2267),"\",#REF!),CONCATENATE("Voir dossier ",A2267)))</f>
        <v>#REF!</v>
      </c>
      <c r="N2267" s="63" t="e">
        <f>IF(I2267&lt;&gt;"",HYPERLINK(CONCATENATE("O:\BE SCAM\1 chiffrages\",YEAR(G2267),"\",#REF!,"\Devis technique ",D2267),CONCATENATE("Voir dossier ",D2267)),HYPERLINK(CONCATENATE("O:\BE SCAM\1 chiffrages\",YEAR(G2267),"\",#REF!),CONCATENATE("Voir dossier ",D2267)))</f>
        <v>#REF!</v>
      </c>
    </row>
    <row r="2268" spans="11:14" ht="20.100000000000001" customHeight="1">
      <c r="K2268" s="63" t="e">
        <f>IF(F2268&lt;&gt;"",HYPERLINK(CONCATENATE("O:\BE SCAM\1 chiffrages\",YEAR(D2268),"\",#REF!,"\Devis technique ",A2268),CONCATENATE("Voir dossier ",A2268)),HYPERLINK(CONCATENATE("O:\BE SCAM\1 chiffrages\",YEAR(D2268),"\",#REF!),CONCATENATE("Voir dossier ",A2268)))</f>
        <v>#REF!</v>
      </c>
      <c r="N2268" s="63" t="e">
        <f>IF(I2268&lt;&gt;"",HYPERLINK(CONCATENATE("O:\BE SCAM\1 chiffrages\",YEAR(G2268),"\",#REF!,"\Devis technique ",D2268),CONCATENATE("Voir dossier ",D2268)),HYPERLINK(CONCATENATE("O:\BE SCAM\1 chiffrages\",YEAR(G2268),"\",#REF!),CONCATENATE("Voir dossier ",D2268)))</f>
        <v>#REF!</v>
      </c>
    </row>
    <row r="2269" spans="11:14" ht="20.100000000000001" customHeight="1">
      <c r="K2269" s="63" t="e">
        <f>IF(F2269&lt;&gt;"",HYPERLINK(CONCATENATE("O:\BE SCAM\1 chiffrages\",YEAR(D2269),"\",#REF!,"\Devis technique ",A2269),CONCATENATE("Voir dossier ",A2269)),HYPERLINK(CONCATENATE("O:\BE SCAM\1 chiffrages\",YEAR(D2269),"\",#REF!),CONCATENATE("Voir dossier ",A2269)))</f>
        <v>#REF!</v>
      </c>
      <c r="N2269" s="63" t="e">
        <f>IF(I2269&lt;&gt;"",HYPERLINK(CONCATENATE("O:\BE SCAM\1 chiffrages\",YEAR(G2269),"\",#REF!,"\Devis technique ",D2269),CONCATENATE("Voir dossier ",D2269)),HYPERLINK(CONCATENATE("O:\BE SCAM\1 chiffrages\",YEAR(G2269),"\",#REF!),CONCATENATE("Voir dossier ",D2269)))</f>
        <v>#REF!</v>
      </c>
    </row>
    <row r="2270" spans="11:14" ht="20.100000000000001" customHeight="1">
      <c r="K2270" s="63" t="e">
        <f>IF(F2270&lt;&gt;"",HYPERLINK(CONCATENATE("O:\BE SCAM\1 chiffrages\",YEAR(D2270),"\",#REF!,"\Devis technique ",A2270),CONCATENATE("Voir dossier ",A2270)),HYPERLINK(CONCATENATE("O:\BE SCAM\1 chiffrages\",YEAR(D2270),"\",#REF!),CONCATENATE("Voir dossier ",A2270)))</f>
        <v>#REF!</v>
      </c>
      <c r="N2270" s="63" t="e">
        <f>IF(I2270&lt;&gt;"",HYPERLINK(CONCATENATE("O:\BE SCAM\1 chiffrages\",YEAR(G2270),"\",#REF!,"\Devis technique ",D2270),CONCATENATE("Voir dossier ",D2270)),HYPERLINK(CONCATENATE("O:\BE SCAM\1 chiffrages\",YEAR(G2270),"\",#REF!),CONCATENATE("Voir dossier ",D2270)))</f>
        <v>#REF!</v>
      </c>
    </row>
    <row r="2271" spans="11:14" ht="20.100000000000001" customHeight="1">
      <c r="K2271" s="63" t="e">
        <f>IF(F2271&lt;&gt;"",HYPERLINK(CONCATENATE("O:\BE SCAM\1 chiffrages\",YEAR(D2271),"\",#REF!,"\Devis technique ",A2271),CONCATENATE("Voir dossier ",A2271)),HYPERLINK(CONCATENATE("O:\BE SCAM\1 chiffrages\",YEAR(D2271),"\",#REF!),CONCATENATE("Voir dossier ",A2271)))</f>
        <v>#REF!</v>
      </c>
      <c r="N2271" s="63" t="e">
        <f>IF(I2271&lt;&gt;"",HYPERLINK(CONCATENATE("O:\BE SCAM\1 chiffrages\",YEAR(G2271),"\",#REF!,"\Devis technique ",D2271),CONCATENATE("Voir dossier ",D2271)),HYPERLINK(CONCATENATE("O:\BE SCAM\1 chiffrages\",YEAR(G2271),"\",#REF!),CONCATENATE("Voir dossier ",D2271)))</f>
        <v>#REF!</v>
      </c>
    </row>
    <row r="2272" spans="11:14" ht="20.100000000000001" customHeight="1">
      <c r="K2272" s="63" t="e">
        <f>IF(F2272&lt;&gt;"",HYPERLINK(CONCATENATE("O:\BE SCAM\1 chiffrages\",YEAR(D2272),"\",#REF!,"\Devis technique ",A2272),CONCATENATE("Voir dossier ",A2272)),HYPERLINK(CONCATENATE("O:\BE SCAM\1 chiffrages\",YEAR(D2272),"\",#REF!),CONCATENATE("Voir dossier ",A2272)))</f>
        <v>#REF!</v>
      </c>
      <c r="N2272" s="63" t="e">
        <f>IF(I2272&lt;&gt;"",HYPERLINK(CONCATENATE("O:\BE SCAM\1 chiffrages\",YEAR(G2272),"\",#REF!,"\Devis technique ",D2272),CONCATENATE("Voir dossier ",D2272)),HYPERLINK(CONCATENATE("O:\BE SCAM\1 chiffrages\",YEAR(G2272),"\",#REF!),CONCATENATE("Voir dossier ",D2272)))</f>
        <v>#REF!</v>
      </c>
    </row>
    <row r="2273" spans="11:14" ht="20.100000000000001" customHeight="1">
      <c r="K2273" s="63" t="e">
        <f>IF(F2273&lt;&gt;"",HYPERLINK(CONCATENATE("O:\BE SCAM\1 chiffrages\",YEAR(D2273),"\",#REF!,"\Devis technique ",A2273),CONCATENATE("Voir dossier ",A2273)),HYPERLINK(CONCATENATE("O:\BE SCAM\1 chiffrages\",YEAR(D2273),"\",#REF!),CONCATENATE("Voir dossier ",A2273)))</f>
        <v>#REF!</v>
      </c>
      <c r="N2273" s="63" t="e">
        <f>IF(I2273&lt;&gt;"",HYPERLINK(CONCATENATE("O:\BE SCAM\1 chiffrages\",YEAR(G2273),"\",#REF!,"\Devis technique ",D2273),CONCATENATE("Voir dossier ",D2273)),HYPERLINK(CONCATENATE("O:\BE SCAM\1 chiffrages\",YEAR(G2273),"\",#REF!),CONCATENATE("Voir dossier ",D2273)))</f>
        <v>#REF!</v>
      </c>
    </row>
    <row r="2274" spans="11:14" ht="20.100000000000001" customHeight="1">
      <c r="K2274" s="63" t="e">
        <f>IF(F2274&lt;&gt;"",HYPERLINK(CONCATENATE("O:\BE SCAM\1 chiffrages\",YEAR(D2274),"\",#REF!,"\Devis technique ",A2274),CONCATENATE("Voir dossier ",A2274)),HYPERLINK(CONCATENATE("O:\BE SCAM\1 chiffrages\",YEAR(D2274),"\",#REF!),CONCATENATE("Voir dossier ",A2274)))</f>
        <v>#REF!</v>
      </c>
      <c r="N2274" s="63" t="e">
        <f>IF(I2274&lt;&gt;"",HYPERLINK(CONCATENATE("O:\BE SCAM\1 chiffrages\",YEAR(G2274),"\",#REF!,"\Devis technique ",D2274),CONCATENATE("Voir dossier ",D2274)),HYPERLINK(CONCATENATE("O:\BE SCAM\1 chiffrages\",YEAR(G2274),"\",#REF!),CONCATENATE("Voir dossier ",D2274)))</f>
        <v>#REF!</v>
      </c>
    </row>
    <row r="2275" spans="11:14" ht="20.100000000000001" customHeight="1">
      <c r="K2275" s="63" t="e">
        <f>IF(F2275&lt;&gt;"",HYPERLINK(CONCATENATE("O:\BE SCAM\1 chiffrages\",YEAR(D2275),"\",#REF!,"\Devis technique ",A2275),CONCATENATE("Voir dossier ",A2275)),HYPERLINK(CONCATENATE("O:\BE SCAM\1 chiffrages\",YEAR(D2275),"\",#REF!),CONCATENATE("Voir dossier ",A2275)))</f>
        <v>#REF!</v>
      </c>
      <c r="N2275" s="63" t="e">
        <f>IF(I2275&lt;&gt;"",HYPERLINK(CONCATENATE("O:\BE SCAM\1 chiffrages\",YEAR(G2275),"\",#REF!,"\Devis technique ",D2275),CONCATENATE("Voir dossier ",D2275)),HYPERLINK(CONCATENATE("O:\BE SCAM\1 chiffrages\",YEAR(G2275),"\",#REF!),CONCATENATE("Voir dossier ",D2275)))</f>
        <v>#REF!</v>
      </c>
    </row>
    <row r="2276" spans="11:14" ht="20.100000000000001" customHeight="1">
      <c r="K2276" s="63" t="e">
        <f>IF(F2276&lt;&gt;"",HYPERLINK(CONCATENATE("O:\BE SCAM\1 chiffrages\",YEAR(D2276),"\",#REF!,"\Devis technique ",A2276),CONCATENATE("Voir dossier ",A2276)),HYPERLINK(CONCATENATE("O:\BE SCAM\1 chiffrages\",YEAR(D2276),"\",#REF!),CONCATENATE("Voir dossier ",A2276)))</f>
        <v>#REF!</v>
      </c>
      <c r="N2276" s="63" t="e">
        <f>IF(I2276&lt;&gt;"",HYPERLINK(CONCATENATE("O:\BE SCAM\1 chiffrages\",YEAR(G2276),"\",#REF!,"\Devis technique ",D2276),CONCATENATE("Voir dossier ",D2276)),HYPERLINK(CONCATENATE("O:\BE SCAM\1 chiffrages\",YEAR(G2276),"\",#REF!),CONCATENATE("Voir dossier ",D2276)))</f>
        <v>#REF!</v>
      </c>
    </row>
    <row r="2277" spans="11:14" ht="20.100000000000001" customHeight="1">
      <c r="K2277" s="63" t="e">
        <f>IF(F2277&lt;&gt;"",HYPERLINK(CONCATENATE("O:\BE SCAM\1 chiffrages\",YEAR(D2277),"\",#REF!,"\Devis technique ",A2277),CONCATENATE("Voir dossier ",A2277)),HYPERLINK(CONCATENATE("O:\BE SCAM\1 chiffrages\",YEAR(D2277),"\",#REF!),CONCATENATE("Voir dossier ",A2277)))</f>
        <v>#REF!</v>
      </c>
      <c r="N2277" s="63" t="e">
        <f>IF(I2277&lt;&gt;"",HYPERLINK(CONCATENATE("O:\BE SCAM\1 chiffrages\",YEAR(G2277),"\",#REF!,"\Devis technique ",D2277),CONCATENATE("Voir dossier ",D2277)),HYPERLINK(CONCATENATE("O:\BE SCAM\1 chiffrages\",YEAR(G2277),"\",#REF!),CONCATENATE("Voir dossier ",D2277)))</f>
        <v>#REF!</v>
      </c>
    </row>
    <row r="2278" spans="11:14" ht="20.100000000000001" customHeight="1">
      <c r="K2278" s="63" t="e">
        <f>IF(F2278&lt;&gt;"",HYPERLINK(CONCATENATE("O:\BE SCAM\1 chiffrages\",YEAR(D2278),"\",#REF!,"\Devis technique ",A2278),CONCATENATE("Voir dossier ",A2278)),HYPERLINK(CONCATENATE("O:\BE SCAM\1 chiffrages\",YEAR(D2278),"\",#REF!),CONCATENATE("Voir dossier ",A2278)))</f>
        <v>#REF!</v>
      </c>
      <c r="N2278" s="63" t="e">
        <f>IF(I2278&lt;&gt;"",HYPERLINK(CONCATENATE("O:\BE SCAM\1 chiffrages\",YEAR(G2278),"\",#REF!,"\Devis technique ",D2278),CONCATENATE("Voir dossier ",D2278)),HYPERLINK(CONCATENATE("O:\BE SCAM\1 chiffrages\",YEAR(G2278),"\",#REF!),CONCATENATE("Voir dossier ",D2278)))</f>
        <v>#REF!</v>
      </c>
    </row>
    <row r="2279" spans="11:14" ht="20.100000000000001" customHeight="1">
      <c r="K2279" s="63" t="e">
        <f>IF(F2279&lt;&gt;"",HYPERLINK(CONCATENATE("O:\BE SCAM\1 chiffrages\",YEAR(D2279),"\",#REF!,"\Devis technique ",A2279),CONCATENATE("Voir dossier ",A2279)),HYPERLINK(CONCATENATE("O:\BE SCAM\1 chiffrages\",YEAR(D2279),"\",#REF!),CONCATENATE("Voir dossier ",A2279)))</f>
        <v>#REF!</v>
      </c>
      <c r="N2279" s="63" t="e">
        <f>IF(I2279&lt;&gt;"",HYPERLINK(CONCATENATE("O:\BE SCAM\1 chiffrages\",YEAR(G2279),"\",#REF!,"\Devis technique ",D2279),CONCATENATE("Voir dossier ",D2279)),HYPERLINK(CONCATENATE("O:\BE SCAM\1 chiffrages\",YEAR(G2279),"\",#REF!),CONCATENATE("Voir dossier ",D2279)))</f>
        <v>#REF!</v>
      </c>
    </row>
    <row r="2280" spans="11:14" ht="20.100000000000001" customHeight="1">
      <c r="K2280" s="63" t="e">
        <f>IF(F2280&lt;&gt;"",HYPERLINK(CONCATENATE("O:\BE SCAM\1 chiffrages\",YEAR(D2280),"\",#REF!,"\Devis technique ",A2280),CONCATENATE("Voir dossier ",A2280)),HYPERLINK(CONCATENATE("O:\BE SCAM\1 chiffrages\",YEAR(D2280),"\",#REF!),CONCATENATE("Voir dossier ",A2280)))</f>
        <v>#REF!</v>
      </c>
      <c r="N2280" s="63" t="e">
        <f>IF(I2280&lt;&gt;"",HYPERLINK(CONCATENATE("O:\BE SCAM\1 chiffrages\",YEAR(G2280),"\",#REF!,"\Devis technique ",D2280),CONCATENATE("Voir dossier ",D2280)),HYPERLINK(CONCATENATE("O:\BE SCAM\1 chiffrages\",YEAR(G2280),"\",#REF!),CONCATENATE("Voir dossier ",D2280)))</f>
        <v>#REF!</v>
      </c>
    </row>
    <row r="2281" spans="11:14" ht="20.100000000000001" customHeight="1">
      <c r="K2281" s="63" t="e">
        <f>IF(F2281&lt;&gt;"",HYPERLINK(CONCATENATE("O:\BE SCAM\1 chiffrages\",YEAR(D2281),"\",#REF!,"\Devis technique ",A2281),CONCATENATE("Voir dossier ",A2281)),HYPERLINK(CONCATENATE("O:\BE SCAM\1 chiffrages\",YEAR(D2281),"\",#REF!),CONCATENATE("Voir dossier ",A2281)))</f>
        <v>#REF!</v>
      </c>
      <c r="N2281" s="63" t="e">
        <f>IF(I2281&lt;&gt;"",HYPERLINK(CONCATENATE("O:\BE SCAM\1 chiffrages\",YEAR(G2281),"\",#REF!,"\Devis technique ",D2281),CONCATENATE("Voir dossier ",D2281)),HYPERLINK(CONCATENATE("O:\BE SCAM\1 chiffrages\",YEAR(G2281),"\",#REF!),CONCATENATE("Voir dossier ",D2281)))</f>
        <v>#REF!</v>
      </c>
    </row>
    <row r="2282" spans="11:14" ht="20.100000000000001" customHeight="1">
      <c r="K2282" s="63" t="e">
        <f>IF(F2282&lt;&gt;"",HYPERLINK(CONCATENATE("O:\BE SCAM\1 chiffrages\",YEAR(D2282),"\",#REF!,"\Devis technique ",A2282),CONCATENATE("Voir dossier ",A2282)),HYPERLINK(CONCATENATE("O:\BE SCAM\1 chiffrages\",YEAR(D2282),"\",#REF!),CONCATENATE("Voir dossier ",A2282)))</f>
        <v>#REF!</v>
      </c>
      <c r="N2282" s="63" t="e">
        <f>IF(I2282&lt;&gt;"",HYPERLINK(CONCATENATE("O:\BE SCAM\1 chiffrages\",YEAR(G2282),"\",#REF!,"\Devis technique ",D2282),CONCATENATE("Voir dossier ",D2282)),HYPERLINK(CONCATENATE("O:\BE SCAM\1 chiffrages\",YEAR(G2282),"\",#REF!),CONCATENATE("Voir dossier ",D2282)))</f>
        <v>#REF!</v>
      </c>
    </row>
    <row r="2283" spans="11:14" ht="20.100000000000001" customHeight="1">
      <c r="K2283" s="63" t="e">
        <f>IF(F2283&lt;&gt;"",HYPERLINK(CONCATENATE("O:\BE SCAM\1 chiffrages\",YEAR(D2283),"\",#REF!,"\Devis technique ",A2283),CONCATENATE("Voir dossier ",A2283)),HYPERLINK(CONCATENATE("O:\BE SCAM\1 chiffrages\",YEAR(D2283),"\",#REF!),CONCATENATE("Voir dossier ",A2283)))</f>
        <v>#REF!</v>
      </c>
      <c r="N2283" s="63" t="e">
        <f>IF(I2283&lt;&gt;"",HYPERLINK(CONCATENATE("O:\BE SCAM\1 chiffrages\",YEAR(G2283),"\",#REF!,"\Devis technique ",D2283),CONCATENATE("Voir dossier ",D2283)),HYPERLINK(CONCATENATE("O:\BE SCAM\1 chiffrages\",YEAR(G2283),"\",#REF!),CONCATENATE("Voir dossier ",D2283)))</f>
        <v>#REF!</v>
      </c>
    </row>
    <row r="2284" spans="11:14" ht="20.100000000000001" customHeight="1">
      <c r="K2284" s="63" t="e">
        <f>IF(F2284&lt;&gt;"",HYPERLINK(CONCATENATE("O:\BE SCAM\1 chiffrages\",YEAR(D2284),"\",#REF!,"\Devis technique ",A2284),CONCATENATE("Voir dossier ",A2284)),HYPERLINK(CONCATENATE("O:\BE SCAM\1 chiffrages\",YEAR(D2284),"\",#REF!),CONCATENATE("Voir dossier ",A2284)))</f>
        <v>#REF!</v>
      </c>
      <c r="N2284" s="63" t="e">
        <f>IF(I2284&lt;&gt;"",HYPERLINK(CONCATENATE("O:\BE SCAM\1 chiffrages\",YEAR(G2284),"\",#REF!,"\Devis technique ",D2284),CONCATENATE("Voir dossier ",D2284)),HYPERLINK(CONCATENATE("O:\BE SCAM\1 chiffrages\",YEAR(G2284),"\",#REF!),CONCATENATE("Voir dossier ",D2284)))</f>
        <v>#REF!</v>
      </c>
    </row>
    <row r="2285" spans="11:14" ht="20.100000000000001" customHeight="1">
      <c r="K2285" s="63" t="e">
        <f>IF(F2285&lt;&gt;"",HYPERLINK(CONCATENATE("O:\BE SCAM\1 chiffrages\",YEAR(D2285),"\",#REF!,"\Devis technique ",A2285),CONCATENATE("Voir dossier ",A2285)),HYPERLINK(CONCATENATE("O:\BE SCAM\1 chiffrages\",YEAR(D2285),"\",#REF!),CONCATENATE("Voir dossier ",A2285)))</f>
        <v>#REF!</v>
      </c>
      <c r="N2285" s="63" t="e">
        <f>IF(I2285&lt;&gt;"",HYPERLINK(CONCATENATE("O:\BE SCAM\1 chiffrages\",YEAR(G2285),"\",#REF!,"\Devis technique ",D2285),CONCATENATE("Voir dossier ",D2285)),HYPERLINK(CONCATENATE("O:\BE SCAM\1 chiffrages\",YEAR(G2285),"\",#REF!),CONCATENATE("Voir dossier ",D2285)))</f>
        <v>#REF!</v>
      </c>
    </row>
    <row r="2286" spans="11:14" ht="20.100000000000001" customHeight="1">
      <c r="K2286" s="63" t="e">
        <f>IF(F2286&lt;&gt;"",HYPERLINK(CONCATENATE("O:\BE SCAM\1 chiffrages\",YEAR(D2286),"\",#REF!,"\Devis technique ",A2286),CONCATENATE("Voir dossier ",A2286)),HYPERLINK(CONCATENATE("O:\BE SCAM\1 chiffrages\",YEAR(D2286),"\",#REF!),CONCATENATE("Voir dossier ",A2286)))</f>
        <v>#REF!</v>
      </c>
      <c r="N2286" s="63" t="e">
        <f>IF(I2286&lt;&gt;"",HYPERLINK(CONCATENATE("O:\BE SCAM\1 chiffrages\",YEAR(G2286),"\",#REF!,"\Devis technique ",D2286),CONCATENATE("Voir dossier ",D2286)),HYPERLINK(CONCATENATE("O:\BE SCAM\1 chiffrages\",YEAR(G2286),"\",#REF!),CONCATENATE("Voir dossier ",D2286)))</f>
        <v>#REF!</v>
      </c>
    </row>
    <row r="2287" spans="11:14" ht="20.100000000000001" customHeight="1">
      <c r="K2287" s="63" t="e">
        <f>IF(F2287&lt;&gt;"",HYPERLINK(CONCATENATE("O:\BE SCAM\1 chiffrages\",YEAR(D2287),"\",#REF!,"\Devis technique ",A2287),CONCATENATE("Voir dossier ",A2287)),HYPERLINK(CONCATENATE("O:\BE SCAM\1 chiffrages\",YEAR(D2287),"\",#REF!),CONCATENATE("Voir dossier ",A2287)))</f>
        <v>#REF!</v>
      </c>
      <c r="N2287" s="63" t="e">
        <f>IF(I2287&lt;&gt;"",HYPERLINK(CONCATENATE("O:\BE SCAM\1 chiffrages\",YEAR(G2287),"\",#REF!,"\Devis technique ",D2287),CONCATENATE("Voir dossier ",D2287)),HYPERLINK(CONCATENATE("O:\BE SCAM\1 chiffrages\",YEAR(G2287),"\",#REF!),CONCATENATE("Voir dossier ",D2287)))</f>
        <v>#REF!</v>
      </c>
    </row>
    <row r="2288" spans="11:14" ht="20.100000000000001" customHeight="1">
      <c r="K2288" s="63" t="e">
        <f>IF(F2288&lt;&gt;"",HYPERLINK(CONCATENATE("O:\BE SCAM\1 chiffrages\",YEAR(D2288),"\",#REF!,"\Devis technique ",A2288),CONCATENATE("Voir dossier ",A2288)),HYPERLINK(CONCATENATE("O:\BE SCAM\1 chiffrages\",YEAR(D2288),"\",#REF!),CONCATENATE("Voir dossier ",A2288)))</f>
        <v>#REF!</v>
      </c>
      <c r="N2288" s="63" t="e">
        <f>IF(I2288&lt;&gt;"",HYPERLINK(CONCATENATE("O:\BE SCAM\1 chiffrages\",YEAR(G2288),"\",#REF!,"\Devis technique ",D2288),CONCATENATE("Voir dossier ",D2288)),HYPERLINK(CONCATENATE("O:\BE SCAM\1 chiffrages\",YEAR(G2288),"\",#REF!),CONCATENATE("Voir dossier ",D2288)))</f>
        <v>#REF!</v>
      </c>
    </row>
    <row r="2289" spans="11:14" ht="20.100000000000001" customHeight="1">
      <c r="K2289" s="63" t="e">
        <f>IF(F2289&lt;&gt;"",HYPERLINK(CONCATENATE("O:\BE SCAM\1 chiffrages\",YEAR(D2289),"\",#REF!,"\Devis technique ",A2289),CONCATENATE("Voir dossier ",A2289)),HYPERLINK(CONCATENATE("O:\BE SCAM\1 chiffrages\",YEAR(D2289),"\",#REF!),CONCATENATE("Voir dossier ",A2289)))</f>
        <v>#REF!</v>
      </c>
      <c r="N2289" s="63" t="e">
        <f>IF(I2289&lt;&gt;"",HYPERLINK(CONCATENATE("O:\BE SCAM\1 chiffrages\",YEAR(G2289),"\",#REF!,"\Devis technique ",D2289),CONCATENATE("Voir dossier ",D2289)),HYPERLINK(CONCATENATE("O:\BE SCAM\1 chiffrages\",YEAR(G2289),"\",#REF!),CONCATENATE("Voir dossier ",D2289)))</f>
        <v>#REF!</v>
      </c>
    </row>
    <row r="2290" spans="11:14" ht="20.100000000000001" customHeight="1">
      <c r="K2290" s="63" t="e">
        <f>IF(F2290&lt;&gt;"",HYPERLINK(CONCATENATE("O:\BE SCAM\1 chiffrages\",YEAR(D2290),"\",#REF!,"\Devis technique ",A2290),CONCATENATE("Voir dossier ",A2290)),HYPERLINK(CONCATENATE("O:\BE SCAM\1 chiffrages\",YEAR(D2290),"\",#REF!),CONCATENATE("Voir dossier ",A2290)))</f>
        <v>#REF!</v>
      </c>
      <c r="N2290" s="63" t="e">
        <f>IF(I2290&lt;&gt;"",HYPERLINK(CONCATENATE("O:\BE SCAM\1 chiffrages\",YEAR(G2290),"\",#REF!,"\Devis technique ",D2290),CONCATENATE("Voir dossier ",D2290)),HYPERLINK(CONCATENATE("O:\BE SCAM\1 chiffrages\",YEAR(G2290),"\",#REF!),CONCATENATE("Voir dossier ",D2290)))</f>
        <v>#REF!</v>
      </c>
    </row>
    <row r="2291" spans="11:14" ht="20.100000000000001" customHeight="1">
      <c r="K2291" s="63" t="e">
        <f>IF(F2291&lt;&gt;"",HYPERLINK(CONCATENATE("O:\BE SCAM\1 chiffrages\",YEAR(D2291),"\",#REF!,"\Devis technique ",A2291),CONCATENATE("Voir dossier ",A2291)),HYPERLINK(CONCATENATE("O:\BE SCAM\1 chiffrages\",YEAR(D2291),"\",#REF!),CONCATENATE("Voir dossier ",A2291)))</f>
        <v>#REF!</v>
      </c>
      <c r="N2291" s="63" t="e">
        <f>IF(I2291&lt;&gt;"",HYPERLINK(CONCATENATE("O:\BE SCAM\1 chiffrages\",YEAR(G2291),"\",#REF!,"\Devis technique ",D2291),CONCATENATE("Voir dossier ",D2291)),HYPERLINK(CONCATENATE("O:\BE SCAM\1 chiffrages\",YEAR(G2291),"\",#REF!),CONCATENATE("Voir dossier ",D2291)))</f>
        <v>#REF!</v>
      </c>
    </row>
    <row r="2292" spans="11:14" ht="20.100000000000001" customHeight="1">
      <c r="K2292" s="63" t="e">
        <f>IF(F2292&lt;&gt;"",HYPERLINK(CONCATENATE("O:\BE SCAM\1 chiffrages\",YEAR(D2292),"\",#REF!,"\Devis technique ",A2292),CONCATENATE("Voir dossier ",A2292)),HYPERLINK(CONCATENATE("O:\BE SCAM\1 chiffrages\",YEAR(D2292),"\",#REF!),CONCATENATE("Voir dossier ",A2292)))</f>
        <v>#REF!</v>
      </c>
      <c r="N2292" s="63" t="e">
        <f>IF(I2292&lt;&gt;"",HYPERLINK(CONCATENATE("O:\BE SCAM\1 chiffrages\",YEAR(G2292),"\",#REF!,"\Devis technique ",D2292),CONCATENATE("Voir dossier ",D2292)),HYPERLINK(CONCATENATE("O:\BE SCAM\1 chiffrages\",YEAR(G2292),"\",#REF!),CONCATENATE("Voir dossier ",D2292)))</f>
        <v>#REF!</v>
      </c>
    </row>
    <row r="2293" spans="11:14" ht="20.100000000000001" customHeight="1">
      <c r="K2293" s="63" t="e">
        <f>IF(F2293&lt;&gt;"",HYPERLINK(CONCATENATE("O:\BE SCAM\1 chiffrages\",YEAR(D2293),"\",#REF!,"\Devis technique ",A2293),CONCATENATE("Voir dossier ",A2293)),HYPERLINK(CONCATENATE("O:\BE SCAM\1 chiffrages\",YEAR(D2293),"\",#REF!),CONCATENATE("Voir dossier ",A2293)))</f>
        <v>#REF!</v>
      </c>
      <c r="N2293" s="63" t="e">
        <f>IF(I2293&lt;&gt;"",HYPERLINK(CONCATENATE("O:\BE SCAM\1 chiffrages\",YEAR(G2293),"\",#REF!,"\Devis technique ",D2293),CONCATENATE("Voir dossier ",D2293)),HYPERLINK(CONCATENATE("O:\BE SCAM\1 chiffrages\",YEAR(G2293),"\",#REF!),CONCATENATE("Voir dossier ",D2293)))</f>
        <v>#REF!</v>
      </c>
    </row>
    <row r="2294" spans="11:14" ht="20.100000000000001" customHeight="1">
      <c r="K2294" s="63" t="e">
        <f>IF(F2294&lt;&gt;"",HYPERLINK(CONCATENATE("O:\BE SCAM\1 chiffrages\",YEAR(D2294),"\",#REF!,"\Devis technique ",A2294),CONCATENATE("Voir dossier ",A2294)),HYPERLINK(CONCATENATE("O:\BE SCAM\1 chiffrages\",YEAR(D2294),"\",#REF!),CONCATENATE("Voir dossier ",A2294)))</f>
        <v>#REF!</v>
      </c>
      <c r="N2294" s="63" t="e">
        <f>IF(I2294&lt;&gt;"",HYPERLINK(CONCATENATE("O:\BE SCAM\1 chiffrages\",YEAR(G2294),"\",#REF!,"\Devis technique ",D2294),CONCATENATE("Voir dossier ",D2294)),HYPERLINK(CONCATENATE("O:\BE SCAM\1 chiffrages\",YEAR(G2294),"\",#REF!),CONCATENATE("Voir dossier ",D2294)))</f>
        <v>#REF!</v>
      </c>
    </row>
    <row r="2295" spans="11:14" ht="20.100000000000001" customHeight="1">
      <c r="K2295" s="63" t="e">
        <f>IF(F2295&lt;&gt;"",HYPERLINK(CONCATENATE("O:\BE SCAM\1 chiffrages\",YEAR(D2295),"\",#REF!,"\Devis technique ",A2295),CONCATENATE("Voir dossier ",A2295)),HYPERLINK(CONCATENATE("O:\BE SCAM\1 chiffrages\",YEAR(D2295),"\",#REF!),CONCATENATE("Voir dossier ",A2295)))</f>
        <v>#REF!</v>
      </c>
      <c r="N2295" s="63" t="e">
        <f>IF(I2295&lt;&gt;"",HYPERLINK(CONCATENATE("O:\BE SCAM\1 chiffrages\",YEAR(G2295),"\",#REF!,"\Devis technique ",D2295),CONCATENATE("Voir dossier ",D2295)),HYPERLINK(CONCATENATE("O:\BE SCAM\1 chiffrages\",YEAR(G2295),"\",#REF!),CONCATENATE("Voir dossier ",D2295)))</f>
        <v>#REF!</v>
      </c>
    </row>
    <row r="2296" spans="11:14" ht="20.100000000000001" customHeight="1">
      <c r="K2296" s="63" t="e">
        <f>IF(F2296&lt;&gt;"",HYPERLINK(CONCATENATE("O:\BE SCAM\1 chiffrages\",YEAR(D2296),"\",#REF!,"\Devis technique ",A2296),CONCATENATE("Voir dossier ",A2296)),HYPERLINK(CONCATENATE("O:\BE SCAM\1 chiffrages\",YEAR(D2296),"\",#REF!),CONCATENATE("Voir dossier ",A2296)))</f>
        <v>#REF!</v>
      </c>
      <c r="N2296" s="63" t="e">
        <f>IF(I2296&lt;&gt;"",HYPERLINK(CONCATENATE("O:\BE SCAM\1 chiffrages\",YEAR(G2296),"\",#REF!,"\Devis technique ",D2296),CONCATENATE("Voir dossier ",D2296)),HYPERLINK(CONCATENATE("O:\BE SCAM\1 chiffrages\",YEAR(G2296),"\",#REF!),CONCATENATE("Voir dossier ",D2296)))</f>
        <v>#REF!</v>
      </c>
    </row>
    <row r="2297" spans="11:14" ht="20.100000000000001" customHeight="1">
      <c r="K2297" s="63" t="e">
        <f>IF(F2297&lt;&gt;"",HYPERLINK(CONCATENATE("O:\BE SCAM\1 chiffrages\",YEAR(D2297),"\",#REF!,"\Devis technique ",A2297),CONCATENATE("Voir dossier ",A2297)),HYPERLINK(CONCATENATE("O:\BE SCAM\1 chiffrages\",YEAR(D2297),"\",#REF!),CONCATENATE("Voir dossier ",A2297)))</f>
        <v>#REF!</v>
      </c>
      <c r="N2297" s="63" t="e">
        <f>IF(I2297&lt;&gt;"",HYPERLINK(CONCATENATE("O:\BE SCAM\1 chiffrages\",YEAR(G2297),"\",#REF!,"\Devis technique ",D2297),CONCATENATE("Voir dossier ",D2297)),HYPERLINK(CONCATENATE("O:\BE SCAM\1 chiffrages\",YEAR(G2297),"\",#REF!),CONCATENATE("Voir dossier ",D2297)))</f>
        <v>#REF!</v>
      </c>
    </row>
    <row r="2298" spans="11:14" ht="20.100000000000001" customHeight="1">
      <c r="K2298" s="63" t="e">
        <f>IF(F2298&lt;&gt;"",HYPERLINK(CONCATENATE("O:\BE SCAM\1 chiffrages\",YEAR(D2298),"\",#REF!,"\Devis technique ",A2298),CONCATENATE("Voir dossier ",A2298)),HYPERLINK(CONCATENATE("O:\BE SCAM\1 chiffrages\",YEAR(D2298),"\",#REF!),CONCATENATE("Voir dossier ",A2298)))</f>
        <v>#REF!</v>
      </c>
      <c r="N2298" s="63" t="e">
        <f>IF(I2298&lt;&gt;"",HYPERLINK(CONCATENATE("O:\BE SCAM\1 chiffrages\",YEAR(G2298),"\",#REF!,"\Devis technique ",D2298),CONCATENATE("Voir dossier ",D2298)),HYPERLINK(CONCATENATE("O:\BE SCAM\1 chiffrages\",YEAR(G2298),"\",#REF!),CONCATENATE("Voir dossier ",D2298)))</f>
        <v>#REF!</v>
      </c>
    </row>
    <row r="2299" spans="11:14" ht="20.100000000000001" customHeight="1">
      <c r="K2299" s="63" t="e">
        <f>IF(F2299&lt;&gt;"",HYPERLINK(CONCATENATE("O:\BE SCAM\1 chiffrages\",YEAR(D2299),"\",#REF!,"\Devis technique ",A2299),CONCATENATE("Voir dossier ",A2299)),HYPERLINK(CONCATENATE("O:\BE SCAM\1 chiffrages\",YEAR(D2299),"\",#REF!),CONCATENATE("Voir dossier ",A2299)))</f>
        <v>#REF!</v>
      </c>
      <c r="N2299" s="63" t="e">
        <f>IF(I2299&lt;&gt;"",HYPERLINK(CONCATENATE("O:\BE SCAM\1 chiffrages\",YEAR(G2299),"\",#REF!,"\Devis technique ",D2299),CONCATENATE("Voir dossier ",D2299)),HYPERLINK(CONCATENATE("O:\BE SCAM\1 chiffrages\",YEAR(G2299),"\",#REF!),CONCATENATE("Voir dossier ",D2299)))</f>
        <v>#REF!</v>
      </c>
    </row>
    <row r="2300" spans="11:14" ht="20.100000000000001" customHeight="1">
      <c r="K2300" s="63" t="e">
        <f>IF(F2300&lt;&gt;"",HYPERLINK(CONCATENATE("O:\BE SCAM\1 chiffrages\",YEAR(D2300),"\",#REF!,"\Devis technique ",A2300),CONCATENATE("Voir dossier ",A2300)),HYPERLINK(CONCATENATE("O:\BE SCAM\1 chiffrages\",YEAR(D2300),"\",#REF!),CONCATENATE("Voir dossier ",A2300)))</f>
        <v>#REF!</v>
      </c>
      <c r="N2300" s="63" t="e">
        <f>IF(I2300&lt;&gt;"",HYPERLINK(CONCATENATE("O:\BE SCAM\1 chiffrages\",YEAR(G2300),"\",#REF!,"\Devis technique ",D2300),CONCATENATE("Voir dossier ",D2300)),HYPERLINK(CONCATENATE("O:\BE SCAM\1 chiffrages\",YEAR(G2300),"\",#REF!),CONCATENATE("Voir dossier ",D2300)))</f>
        <v>#REF!</v>
      </c>
    </row>
    <row r="2301" spans="11:14" ht="20.100000000000001" customHeight="1">
      <c r="K2301" s="63" t="e">
        <f>IF(F2301&lt;&gt;"",HYPERLINK(CONCATENATE("O:\BE SCAM\1 chiffrages\",YEAR(D2301),"\",#REF!,"\Devis technique ",A2301),CONCATENATE("Voir dossier ",A2301)),HYPERLINK(CONCATENATE("O:\BE SCAM\1 chiffrages\",YEAR(D2301),"\",#REF!),CONCATENATE("Voir dossier ",A2301)))</f>
        <v>#REF!</v>
      </c>
      <c r="N2301" s="63" t="e">
        <f>IF(I2301&lt;&gt;"",HYPERLINK(CONCATENATE("O:\BE SCAM\1 chiffrages\",YEAR(G2301),"\",#REF!,"\Devis technique ",D2301),CONCATENATE("Voir dossier ",D2301)),HYPERLINK(CONCATENATE("O:\BE SCAM\1 chiffrages\",YEAR(G2301),"\",#REF!),CONCATENATE("Voir dossier ",D2301)))</f>
        <v>#REF!</v>
      </c>
    </row>
    <row r="2302" spans="11:14" ht="20.100000000000001" customHeight="1">
      <c r="K2302" s="63" t="e">
        <f>IF(F2302&lt;&gt;"",HYPERLINK(CONCATENATE("O:\BE SCAM\1 chiffrages\",YEAR(D2302),"\",#REF!,"\Devis technique ",A2302),CONCATENATE("Voir dossier ",A2302)),HYPERLINK(CONCATENATE("O:\BE SCAM\1 chiffrages\",YEAR(D2302),"\",#REF!),CONCATENATE("Voir dossier ",A2302)))</f>
        <v>#REF!</v>
      </c>
      <c r="N2302" s="63" t="e">
        <f>IF(I2302&lt;&gt;"",HYPERLINK(CONCATENATE("O:\BE SCAM\1 chiffrages\",YEAR(G2302),"\",#REF!,"\Devis technique ",D2302),CONCATENATE("Voir dossier ",D2302)),HYPERLINK(CONCATENATE("O:\BE SCAM\1 chiffrages\",YEAR(G2302),"\",#REF!),CONCATENATE("Voir dossier ",D2302)))</f>
        <v>#REF!</v>
      </c>
    </row>
    <row r="2303" spans="11:14" ht="20.100000000000001" customHeight="1">
      <c r="K2303" s="63" t="e">
        <f>IF(F2303&lt;&gt;"",HYPERLINK(CONCATENATE("O:\BE SCAM\1 chiffrages\",YEAR(D2303),"\",#REF!,"\Devis technique ",A2303),CONCATENATE("Voir dossier ",A2303)),HYPERLINK(CONCATENATE("O:\BE SCAM\1 chiffrages\",YEAR(D2303),"\",#REF!),CONCATENATE("Voir dossier ",A2303)))</f>
        <v>#REF!</v>
      </c>
      <c r="N2303" s="63" t="e">
        <f>IF(I2303&lt;&gt;"",HYPERLINK(CONCATENATE("O:\BE SCAM\1 chiffrages\",YEAR(G2303),"\",#REF!,"\Devis technique ",D2303),CONCATENATE("Voir dossier ",D2303)),HYPERLINK(CONCATENATE("O:\BE SCAM\1 chiffrages\",YEAR(G2303),"\",#REF!),CONCATENATE("Voir dossier ",D2303)))</f>
        <v>#REF!</v>
      </c>
    </row>
    <row r="2304" spans="11:14" ht="20.100000000000001" customHeight="1">
      <c r="K2304" s="63" t="e">
        <f>IF(F2304&lt;&gt;"",HYPERLINK(CONCATENATE("O:\BE SCAM\1 chiffrages\",YEAR(D2304),"\",#REF!,"\Devis technique ",A2304),CONCATENATE("Voir dossier ",A2304)),HYPERLINK(CONCATENATE("O:\BE SCAM\1 chiffrages\",YEAR(D2304),"\",#REF!),CONCATENATE("Voir dossier ",A2304)))</f>
        <v>#REF!</v>
      </c>
      <c r="N2304" s="63" t="e">
        <f>IF(I2304&lt;&gt;"",HYPERLINK(CONCATENATE("O:\BE SCAM\1 chiffrages\",YEAR(G2304),"\",#REF!,"\Devis technique ",D2304),CONCATENATE("Voir dossier ",D2304)),HYPERLINK(CONCATENATE("O:\BE SCAM\1 chiffrages\",YEAR(G2304),"\",#REF!),CONCATENATE("Voir dossier ",D2304)))</f>
        <v>#REF!</v>
      </c>
    </row>
    <row r="2305" spans="11:14" ht="20.100000000000001" customHeight="1">
      <c r="K2305" s="63" t="e">
        <f>IF(F2305&lt;&gt;"",HYPERLINK(CONCATENATE("O:\BE SCAM\1 chiffrages\",YEAR(D2305),"\",#REF!,"\Devis technique ",A2305),CONCATENATE("Voir dossier ",A2305)),HYPERLINK(CONCATENATE("O:\BE SCAM\1 chiffrages\",YEAR(D2305),"\",#REF!),CONCATENATE("Voir dossier ",A2305)))</f>
        <v>#REF!</v>
      </c>
      <c r="N2305" s="63" t="e">
        <f>IF(I2305&lt;&gt;"",HYPERLINK(CONCATENATE("O:\BE SCAM\1 chiffrages\",YEAR(G2305),"\",#REF!,"\Devis technique ",D2305),CONCATENATE("Voir dossier ",D2305)),HYPERLINK(CONCATENATE("O:\BE SCAM\1 chiffrages\",YEAR(G2305),"\",#REF!),CONCATENATE("Voir dossier ",D2305)))</f>
        <v>#REF!</v>
      </c>
    </row>
    <row r="2306" spans="11:14" ht="20.100000000000001" customHeight="1">
      <c r="K2306" s="63" t="e">
        <f>IF(F2306&lt;&gt;"",HYPERLINK(CONCATENATE("O:\BE SCAM\1 chiffrages\",YEAR(D2306),"\",#REF!,"\Devis technique ",A2306),CONCATENATE("Voir dossier ",A2306)),HYPERLINK(CONCATENATE("O:\BE SCAM\1 chiffrages\",YEAR(D2306),"\",#REF!),CONCATENATE("Voir dossier ",A2306)))</f>
        <v>#REF!</v>
      </c>
      <c r="N2306" s="63" t="e">
        <f>IF(I2306&lt;&gt;"",HYPERLINK(CONCATENATE("O:\BE SCAM\1 chiffrages\",YEAR(G2306),"\",#REF!,"\Devis technique ",D2306),CONCATENATE("Voir dossier ",D2306)),HYPERLINK(CONCATENATE("O:\BE SCAM\1 chiffrages\",YEAR(G2306),"\",#REF!),CONCATENATE("Voir dossier ",D2306)))</f>
        <v>#REF!</v>
      </c>
    </row>
    <row r="2307" spans="11:14" ht="20.100000000000001" customHeight="1">
      <c r="K2307" s="63" t="e">
        <f>IF(F2307&lt;&gt;"",HYPERLINK(CONCATENATE("O:\BE SCAM\1 chiffrages\",YEAR(D2307),"\",#REF!,"\Devis technique ",A2307),CONCATENATE("Voir dossier ",A2307)),HYPERLINK(CONCATENATE("O:\BE SCAM\1 chiffrages\",YEAR(D2307),"\",#REF!),CONCATENATE("Voir dossier ",A2307)))</f>
        <v>#REF!</v>
      </c>
      <c r="N2307" s="63" t="e">
        <f>IF(I2307&lt;&gt;"",HYPERLINK(CONCATENATE("O:\BE SCAM\1 chiffrages\",YEAR(G2307),"\",#REF!,"\Devis technique ",D2307),CONCATENATE("Voir dossier ",D2307)),HYPERLINK(CONCATENATE("O:\BE SCAM\1 chiffrages\",YEAR(G2307),"\",#REF!),CONCATENATE("Voir dossier ",D2307)))</f>
        <v>#REF!</v>
      </c>
    </row>
    <row r="2308" spans="11:14" ht="20.100000000000001" customHeight="1">
      <c r="K2308" s="63" t="e">
        <f>IF(F2308&lt;&gt;"",HYPERLINK(CONCATENATE("O:\BE SCAM\1 chiffrages\",YEAR(D2308),"\",#REF!,"\Devis technique ",A2308),CONCATENATE("Voir dossier ",A2308)),HYPERLINK(CONCATENATE("O:\BE SCAM\1 chiffrages\",YEAR(D2308),"\",#REF!),CONCATENATE("Voir dossier ",A2308)))</f>
        <v>#REF!</v>
      </c>
      <c r="N2308" s="63" t="e">
        <f>IF(I2308&lt;&gt;"",HYPERLINK(CONCATENATE("O:\BE SCAM\1 chiffrages\",YEAR(G2308),"\",#REF!,"\Devis technique ",D2308),CONCATENATE("Voir dossier ",D2308)),HYPERLINK(CONCATENATE("O:\BE SCAM\1 chiffrages\",YEAR(G2308),"\",#REF!),CONCATENATE("Voir dossier ",D2308)))</f>
        <v>#REF!</v>
      </c>
    </row>
    <row r="2309" spans="11:14" ht="20.100000000000001" customHeight="1">
      <c r="K2309" s="63" t="e">
        <f>IF(F2309&lt;&gt;"",HYPERLINK(CONCATENATE("O:\BE SCAM\1 chiffrages\",YEAR(D2309),"\",#REF!,"\Devis technique ",A2309),CONCATENATE("Voir dossier ",A2309)),HYPERLINK(CONCATENATE("O:\BE SCAM\1 chiffrages\",YEAR(D2309),"\",#REF!),CONCATENATE("Voir dossier ",A2309)))</f>
        <v>#REF!</v>
      </c>
      <c r="N2309" s="63" t="e">
        <f>IF(I2309&lt;&gt;"",HYPERLINK(CONCATENATE("O:\BE SCAM\1 chiffrages\",YEAR(G2309),"\",#REF!,"\Devis technique ",D2309),CONCATENATE("Voir dossier ",D2309)),HYPERLINK(CONCATENATE("O:\BE SCAM\1 chiffrages\",YEAR(G2309),"\",#REF!),CONCATENATE("Voir dossier ",D2309)))</f>
        <v>#REF!</v>
      </c>
    </row>
    <row r="2310" spans="11:14" ht="20.100000000000001" customHeight="1">
      <c r="K2310" s="63" t="e">
        <f>IF(F2310&lt;&gt;"",HYPERLINK(CONCATENATE("O:\BE SCAM\1 chiffrages\",YEAR(D2310),"\",#REF!,"\Devis technique ",A2310),CONCATENATE("Voir dossier ",A2310)),HYPERLINK(CONCATENATE("O:\BE SCAM\1 chiffrages\",YEAR(D2310),"\",#REF!),CONCATENATE("Voir dossier ",A2310)))</f>
        <v>#REF!</v>
      </c>
      <c r="N2310" s="63" t="e">
        <f>IF(I2310&lt;&gt;"",HYPERLINK(CONCATENATE("O:\BE SCAM\1 chiffrages\",YEAR(G2310),"\",#REF!,"\Devis technique ",D2310),CONCATENATE("Voir dossier ",D2310)),HYPERLINK(CONCATENATE("O:\BE SCAM\1 chiffrages\",YEAR(G2310),"\",#REF!),CONCATENATE("Voir dossier ",D2310)))</f>
        <v>#REF!</v>
      </c>
    </row>
    <row r="2311" spans="11:14" ht="20.100000000000001" customHeight="1">
      <c r="K2311" s="63" t="e">
        <f>IF(F2311&lt;&gt;"",HYPERLINK(CONCATENATE("O:\BE SCAM\1 chiffrages\",YEAR(D2311),"\",#REF!,"\Devis technique ",A2311),CONCATENATE("Voir dossier ",A2311)),HYPERLINK(CONCATENATE("O:\BE SCAM\1 chiffrages\",YEAR(D2311),"\",#REF!),CONCATENATE("Voir dossier ",A2311)))</f>
        <v>#REF!</v>
      </c>
      <c r="N2311" s="63" t="e">
        <f>IF(I2311&lt;&gt;"",HYPERLINK(CONCATENATE("O:\BE SCAM\1 chiffrages\",YEAR(G2311),"\",#REF!,"\Devis technique ",D2311),CONCATENATE("Voir dossier ",D2311)),HYPERLINK(CONCATENATE("O:\BE SCAM\1 chiffrages\",YEAR(G2311),"\",#REF!),CONCATENATE("Voir dossier ",D2311)))</f>
        <v>#REF!</v>
      </c>
    </row>
    <row r="2312" spans="11:14" ht="20.100000000000001" customHeight="1">
      <c r="K2312" s="63" t="e">
        <f>IF(F2312&lt;&gt;"",HYPERLINK(CONCATENATE("O:\BE SCAM\1 chiffrages\",YEAR(D2312),"\",#REF!,"\Devis technique ",A2312),CONCATENATE("Voir dossier ",A2312)),HYPERLINK(CONCATENATE("O:\BE SCAM\1 chiffrages\",YEAR(D2312),"\",#REF!),CONCATENATE("Voir dossier ",A2312)))</f>
        <v>#REF!</v>
      </c>
      <c r="N2312" s="63" t="e">
        <f>IF(I2312&lt;&gt;"",HYPERLINK(CONCATENATE("O:\BE SCAM\1 chiffrages\",YEAR(G2312),"\",#REF!,"\Devis technique ",D2312),CONCATENATE("Voir dossier ",D2312)),HYPERLINK(CONCATENATE("O:\BE SCAM\1 chiffrages\",YEAR(G2312),"\",#REF!),CONCATENATE("Voir dossier ",D2312)))</f>
        <v>#REF!</v>
      </c>
    </row>
    <row r="2313" spans="11:14" ht="20.100000000000001" customHeight="1">
      <c r="K2313" s="63" t="e">
        <f>IF(F2313&lt;&gt;"",HYPERLINK(CONCATENATE("O:\BE SCAM\1 chiffrages\",YEAR(D2313),"\",#REF!,"\Devis technique ",A2313),CONCATENATE("Voir dossier ",A2313)),HYPERLINK(CONCATENATE("O:\BE SCAM\1 chiffrages\",YEAR(D2313),"\",#REF!),CONCATENATE("Voir dossier ",A2313)))</f>
        <v>#REF!</v>
      </c>
      <c r="N2313" s="63" t="e">
        <f>IF(I2313&lt;&gt;"",HYPERLINK(CONCATENATE("O:\BE SCAM\1 chiffrages\",YEAR(G2313),"\",#REF!,"\Devis technique ",D2313),CONCATENATE("Voir dossier ",D2313)),HYPERLINK(CONCATENATE("O:\BE SCAM\1 chiffrages\",YEAR(G2313),"\",#REF!),CONCATENATE("Voir dossier ",D2313)))</f>
        <v>#REF!</v>
      </c>
    </row>
    <row r="2314" spans="11:14" ht="20.100000000000001" customHeight="1">
      <c r="K2314" s="63" t="e">
        <f>IF(F2314&lt;&gt;"",HYPERLINK(CONCATENATE("O:\BE SCAM\1 chiffrages\",YEAR(D2314),"\",#REF!,"\Devis technique ",A2314),CONCATENATE("Voir dossier ",A2314)),HYPERLINK(CONCATENATE("O:\BE SCAM\1 chiffrages\",YEAR(D2314),"\",#REF!),CONCATENATE("Voir dossier ",A2314)))</f>
        <v>#REF!</v>
      </c>
      <c r="N2314" s="63" t="e">
        <f>IF(I2314&lt;&gt;"",HYPERLINK(CONCATENATE("O:\BE SCAM\1 chiffrages\",YEAR(G2314),"\",#REF!,"\Devis technique ",D2314),CONCATENATE("Voir dossier ",D2314)),HYPERLINK(CONCATENATE("O:\BE SCAM\1 chiffrages\",YEAR(G2314),"\",#REF!),CONCATENATE("Voir dossier ",D2314)))</f>
        <v>#REF!</v>
      </c>
    </row>
    <row r="2315" spans="11:14" ht="20.100000000000001" customHeight="1">
      <c r="K2315" s="63" t="e">
        <f>IF(F2315&lt;&gt;"",HYPERLINK(CONCATENATE("O:\BE SCAM\1 chiffrages\",YEAR(D2315),"\",#REF!,"\Devis technique ",A2315),CONCATENATE("Voir dossier ",A2315)),HYPERLINK(CONCATENATE("O:\BE SCAM\1 chiffrages\",YEAR(D2315),"\",#REF!),CONCATENATE("Voir dossier ",A2315)))</f>
        <v>#REF!</v>
      </c>
      <c r="N2315" s="63" t="e">
        <f>IF(I2315&lt;&gt;"",HYPERLINK(CONCATENATE("O:\BE SCAM\1 chiffrages\",YEAR(G2315),"\",#REF!,"\Devis technique ",D2315),CONCATENATE("Voir dossier ",D2315)),HYPERLINK(CONCATENATE("O:\BE SCAM\1 chiffrages\",YEAR(G2315),"\",#REF!),CONCATENATE("Voir dossier ",D2315)))</f>
        <v>#REF!</v>
      </c>
    </row>
    <row r="2316" spans="11:14" ht="20.100000000000001" customHeight="1">
      <c r="K2316" s="63" t="e">
        <f>IF(F2316&lt;&gt;"",HYPERLINK(CONCATENATE("O:\BE SCAM\1 chiffrages\",YEAR(D2316),"\",#REF!,"\Devis technique ",A2316),CONCATENATE("Voir dossier ",A2316)),HYPERLINK(CONCATENATE("O:\BE SCAM\1 chiffrages\",YEAR(D2316),"\",#REF!),CONCATENATE("Voir dossier ",A2316)))</f>
        <v>#REF!</v>
      </c>
      <c r="N2316" s="63" t="e">
        <f>IF(I2316&lt;&gt;"",HYPERLINK(CONCATENATE("O:\BE SCAM\1 chiffrages\",YEAR(G2316),"\",#REF!,"\Devis technique ",D2316),CONCATENATE("Voir dossier ",D2316)),HYPERLINK(CONCATENATE("O:\BE SCAM\1 chiffrages\",YEAR(G2316),"\",#REF!),CONCATENATE("Voir dossier ",D2316)))</f>
        <v>#REF!</v>
      </c>
    </row>
    <row r="2317" spans="11:14" ht="20.100000000000001" customHeight="1">
      <c r="K2317" s="63" t="e">
        <f>IF(F2317&lt;&gt;"",HYPERLINK(CONCATENATE("O:\BE SCAM\1 chiffrages\",YEAR(D2317),"\",#REF!,"\Devis technique ",A2317),CONCATENATE("Voir dossier ",A2317)),HYPERLINK(CONCATENATE("O:\BE SCAM\1 chiffrages\",YEAR(D2317),"\",#REF!),CONCATENATE("Voir dossier ",A2317)))</f>
        <v>#REF!</v>
      </c>
      <c r="N2317" s="63" t="e">
        <f>IF(I2317&lt;&gt;"",HYPERLINK(CONCATENATE("O:\BE SCAM\1 chiffrages\",YEAR(G2317),"\",#REF!,"\Devis technique ",D2317),CONCATENATE("Voir dossier ",D2317)),HYPERLINK(CONCATENATE("O:\BE SCAM\1 chiffrages\",YEAR(G2317),"\",#REF!),CONCATENATE("Voir dossier ",D2317)))</f>
        <v>#REF!</v>
      </c>
    </row>
    <row r="2318" spans="11:14" ht="20.100000000000001" customHeight="1">
      <c r="K2318" s="63" t="e">
        <f>IF(F2318&lt;&gt;"",HYPERLINK(CONCATENATE("O:\BE SCAM\1 chiffrages\",YEAR(D2318),"\",#REF!,"\Devis technique ",A2318),CONCATENATE("Voir dossier ",A2318)),HYPERLINK(CONCATENATE("O:\BE SCAM\1 chiffrages\",YEAR(D2318),"\",#REF!),CONCATENATE("Voir dossier ",A2318)))</f>
        <v>#REF!</v>
      </c>
      <c r="N2318" s="63" t="e">
        <f>IF(I2318&lt;&gt;"",HYPERLINK(CONCATENATE("O:\BE SCAM\1 chiffrages\",YEAR(G2318),"\",#REF!,"\Devis technique ",D2318),CONCATENATE("Voir dossier ",D2318)),HYPERLINK(CONCATENATE("O:\BE SCAM\1 chiffrages\",YEAR(G2318),"\",#REF!),CONCATENATE("Voir dossier ",D2318)))</f>
        <v>#REF!</v>
      </c>
    </row>
    <row r="2319" spans="11:14" ht="20.100000000000001" customHeight="1">
      <c r="K2319" s="63" t="e">
        <f>IF(F2319&lt;&gt;"",HYPERLINK(CONCATENATE("O:\BE SCAM\1 chiffrages\",YEAR(D2319),"\",#REF!,"\Devis technique ",A2319),CONCATENATE("Voir dossier ",A2319)),HYPERLINK(CONCATENATE("O:\BE SCAM\1 chiffrages\",YEAR(D2319),"\",#REF!),CONCATENATE("Voir dossier ",A2319)))</f>
        <v>#REF!</v>
      </c>
      <c r="N2319" s="63" t="e">
        <f>IF(I2319&lt;&gt;"",HYPERLINK(CONCATENATE("O:\BE SCAM\1 chiffrages\",YEAR(G2319),"\",#REF!,"\Devis technique ",D2319),CONCATENATE("Voir dossier ",D2319)),HYPERLINK(CONCATENATE("O:\BE SCAM\1 chiffrages\",YEAR(G2319),"\",#REF!),CONCATENATE("Voir dossier ",D2319)))</f>
        <v>#REF!</v>
      </c>
    </row>
    <row r="2320" spans="11:14" ht="20.100000000000001" customHeight="1">
      <c r="K2320" s="63" t="e">
        <f>IF(F2320&lt;&gt;"",HYPERLINK(CONCATENATE("O:\BE SCAM\1 chiffrages\",YEAR(D2320),"\",#REF!,"\Devis technique ",A2320),CONCATENATE("Voir dossier ",A2320)),HYPERLINK(CONCATENATE("O:\BE SCAM\1 chiffrages\",YEAR(D2320),"\",#REF!),CONCATENATE("Voir dossier ",A2320)))</f>
        <v>#REF!</v>
      </c>
      <c r="N2320" s="63" t="e">
        <f>IF(I2320&lt;&gt;"",HYPERLINK(CONCATENATE("O:\BE SCAM\1 chiffrages\",YEAR(G2320),"\",#REF!,"\Devis technique ",D2320),CONCATENATE("Voir dossier ",D2320)),HYPERLINK(CONCATENATE("O:\BE SCAM\1 chiffrages\",YEAR(G2320),"\",#REF!),CONCATENATE("Voir dossier ",D2320)))</f>
        <v>#REF!</v>
      </c>
    </row>
    <row r="2321" spans="11:14" ht="20.100000000000001" customHeight="1">
      <c r="K2321" s="63" t="e">
        <f>IF(F2321&lt;&gt;"",HYPERLINK(CONCATENATE("O:\BE SCAM\1 chiffrages\",YEAR(D2321),"\",#REF!,"\Devis technique ",A2321),CONCATENATE("Voir dossier ",A2321)),HYPERLINK(CONCATENATE("O:\BE SCAM\1 chiffrages\",YEAR(D2321),"\",#REF!),CONCATENATE("Voir dossier ",A2321)))</f>
        <v>#REF!</v>
      </c>
      <c r="N2321" s="63" t="e">
        <f>IF(I2321&lt;&gt;"",HYPERLINK(CONCATENATE("O:\BE SCAM\1 chiffrages\",YEAR(G2321),"\",#REF!,"\Devis technique ",D2321),CONCATENATE("Voir dossier ",D2321)),HYPERLINK(CONCATENATE("O:\BE SCAM\1 chiffrages\",YEAR(G2321),"\",#REF!),CONCATENATE("Voir dossier ",D2321)))</f>
        <v>#REF!</v>
      </c>
    </row>
    <row r="2322" spans="11:14" ht="20.100000000000001" customHeight="1">
      <c r="K2322" s="63" t="e">
        <f>IF(F2322&lt;&gt;"",HYPERLINK(CONCATENATE("O:\BE SCAM\1 chiffrages\",YEAR(D2322),"\",#REF!,"\Devis technique ",A2322),CONCATENATE("Voir dossier ",A2322)),HYPERLINK(CONCATENATE("O:\BE SCAM\1 chiffrages\",YEAR(D2322),"\",#REF!),CONCATENATE("Voir dossier ",A2322)))</f>
        <v>#REF!</v>
      </c>
      <c r="N2322" s="63" t="e">
        <f>IF(I2322&lt;&gt;"",HYPERLINK(CONCATENATE("O:\BE SCAM\1 chiffrages\",YEAR(G2322),"\",#REF!,"\Devis technique ",D2322),CONCATENATE("Voir dossier ",D2322)),HYPERLINK(CONCATENATE("O:\BE SCAM\1 chiffrages\",YEAR(G2322),"\",#REF!),CONCATENATE("Voir dossier ",D2322)))</f>
        <v>#REF!</v>
      </c>
    </row>
    <row r="2323" spans="11:14" ht="20.100000000000001" customHeight="1">
      <c r="K2323" s="63" t="e">
        <f>IF(F2323&lt;&gt;"",HYPERLINK(CONCATENATE("O:\BE SCAM\1 chiffrages\",YEAR(D2323),"\",#REF!,"\Devis technique ",A2323),CONCATENATE("Voir dossier ",A2323)),HYPERLINK(CONCATENATE("O:\BE SCAM\1 chiffrages\",YEAR(D2323),"\",#REF!),CONCATENATE("Voir dossier ",A2323)))</f>
        <v>#REF!</v>
      </c>
      <c r="N2323" s="63" t="e">
        <f>IF(I2323&lt;&gt;"",HYPERLINK(CONCATENATE("O:\BE SCAM\1 chiffrages\",YEAR(G2323),"\",#REF!,"\Devis technique ",D2323),CONCATENATE("Voir dossier ",D2323)),HYPERLINK(CONCATENATE("O:\BE SCAM\1 chiffrages\",YEAR(G2323),"\",#REF!),CONCATENATE("Voir dossier ",D2323)))</f>
        <v>#REF!</v>
      </c>
    </row>
    <row r="2324" spans="11:14" ht="20.100000000000001" customHeight="1">
      <c r="K2324" s="63" t="e">
        <f>IF(F2324&lt;&gt;"",HYPERLINK(CONCATENATE("O:\BE SCAM\1 chiffrages\",YEAR(D2324),"\",#REF!,"\Devis technique ",A2324),CONCATENATE("Voir dossier ",A2324)),HYPERLINK(CONCATENATE("O:\BE SCAM\1 chiffrages\",YEAR(D2324),"\",#REF!),CONCATENATE("Voir dossier ",A2324)))</f>
        <v>#REF!</v>
      </c>
      <c r="N2324" s="63" t="e">
        <f>IF(I2324&lt;&gt;"",HYPERLINK(CONCATENATE("O:\BE SCAM\1 chiffrages\",YEAR(G2324),"\",#REF!,"\Devis technique ",D2324),CONCATENATE("Voir dossier ",D2324)),HYPERLINK(CONCATENATE("O:\BE SCAM\1 chiffrages\",YEAR(G2324),"\",#REF!),CONCATENATE("Voir dossier ",D2324)))</f>
        <v>#REF!</v>
      </c>
    </row>
    <row r="2325" spans="11:14" ht="20.100000000000001" customHeight="1">
      <c r="K2325" s="63" t="e">
        <f>IF(F2325&lt;&gt;"",HYPERLINK(CONCATENATE("O:\BE SCAM\1 chiffrages\",YEAR(D2325),"\",#REF!,"\Devis technique ",A2325),CONCATENATE("Voir dossier ",A2325)),HYPERLINK(CONCATENATE("O:\BE SCAM\1 chiffrages\",YEAR(D2325),"\",#REF!),CONCATENATE("Voir dossier ",A2325)))</f>
        <v>#REF!</v>
      </c>
      <c r="N2325" s="63" t="e">
        <f>IF(I2325&lt;&gt;"",HYPERLINK(CONCATENATE("O:\BE SCAM\1 chiffrages\",YEAR(G2325),"\",#REF!,"\Devis technique ",D2325),CONCATENATE("Voir dossier ",D2325)),HYPERLINK(CONCATENATE("O:\BE SCAM\1 chiffrages\",YEAR(G2325),"\",#REF!),CONCATENATE("Voir dossier ",D2325)))</f>
        <v>#REF!</v>
      </c>
    </row>
    <row r="2326" spans="11:14" ht="20.100000000000001" customHeight="1">
      <c r="K2326" s="63" t="e">
        <f>IF(F2326&lt;&gt;"",HYPERLINK(CONCATENATE("O:\BE SCAM\1 chiffrages\",YEAR(D2326),"\",#REF!,"\Devis technique ",A2326),CONCATENATE("Voir dossier ",A2326)),HYPERLINK(CONCATENATE("O:\BE SCAM\1 chiffrages\",YEAR(D2326),"\",#REF!),CONCATENATE("Voir dossier ",A2326)))</f>
        <v>#REF!</v>
      </c>
      <c r="N2326" s="63" t="e">
        <f>IF(I2326&lt;&gt;"",HYPERLINK(CONCATENATE("O:\BE SCAM\1 chiffrages\",YEAR(G2326),"\",#REF!,"\Devis technique ",D2326),CONCATENATE("Voir dossier ",D2326)),HYPERLINK(CONCATENATE("O:\BE SCAM\1 chiffrages\",YEAR(G2326),"\",#REF!),CONCATENATE("Voir dossier ",D2326)))</f>
        <v>#REF!</v>
      </c>
    </row>
    <row r="2327" spans="11:14" ht="20.100000000000001" customHeight="1">
      <c r="K2327" s="63" t="e">
        <f>IF(F2327&lt;&gt;"",HYPERLINK(CONCATENATE("O:\BE SCAM\1 chiffrages\",YEAR(D2327),"\",#REF!,"\Devis technique ",A2327),CONCATENATE("Voir dossier ",A2327)),HYPERLINK(CONCATENATE("O:\BE SCAM\1 chiffrages\",YEAR(D2327),"\",#REF!),CONCATENATE("Voir dossier ",A2327)))</f>
        <v>#REF!</v>
      </c>
      <c r="N2327" s="63" t="e">
        <f>IF(I2327&lt;&gt;"",HYPERLINK(CONCATENATE("O:\BE SCAM\1 chiffrages\",YEAR(G2327),"\",#REF!,"\Devis technique ",D2327),CONCATENATE("Voir dossier ",D2327)),HYPERLINK(CONCATENATE("O:\BE SCAM\1 chiffrages\",YEAR(G2327),"\",#REF!),CONCATENATE("Voir dossier ",D2327)))</f>
        <v>#REF!</v>
      </c>
    </row>
    <row r="2328" spans="11:14" ht="20.100000000000001" customHeight="1">
      <c r="K2328" s="63" t="e">
        <f>IF(F2328&lt;&gt;"",HYPERLINK(CONCATENATE("O:\BE SCAM\1 chiffrages\",YEAR(D2328),"\",#REF!,"\Devis technique ",A2328),CONCATENATE("Voir dossier ",A2328)),HYPERLINK(CONCATENATE("O:\BE SCAM\1 chiffrages\",YEAR(D2328),"\",#REF!),CONCATENATE("Voir dossier ",A2328)))</f>
        <v>#REF!</v>
      </c>
      <c r="N2328" s="63" t="e">
        <f>IF(I2328&lt;&gt;"",HYPERLINK(CONCATENATE("O:\BE SCAM\1 chiffrages\",YEAR(G2328),"\",#REF!,"\Devis technique ",D2328),CONCATENATE("Voir dossier ",D2328)),HYPERLINK(CONCATENATE("O:\BE SCAM\1 chiffrages\",YEAR(G2328),"\",#REF!),CONCATENATE("Voir dossier ",D2328)))</f>
        <v>#REF!</v>
      </c>
    </row>
    <row r="2329" spans="11:14" ht="20.100000000000001" customHeight="1">
      <c r="K2329" s="63" t="e">
        <f>IF(F2329&lt;&gt;"",HYPERLINK(CONCATENATE("O:\BE SCAM\1 chiffrages\",YEAR(D2329),"\",#REF!,"\Devis technique ",A2329),CONCATENATE("Voir dossier ",A2329)),HYPERLINK(CONCATENATE("O:\BE SCAM\1 chiffrages\",YEAR(D2329),"\",#REF!),CONCATENATE("Voir dossier ",A2329)))</f>
        <v>#REF!</v>
      </c>
      <c r="N2329" s="63" t="e">
        <f>IF(I2329&lt;&gt;"",HYPERLINK(CONCATENATE("O:\BE SCAM\1 chiffrages\",YEAR(G2329),"\",#REF!,"\Devis technique ",D2329),CONCATENATE("Voir dossier ",D2329)),HYPERLINK(CONCATENATE("O:\BE SCAM\1 chiffrages\",YEAR(G2329),"\",#REF!),CONCATENATE("Voir dossier ",D2329)))</f>
        <v>#REF!</v>
      </c>
    </row>
    <row r="2330" spans="11:14" ht="20.100000000000001" customHeight="1">
      <c r="K2330" s="63" t="e">
        <f>IF(F2330&lt;&gt;"",HYPERLINK(CONCATENATE("O:\BE SCAM\1 chiffrages\",YEAR(D2330),"\",#REF!,"\Devis technique ",A2330),CONCATENATE("Voir dossier ",A2330)),HYPERLINK(CONCATENATE("O:\BE SCAM\1 chiffrages\",YEAR(D2330),"\",#REF!),CONCATENATE("Voir dossier ",A2330)))</f>
        <v>#REF!</v>
      </c>
      <c r="N2330" s="63" t="e">
        <f>IF(I2330&lt;&gt;"",HYPERLINK(CONCATENATE("O:\BE SCAM\1 chiffrages\",YEAR(G2330),"\",#REF!,"\Devis technique ",D2330),CONCATENATE("Voir dossier ",D2330)),HYPERLINK(CONCATENATE("O:\BE SCAM\1 chiffrages\",YEAR(G2330),"\",#REF!),CONCATENATE("Voir dossier ",D2330)))</f>
        <v>#REF!</v>
      </c>
    </row>
    <row r="2331" spans="11:14" ht="20.100000000000001" customHeight="1">
      <c r="K2331" s="63" t="e">
        <f>IF(F2331&lt;&gt;"",HYPERLINK(CONCATENATE("O:\BE SCAM\1 chiffrages\",YEAR(D2331),"\",#REF!,"\Devis technique ",A2331),CONCATENATE("Voir dossier ",A2331)),HYPERLINK(CONCATENATE("O:\BE SCAM\1 chiffrages\",YEAR(D2331),"\",#REF!),CONCATENATE("Voir dossier ",A2331)))</f>
        <v>#REF!</v>
      </c>
      <c r="N2331" s="63" t="e">
        <f>IF(I2331&lt;&gt;"",HYPERLINK(CONCATENATE("O:\BE SCAM\1 chiffrages\",YEAR(G2331),"\",#REF!,"\Devis technique ",D2331),CONCATENATE("Voir dossier ",D2331)),HYPERLINK(CONCATENATE("O:\BE SCAM\1 chiffrages\",YEAR(G2331),"\",#REF!),CONCATENATE("Voir dossier ",D2331)))</f>
        <v>#REF!</v>
      </c>
    </row>
    <row r="2332" spans="11:14" ht="20.100000000000001" customHeight="1">
      <c r="K2332" s="63" t="e">
        <f>IF(F2332&lt;&gt;"",HYPERLINK(CONCATENATE("O:\BE SCAM\1 chiffrages\",YEAR(D2332),"\",#REF!,"\Devis technique ",A2332),CONCATENATE("Voir dossier ",A2332)),HYPERLINK(CONCATENATE("O:\BE SCAM\1 chiffrages\",YEAR(D2332),"\",#REF!),CONCATENATE("Voir dossier ",A2332)))</f>
        <v>#REF!</v>
      </c>
      <c r="N2332" s="63" t="e">
        <f>IF(I2332&lt;&gt;"",HYPERLINK(CONCATENATE("O:\BE SCAM\1 chiffrages\",YEAR(G2332),"\",#REF!,"\Devis technique ",D2332),CONCATENATE("Voir dossier ",D2332)),HYPERLINK(CONCATENATE("O:\BE SCAM\1 chiffrages\",YEAR(G2332),"\",#REF!),CONCATENATE("Voir dossier ",D2332)))</f>
        <v>#REF!</v>
      </c>
    </row>
    <row r="2333" spans="11:14" ht="20.100000000000001" customHeight="1">
      <c r="K2333" s="63" t="e">
        <f>IF(F2333&lt;&gt;"",HYPERLINK(CONCATENATE("O:\BE SCAM\1 chiffrages\",YEAR(D2333),"\",#REF!,"\Devis technique ",A2333),CONCATENATE("Voir dossier ",A2333)),HYPERLINK(CONCATENATE("O:\BE SCAM\1 chiffrages\",YEAR(D2333),"\",#REF!),CONCATENATE("Voir dossier ",A2333)))</f>
        <v>#REF!</v>
      </c>
      <c r="N2333" s="63" t="e">
        <f>IF(I2333&lt;&gt;"",HYPERLINK(CONCATENATE("O:\BE SCAM\1 chiffrages\",YEAR(G2333),"\",#REF!,"\Devis technique ",D2333),CONCATENATE("Voir dossier ",D2333)),HYPERLINK(CONCATENATE("O:\BE SCAM\1 chiffrages\",YEAR(G2333),"\",#REF!),CONCATENATE("Voir dossier ",D2333)))</f>
        <v>#REF!</v>
      </c>
    </row>
    <row r="2334" spans="11:14" ht="20.100000000000001" customHeight="1">
      <c r="K2334" s="63" t="e">
        <f>IF(F2334&lt;&gt;"",HYPERLINK(CONCATENATE("O:\BE SCAM\1 chiffrages\",YEAR(D2334),"\",#REF!,"\Devis technique ",A2334),CONCATENATE("Voir dossier ",A2334)),HYPERLINK(CONCATENATE("O:\BE SCAM\1 chiffrages\",YEAR(D2334),"\",#REF!),CONCATENATE("Voir dossier ",A2334)))</f>
        <v>#REF!</v>
      </c>
      <c r="N2334" s="63" t="e">
        <f>IF(I2334&lt;&gt;"",HYPERLINK(CONCATENATE("O:\BE SCAM\1 chiffrages\",YEAR(G2334),"\",#REF!,"\Devis technique ",D2334),CONCATENATE("Voir dossier ",D2334)),HYPERLINK(CONCATENATE("O:\BE SCAM\1 chiffrages\",YEAR(G2334),"\",#REF!),CONCATENATE("Voir dossier ",D2334)))</f>
        <v>#REF!</v>
      </c>
    </row>
    <row r="2335" spans="11:14" ht="20.100000000000001" customHeight="1">
      <c r="K2335" s="63" t="e">
        <f>IF(F2335&lt;&gt;"",HYPERLINK(CONCATENATE("O:\BE SCAM\1 chiffrages\",YEAR(D2335),"\",#REF!,"\Devis technique ",A2335),CONCATENATE("Voir dossier ",A2335)),HYPERLINK(CONCATENATE("O:\BE SCAM\1 chiffrages\",YEAR(D2335),"\",#REF!),CONCATENATE("Voir dossier ",A2335)))</f>
        <v>#REF!</v>
      </c>
      <c r="N2335" s="63" t="e">
        <f>IF(I2335&lt;&gt;"",HYPERLINK(CONCATENATE("O:\BE SCAM\1 chiffrages\",YEAR(G2335),"\",#REF!,"\Devis technique ",D2335),CONCATENATE("Voir dossier ",D2335)),HYPERLINK(CONCATENATE("O:\BE SCAM\1 chiffrages\",YEAR(G2335),"\",#REF!),CONCATENATE("Voir dossier ",D2335)))</f>
        <v>#REF!</v>
      </c>
    </row>
    <row r="2336" spans="11:14" ht="20.100000000000001" customHeight="1">
      <c r="K2336" s="63" t="e">
        <f>IF(F2336&lt;&gt;"",HYPERLINK(CONCATENATE("O:\BE SCAM\1 chiffrages\",YEAR(D2336),"\",#REF!,"\Devis technique ",A2336),CONCATENATE("Voir dossier ",A2336)),HYPERLINK(CONCATENATE("O:\BE SCAM\1 chiffrages\",YEAR(D2336),"\",#REF!),CONCATENATE("Voir dossier ",A2336)))</f>
        <v>#REF!</v>
      </c>
      <c r="N2336" s="63" t="e">
        <f>IF(I2336&lt;&gt;"",HYPERLINK(CONCATENATE("O:\BE SCAM\1 chiffrages\",YEAR(G2336),"\",#REF!,"\Devis technique ",D2336),CONCATENATE("Voir dossier ",D2336)),HYPERLINK(CONCATENATE("O:\BE SCAM\1 chiffrages\",YEAR(G2336),"\",#REF!),CONCATENATE("Voir dossier ",D2336)))</f>
        <v>#REF!</v>
      </c>
    </row>
    <row r="2337" spans="11:14" ht="20.100000000000001" customHeight="1">
      <c r="K2337" s="63" t="e">
        <f>IF(F2337&lt;&gt;"",HYPERLINK(CONCATENATE("O:\BE SCAM\1 chiffrages\",YEAR(D2337),"\",#REF!,"\Devis technique ",A2337),CONCATENATE("Voir dossier ",A2337)),HYPERLINK(CONCATENATE("O:\BE SCAM\1 chiffrages\",YEAR(D2337),"\",#REF!),CONCATENATE("Voir dossier ",A2337)))</f>
        <v>#REF!</v>
      </c>
      <c r="N2337" s="63" t="e">
        <f>IF(I2337&lt;&gt;"",HYPERLINK(CONCATENATE("O:\BE SCAM\1 chiffrages\",YEAR(G2337),"\",#REF!,"\Devis technique ",D2337),CONCATENATE("Voir dossier ",D2337)),HYPERLINK(CONCATENATE("O:\BE SCAM\1 chiffrages\",YEAR(G2337),"\",#REF!),CONCATENATE("Voir dossier ",D2337)))</f>
        <v>#REF!</v>
      </c>
    </row>
    <row r="2338" spans="11:14" ht="20.100000000000001" customHeight="1">
      <c r="K2338" s="63" t="e">
        <f>IF(F2338&lt;&gt;"",HYPERLINK(CONCATENATE("O:\BE SCAM\1 chiffrages\",YEAR(D2338),"\",#REF!,"\Devis technique ",A2338),CONCATENATE("Voir dossier ",A2338)),HYPERLINK(CONCATENATE("O:\BE SCAM\1 chiffrages\",YEAR(D2338),"\",#REF!),CONCATENATE("Voir dossier ",A2338)))</f>
        <v>#REF!</v>
      </c>
      <c r="N2338" s="63" t="e">
        <f>IF(I2338&lt;&gt;"",HYPERLINK(CONCATENATE("O:\BE SCAM\1 chiffrages\",YEAR(G2338),"\",#REF!,"\Devis technique ",D2338),CONCATENATE("Voir dossier ",D2338)),HYPERLINK(CONCATENATE("O:\BE SCAM\1 chiffrages\",YEAR(G2338),"\",#REF!),CONCATENATE("Voir dossier ",D2338)))</f>
        <v>#REF!</v>
      </c>
    </row>
    <row r="2339" spans="11:14" ht="20.100000000000001" customHeight="1">
      <c r="K2339" s="63" t="e">
        <f>IF(F2339&lt;&gt;"",HYPERLINK(CONCATENATE("O:\BE SCAM\1 chiffrages\",YEAR(D2339),"\",#REF!,"\Devis technique ",A2339),CONCATENATE("Voir dossier ",A2339)),HYPERLINK(CONCATENATE("O:\BE SCAM\1 chiffrages\",YEAR(D2339),"\",#REF!),CONCATENATE("Voir dossier ",A2339)))</f>
        <v>#REF!</v>
      </c>
      <c r="N2339" s="63" t="e">
        <f>IF(I2339&lt;&gt;"",HYPERLINK(CONCATENATE("O:\BE SCAM\1 chiffrages\",YEAR(G2339),"\",#REF!,"\Devis technique ",D2339),CONCATENATE("Voir dossier ",D2339)),HYPERLINK(CONCATENATE("O:\BE SCAM\1 chiffrages\",YEAR(G2339),"\",#REF!),CONCATENATE("Voir dossier ",D2339)))</f>
        <v>#REF!</v>
      </c>
    </row>
    <row r="2340" spans="11:14" ht="20.100000000000001" customHeight="1">
      <c r="K2340" s="63" t="e">
        <f>IF(F2340&lt;&gt;"",HYPERLINK(CONCATENATE("O:\BE SCAM\1 chiffrages\",YEAR(D2340),"\",#REF!,"\Devis technique ",A2340),CONCATENATE("Voir dossier ",A2340)),HYPERLINK(CONCATENATE("O:\BE SCAM\1 chiffrages\",YEAR(D2340),"\",#REF!),CONCATENATE("Voir dossier ",A2340)))</f>
        <v>#REF!</v>
      </c>
      <c r="N2340" s="63" t="e">
        <f>IF(I2340&lt;&gt;"",HYPERLINK(CONCATENATE("O:\BE SCAM\1 chiffrages\",YEAR(G2340),"\",#REF!,"\Devis technique ",D2340),CONCATENATE("Voir dossier ",D2340)),HYPERLINK(CONCATENATE("O:\BE SCAM\1 chiffrages\",YEAR(G2340),"\",#REF!),CONCATENATE("Voir dossier ",D2340)))</f>
        <v>#REF!</v>
      </c>
    </row>
    <row r="2341" spans="11:14" ht="20.100000000000001" customHeight="1">
      <c r="K2341" s="63" t="e">
        <f>IF(F2341&lt;&gt;"",HYPERLINK(CONCATENATE("O:\BE SCAM\1 chiffrages\",YEAR(D2341),"\",#REF!,"\Devis technique ",A2341),CONCATENATE("Voir dossier ",A2341)),HYPERLINK(CONCATENATE("O:\BE SCAM\1 chiffrages\",YEAR(D2341),"\",#REF!),CONCATENATE("Voir dossier ",A2341)))</f>
        <v>#REF!</v>
      </c>
      <c r="N2341" s="63" t="e">
        <f>IF(I2341&lt;&gt;"",HYPERLINK(CONCATENATE("O:\BE SCAM\1 chiffrages\",YEAR(G2341),"\",#REF!,"\Devis technique ",D2341),CONCATENATE("Voir dossier ",D2341)),HYPERLINK(CONCATENATE("O:\BE SCAM\1 chiffrages\",YEAR(G2341),"\",#REF!),CONCATENATE("Voir dossier ",D2341)))</f>
        <v>#REF!</v>
      </c>
    </row>
    <row r="2342" spans="11:14" ht="20.100000000000001" customHeight="1">
      <c r="K2342" s="63" t="e">
        <f>IF(F2342&lt;&gt;"",HYPERLINK(CONCATENATE("O:\BE SCAM\1 chiffrages\",YEAR(D2342),"\",#REF!,"\Devis technique ",A2342),CONCATENATE("Voir dossier ",A2342)),HYPERLINK(CONCATENATE("O:\BE SCAM\1 chiffrages\",YEAR(D2342),"\",#REF!),CONCATENATE("Voir dossier ",A2342)))</f>
        <v>#REF!</v>
      </c>
      <c r="N2342" s="63" t="e">
        <f>IF(I2342&lt;&gt;"",HYPERLINK(CONCATENATE("O:\BE SCAM\1 chiffrages\",YEAR(G2342),"\",#REF!,"\Devis technique ",D2342),CONCATENATE("Voir dossier ",D2342)),HYPERLINK(CONCATENATE("O:\BE SCAM\1 chiffrages\",YEAR(G2342),"\",#REF!),CONCATENATE("Voir dossier ",D2342)))</f>
        <v>#REF!</v>
      </c>
    </row>
    <row r="2343" spans="11:14" ht="20.100000000000001" customHeight="1">
      <c r="K2343" s="63" t="e">
        <f>IF(F2343&lt;&gt;"",HYPERLINK(CONCATENATE("O:\BE SCAM\1 chiffrages\",YEAR(D2343),"\",#REF!,"\Devis technique ",A2343),CONCATENATE("Voir dossier ",A2343)),HYPERLINK(CONCATENATE("O:\BE SCAM\1 chiffrages\",YEAR(D2343),"\",#REF!),CONCATENATE("Voir dossier ",A2343)))</f>
        <v>#REF!</v>
      </c>
      <c r="N2343" s="63" t="e">
        <f>IF(I2343&lt;&gt;"",HYPERLINK(CONCATENATE("O:\BE SCAM\1 chiffrages\",YEAR(G2343),"\",#REF!,"\Devis technique ",D2343),CONCATENATE("Voir dossier ",D2343)),HYPERLINK(CONCATENATE("O:\BE SCAM\1 chiffrages\",YEAR(G2343),"\",#REF!),CONCATENATE("Voir dossier ",D2343)))</f>
        <v>#REF!</v>
      </c>
    </row>
    <row r="2344" spans="11:14" ht="20.100000000000001" customHeight="1">
      <c r="K2344" s="63" t="e">
        <f>IF(F2344&lt;&gt;"",HYPERLINK(CONCATENATE("O:\BE SCAM\1 chiffrages\",YEAR(D2344),"\",#REF!,"\Devis technique ",A2344),CONCATENATE("Voir dossier ",A2344)),HYPERLINK(CONCATENATE("O:\BE SCAM\1 chiffrages\",YEAR(D2344),"\",#REF!),CONCATENATE("Voir dossier ",A2344)))</f>
        <v>#REF!</v>
      </c>
      <c r="N2344" s="63" t="e">
        <f>IF(I2344&lt;&gt;"",HYPERLINK(CONCATENATE("O:\BE SCAM\1 chiffrages\",YEAR(G2344),"\",#REF!,"\Devis technique ",D2344),CONCATENATE("Voir dossier ",D2344)),HYPERLINK(CONCATENATE("O:\BE SCAM\1 chiffrages\",YEAR(G2344),"\",#REF!),CONCATENATE("Voir dossier ",D2344)))</f>
        <v>#REF!</v>
      </c>
    </row>
    <row r="2345" spans="11:14" ht="20.100000000000001" customHeight="1">
      <c r="K2345" s="63" t="e">
        <f>IF(F2345&lt;&gt;"",HYPERLINK(CONCATENATE("O:\BE SCAM\1 chiffrages\",YEAR(D2345),"\",#REF!,"\Devis technique ",A2345),CONCATENATE("Voir dossier ",A2345)),HYPERLINK(CONCATENATE("O:\BE SCAM\1 chiffrages\",YEAR(D2345),"\",#REF!),CONCATENATE("Voir dossier ",A2345)))</f>
        <v>#REF!</v>
      </c>
      <c r="N2345" s="63" t="e">
        <f>IF(I2345&lt;&gt;"",HYPERLINK(CONCATENATE("O:\BE SCAM\1 chiffrages\",YEAR(G2345),"\",#REF!,"\Devis technique ",D2345),CONCATENATE("Voir dossier ",D2345)),HYPERLINK(CONCATENATE("O:\BE SCAM\1 chiffrages\",YEAR(G2345),"\",#REF!),CONCATENATE("Voir dossier ",D2345)))</f>
        <v>#REF!</v>
      </c>
    </row>
    <row r="2346" spans="11:14" ht="20.100000000000001" customHeight="1">
      <c r="K2346" s="63" t="e">
        <f>IF(F2346&lt;&gt;"",HYPERLINK(CONCATENATE("O:\BE SCAM\1 chiffrages\",YEAR(D2346),"\",#REF!,"\Devis technique ",A2346),CONCATENATE("Voir dossier ",A2346)),HYPERLINK(CONCATENATE("O:\BE SCAM\1 chiffrages\",YEAR(D2346),"\",#REF!),CONCATENATE("Voir dossier ",A2346)))</f>
        <v>#REF!</v>
      </c>
      <c r="N2346" s="63" t="e">
        <f>IF(I2346&lt;&gt;"",HYPERLINK(CONCATENATE("O:\BE SCAM\1 chiffrages\",YEAR(G2346),"\",#REF!,"\Devis technique ",D2346),CONCATENATE("Voir dossier ",D2346)),HYPERLINK(CONCATENATE("O:\BE SCAM\1 chiffrages\",YEAR(G2346),"\",#REF!),CONCATENATE("Voir dossier ",D2346)))</f>
        <v>#REF!</v>
      </c>
    </row>
    <row r="2347" spans="11:14" ht="20.100000000000001" customHeight="1">
      <c r="K2347" s="63" t="e">
        <f>IF(F2347&lt;&gt;"",HYPERLINK(CONCATENATE("O:\BE SCAM\1 chiffrages\",YEAR(D2347),"\",#REF!,"\Devis technique ",A2347),CONCATENATE("Voir dossier ",A2347)),HYPERLINK(CONCATENATE("O:\BE SCAM\1 chiffrages\",YEAR(D2347),"\",#REF!),CONCATENATE("Voir dossier ",A2347)))</f>
        <v>#REF!</v>
      </c>
      <c r="N2347" s="63" t="e">
        <f>IF(I2347&lt;&gt;"",HYPERLINK(CONCATENATE("O:\BE SCAM\1 chiffrages\",YEAR(G2347),"\",#REF!,"\Devis technique ",D2347),CONCATENATE("Voir dossier ",D2347)),HYPERLINK(CONCATENATE("O:\BE SCAM\1 chiffrages\",YEAR(G2347),"\",#REF!),CONCATENATE("Voir dossier ",D2347)))</f>
        <v>#REF!</v>
      </c>
    </row>
    <row r="2348" spans="11:14" ht="20.100000000000001" customHeight="1">
      <c r="K2348" s="63" t="e">
        <f>IF(F2348&lt;&gt;"",HYPERLINK(CONCATENATE("O:\BE SCAM\1 chiffrages\",YEAR(D2348),"\",#REF!,"\Devis technique ",A2348),CONCATENATE("Voir dossier ",A2348)),HYPERLINK(CONCATENATE("O:\BE SCAM\1 chiffrages\",YEAR(D2348),"\",#REF!),CONCATENATE("Voir dossier ",A2348)))</f>
        <v>#REF!</v>
      </c>
      <c r="N2348" s="63" t="e">
        <f>IF(I2348&lt;&gt;"",HYPERLINK(CONCATENATE("O:\BE SCAM\1 chiffrages\",YEAR(G2348),"\",#REF!,"\Devis technique ",D2348),CONCATENATE("Voir dossier ",D2348)),HYPERLINK(CONCATENATE("O:\BE SCAM\1 chiffrages\",YEAR(G2348),"\",#REF!),CONCATENATE("Voir dossier ",D2348)))</f>
        <v>#REF!</v>
      </c>
    </row>
    <row r="2349" spans="11:14" ht="20.100000000000001" customHeight="1">
      <c r="K2349" s="63" t="e">
        <f>IF(F2349&lt;&gt;"",HYPERLINK(CONCATENATE("O:\BE SCAM\1 chiffrages\",YEAR(D2349),"\",#REF!,"\Devis technique ",A2349),CONCATENATE("Voir dossier ",A2349)),HYPERLINK(CONCATENATE("O:\BE SCAM\1 chiffrages\",YEAR(D2349),"\",#REF!),CONCATENATE("Voir dossier ",A2349)))</f>
        <v>#REF!</v>
      </c>
      <c r="N2349" s="63" t="e">
        <f>IF(I2349&lt;&gt;"",HYPERLINK(CONCATENATE("O:\BE SCAM\1 chiffrages\",YEAR(G2349),"\",#REF!,"\Devis technique ",D2349),CONCATENATE("Voir dossier ",D2349)),HYPERLINK(CONCATENATE("O:\BE SCAM\1 chiffrages\",YEAR(G2349),"\",#REF!),CONCATENATE("Voir dossier ",D2349)))</f>
        <v>#REF!</v>
      </c>
    </row>
    <row r="2350" spans="11:14" ht="20.100000000000001" customHeight="1">
      <c r="K2350" s="63" t="e">
        <f>IF(F2350&lt;&gt;"",HYPERLINK(CONCATENATE("O:\BE SCAM\1 chiffrages\",YEAR(D2350),"\",#REF!,"\Devis technique ",A2350),CONCATENATE("Voir dossier ",A2350)),HYPERLINK(CONCATENATE("O:\BE SCAM\1 chiffrages\",YEAR(D2350),"\",#REF!),CONCATENATE("Voir dossier ",A2350)))</f>
        <v>#REF!</v>
      </c>
      <c r="N2350" s="63" t="e">
        <f>IF(I2350&lt;&gt;"",HYPERLINK(CONCATENATE("O:\BE SCAM\1 chiffrages\",YEAR(G2350),"\",#REF!,"\Devis technique ",D2350),CONCATENATE("Voir dossier ",D2350)),HYPERLINK(CONCATENATE("O:\BE SCAM\1 chiffrages\",YEAR(G2350),"\",#REF!),CONCATENATE("Voir dossier ",D2350)))</f>
        <v>#REF!</v>
      </c>
    </row>
    <row r="2351" spans="11:14" ht="20.100000000000001" customHeight="1">
      <c r="K2351" s="63" t="e">
        <f>IF(F2351&lt;&gt;"",HYPERLINK(CONCATENATE("O:\BE SCAM\1 chiffrages\",YEAR(D2351),"\",#REF!,"\Devis technique ",A2351),CONCATENATE("Voir dossier ",A2351)),HYPERLINK(CONCATENATE("O:\BE SCAM\1 chiffrages\",YEAR(D2351),"\",#REF!),CONCATENATE("Voir dossier ",A2351)))</f>
        <v>#REF!</v>
      </c>
      <c r="N2351" s="63" t="e">
        <f>IF(I2351&lt;&gt;"",HYPERLINK(CONCATENATE("O:\BE SCAM\1 chiffrages\",YEAR(G2351),"\",#REF!,"\Devis technique ",D2351),CONCATENATE("Voir dossier ",D2351)),HYPERLINK(CONCATENATE("O:\BE SCAM\1 chiffrages\",YEAR(G2351),"\",#REF!),CONCATENATE("Voir dossier ",D2351)))</f>
        <v>#REF!</v>
      </c>
    </row>
    <row r="2352" spans="11:14" ht="20.100000000000001" customHeight="1">
      <c r="K2352" s="63" t="e">
        <f>IF(F2352&lt;&gt;"",HYPERLINK(CONCATENATE("O:\BE SCAM\1 chiffrages\",YEAR(D2352),"\",#REF!,"\Devis technique ",A2352),CONCATENATE("Voir dossier ",A2352)),HYPERLINK(CONCATENATE("O:\BE SCAM\1 chiffrages\",YEAR(D2352),"\",#REF!),CONCATENATE("Voir dossier ",A2352)))</f>
        <v>#REF!</v>
      </c>
      <c r="N2352" s="63" t="e">
        <f>IF(I2352&lt;&gt;"",HYPERLINK(CONCATENATE("O:\BE SCAM\1 chiffrages\",YEAR(G2352),"\",#REF!,"\Devis technique ",D2352),CONCATENATE("Voir dossier ",D2352)),HYPERLINK(CONCATENATE("O:\BE SCAM\1 chiffrages\",YEAR(G2352),"\",#REF!),CONCATENATE("Voir dossier ",D2352)))</f>
        <v>#REF!</v>
      </c>
    </row>
    <row r="2353" spans="11:14" ht="20.100000000000001" customHeight="1">
      <c r="K2353" s="63" t="e">
        <f>IF(F2353&lt;&gt;"",HYPERLINK(CONCATENATE("O:\BE SCAM\1 chiffrages\",YEAR(D2353),"\",#REF!,"\Devis technique ",A2353),CONCATENATE("Voir dossier ",A2353)),HYPERLINK(CONCATENATE("O:\BE SCAM\1 chiffrages\",YEAR(D2353),"\",#REF!),CONCATENATE("Voir dossier ",A2353)))</f>
        <v>#REF!</v>
      </c>
      <c r="N2353" s="63" t="e">
        <f>IF(I2353&lt;&gt;"",HYPERLINK(CONCATENATE("O:\BE SCAM\1 chiffrages\",YEAR(G2353),"\",#REF!,"\Devis technique ",D2353),CONCATENATE("Voir dossier ",D2353)),HYPERLINK(CONCATENATE("O:\BE SCAM\1 chiffrages\",YEAR(G2353),"\",#REF!),CONCATENATE("Voir dossier ",D2353)))</f>
        <v>#REF!</v>
      </c>
    </row>
    <row r="2354" spans="11:14" ht="20.100000000000001" customHeight="1">
      <c r="K2354" s="63" t="e">
        <f>IF(F2354&lt;&gt;"",HYPERLINK(CONCATENATE("O:\BE SCAM\1 chiffrages\",YEAR(D2354),"\",#REF!,"\Devis technique ",A2354),CONCATENATE("Voir dossier ",A2354)),HYPERLINK(CONCATENATE("O:\BE SCAM\1 chiffrages\",YEAR(D2354),"\",#REF!),CONCATENATE("Voir dossier ",A2354)))</f>
        <v>#REF!</v>
      </c>
      <c r="N2354" s="63" t="e">
        <f>IF(I2354&lt;&gt;"",HYPERLINK(CONCATENATE("O:\BE SCAM\1 chiffrages\",YEAR(G2354),"\",#REF!,"\Devis technique ",D2354),CONCATENATE("Voir dossier ",D2354)),HYPERLINK(CONCATENATE("O:\BE SCAM\1 chiffrages\",YEAR(G2354),"\",#REF!),CONCATENATE("Voir dossier ",D2354)))</f>
        <v>#REF!</v>
      </c>
    </row>
    <row r="2355" spans="11:14" ht="20.100000000000001" customHeight="1">
      <c r="K2355" s="63" t="e">
        <f>IF(F2355&lt;&gt;"",HYPERLINK(CONCATENATE("O:\BE SCAM\1 chiffrages\",YEAR(D2355),"\",#REF!,"\Devis technique ",A2355),CONCATENATE("Voir dossier ",A2355)),HYPERLINK(CONCATENATE("O:\BE SCAM\1 chiffrages\",YEAR(D2355),"\",#REF!),CONCATENATE("Voir dossier ",A2355)))</f>
        <v>#REF!</v>
      </c>
      <c r="N2355" s="63" t="e">
        <f>IF(I2355&lt;&gt;"",HYPERLINK(CONCATENATE("O:\BE SCAM\1 chiffrages\",YEAR(G2355),"\",#REF!,"\Devis technique ",D2355),CONCATENATE("Voir dossier ",D2355)),HYPERLINK(CONCATENATE("O:\BE SCAM\1 chiffrages\",YEAR(G2355),"\",#REF!),CONCATENATE("Voir dossier ",D2355)))</f>
        <v>#REF!</v>
      </c>
    </row>
    <row r="2356" spans="11:14" ht="20.100000000000001" customHeight="1">
      <c r="K2356" s="63" t="e">
        <f>IF(F2356&lt;&gt;"",HYPERLINK(CONCATENATE("O:\BE SCAM\1 chiffrages\",YEAR(D2356),"\",#REF!,"\Devis technique ",A2356),CONCATENATE("Voir dossier ",A2356)),HYPERLINK(CONCATENATE("O:\BE SCAM\1 chiffrages\",YEAR(D2356),"\",#REF!),CONCATENATE("Voir dossier ",A2356)))</f>
        <v>#REF!</v>
      </c>
      <c r="N2356" s="63" t="e">
        <f>IF(I2356&lt;&gt;"",HYPERLINK(CONCATENATE("O:\BE SCAM\1 chiffrages\",YEAR(G2356),"\",#REF!,"\Devis technique ",D2356),CONCATENATE("Voir dossier ",D2356)),HYPERLINK(CONCATENATE("O:\BE SCAM\1 chiffrages\",YEAR(G2356),"\",#REF!),CONCATENATE("Voir dossier ",D2356)))</f>
        <v>#REF!</v>
      </c>
    </row>
    <row r="2357" spans="11:14" ht="20.100000000000001" customHeight="1">
      <c r="K2357" s="63" t="e">
        <f>IF(F2357&lt;&gt;"",HYPERLINK(CONCATENATE("O:\BE SCAM\1 chiffrages\",YEAR(D2357),"\",#REF!,"\Devis technique ",A2357),CONCATENATE("Voir dossier ",A2357)),HYPERLINK(CONCATENATE("O:\BE SCAM\1 chiffrages\",YEAR(D2357),"\",#REF!),CONCATENATE("Voir dossier ",A2357)))</f>
        <v>#REF!</v>
      </c>
      <c r="N2357" s="63" t="e">
        <f>IF(I2357&lt;&gt;"",HYPERLINK(CONCATENATE("O:\BE SCAM\1 chiffrages\",YEAR(G2357),"\",#REF!,"\Devis technique ",D2357),CONCATENATE("Voir dossier ",D2357)),HYPERLINK(CONCATENATE("O:\BE SCAM\1 chiffrages\",YEAR(G2357),"\",#REF!),CONCATENATE("Voir dossier ",D2357)))</f>
        <v>#REF!</v>
      </c>
    </row>
    <row r="2358" spans="11:14" ht="20.100000000000001" customHeight="1">
      <c r="K2358" s="63" t="e">
        <f>IF(F2358&lt;&gt;"",HYPERLINK(CONCATENATE("O:\BE SCAM\1 chiffrages\",YEAR(D2358),"\",#REF!,"\Devis technique ",A2358),CONCATENATE("Voir dossier ",A2358)),HYPERLINK(CONCATENATE("O:\BE SCAM\1 chiffrages\",YEAR(D2358),"\",#REF!),CONCATENATE("Voir dossier ",A2358)))</f>
        <v>#REF!</v>
      </c>
      <c r="N2358" s="63" t="e">
        <f>IF(I2358&lt;&gt;"",HYPERLINK(CONCATENATE("O:\BE SCAM\1 chiffrages\",YEAR(G2358),"\",#REF!,"\Devis technique ",D2358),CONCATENATE("Voir dossier ",D2358)),HYPERLINK(CONCATENATE("O:\BE SCAM\1 chiffrages\",YEAR(G2358),"\",#REF!),CONCATENATE("Voir dossier ",D2358)))</f>
        <v>#REF!</v>
      </c>
    </row>
    <row r="2359" spans="11:14" ht="20.100000000000001" customHeight="1">
      <c r="K2359" s="63" t="e">
        <f>IF(F2359&lt;&gt;"",HYPERLINK(CONCATENATE("O:\BE SCAM\1 chiffrages\",YEAR(D2359),"\",#REF!,"\Devis technique ",A2359),CONCATENATE("Voir dossier ",A2359)),HYPERLINK(CONCATENATE("O:\BE SCAM\1 chiffrages\",YEAR(D2359),"\",#REF!),CONCATENATE("Voir dossier ",A2359)))</f>
        <v>#REF!</v>
      </c>
      <c r="N2359" s="63" t="e">
        <f>IF(I2359&lt;&gt;"",HYPERLINK(CONCATENATE("O:\BE SCAM\1 chiffrages\",YEAR(G2359),"\",#REF!,"\Devis technique ",D2359),CONCATENATE("Voir dossier ",D2359)),HYPERLINK(CONCATENATE("O:\BE SCAM\1 chiffrages\",YEAR(G2359),"\",#REF!),CONCATENATE("Voir dossier ",D2359)))</f>
        <v>#REF!</v>
      </c>
    </row>
    <row r="2360" spans="11:14" ht="20.100000000000001" customHeight="1">
      <c r="K2360" s="63" t="e">
        <f>IF(F2360&lt;&gt;"",HYPERLINK(CONCATENATE("O:\BE SCAM\1 chiffrages\",YEAR(D2360),"\",#REF!,"\Devis technique ",A2360),CONCATENATE("Voir dossier ",A2360)),HYPERLINK(CONCATENATE("O:\BE SCAM\1 chiffrages\",YEAR(D2360),"\",#REF!),CONCATENATE("Voir dossier ",A2360)))</f>
        <v>#REF!</v>
      </c>
      <c r="N2360" s="63" t="e">
        <f>IF(I2360&lt;&gt;"",HYPERLINK(CONCATENATE("O:\BE SCAM\1 chiffrages\",YEAR(G2360),"\",#REF!,"\Devis technique ",D2360),CONCATENATE("Voir dossier ",D2360)),HYPERLINK(CONCATENATE("O:\BE SCAM\1 chiffrages\",YEAR(G2360),"\",#REF!),CONCATENATE("Voir dossier ",D2360)))</f>
        <v>#REF!</v>
      </c>
    </row>
    <row r="2361" spans="11:14" ht="20.100000000000001" customHeight="1">
      <c r="K2361" s="63" t="e">
        <f>IF(F2361&lt;&gt;"",HYPERLINK(CONCATENATE("O:\BE SCAM\1 chiffrages\",YEAR(D2361),"\",#REF!,"\Devis technique ",A2361),CONCATENATE("Voir dossier ",A2361)),HYPERLINK(CONCATENATE("O:\BE SCAM\1 chiffrages\",YEAR(D2361),"\",#REF!),CONCATENATE("Voir dossier ",A2361)))</f>
        <v>#REF!</v>
      </c>
      <c r="N2361" s="63" t="e">
        <f>IF(I2361&lt;&gt;"",HYPERLINK(CONCATENATE("O:\BE SCAM\1 chiffrages\",YEAR(G2361),"\",#REF!,"\Devis technique ",D2361),CONCATENATE("Voir dossier ",D2361)),HYPERLINK(CONCATENATE("O:\BE SCAM\1 chiffrages\",YEAR(G2361),"\",#REF!),CONCATENATE("Voir dossier ",D2361)))</f>
        <v>#REF!</v>
      </c>
    </row>
    <row r="2362" spans="11:14" ht="20.100000000000001" customHeight="1">
      <c r="K2362" s="63" t="e">
        <f>IF(F2362&lt;&gt;"",HYPERLINK(CONCATENATE("O:\BE SCAM\1 chiffrages\",YEAR(D2362),"\",#REF!,"\Devis technique ",A2362),CONCATENATE("Voir dossier ",A2362)),HYPERLINK(CONCATENATE("O:\BE SCAM\1 chiffrages\",YEAR(D2362),"\",#REF!),CONCATENATE("Voir dossier ",A2362)))</f>
        <v>#REF!</v>
      </c>
      <c r="N2362" s="63" t="e">
        <f>IF(I2362&lt;&gt;"",HYPERLINK(CONCATENATE("O:\BE SCAM\1 chiffrages\",YEAR(G2362),"\",#REF!,"\Devis technique ",D2362),CONCATENATE("Voir dossier ",D2362)),HYPERLINK(CONCATENATE("O:\BE SCAM\1 chiffrages\",YEAR(G2362),"\",#REF!),CONCATENATE("Voir dossier ",D2362)))</f>
        <v>#REF!</v>
      </c>
    </row>
    <row r="2363" spans="11:14" ht="20.100000000000001" customHeight="1">
      <c r="K2363" s="63" t="e">
        <f>IF(F2363&lt;&gt;"",HYPERLINK(CONCATENATE("O:\BE SCAM\1 chiffrages\",YEAR(D2363),"\",#REF!,"\Devis technique ",A2363),CONCATENATE("Voir dossier ",A2363)),HYPERLINK(CONCATENATE("O:\BE SCAM\1 chiffrages\",YEAR(D2363),"\",#REF!),CONCATENATE("Voir dossier ",A2363)))</f>
        <v>#REF!</v>
      </c>
      <c r="N2363" s="63" t="e">
        <f>IF(I2363&lt;&gt;"",HYPERLINK(CONCATENATE("O:\BE SCAM\1 chiffrages\",YEAR(G2363),"\",#REF!,"\Devis technique ",D2363),CONCATENATE("Voir dossier ",D2363)),HYPERLINK(CONCATENATE("O:\BE SCAM\1 chiffrages\",YEAR(G2363),"\",#REF!),CONCATENATE("Voir dossier ",D2363)))</f>
        <v>#REF!</v>
      </c>
    </row>
    <row r="2364" spans="11:14" ht="20.100000000000001" customHeight="1">
      <c r="K2364" s="63" t="e">
        <f>IF(F2364&lt;&gt;"",HYPERLINK(CONCATENATE("O:\BE SCAM\1 chiffrages\",YEAR(D2364),"\",#REF!,"\Devis technique ",A2364),CONCATENATE("Voir dossier ",A2364)),HYPERLINK(CONCATENATE("O:\BE SCAM\1 chiffrages\",YEAR(D2364),"\",#REF!),CONCATENATE("Voir dossier ",A2364)))</f>
        <v>#REF!</v>
      </c>
      <c r="N2364" s="63" t="e">
        <f>IF(I2364&lt;&gt;"",HYPERLINK(CONCATENATE("O:\BE SCAM\1 chiffrages\",YEAR(G2364),"\",#REF!,"\Devis technique ",D2364),CONCATENATE("Voir dossier ",D2364)),HYPERLINK(CONCATENATE("O:\BE SCAM\1 chiffrages\",YEAR(G2364),"\",#REF!),CONCATENATE("Voir dossier ",D2364)))</f>
        <v>#REF!</v>
      </c>
    </row>
    <row r="2365" spans="11:14" ht="20.100000000000001" customHeight="1">
      <c r="K2365" s="63" t="e">
        <f>IF(F2365&lt;&gt;"",HYPERLINK(CONCATENATE("O:\BE SCAM\1 chiffrages\",YEAR(D2365),"\",#REF!,"\Devis technique ",A2365),CONCATENATE("Voir dossier ",A2365)),HYPERLINK(CONCATENATE("O:\BE SCAM\1 chiffrages\",YEAR(D2365),"\",#REF!),CONCATENATE("Voir dossier ",A2365)))</f>
        <v>#REF!</v>
      </c>
      <c r="N2365" s="63" t="e">
        <f>IF(I2365&lt;&gt;"",HYPERLINK(CONCATENATE("O:\BE SCAM\1 chiffrages\",YEAR(G2365),"\",#REF!,"\Devis technique ",D2365),CONCATENATE("Voir dossier ",D2365)),HYPERLINK(CONCATENATE("O:\BE SCAM\1 chiffrages\",YEAR(G2365),"\",#REF!),CONCATENATE("Voir dossier ",D2365)))</f>
        <v>#REF!</v>
      </c>
    </row>
    <row r="2366" spans="11:14" ht="20.100000000000001" customHeight="1">
      <c r="K2366" s="63" t="e">
        <f>IF(F2366&lt;&gt;"",HYPERLINK(CONCATENATE("O:\BE SCAM\1 chiffrages\",YEAR(D2366),"\",#REF!,"\Devis technique ",A2366),CONCATENATE("Voir dossier ",A2366)),HYPERLINK(CONCATENATE("O:\BE SCAM\1 chiffrages\",YEAR(D2366),"\",#REF!),CONCATENATE("Voir dossier ",A2366)))</f>
        <v>#REF!</v>
      </c>
      <c r="N2366" s="63" t="e">
        <f>IF(I2366&lt;&gt;"",HYPERLINK(CONCATENATE("O:\BE SCAM\1 chiffrages\",YEAR(G2366),"\",#REF!,"\Devis technique ",D2366),CONCATENATE("Voir dossier ",D2366)),HYPERLINK(CONCATENATE("O:\BE SCAM\1 chiffrages\",YEAR(G2366),"\",#REF!),CONCATENATE("Voir dossier ",D2366)))</f>
        <v>#REF!</v>
      </c>
    </row>
    <row r="2367" spans="11:14" ht="20.100000000000001" customHeight="1">
      <c r="K2367" s="63" t="e">
        <f>IF(F2367&lt;&gt;"",HYPERLINK(CONCATENATE("O:\BE SCAM\1 chiffrages\",YEAR(D2367),"\",#REF!,"\Devis technique ",A2367),CONCATENATE("Voir dossier ",A2367)),HYPERLINK(CONCATENATE("O:\BE SCAM\1 chiffrages\",YEAR(D2367),"\",#REF!),CONCATENATE("Voir dossier ",A2367)))</f>
        <v>#REF!</v>
      </c>
      <c r="N2367" s="63" t="e">
        <f>IF(I2367&lt;&gt;"",HYPERLINK(CONCATENATE("O:\BE SCAM\1 chiffrages\",YEAR(G2367),"\",#REF!,"\Devis technique ",D2367),CONCATENATE("Voir dossier ",D2367)),HYPERLINK(CONCATENATE("O:\BE SCAM\1 chiffrages\",YEAR(G2367),"\",#REF!),CONCATENATE("Voir dossier ",D2367)))</f>
        <v>#REF!</v>
      </c>
    </row>
    <row r="2368" spans="11:14" ht="20.100000000000001" customHeight="1">
      <c r="K2368" s="63" t="e">
        <f>IF(F2368&lt;&gt;"",HYPERLINK(CONCATENATE("O:\BE SCAM\1 chiffrages\",YEAR(D2368),"\",#REF!,"\Devis technique ",A2368),CONCATENATE("Voir dossier ",A2368)),HYPERLINK(CONCATENATE("O:\BE SCAM\1 chiffrages\",YEAR(D2368),"\",#REF!),CONCATENATE("Voir dossier ",A2368)))</f>
        <v>#REF!</v>
      </c>
      <c r="N2368" s="63" t="e">
        <f>IF(I2368&lt;&gt;"",HYPERLINK(CONCATENATE("O:\BE SCAM\1 chiffrages\",YEAR(G2368),"\",#REF!,"\Devis technique ",D2368),CONCATENATE("Voir dossier ",D2368)),HYPERLINK(CONCATENATE("O:\BE SCAM\1 chiffrages\",YEAR(G2368),"\",#REF!),CONCATENATE("Voir dossier ",D2368)))</f>
        <v>#REF!</v>
      </c>
    </row>
    <row r="2369" spans="11:14" ht="20.100000000000001" customHeight="1">
      <c r="K2369" s="63" t="e">
        <f>IF(F2369&lt;&gt;"",HYPERLINK(CONCATENATE("O:\BE SCAM\1 chiffrages\",YEAR(D2369),"\",#REF!,"\Devis technique ",A2369),CONCATENATE("Voir dossier ",A2369)),HYPERLINK(CONCATENATE("O:\BE SCAM\1 chiffrages\",YEAR(D2369),"\",#REF!),CONCATENATE("Voir dossier ",A2369)))</f>
        <v>#REF!</v>
      </c>
      <c r="N2369" s="63" t="e">
        <f>IF(I2369&lt;&gt;"",HYPERLINK(CONCATENATE("O:\BE SCAM\1 chiffrages\",YEAR(G2369),"\",#REF!,"\Devis technique ",D2369),CONCATENATE("Voir dossier ",D2369)),HYPERLINK(CONCATENATE("O:\BE SCAM\1 chiffrages\",YEAR(G2369),"\",#REF!),CONCATENATE("Voir dossier ",D2369)))</f>
        <v>#REF!</v>
      </c>
    </row>
    <row r="2370" spans="11:14" ht="20.100000000000001" customHeight="1">
      <c r="K2370" s="63" t="e">
        <f>IF(F2370&lt;&gt;"",HYPERLINK(CONCATENATE("O:\BE SCAM\1 chiffrages\",YEAR(D2370),"\",#REF!,"\Devis technique ",A2370),CONCATENATE("Voir dossier ",A2370)),HYPERLINK(CONCATENATE("O:\BE SCAM\1 chiffrages\",YEAR(D2370),"\",#REF!),CONCATENATE("Voir dossier ",A2370)))</f>
        <v>#REF!</v>
      </c>
      <c r="N2370" s="63" t="e">
        <f>IF(I2370&lt;&gt;"",HYPERLINK(CONCATENATE("O:\BE SCAM\1 chiffrages\",YEAR(G2370),"\",#REF!,"\Devis technique ",D2370),CONCATENATE("Voir dossier ",D2370)),HYPERLINK(CONCATENATE("O:\BE SCAM\1 chiffrages\",YEAR(G2370),"\",#REF!),CONCATENATE("Voir dossier ",D2370)))</f>
        <v>#REF!</v>
      </c>
    </row>
    <row r="2371" spans="11:14" ht="20.100000000000001" customHeight="1">
      <c r="K2371" s="63" t="e">
        <f>IF(F2371&lt;&gt;"",HYPERLINK(CONCATENATE("O:\BE SCAM\1 chiffrages\",YEAR(D2371),"\",#REF!,"\Devis technique ",A2371),CONCATENATE("Voir dossier ",A2371)),HYPERLINK(CONCATENATE("O:\BE SCAM\1 chiffrages\",YEAR(D2371),"\",#REF!),CONCATENATE("Voir dossier ",A2371)))</f>
        <v>#REF!</v>
      </c>
      <c r="N2371" s="63" t="e">
        <f>IF(I2371&lt;&gt;"",HYPERLINK(CONCATENATE("O:\BE SCAM\1 chiffrages\",YEAR(G2371),"\",#REF!,"\Devis technique ",D2371),CONCATENATE("Voir dossier ",D2371)),HYPERLINK(CONCATENATE("O:\BE SCAM\1 chiffrages\",YEAR(G2371),"\",#REF!),CONCATENATE("Voir dossier ",D2371)))</f>
        <v>#REF!</v>
      </c>
    </row>
    <row r="2372" spans="11:14" ht="20.100000000000001" customHeight="1">
      <c r="K2372" s="63" t="e">
        <f>IF(F2372&lt;&gt;"",HYPERLINK(CONCATENATE("O:\BE SCAM\1 chiffrages\",YEAR(D2372),"\",#REF!,"\Devis technique ",A2372),CONCATENATE("Voir dossier ",A2372)),HYPERLINK(CONCATENATE("O:\BE SCAM\1 chiffrages\",YEAR(D2372),"\",#REF!),CONCATENATE("Voir dossier ",A2372)))</f>
        <v>#REF!</v>
      </c>
      <c r="N2372" s="63" t="e">
        <f>IF(I2372&lt;&gt;"",HYPERLINK(CONCATENATE("O:\BE SCAM\1 chiffrages\",YEAR(G2372),"\",#REF!,"\Devis technique ",D2372),CONCATENATE("Voir dossier ",D2372)),HYPERLINK(CONCATENATE("O:\BE SCAM\1 chiffrages\",YEAR(G2372),"\",#REF!),CONCATENATE("Voir dossier ",D2372)))</f>
        <v>#REF!</v>
      </c>
    </row>
    <row r="2373" spans="11:14" ht="20.100000000000001" customHeight="1">
      <c r="K2373" s="63" t="e">
        <f>IF(F2373&lt;&gt;"",HYPERLINK(CONCATENATE("O:\BE SCAM\1 chiffrages\",YEAR(D2373),"\",#REF!,"\Devis technique ",A2373),CONCATENATE("Voir dossier ",A2373)),HYPERLINK(CONCATENATE("O:\BE SCAM\1 chiffrages\",YEAR(D2373),"\",#REF!),CONCATENATE("Voir dossier ",A2373)))</f>
        <v>#REF!</v>
      </c>
      <c r="N2373" s="63" t="e">
        <f>IF(I2373&lt;&gt;"",HYPERLINK(CONCATENATE("O:\BE SCAM\1 chiffrages\",YEAR(G2373),"\",#REF!,"\Devis technique ",D2373),CONCATENATE("Voir dossier ",D2373)),HYPERLINK(CONCATENATE("O:\BE SCAM\1 chiffrages\",YEAR(G2373),"\",#REF!),CONCATENATE("Voir dossier ",D2373)))</f>
        <v>#REF!</v>
      </c>
    </row>
    <row r="2374" spans="11:14" ht="20.100000000000001" customHeight="1">
      <c r="K2374" s="63" t="e">
        <f>IF(F2374&lt;&gt;"",HYPERLINK(CONCATENATE("O:\BE SCAM\1 chiffrages\",YEAR(D2374),"\",#REF!,"\Devis technique ",A2374),CONCATENATE("Voir dossier ",A2374)),HYPERLINK(CONCATENATE("O:\BE SCAM\1 chiffrages\",YEAR(D2374),"\",#REF!),CONCATENATE("Voir dossier ",A2374)))</f>
        <v>#REF!</v>
      </c>
      <c r="N2374" s="63" t="e">
        <f>IF(I2374&lt;&gt;"",HYPERLINK(CONCATENATE("O:\BE SCAM\1 chiffrages\",YEAR(G2374),"\",#REF!,"\Devis technique ",D2374),CONCATENATE("Voir dossier ",D2374)),HYPERLINK(CONCATENATE("O:\BE SCAM\1 chiffrages\",YEAR(G2374),"\",#REF!),CONCATENATE("Voir dossier ",D2374)))</f>
        <v>#REF!</v>
      </c>
    </row>
    <row r="2375" spans="11:14" ht="20.100000000000001" customHeight="1">
      <c r="K2375" s="63" t="e">
        <f>IF(F2375&lt;&gt;"",HYPERLINK(CONCATENATE("O:\BE SCAM\1 chiffrages\",YEAR(D2375),"\",#REF!,"\Devis technique ",A2375),CONCATENATE("Voir dossier ",A2375)),HYPERLINK(CONCATENATE("O:\BE SCAM\1 chiffrages\",YEAR(D2375),"\",#REF!),CONCATENATE("Voir dossier ",A2375)))</f>
        <v>#REF!</v>
      </c>
      <c r="N2375" s="63" t="e">
        <f>IF(I2375&lt;&gt;"",HYPERLINK(CONCATENATE("O:\BE SCAM\1 chiffrages\",YEAR(G2375),"\",#REF!,"\Devis technique ",D2375),CONCATENATE("Voir dossier ",D2375)),HYPERLINK(CONCATENATE("O:\BE SCAM\1 chiffrages\",YEAR(G2375),"\",#REF!),CONCATENATE("Voir dossier ",D2375)))</f>
        <v>#REF!</v>
      </c>
    </row>
    <row r="2376" spans="11:14" ht="20.100000000000001" customHeight="1">
      <c r="K2376" s="63" t="e">
        <f>IF(F2376&lt;&gt;"",HYPERLINK(CONCATENATE("O:\BE SCAM\1 chiffrages\",YEAR(D2376),"\",#REF!,"\Devis technique ",A2376),CONCATENATE("Voir dossier ",A2376)),HYPERLINK(CONCATENATE("O:\BE SCAM\1 chiffrages\",YEAR(D2376),"\",#REF!),CONCATENATE("Voir dossier ",A2376)))</f>
        <v>#REF!</v>
      </c>
      <c r="N2376" s="63" t="e">
        <f>IF(I2376&lt;&gt;"",HYPERLINK(CONCATENATE("O:\BE SCAM\1 chiffrages\",YEAR(G2376),"\",#REF!,"\Devis technique ",D2376),CONCATENATE("Voir dossier ",D2376)),HYPERLINK(CONCATENATE("O:\BE SCAM\1 chiffrages\",YEAR(G2376),"\",#REF!),CONCATENATE("Voir dossier ",D2376)))</f>
        <v>#REF!</v>
      </c>
    </row>
    <row r="2377" spans="11:14" ht="20.100000000000001" customHeight="1">
      <c r="K2377" s="63" t="e">
        <f>IF(F2377&lt;&gt;"",HYPERLINK(CONCATENATE("O:\BE SCAM\1 chiffrages\",YEAR(D2377),"\",#REF!,"\Devis technique ",A2377),CONCATENATE("Voir dossier ",A2377)),HYPERLINK(CONCATENATE("O:\BE SCAM\1 chiffrages\",YEAR(D2377),"\",#REF!),CONCATENATE("Voir dossier ",A2377)))</f>
        <v>#REF!</v>
      </c>
      <c r="N2377" s="63" t="e">
        <f>IF(I2377&lt;&gt;"",HYPERLINK(CONCATENATE("O:\BE SCAM\1 chiffrages\",YEAR(G2377),"\",#REF!,"\Devis technique ",D2377),CONCATENATE("Voir dossier ",D2377)),HYPERLINK(CONCATENATE("O:\BE SCAM\1 chiffrages\",YEAR(G2377),"\",#REF!),CONCATENATE("Voir dossier ",D2377)))</f>
        <v>#REF!</v>
      </c>
    </row>
    <row r="2378" spans="11:14" ht="20.100000000000001" customHeight="1">
      <c r="K2378" s="63" t="e">
        <f>IF(F2378&lt;&gt;"",HYPERLINK(CONCATENATE("O:\BE SCAM\1 chiffrages\",YEAR(D2378),"\",#REF!,"\Devis technique ",A2378),CONCATENATE("Voir dossier ",A2378)),HYPERLINK(CONCATENATE("O:\BE SCAM\1 chiffrages\",YEAR(D2378),"\",#REF!),CONCATENATE("Voir dossier ",A2378)))</f>
        <v>#REF!</v>
      </c>
      <c r="N2378" s="63" t="e">
        <f>IF(I2378&lt;&gt;"",HYPERLINK(CONCATENATE("O:\BE SCAM\1 chiffrages\",YEAR(G2378),"\",#REF!,"\Devis technique ",D2378),CONCATENATE("Voir dossier ",D2378)),HYPERLINK(CONCATENATE("O:\BE SCAM\1 chiffrages\",YEAR(G2378),"\",#REF!),CONCATENATE("Voir dossier ",D2378)))</f>
        <v>#REF!</v>
      </c>
    </row>
    <row r="2379" spans="11:14" ht="20.100000000000001" customHeight="1">
      <c r="K2379" s="63" t="e">
        <f>IF(F2379&lt;&gt;"",HYPERLINK(CONCATENATE("O:\BE SCAM\1 chiffrages\",YEAR(D2379),"\",#REF!,"\Devis technique ",A2379),CONCATENATE("Voir dossier ",A2379)),HYPERLINK(CONCATENATE("O:\BE SCAM\1 chiffrages\",YEAR(D2379),"\",#REF!),CONCATENATE("Voir dossier ",A2379)))</f>
        <v>#REF!</v>
      </c>
      <c r="N2379" s="63" t="e">
        <f>IF(I2379&lt;&gt;"",HYPERLINK(CONCATENATE("O:\BE SCAM\1 chiffrages\",YEAR(G2379),"\",#REF!,"\Devis technique ",D2379),CONCATENATE("Voir dossier ",D2379)),HYPERLINK(CONCATENATE("O:\BE SCAM\1 chiffrages\",YEAR(G2379),"\",#REF!),CONCATENATE("Voir dossier ",D2379)))</f>
        <v>#REF!</v>
      </c>
    </row>
    <row r="2380" spans="11:14" ht="20.100000000000001" customHeight="1">
      <c r="K2380" s="63" t="e">
        <f>IF(F2380&lt;&gt;"",HYPERLINK(CONCATENATE("O:\BE SCAM\1 chiffrages\",YEAR(D2380),"\",#REF!,"\Devis technique ",A2380),CONCATENATE("Voir dossier ",A2380)),HYPERLINK(CONCATENATE("O:\BE SCAM\1 chiffrages\",YEAR(D2380),"\",#REF!),CONCATENATE("Voir dossier ",A2380)))</f>
        <v>#REF!</v>
      </c>
      <c r="N2380" s="63" t="e">
        <f>IF(I2380&lt;&gt;"",HYPERLINK(CONCATENATE("O:\BE SCAM\1 chiffrages\",YEAR(G2380),"\",#REF!,"\Devis technique ",D2380),CONCATENATE("Voir dossier ",D2380)),HYPERLINK(CONCATENATE("O:\BE SCAM\1 chiffrages\",YEAR(G2380),"\",#REF!),CONCATENATE("Voir dossier ",D2380)))</f>
        <v>#REF!</v>
      </c>
    </row>
    <row r="2381" spans="11:14" ht="20.100000000000001" customHeight="1">
      <c r="K2381" s="63" t="e">
        <f>IF(F2381&lt;&gt;"",HYPERLINK(CONCATENATE("O:\BE SCAM\1 chiffrages\",YEAR(D2381),"\",#REF!,"\Devis technique ",A2381),CONCATENATE("Voir dossier ",A2381)),HYPERLINK(CONCATENATE("O:\BE SCAM\1 chiffrages\",YEAR(D2381),"\",#REF!),CONCATENATE("Voir dossier ",A2381)))</f>
        <v>#REF!</v>
      </c>
      <c r="N2381" s="63" t="e">
        <f>IF(I2381&lt;&gt;"",HYPERLINK(CONCATENATE("O:\BE SCAM\1 chiffrages\",YEAR(G2381),"\",#REF!,"\Devis technique ",D2381),CONCATENATE("Voir dossier ",D2381)),HYPERLINK(CONCATENATE("O:\BE SCAM\1 chiffrages\",YEAR(G2381),"\",#REF!),CONCATENATE("Voir dossier ",D2381)))</f>
        <v>#REF!</v>
      </c>
    </row>
    <row r="2382" spans="11:14" ht="20.100000000000001" customHeight="1">
      <c r="K2382" s="63" t="e">
        <f>IF(F2382&lt;&gt;"",HYPERLINK(CONCATENATE("O:\BE SCAM\1 chiffrages\",YEAR(D2382),"\",#REF!,"\Devis technique ",A2382),CONCATENATE("Voir dossier ",A2382)),HYPERLINK(CONCATENATE("O:\BE SCAM\1 chiffrages\",YEAR(D2382),"\",#REF!),CONCATENATE("Voir dossier ",A2382)))</f>
        <v>#REF!</v>
      </c>
      <c r="N2382" s="63" t="e">
        <f>IF(I2382&lt;&gt;"",HYPERLINK(CONCATENATE("O:\BE SCAM\1 chiffrages\",YEAR(G2382),"\",#REF!,"\Devis technique ",D2382),CONCATENATE("Voir dossier ",D2382)),HYPERLINK(CONCATENATE("O:\BE SCAM\1 chiffrages\",YEAR(G2382),"\",#REF!),CONCATENATE("Voir dossier ",D2382)))</f>
        <v>#REF!</v>
      </c>
    </row>
    <row r="2383" spans="11:14" ht="20.100000000000001" customHeight="1">
      <c r="K2383" s="63" t="e">
        <f>IF(F2383&lt;&gt;"",HYPERLINK(CONCATENATE("O:\BE SCAM\1 chiffrages\",YEAR(D2383),"\",#REF!,"\Devis technique ",A2383),CONCATENATE("Voir dossier ",A2383)),HYPERLINK(CONCATENATE("O:\BE SCAM\1 chiffrages\",YEAR(D2383),"\",#REF!),CONCATENATE("Voir dossier ",A2383)))</f>
        <v>#REF!</v>
      </c>
      <c r="N2383" s="63" t="e">
        <f>IF(I2383&lt;&gt;"",HYPERLINK(CONCATENATE("O:\BE SCAM\1 chiffrages\",YEAR(G2383),"\",#REF!,"\Devis technique ",D2383),CONCATENATE("Voir dossier ",D2383)),HYPERLINK(CONCATENATE("O:\BE SCAM\1 chiffrages\",YEAR(G2383),"\",#REF!),CONCATENATE("Voir dossier ",D2383)))</f>
        <v>#REF!</v>
      </c>
    </row>
    <row r="2384" spans="11:14" ht="20.100000000000001" customHeight="1">
      <c r="K2384" s="63" t="e">
        <f>IF(F2384&lt;&gt;"",HYPERLINK(CONCATENATE("O:\BE SCAM\1 chiffrages\",YEAR(D2384),"\",#REF!,"\Devis technique ",A2384),CONCATENATE("Voir dossier ",A2384)),HYPERLINK(CONCATENATE("O:\BE SCAM\1 chiffrages\",YEAR(D2384),"\",#REF!),CONCATENATE("Voir dossier ",A2384)))</f>
        <v>#REF!</v>
      </c>
      <c r="N2384" s="63" t="e">
        <f>IF(I2384&lt;&gt;"",HYPERLINK(CONCATENATE("O:\BE SCAM\1 chiffrages\",YEAR(G2384),"\",#REF!,"\Devis technique ",D2384),CONCATENATE("Voir dossier ",D2384)),HYPERLINK(CONCATENATE("O:\BE SCAM\1 chiffrages\",YEAR(G2384),"\",#REF!),CONCATENATE("Voir dossier ",D2384)))</f>
        <v>#REF!</v>
      </c>
    </row>
    <row r="2385" spans="11:14" ht="20.100000000000001" customHeight="1">
      <c r="K2385" s="63" t="e">
        <f>IF(F2385&lt;&gt;"",HYPERLINK(CONCATENATE("O:\BE SCAM\1 chiffrages\",YEAR(D2385),"\",#REF!,"\Devis technique ",A2385),CONCATENATE("Voir dossier ",A2385)),HYPERLINK(CONCATENATE("O:\BE SCAM\1 chiffrages\",YEAR(D2385),"\",#REF!),CONCATENATE("Voir dossier ",A2385)))</f>
        <v>#REF!</v>
      </c>
      <c r="N2385" s="63" t="e">
        <f>IF(I2385&lt;&gt;"",HYPERLINK(CONCATENATE("O:\BE SCAM\1 chiffrages\",YEAR(G2385),"\",#REF!,"\Devis technique ",D2385),CONCATENATE("Voir dossier ",D2385)),HYPERLINK(CONCATENATE("O:\BE SCAM\1 chiffrages\",YEAR(G2385),"\",#REF!),CONCATENATE("Voir dossier ",D2385)))</f>
        <v>#REF!</v>
      </c>
    </row>
    <row r="2386" spans="11:14" ht="20.100000000000001" customHeight="1">
      <c r="K2386" s="63" t="e">
        <f>IF(F2386&lt;&gt;"",HYPERLINK(CONCATENATE("O:\BE SCAM\1 chiffrages\",YEAR(D2386),"\",#REF!,"\Devis technique ",A2386),CONCATENATE("Voir dossier ",A2386)),HYPERLINK(CONCATENATE("O:\BE SCAM\1 chiffrages\",YEAR(D2386),"\",#REF!),CONCATENATE("Voir dossier ",A2386)))</f>
        <v>#REF!</v>
      </c>
      <c r="N2386" s="63" t="e">
        <f>IF(I2386&lt;&gt;"",HYPERLINK(CONCATENATE("O:\BE SCAM\1 chiffrages\",YEAR(G2386),"\",#REF!,"\Devis technique ",D2386),CONCATENATE("Voir dossier ",D2386)),HYPERLINK(CONCATENATE("O:\BE SCAM\1 chiffrages\",YEAR(G2386),"\",#REF!),CONCATENATE("Voir dossier ",D2386)))</f>
        <v>#REF!</v>
      </c>
    </row>
    <row r="2387" spans="11:14" ht="20.100000000000001" customHeight="1">
      <c r="K2387" s="63" t="e">
        <f>IF(F2387&lt;&gt;"",HYPERLINK(CONCATENATE("O:\BE SCAM\1 chiffrages\",YEAR(D2387),"\",#REF!,"\Devis technique ",A2387),CONCATENATE("Voir dossier ",A2387)),HYPERLINK(CONCATENATE("O:\BE SCAM\1 chiffrages\",YEAR(D2387),"\",#REF!),CONCATENATE("Voir dossier ",A2387)))</f>
        <v>#REF!</v>
      </c>
      <c r="N2387" s="63" t="e">
        <f>IF(I2387&lt;&gt;"",HYPERLINK(CONCATENATE("O:\BE SCAM\1 chiffrages\",YEAR(G2387),"\",#REF!,"\Devis technique ",D2387),CONCATENATE("Voir dossier ",D2387)),HYPERLINK(CONCATENATE("O:\BE SCAM\1 chiffrages\",YEAR(G2387),"\",#REF!),CONCATENATE("Voir dossier ",D2387)))</f>
        <v>#REF!</v>
      </c>
    </row>
    <row r="2388" spans="11:14" ht="20.100000000000001" customHeight="1">
      <c r="K2388" s="63" t="e">
        <f>IF(F2388&lt;&gt;"",HYPERLINK(CONCATENATE("O:\BE SCAM\1 chiffrages\",YEAR(D2388),"\",#REF!,"\Devis technique ",A2388),CONCATENATE("Voir dossier ",A2388)),HYPERLINK(CONCATENATE("O:\BE SCAM\1 chiffrages\",YEAR(D2388),"\",#REF!),CONCATENATE("Voir dossier ",A2388)))</f>
        <v>#REF!</v>
      </c>
      <c r="N2388" s="63" t="e">
        <f>IF(I2388&lt;&gt;"",HYPERLINK(CONCATENATE("O:\BE SCAM\1 chiffrages\",YEAR(G2388),"\",#REF!,"\Devis technique ",D2388),CONCATENATE("Voir dossier ",D2388)),HYPERLINK(CONCATENATE("O:\BE SCAM\1 chiffrages\",YEAR(G2388),"\",#REF!),CONCATENATE("Voir dossier ",D2388)))</f>
        <v>#REF!</v>
      </c>
    </row>
    <row r="2389" spans="11:14" ht="20.100000000000001" customHeight="1">
      <c r="K2389" s="63" t="e">
        <f>IF(F2389&lt;&gt;"",HYPERLINK(CONCATENATE("O:\BE SCAM\1 chiffrages\",YEAR(D2389),"\",#REF!,"\Devis technique ",A2389),CONCATENATE("Voir dossier ",A2389)),HYPERLINK(CONCATENATE("O:\BE SCAM\1 chiffrages\",YEAR(D2389),"\",#REF!),CONCATENATE("Voir dossier ",A2389)))</f>
        <v>#REF!</v>
      </c>
      <c r="N2389" s="63" t="e">
        <f>IF(I2389&lt;&gt;"",HYPERLINK(CONCATENATE("O:\BE SCAM\1 chiffrages\",YEAR(G2389),"\",#REF!,"\Devis technique ",D2389),CONCATENATE("Voir dossier ",D2389)),HYPERLINK(CONCATENATE("O:\BE SCAM\1 chiffrages\",YEAR(G2389),"\",#REF!),CONCATENATE("Voir dossier ",D2389)))</f>
        <v>#REF!</v>
      </c>
    </row>
    <row r="2390" spans="11:14" ht="20.100000000000001" customHeight="1">
      <c r="K2390" s="63" t="e">
        <f>IF(F2390&lt;&gt;"",HYPERLINK(CONCATENATE("O:\BE SCAM\1 chiffrages\",YEAR(D2390),"\",#REF!,"\Devis technique ",A2390),CONCATENATE("Voir dossier ",A2390)),HYPERLINK(CONCATENATE("O:\BE SCAM\1 chiffrages\",YEAR(D2390),"\",#REF!),CONCATENATE("Voir dossier ",A2390)))</f>
        <v>#REF!</v>
      </c>
      <c r="N2390" s="63" t="e">
        <f>IF(I2390&lt;&gt;"",HYPERLINK(CONCATENATE("O:\BE SCAM\1 chiffrages\",YEAR(G2390),"\",#REF!,"\Devis technique ",D2390),CONCATENATE("Voir dossier ",D2390)),HYPERLINK(CONCATENATE("O:\BE SCAM\1 chiffrages\",YEAR(G2390),"\",#REF!),CONCATENATE("Voir dossier ",D2390)))</f>
        <v>#REF!</v>
      </c>
    </row>
    <row r="2391" spans="11:14" ht="20.100000000000001" customHeight="1">
      <c r="K2391" s="63" t="e">
        <f>IF(F2391&lt;&gt;"",HYPERLINK(CONCATENATE("O:\BE SCAM\1 chiffrages\",YEAR(D2391),"\",#REF!,"\Devis technique ",A2391),CONCATENATE("Voir dossier ",A2391)),HYPERLINK(CONCATENATE("O:\BE SCAM\1 chiffrages\",YEAR(D2391),"\",#REF!),CONCATENATE("Voir dossier ",A2391)))</f>
        <v>#REF!</v>
      </c>
      <c r="N2391" s="63" t="e">
        <f>IF(I2391&lt;&gt;"",HYPERLINK(CONCATENATE("O:\BE SCAM\1 chiffrages\",YEAR(G2391),"\",#REF!,"\Devis technique ",D2391),CONCATENATE("Voir dossier ",D2391)),HYPERLINK(CONCATENATE("O:\BE SCAM\1 chiffrages\",YEAR(G2391),"\",#REF!),CONCATENATE("Voir dossier ",D2391)))</f>
        <v>#REF!</v>
      </c>
    </row>
    <row r="2392" spans="11:14" ht="20.100000000000001" customHeight="1">
      <c r="K2392" s="63" t="e">
        <f>IF(F2392&lt;&gt;"",HYPERLINK(CONCATENATE("O:\BE SCAM\1 chiffrages\",YEAR(D2392),"\",#REF!,"\Devis technique ",A2392),CONCATENATE("Voir dossier ",A2392)),HYPERLINK(CONCATENATE("O:\BE SCAM\1 chiffrages\",YEAR(D2392),"\",#REF!),CONCATENATE("Voir dossier ",A2392)))</f>
        <v>#REF!</v>
      </c>
      <c r="N2392" s="63" t="e">
        <f>IF(I2392&lt;&gt;"",HYPERLINK(CONCATENATE("O:\BE SCAM\1 chiffrages\",YEAR(G2392),"\",#REF!,"\Devis technique ",D2392),CONCATENATE("Voir dossier ",D2392)),HYPERLINK(CONCATENATE("O:\BE SCAM\1 chiffrages\",YEAR(G2392),"\",#REF!),CONCATENATE("Voir dossier ",D2392)))</f>
        <v>#REF!</v>
      </c>
    </row>
    <row r="2393" spans="11:14" ht="20.100000000000001" customHeight="1">
      <c r="K2393" s="63" t="e">
        <f>IF(F2393&lt;&gt;"",HYPERLINK(CONCATENATE("O:\BE SCAM\1 chiffrages\",YEAR(D2393),"\",#REF!,"\Devis technique ",A2393),CONCATENATE("Voir dossier ",A2393)),HYPERLINK(CONCATENATE("O:\BE SCAM\1 chiffrages\",YEAR(D2393),"\",#REF!),CONCATENATE("Voir dossier ",A2393)))</f>
        <v>#REF!</v>
      </c>
      <c r="N2393" s="63" t="e">
        <f>IF(I2393&lt;&gt;"",HYPERLINK(CONCATENATE("O:\BE SCAM\1 chiffrages\",YEAR(G2393),"\",#REF!,"\Devis technique ",D2393),CONCATENATE("Voir dossier ",D2393)),HYPERLINK(CONCATENATE("O:\BE SCAM\1 chiffrages\",YEAR(G2393),"\",#REF!),CONCATENATE("Voir dossier ",D2393)))</f>
        <v>#REF!</v>
      </c>
    </row>
    <row r="2394" spans="11:14" ht="20.100000000000001" customHeight="1">
      <c r="K2394" s="63" t="e">
        <f>IF(F2394&lt;&gt;"",HYPERLINK(CONCATENATE("O:\BE SCAM\1 chiffrages\",YEAR(D2394),"\",#REF!,"\Devis technique ",A2394),CONCATENATE("Voir dossier ",A2394)),HYPERLINK(CONCATENATE("O:\BE SCAM\1 chiffrages\",YEAR(D2394),"\",#REF!),CONCATENATE("Voir dossier ",A2394)))</f>
        <v>#REF!</v>
      </c>
      <c r="N2394" s="63" t="e">
        <f>IF(I2394&lt;&gt;"",HYPERLINK(CONCATENATE("O:\BE SCAM\1 chiffrages\",YEAR(G2394),"\",#REF!,"\Devis technique ",D2394),CONCATENATE("Voir dossier ",D2394)),HYPERLINK(CONCATENATE("O:\BE SCAM\1 chiffrages\",YEAR(G2394),"\",#REF!),CONCATENATE("Voir dossier ",D2394)))</f>
        <v>#REF!</v>
      </c>
    </row>
    <row r="2395" spans="11:14" ht="20.100000000000001" customHeight="1">
      <c r="K2395" s="63" t="e">
        <f>IF(F2395&lt;&gt;"",HYPERLINK(CONCATENATE("O:\BE SCAM\1 chiffrages\",YEAR(D2395),"\",#REF!,"\Devis technique ",A2395),CONCATENATE("Voir dossier ",A2395)),HYPERLINK(CONCATENATE("O:\BE SCAM\1 chiffrages\",YEAR(D2395),"\",#REF!),CONCATENATE("Voir dossier ",A2395)))</f>
        <v>#REF!</v>
      </c>
      <c r="N2395" s="63" t="e">
        <f>IF(I2395&lt;&gt;"",HYPERLINK(CONCATENATE("O:\BE SCAM\1 chiffrages\",YEAR(G2395),"\",#REF!,"\Devis technique ",D2395),CONCATENATE("Voir dossier ",D2395)),HYPERLINK(CONCATENATE("O:\BE SCAM\1 chiffrages\",YEAR(G2395),"\",#REF!),CONCATENATE("Voir dossier ",D2395)))</f>
        <v>#REF!</v>
      </c>
    </row>
    <row r="2396" spans="11:14" ht="20.100000000000001" customHeight="1">
      <c r="K2396" s="63" t="e">
        <f>IF(F2396&lt;&gt;"",HYPERLINK(CONCATENATE("O:\BE SCAM\1 chiffrages\",YEAR(D2396),"\",#REF!,"\Devis technique ",A2396),CONCATENATE("Voir dossier ",A2396)),HYPERLINK(CONCATENATE("O:\BE SCAM\1 chiffrages\",YEAR(D2396),"\",#REF!),CONCATENATE("Voir dossier ",A2396)))</f>
        <v>#REF!</v>
      </c>
      <c r="N2396" s="63" t="e">
        <f>IF(I2396&lt;&gt;"",HYPERLINK(CONCATENATE("O:\BE SCAM\1 chiffrages\",YEAR(G2396),"\",#REF!,"\Devis technique ",D2396),CONCATENATE("Voir dossier ",D2396)),HYPERLINK(CONCATENATE("O:\BE SCAM\1 chiffrages\",YEAR(G2396),"\",#REF!),CONCATENATE("Voir dossier ",D2396)))</f>
        <v>#REF!</v>
      </c>
    </row>
    <row r="2397" spans="11:14" ht="20.100000000000001" customHeight="1">
      <c r="K2397" s="63" t="e">
        <f>IF(F2397&lt;&gt;"",HYPERLINK(CONCATENATE("O:\BE SCAM\1 chiffrages\",YEAR(D2397),"\",#REF!,"\Devis technique ",A2397),CONCATENATE("Voir dossier ",A2397)),HYPERLINK(CONCATENATE("O:\BE SCAM\1 chiffrages\",YEAR(D2397),"\",#REF!),CONCATENATE("Voir dossier ",A2397)))</f>
        <v>#REF!</v>
      </c>
      <c r="N2397" s="63" t="e">
        <f>IF(I2397&lt;&gt;"",HYPERLINK(CONCATENATE("O:\BE SCAM\1 chiffrages\",YEAR(G2397),"\",#REF!,"\Devis technique ",D2397),CONCATENATE("Voir dossier ",D2397)),HYPERLINK(CONCATENATE("O:\BE SCAM\1 chiffrages\",YEAR(G2397),"\",#REF!),CONCATENATE("Voir dossier ",D2397)))</f>
        <v>#REF!</v>
      </c>
    </row>
    <row r="2398" spans="11:14" ht="20.100000000000001" customHeight="1">
      <c r="K2398" s="63" t="e">
        <f>IF(F2398&lt;&gt;"",HYPERLINK(CONCATENATE("O:\BE SCAM\1 chiffrages\",YEAR(D2398),"\",#REF!,"\Devis technique ",A2398),CONCATENATE("Voir dossier ",A2398)),HYPERLINK(CONCATENATE("O:\BE SCAM\1 chiffrages\",YEAR(D2398),"\",#REF!),CONCATENATE("Voir dossier ",A2398)))</f>
        <v>#REF!</v>
      </c>
      <c r="N2398" s="63" t="e">
        <f>IF(I2398&lt;&gt;"",HYPERLINK(CONCATENATE("O:\BE SCAM\1 chiffrages\",YEAR(G2398),"\",#REF!,"\Devis technique ",D2398),CONCATENATE("Voir dossier ",D2398)),HYPERLINK(CONCATENATE("O:\BE SCAM\1 chiffrages\",YEAR(G2398),"\",#REF!),CONCATENATE("Voir dossier ",D2398)))</f>
        <v>#REF!</v>
      </c>
    </row>
    <row r="2399" spans="11:14" ht="20.100000000000001" customHeight="1">
      <c r="K2399" s="63" t="e">
        <f>IF(F2399&lt;&gt;"",HYPERLINK(CONCATENATE("O:\BE SCAM\1 chiffrages\",YEAR(D2399),"\",#REF!,"\Devis technique ",A2399),CONCATENATE("Voir dossier ",A2399)),HYPERLINK(CONCATENATE("O:\BE SCAM\1 chiffrages\",YEAR(D2399),"\",#REF!),CONCATENATE("Voir dossier ",A2399)))</f>
        <v>#REF!</v>
      </c>
      <c r="N2399" s="63" t="e">
        <f>IF(I2399&lt;&gt;"",HYPERLINK(CONCATENATE("O:\BE SCAM\1 chiffrages\",YEAR(G2399),"\",#REF!,"\Devis technique ",D2399),CONCATENATE("Voir dossier ",D2399)),HYPERLINK(CONCATENATE("O:\BE SCAM\1 chiffrages\",YEAR(G2399),"\",#REF!),CONCATENATE("Voir dossier ",D2399)))</f>
        <v>#REF!</v>
      </c>
    </row>
    <row r="2400" spans="11:14" ht="20.100000000000001" customHeight="1">
      <c r="K2400" s="63" t="e">
        <f>IF(F2400&lt;&gt;"",HYPERLINK(CONCATENATE("O:\BE SCAM\1 chiffrages\",YEAR(D2400),"\",#REF!,"\Devis technique ",A2400),CONCATENATE("Voir dossier ",A2400)),HYPERLINK(CONCATENATE("O:\BE SCAM\1 chiffrages\",YEAR(D2400),"\",#REF!),CONCATENATE("Voir dossier ",A2400)))</f>
        <v>#REF!</v>
      </c>
      <c r="N2400" s="63" t="e">
        <f>IF(I2400&lt;&gt;"",HYPERLINK(CONCATENATE("O:\BE SCAM\1 chiffrages\",YEAR(G2400),"\",#REF!,"\Devis technique ",D2400),CONCATENATE("Voir dossier ",D2400)),HYPERLINK(CONCATENATE("O:\BE SCAM\1 chiffrages\",YEAR(G2400),"\",#REF!),CONCATENATE("Voir dossier ",D2400)))</f>
        <v>#REF!</v>
      </c>
    </row>
    <row r="2401" spans="11:14" ht="20.100000000000001" customHeight="1">
      <c r="K2401" s="63" t="e">
        <f>IF(F2401&lt;&gt;"",HYPERLINK(CONCATENATE("O:\BE SCAM\1 chiffrages\",YEAR(D2401),"\",#REF!,"\Devis technique ",A2401),CONCATENATE("Voir dossier ",A2401)),HYPERLINK(CONCATENATE("O:\BE SCAM\1 chiffrages\",YEAR(D2401),"\",#REF!),CONCATENATE("Voir dossier ",A2401)))</f>
        <v>#REF!</v>
      </c>
      <c r="N2401" s="63" t="e">
        <f>IF(I2401&lt;&gt;"",HYPERLINK(CONCATENATE("O:\BE SCAM\1 chiffrages\",YEAR(G2401),"\",#REF!,"\Devis technique ",D2401),CONCATENATE("Voir dossier ",D2401)),HYPERLINK(CONCATENATE("O:\BE SCAM\1 chiffrages\",YEAR(G2401),"\",#REF!),CONCATENATE("Voir dossier ",D2401)))</f>
        <v>#REF!</v>
      </c>
    </row>
    <row r="2402" spans="11:14" ht="20.100000000000001" customHeight="1">
      <c r="K2402" s="63" t="e">
        <f>IF(F2402&lt;&gt;"",HYPERLINK(CONCATENATE("O:\BE SCAM\1 chiffrages\",YEAR(D2402),"\",#REF!,"\Devis technique ",A2402),CONCATENATE("Voir dossier ",A2402)),HYPERLINK(CONCATENATE("O:\BE SCAM\1 chiffrages\",YEAR(D2402),"\",#REF!),CONCATENATE("Voir dossier ",A2402)))</f>
        <v>#REF!</v>
      </c>
      <c r="N2402" s="63" t="e">
        <f>IF(I2402&lt;&gt;"",HYPERLINK(CONCATENATE("O:\BE SCAM\1 chiffrages\",YEAR(G2402),"\",#REF!,"\Devis technique ",D2402),CONCATENATE("Voir dossier ",D2402)),HYPERLINK(CONCATENATE("O:\BE SCAM\1 chiffrages\",YEAR(G2402),"\",#REF!),CONCATENATE("Voir dossier ",D2402)))</f>
        <v>#REF!</v>
      </c>
    </row>
    <row r="2403" spans="11:14" ht="20.100000000000001" customHeight="1">
      <c r="K2403" s="63" t="e">
        <f>IF(F2403&lt;&gt;"",HYPERLINK(CONCATENATE("O:\BE SCAM\1 chiffrages\",YEAR(D2403),"\",#REF!,"\Devis technique ",A2403),CONCATENATE("Voir dossier ",A2403)),HYPERLINK(CONCATENATE("O:\BE SCAM\1 chiffrages\",YEAR(D2403),"\",#REF!),CONCATENATE("Voir dossier ",A2403)))</f>
        <v>#REF!</v>
      </c>
      <c r="N2403" s="63" t="e">
        <f>IF(I2403&lt;&gt;"",HYPERLINK(CONCATENATE("O:\BE SCAM\1 chiffrages\",YEAR(G2403),"\",#REF!,"\Devis technique ",D2403),CONCATENATE("Voir dossier ",D2403)),HYPERLINK(CONCATENATE("O:\BE SCAM\1 chiffrages\",YEAR(G2403),"\",#REF!),CONCATENATE("Voir dossier ",D2403)))</f>
        <v>#REF!</v>
      </c>
    </row>
    <row r="2404" spans="11:14" ht="20.100000000000001" customHeight="1">
      <c r="K2404" s="63" t="e">
        <f>IF(F2404&lt;&gt;"",HYPERLINK(CONCATENATE("O:\BE SCAM\1 chiffrages\",YEAR(D2404),"\",#REF!,"\Devis technique ",A2404),CONCATENATE("Voir dossier ",A2404)),HYPERLINK(CONCATENATE("O:\BE SCAM\1 chiffrages\",YEAR(D2404),"\",#REF!),CONCATENATE("Voir dossier ",A2404)))</f>
        <v>#REF!</v>
      </c>
      <c r="N2404" s="63" t="e">
        <f>IF(I2404&lt;&gt;"",HYPERLINK(CONCATENATE("O:\BE SCAM\1 chiffrages\",YEAR(G2404),"\",#REF!,"\Devis technique ",D2404),CONCATENATE("Voir dossier ",D2404)),HYPERLINK(CONCATENATE("O:\BE SCAM\1 chiffrages\",YEAR(G2404),"\",#REF!),CONCATENATE("Voir dossier ",D2404)))</f>
        <v>#REF!</v>
      </c>
    </row>
    <row r="2405" spans="11:14" ht="20.100000000000001" customHeight="1">
      <c r="K2405" s="63" t="e">
        <f>IF(F2405&lt;&gt;"",HYPERLINK(CONCATENATE("O:\BE SCAM\1 chiffrages\",YEAR(D2405),"\",#REF!,"\Devis technique ",A2405),CONCATENATE("Voir dossier ",A2405)),HYPERLINK(CONCATENATE("O:\BE SCAM\1 chiffrages\",YEAR(D2405),"\",#REF!),CONCATENATE("Voir dossier ",A2405)))</f>
        <v>#REF!</v>
      </c>
      <c r="N2405" s="63" t="e">
        <f>IF(I2405&lt;&gt;"",HYPERLINK(CONCATENATE("O:\BE SCAM\1 chiffrages\",YEAR(G2405),"\",#REF!,"\Devis technique ",D2405),CONCATENATE("Voir dossier ",D2405)),HYPERLINK(CONCATENATE("O:\BE SCAM\1 chiffrages\",YEAR(G2405),"\",#REF!),CONCATENATE("Voir dossier ",D2405)))</f>
        <v>#REF!</v>
      </c>
    </row>
    <row r="2406" spans="11:14" ht="20.100000000000001" customHeight="1">
      <c r="K2406" s="63" t="e">
        <f>IF(F2406&lt;&gt;"",HYPERLINK(CONCATENATE("O:\BE SCAM\1 chiffrages\",YEAR(D2406),"\",#REF!,"\Devis technique ",A2406),CONCATENATE("Voir dossier ",A2406)),HYPERLINK(CONCATENATE("O:\BE SCAM\1 chiffrages\",YEAR(D2406),"\",#REF!),CONCATENATE("Voir dossier ",A2406)))</f>
        <v>#REF!</v>
      </c>
      <c r="N2406" s="63" t="e">
        <f>IF(I2406&lt;&gt;"",HYPERLINK(CONCATENATE("O:\BE SCAM\1 chiffrages\",YEAR(G2406),"\",#REF!,"\Devis technique ",D2406),CONCATENATE("Voir dossier ",D2406)),HYPERLINK(CONCATENATE("O:\BE SCAM\1 chiffrages\",YEAR(G2406),"\",#REF!),CONCATENATE("Voir dossier ",D2406)))</f>
        <v>#REF!</v>
      </c>
    </row>
    <row r="2407" spans="11:14" ht="20.100000000000001" customHeight="1">
      <c r="K2407" s="63" t="e">
        <f>IF(F2407&lt;&gt;"",HYPERLINK(CONCATENATE("O:\BE SCAM\1 chiffrages\",YEAR(D2407),"\",#REF!,"\Devis technique ",A2407),CONCATENATE("Voir dossier ",A2407)),HYPERLINK(CONCATENATE("O:\BE SCAM\1 chiffrages\",YEAR(D2407),"\",#REF!),CONCATENATE("Voir dossier ",A2407)))</f>
        <v>#REF!</v>
      </c>
      <c r="N2407" s="63" t="e">
        <f>IF(I2407&lt;&gt;"",HYPERLINK(CONCATENATE("O:\BE SCAM\1 chiffrages\",YEAR(G2407),"\",#REF!,"\Devis technique ",D2407),CONCATENATE("Voir dossier ",D2407)),HYPERLINK(CONCATENATE("O:\BE SCAM\1 chiffrages\",YEAR(G2407),"\",#REF!),CONCATENATE("Voir dossier ",D2407)))</f>
        <v>#REF!</v>
      </c>
    </row>
    <row r="2408" spans="11:14" ht="20.100000000000001" customHeight="1">
      <c r="K2408" s="63" t="e">
        <f>IF(F2408&lt;&gt;"",HYPERLINK(CONCATENATE("O:\BE SCAM\1 chiffrages\",YEAR(D2408),"\",#REF!,"\Devis technique ",A2408),CONCATENATE("Voir dossier ",A2408)),HYPERLINK(CONCATENATE("O:\BE SCAM\1 chiffrages\",YEAR(D2408),"\",#REF!),CONCATENATE("Voir dossier ",A2408)))</f>
        <v>#REF!</v>
      </c>
      <c r="N2408" s="63" t="e">
        <f>IF(I2408&lt;&gt;"",HYPERLINK(CONCATENATE("O:\BE SCAM\1 chiffrages\",YEAR(G2408),"\",#REF!,"\Devis technique ",D2408),CONCATENATE("Voir dossier ",D2408)),HYPERLINK(CONCATENATE("O:\BE SCAM\1 chiffrages\",YEAR(G2408),"\",#REF!),CONCATENATE("Voir dossier ",D2408)))</f>
        <v>#REF!</v>
      </c>
    </row>
    <row r="2409" spans="11:14" ht="20.100000000000001" customHeight="1">
      <c r="K2409" s="63" t="e">
        <f>IF(F2409&lt;&gt;"",HYPERLINK(CONCATENATE("O:\BE SCAM\1 chiffrages\",YEAR(D2409),"\",#REF!,"\Devis technique ",A2409),CONCATENATE("Voir dossier ",A2409)),HYPERLINK(CONCATENATE("O:\BE SCAM\1 chiffrages\",YEAR(D2409),"\",#REF!),CONCATENATE("Voir dossier ",A2409)))</f>
        <v>#REF!</v>
      </c>
      <c r="N2409" s="63" t="e">
        <f>IF(I2409&lt;&gt;"",HYPERLINK(CONCATENATE("O:\BE SCAM\1 chiffrages\",YEAR(G2409),"\",#REF!,"\Devis technique ",D2409),CONCATENATE("Voir dossier ",D2409)),HYPERLINK(CONCATENATE("O:\BE SCAM\1 chiffrages\",YEAR(G2409),"\",#REF!),CONCATENATE("Voir dossier ",D2409)))</f>
        <v>#REF!</v>
      </c>
    </row>
    <row r="2410" spans="11:14" ht="20.100000000000001" customHeight="1">
      <c r="K2410" s="63" t="e">
        <f>IF(F2410&lt;&gt;"",HYPERLINK(CONCATENATE("O:\BE SCAM\1 chiffrages\",YEAR(D2410),"\",#REF!,"\Devis technique ",A2410),CONCATENATE("Voir dossier ",A2410)),HYPERLINK(CONCATENATE("O:\BE SCAM\1 chiffrages\",YEAR(D2410),"\",#REF!),CONCATENATE("Voir dossier ",A2410)))</f>
        <v>#REF!</v>
      </c>
      <c r="N2410" s="63" t="e">
        <f>IF(I2410&lt;&gt;"",HYPERLINK(CONCATENATE("O:\BE SCAM\1 chiffrages\",YEAR(G2410),"\",#REF!,"\Devis technique ",D2410),CONCATENATE("Voir dossier ",D2410)),HYPERLINK(CONCATENATE("O:\BE SCAM\1 chiffrages\",YEAR(G2410),"\",#REF!),CONCATENATE("Voir dossier ",D2410)))</f>
        <v>#REF!</v>
      </c>
    </row>
    <row r="2411" spans="11:14" ht="20.100000000000001" customHeight="1">
      <c r="K2411" s="63" t="e">
        <f>IF(F2411&lt;&gt;"",HYPERLINK(CONCATENATE("O:\BE SCAM\1 chiffrages\",YEAR(D2411),"\",#REF!,"\Devis technique ",A2411),CONCATENATE("Voir dossier ",A2411)),HYPERLINK(CONCATENATE("O:\BE SCAM\1 chiffrages\",YEAR(D2411),"\",#REF!),CONCATENATE("Voir dossier ",A2411)))</f>
        <v>#REF!</v>
      </c>
      <c r="N2411" s="63" t="e">
        <f>IF(I2411&lt;&gt;"",HYPERLINK(CONCATENATE("O:\BE SCAM\1 chiffrages\",YEAR(G2411),"\",#REF!,"\Devis technique ",D2411),CONCATENATE("Voir dossier ",D2411)),HYPERLINK(CONCATENATE("O:\BE SCAM\1 chiffrages\",YEAR(G2411),"\",#REF!),CONCATENATE("Voir dossier ",D2411)))</f>
        <v>#REF!</v>
      </c>
    </row>
    <row r="2412" spans="11:14" ht="20.100000000000001" customHeight="1">
      <c r="K2412" s="63" t="e">
        <f>IF(F2412&lt;&gt;"",HYPERLINK(CONCATENATE("O:\BE SCAM\1 chiffrages\",YEAR(D2412),"\",#REF!,"\Devis technique ",A2412),CONCATENATE("Voir dossier ",A2412)),HYPERLINK(CONCATENATE("O:\BE SCAM\1 chiffrages\",YEAR(D2412),"\",#REF!),CONCATENATE("Voir dossier ",A2412)))</f>
        <v>#REF!</v>
      </c>
      <c r="N2412" s="63" t="e">
        <f>IF(I2412&lt;&gt;"",HYPERLINK(CONCATENATE("O:\BE SCAM\1 chiffrages\",YEAR(G2412),"\",#REF!,"\Devis technique ",D2412),CONCATENATE("Voir dossier ",D2412)),HYPERLINK(CONCATENATE("O:\BE SCAM\1 chiffrages\",YEAR(G2412),"\",#REF!),CONCATENATE("Voir dossier ",D2412)))</f>
        <v>#REF!</v>
      </c>
    </row>
    <row r="2413" spans="11:14" ht="20.100000000000001" customHeight="1">
      <c r="K2413" s="63" t="e">
        <f>IF(F2413&lt;&gt;"",HYPERLINK(CONCATENATE("O:\BE SCAM\1 chiffrages\",YEAR(D2413),"\",#REF!,"\Devis technique ",A2413),CONCATENATE("Voir dossier ",A2413)),HYPERLINK(CONCATENATE("O:\BE SCAM\1 chiffrages\",YEAR(D2413),"\",#REF!),CONCATENATE("Voir dossier ",A2413)))</f>
        <v>#REF!</v>
      </c>
      <c r="N2413" s="63" t="e">
        <f>IF(I2413&lt;&gt;"",HYPERLINK(CONCATENATE("O:\BE SCAM\1 chiffrages\",YEAR(G2413),"\",#REF!,"\Devis technique ",D2413),CONCATENATE("Voir dossier ",D2413)),HYPERLINK(CONCATENATE("O:\BE SCAM\1 chiffrages\",YEAR(G2413),"\",#REF!),CONCATENATE("Voir dossier ",D2413)))</f>
        <v>#REF!</v>
      </c>
    </row>
    <row r="2414" spans="11:14" ht="20.100000000000001" customHeight="1">
      <c r="K2414" s="63" t="e">
        <f>IF(F2414&lt;&gt;"",HYPERLINK(CONCATENATE("O:\BE SCAM\1 chiffrages\",YEAR(D2414),"\",#REF!,"\Devis technique ",A2414),CONCATENATE("Voir dossier ",A2414)),HYPERLINK(CONCATENATE("O:\BE SCAM\1 chiffrages\",YEAR(D2414),"\",#REF!),CONCATENATE("Voir dossier ",A2414)))</f>
        <v>#REF!</v>
      </c>
      <c r="N2414" s="63" t="e">
        <f>IF(I2414&lt;&gt;"",HYPERLINK(CONCATENATE("O:\BE SCAM\1 chiffrages\",YEAR(G2414),"\",#REF!,"\Devis technique ",D2414),CONCATENATE("Voir dossier ",D2414)),HYPERLINK(CONCATENATE("O:\BE SCAM\1 chiffrages\",YEAR(G2414),"\",#REF!),CONCATENATE("Voir dossier ",D2414)))</f>
        <v>#REF!</v>
      </c>
    </row>
    <row r="2415" spans="11:14" ht="20.100000000000001" customHeight="1">
      <c r="K2415" s="63" t="e">
        <f>IF(F2415&lt;&gt;"",HYPERLINK(CONCATENATE("O:\BE SCAM\1 chiffrages\",YEAR(D2415),"\",#REF!,"\Devis technique ",A2415),CONCATENATE("Voir dossier ",A2415)),HYPERLINK(CONCATENATE("O:\BE SCAM\1 chiffrages\",YEAR(D2415),"\",#REF!),CONCATENATE("Voir dossier ",A2415)))</f>
        <v>#REF!</v>
      </c>
      <c r="N2415" s="63" t="e">
        <f>IF(I2415&lt;&gt;"",HYPERLINK(CONCATENATE("O:\BE SCAM\1 chiffrages\",YEAR(G2415),"\",#REF!,"\Devis technique ",D2415),CONCATENATE("Voir dossier ",D2415)),HYPERLINK(CONCATENATE("O:\BE SCAM\1 chiffrages\",YEAR(G2415),"\",#REF!),CONCATENATE("Voir dossier ",D2415)))</f>
        <v>#REF!</v>
      </c>
    </row>
    <row r="2416" spans="11:14" ht="20.100000000000001" customHeight="1">
      <c r="K2416" s="63" t="e">
        <f>IF(F2416&lt;&gt;"",HYPERLINK(CONCATENATE("O:\BE SCAM\1 chiffrages\",YEAR(D2416),"\",#REF!,"\Devis technique ",A2416),CONCATENATE("Voir dossier ",A2416)),HYPERLINK(CONCATENATE("O:\BE SCAM\1 chiffrages\",YEAR(D2416),"\",#REF!),CONCATENATE("Voir dossier ",A2416)))</f>
        <v>#REF!</v>
      </c>
      <c r="N2416" s="63" t="e">
        <f>IF(I2416&lt;&gt;"",HYPERLINK(CONCATENATE("O:\BE SCAM\1 chiffrages\",YEAR(G2416),"\",#REF!,"\Devis technique ",D2416),CONCATENATE("Voir dossier ",D2416)),HYPERLINK(CONCATENATE("O:\BE SCAM\1 chiffrages\",YEAR(G2416),"\",#REF!),CONCATENATE("Voir dossier ",D2416)))</f>
        <v>#REF!</v>
      </c>
    </row>
    <row r="2417" spans="11:14" ht="20.100000000000001" customHeight="1">
      <c r="K2417" s="63" t="e">
        <f>IF(F2417&lt;&gt;"",HYPERLINK(CONCATENATE("O:\BE SCAM\1 chiffrages\",YEAR(D2417),"\",#REF!,"\Devis technique ",A2417),CONCATENATE("Voir dossier ",A2417)),HYPERLINK(CONCATENATE("O:\BE SCAM\1 chiffrages\",YEAR(D2417),"\",#REF!),CONCATENATE("Voir dossier ",A2417)))</f>
        <v>#REF!</v>
      </c>
      <c r="N2417" s="63" t="e">
        <f>IF(I2417&lt;&gt;"",HYPERLINK(CONCATENATE("O:\BE SCAM\1 chiffrages\",YEAR(G2417),"\",#REF!,"\Devis technique ",D2417),CONCATENATE("Voir dossier ",D2417)),HYPERLINK(CONCATENATE("O:\BE SCAM\1 chiffrages\",YEAR(G2417),"\",#REF!),CONCATENATE("Voir dossier ",D2417)))</f>
        <v>#REF!</v>
      </c>
    </row>
    <row r="2418" spans="11:14" ht="20.100000000000001" customHeight="1">
      <c r="K2418" s="63" t="e">
        <f>IF(F2418&lt;&gt;"",HYPERLINK(CONCATENATE("O:\BE SCAM\1 chiffrages\",YEAR(D2418),"\",#REF!,"\Devis technique ",A2418),CONCATENATE("Voir dossier ",A2418)),HYPERLINK(CONCATENATE("O:\BE SCAM\1 chiffrages\",YEAR(D2418),"\",#REF!),CONCATENATE("Voir dossier ",A2418)))</f>
        <v>#REF!</v>
      </c>
      <c r="N2418" s="63" t="e">
        <f>IF(I2418&lt;&gt;"",HYPERLINK(CONCATENATE("O:\BE SCAM\1 chiffrages\",YEAR(G2418),"\",#REF!,"\Devis technique ",D2418),CONCATENATE("Voir dossier ",D2418)),HYPERLINK(CONCATENATE("O:\BE SCAM\1 chiffrages\",YEAR(G2418),"\",#REF!),CONCATENATE("Voir dossier ",D2418)))</f>
        <v>#REF!</v>
      </c>
    </row>
    <row r="2419" spans="11:14" ht="20.100000000000001" customHeight="1">
      <c r="K2419" s="63" t="e">
        <f>IF(F2419&lt;&gt;"",HYPERLINK(CONCATENATE("O:\BE SCAM\1 chiffrages\",YEAR(D2419),"\",#REF!,"\Devis technique ",A2419),CONCATENATE("Voir dossier ",A2419)),HYPERLINK(CONCATENATE("O:\BE SCAM\1 chiffrages\",YEAR(D2419),"\",#REF!),CONCATENATE("Voir dossier ",A2419)))</f>
        <v>#REF!</v>
      </c>
      <c r="N2419" s="63" t="e">
        <f>IF(I2419&lt;&gt;"",HYPERLINK(CONCATENATE("O:\BE SCAM\1 chiffrages\",YEAR(G2419),"\",#REF!,"\Devis technique ",D2419),CONCATENATE("Voir dossier ",D2419)),HYPERLINK(CONCATENATE("O:\BE SCAM\1 chiffrages\",YEAR(G2419),"\",#REF!),CONCATENATE("Voir dossier ",D2419)))</f>
        <v>#REF!</v>
      </c>
    </row>
    <row r="2420" spans="11:14" ht="20.100000000000001" customHeight="1">
      <c r="K2420" s="63" t="e">
        <f>IF(F2420&lt;&gt;"",HYPERLINK(CONCATENATE("O:\BE SCAM\1 chiffrages\",YEAR(D2420),"\",#REF!,"\Devis technique ",A2420),CONCATENATE("Voir dossier ",A2420)),HYPERLINK(CONCATENATE("O:\BE SCAM\1 chiffrages\",YEAR(D2420),"\",#REF!),CONCATENATE("Voir dossier ",A2420)))</f>
        <v>#REF!</v>
      </c>
      <c r="N2420" s="63" t="e">
        <f>IF(I2420&lt;&gt;"",HYPERLINK(CONCATENATE("O:\BE SCAM\1 chiffrages\",YEAR(G2420),"\",#REF!,"\Devis technique ",D2420),CONCATENATE("Voir dossier ",D2420)),HYPERLINK(CONCATENATE("O:\BE SCAM\1 chiffrages\",YEAR(G2420),"\",#REF!),CONCATENATE("Voir dossier ",D2420)))</f>
        <v>#REF!</v>
      </c>
    </row>
    <row r="2421" spans="11:14" ht="20.100000000000001" customHeight="1">
      <c r="K2421" s="63" t="e">
        <f>IF(F2421&lt;&gt;"",HYPERLINK(CONCATENATE("O:\BE SCAM\1 chiffrages\",YEAR(D2421),"\",#REF!,"\Devis technique ",A2421),CONCATENATE("Voir dossier ",A2421)),HYPERLINK(CONCATENATE("O:\BE SCAM\1 chiffrages\",YEAR(D2421),"\",#REF!),CONCATENATE("Voir dossier ",A2421)))</f>
        <v>#REF!</v>
      </c>
      <c r="N2421" s="63" t="e">
        <f>IF(I2421&lt;&gt;"",HYPERLINK(CONCATENATE("O:\BE SCAM\1 chiffrages\",YEAR(G2421),"\",#REF!,"\Devis technique ",D2421),CONCATENATE("Voir dossier ",D2421)),HYPERLINK(CONCATENATE("O:\BE SCAM\1 chiffrages\",YEAR(G2421),"\",#REF!),CONCATENATE("Voir dossier ",D2421)))</f>
        <v>#REF!</v>
      </c>
    </row>
    <row r="2422" spans="11:14" ht="20.100000000000001" customHeight="1">
      <c r="K2422" s="63" t="e">
        <f>IF(F2422&lt;&gt;"",HYPERLINK(CONCATENATE("O:\BE SCAM\1 chiffrages\",YEAR(D2422),"\",#REF!,"\Devis technique ",A2422),CONCATENATE("Voir dossier ",A2422)),HYPERLINK(CONCATENATE("O:\BE SCAM\1 chiffrages\",YEAR(D2422),"\",#REF!),CONCATENATE("Voir dossier ",A2422)))</f>
        <v>#REF!</v>
      </c>
      <c r="N2422" s="63" t="e">
        <f>IF(I2422&lt;&gt;"",HYPERLINK(CONCATENATE("O:\BE SCAM\1 chiffrages\",YEAR(G2422),"\",#REF!,"\Devis technique ",D2422),CONCATENATE("Voir dossier ",D2422)),HYPERLINK(CONCATENATE("O:\BE SCAM\1 chiffrages\",YEAR(G2422),"\",#REF!),CONCATENATE("Voir dossier ",D2422)))</f>
        <v>#REF!</v>
      </c>
    </row>
    <row r="2423" spans="11:14" ht="20.100000000000001" customHeight="1">
      <c r="K2423" s="63" t="e">
        <f>IF(F2423&lt;&gt;"",HYPERLINK(CONCATENATE("O:\BE SCAM\1 chiffrages\",YEAR(D2423),"\",#REF!,"\Devis technique ",A2423),CONCATENATE("Voir dossier ",A2423)),HYPERLINK(CONCATENATE("O:\BE SCAM\1 chiffrages\",YEAR(D2423),"\",#REF!),CONCATENATE("Voir dossier ",A2423)))</f>
        <v>#REF!</v>
      </c>
      <c r="N2423" s="63" t="e">
        <f>IF(I2423&lt;&gt;"",HYPERLINK(CONCATENATE("O:\BE SCAM\1 chiffrages\",YEAR(G2423),"\",#REF!,"\Devis technique ",D2423),CONCATENATE("Voir dossier ",D2423)),HYPERLINK(CONCATENATE("O:\BE SCAM\1 chiffrages\",YEAR(G2423),"\",#REF!),CONCATENATE("Voir dossier ",D2423)))</f>
        <v>#REF!</v>
      </c>
    </row>
    <row r="2424" spans="11:14" ht="20.100000000000001" customHeight="1">
      <c r="K2424" s="63" t="e">
        <f>IF(F2424&lt;&gt;"",HYPERLINK(CONCATENATE("O:\BE SCAM\1 chiffrages\",YEAR(D2424),"\",#REF!,"\Devis technique ",A2424),CONCATENATE("Voir dossier ",A2424)),HYPERLINK(CONCATENATE("O:\BE SCAM\1 chiffrages\",YEAR(D2424),"\",#REF!),CONCATENATE("Voir dossier ",A2424)))</f>
        <v>#REF!</v>
      </c>
      <c r="N2424" s="63" t="e">
        <f>IF(I2424&lt;&gt;"",HYPERLINK(CONCATENATE("O:\BE SCAM\1 chiffrages\",YEAR(G2424),"\",#REF!,"\Devis technique ",D2424),CONCATENATE("Voir dossier ",D2424)),HYPERLINK(CONCATENATE("O:\BE SCAM\1 chiffrages\",YEAR(G2424),"\",#REF!),CONCATENATE("Voir dossier ",D2424)))</f>
        <v>#REF!</v>
      </c>
    </row>
    <row r="2425" spans="11:14" ht="20.100000000000001" customHeight="1">
      <c r="K2425" s="63" t="e">
        <f>IF(F2425&lt;&gt;"",HYPERLINK(CONCATENATE("O:\BE SCAM\1 chiffrages\",YEAR(D2425),"\",#REF!,"\Devis technique ",A2425),CONCATENATE("Voir dossier ",A2425)),HYPERLINK(CONCATENATE("O:\BE SCAM\1 chiffrages\",YEAR(D2425),"\",#REF!),CONCATENATE("Voir dossier ",A2425)))</f>
        <v>#REF!</v>
      </c>
      <c r="N2425" s="63" t="e">
        <f>IF(I2425&lt;&gt;"",HYPERLINK(CONCATENATE("O:\BE SCAM\1 chiffrages\",YEAR(G2425),"\",#REF!,"\Devis technique ",D2425),CONCATENATE("Voir dossier ",D2425)),HYPERLINK(CONCATENATE("O:\BE SCAM\1 chiffrages\",YEAR(G2425),"\",#REF!),CONCATENATE("Voir dossier ",D2425)))</f>
        <v>#REF!</v>
      </c>
    </row>
    <row r="2426" spans="11:14" ht="20.100000000000001" customHeight="1">
      <c r="K2426" s="63" t="e">
        <f>IF(F2426&lt;&gt;"",HYPERLINK(CONCATENATE("O:\BE SCAM\1 chiffrages\",YEAR(D2426),"\",#REF!,"\Devis technique ",A2426),CONCATENATE("Voir dossier ",A2426)),HYPERLINK(CONCATENATE("O:\BE SCAM\1 chiffrages\",YEAR(D2426),"\",#REF!),CONCATENATE("Voir dossier ",A2426)))</f>
        <v>#REF!</v>
      </c>
      <c r="N2426" s="63" t="e">
        <f>IF(I2426&lt;&gt;"",HYPERLINK(CONCATENATE("O:\BE SCAM\1 chiffrages\",YEAR(G2426),"\",#REF!,"\Devis technique ",D2426),CONCATENATE("Voir dossier ",D2426)),HYPERLINK(CONCATENATE("O:\BE SCAM\1 chiffrages\",YEAR(G2426),"\",#REF!),CONCATENATE("Voir dossier ",D2426)))</f>
        <v>#REF!</v>
      </c>
    </row>
    <row r="2427" spans="11:14" ht="20.100000000000001" customHeight="1">
      <c r="K2427" s="63" t="e">
        <f>IF(F2427&lt;&gt;"",HYPERLINK(CONCATENATE("O:\BE SCAM\1 chiffrages\",YEAR(D2427),"\",#REF!,"\Devis technique ",A2427),CONCATENATE("Voir dossier ",A2427)),HYPERLINK(CONCATENATE("O:\BE SCAM\1 chiffrages\",YEAR(D2427),"\",#REF!),CONCATENATE("Voir dossier ",A2427)))</f>
        <v>#REF!</v>
      </c>
      <c r="N2427" s="63" t="e">
        <f>IF(I2427&lt;&gt;"",HYPERLINK(CONCATENATE("O:\BE SCAM\1 chiffrages\",YEAR(G2427),"\",#REF!,"\Devis technique ",D2427),CONCATENATE("Voir dossier ",D2427)),HYPERLINK(CONCATENATE("O:\BE SCAM\1 chiffrages\",YEAR(G2427),"\",#REF!),CONCATENATE("Voir dossier ",D2427)))</f>
        <v>#REF!</v>
      </c>
    </row>
    <row r="2428" spans="11:14" ht="20.100000000000001" customHeight="1">
      <c r="K2428" s="63" t="e">
        <f>IF(F2428&lt;&gt;"",HYPERLINK(CONCATENATE("O:\BE SCAM\1 chiffrages\",YEAR(D2428),"\",#REF!,"\Devis technique ",A2428),CONCATENATE("Voir dossier ",A2428)),HYPERLINK(CONCATENATE("O:\BE SCAM\1 chiffrages\",YEAR(D2428),"\",#REF!),CONCATENATE("Voir dossier ",A2428)))</f>
        <v>#REF!</v>
      </c>
      <c r="N2428" s="63" t="e">
        <f>IF(I2428&lt;&gt;"",HYPERLINK(CONCATENATE("O:\BE SCAM\1 chiffrages\",YEAR(G2428),"\",#REF!,"\Devis technique ",D2428),CONCATENATE("Voir dossier ",D2428)),HYPERLINK(CONCATENATE("O:\BE SCAM\1 chiffrages\",YEAR(G2428),"\",#REF!),CONCATENATE("Voir dossier ",D2428)))</f>
        <v>#REF!</v>
      </c>
    </row>
    <row r="2429" spans="11:14" ht="20.100000000000001" customHeight="1">
      <c r="K2429" s="63" t="e">
        <f>IF(F2429&lt;&gt;"",HYPERLINK(CONCATENATE("O:\BE SCAM\1 chiffrages\",YEAR(D2429),"\",#REF!,"\Devis technique ",A2429),CONCATENATE("Voir dossier ",A2429)),HYPERLINK(CONCATENATE("O:\BE SCAM\1 chiffrages\",YEAR(D2429),"\",#REF!),CONCATENATE("Voir dossier ",A2429)))</f>
        <v>#REF!</v>
      </c>
      <c r="N2429" s="63" t="e">
        <f>IF(I2429&lt;&gt;"",HYPERLINK(CONCATENATE("O:\BE SCAM\1 chiffrages\",YEAR(G2429),"\",#REF!,"\Devis technique ",D2429),CONCATENATE("Voir dossier ",D2429)),HYPERLINK(CONCATENATE("O:\BE SCAM\1 chiffrages\",YEAR(G2429),"\",#REF!),CONCATENATE("Voir dossier ",D2429)))</f>
        <v>#REF!</v>
      </c>
    </row>
    <row r="2430" spans="11:14" ht="20.100000000000001" customHeight="1">
      <c r="K2430" s="63" t="e">
        <f>IF(F2430&lt;&gt;"",HYPERLINK(CONCATENATE("O:\BE SCAM\1 chiffrages\",YEAR(D2430),"\",#REF!,"\Devis technique ",A2430),CONCATENATE("Voir dossier ",A2430)),HYPERLINK(CONCATENATE("O:\BE SCAM\1 chiffrages\",YEAR(D2430),"\",#REF!),CONCATENATE("Voir dossier ",A2430)))</f>
        <v>#REF!</v>
      </c>
      <c r="N2430" s="63" t="e">
        <f>IF(I2430&lt;&gt;"",HYPERLINK(CONCATENATE("O:\BE SCAM\1 chiffrages\",YEAR(G2430),"\",#REF!,"\Devis technique ",D2430),CONCATENATE("Voir dossier ",D2430)),HYPERLINK(CONCATENATE("O:\BE SCAM\1 chiffrages\",YEAR(G2430),"\",#REF!),CONCATENATE("Voir dossier ",D2430)))</f>
        <v>#REF!</v>
      </c>
    </row>
    <row r="2431" spans="11:14" ht="20.100000000000001" customHeight="1">
      <c r="K2431" s="63" t="e">
        <f>IF(F2431&lt;&gt;"",HYPERLINK(CONCATENATE("O:\BE SCAM\1 chiffrages\",YEAR(D2431),"\",#REF!,"\Devis technique ",A2431),CONCATENATE("Voir dossier ",A2431)),HYPERLINK(CONCATENATE("O:\BE SCAM\1 chiffrages\",YEAR(D2431),"\",#REF!),CONCATENATE("Voir dossier ",A2431)))</f>
        <v>#REF!</v>
      </c>
      <c r="N2431" s="63" t="e">
        <f>IF(I2431&lt;&gt;"",HYPERLINK(CONCATENATE("O:\BE SCAM\1 chiffrages\",YEAR(G2431),"\",#REF!,"\Devis technique ",D2431),CONCATENATE("Voir dossier ",D2431)),HYPERLINK(CONCATENATE("O:\BE SCAM\1 chiffrages\",YEAR(G2431),"\",#REF!),CONCATENATE("Voir dossier ",D2431)))</f>
        <v>#REF!</v>
      </c>
    </row>
    <row r="2432" spans="11:14" ht="20.100000000000001" customHeight="1">
      <c r="K2432" s="63" t="e">
        <f>IF(F2432&lt;&gt;"",HYPERLINK(CONCATENATE("O:\BE SCAM\1 chiffrages\",YEAR(D2432),"\",#REF!,"\Devis technique ",A2432),CONCATENATE("Voir dossier ",A2432)),HYPERLINK(CONCATENATE("O:\BE SCAM\1 chiffrages\",YEAR(D2432),"\",#REF!),CONCATENATE("Voir dossier ",A2432)))</f>
        <v>#REF!</v>
      </c>
      <c r="N2432" s="63" t="e">
        <f>IF(I2432&lt;&gt;"",HYPERLINK(CONCATENATE("O:\BE SCAM\1 chiffrages\",YEAR(G2432),"\",#REF!,"\Devis technique ",D2432),CONCATENATE("Voir dossier ",D2432)),HYPERLINK(CONCATENATE("O:\BE SCAM\1 chiffrages\",YEAR(G2432),"\",#REF!),CONCATENATE("Voir dossier ",D2432)))</f>
        <v>#REF!</v>
      </c>
    </row>
    <row r="2433" spans="11:14" ht="20.100000000000001" customHeight="1">
      <c r="K2433" s="63" t="e">
        <f>IF(F2433&lt;&gt;"",HYPERLINK(CONCATENATE("O:\BE SCAM\1 chiffrages\",YEAR(D2433),"\",#REF!,"\Devis technique ",A2433),CONCATENATE("Voir dossier ",A2433)),HYPERLINK(CONCATENATE("O:\BE SCAM\1 chiffrages\",YEAR(D2433),"\",#REF!),CONCATENATE("Voir dossier ",A2433)))</f>
        <v>#REF!</v>
      </c>
      <c r="N2433" s="63" t="e">
        <f>IF(I2433&lt;&gt;"",HYPERLINK(CONCATENATE("O:\BE SCAM\1 chiffrages\",YEAR(G2433),"\",#REF!,"\Devis technique ",D2433),CONCATENATE("Voir dossier ",D2433)),HYPERLINK(CONCATENATE("O:\BE SCAM\1 chiffrages\",YEAR(G2433),"\",#REF!),CONCATENATE("Voir dossier ",D2433)))</f>
        <v>#REF!</v>
      </c>
    </row>
    <row r="2434" spans="11:14" ht="20.100000000000001" customHeight="1">
      <c r="K2434" s="63" t="e">
        <f>IF(F2434&lt;&gt;"",HYPERLINK(CONCATENATE("O:\BE SCAM\1 chiffrages\",YEAR(D2434),"\",#REF!,"\Devis technique ",A2434),CONCATENATE("Voir dossier ",A2434)),HYPERLINK(CONCATENATE("O:\BE SCAM\1 chiffrages\",YEAR(D2434),"\",#REF!),CONCATENATE("Voir dossier ",A2434)))</f>
        <v>#REF!</v>
      </c>
      <c r="N2434" s="63" t="e">
        <f>IF(I2434&lt;&gt;"",HYPERLINK(CONCATENATE("O:\BE SCAM\1 chiffrages\",YEAR(G2434),"\",#REF!,"\Devis technique ",D2434),CONCATENATE("Voir dossier ",D2434)),HYPERLINK(CONCATENATE("O:\BE SCAM\1 chiffrages\",YEAR(G2434),"\",#REF!),CONCATENATE("Voir dossier ",D2434)))</f>
        <v>#REF!</v>
      </c>
    </row>
    <row r="2435" spans="11:14" ht="20.100000000000001" customHeight="1">
      <c r="K2435" s="63" t="e">
        <f>IF(F2435&lt;&gt;"",HYPERLINK(CONCATENATE("O:\BE SCAM\1 chiffrages\",YEAR(D2435),"\",#REF!,"\Devis technique ",A2435),CONCATENATE("Voir dossier ",A2435)),HYPERLINK(CONCATENATE("O:\BE SCAM\1 chiffrages\",YEAR(D2435),"\",#REF!),CONCATENATE("Voir dossier ",A2435)))</f>
        <v>#REF!</v>
      </c>
      <c r="N2435" s="63" t="e">
        <f>IF(I2435&lt;&gt;"",HYPERLINK(CONCATENATE("O:\BE SCAM\1 chiffrages\",YEAR(G2435),"\",#REF!,"\Devis technique ",D2435),CONCATENATE("Voir dossier ",D2435)),HYPERLINK(CONCATENATE("O:\BE SCAM\1 chiffrages\",YEAR(G2435),"\",#REF!),CONCATENATE("Voir dossier ",D2435)))</f>
        <v>#REF!</v>
      </c>
    </row>
    <row r="2436" spans="11:14" ht="20.100000000000001" customHeight="1">
      <c r="K2436" s="63" t="e">
        <f>IF(F2436&lt;&gt;"",HYPERLINK(CONCATENATE("O:\BE SCAM\1 chiffrages\",YEAR(D2436),"\",#REF!,"\Devis technique ",A2436),CONCATENATE("Voir dossier ",A2436)),HYPERLINK(CONCATENATE("O:\BE SCAM\1 chiffrages\",YEAR(D2436),"\",#REF!),CONCATENATE("Voir dossier ",A2436)))</f>
        <v>#REF!</v>
      </c>
      <c r="N2436" s="63" t="e">
        <f>IF(I2436&lt;&gt;"",HYPERLINK(CONCATENATE("O:\BE SCAM\1 chiffrages\",YEAR(G2436),"\",#REF!,"\Devis technique ",D2436),CONCATENATE("Voir dossier ",D2436)),HYPERLINK(CONCATENATE("O:\BE SCAM\1 chiffrages\",YEAR(G2436),"\",#REF!),CONCATENATE("Voir dossier ",D2436)))</f>
        <v>#REF!</v>
      </c>
    </row>
    <row r="2437" spans="11:14" ht="20.100000000000001" customHeight="1">
      <c r="K2437" s="63" t="e">
        <f>IF(F2437&lt;&gt;"",HYPERLINK(CONCATENATE("O:\BE SCAM\1 chiffrages\",YEAR(D2437),"\",#REF!,"\Devis technique ",A2437),CONCATENATE("Voir dossier ",A2437)),HYPERLINK(CONCATENATE("O:\BE SCAM\1 chiffrages\",YEAR(D2437),"\",#REF!),CONCATENATE("Voir dossier ",A2437)))</f>
        <v>#REF!</v>
      </c>
      <c r="N2437" s="63" t="e">
        <f>IF(I2437&lt;&gt;"",HYPERLINK(CONCATENATE("O:\BE SCAM\1 chiffrages\",YEAR(G2437),"\",#REF!,"\Devis technique ",D2437),CONCATENATE("Voir dossier ",D2437)),HYPERLINK(CONCATENATE("O:\BE SCAM\1 chiffrages\",YEAR(G2437),"\",#REF!),CONCATENATE("Voir dossier ",D2437)))</f>
        <v>#REF!</v>
      </c>
    </row>
    <row r="2438" spans="11:14" ht="20.100000000000001" customHeight="1">
      <c r="K2438" s="63" t="e">
        <f>IF(F2438&lt;&gt;"",HYPERLINK(CONCATENATE("O:\BE SCAM\1 chiffrages\",YEAR(D2438),"\",#REF!,"\Devis technique ",A2438),CONCATENATE("Voir dossier ",A2438)),HYPERLINK(CONCATENATE("O:\BE SCAM\1 chiffrages\",YEAR(D2438),"\",#REF!),CONCATENATE("Voir dossier ",A2438)))</f>
        <v>#REF!</v>
      </c>
      <c r="N2438" s="63" t="e">
        <f>IF(I2438&lt;&gt;"",HYPERLINK(CONCATENATE("O:\BE SCAM\1 chiffrages\",YEAR(G2438),"\",#REF!,"\Devis technique ",D2438),CONCATENATE("Voir dossier ",D2438)),HYPERLINK(CONCATENATE("O:\BE SCAM\1 chiffrages\",YEAR(G2438),"\",#REF!),CONCATENATE("Voir dossier ",D2438)))</f>
        <v>#REF!</v>
      </c>
    </row>
    <row r="2439" spans="11:14" ht="20.100000000000001" customHeight="1">
      <c r="K2439" s="63" t="e">
        <f>IF(F2439&lt;&gt;"",HYPERLINK(CONCATENATE("O:\BE SCAM\1 chiffrages\",YEAR(D2439),"\",#REF!,"\Devis technique ",A2439),CONCATENATE("Voir dossier ",A2439)),HYPERLINK(CONCATENATE("O:\BE SCAM\1 chiffrages\",YEAR(D2439),"\",#REF!),CONCATENATE("Voir dossier ",A2439)))</f>
        <v>#REF!</v>
      </c>
      <c r="N2439" s="63" t="e">
        <f>IF(I2439&lt;&gt;"",HYPERLINK(CONCATENATE("O:\BE SCAM\1 chiffrages\",YEAR(G2439),"\",#REF!,"\Devis technique ",D2439),CONCATENATE("Voir dossier ",D2439)),HYPERLINK(CONCATENATE("O:\BE SCAM\1 chiffrages\",YEAR(G2439),"\",#REF!),CONCATENATE("Voir dossier ",D2439)))</f>
        <v>#REF!</v>
      </c>
    </row>
    <row r="2440" spans="11:14" ht="20.100000000000001" customHeight="1">
      <c r="K2440" s="63" t="e">
        <f>IF(F2440&lt;&gt;"",HYPERLINK(CONCATENATE("O:\BE SCAM\1 chiffrages\",YEAR(D2440),"\",#REF!,"\Devis technique ",A2440),CONCATENATE("Voir dossier ",A2440)),HYPERLINK(CONCATENATE("O:\BE SCAM\1 chiffrages\",YEAR(D2440),"\",#REF!),CONCATENATE("Voir dossier ",A2440)))</f>
        <v>#REF!</v>
      </c>
      <c r="N2440" s="63" t="e">
        <f>IF(I2440&lt;&gt;"",HYPERLINK(CONCATENATE("O:\BE SCAM\1 chiffrages\",YEAR(G2440),"\",#REF!,"\Devis technique ",D2440),CONCATENATE("Voir dossier ",D2440)),HYPERLINK(CONCATENATE("O:\BE SCAM\1 chiffrages\",YEAR(G2440),"\",#REF!),CONCATENATE("Voir dossier ",D2440)))</f>
        <v>#REF!</v>
      </c>
    </row>
    <row r="2441" spans="11:14" ht="20.100000000000001" customHeight="1">
      <c r="K2441" s="63" t="e">
        <f>IF(F2441&lt;&gt;"",HYPERLINK(CONCATENATE("O:\BE SCAM\1 chiffrages\",YEAR(D2441),"\",#REF!,"\Devis technique ",A2441),CONCATENATE("Voir dossier ",A2441)),HYPERLINK(CONCATENATE("O:\BE SCAM\1 chiffrages\",YEAR(D2441),"\",#REF!),CONCATENATE("Voir dossier ",A2441)))</f>
        <v>#REF!</v>
      </c>
      <c r="N2441" s="63" t="e">
        <f>IF(I2441&lt;&gt;"",HYPERLINK(CONCATENATE("O:\BE SCAM\1 chiffrages\",YEAR(G2441),"\",#REF!,"\Devis technique ",D2441),CONCATENATE("Voir dossier ",D2441)),HYPERLINK(CONCATENATE("O:\BE SCAM\1 chiffrages\",YEAR(G2441),"\",#REF!),CONCATENATE("Voir dossier ",D2441)))</f>
        <v>#REF!</v>
      </c>
    </row>
    <row r="2442" spans="11:14" ht="20.100000000000001" customHeight="1">
      <c r="K2442" s="63" t="e">
        <f>IF(F2442&lt;&gt;"",HYPERLINK(CONCATENATE("O:\BE SCAM\1 chiffrages\",YEAR(D2442),"\",#REF!,"\Devis technique ",A2442),CONCATENATE("Voir dossier ",A2442)),HYPERLINK(CONCATENATE("O:\BE SCAM\1 chiffrages\",YEAR(D2442),"\",#REF!),CONCATENATE("Voir dossier ",A2442)))</f>
        <v>#REF!</v>
      </c>
      <c r="N2442" s="63" t="e">
        <f>IF(I2442&lt;&gt;"",HYPERLINK(CONCATENATE("O:\BE SCAM\1 chiffrages\",YEAR(G2442),"\",#REF!,"\Devis technique ",D2442),CONCATENATE("Voir dossier ",D2442)),HYPERLINK(CONCATENATE("O:\BE SCAM\1 chiffrages\",YEAR(G2442),"\",#REF!),CONCATENATE("Voir dossier ",D2442)))</f>
        <v>#REF!</v>
      </c>
    </row>
    <row r="2443" spans="11:14" ht="20.100000000000001" customHeight="1">
      <c r="K2443" s="63" t="e">
        <f>IF(F2443&lt;&gt;"",HYPERLINK(CONCATENATE("O:\BE SCAM\1 chiffrages\",YEAR(D2443),"\",#REF!,"\Devis technique ",A2443),CONCATENATE("Voir dossier ",A2443)),HYPERLINK(CONCATENATE("O:\BE SCAM\1 chiffrages\",YEAR(D2443),"\",#REF!),CONCATENATE("Voir dossier ",A2443)))</f>
        <v>#REF!</v>
      </c>
      <c r="N2443" s="63" t="e">
        <f>IF(I2443&lt;&gt;"",HYPERLINK(CONCATENATE("O:\BE SCAM\1 chiffrages\",YEAR(G2443),"\",#REF!,"\Devis technique ",D2443),CONCATENATE("Voir dossier ",D2443)),HYPERLINK(CONCATENATE("O:\BE SCAM\1 chiffrages\",YEAR(G2443),"\",#REF!),CONCATENATE("Voir dossier ",D2443)))</f>
        <v>#REF!</v>
      </c>
    </row>
    <row r="2444" spans="11:14" ht="20.100000000000001" customHeight="1">
      <c r="K2444" s="63" t="e">
        <f>IF(F2444&lt;&gt;"",HYPERLINK(CONCATENATE("O:\BE SCAM\1 chiffrages\",YEAR(D2444),"\",#REF!,"\Devis technique ",A2444),CONCATENATE("Voir dossier ",A2444)),HYPERLINK(CONCATENATE("O:\BE SCAM\1 chiffrages\",YEAR(D2444),"\",#REF!),CONCATENATE("Voir dossier ",A2444)))</f>
        <v>#REF!</v>
      </c>
      <c r="N2444" s="63" t="e">
        <f>IF(I2444&lt;&gt;"",HYPERLINK(CONCATENATE("O:\BE SCAM\1 chiffrages\",YEAR(G2444),"\",#REF!,"\Devis technique ",D2444),CONCATENATE("Voir dossier ",D2444)),HYPERLINK(CONCATENATE("O:\BE SCAM\1 chiffrages\",YEAR(G2444),"\",#REF!),CONCATENATE("Voir dossier ",D2444)))</f>
        <v>#REF!</v>
      </c>
    </row>
    <row r="2445" spans="11:14" ht="20.100000000000001" customHeight="1">
      <c r="K2445" s="63" t="e">
        <f>IF(F2445&lt;&gt;"",HYPERLINK(CONCATENATE("O:\BE SCAM\1 chiffrages\",YEAR(D2445),"\",#REF!,"\Devis technique ",A2445),CONCATENATE("Voir dossier ",A2445)),HYPERLINK(CONCATENATE("O:\BE SCAM\1 chiffrages\",YEAR(D2445),"\",#REF!),CONCATENATE("Voir dossier ",A2445)))</f>
        <v>#REF!</v>
      </c>
      <c r="N2445" s="63" t="e">
        <f>IF(I2445&lt;&gt;"",HYPERLINK(CONCATENATE("O:\BE SCAM\1 chiffrages\",YEAR(G2445),"\",#REF!,"\Devis technique ",D2445),CONCATENATE("Voir dossier ",D2445)),HYPERLINK(CONCATENATE("O:\BE SCAM\1 chiffrages\",YEAR(G2445),"\",#REF!),CONCATENATE("Voir dossier ",D2445)))</f>
        <v>#REF!</v>
      </c>
    </row>
    <row r="2446" spans="11:14" ht="20.100000000000001" customHeight="1">
      <c r="K2446" s="63" t="e">
        <f>IF(F2446&lt;&gt;"",HYPERLINK(CONCATENATE("O:\BE SCAM\1 chiffrages\",YEAR(D2446),"\",#REF!,"\Devis technique ",A2446),CONCATENATE("Voir dossier ",A2446)),HYPERLINK(CONCATENATE("O:\BE SCAM\1 chiffrages\",YEAR(D2446),"\",#REF!),CONCATENATE("Voir dossier ",A2446)))</f>
        <v>#REF!</v>
      </c>
      <c r="N2446" s="63" t="e">
        <f>IF(I2446&lt;&gt;"",HYPERLINK(CONCATENATE("O:\BE SCAM\1 chiffrages\",YEAR(G2446),"\",#REF!,"\Devis technique ",D2446),CONCATENATE("Voir dossier ",D2446)),HYPERLINK(CONCATENATE("O:\BE SCAM\1 chiffrages\",YEAR(G2446),"\",#REF!),CONCATENATE("Voir dossier ",D2446)))</f>
        <v>#REF!</v>
      </c>
    </row>
    <row r="2447" spans="11:14" ht="20.100000000000001" customHeight="1">
      <c r="K2447" s="63" t="e">
        <f>IF(F2447&lt;&gt;"",HYPERLINK(CONCATENATE("O:\BE SCAM\1 chiffrages\",YEAR(D2447),"\",#REF!,"\Devis technique ",A2447),CONCATENATE("Voir dossier ",A2447)),HYPERLINK(CONCATENATE("O:\BE SCAM\1 chiffrages\",YEAR(D2447),"\",#REF!),CONCATENATE("Voir dossier ",A2447)))</f>
        <v>#REF!</v>
      </c>
      <c r="N2447" s="63" t="e">
        <f>IF(I2447&lt;&gt;"",HYPERLINK(CONCATENATE("O:\BE SCAM\1 chiffrages\",YEAR(G2447),"\",#REF!,"\Devis technique ",D2447),CONCATENATE("Voir dossier ",D2447)),HYPERLINK(CONCATENATE("O:\BE SCAM\1 chiffrages\",YEAR(G2447),"\",#REF!),CONCATENATE("Voir dossier ",D2447)))</f>
        <v>#REF!</v>
      </c>
    </row>
    <row r="2448" spans="11:14" ht="20.100000000000001" customHeight="1">
      <c r="K2448" s="63" t="e">
        <f>IF(F2448&lt;&gt;"",HYPERLINK(CONCATENATE("O:\BE SCAM\1 chiffrages\",YEAR(D2448),"\",#REF!,"\Devis technique ",A2448),CONCATENATE("Voir dossier ",A2448)),HYPERLINK(CONCATENATE("O:\BE SCAM\1 chiffrages\",YEAR(D2448),"\",#REF!),CONCATENATE("Voir dossier ",A2448)))</f>
        <v>#REF!</v>
      </c>
      <c r="N2448" s="63" t="e">
        <f>IF(I2448&lt;&gt;"",HYPERLINK(CONCATENATE("O:\BE SCAM\1 chiffrages\",YEAR(G2448),"\",#REF!,"\Devis technique ",D2448),CONCATENATE("Voir dossier ",D2448)),HYPERLINK(CONCATENATE("O:\BE SCAM\1 chiffrages\",YEAR(G2448),"\",#REF!),CONCATENATE("Voir dossier ",D2448)))</f>
        <v>#REF!</v>
      </c>
    </row>
    <row r="2449" spans="11:14" ht="20.100000000000001" customHeight="1">
      <c r="K2449" s="63" t="e">
        <f>IF(F2449&lt;&gt;"",HYPERLINK(CONCATENATE("O:\BE SCAM\1 chiffrages\",YEAR(D2449),"\",#REF!,"\Devis technique ",A2449),CONCATENATE("Voir dossier ",A2449)),HYPERLINK(CONCATENATE("O:\BE SCAM\1 chiffrages\",YEAR(D2449),"\",#REF!),CONCATENATE("Voir dossier ",A2449)))</f>
        <v>#REF!</v>
      </c>
      <c r="N2449" s="63" t="e">
        <f>IF(I2449&lt;&gt;"",HYPERLINK(CONCATENATE("O:\BE SCAM\1 chiffrages\",YEAR(G2449),"\",#REF!,"\Devis technique ",D2449),CONCATENATE("Voir dossier ",D2449)),HYPERLINK(CONCATENATE("O:\BE SCAM\1 chiffrages\",YEAR(G2449),"\",#REF!),CONCATENATE("Voir dossier ",D2449)))</f>
        <v>#REF!</v>
      </c>
    </row>
    <row r="2450" spans="11:14" ht="20.100000000000001" customHeight="1">
      <c r="K2450" s="63" t="e">
        <f>IF(F2450&lt;&gt;"",HYPERLINK(CONCATENATE("O:\BE SCAM\1 chiffrages\",YEAR(D2450),"\",#REF!,"\Devis technique ",A2450),CONCATENATE("Voir dossier ",A2450)),HYPERLINK(CONCATENATE("O:\BE SCAM\1 chiffrages\",YEAR(D2450),"\",#REF!),CONCATENATE("Voir dossier ",A2450)))</f>
        <v>#REF!</v>
      </c>
      <c r="N2450" s="63" t="e">
        <f>IF(I2450&lt;&gt;"",HYPERLINK(CONCATENATE("O:\BE SCAM\1 chiffrages\",YEAR(G2450),"\",#REF!,"\Devis technique ",D2450),CONCATENATE("Voir dossier ",D2450)),HYPERLINK(CONCATENATE("O:\BE SCAM\1 chiffrages\",YEAR(G2450),"\",#REF!),CONCATENATE("Voir dossier ",D2450)))</f>
        <v>#REF!</v>
      </c>
    </row>
    <row r="2451" spans="11:14" ht="20.100000000000001" customHeight="1">
      <c r="K2451" s="63" t="e">
        <f>IF(F2451&lt;&gt;"",HYPERLINK(CONCATENATE("O:\BE SCAM\1 chiffrages\",YEAR(D2451),"\",#REF!,"\Devis technique ",A2451),CONCATENATE("Voir dossier ",A2451)),HYPERLINK(CONCATENATE("O:\BE SCAM\1 chiffrages\",YEAR(D2451),"\",#REF!),CONCATENATE("Voir dossier ",A2451)))</f>
        <v>#REF!</v>
      </c>
      <c r="N2451" s="63" t="e">
        <f>IF(I2451&lt;&gt;"",HYPERLINK(CONCATENATE("O:\BE SCAM\1 chiffrages\",YEAR(G2451),"\",#REF!,"\Devis technique ",D2451),CONCATENATE("Voir dossier ",D2451)),HYPERLINK(CONCATENATE("O:\BE SCAM\1 chiffrages\",YEAR(G2451),"\",#REF!),CONCATENATE("Voir dossier ",D2451)))</f>
        <v>#REF!</v>
      </c>
    </row>
    <row r="2452" spans="11:14" ht="20.100000000000001" customHeight="1">
      <c r="K2452" s="63" t="e">
        <f>IF(F2452&lt;&gt;"",HYPERLINK(CONCATENATE("O:\BE SCAM\1 chiffrages\",YEAR(D2452),"\",#REF!,"\Devis technique ",A2452),CONCATENATE("Voir dossier ",A2452)),HYPERLINK(CONCATENATE("O:\BE SCAM\1 chiffrages\",YEAR(D2452),"\",#REF!),CONCATENATE("Voir dossier ",A2452)))</f>
        <v>#REF!</v>
      </c>
      <c r="N2452" s="63" t="e">
        <f>IF(I2452&lt;&gt;"",HYPERLINK(CONCATENATE("O:\BE SCAM\1 chiffrages\",YEAR(G2452),"\",#REF!,"\Devis technique ",D2452),CONCATENATE("Voir dossier ",D2452)),HYPERLINK(CONCATENATE("O:\BE SCAM\1 chiffrages\",YEAR(G2452),"\",#REF!),CONCATENATE("Voir dossier ",D2452)))</f>
        <v>#REF!</v>
      </c>
    </row>
    <row r="2453" spans="11:14" ht="20.100000000000001" customHeight="1">
      <c r="K2453" s="63" t="e">
        <f>IF(F2453&lt;&gt;"",HYPERLINK(CONCATENATE("O:\BE SCAM\1 chiffrages\",YEAR(D2453),"\",#REF!,"\Devis technique ",A2453),CONCATENATE("Voir dossier ",A2453)),HYPERLINK(CONCATENATE("O:\BE SCAM\1 chiffrages\",YEAR(D2453),"\",#REF!),CONCATENATE("Voir dossier ",A2453)))</f>
        <v>#REF!</v>
      </c>
      <c r="N2453" s="63" t="e">
        <f>IF(I2453&lt;&gt;"",HYPERLINK(CONCATENATE("O:\BE SCAM\1 chiffrages\",YEAR(G2453),"\",#REF!,"\Devis technique ",D2453),CONCATENATE("Voir dossier ",D2453)),HYPERLINK(CONCATENATE("O:\BE SCAM\1 chiffrages\",YEAR(G2453),"\",#REF!),CONCATENATE("Voir dossier ",D2453)))</f>
        <v>#REF!</v>
      </c>
    </row>
    <row r="2454" spans="11:14" ht="20.100000000000001" customHeight="1">
      <c r="K2454" s="63" t="e">
        <f>IF(F2454&lt;&gt;"",HYPERLINK(CONCATENATE("O:\BE SCAM\1 chiffrages\",YEAR(D2454),"\",#REF!,"\Devis technique ",A2454),CONCATENATE("Voir dossier ",A2454)),HYPERLINK(CONCATENATE("O:\BE SCAM\1 chiffrages\",YEAR(D2454),"\",#REF!),CONCATENATE("Voir dossier ",A2454)))</f>
        <v>#REF!</v>
      </c>
      <c r="N2454" s="63" t="e">
        <f>IF(I2454&lt;&gt;"",HYPERLINK(CONCATENATE("O:\BE SCAM\1 chiffrages\",YEAR(G2454),"\",#REF!,"\Devis technique ",D2454),CONCATENATE("Voir dossier ",D2454)),HYPERLINK(CONCATENATE("O:\BE SCAM\1 chiffrages\",YEAR(G2454),"\",#REF!),CONCATENATE("Voir dossier ",D2454)))</f>
        <v>#REF!</v>
      </c>
    </row>
    <row r="2455" spans="11:14" ht="20.100000000000001" customHeight="1">
      <c r="K2455" s="63" t="e">
        <f>IF(F2455&lt;&gt;"",HYPERLINK(CONCATENATE("O:\BE SCAM\1 chiffrages\",YEAR(D2455),"\",#REF!,"\Devis technique ",A2455),CONCATENATE("Voir dossier ",A2455)),HYPERLINK(CONCATENATE("O:\BE SCAM\1 chiffrages\",YEAR(D2455),"\",#REF!),CONCATENATE("Voir dossier ",A2455)))</f>
        <v>#REF!</v>
      </c>
      <c r="N2455" s="63" t="e">
        <f>IF(I2455&lt;&gt;"",HYPERLINK(CONCATENATE("O:\BE SCAM\1 chiffrages\",YEAR(G2455),"\",#REF!,"\Devis technique ",D2455),CONCATENATE("Voir dossier ",D2455)),HYPERLINK(CONCATENATE("O:\BE SCAM\1 chiffrages\",YEAR(G2455),"\",#REF!),CONCATENATE("Voir dossier ",D2455)))</f>
        <v>#REF!</v>
      </c>
    </row>
    <row r="2456" spans="11:14" ht="20.100000000000001" customHeight="1">
      <c r="K2456" s="63" t="e">
        <f>IF(F2456&lt;&gt;"",HYPERLINK(CONCATENATE("O:\BE SCAM\1 chiffrages\",YEAR(D2456),"\",#REF!,"\Devis technique ",A2456),CONCATENATE("Voir dossier ",A2456)),HYPERLINK(CONCATENATE("O:\BE SCAM\1 chiffrages\",YEAR(D2456),"\",#REF!),CONCATENATE("Voir dossier ",A2456)))</f>
        <v>#REF!</v>
      </c>
      <c r="N2456" s="63" t="e">
        <f>IF(I2456&lt;&gt;"",HYPERLINK(CONCATENATE("O:\BE SCAM\1 chiffrages\",YEAR(G2456),"\",#REF!,"\Devis technique ",D2456),CONCATENATE("Voir dossier ",D2456)),HYPERLINK(CONCATENATE("O:\BE SCAM\1 chiffrages\",YEAR(G2456),"\",#REF!),CONCATENATE("Voir dossier ",D2456)))</f>
        <v>#REF!</v>
      </c>
    </row>
    <row r="2457" spans="11:14" ht="20.100000000000001" customHeight="1">
      <c r="K2457" s="63" t="e">
        <f>IF(F2457&lt;&gt;"",HYPERLINK(CONCATENATE("O:\BE SCAM\1 chiffrages\",YEAR(D2457),"\",#REF!,"\Devis technique ",A2457),CONCATENATE("Voir dossier ",A2457)),HYPERLINK(CONCATENATE("O:\BE SCAM\1 chiffrages\",YEAR(D2457),"\",#REF!),CONCATENATE("Voir dossier ",A2457)))</f>
        <v>#REF!</v>
      </c>
      <c r="N2457" s="63" t="e">
        <f>IF(I2457&lt;&gt;"",HYPERLINK(CONCATENATE("O:\BE SCAM\1 chiffrages\",YEAR(G2457),"\",#REF!,"\Devis technique ",D2457),CONCATENATE("Voir dossier ",D2457)),HYPERLINK(CONCATENATE("O:\BE SCAM\1 chiffrages\",YEAR(G2457),"\",#REF!),CONCATENATE("Voir dossier ",D2457)))</f>
        <v>#REF!</v>
      </c>
    </row>
    <row r="2458" spans="11:14" ht="20.100000000000001" customHeight="1">
      <c r="K2458" s="63" t="e">
        <f>IF(F2458&lt;&gt;"",HYPERLINK(CONCATENATE("O:\BE SCAM\1 chiffrages\",YEAR(D2458),"\",#REF!,"\Devis technique ",A2458),CONCATENATE("Voir dossier ",A2458)),HYPERLINK(CONCATENATE("O:\BE SCAM\1 chiffrages\",YEAR(D2458),"\",#REF!),CONCATENATE("Voir dossier ",A2458)))</f>
        <v>#REF!</v>
      </c>
      <c r="N2458" s="63" t="e">
        <f>IF(I2458&lt;&gt;"",HYPERLINK(CONCATENATE("O:\BE SCAM\1 chiffrages\",YEAR(G2458),"\",#REF!,"\Devis technique ",D2458),CONCATENATE("Voir dossier ",D2458)),HYPERLINK(CONCATENATE("O:\BE SCAM\1 chiffrages\",YEAR(G2458),"\",#REF!),CONCATENATE("Voir dossier ",D2458)))</f>
        <v>#REF!</v>
      </c>
    </row>
    <row r="2459" spans="11:14" ht="20.100000000000001" customHeight="1">
      <c r="K2459" s="63" t="e">
        <f>IF(F2459&lt;&gt;"",HYPERLINK(CONCATENATE("O:\BE SCAM\1 chiffrages\",YEAR(D2459),"\",#REF!,"\Devis technique ",A2459),CONCATENATE("Voir dossier ",A2459)),HYPERLINK(CONCATENATE("O:\BE SCAM\1 chiffrages\",YEAR(D2459),"\",#REF!),CONCATENATE("Voir dossier ",A2459)))</f>
        <v>#REF!</v>
      </c>
      <c r="N2459" s="63" t="e">
        <f>IF(I2459&lt;&gt;"",HYPERLINK(CONCATENATE("O:\BE SCAM\1 chiffrages\",YEAR(G2459),"\",#REF!,"\Devis technique ",D2459),CONCATENATE("Voir dossier ",D2459)),HYPERLINK(CONCATENATE("O:\BE SCAM\1 chiffrages\",YEAR(G2459),"\",#REF!),CONCATENATE("Voir dossier ",D2459)))</f>
        <v>#REF!</v>
      </c>
    </row>
    <row r="2460" spans="11:14" ht="20.100000000000001" customHeight="1">
      <c r="K2460" s="63" t="e">
        <f>IF(F2460&lt;&gt;"",HYPERLINK(CONCATENATE("O:\BE SCAM\1 chiffrages\",YEAR(D2460),"\",#REF!,"\Devis technique ",A2460),CONCATENATE("Voir dossier ",A2460)),HYPERLINK(CONCATENATE("O:\BE SCAM\1 chiffrages\",YEAR(D2460),"\",#REF!),CONCATENATE("Voir dossier ",A2460)))</f>
        <v>#REF!</v>
      </c>
      <c r="N2460" s="63" t="e">
        <f>IF(I2460&lt;&gt;"",HYPERLINK(CONCATENATE("O:\BE SCAM\1 chiffrages\",YEAR(G2460),"\",#REF!,"\Devis technique ",D2460),CONCATENATE("Voir dossier ",D2460)),HYPERLINK(CONCATENATE("O:\BE SCAM\1 chiffrages\",YEAR(G2460),"\",#REF!),CONCATENATE("Voir dossier ",D2460)))</f>
        <v>#REF!</v>
      </c>
    </row>
    <row r="2461" spans="11:14" ht="20.100000000000001" customHeight="1">
      <c r="K2461" s="63" t="e">
        <f>IF(F2461&lt;&gt;"",HYPERLINK(CONCATENATE("O:\BE SCAM\1 chiffrages\",YEAR(D2461),"\",#REF!,"\Devis technique ",A2461),CONCATENATE("Voir dossier ",A2461)),HYPERLINK(CONCATENATE("O:\BE SCAM\1 chiffrages\",YEAR(D2461),"\",#REF!),CONCATENATE("Voir dossier ",A2461)))</f>
        <v>#REF!</v>
      </c>
      <c r="N2461" s="63" t="e">
        <f>IF(I2461&lt;&gt;"",HYPERLINK(CONCATENATE("O:\BE SCAM\1 chiffrages\",YEAR(G2461),"\",#REF!,"\Devis technique ",D2461),CONCATENATE("Voir dossier ",D2461)),HYPERLINK(CONCATENATE("O:\BE SCAM\1 chiffrages\",YEAR(G2461),"\",#REF!),CONCATENATE("Voir dossier ",D2461)))</f>
        <v>#REF!</v>
      </c>
    </row>
    <row r="2462" spans="11:14" ht="20.100000000000001" customHeight="1">
      <c r="K2462" s="63" t="e">
        <f>IF(F2462&lt;&gt;"",HYPERLINK(CONCATENATE("O:\BE SCAM\1 chiffrages\",YEAR(D2462),"\",#REF!,"\Devis technique ",A2462),CONCATENATE("Voir dossier ",A2462)),HYPERLINK(CONCATENATE("O:\BE SCAM\1 chiffrages\",YEAR(D2462),"\",#REF!),CONCATENATE("Voir dossier ",A2462)))</f>
        <v>#REF!</v>
      </c>
      <c r="N2462" s="63" t="e">
        <f>IF(I2462&lt;&gt;"",HYPERLINK(CONCATENATE("O:\BE SCAM\1 chiffrages\",YEAR(G2462),"\",#REF!,"\Devis technique ",D2462),CONCATENATE("Voir dossier ",D2462)),HYPERLINK(CONCATENATE("O:\BE SCAM\1 chiffrages\",YEAR(G2462),"\",#REF!),CONCATENATE("Voir dossier ",D2462)))</f>
        <v>#REF!</v>
      </c>
    </row>
    <row r="2463" spans="11:14" ht="20.100000000000001" customHeight="1">
      <c r="K2463" s="63" t="e">
        <f>IF(F2463&lt;&gt;"",HYPERLINK(CONCATENATE("O:\BE SCAM\1 chiffrages\",YEAR(D2463),"\",#REF!,"\Devis technique ",A2463),CONCATENATE("Voir dossier ",A2463)),HYPERLINK(CONCATENATE("O:\BE SCAM\1 chiffrages\",YEAR(D2463),"\",#REF!),CONCATENATE("Voir dossier ",A2463)))</f>
        <v>#REF!</v>
      </c>
      <c r="N2463" s="63" t="e">
        <f>IF(I2463&lt;&gt;"",HYPERLINK(CONCATENATE("O:\BE SCAM\1 chiffrages\",YEAR(G2463),"\",#REF!,"\Devis technique ",D2463),CONCATENATE("Voir dossier ",D2463)),HYPERLINK(CONCATENATE("O:\BE SCAM\1 chiffrages\",YEAR(G2463),"\",#REF!),CONCATENATE("Voir dossier ",D2463)))</f>
        <v>#REF!</v>
      </c>
    </row>
    <row r="2464" spans="11:14" ht="20.100000000000001" customHeight="1">
      <c r="K2464" s="63" t="e">
        <f>IF(F2464&lt;&gt;"",HYPERLINK(CONCATENATE("O:\BE SCAM\1 chiffrages\",YEAR(D2464),"\",#REF!,"\Devis technique ",A2464),CONCATENATE("Voir dossier ",A2464)),HYPERLINK(CONCATENATE("O:\BE SCAM\1 chiffrages\",YEAR(D2464),"\",#REF!),CONCATENATE("Voir dossier ",A2464)))</f>
        <v>#REF!</v>
      </c>
      <c r="N2464" s="63" t="e">
        <f>IF(I2464&lt;&gt;"",HYPERLINK(CONCATENATE("O:\BE SCAM\1 chiffrages\",YEAR(G2464),"\",#REF!,"\Devis technique ",D2464),CONCATENATE("Voir dossier ",D2464)),HYPERLINK(CONCATENATE("O:\BE SCAM\1 chiffrages\",YEAR(G2464),"\",#REF!),CONCATENATE("Voir dossier ",D2464)))</f>
        <v>#REF!</v>
      </c>
    </row>
    <row r="2465" spans="11:14" ht="20.100000000000001" customHeight="1">
      <c r="K2465" s="63" t="e">
        <f>IF(F2465&lt;&gt;"",HYPERLINK(CONCATENATE("O:\BE SCAM\1 chiffrages\",YEAR(D2465),"\",#REF!,"\Devis technique ",A2465),CONCATENATE("Voir dossier ",A2465)),HYPERLINK(CONCATENATE("O:\BE SCAM\1 chiffrages\",YEAR(D2465),"\",#REF!),CONCATENATE("Voir dossier ",A2465)))</f>
        <v>#REF!</v>
      </c>
      <c r="N2465" s="63" t="e">
        <f>IF(I2465&lt;&gt;"",HYPERLINK(CONCATENATE("O:\BE SCAM\1 chiffrages\",YEAR(G2465),"\",#REF!,"\Devis technique ",D2465),CONCATENATE("Voir dossier ",D2465)),HYPERLINK(CONCATENATE("O:\BE SCAM\1 chiffrages\",YEAR(G2465),"\",#REF!),CONCATENATE("Voir dossier ",D2465)))</f>
        <v>#REF!</v>
      </c>
    </row>
    <row r="2466" spans="11:14" ht="20.100000000000001" customHeight="1">
      <c r="K2466" s="63" t="e">
        <f>IF(F2466&lt;&gt;"",HYPERLINK(CONCATENATE("O:\BE SCAM\1 chiffrages\",YEAR(D2466),"\",#REF!,"\Devis technique ",A2466),CONCATENATE("Voir dossier ",A2466)),HYPERLINK(CONCATENATE("O:\BE SCAM\1 chiffrages\",YEAR(D2466),"\",#REF!),CONCATENATE("Voir dossier ",A2466)))</f>
        <v>#REF!</v>
      </c>
      <c r="N2466" s="63" t="e">
        <f>IF(I2466&lt;&gt;"",HYPERLINK(CONCATENATE("O:\BE SCAM\1 chiffrages\",YEAR(G2466),"\",#REF!,"\Devis technique ",D2466),CONCATENATE("Voir dossier ",D2466)),HYPERLINK(CONCATENATE("O:\BE SCAM\1 chiffrages\",YEAR(G2466),"\",#REF!),CONCATENATE("Voir dossier ",D2466)))</f>
        <v>#REF!</v>
      </c>
    </row>
    <row r="2467" spans="11:14" ht="20.100000000000001" customHeight="1">
      <c r="K2467" s="63" t="e">
        <f>IF(F2467&lt;&gt;"",HYPERLINK(CONCATENATE("O:\BE SCAM\1 chiffrages\",YEAR(D2467),"\",#REF!,"\Devis technique ",A2467),CONCATENATE("Voir dossier ",A2467)),HYPERLINK(CONCATENATE("O:\BE SCAM\1 chiffrages\",YEAR(D2467),"\",#REF!),CONCATENATE("Voir dossier ",A2467)))</f>
        <v>#REF!</v>
      </c>
      <c r="N2467" s="63" t="e">
        <f>IF(I2467&lt;&gt;"",HYPERLINK(CONCATENATE("O:\BE SCAM\1 chiffrages\",YEAR(G2467),"\",#REF!,"\Devis technique ",D2467),CONCATENATE("Voir dossier ",D2467)),HYPERLINK(CONCATENATE("O:\BE SCAM\1 chiffrages\",YEAR(G2467),"\",#REF!),CONCATENATE("Voir dossier ",D2467)))</f>
        <v>#REF!</v>
      </c>
    </row>
    <row r="2468" spans="11:14" ht="20.100000000000001" customHeight="1">
      <c r="K2468" s="63" t="e">
        <f>IF(F2468&lt;&gt;"",HYPERLINK(CONCATENATE("O:\BE SCAM\1 chiffrages\",YEAR(D2468),"\",#REF!,"\Devis technique ",A2468),CONCATENATE("Voir dossier ",A2468)),HYPERLINK(CONCATENATE("O:\BE SCAM\1 chiffrages\",YEAR(D2468),"\",#REF!),CONCATENATE("Voir dossier ",A2468)))</f>
        <v>#REF!</v>
      </c>
      <c r="N2468" s="63" t="e">
        <f>IF(I2468&lt;&gt;"",HYPERLINK(CONCATENATE("O:\BE SCAM\1 chiffrages\",YEAR(G2468),"\",#REF!,"\Devis technique ",D2468),CONCATENATE("Voir dossier ",D2468)),HYPERLINK(CONCATENATE("O:\BE SCAM\1 chiffrages\",YEAR(G2468),"\",#REF!),CONCATENATE("Voir dossier ",D2468)))</f>
        <v>#REF!</v>
      </c>
    </row>
    <row r="2469" spans="11:14" ht="20.100000000000001" customHeight="1">
      <c r="K2469" s="63" t="e">
        <f>IF(F2469&lt;&gt;"",HYPERLINK(CONCATENATE("O:\BE SCAM\1 chiffrages\",YEAR(D2469),"\",#REF!,"\Devis technique ",A2469),CONCATENATE("Voir dossier ",A2469)),HYPERLINK(CONCATENATE("O:\BE SCAM\1 chiffrages\",YEAR(D2469),"\",#REF!),CONCATENATE("Voir dossier ",A2469)))</f>
        <v>#REF!</v>
      </c>
      <c r="N2469" s="63" t="e">
        <f>IF(I2469&lt;&gt;"",HYPERLINK(CONCATENATE("O:\BE SCAM\1 chiffrages\",YEAR(G2469),"\",#REF!,"\Devis technique ",D2469),CONCATENATE("Voir dossier ",D2469)),HYPERLINK(CONCATENATE("O:\BE SCAM\1 chiffrages\",YEAR(G2469),"\",#REF!),CONCATENATE("Voir dossier ",D2469)))</f>
        <v>#REF!</v>
      </c>
    </row>
    <row r="2470" spans="11:14" ht="20.100000000000001" customHeight="1">
      <c r="K2470" s="63" t="e">
        <f>IF(F2470&lt;&gt;"",HYPERLINK(CONCATENATE("O:\BE SCAM\1 chiffrages\",YEAR(D2470),"\",#REF!,"\Devis technique ",A2470),CONCATENATE("Voir dossier ",A2470)),HYPERLINK(CONCATENATE("O:\BE SCAM\1 chiffrages\",YEAR(D2470),"\",#REF!),CONCATENATE("Voir dossier ",A2470)))</f>
        <v>#REF!</v>
      </c>
      <c r="N2470" s="63" t="e">
        <f>IF(I2470&lt;&gt;"",HYPERLINK(CONCATENATE("O:\BE SCAM\1 chiffrages\",YEAR(G2470),"\",#REF!,"\Devis technique ",D2470),CONCATENATE("Voir dossier ",D2470)),HYPERLINK(CONCATENATE("O:\BE SCAM\1 chiffrages\",YEAR(G2470),"\",#REF!),CONCATENATE("Voir dossier ",D2470)))</f>
        <v>#REF!</v>
      </c>
    </row>
    <row r="2471" spans="11:14" ht="20.100000000000001" customHeight="1">
      <c r="K2471" s="63" t="e">
        <f>IF(F2471&lt;&gt;"",HYPERLINK(CONCATENATE("O:\BE SCAM\1 chiffrages\",YEAR(D2471),"\",#REF!,"\Devis technique ",A2471),CONCATENATE("Voir dossier ",A2471)),HYPERLINK(CONCATENATE("O:\BE SCAM\1 chiffrages\",YEAR(D2471),"\",#REF!),CONCATENATE("Voir dossier ",A2471)))</f>
        <v>#REF!</v>
      </c>
      <c r="N2471" s="63" t="e">
        <f>IF(I2471&lt;&gt;"",HYPERLINK(CONCATENATE("O:\BE SCAM\1 chiffrages\",YEAR(G2471),"\",#REF!,"\Devis technique ",D2471),CONCATENATE("Voir dossier ",D2471)),HYPERLINK(CONCATENATE("O:\BE SCAM\1 chiffrages\",YEAR(G2471),"\",#REF!),CONCATENATE("Voir dossier ",D2471)))</f>
        <v>#REF!</v>
      </c>
    </row>
    <row r="2472" spans="11:14" ht="20.100000000000001" customHeight="1">
      <c r="K2472" s="63" t="e">
        <f>IF(F2472&lt;&gt;"",HYPERLINK(CONCATENATE("O:\BE SCAM\1 chiffrages\",YEAR(D2472),"\",#REF!,"\Devis technique ",A2472),CONCATENATE("Voir dossier ",A2472)),HYPERLINK(CONCATENATE("O:\BE SCAM\1 chiffrages\",YEAR(D2472),"\",#REF!),CONCATENATE("Voir dossier ",A2472)))</f>
        <v>#REF!</v>
      </c>
      <c r="N2472" s="63" t="e">
        <f>IF(I2472&lt;&gt;"",HYPERLINK(CONCATENATE("O:\BE SCAM\1 chiffrages\",YEAR(G2472),"\",#REF!,"\Devis technique ",D2472),CONCATENATE("Voir dossier ",D2472)),HYPERLINK(CONCATENATE("O:\BE SCAM\1 chiffrages\",YEAR(G2472),"\",#REF!),CONCATENATE("Voir dossier ",D2472)))</f>
        <v>#REF!</v>
      </c>
    </row>
    <row r="2473" spans="11:14" ht="20.100000000000001" customHeight="1">
      <c r="K2473" s="63" t="e">
        <f>IF(F2473&lt;&gt;"",HYPERLINK(CONCATENATE("O:\BE SCAM\1 chiffrages\",YEAR(D2473),"\",#REF!,"\Devis technique ",A2473),CONCATENATE("Voir dossier ",A2473)),HYPERLINK(CONCATENATE("O:\BE SCAM\1 chiffrages\",YEAR(D2473),"\",#REF!),CONCATENATE("Voir dossier ",A2473)))</f>
        <v>#REF!</v>
      </c>
      <c r="N2473" s="63" t="e">
        <f>IF(I2473&lt;&gt;"",HYPERLINK(CONCATENATE("O:\BE SCAM\1 chiffrages\",YEAR(G2473),"\",#REF!,"\Devis technique ",D2473),CONCATENATE("Voir dossier ",D2473)),HYPERLINK(CONCATENATE("O:\BE SCAM\1 chiffrages\",YEAR(G2473),"\",#REF!),CONCATENATE("Voir dossier ",D2473)))</f>
        <v>#REF!</v>
      </c>
    </row>
    <row r="2474" spans="11:14" ht="20.100000000000001" customHeight="1">
      <c r="K2474" s="63" t="e">
        <f>IF(F2474&lt;&gt;"",HYPERLINK(CONCATENATE("O:\BE SCAM\1 chiffrages\",YEAR(D2474),"\",#REF!,"\Devis technique ",A2474),CONCATENATE("Voir dossier ",A2474)),HYPERLINK(CONCATENATE("O:\BE SCAM\1 chiffrages\",YEAR(D2474),"\",#REF!),CONCATENATE("Voir dossier ",A2474)))</f>
        <v>#REF!</v>
      </c>
      <c r="N2474" s="63" t="e">
        <f>IF(I2474&lt;&gt;"",HYPERLINK(CONCATENATE("O:\BE SCAM\1 chiffrages\",YEAR(G2474),"\",#REF!,"\Devis technique ",D2474),CONCATENATE("Voir dossier ",D2474)),HYPERLINK(CONCATENATE("O:\BE SCAM\1 chiffrages\",YEAR(G2474),"\",#REF!),CONCATENATE("Voir dossier ",D2474)))</f>
        <v>#REF!</v>
      </c>
    </row>
    <row r="2475" spans="11:14" ht="20.100000000000001" customHeight="1">
      <c r="K2475" s="63" t="e">
        <f>IF(F2475&lt;&gt;"",HYPERLINK(CONCATENATE("O:\BE SCAM\1 chiffrages\",YEAR(D2475),"\",#REF!,"\Devis technique ",A2475),CONCATENATE("Voir dossier ",A2475)),HYPERLINK(CONCATENATE("O:\BE SCAM\1 chiffrages\",YEAR(D2475),"\",#REF!),CONCATENATE("Voir dossier ",A2475)))</f>
        <v>#REF!</v>
      </c>
      <c r="N2475" s="63" t="e">
        <f>IF(I2475&lt;&gt;"",HYPERLINK(CONCATENATE("O:\BE SCAM\1 chiffrages\",YEAR(G2475),"\",#REF!,"\Devis technique ",D2475),CONCATENATE("Voir dossier ",D2475)),HYPERLINK(CONCATENATE("O:\BE SCAM\1 chiffrages\",YEAR(G2475),"\",#REF!),CONCATENATE("Voir dossier ",D2475)))</f>
        <v>#REF!</v>
      </c>
    </row>
    <row r="2476" spans="11:14" ht="20.100000000000001" customHeight="1">
      <c r="K2476" s="63" t="e">
        <f>IF(F2476&lt;&gt;"",HYPERLINK(CONCATENATE("O:\BE SCAM\1 chiffrages\",YEAR(D2476),"\",#REF!,"\Devis technique ",A2476),CONCATENATE("Voir dossier ",A2476)),HYPERLINK(CONCATENATE("O:\BE SCAM\1 chiffrages\",YEAR(D2476),"\",#REF!),CONCATENATE("Voir dossier ",A2476)))</f>
        <v>#REF!</v>
      </c>
      <c r="N2476" s="63" t="e">
        <f>IF(I2476&lt;&gt;"",HYPERLINK(CONCATENATE("O:\BE SCAM\1 chiffrages\",YEAR(G2476),"\",#REF!,"\Devis technique ",D2476),CONCATENATE("Voir dossier ",D2476)),HYPERLINK(CONCATENATE("O:\BE SCAM\1 chiffrages\",YEAR(G2476),"\",#REF!),CONCATENATE("Voir dossier ",D2476)))</f>
        <v>#REF!</v>
      </c>
    </row>
    <row r="2477" spans="11:14" ht="20.100000000000001" customHeight="1">
      <c r="K2477" s="63" t="e">
        <f>IF(F2477&lt;&gt;"",HYPERLINK(CONCATENATE("O:\BE SCAM\1 chiffrages\",YEAR(D2477),"\",#REF!,"\Devis technique ",A2477),CONCATENATE("Voir dossier ",A2477)),HYPERLINK(CONCATENATE("O:\BE SCAM\1 chiffrages\",YEAR(D2477),"\",#REF!),CONCATENATE("Voir dossier ",A2477)))</f>
        <v>#REF!</v>
      </c>
      <c r="N2477" s="63" t="e">
        <f>IF(I2477&lt;&gt;"",HYPERLINK(CONCATENATE("O:\BE SCAM\1 chiffrages\",YEAR(G2477),"\",#REF!,"\Devis technique ",D2477),CONCATENATE("Voir dossier ",D2477)),HYPERLINK(CONCATENATE("O:\BE SCAM\1 chiffrages\",YEAR(G2477),"\",#REF!),CONCATENATE("Voir dossier ",D2477)))</f>
        <v>#REF!</v>
      </c>
    </row>
    <row r="2478" spans="11:14" ht="20.100000000000001" customHeight="1">
      <c r="K2478" s="63" t="e">
        <f>IF(F2478&lt;&gt;"",HYPERLINK(CONCATENATE("O:\BE SCAM\1 chiffrages\",YEAR(D2478),"\",#REF!,"\Devis technique ",A2478),CONCATENATE("Voir dossier ",A2478)),HYPERLINK(CONCATENATE("O:\BE SCAM\1 chiffrages\",YEAR(D2478),"\",#REF!),CONCATENATE("Voir dossier ",A2478)))</f>
        <v>#REF!</v>
      </c>
      <c r="N2478" s="63" t="e">
        <f>IF(I2478&lt;&gt;"",HYPERLINK(CONCATENATE("O:\BE SCAM\1 chiffrages\",YEAR(G2478),"\",#REF!,"\Devis technique ",D2478),CONCATENATE("Voir dossier ",D2478)),HYPERLINK(CONCATENATE("O:\BE SCAM\1 chiffrages\",YEAR(G2478),"\",#REF!),CONCATENATE("Voir dossier ",D2478)))</f>
        <v>#REF!</v>
      </c>
    </row>
    <row r="2479" spans="11:14" ht="20.100000000000001" customHeight="1">
      <c r="K2479" s="63" t="e">
        <f>IF(F2479&lt;&gt;"",HYPERLINK(CONCATENATE("O:\BE SCAM\1 chiffrages\",YEAR(D2479),"\",#REF!,"\Devis technique ",A2479),CONCATENATE("Voir dossier ",A2479)),HYPERLINK(CONCATENATE("O:\BE SCAM\1 chiffrages\",YEAR(D2479),"\",#REF!),CONCATENATE("Voir dossier ",A2479)))</f>
        <v>#REF!</v>
      </c>
      <c r="N2479" s="63" t="e">
        <f>IF(I2479&lt;&gt;"",HYPERLINK(CONCATENATE("O:\BE SCAM\1 chiffrages\",YEAR(G2479),"\",#REF!,"\Devis technique ",D2479),CONCATENATE("Voir dossier ",D2479)),HYPERLINK(CONCATENATE("O:\BE SCAM\1 chiffrages\",YEAR(G2479),"\",#REF!),CONCATENATE("Voir dossier ",D2479)))</f>
        <v>#REF!</v>
      </c>
    </row>
    <row r="2480" spans="11:14" ht="20.100000000000001" customHeight="1">
      <c r="K2480" s="63" t="e">
        <f>IF(F2480&lt;&gt;"",HYPERLINK(CONCATENATE("O:\BE SCAM\1 chiffrages\",YEAR(D2480),"\",#REF!,"\Devis technique ",A2480),CONCATENATE("Voir dossier ",A2480)),HYPERLINK(CONCATENATE("O:\BE SCAM\1 chiffrages\",YEAR(D2480),"\",#REF!),CONCATENATE("Voir dossier ",A2480)))</f>
        <v>#REF!</v>
      </c>
      <c r="N2480" s="63" t="e">
        <f>IF(I2480&lt;&gt;"",HYPERLINK(CONCATENATE("O:\BE SCAM\1 chiffrages\",YEAR(G2480),"\",#REF!,"\Devis technique ",D2480),CONCATENATE("Voir dossier ",D2480)),HYPERLINK(CONCATENATE("O:\BE SCAM\1 chiffrages\",YEAR(G2480),"\",#REF!),CONCATENATE("Voir dossier ",D2480)))</f>
        <v>#REF!</v>
      </c>
    </row>
    <row r="2481" spans="11:14" ht="20.100000000000001" customHeight="1">
      <c r="K2481" s="63" t="e">
        <f>IF(F2481&lt;&gt;"",HYPERLINK(CONCATENATE("O:\BE SCAM\1 chiffrages\",YEAR(D2481),"\",#REF!,"\Devis technique ",A2481),CONCATENATE("Voir dossier ",A2481)),HYPERLINK(CONCATENATE("O:\BE SCAM\1 chiffrages\",YEAR(D2481),"\",#REF!),CONCATENATE("Voir dossier ",A2481)))</f>
        <v>#REF!</v>
      </c>
      <c r="N2481" s="63" t="e">
        <f>IF(I2481&lt;&gt;"",HYPERLINK(CONCATENATE("O:\BE SCAM\1 chiffrages\",YEAR(G2481),"\",#REF!,"\Devis technique ",D2481),CONCATENATE("Voir dossier ",D2481)),HYPERLINK(CONCATENATE("O:\BE SCAM\1 chiffrages\",YEAR(G2481),"\",#REF!),CONCATENATE("Voir dossier ",D2481)))</f>
        <v>#REF!</v>
      </c>
    </row>
    <row r="2482" spans="11:14" ht="20.100000000000001" customHeight="1">
      <c r="K2482" s="63" t="e">
        <f>IF(F2482&lt;&gt;"",HYPERLINK(CONCATENATE("O:\BE SCAM\1 chiffrages\",YEAR(D2482),"\",#REF!,"\Devis technique ",A2482),CONCATENATE("Voir dossier ",A2482)),HYPERLINK(CONCATENATE("O:\BE SCAM\1 chiffrages\",YEAR(D2482),"\",#REF!),CONCATENATE("Voir dossier ",A2482)))</f>
        <v>#REF!</v>
      </c>
      <c r="N2482" s="63" t="e">
        <f>IF(I2482&lt;&gt;"",HYPERLINK(CONCATENATE("O:\BE SCAM\1 chiffrages\",YEAR(G2482),"\",#REF!,"\Devis technique ",D2482),CONCATENATE("Voir dossier ",D2482)),HYPERLINK(CONCATENATE("O:\BE SCAM\1 chiffrages\",YEAR(G2482),"\",#REF!),CONCATENATE("Voir dossier ",D2482)))</f>
        <v>#REF!</v>
      </c>
    </row>
    <row r="2483" spans="11:14" ht="20.100000000000001" customHeight="1">
      <c r="K2483" s="63" t="e">
        <f>IF(F2483&lt;&gt;"",HYPERLINK(CONCATENATE("O:\BE SCAM\1 chiffrages\",YEAR(D2483),"\",#REF!,"\Devis technique ",A2483),CONCATENATE("Voir dossier ",A2483)),HYPERLINK(CONCATENATE("O:\BE SCAM\1 chiffrages\",YEAR(D2483),"\",#REF!),CONCATENATE("Voir dossier ",A2483)))</f>
        <v>#REF!</v>
      </c>
      <c r="N2483" s="63" t="e">
        <f>IF(I2483&lt;&gt;"",HYPERLINK(CONCATENATE("O:\BE SCAM\1 chiffrages\",YEAR(G2483),"\",#REF!,"\Devis technique ",D2483),CONCATENATE("Voir dossier ",D2483)),HYPERLINK(CONCATENATE("O:\BE SCAM\1 chiffrages\",YEAR(G2483),"\",#REF!),CONCATENATE("Voir dossier ",D2483)))</f>
        <v>#REF!</v>
      </c>
    </row>
    <row r="2484" spans="11:14" ht="20.100000000000001" customHeight="1">
      <c r="K2484" s="63" t="e">
        <f>IF(F2484&lt;&gt;"",HYPERLINK(CONCATENATE("O:\BE SCAM\1 chiffrages\",YEAR(D2484),"\",#REF!,"\Devis technique ",A2484),CONCATENATE("Voir dossier ",A2484)),HYPERLINK(CONCATENATE("O:\BE SCAM\1 chiffrages\",YEAR(D2484),"\",#REF!),CONCATENATE("Voir dossier ",A2484)))</f>
        <v>#REF!</v>
      </c>
      <c r="N2484" s="63" t="e">
        <f>IF(I2484&lt;&gt;"",HYPERLINK(CONCATENATE("O:\BE SCAM\1 chiffrages\",YEAR(G2484),"\",#REF!,"\Devis technique ",D2484),CONCATENATE("Voir dossier ",D2484)),HYPERLINK(CONCATENATE("O:\BE SCAM\1 chiffrages\",YEAR(G2484),"\",#REF!),CONCATENATE("Voir dossier ",D2484)))</f>
        <v>#REF!</v>
      </c>
    </row>
    <row r="2485" spans="11:14" ht="20.100000000000001" customHeight="1">
      <c r="K2485" s="63" t="e">
        <f>IF(F2485&lt;&gt;"",HYPERLINK(CONCATENATE("O:\BE SCAM\1 chiffrages\",YEAR(D2485),"\",#REF!,"\Devis technique ",A2485),CONCATENATE("Voir dossier ",A2485)),HYPERLINK(CONCATENATE("O:\BE SCAM\1 chiffrages\",YEAR(D2485),"\",#REF!),CONCATENATE("Voir dossier ",A2485)))</f>
        <v>#REF!</v>
      </c>
      <c r="N2485" s="63" t="e">
        <f>IF(I2485&lt;&gt;"",HYPERLINK(CONCATENATE("O:\BE SCAM\1 chiffrages\",YEAR(G2485),"\",#REF!,"\Devis technique ",D2485),CONCATENATE("Voir dossier ",D2485)),HYPERLINK(CONCATENATE("O:\BE SCAM\1 chiffrages\",YEAR(G2485),"\",#REF!),CONCATENATE("Voir dossier ",D2485)))</f>
        <v>#REF!</v>
      </c>
    </row>
    <row r="2486" spans="11:14" ht="20.100000000000001" customHeight="1">
      <c r="K2486" s="63" t="e">
        <f>IF(F2486&lt;&gt;"",HYPERLINK(CONCATENATE("O:\BE SCAM\1 chiffrages\",YEAR(D2486),"\",#REF!,"\Devis technique ",A2486),CONCATENATE("Voir dossier ",A2486)),HYPERLINK(CONCATENATE("O:\BE SCAM\1 chiffrages\",YEAR(D2486),"\",#REF!),CONCATENATE("Voir dossier ",A2486)))</f>
        <v>#REF!</v>
      </c>
      <c r="N2486" s="63" t="e">
        <f>IF(I2486&lt;&gt;"",HYPERLINK(CONCATENATE("O:\BE SCAM\1 chiffrages\",YEAR(G2486),"\",#REF!,"\Devis technique ",D2486),CONCATENATE("Voir dossier ",D2486)),HYPERLINK(CONCATENATE("O:\BE SCAM\1 chiffrages\",YEAR(G2486),"\",#REF!),CONCATENATE("Voir dossier ",D2486)))</f>
        <v>#REF!</v>
      </c>
    </row>
    <row r="2487" spans="11:14" ht="20.100000000000001" customHeight="1">
      <c r="K2487" s="63" t="e">
        <f>IF(F2487&lt;&gt;"",HYPERLINK(CONCATENATE("O:\BE SCAM\1 chiffrages\",YEAR(D2487),"\",#REF!,"\Devis technique ",A2487),CONCATENATE("Voir dossier ",A2487)),HYPERLINK(CONCATENATE("O:\BE SCAM\1 chiffrages\",YEAR(D2487),"\",#REF!),CONCATENATE("Voir dossier ",A2487)))</f>
        <v>#REF!</v>
      </c>
      <c r="N2487" s="63" t="e">
        <f>IF(I2487&lt;&gt;"",HYPERLINK(CONCATENATE("O:\BE SCAM\1 chiffrages\",YEAR(G2487),"\",#REF!,"\Devis technique ",D2487),CONCATENATE("Voir dossier ",D2487)),HYPERLINK(CONCATENATE("O:\BE SCAM\1 chiffrages\",YEAR(G2487),"\",#REF!),CONCATENATE("Voir dossier ",D2487)))</f>
        <v>#REF!</v>
      </c>
    </row>
    <row r="2488" spans="11:14" ht="20.100000000000001" customHeight="1">
      <c r="K2488" s="63" t="e">
        <f>IF(F2488&lt;&gt;"",HYPERLINK(CONCATENATE("O:\BE SCAM\1 chiffrages\",YEAR(D2488),"\",#REF!,"\Devis technique ",A2488),CONCATENATE("Voir dossier ",A2488)),HYPERLINK(CONCATENATE("O:\BE SCAM\1 chiffrages\",YEAR(D2488),"\",#REF!),CONCATENATE("Voir dossier ",A2488)))</f>
        <v>#REF!</v>
      </c>
      <c r="N2488" s="63" t="e">
        <f>IF(I2488&lt;&gt;"",HYPERLINK(CONCATENATE("O:\BE SCAM\1 chiffrages\",YEAR(G2488),"\",#REF!,"\Devis technique ",D2488),CONCATENATE("Voir dossier ",D2488)),HYPERLINK(CONCATENATE("O:\BE SCAM\1 chiffrages\",YEAR(G2488),"\",#REF!),CONCATENATE("Voir dossier ",D2488)))</f>
        <v>#REF!</v>
      </c>
    </row>
    <row r="2489" spans="11:14" ht="20.100000000000001" customHeight="1">
      <c r="K2489" s="63" t="e">
        <f>IF(F2489&lt;&gt;"",HYPERLINK(CONCATENATE("O:\BE SCAM\1 chiffrages\",YEAR(D2489),"\",#REF!,"\Devis technique ",A2489),CONCATENATE("Voir dossier ",A2489)),HYPERLINK(CONCATENATE("O:\BE SCAM\1 chiffrages\",YEAR(D2489),"\",#REF!),CONCATENATE("Voir dossier ",A2489)))</f>
        <v>#REF!</v>
      </c>
      <c r="N2489" s="63" t="e">
        <f>IF(I2489&lt;&gt;"",HYPERLINK(CONCATENATE("O:\BE SCAM\1 chiffrages\",YEAR(G2489),"\",#REF!,"\Devis technique ",D2489),CONCATENATE("Voir dossier ",D2489)),HYPERLINK(CONCATENATE("O:\BE SCAM\1 chiffrages\",YEAR(G2489),"\",#REF!),CONCATENATE("Voir dossier ",D2489)))</f>
        <v>#REF!</v>
      </c>
    </row>
    <row r="2490" spans="11:14" ht="20.100000000000001" customHeight="1">
      <c r="K2490" s="63" t="e">
        <f>IF(F2490&lt;&gt;"",HYPERLINK(CONCATENATE("O:\BE SCAM\1 chiffrages\",YEAR(D2490),"\",#REF!,"\Devis technique ",A2490),CONCATENATE("Voir dossier ",A2490)),HYPERLINK(CONCATENATE("O:\BE SCAM\1 chiffrages\",YEAR(D2490),"\",#REF!),CONCATENATE("Voir dossier ",A2490)))</f>
        <v>#REF!</v>
      </c>
      <c r="N2490" s="63" t="e">
        <f>IF(I2490&lt;&gt;"",HYPERLINK(CONCATENATE("O:\BE SCAM\1 chiffrages\",YEAR(G2490),"\",#REF!,"\Devis technique ",D2490),CONCATENATE("Voir dossier ",D2490)),HYPERLINK(CONCATENATE("O:\BE SCAM\1 chiffrages\",YEAR(G2490),"\",#REF!),CONCATENATE("Voir dossier ",D2490)))</f>
        <v>#REF!</v>
      </c>
    </row>
    <row r="2491" spans="11:14" ht="20.100000000000001" customHeight="1">
      <c r="K2491" s="63" t="e">
        <f>IF(F2491&lt;&gt;"",HYPERLINK(CONCATENATE("O:\BE SCAM\1 chiffrages\",YEAR(D2491),"\",#REF!,"\Devis technique ",A2491),CONCATENATE("Voir dossier ",A2491)),HYPERLINK(CONCATENATE("O:\BE SCAM\1 chiffrages\",YEAR(D2491),"\",#REF!),CONCATENATE("Voir dossier ",A2491)))</f>
        <v>#REF!</v>
      </c>
      <c r="N2491" s="63" t="e">
        <f>IF(I2491&lt;&gt;"",HYPERLINK(CONCATENATE("O:\BE SCAM\1 chiffrages\",YEAR(G2491),"\",#REF!,"\Devis technique ",D2491),CONCATENATE("Voir dossier ",D2491)),HYPERLINK(CONCATENATE("O:\BE SCAM\1 chiffrages\",YEAR(G2491),"\",#REF!),CONCATENATE("Voir dossier ",D2491)))</f>
        <v>#REF!</v>
      </c>
    </row>
    <row r="2492" spans="11:14" ht="20.100000000000001" customHeight="1">
      <c r="K2492" s="63" t="e">
        <f>IF(F2492&lt;&gt;"",HYPERLINK(CONCATENATE("O:\BE SCAM\1 chiffrages\",YEAR(D2492),"\",#REF!,"\Devis technique ",A2492),CONCATENATE("Voir dossier ",A2492)),HYPERLINK(CONCATENATE("O:\BE SCAM\1 chiffrages\",YEAR(D2492),"\",#REF!),CONCATENATE("Voir dossier ",A2492)))</f>
        <v>#REF!</v>
      </c>
      <c r="N2492" s="63" t="e">
        <f>IF(I2492&lt;&gt;"",HYPERLINK(CONCATENATE("O:\BE SCAM\1 chiffrages\",YEAR(G2492),"\",#REF!,"\Devis technique ",D2492),CONCATENATE("Voir dossier ",D2492)),HYPERLINK(CONCATENATE("O:\BE SCAM\1 chiffrages\",YEAR(G2492),"\",#REF!),CONCATENATE("Voir dossier ",D2492)))</f>
        <v>#REF!</v>
      </c>
    </row>
    <row r="2493" spans="11:14" ht="20.100000000000001" customHeight="1">
      <c r="K2493" s="63" t="e">
        <f>IF(F2493&lt;&gt;"",HYPERLINK(CONCATENATE("O:\BE SCAM\1 chiffrages\",YEAR(D2493),"\",#REF!,"\Devis technique ",A2493),CONCATENATE("Voir dossier ",A2493)),HYPERLINK(CONCATENATE("O:\BE SCAM\1 chiffrages\",YEAR(D2493),"\",#REF!),CONCATENATE("Voir dossier ",A2493)))</f>
        <v>#REF!</v>
      </c>
      <c r="N2493" s="63" t="e">
        <f>IF(I2493&lt;&gt;"",HYPERLINK(CONCATENATE("O:\BE SCAM\1 chiffrages\",YEAR(G2493),"\",#REF!,"\Devis technique ",D2493),CONCATENATE("Voir dossier ",D2493)),HYPERLINK(CONCATENATE("O:\BE SCAM\1 chiffrages\",YEAR(G2493),"\",#REF!),CONCATENATE("Voir dossier ",D2493)))</f>
        <v>#REF!</v>
      </c>
    </row>
    <row r="2494" spans="11:14" ht="20.100000000000001" customHeight="1">
      <c r="K2494" s="63" t="e">
        <f>IF(F2494&lt;&gt;"",HYPERLINK(CONCATENATE("O:\BE SCAM\1 chiffrages\",YEAR(D2494),"\",#REF!,"\Devis technique ",A2494),CONCATENATE("Voir dossier ",A2494)),HYPERLINK(CONCATENATE("O:\BE SCAM\1 chiffrages\",YEAR(D2494),"\",#REF!),CONCATENATE("Voir dossier ",A2494)))</f>
        <v>#REF!</v>
      </c>
      <c r="N2494" s="63" t="e">
        <f>IF(I2494&lt;&gt;"",HYPERLINK(CONCATENATE("O:\BE SCAM\1 chiffrages\",YEAR(G2494),"\",#REF!,"\Devis technique ",D2494),CONCATENATE("Voir dossier ",D2494)),HYPERLINK(CONCATENATE("O:\BE SCAM\1 chiffrages\",YEAR(G2494),"\",#REF!),CONCATENATE("Voir dossier ",D2494)))</f>
        <v>#REF!</v>
      </c>
    </row>
    <row r="2495" spans="11:14" ht="20.100000000000001" customHeight="1">
      <c r="K2495" s="63" t="e">
        <f>IF(F2495&lt;&gt;"",HYPERLINK(CONCATENATE("O:\BE SCAM\1 chiffrages\",YEAR(D2495),"\",#REF!,"\Devis technique ",A2495),CONCATENATE("Voir dossier ",A2495)),HYPERLINK(CONCATENATE("O:\BE SCAM\1 chiffrages\",YEAR(D2495),"\",#REF!),CONCATENATE("Voir dossier ",A2495)))</f>
        <v>#REF!</v>
      </c>
      <c r="N2495" s="63" t="e">
        <f>IF(I2495&lt;&gt;"",HYPERLINK(CONCATENATE("O:\BE SCAM\1 chiffrages\",YEAR(G2495),"\",#REF!,"\Devis technique ",D2495),CONCATENATE("Voir dossier ",D2495)),HYPERLINK(CONCATENATE("O:\BE SCAM\1 chiffrages\",YEAR(G2495),"\",#REF!),CONCATENATE("Voir dossier ",D2495)))</f>
        <v>#REF!</v>
      </c>
    </row>
    <row r="2496" spans="11:14" ht="20.100000000000001" customHeight="1">
      <c r="K2496" s="63" t="e">
        <f>IF(F2496&lt;&gt;"",HYPERLINK(CONCATENATE("O:\BE SCAM\1 chiffrages\",YEAR(D2496),"\",#REF!,"\Devis technique ",A2496),CONCATENATE("Voir dossier ",A2496)),HYPERLINK(CONCATENATE("O:\BE SCAM\1 chiffrages\",YEAR(D2496),"\",#REF!),CONCATENATE("Voir dossier ",A2496)))</f>
        <v>#REF!</v>
      </c>
      <c r="N2496" s="63" t="e">
        <f>IF(I2496&lt;&gt;"",HYPERLINK(CONCATENATE("O:\BE SCAM\1 chiffrages\",YEAR(G2496),"\",#REF!,"\Devis technique ",D2496),CONCATENATE("Voir dossier ",D2496)),HYPERLINK(CONCATENATE("O:\BE SCAM\1 chiffrages\",YEAR(G2496),"\",#REF!),CONCATENATE("Voir dossier ",D2496)))</f>
        <v>#REF!</v>
      </c>
    </row>
    <row r="2497" spans="11:14" ht="20.100000000000001" customHeight="1">
      <c r="K2497" s="63" t="e">
        <f>IF(F2497&lt;&gt;"",HYPERLINK(CONCATENATE("O:\BE SCAM\1 chiffrages\",YEAR(D2497),"\",#REF!,"\Devis technique ",A2497),CONCATENATE("Voir dossier ",A2497)),HYPERLINK(CONCATENATE("O:\BE SCAM\1 chiffrages\",YEAR(D2497),"\",#REF!),CONCATENATE("Voir dossier ",A2497)))</f>
        <v>#REF!</v>
      </c>
      <c r="N2497" s="63" t="e">
        <f>IF(I2497&lt;&gt;"",HYPERLINK(CONCATENATE("O:\BE SCAM\1 chiffrages\",YEAR(G2497),"\",#REF!,"\Devis technique ",D2497),CONCATENATE("Voir dossier ",D2497)),HYPERLINK(CONCATENATE("O:\BE SCAM\1 chiffrages\",YEAR(G2497),"\",#REF!),CONCATENATE("Voir dossier ",D2497)))</f>
        <v>#REF!</v>
      </c>
    </row>
    <row r="2498" spans="11:14" ht="20.100000000000001" customHeight="1">
      <c r="K2498" s="63" t="e">
        <f>IF(F2498&lt;&gt;"",HYPERLINK(CONCATENATE("O:\BE SCAM\1 chiffrages\",YEAR(D2498),"\",#REF!,"\Devis technique ",A2498),CONCATENATE("Voir dossier ",A2498)),HYPERLINK(CONCATENATE("O:\BE SCAM\1 chiffrages\",YEAR(D2498),"\",#REF!),CONCATENATE("Voir dossier ",A2498)))</f>
        <v>#REF!</v>
      </c>
      <c r="N2498" s="63" t="e">
        <f>IF(I2498&lt;&gt;"",HYPERLINK(CONCATENATE("O:\BE SCAM\1 chiffrages\",YEAR(G2498),"\",#REF!,"\Devis technique ",D2498),CONCATENATE("Voir dossier ",D2498)),HYPERLINK(CONCATENATE("O:\BE SCAM\1 chiffrages\",YEAR(G2498),"\",#REF!),CONCATENATE("Voir dossier ",D2498)))</f>
        <v>#REF!</v>
      </c>
    </row>
    <row r="2499" spans="11:14" ht="20.100000000000001" customHeight="1">
      <c r="K2499" s="63" t="e">
        <f>IF(F2499&lt;&gt;"",HYPERLINK(CONCATENATE("O:\BE SCAM\1 chiffrages\",YEAR(D2499),"\",#REF!,"\Devis technique ",A2499),CONCATENATE("Voir dossier ",A2499)),HYPERLINK(CONCATENATE("O:\BE SCAM\1 chiffrages\",YEAR(D2499),"\",#REF!),CONCATENATE("Voir dossier ",A2499)))</f>
        <v>#REF!</v>
      </c>
      <c r="N2499" s="63" t="e">
        <f>IF(I2499&lt;&gt;"",HYPERLINK(CONCATENATE("O:\BE SCAM\1 chiffrages\",YEAR(G2499),"\",#REF!,"\Devis technique ",D2499),CONCATENATE("Voir dossier ",D2499)),HYPERLINK(CONCATENATE("O:\BE SCAM\1 chiffrages\",YEAR(G2499),"\",#REF!),CONCATENATE("Voir dossier ",D2499)))</f>
        <v>#REF!</v>
      </c>
    </row>
    <row r="2500" spans="11:14" ht="20.100000000000001" customHeight="1">
      <c r="K2500" s="63" t="e">
        <f>IF(F2500&lt;&gt;"",HYPERLINK(CONCATENATE("O:\BE SCAM\1 chiffrages\",YEAR(D2500),"\",#REF!,"\Devis technique ",A2500),CONCATENATE("Voir dossier ",A2500)),HYPERLINK(CONCATENATE("O:\BE SCAM\1 chiffrages\",YEAR(D2500),"\",#REF!),CONCATENATE("Voir dossier ",A2500)))</f>
        <v>#REF!</v>
      </c>
      <c r="N2500" s="63" t="e">
        <f>IF(I2500&lt;&gt;"",HYPERLINK(CONCATENATE("O:\BE SCAM\1 chiffrages\",YEAR(G2500),"\",#REF!,"\Devis technique ",D2500),CONCATENATE("Voir dossier ",D2500)),HYPERLINK(CONCATENATE("O:\BE SCAM\1 chiffrages\",YEAR(G2500),"\",#REF!),CONCATENATE("Voir dossier ",D2500)))</f>
        <v>#REF!</v>
      </c>
    </row>
    <row r="2501" spans="11:14" ht="20.100000000000001" customHeight="1">
      <c r="K2501" s="63" t="e">
        <f>IF(F2501&lt;&gt;"",HYPERLINK(CONCATENATE("O:\BE SCAM\1 chiffrages\",YEAR(D2501),"\",#REF!,"\Devis technique ",A2501),CONCATENATE("Voir dossier ",A2501)),HYPERLINK(CONCATENATE("O:\BE SCAM\1 chiffrages\",YEAR(D2501),"\",#REF!),CONCATENATE("Voir dossier ",A2501)))</f>
        <v>#REF!</v>
      </c>
      <c r="N2501" s="63" t="e">
        <f>IF(I2501&lt;&gt;"",HYPERLINK(CONCATENATE("O:\BE SCAM\1 chiffrages\",YEAR(G2501),"\",#REF!,"\Devis technique ",D2501),CONCATENATE("Voir dossier ",D2501)),HYPERLINK(CONCATENATE("O:\BE SCAM\1 chiffrages\",YEAR(G2501),"\",#REF!),CONCATENATE("Voir dossier ",D2501)))</f>
        <v>#REF!</v>
      </c>
    </row>
    <row r="2502" spans="11:14" ht="20.100000000000001" customHeight="1">
      <c r="K2502" s="63" t="e">
        <f>IF(F2502&lt;&gt;"",HYPERLINK(CONCATENATE("O:\BE SCAM\1 chiffrages\",YEAR(D2502),"\",#REF!,"\Devis technique ",A2502),CONCATENATE("Voir dossier ",A2502)),HYPERLINK(CONCATENATE("O:\BE SCAM\1 chiffrages\",YEAR(D2502),"\",#REF!),CONCATENATE("Voir dossier ",A2502)))</f>
        <v>#REF!</v>
      </c>
      <c r="N2502" s="63" t="e">
        <f>IF(I2502&lt;&gt;"",HYPERLINK(CONCATENATE("O:\BE SCAM\1 chiffrages\",YEAR(G2502),"\",#REF!,"\Devis technique ",D2502),CONCATENATE("Voir dossier ",D2502)),HYPERLINK(CONCATENATE("O:\BE SCAM\1 chiffrages\",YEAR(G2502),"\",#REF!),CONCATENATE("Voir dossier ",D2502)))</f>
        <v>#REF!</v>
      </c>
    </row>
    <row r="2503" spans="11:14" ht="20.100000000000001" customHeight="1">
      <c r="K2503" s="63" t="e">
        <f>IF(F2503&lt;&gt;"",HYPERLINK(CONCATENATE("O:\BE SCAM\1 chiffrages\",YEAR(D2503),"\",#REF!,"\Devis technique ",A2503),CONCATENATE("Voir dossier ",A2503)),HYPERLINK(CONCATENATE("O:\BE SCAM\1 chiffrages\",YEAR(D2503),"\",#REF!),CONCATENATE("Voir dossier ",A2503)))</f>
        <v>#REF!</v>
      </c>
      <c r="N2503" s="63" t="e">
        <f>IF(I2503&lt;&gt;"",HYPERLINK(CONCATENATE("O:\BE SCAM\1 chiffrages\",YEAR(G2503),"\",#REF!,"\Devis technique ",D2503),CONCATENATE("Voir dossier ",D2503)),HYPERLINK(CONCATENATE("O:\BE SCAM\1 chiffrages\",YEAR(G2503),"\",#REF!),CONCATENATE("Voir dossier ",D2503)))</f>
        <v>#REF!</v>
      </c>
    </row>
    <row r="2504" spans="11:14" ht="20.100000000000001" customHeight="1">
      <c r="K2504" s="63" t="e">
        <f>IF(F2504&lt;&gt;"",HYPERLINK(CONCATENATE("O:\BE SCAM\1 chiffrages\",YEAR(D2504),"\",#REF!,"\Devis technique ",A2504),CONCATENATE("Voir dossier ",A2504)),HYPERLINK(CONCATENATE("O:\BE SCAM\1 chiffrages\",YEAR(D2504),"\",#REF!),CONCATENATE("Voir dossier ",A2504)))</f>
        <v>#REF!</v>
      </c>
      <c r="N2504" s="63" t="e">
        <f>IF(I2504&lt;&gt;"",HYPERLINK(CONCATENATE("O:\BE SCAM\1 chiffrages\",YEAR(G2504),"\",#REF!,"\Devis technique ",D2504),CONCATENATE("Voir dossier ",D2504)),HYPERLINK(CONCATENATE("O:\BE SCAM\1 chiffrages\",YEAR(G2504),"\",#REF!),CONCATENATE("Voir dossier ",D2504)))</f>
        <v>#REF!</v>
      </c>
    </row>
    <row r="2505" spans="11:14" ht="20.100000000000001" customHeight="1">
      <c r="K2505" s="63" t="e">
        <f>IF(F2505&lt;&gt;"",HYPERLINK(CONCATENATE("O:\BE SCAM\1 chiffrages\",YEAR(D2505),"\",#REF!,"\Devis technique ",A2505),CONCATENATE("Voir dossier ",A2505)),HYPERLINK(CONCATENATE("O:\BE SCAM\1 chiffrages\",YEAR(D2505),"\",#REF!),CONCATENATE("Voir dossier ",A2505)))</f>
        <v>#REF!</v>
      </c>
      <c r="N2505" s="63" t="e">
        <f>IF(I2505&lt;&gt;"",HYPERLINK(CONCATENATE("O:\BE SCAM\1 chiffrages\",YEAR(G2505),"\",#REF!,"\Devis technique ",D2505),CONCATENATE("Voir dossier ",D2505)),HYPERLINK(CONCATENATE("O:\BE SCAM\1 chiffrages\",YEAR(G2505),"\",#REF!),CONCATENATE("Voir dossier ",D2505)))</f>
        <v>#REF!</v>
      </c>
    </row>
    <row r="2506" spans="11:14" ht="20.100000000000001" customHeight="1">
      <c r="K2506" s="63" t="e">
        <f>IF(F2506&lt;&gt;"",HYPERLINK(CONCATENATE("O:\BE SCAM\1 chiffrages\",YEAR(D2506),"\",#REF!,"\Devis technique ",A2506),CONCATENATE("Voir dossier ",A2506)),HYPERLINK(CONCATENATE("O:\BE SCAM\1 chiffrages\",YEAR(D2506),"\",#REF!),CONCATENATE("Voir dossier ",A2506)))</f>
        <v>#REF!</v>
      </c>
      <c r="N2506" s="63" t="e">
        <f>IF(I2506&lt;&gt;"",HYPERLINK(CONCATENATE("O:\BE SCAM\1 chiffrages\",YEAR(G2506),"\",#REF!,"\Devis technique ",D2506),CONCATENATE("Voir dossier ",D2506)),HYPERLINK(CONCATENATE("O:\BE SCAM\1 chiffrages\",YEAR(G2506),"\",#REF!),CONCATENATE("Voir dossier ",D2506)))</f>
        <v>#REF!</v>
      </c>
    </row>
    <row r="2507" spans="11:14" ht="20.100000000000001" customHeight="1">
      <c r="K2507" s="63" t="e">
        <f>IF(F2507&lt;&gt;"",HYPERLINK(CONCATENATE("O:\BE SCAM\1 chiffrages\",YEAR(D2507),"\",#REF!,"\Devis technique ",A2507),CONCATENATE("Voir dossier ",A2507)),HYPERLINK(CONCATENATE("O:\BE SCAM\1 chiffrages\",YEAR(D2507),"\",#REF!),CONCATENATE("Voir dossier ",A2507)))</f>
        <v>#REF!</v>
      </c>
      <c r="N2507" s="63" t="e">
        <f>IF(I2507&lt;&gt;"",HYPERLINK(CONCATENATE("O:\BE SCAM\1 chiffrages\",YEAR(G2507),"\",#REF!,"\Devis technique ",D2507),CONCATENATE("Voir dossier ",D2507)),HYPERLINK(CONCATENATE("O:\BE SCAM\1 chiffrages\",YEAR(G2507),"\",#REF!),CONCATENATE("Voir dossier ",D2507)))</f>
        <v>#REF!</v>
      </c>
    </row>
    <row r="2508" spans="11:14" ht="20.100000000000001" customHeight="1">
      <c r="K2508" s="63" t="e">
        <f>IF(F2508&lt;&gt;"",HYPERLINK(CONCATENATE("O:\BE SCAM\1 chiffrages\",YEAR(D2508),"\",#REF!,"\Devis technique ",A2508),CONCATENATE("Voir dossier ",A2508)),HYPERLINK(CONCATENATE("O:\BE SCAM\1 chiffrages\",YEAR(D2508),"\",#REF!),CONCATENATE("Voir dossier ",A2508)))</f>
        <v>#REF!</v>
      </c>
      <c r="N2508" s="63" t="e">
        <f>IF(I2508&lt;&gt;"",HYPERLINK(CONCATENATE("O:\BE SCAM\1 chiffrages\",YEAR(G2508),"\",#REF!,"\Devis technique ",D2508),CONCATENATE("Voir dossier ",D2508)),HYPERLINK(CONCATENATE("O:\BE SCAM\1 chiffrages\",YEAR(G2508),"\",#REF!),CONCATENATE("Voir dossier ",D2508)))</f>
        <v>#REF!</v>
      </c>
    </row>
    <row r="2509" spans="11:14" ht="20.100000000000001" customHeight="1">
      <c r="K2509" s="63" t="e">
        <f>IF(F2509&lt;&gt;"",HYPERLINK(CONCATENATE("O:\BE SCAM\1 chiffrages\",YEAR(D2509),"\",#REF!,"\Devis technique ",A2509),CONCATENATE("Voir dossier ",A2509)),HYPERLINK(CONCATENATE("O:\BE SCAM\1 chiffrages\",YEAR(D2509),"\",#REF!),CONCATENATE("Voir dossier ",A2509)))</f>
        <v>#REF!</v>
      </c>
      <c r="N2509" s="63" t="e">
        <f>IF(I2509&lt;&gt;"",HYPERLINK(CONCATENATE("O:\BE SCAM\1 chiffrages\",YEAR(G2509),"\",#REF!,"\Devis technique ",D2509),CONCATENATE("Voir dossier ",D2509)),HYPERLINK(CONCATENATE("O:\BE SCAM\1 chiffrages\",YEAR(G2509),"\",#REF!),CONCATENATE("Voir dossier ",D2509)))</f>
        <v>#REF!</v>
      </c>
    </row>
    <row r="2510" spans="11:14" ht="20.100000000000001" customHeight="1">
      <c r="K2510" s="63" t="e">
        <f>IF(F2510&lt;&gt;"",HYPERLINK(CONCATENATE("O:\BE SCAM\1 chiffrages\",YEAR(D2510),"\",#REF!,"\Devis technique ",A2510),CONCATENATE("Voir dossier ",A2510)),HYPERLINK(CONCATENATE("O:\BE SCAM\1 chiffrages\",YEAR(D2510),"\",#REF!),CONCATENATE("Voir dossier ",A2510)))</f>
        <v>#REF!</v>
      </c>
      <c r="N2510" s="63" t="e">
        <f>IF(I2510&lt;&gt;"",HYPERLINK(CONCATENATE("O:\BE SCAM\1 chiffrages\",YEAR(G2510),"\",#REF!,"\Devis technique ",D2510),CONCATENATE("Voir dossier ",D2510)),HYPERLINK(CONCATENATE("O:\BE SCAM\1 chiffrages\",YEAR(G2510),"\",#REF!),CONCATENATE("Voir dossier ",D2510)))</f>
        <v>#REF!</v>
      </c>
    </row>
    <row r="2511" spans="11:14" ht="20.100000000000001" customHeight="1">
      <c r="K2511" s="63" t="e">
        <f>IF(F2511&lt;&gt;"",HYPERLINK(CONCATENATE("O:\BE SCAM\1 chiffrages\",YEAR(D2511),"\",#REF!,"\Devis technique ",A2511),CONCATENATE("Voir dossier ",A2511)),HYPERLINK(CONCATENATE("O:\BE SCAM\1 chiffrages\",YEAR(D2511),"\",#REF!),CONCATENATE("Voir dossier ",A2511)))</f>
        <v>#REF!</v>
      </c>
      <c r="N2511" s="63" t="e">
        <f>IF(I2511&lt;&gt;"",HYPERLINK(CONCATENATE("O:\BE SCAM\1 chiffrages\",YEAR(G2511),"\",#REF!,"\Devis technique ",D2511),CONCATENATE("Voir dossier ",D2511)),HYPERLINK(CONCATENATE("O:\BE SCAM\1 chiffrages\",YEAR(G2511),"\",#REF!),CONCATENATE("Voir dossier ",D2511)))</f>
        <v>#REF!</v>
      </c>
    </row>
    <row r="2512" spans="11:14" ht="20.100000000000001" customHeight="1">
      <c r="K2512" s="63" t="e">
        <f>IF(F2512&lt;&gt;"",HYPERLINK(CONCATENATE("O:\BE SCAM\1 chiffrages\",YEAR(D2512),"\",#REF!,"\Devis technique ",A2512),CONCATENATE("Voir dossier ",A2512)),HYPERLINK(CONCATENATE("O:\BE SCAM\1 chiffrages\",YEAR(D2512),"\",#REF!),CONCATENATE("Voir dossier ",A2512)))</f>
        <v>#REF!</v>
      </c>
      <c r="N2512" s="63" t="e">
        <f>IF(I2512&lt;&gt;"",HYPERLINK(CONCATENATE("O:\BE SCAM\1 chiffrages\",YEAR(G2512),"\",#REF!,"\Devis technique ",D2512),CONCATENATE("Voir dossier ",D2512)),HYPERLINK(CONCATENATE("O:\BE SCAM\1 chiffrages\",YEAR(G2512),"\",#REF!),CONCATENATE("Voir dossier ",D2512)))</f>
        <v>#REF!</v>
      </c>
    </row>
    <row r="2513" spans="11:14" ht="20.100000000000001" customHeight="1">
      <c r="K2513" s="63" t="e">
        <f>IF(F2513&lt;&gt;"",HYPERLINK(CONCATENATE("O:\BE SCAM\1 chiffrages\",YEAR(D2513),"\",#REF!,"\Devis technique ",A2513),CONCATENATE("Voir dossier ",A2513)),HYPERLINK(CONCATENATE("O:\BE SCAM\1 chiffrages\",YEAR(D2513),"\",#REF!),CONCATENATE("Voir dossier ",A2513)))</f>
        <v>#REF!</v>
      </c>
      <c r="N2513" s="63" t="e">
        <f>IF(I2513&lt;&gt;"",HYPERLINK(CONCATENATE("O:\BE SCAM\1 chiffrages\",YEAR(G2513),"\",#REF!,"\Devis technique ",D2513),CONCATENATE("Voir dossier ",D2513)),HYPERLINK(CONCATENATE("O:\BE SCAM\1 chiffrages\",YEAR(G2513),"\",#REF!),CONCATENATE("Voir dossier ",D2513)))</f>
        <v>#REF!</v>
      </c>
    </row>
    <row r="2514" spans="11:14" ht="20.100000000000001" customHeight="1">
      <c r="K2514" s="63" t="e">
        <f>IF(F2514&lt;&gt;"",HYPERLINK(CONCATENATE("O:\BE SCAM\1 chiffrages\",YEAR(D2514),"\",#REF!,"\Devis technique ",A2514),CONCATENATE("Voir dossier ",A2514)),HYPERLINK(CONCATENATE("O:\BE SCAM\1 chiffrages\",YEAR(D2514),"\",#REF!),CONCATENATE("Voir dossier ",A2514)))</f>
        <v>#REF!</v>
      </c>
      <c r="N2514" s="63" t="e">
        <f>IF(I2514&lt;&gt;"",HYPERLINK(CONCATENATE("O:\BE SCAM\1 chiffrages\",YEAR(G2514),"\",#REF!,"\Devis technique ",D2514),CONCATENATE("Voir dossier ",D2514)),HYPERLINK(CONCATENATE("O:\BE SCAM\1 chiffrages\",YEAR(G2514),"\",#REF!),CONCATENATE("Voir dossier ",D2514)))</f>
        <v>#REF!</v>
      </c>
    </row>
    <row r="2515" spans="11:14" ht="20.100000000000001" customHeight="1">
      <c r="K2515" s="63" t="e">
        <f>IF(F2515&lt;&gt;"",HYPERLINK(CONCATENATE("O:\BE SCAM\1 chiffrages\",YEAR(D2515),"\",#REF!,"\Devis technique ",A2515),CONCATENATE("Voir dossier ",A2515)),HYPERLINK(CONCATENATE("O:\BE SCAM\1 chiffrages\",YEAR(D2515),"\",#REF!),CONCATENATE("Voir dossier ",A2515)))</f>
        <v>#REF!</v>
      </c>
      <c r="N2515" s="63" t="e">
        <f>IF(I2515&lt;&gt;"",HYPERLINK(CONCATENATE("O:\BE SCAM\1 chiffrages\",YEAR(G2515),"\",#REF!,"\Devis technique ",D2515),CONCATENATE("Voir dossier ",D2515)),HYPERLINK(CONCATENATE("O:\BE SCAM\1 chiffrages\",YEAR(G2515),"\",#REF!),CONCATENATE("Voir dossier ",D2515)))</f>
        <v>#REF!</v>
      </c>
    </row>
    <row r="2516" spans="11:14" ht="20.100000000000001" customHeight="1">
      <c r="K2516" s="63" t="e">
        <f>IF(F2516&lt;&gt;"",HYPERLINK(CONCATENATE("O:\BE SCAM\1 chiffrages\",YEAR(D2516),"\",#REF!,"\Devis technique ",A2516),CONCATENATE("Voir dossier ",A2516)),HYPERLINK(CONCATENATE("O:\BE SCAM\1 chiffrages\",YEAR(D2516),"\",#REF!),CONCATENATE("Voir dossier ",A2516)))</f>
        <v>#REF!</v>
      </c>
      <c r="N2516" s="63" t="e">
        <f>IF(I2516&lt;&gt;"",HYPERLINK(CONCATENATE("O:\BE SCAM\1 chiffrages\",YEAR(G2516),"\",#REF!,"\Devis technique ",D2516),CONCATENATE("Voir dossier ",D2516)),HYPERLINK(CONCATENATE("O:\BE SCAM\1 chiffrages\",YEAR(G2516),"\",#REF!),CONCATENATE("Voir dossier ",D2516)))</f>
        <v>#REF!</v>
      </c>
    </row>
    <row r="2517" spans="11:14" ht="20.100000000000001" customHeight="1">
      <c r="K2517" s="63" t="e">
        <f>IF(F2517&lt;&gt;"",HYPERLINK(CONCATENATE("O:\BE SCAM\1 chiffrages\",YEAR(D2517),"\",#REF!,"\Devis technique ",A2517),CONCATENATE("Voir dossier ",A2517)),HYPERLINK(CONCATENATE("O:\BE SCAM\1 chiffrages\",YEAR(D2517),"\",#REF!),CONCATENATE("Voir dossier ",A2517)))</f>
        <v>#REF!</v>
      </c>
      <c r="N2517" s="63" t="e">
        <f>IF(I2517&lt;&gt;"",HYPERLINK(CONCATENATE("O:\BE SCAM\1 chiffrages\",YEAR(G2517),"\",#REF!,"\Devis technique ",D2517),CONCATENATE("Voir dossier ",D2517)),HYPERLINK(CONCATENATE("O:\BE SCAM\1 chiffrages\",YEAR(G2517),"\",#REF!),CONCATENATE("Voir dossier ",D2517)))</f>
        <v>#REF!</v>
      </c>
    </row>
    <row r="2518" spans="11:14" ht="20.100000000000001" customHeight="1">
      <c r="K2518" s="63" t="e">
        <f>IF(F2518&lt;&gt;"",HYPERLINK(CONCATENATE("O:\BE SCAM\1 chiffrages\",YEAR(D2518),"\",#REF!,"\Devis technique ",A2518),CONCATENATE("Voir dossier ",A2518)),HYPERLINK(CONCATENATE("O:\BE SCAM\1 chiffrages\",YEAR(D2518),"\",#REF!),CONCATENATE("Voir dossier ",A2518)))</f>
        <v>#REF!</v>
      </c>
      <c r="N2518" s="63" t="e">
        <f>IF(I2518&lt;&gt;"",HYPERLINK(CONCATENATE("O:\BE SCAM\1 chiffrages\",YEAR(G2518),"\",#REF!,"\Devis technique ",D2518),CONCATENATE("Voir dossier ",D2518)),HYPERLINK(CONCATENATE("O:\BE SCAM\1 chiffrages\",YEAR(G2518),"\",#REF!),CONCATENATE("Voir dossier ",D2518)))</f>
        <v>#REF!</v>
      </c>
    </row>
    <row r="2519" spans="11:14" ht="20.100000000000001" customHeight="1">
      <c r="K2519" s="63" t="e">
        <f>IF(F2519&lt;&gt;"",HYPERLINK(CONCATENATE("O:\BE SCAM\1 chiffrages\",YEAR(D2519),"\",#REF!,"\Devis technique ",A2519),CONCATENATE("Voir dossier ",A2519)),HYPERLINK(CONCATENATE("O:\BE SCAM\1 chiffrages\",YEAR(D2519),"\",#REF!),CONCATENATE("Voir dossier ",A2519)))</f>
        <v>#REF!</v>
      </c>
      <c r="N2519" s="63" t="e">
        <f>IF(I2519&lt;&gt;"",HYPERLINK(CONCATENATE("O:\BE SCAM\1 chiffrages\",YEAR(G2519),"\",#REF!,"\Devis technique ",D2519),CONCATENATE("Voir dossier ",D2519)),HYPERLINK(CONCATENATE("O:\BE SCAM\1 chiffrages\",YEAR(G2519),"\",#REF!),CONCATENATE("Voir dossier ",D2519)))</f>
        <v>#REF!</v>
      </c>
    </row>
    <row r="2520" spans="11:14" ht="20.100000000000001" customHeight="1">
      <c r="K2520" s="63" t="e">
        <f>IF(F2520&lt;&gt;"",HYPERLINK(CONCATENATE("O:\BE SCAM\1 chiffrages\",YEAR(D2520),"\",#REF!,"\Devis technique ",A2520),CONCATENATE("Voir dossier ",A2520)),HYPERLINK(CONCATENATE("O:\BE SCAM\1 chiffrages\",YEAR(D2520),"\",#REF!),CONCATENATE("Voir dossier ",A2520)))</f>
        <v>#REF!</v>
      </c>
      <c r="N2520" s="63" t="e">
        <f>IF(I2520&lt;&gt;"",HYPERLINK(CONCATENATE("O:\BE SCAM\1 chiffrages\",YEAR(G2520),"\",#REF!,"\Devis technique ",D2520),CONCATENATE("Voir dossier ",D2520)),HYPERLINK(CONCATENATE("O:\BE SCAM\1 chiffrages\",YEAR(G2520),"\",#REF!),CONCATENATE("Voir dossier ",D2520)))</f>
        <v>#REF!</v>
      </c>
    </row>
    <row r="2521" spans="11:14" ht="20.100000000000001" customHeight="1">
      <c r="K2521" s="63" t="e">
        <f>IF(F2521&lt;&gt;"",HYPERLINK(CONCATENATE("O:\BE SCAM\1 chiffrages\",YEAR(D2521),"\",#REF!,"\Devis technique ",A2521),CONCATENATE("Voir dossier ",A2521)),HYPERLINK(CONCATENATE("O:\BE SCAM\1 chiffrages\",YEAR(D2521),"\",#REF!),CONCATENATE("Voir dossier ",A2521)))</f>
        <v>#REF!</v>
      </c>
      <c r="N2521" s="63" t="e">
        <f>IF(I2521&lt;&gt;"",HYPERLINK(CONCATENATE("O:\BE SCAM\1 chiffrages\",YEAR(G2521),"\",#REF!,"\Devis technique ",D2521),CONCATENATE("Voir dossier ",D2521)),HYPERLINK(CONCATENATE("O:\BE SCAM\1 chiffrages\",YEAR(G2521),"\",#REF!),CONCATENATE("Voir dossier ",D2521)))</f>
        <v>#REF!</v>
      </c>
    </row>
    <row r="2522" spans="11:14" ht="20.100000000000001" customHeight="1">
      <c r="K2522" s="63" t="e">
        <f>IF(F2522&lt;&gt;"",HYPERLINK(CONCATENATE("O:\BE SCAM\1 chiffrages\",YEAR(D2522),"\",#REF!,"\Devis technique ",A2522),CONCATENATE("Voir dossier ",A2522)),HYPERLINK(CONCATENATE("O:\BE SCAM\1 chiffrages\",YEAR(D2522),"\",#REF!),CONCATENATE("Voir dossier ",A2522)))</f>
        <v>#REF!</v>
      </c>
      <c r="N2522" s="63" t="e">
        <f>IF(I2522&lt;&gt;"",HYPERLINK(CONCATENATE("O:\BE SCAM\1 chiffrages\",YEAR(G2522),"\",#REF!,"\Devis technique ",D2522),CONCATENATE("Voir dossier ",D2522)),HYPERLINK(CONCATENATE("O:\BE SCAM\1 chiffrages\",YEAR(G2522),"\",#REF!),CONCATENATE("Voir dossier ",D2522)))</f>
        <v>#REF!</v>
      </c>
    </row>
    <row r="2523" spans="11:14" ht="20.100000000000001" customHeight="1">
      <c r="K2523" s="63" t="e">
        <f>IF(F2523&lt;&gt;"",HYPERLINK(CONCATENATE("O:\BE SCAM\1 chiffrages\",YEAR(D2523),"\",#REF!,"\Devis technique ",A2523),CONCATENATE("Voir dossier ",A2523)),HYPERLINK(CONCATENATE("O:\BE SCAM\1 chiffrages\",YEAR(D2523),"\",#REF!),CONCATENATE("Voir dossier ",A2523)))</f>
        <v>#REF!</v>
      </c>
      <c r="N2523" s="63" t="e">
        <f>IF(I2523&lt;&gt;"",HYPERLINK(CONCATENATE("O:\BE SCAM\1 chiffrages\",YEAR(G2523),"\",#REF!,"\Devis technique ",D2523),CONCATENATE("Voir dossier ",D2523)),HYPERLINK(CONCATENATE("O:\BE SCAM\1 chiffrages\",YEAR(G2523),"\",#REF!),CONCATENATE("Voir dossier ",D2523)))</f>
        <v>#REF!</v>
      </c>
    </row>
    <row r="2524" spans="11:14" ht="20.100000000000001" customHeight="1">
      <c r="K2524" s="63" t="e">
        <f>IF(F2524&lt;&gt;"",HYPERLINK(CONCATENATE("O:\BE SCAM\1 chiffrages\",YEAR(D2524),"\",#REF!,"\Devis technique ",A2524),CONCATENATE("Voir dossier ",A2524)),HYPERLINK(CONCATENATE("O:\BE SCAM\1 chiffrages\",YEAR(D2524),"\",#REF!),CONCATENATE("Voir dossier ",A2524)))</f>
        <v>#REF!</v>
      </c>
      <c r="N2524" s="63" t="e">
        <f>IF(I2524&lt;&gt;"",HYPERLINK(CONCATENATE("O:\BE SCAM\1 chiffrages\",YEAR(G2524),"\",#REF!,"\Devis technique ",D2524),CONCATENATE("Voir dossier ",D2524)),HYPERLINK(CONCATENATE("O:\BE SCAM\1 chiffrages\",YEAR(G2524),"\",#REF!),CONCATENATE("Voir dossier ",D2524)))</f>
        <v>#REF!</v>
      </c>
    </row>
    <row r="2525" spans="11:14" ht="20.100000000000001" customHeight="1">
      <c r="K2525" s="63" t="e">
        <f>IF(F2525&lt;&gt;"",HYPERLINK(CONCATENATE("O:\BE SCAM\1 chiffrages\",YEAR(D2525),"\",#REF!,"\Devis technique ",A2525),CONCATENATE("Voir dossier ",A2525)),HYPERLINK(CONCATENATE("O:\BE SCAM\1 chiffrages\",YEAR(D2525),"\",#REF!),CONCATENATE("Voir dossier ",A2525)))</f>
        <v>#REF!</v>
      </c>
      <c r="N2525" s="63" t="e">
        <f>IF(I2525&lt;&gt;"",HYPERLINK(CONCATENATE("O:\BE SCAM\1 chiffrages\",YEAR(G2525),"\",#REF!,"\Devis technique ",D2525),CONCATENATE("Voir dossier ",D2525)),HYPERLINK(CONCATENATE("O:\BE SCAM\1 chiffrages\",YEAR(G2525),"\",#REF!),CONCATENATE("Voir dossier ",D2525)))</f>
        <v>#REF!</v>
      </c>
    </row>
    <row r="2526" spans="11:14" ht="20.100000000000001" customHeight="1">
      <c r="K2526" s="63" t="e">
        <f>IF(F2526&lt;&gt;"",HYPERLINK(CONCATENATE("O:\BE SCAM\1 chiffrages\",YEAR(D2526),"\",#REF!,"\Devis technique ",A2526),CONCATENATE("Voir dossier ",A2526)),HYPERLINK(CONCATENATE("O:\BE SCAM\1 chiffrages\",YEAR(D2526),"\",#REF!),CONCATENATE("Voir dossier ",A2526)))</f>
        <v>#REF!</v>
      </c>
      <c r="N2526" s="63" t="e">
        <f>IF(I2526&lt;&gt;"",HYPERLINK(CONCATENATE("O:\BE SCAM\1 chiffrages\",YEAR(G2526),"\",#REF!,"\Devis technique ",D2526),CONCATENATE("Voir dossier ",D2526)),HYPERLINK(CONCATENATE("O:\BE SCAM\1 chiffrages\",YEAR(G2526),"\",#REF!),CONCATENATE("Voir dossier ",D2526)))</f>
        <v>#REF!</v>
      </c>
    </row>
    <row r="2527" spans="11:14" ht="20.100000000000001" customHeight="1">
      <c r="K2527" s="63" t="e">
        <f>IF(F2527&lt;&gt;"",HYPERLINK(CONCATENATE("O:\BE SCAM\1 chiffrages\",YEAR(D2527),"\",#REF!,"\Devis technique ",A2527),CONCATENATE("Voir dossier ",A2527)),HYPERLINK(CONCATENATE("O:\BE SCAM\1 chiffrages\",YEAR(D2527),"\",#REF!),CONCATENATE("Voir dossier ",A2527)))</f>
        <v>#REF!</v>
      </c>
      <c r="N2527" s="63" t="e">
        <f>IF(I2527&lt;&gt;"",HYPERLINK(CONCATENATE("O:\BE SCAM\1 chiffrages\",YEAR(G2527),"\",#REF!,"\Devis technique ",D2527),CONCATENATE("Voir dossier ",D2527)),HYPERLINK(CONCATENATE("O:\BE SCAM\1 chiffrages\",YEAR(G2527),"\",#REF!),CONCATENATE("Voir dossier ",D2527)))</f>
        <v>#REF!</v>
      </c>
    </row>
    <row r="2528" spans="11:14" ht="20.100000000000001" customHeight="1">
      <c r="K2528" s="63" t="e">
        <f>IF(F2528&lt;&gt;"",HYPERLINK(CONCATENATE("O:\BE SCAM\1 chiffrages\",YEAR(D2528),"\",#REF!,"\Devis technique ",A2528),CONCATENATE("Voir dossier ",A2528)),HYPERLINK(CONCATENATE("O:\BE SCAM\1 chiffrages\",YEAR(D2528),"\",#REF!),CONCATENATE("Voir dossier ",A2528)))</f>
        <v>#REF!</v>
      </c>
      <c r="N2528" s="63" t="e">
        <f>IF(I2528&lt;&gt;"",HYPERLINK(CONCATENATE("O:\BE SCAM\1 chiffrages\",YEAR(G2528),"\",#REF!,"\Devis technique ",D2528),CONCATENATE("Voir dossier ",D2528)),HYPERLINK(CONCATENATE("O:\BE SCAM\1 chiffrages\",YEAR(G2528),"\",#REF!),CONCATENATE("Voir dossier ",D2528)))</f>
        <v>#REF!</v>
      </c>
    </row>
    <row r="2529" spans="11:14" ht="20.100000000000001" customHeight="1">
      <c r="K2529" s="63" t="e">
        <f>IF(F2529&lt;&gt;"",HYPERLINK(CONCATENATE("O:\BE SCAM\1 chiffrages\",YEAR(D2529),"\",#REF!,"\Devis technique ",A2529),CONCATENATE("Voir dossier ",A2529)),HYPERLINK(CONCATENATE("O:\BE SCAM\1 chiffrages\",YEAR(D2529),"\",#REF!),CONCATENATE("Voir dossier ",A2529)))</f>
        <v>#REF!</v>
      </c>
      <c r="N2529" s="63" t="e">
        <f>IF(I2529&lt;&gt;"",HYPERLINK(CONCATENATE("O:\BE SCAM\1 chiffrages\",YEAR(G2529),"\",#REF!,"\Devis technique ",D2529),CONCATENATE("Voir dossier ",D2529)),HYPERLINK(CONCATENATE("O:\BE SCAM\1 chiffrages\",YEAR(G2529),"\",#REF!),CONCATENATE("Voir dossier ",D2529)))</f>
        <v>#REF!</v>
      </c>
    </row>
    <row r="2530" spans="11:14" ht="20.100000000000001" customHeight="1">
      <c r="K2530" s="63" t="e">
        <f>IF(F2530&lt;&gt;"",HYPERLINK(CONCATENATE("O:\BE SCAM\1 chiffrages\",YEAR(D2530),"\",#REF!,"\Devis technique ",A2530),CONCATENATE("Voir dossier ",A2530)),HYPERLINK(CONCATENATE("O:\BE SCAM\1 chiffrages\",YEAR(D2530),"\",#REF!),CONCATENATE("Voir dossier ",A2530)))</f>
        <v>#REF!</v>
      </c>
      <c r="N2530" s="63" t="e">
        <f>IF(I2530&lt;&gt;"",HYPERLINK(CONCATENATE("O:\BE SCAM\1 chiffrages\",YEAR(G2530),"\",#REF!,"\Devis technique ",D2530),CONCATENATE("Voir dossier ",D2530)),HYPERLINK(CONCATENATE("O:\BE SCAM\1 chiffrages\",YEAR(G2530),"\",#REF!),CONCATENATE("Voir dossier ",D2530)))</f>
        <v>#REF!</v>
      </c>
    </row>
    <row r="2531" spans="11:14" ht="20.100000000000001" customHeight="1">
      <c r="K2531" s="63" t="e">
        <f>IF(F2531&lt;&gt;"",HYPERLINK(CONCATENATE("O:\BE SCAM\1 chiffrages\",YEAR(D2531),"\",#REF!,"\Devis technique ",A2531),CONCATENATE("Voir dossier ",A2531)),HYPERLINK(CONCATENATE("O:\BE SCAM\1 chiffrages\",YEAR(D2531),"\",#REF!),CONCATENATE("Voir dossier ",A2531)))</f>
        <v>#REF!</v>
      </c>
      <c r="N2531" s="63" t="e">
        <f>IF(I2531&lt;&gt;"",HYPERLINK(CONCATENATE("O:\BE SCAM\1 chiffrages\",YEAR(G2531),"\",#REF!,"\Devis technique ",D2531),CONCATENATE("Voir dossier ",D2531)),HYPERLINK(CONCATENATE("O:\BE SCAM\1 chiffrages\",YEAR(G2531),"\",#REF!),CONCATENATE("Voir dossier ",D2531)))</f>
        <v>#REF!</v>
      </c>
    </row>
    <row r="2532" spans="11:14" ht="20.100000000000001" customHeight="1">
      <c r="K2532" s="63" t="e">
        <f>IF(F2532&lt;&gt;"",HYPERLINK(CONCATENATE("O:\BE SCAM\1 chiffrages\",YEAR(D2532),"\",#REF!,"\Devis technique ",A2532),CONCATENATE("Voir dossier ",A2532)),HYPERLINK(CONCATENATE("O:\BE SCAM\1 chiffrages\",YEAR(D2532),"\",#REF!),CONCATENATE("Voir dossier ",A2532)))</f>
        <v>#REF!</v>
      </c>
      <c r="N2532" s="63" t="e">
        <f>IF(I2532&lt;&gt;"",HYPERLINK(CONCATENATE("O:\BE SCAM\1 chiffrages\",YEAR(G2532),"\",#REF!,"\Devis technique ",D2532),CONCATENATE("Voir dossier ",D2532)),HYPERLINK(CONCATENATE("O:\BE SCAM\1 chiffrages\",YEAR(G2532),"\",#REF!),CONCATENATE("Voir dossier ",D2532)))</f>
        <v>#REF!</v>
      </c>
    </row>
    <row r="2533" spans="11:14" ht="20.100000000000001" customHeight="1">
      <c r="K2533" s="63" t="e">
        <f>IF(F2533&lt;&gt;"",HYPERLINK(CONCATENATE("O:\BE SCAM\1 chiffrages\",YEAR(D2533),"\",#REF!,"\Devis technique ",A2533),CONCATENATE("Voir dossier ",A2533)),HYPERLINK(CONCATENATE("O:\BE SCAM\1 chiffrages\",YEAR(D2533),"\",#REF!),CONCATENATE("Voir dossier ",A2533)))</f>
        <v>#REF!</v>
      </c>
      <c r="N2533" s="63" t="e">
        <f>IF(I2533&lt;&gt;"",HYPERLINK(CONCATENATE("O:\BE SCAM\1 chiffrages\",YEAR(G2533),"\",#REF!,"\Devis technique ",D2533),CONCATENATE("Voir dossier ",D2533)),HYPERLINK(CONCATENATE("O:\BE SCAM\1 chiffrages\",YEAR(G2533),"\",#REF!),CONCATENATE("Voir dossier ",D2533)))</f>
        <v>#REF!</v>
      </c>
    </row>
    <row r="2534" spans="11:14" ht="20.100000000000001" customHeight="1">
      <c r="K2534" s="63" t="e">
        <f>IF(F2534&lt;&gt;"",HYPERLINK(CONCATENATE("O:\BE SCAM\1 chiffrages\",YEAR(D2534),"\",#REF!,"\Devis technique ",A2534),CONCATENATE("Voir dossier ",A2534)),HYPERLINK(CONCATENATE("O:\BE SCAM\1 chiffrages\",YEAR(D2534),"\",#REF!),CONCATENATE("Voir dossier ",A2534)))</f>
        <v>#REF!</v>
      </c>
      <c r="N2534" s="63" t="e">
        <f>IF(I2534&lt;&gt;"",HYPERLINK(CONCATENATE("O:\BE SCAM\1 chiffrages\",YEAR(G2534),"\",#REF!,"\Devis technique ",D2534),CONCATENATE("Voir dossier ",D2534)),HYPERLINK(CONCATENATE("O:\BE SCAM\1 chiffrages\",YEAR(G2534),"\",#REF!),CONCATENATE("Voir dossier ",D2534)))</f>
        <v>#REF!</v>
      </c>
    </row>
    <row r="2535" spans="11:14" ht="20.100000000000001" customHeight="1">
      <c r="K2535" s="63" t="e">
        <f>IF(F2535&lt;&gt;"",HYPERLINK(CONCATENATE("O:\BE SCAM\1 chiffrages\",YEAR(D2535),"\",#REF!,"\Devis technique ",A2535),CONCATENATE("Voir dossier ",A2535)),HYPERLINK(CONCATENATE("O:\BE SCAM\1 chiffrages\",YEAR(D2535),"\",#REF!),CONCATENATE("Voir dossier ",A2535)))</f>
        <v>#REF!</v>
      </c>
      <c r="N2535" s="63" t="e">
        <f>IF(I2535&lt;&gt;"",HYPERLINK(CONCATENATE("O:\BE SCAM\1 chiffrages\",YEAR(G2535),"\",#REF!,"\Devis technique ",D2535),CONCATENATE("Voir dossier ",D2535)),HYPERLINK(CONCATENATE("O:\BE SCAM\1 chiffrages\",YEAR(G2535),"\",#REF!),CONCATENATE("Voir dossier ",D2535)))</f>
        <v>#REF!</v>
      </c>
    </row>
    <row r="2536" spans="11:14" ht="20.100000000000001" customHeight="1">
      <c r="K2536" s="63" t="e">
        <f>IF(F2536&lt;&gt;"",HYPERLINK(CONCATENATE("O:\BE SCAM\1 chiffrages\",YEAR(D2536),"\",#REF!,"\Devis technique ",A2536),CONCATENATE("Voir dossier ",A2536)),HYPERLINK(CONCATENATE("O:\BE SCAM\1 chiffrages\",YEAR(D2536),"\",#REF!),CONCATENATE("Voir dossier ",A2536)))</f>
        <v>#REF!</v>
      </c>
      <c r="N2536" s="63" t="e">
        <f>IF(I2536&lt;&gt;"",HYPERLINK(CONCATENATE("O:\BE SCAM\1 chiffrages\",YEAR(G2536),"\",#REF!,"\Devis technique ",D2536),CONCATENATE("Voir dossier ",D2536)),HYPERLINK(CONCATENATE("O:\BE SCAM\1 chiffrages\",YEAR(G2536),"\",#REF!),CONCATENATE("Voir dossier ",D2536)))</f>
        <v>#REF!</v>
      </c>
    </row>
    <row r="2537" spans="11:14" ht="20.100000000000001" customHeight="1">
      <c r="K2537" s="63" t="e">
        <f>IF(F2537&lt;&gt;"",HYPERLINK(CONCATENATE("O:\BE SCAM\1 chiffrages\",YEAR(D2537),"\",#REF!,"\Devis technique ",A2537),CONCATENATE("Voir dossier ",A2537)),HYPERLINK(CONCATENATE("O:\BE SCAM\1 chiffrages\",YEAR(D2537),"\",#REF!),CONCATENATE("Voir dossier ",A2537)))</f>
        <v>#REF!</v>
      </c>
      <c r="N2537" s="63" t="e">
        <f>IF(I2537&lt;&gt;"",HYPERLINK(CONCATENATE("O:\BE SCAM\1 chiffrages\",YEAR(G2537),"\",#REF!,"\Devis technique ",D2537),CONCATENATE("Voir dossier ",D2537)),HYPERLINK(CONCATENATE("O:\BE SCAM\1 chiffrages\",YEAR(G2537),"\",#REF!),CONCATENATE("Voir dossier ",D2537)))</f>
        <v>#REF!</v>
      </c>
    </row>
    <row r="2538" spans="11:14" ht="20.100000000000001" customHeight="1">
      <c r="K2538" s="63" t="e">
        <f>IF(F2538&lt;&gt;"",HYPERLINK(CONCATENATE("O:\BE SCAM\1 chiffrages\",YEAR(D2538),"\",#REF!,"\Devis technique ",A2538),CONCATENATE("Voir dossier ",A2538)),HYPERLINK(CONCATENATE("O:\BE SCAM\1 chiffrages\",YEAR(D2538),"\",#REF!),CONCATENATE("Voir dossier ",A2538)))</f>
        <v>#REF!</v>
      </c>
      <c r="N2538" s="63" t="e">
        <f>IF(I2538&lt;&gt;"",HYPERLINK(CONCATENATE("O:\BE SCAM\1 chiffrages\",YEAR(G2538),"\",#REF!,"\Devis technique ",D2538),CONCATENATE("Voir dossier ",D2538)),HYPERLINK(CONCATENATE("O:\BE SCAM\1 chiffrages\",YEAR(G2538),"\",#REF!),CONCATENATE("Voir dossier ",D2538)))</f>
        <v>#REF!</v>
      </c>
    </row>
    <row r="2539" spans="11:14" ht="20.100000000000001" customHeight="1">
      <c r="K2539" s="63" t="e">
        <f>IF(F2539&lt;&gt;"",HYPERLINK(CONCATENATE("O:\BE SCAM\1 chiffrages\",YEAR(D2539),"\",#REF!,"\Devis technique ",A2539),CONCATENATE("Voir dossier ",A2539)),HYPERLINK(CONCATENATE("O:\BE SCAM\1 chiffrages\",YEAR(D2539),"\",#REF!),CONCATENATE("Voir dossier ",A2539)))</f>
        <v>#REF!</v>
      </c>
      <c r="N2539" s="63" t="e">
        <f>IF(I2539&lt;&gt;"",HYPERLINK(CONCATENATE("O:\BE SCAM\1 chiffrages\",YEAR(G2539),"\",#REF!,"\Devis technique ",D2539),CONCATENATE("Voir dossier ",D2539)),HYPERLINK(CONCATENATE("O:\BE SCAM\1 chiffrages\",YEAR(G2539),"\",#REF!),CONCATENATE("Voir dossier ",D2539)))</f>
        <v>#REF!</v>
      </c>
    </row>
    <row r="2540" spans="11:14" ht="20.100000000000001" customHeight="1">
      <c r="K2540" s="63" t="e">
        <f>IF(F2540&lt;&gt;"",HYPERLINK(CONCATENATE("O:\BE SCAM\1 chiffrages\",YEAR(D2540),"\",#REF!,"\Devis technique ",A2540),CONCATENATE("Voir dossier ",A2540)),HYPERLINK(CONCATENATE("O:\BE SCAM\1 chiffrages\",YEAR(D2540),"\",#REF!),CONCATENATE("Voir dossier ",A2540)))</f>
        <v>#REF!</v>
      </c>
      <c r="N2540" s="63" t="e">
        <f>IF(I2540&lt;&gt;"",HYPERLINK(CONCATENATE("O:\BE SCAM\1 chiffrages\",YEAR(G2540),"\",#REF!,"\Devis technique ",D2540),CONCATENATE("Voir dossier ",D2540)),HYPERLINK(CONCATENATE("O:\BE SCAM\1 chiffrages\",YEAR(G2540),"\",#REF!),CONCATENATE("Voir dossier ",D2540)))</f>
        <v>#REF!</v>
      </c>
    </row>
    <row r="2541" spans="11:14" ht="20.100000000000001" customHeight="1">
      <c r="K2541" s="63" t="e">
        <f>IF(F2541&lt;&gt;"",HYPERLINK(CONCATENATE("O:\BE SCAM\1 chiffrages\",YEAR(D2541),"\",#REF!,"\Devis technique ",A2541),CONCATENATE("Voir dossier ",A2541)),HYPERLINK(CONCATENATE("O:\BE SCAM\1 chiffrages\",YEAR(D2541),"\",#REF!),CONCATENATE("Voir dossier ",A2541)))</f>
        <v>#REF!</v>
      </c>
      <c r="N2541" s="63" t="e">
        <f>IF(I2541&lt;&gt;"",HYPERLINK(CONCATENATE("O:\BE SCAM\1 chiffrages\",YEAR(G2541),"\",#REF!,"\Devis technique ",D2541),CONCATENATE("Voir dossier ",D2541)),HYPERLINK(CONCATENATE("O:\BE SCAM\1 chiffrages\",YEAR(G2541),"\",#REF!),CONCATENATE("Voir dossier ",D2541)))</f>
        <v>#REF!</v>
      </c>
    </row>
    <row r="2542" spans="11:14" ht="20.100000000000001" customHeight="1">
      <c r="K2542" s="63" t="e">
        <f>IF(F2542&lt;&gt;"",HYPERLINK(CONCATENATE("O:\BE SCAM\1 chiffrages\",YEAR(D2542),"\",#REF!,"\Devis technique ",A2542),CONCATENATE("Voir dossier ",A2542)),HYPERLINK(CONCATENATE("O:\BE SCAM\1 chiffrages\",YEAR(D2542),"\",#REF!),CONCATENATE("Voir dossier ",A2542)))</f>
        <v>#REF!</v>
      </c>
      <c r="N2542" s="63" t="e">
        <f>IF(I2542&lt;&gt;"",HYPERLINK(CONCATENATE("O:\BE SCAM\1 chiffrages\",YEAR(G2542),"\",#REF!,"\Devis technique ",D2542),CONCATENATE("Voir dossier ",D2542)),HYPERLINK(CONCATENATE("O:\BE SCAM\1 chiffrages\",YEAR(G2542),"\",#REF!),CONCATENATE("Voir dossier ",D2542)))</f>
        <v>#REF!</v>
      </c>
    </row>
    <row r="2543" spans="11:14" ht="20.100000000000001" customHeight="1">
      <c r="K2543" s="63" t="e">
        <f>IF(F2543&lt;&gt;"",HYPERLINK(CONCATENATE("O:\BE SCAM\1 chiffrages\",YEAR(D2543),"\",#REF!,"\Devis technique ",A2543),CONCATENATE("Voir dossier ",A2543)),HYPERLINK(CONCATENATE("O:\BE SCAM\1 chiffrages\",YEAR(D2543),"\",#REF!),CONCATENATE("Voir dossier ",A2543)))</f>
        <v>#REF!</v>
      </c>
      <c r="N2543" s="63" t="e">
        <f>IF(I2543&lt;&gt;"",HYPERLINK(CONCATENATE("O:\BE SCAM\1 chiffrages\",YEAR(G2543),"\",#REF!,"\Devis technique ",D2543),CONCATENATE("Voir dossier ",D2543)),HYPERLINK(CONCATENATE("O:\BE SCAM\1 chiffrages\",YEAR(G2543),"\",#REF!),CONCATENATE("Voir dossier ",D2543)))</f>
        <v>#REF!</v>
      </c>
    </row>
    <row r="2544" spans="11:14" ht="20.100000000000001" customHeight="1">
      <c r="K2544" s="63" t="e">
        <f>IF(F2544&lt;&gt;"",HYPERLINK(CONCATENATE("O:\BE SCAM\1 chiffrages\",YEAR(D2544),"\",#REF!,"\Devis technique ",A2544),CONCATENATE("Voir dossier ",A2544)),HYPERLINK(CONCATENATE("O:\BE SCAM\1 chiffrages\",YEAR(D2544),"\",#REF!),CONCATENATE("Voir dossier ",A2544)))</f>
        <v>#REF!</v>
      </c>
      <c r="N2544" s="63" t="e">
        <f>IF(I2544&lt;&gt;"",HYPERLINK(CONCATENATE("O:\BE SCAM\1 chiffrages\",YEAR(G2544),"\",#REF!,"\Devis technique ",D2544),CONCATENATE("Voir dossier ",D2544)),HYPERLINK(CONCATENATE("O:\BE SCAM\1 chiffrages\",YEAR(G2544),"\",#REF!),CONCATENATE("Voir dossier ",D2544)))</f>
        <v>#REF!</v>
      </c>
    </row>
    <row r="2545" spans="11:14" ht="20.100000000000001" customHeight="1">
      <c r="K2545" s="63" t="e">
        <f>IF(F2545&lt;&gt;"",HYPERLINK(CONCATENATE("O:\BE SCAM\1 chiffrages\",YEAR(D2545),"\",#REF!,"\Devis technique ",A2545),CONCATENATE("Voir dossier ",A2545)),HYPERLINK(CONCATENATE("O:\BE SCAM\1 chiffrages\",YEAR(D2545),"\",#REF!),CONCATENATE("Voir dossier ",A2545)))</f>
        <v>#REF!</v>
      </c>
      <c r="N2545" s="63" t="e">
        <f>IF(I2545&lt;&gt;"",HYPERLINK(CONCATENATE("O:\BE SCAM\1 chiffrages\",YEAR(G2545),"\",#REF!,"\Devis technique ",D2545),CONCATENATE("Voir dossier ",D2545)),HYPERLINK(CONCATENATE("O:\BE SCAM\1 chiffrages\",YEAR(G2545),"\",#REF!),CONCATENATE("Voir dossier ",D2545)))</f>
        <v>#REF!</v>
      </c>
    </row>
    <row r="2546" spans="11:14" ht="20.100000000000001" customHeight="1">
      <c r="K2546" s="63" t="e">
        <f>IF(F2546&lt;&gt;"",HYPERLINK(CONCATENATE("O:\BE SCAM\1 chiffrages\",YEAR(D2546),"\",#REF!,"\Devis technique ",A2546),CONCATENATE("Voir dossier ",A2546)),HYPERLINK(CONCATENATE("O:\BE SCAM\1 chiffrages\",YEAR(D2546),"\",#REF!),CONCATENATE("Voir dossier ",A2546)))</f>
        <v>#REF!</v>
      </c>
      <c r="N2546" s="63" t="e">
        <f>IF(I2546&lt;&gt;"",HYPERLINK(CONCATENATE("O:\BE SCAM\1 chiffrages\",YEAR(G2546),"\",#REF!,"\Devis technique ",D2546),CONCATENATE("Voir dossier ",D2546)),HYPERLINK(CONCATENATE("O:\BE SCAM\1 chiffrages\",YEAR(G2546),"\",#REF!),CONCATENATE("Voir dossier ",D2546)))</f>
        <v>#REF!</v>
      </c>
    </row>
    <row r="2547" spans="11:14" ht="20.100000000000001" customHeight="1">
      <c r="K2547" s="63" t="e">
        <f>IF(F2547&lt;&gt;"",HYPERLINK(CONCATENATE("O:\BE SCAM\1 chiffrages\",YEAR(D2547),"\",#REF!,"\Devis technique ",A2547),CONCATENATE("Voir dossier ",A2547)),HYPERLINK(CONCATENATE("O:\BE SCAM\1 chiffrages\",YEAR(D2547),"\",#REF!),CONCATENATE("Voir dossier ",A2547)))</f>
        <v>#REF!</v>
      </c>
      <c r="N2547" s="63" t="e">
        <f>IF(I2547&lt;&gt;"",HYPERLINK(CONCATENATE("O:\BE SCAM\1 chiffrages\",YEAR(G2547),"\",#REF!,"\Devis technique ",D2547),CONCATENATE("Voir dossier ",D2547)),HYPERLINK(CONCATENATE("O:\BE SCAM\1 chiffrages\",YEAR(G2547),"\",#REF!),CONCATENATE("Voir dossier ",D2547)))</f>
        <v>#REF!</v>
      </c>
    </row>
    <row r="2548" spans="11:14" ht="20.100000000000001" customHeight="1">
      <c r="K2548" s="63" t="e">
        <f>IF(F2548&lt;&gt;"",HYPERLINK(CONCATENATE("O:\BE SCAM\1 chiffrages\",YEAR(D2548),"\",#REF!,"\Devis technique ",A2548),CONCATENATE("Voir dossier ",A2548)),HYPERLINK(CONCATENATE("O:\BE SCAM\1 chiffrages\",YEAR(D2548),"\",#REF!),CONCATENATE("Voir dossier ",A2548)))</f>
        <v>#REF!</v>
      </c>
      <c r="N2548" s="63" t="e">
        <f>IF(I2548&lt;&gt;"",HYPERLINK(CONCATENATE("O:\BE SCAM\1 chiffrages\",YEAR(G2548),"\",#REF!,"\Devis technique ",D2548),CONCATENATE("Voir dossier ",D2548)),HYPERLINK(CONCATENATE("O:\BE SCAM\1 chiffrages\",YEAR(G2548),"\",#REF!),CONCATENATE("Voir dossier ",D2548)))</f>
        <v>#REF!</v>
      </c>
    </row>
    <row r="2549" spans="11:14" ht="20.100000000000001" customHeight="1">
      <c r="K2549" s="63" t="e">
        <f>IF(F2549&lt;&gt;"",HYPERLINK(CONCATENATE("O:\BE SCAM\1 chiffrages\",YEAR(D2549),"\",#REF!,"\Devis technique ",A2549),CONCATENATE("Voir dossier ",A2549)),HYPERLINK(CONCATENATE("O:\BE SCAM\1 chiffrages\",YEAR(D2549),"\",#REF!),CONCATENATE("Voir dossier ",A2549)))</f>
        <v>#REF!</v>
      </c>
      <c r="N2549" s="63" t="e">
        <f>IF(I2549&lt;&gt;"",HYPERLINK(CONCATENATE("O:\BE SCAM\1 chiffrages\",YEAR(G2549),"\",#REF!,"\Devis technique ",D2549),CONCATENATE("Voir dossier ",D2549)),HYPERLINK(CONCATENATE("O:\BE SCAM\1 chiffrages\",YEAR(G2549),"\",#REF!),CONCATENATE("Voir dossier ",D2549)))</f>
        <v>#REF!</v>
      </c>
    </row>
    <row r="2550" spans="11:14" ht="20.100000000000001" customHeight="1">
      <c r="K2550" s="63" t="e">
        <f>IF(F2550&lt;&gt;"",HYPERLINK(CONCATENATE("O:\BE SCAM\1 chiffrages\",YEAR(D2550),"\",#REF!,"\Devis technique ",A2550),CONCATENATE("Voir dossier ",A2550)),HYPERLINK(CONCATENATE("O:\BE SCAM\1 chiffrages\",YEAR(D2550),"\",#REF!),CONCATENATE("Voir dossier ",A2550)))</f>
        <v>#REF!</v>
      </c>
      <c r="N2550" s="63" t="e">
        <f>IF(I2550&lt;&gt;"",HYPERLINK(CONCATENATE("O:\BE SCAM\1 chiffrages\",YEAR(G2550),"\",#REF!,"\Devis technique ",D2550),CONCATENATE("Voir dossier ",D2550)),HYPERLINK(CONCATENATE("O:\BE SCAM\1 chiffrages\",YEAR(G2550),"\",#REF!),CONCATENATE("Voir dossier ",D2550)))</f>
        <v>#REF!</v>
      </c>
    </row>
    <row r="2551" spans="11:14" ht="20.100000000000001" customHeight="1">
      <c r="K2551" s="63" t="e">
        <f>IF(F2551&lt;&gt;"",HYPERLINK(CONCATENATE("O:\BE SCAM\1 chiffrages\",YEAR(D2551),"\",#REF!,"\Devis technique ",A2551),CONCATENATE("Voir dossier ",A2551)),HYPERLINK(CONCATENATE("O:\BE SCAM\1 chiffrages\",YEAR(D2551),"\",#REF!),CONCATENATE("Voir dossier ",A2551)))</f>
        <v>#REF!</v>
      </c>
      <c r="N2551" s="63" t="e">
        <f>IF(I2551&lt;&gt;"",HYPERLINK(CONCATENATE("O:\BE SCAM\1 chiffrages\",YEAR(G2551),"\",#REF!,"\Devis technique ",D2551),CONCATENATE("Voir dossier ",D2551)),HYPERLINK(CONCATENATE("O:\BE SCAM\1 chiffrages\",YEAR(G2551),"\",#REF!),CONCATENATE("Voir dossier ",D2551)))</f>
        <v>#REF!</v>
      </c>
    </row>
    <row r="2552" spans="11:14" ht="20.100000000000001" customHeight="1">
      <c r="K2552" s="63" t="e">
        <f>IF(F2552&lt;&gt;"",HYPERLINK(CONCATENATE("O:\BE SCAM\1 chiffrages\",YEAR(D2552),"\",#REF!,"\Devis technique ",A2552),CONCATENATE("Voir dossier ",A2552)),HYPERLINK(CONCATENATE("O:\BE SCAM\1 chiffrages\",YEAR(D2552),"\",#REF!),CONCATENATE("Voir dossier ",A2552)))</f>
        <v>#REF!</v>
      </c>
      <c r="N2552" s="63" t="e">
        <f>IF(I2552&lt;&gt;"",HYPERLINK(CONCATENATE("O:\BE SCAM\1 chiffrages\",YEAR(G2552),"\",#REF!,"\Devis technique ",D2552),CONCATENATE("Voir dossier ",D2552)),HYPERLINK(CONCATENATE("O:\BE SCAM\1 chiffrages\",YEAR(G2552),"\",#REF!),CONCATENATE("Voir dossier ",D2552)))</f>
        <v>#REF!</v>
      </c>
    </row>
    <row r="2553" spans="11:14" ht="20.100000000000001" customHeight="1">
      <c r="K2553" s="63" t="e">
        <f>IF(F2553&lt;&gt;"",HYPERLINK(CONCATENATE("O:\BE SCAM\1 chiffrages\",YEAR(D2553),"\",#REF!,"\Devis technique ",A2553),CONCATENATE("Voir dossier ",A2553)),HYPERLINK(CONCATENATE("O:\BE SCAM\1 chiffrages\",YEAR(D2553),"\",#REF!),CONCATENATE("Voir dossier ",A2553)))</f>
        <v>#REF!</v>
      </c>
      <c r="N2553" s="63" t="e">
        <f>IF(I2553&lt;&gt;"",HYPERLINK(CONCATENATE("O:\BE SCAM\1 chiffrages\",YEAR(G2553),"\",#REF!,"\Devis technique ",D2553),CONCATENATE("Voir dossier ",D2553)),HYPERLINK(CONCATENATE("O:\BE SCAM\1 chiffrages\",YEAR(G2553),"\",#REF!),CONCATENATE("Voir dossier ",D2553)))</f>
        <v>#REF!</v>
      </c>
    </row>
    <row r="2554" spans="11:14" ht="20.100000000000001" customHeight="1">
      <c r="K2554" s="63" t="e">
        <f>IF(F2554&lt;&gt;"",HYPERLINK(CONCATENATE("O:\BE SCAM\1 chiffrages\",YEAR(D2554),"\",#REF!,"\Devis technique ",A2554),CONCATENATE("Voir dossier ",A2554)),HYPERLINK(CONCATENATE("O:\BE SCAM\1 chiffrages\",YEAR(D2554),"\",#REF!),CONCATENATE("Voir dossier ",A2554)))</f>
        <v>#REF!</v>
      </c>
      <c r="N2554" s="63" t="e">
        <f>IF(I2554&lt;&gt;"",HYPERLINK(CONCATENATE("O:\BE SCAM\1 chiffrages\",YEAR(G2554),"\",#REF!,"\Devis technique ",D2554),CONCATENATE("Voir dossier ",D2554)),HYPERLINK(CONCATENATE("O:\BE SCAM\1 chiffrages\",YEAR(G2554),"\",#REF!),CONCATENATE("Voir dossier ",D2554)))</f>
        <v>#REF!</v>
      </c>
    </row>
    <row r="2555" spans="11:14" ht="20.100000000000001" customHeight="1">
      <c r="K2555" s="63" t="e">
        <f>IF(F2555&lt;&gt;"",HYPERLINK(CONCATENATE("O:\BE SCAM\1 chiffrages\",YEAR(D2555),"\",#REF!,"\Devis technique ",A2555),CONCATENATE("Voir dossier ",A2555)),HYPERLINK(CONCATENATE("O:\BE SCAM\1 chiffrages\",YEAR(D2555),"\",#REF!),CONCATENATE("Voir dossier ",A2555)))</f>
        <v>#REF!</v>
      </c>
      <c r="N2555" s="63" t="e">
        <f>IF(I2555&lt;&gt;"",HYPERLINK(CONCATENATE("O:\BE SCAM\1 chiffrages\",YEAR(G2555),"\",#REF!,"\Devis technique ",D2555),CONCATENATE("Voir dossier ",D2555)),HYPERLINK(CONCATENATE("O:\BE SCAM\1 chiffrages\",YEAR(G2555),"\",#REF!),CONCATENATE("Voir dossier ",D2555)))</f>
        <v>#REF!</v>
      </c>
    </row>
    <row r="2556" spans="11:14" ht="20.100000000000001" customHeight="1">
      <c r="K2556" s="63" t="e">
        <f>IF(F2556&lt;&gt;"",HYPERLINK(CONCATENATE("O:\BE SCAM\1 chiffrages\",YEAR(D2556),"\",#REF!,"\Devis technique ",A2556),CONCATENATE("Voir dossier ",A2556)),HYPERLINK(CONCATENATE("O:\BE SCAM\1 chiffrages\",YEAR(D2556),"\",#REF!),CONCATENATE("Voir dossier ",A2556)))</f>
        <v>#REF!</v>
      </c>
      <c r="N2556" s="63" t="e">
        <f>IF(I2556&lt;&gt;"",HYPERLINK(CONCATENATE("O:\BE SCAM\1 chiffrages\",YEAR(G2556),"\",#REF!,"\Devis technique ",D2556),CONCATENATE("Voir dossier ",D2556)),HYPERLINK(CONCATENATE("O:\BE SCAM\1 chiffrages\",YEAR(G2556),"\",#REF!),CONCATENATE("Voir dossier ",D2556)))</f>
        <v>#REF!</v>
      </c>
    </row>
    <row r="2557" spans="11:14" ht="20.100000000000001" customHeight="1">
      <c r="K2557" s="63" t="e">
        <f>IF(F2557&lt;&gt;"",HYPERLINK(CONCATENATE("O:\BE SCAM\1 chiffrages\",YEAR(D2557),"\",#REF!,"\Devis technique ",A2557),CONCATENATE("Voir dossier ",A2557)),HYPERLINK(CONCATENATE("O:\BE SCAM\1 chiffrages\",YEAR(D2557),"\",#REF!),CONCATENATE("Voir dossier ",A2557)))</f>
        <v>#REF!</v>
      </c>
      <c r="N2557" s="63" t="e">
        <f>IF(I2557&lt;&gt;"",HYPERLINK(CONCATENATE("O:\BE SCAM\1 chiffrages\",YEAR(G2557),"\",#REF!,"\Devis technique ",D2557),CONCATENATE("Voir dossier ",D2557)),HYPERLINK(CONCATENATE("O:\BE SCAM\1 chiffrages\",YEAR(G2557),"\",#REF!),CONCATENATE("Voir dossier ",D2557)))</f>
        <v>#REF!</v>
      </c>
    </row>
    <row r="2558" spans="11:14" ht="20.100000000000001" customHeight="1">
      <c r="K2558" s="63" t="e">
        <f>IF(F2558&lt;&gt;"",HYPERLINK(CONCATENATE("O:\BE SCAM\1 chiffrages\",YEAR(D2558),"\",#REF!,"\Devis technique ",A2558),CONCATENATE("Voir dossier ",A2558)),HYPERLINK(CONCATENATE("O:\BE SCAM\1 chiffrages\",YEAR(D2558),"\",#REF!),CONCATENATE("Voir dossier ",A2558)))</f>
        <v>#REF!</v>
      </c>
      <c r="N2558" s="63" t="e">
        <f>IF(I2558&lt;&gt;"",HYPERLINK(CONCATENATE("O:\BE SCAM\1 chiffrages\",YEAR(G2558),"\",#REF!,"\Devis technique ",D2558),CONCATENATE("Voir dossier ",D2558)),HYPERLINK(CONCATENATE("O:\BE SCAM\1 chiffrages\",YEAR(G2558),"\",#REF!),CONCATENATE("Voir dossier ",D2558)))</f>
        <v>#REF!</v>
      </c>
    </row>
    <row r="2559" spans="11:14" ht="20.100000000000001" customHeight="1">
      <c r="K2559" s="63" t="e">
        <f>IF(F2559&lt;&gt;"",HYPERLINK(CONCATENATE("O:\BE SCAM\1 chiffrages\",YEAR(D2559),"\",#REF!,"\Devis technique ",A2559),CONCATENATE("Voir dossier ",A2559)),HYPERLINK(CONCATENATE("O:\BE SCAM\1 chiffrages\",YEAR(D2559),"\",#REF!),CONCATENATE("Voir dossier ",A2559)))</f>
        <v>#REF!</v>
      </c>
      <c r="N2559" s="63" t="e">
        <f>IF(I2559&lt;&gt;"",HYPERLINK(CONCATENATE("O:\BE SCAM\1 chiffrages\",YEAR(G2559),"\",#REF!,"\Devis technique ",D2559),CONCATENATE("Voir dossier ",D2559)),HYPERLINK(CONCATENATE("O:\BE SCAM\1 chiffrages\",YEAR(G2559),"\",#REF!),CONCATENATE("Voir dossier ",D2559)))</f>
        <v>#REF!</v>
      </c>
    </row>
    <row r="2560" spans="11:14" ht="20.100000000000001" customHeight="1">
      <c r="K2560" s="63" t="e">
        <f>IF(F2560&lt;&gt;"",HYPERLINK(CONCATENATE("O:\BE SCAM\1 chiffrages\",YEAR(D2560),"\",#REF!,"\Devis technique ",A2560),CONCATENATE("Voir dossier ",A2560)),HYPERLINK(CONCATENATE("O:\BE SCAM\1 chiffrages\",YEAR(D2560),"\",#REF!),CONCATENATE("Voir dossier ",A2560)))</f>
        <v>#REF!</v>
      </c>
      <c r="N2560" s="63" t="e">
        <f>IF(I2560&lt;&gt;"",HYPERLINK(CONCATENATE("O:\BE SCAM\1 chiffrages\",YEAR(G2560),"\",#REF!,"\Devis technique ",D2560),CONCATENATE("Voir dossier ",D2560)),HYPERLINK(CONCATENATE("O:\BE SCAM\1 chiffrages\",YEAR(G2560),"\",#REF!),CONCATENATE("Voir dossier ",D2560)))</f>
        <v>#REF!</v>
      </c>
    </row>
    <row r="2561" spans="11:14" ht="20.100000000000001" customHeight="1">
      <c r="K2561" s="63" t="e">
        <f>IF(F2561&lt;&gt;"",HYPERLINK(CONCATENATE("O:\BE SCAM\1 chiffrages\",YEAR(D2561),"\",#REF!,"\Devis technique ",A2561),CONCATENATE("Voir dossier ",A2561)),HYPERLINK(CONCATENATE("O:\BE SCAM\1 chiffrages\",YEAR(D2561),"\",#REF!),CONCATENATE("Voir dossier ",A2561)))</f>
        <v>#REF!</v>
      </c>
      <c r="N2561" s="63" t="e">
        <f>IF(I2561&lt;&gt;"",HYPERLINK(CONCATENATE("O:\BE SCAM\1 chiffrages\",YEAR(G2561),"\",#REF!,"\Devis technique ",D2561),CONCATENATE("Voir dossier ",D2561)),HYPERLINK(CONCATENATE("O:\BE SCAM\1 chiffrages\",YEAR(G2561),"\",#REF!),CONCATENATE("Voir dossier ",D2561)))</f>
        <v>#REF!</v>
      </c>
    </row>
    <row r="2562" spans="11:14" ht="20.100000000000001" customHeight="1">
      <c r="K2562" s="63" t="e">
        <f>IF(F2562&lt;&gt;"",HYPERLINK(CONCATENATE("O:\BE SCAM\1 chiffrages\",YEAR(D2562),"\",#REF!,"\Devis technique ",A2562),CONCATENATE("Voir dossier ",A2562)),HYPERLINK(CONCATENATE("O:\BE SCAM\1 chiffrages\",YEAR(D2562),"\",#REF!),CONCATENATE("Voir dossier ",A2562)))</f>
        <v>#REF!</v>
      </c>
      <c r="N2562" s="63" t="e">
        <f>IF(I2562&lt;&gt;"",HYPERLINK(CONCATENATE("O:\BE SCAM\1 chiffrages\",YEAR(G2562),"\",#REF!,"\Devis technique ",D2562),CONCATENATE("Voir dossier ",D2562)),HYPERLINK(CONCATENATE("O:\BE SCAM\1 chiffrages\",YEAR(G2562),"\",#REF!),CONCATENATE("Voir dossier ",D2562)))</f>
        <v>#REF!</v>
      </c>
    </row>
    <row r="2563" spans="11:14" ht="20.100000000000001" customHeight="1">
      <c r="K2563" s="63" t="e">
        <f>IF(F2563&lt;&gt;"",HYPERLINK(CONCATENATE("O:\BE SCAM\1 chiffrages\",YEAR(D2563),"\",#REF!,"\Devis technique ",A2563),CONCATENATE("Voir dossier ",A2563)),HYPERLINK(CONCATENATE("O:\BE SCAM\1 chiffrages\",YEAR(D2563),"\",#REF!),CONCATENATE("Voir dossier ",A2563)))</f>
        <v>#REF!</v>
      </c>
      <c r="N2563" s="63" t="e">
        <f>IF(I2563&lt;&gt;"",HYPERLINK(CONCATENATE("O:\BE SCAM\1 chiffrages\",YEAR(G2563),"\",#REF!,"\Devis technique ",D2563),CONCATENATE("Voir dossier ",D2563)),HYPERLINK(CONCATENATE("O:\BE SCAM\1 chiffrages\",YEAR(G2563),"\",#REF!),CONCATENATE("Voir dossier ",D2563)))</f>
        <v>#REF!</v>
      </c>
    </row>
    <row r="2564" spans="11:14" ht="20.100000000000001" customHeight="1">
      <c r="K2564" s="63" t="e">
        <f>IF(F2564&lt;&gt;"",HYPERLINK(CONCATENATE("O:\BE SCAM\1 chiffrages\",YEAR(D2564),"\",#REF!,"\Devis technique ",A2564),CONCATENATE("Voir dossier ",A2564)),HYPERLINK(CONCATENATE("O:\BE SCAM\1 chiffrages\",YEAR(D2564),"\",#REF!),CONCATENATE("Voir dossier ",A2564)))</f>
        <v>#REF!</v>
      </c>
      <c r="N2564" s="63" t="e">
        <f>IF(I2564&lt;&gt;"",HYPERLINK(CONCATENATE("O:\BE SCAM\1 chiffrages\",YEAR(G2564),"\",#REF!,"\Devis technique ",D2564),CONCATENATE("Voir dossier ",D2564)),HYPERLINK(CONCATENATE("O:\BE SCAM\1 chiffrages\",YEAR(G2564),"\",#REF!),CONCATENATE("Voir dossier ",D2564)))</f>
        <v>#REF!</v>
      </c>
    </row>
  </sheetData>
  <autoFilter ref="A1:M4238" xr:uid="{00000000-0009-0000-0000-000001000000}"/>
  <phoneticPr fontId="11" type="noConversion"/>
  <conditionalFormatting sqref="B1 B27:B1048576">
    <cfRule type="containsText" dxfId="4" priority="14" operator="containsText" text="Non définie">
      <formula>NOT(ISERROR(SEARCH("Non définie",B1)))</formula>
    </cfRule>
  </conditionalFormatting>
  <conditionalFormatting sqref="F6:F1048576 F1:F4">
    <cfRule type="containsText" dxfId="3" priority="13" operator="containsText" text="Non définie">
      <formula>NOT(ISERROR(SEARCH("Non définie",F1)))</formula>
    </cfRule>
  </conditionalFormatting>
  <conditionalFormatting sqref="I1:I1048576">
    <cfRule type="endsWith" dxfId="2" priority="12" operator="endsWith" text="Non défini">
      <formula>RIGHT(I1,LEN("Non défini"))="Non défini"</formula>
    </cfRule>
  </conditionalFormatting>
  <conditionalFormatting sqref="B2:B26">
    <cfRule type="containsText" dxfId="1" priority="11" operator="containsText" text="Non définie">
      <formula>NOT(ISERROR(SEARCH("Non définie",B2)))</formula>
    </cfRule>
  </conditionalFormatting>
  <conditionalFormatting sqref="F5">
    <cfRule type="containsText" dxfId="0" priority="1" operator="containsText" text="Non définie">
      <formula>NOT(ISERROR(SEARCH("Non définie",F5)))</formula>
    </cfRule>
  </conditionalFormatting>
  <hyperlinks>
    <hyperlink ref="K2" r:id="rId1" xr:uid="{AEC349C6-C328-4FFA-924B-B2E3A2D44E1B}"/>
    <hyperlink ref="K3" r:id="rId2" xr:uid="{E24DBB2B-4805-4A09-8EA2-420694004D4F}"/>
    <hyperlink ref="K4" r:id="rId3" xr:uid="{4ED5A1D7-26F3-4038-A676-06AE7B401E50}"/>
  </hyperlinks>
  <pageMargins left="0.7" right="0.7" top="0.75" bottom="0.75" header="0.3" footer="0.3"/>
  <pageSetup paperSize="9" orientation="portrait" verticalDpi="1200" r:id="rId4"/>
  <legacyDrawing r:id="rId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Données"/>
  <dimension ref="A1:L276"/>
  <sheetViews>
    <sheetView zoomScale="80" zoomScaleNormal="80" workbookViewId="0">
      <selection activeCell="K9" sqref="K9"/>
    </sheetView>
  </sheetViews>
  <sheetFormatPr baseColWidth="10" defaultColWidth="10.7109375" defaultRowHeight="20.100000000000001" customHeight="1"/>
  <cols>
    <col min="1" max="3" width="10.7109375" style="55"/>
    <col min="4" max="4" width="40.7109375" style="55" customWidth="1"/>
    <col min="5" max="5" width="10.7109375" style="55"/>
    <col min="6" max="6" width="20.7109375" style="55" customWidth="1"/>
    <col min="7" max="7" width="10.7109375" style="55"/>
    <col min="8" max="8" width="30.7109375" style="55" customWidth="1"/>
    <col min="9" max="9" width="70.7109375" style="55" customWidth="1"/>
    <col min="10" max="11" width="25.7109375" style="55" customWidth="1"/>
    <col min="12" max="16384" width="10.7109375" style="55"/>
  </cols>
  <sheetData>
    <row r="1" spans="1:12" ht="20.100000000000001" customHeight="1" thickBot="1">
      <c r="A1" s="125" t="s">
        <v>43</v>
      </c>
      <c r="B1" s="117" t="s">
        <v>50</v>
      </c>
      <c r="C1" s="122"/>
      <c r="D1" s="122"/>
      <c r="E1" s="118"/>
      <c r="F1" s="119" t="s">
        <v>15</v>
      </c>
      <c r="G1" s="120"/>
      <c r="H1" s="120"/>
      <c r="I1" s="121"/>
      <c r="J1" s="117" t="s">
        <v>65</v>
      </c>
      <c r="K1" s="118"/>
    </row>
    <row r="2" spans="1:12" ht="20.100000000000001" customHeight="1" thickBot="1">
      <c r="A2" s="125"/>
      <c r="B2" s="52" t="s">
        <v>17</v>
      </c>
      <c r="C2" s="53" t="s">
        <v>16</v>
      </c>
      <c r="D2" s="53" t="s">
        <v>18</v>
      </c>
      <c r="E2" s="53" t="s">
        <v>38</v>
      </c>
      <c r="F2" s="104" t="s">
        <v>19</v>
      </c>
      <c r="G2" s="106" t="s">
        <v>41</v>
      </c>
      <c r="H2" s="106" t="s">
        <v>53</v>
      </c>
      <c r="I2" s="105" t="s">
        <v>20</v>
      </c>
      <c r="J2" s="104" t="s">
        <v>0</v>
      </c>
      <c r="K2" s="105" t="s">
        <v>50</v>
      </c>
    </row>
    <row r="3" spans="1:12" ht="20.100000000000001" customHeight="1">
      <c r="A3" s="126"/>
      <c r="B3" s="52" t="s">
        <v>89</v>
      </c>
      <c r="C3" s="53" t="s">
        <v>96</v>
      </c>
      <c r="D3" s="111" t="s">
        <v>82</v>
      </c>
      <c r="E3" s="114" t="s">
        <v>103</v>
      </c>
      <c r="F3" s="107" t="s">
        <v>4</v>
      </c>
      <c r="G3" s="107">
        <v>2</v>
      </c>
      <c r="H3" s="107">
        <v>2</v>
      </c>
      <c r="I3" s="101" t="s">
        <v>75</v>
      </c>
      <c r="J3" s="108" t="s">
        <v>63</v>
      </c>
      <c r="K3" s="55" t="s">
        <v>89</v>
      </c>
    </row>
    <row r="4" spans="1:12" ht="20.100000000000001" customHeight="1">
      <c r="A4" s="126"/>
      <c r="B4" s="54" t="s">
        <v>90</v>
      </c>
      <c r="C4" s="55" t="s">
        <v>97</v>
      </c>
      <c r="D4" s="112" t="s">
        <v>83</v>
      </c>
      <c r="E4" s="102" t="s">
        <v>104</v>
      </c>
      <c r="F4" s="107" t="s">
        <v>14</v>
      </c>
      <c r="G4" s="107">
        <v>5</v>
      </c>
      <c r="H4" s="107">
        <v>10</v>
      </c>
      <c r="I4" s="101" t="s">
        <v>76</v>
      </c>
      <c r="J4" s="108" t="s">
        <v>68</v>
      </c>
      <c r="K4" s="108" t="s">
        <v>89</v>
      </c>
    </row>
    <row r="5" spans="1:12" ht="20.100000000000001" customHeight="1">
      <c r="A5" s="126"/>
      <c r="B5" s="54" t="s">
        <v>91</v>
      </c>
      <c r="C5" s="55" t="s">
        <v>98</v>
      </c>
      <c r="D5" s="112" t="s">
        <v>84</v>
      </c>
      <c r="E5" s="102" t="s">
        <v>105</v>
      </c>
      <c r="F5" s="107" t="s">
        <v>13</v>
      </c>
      <c r="G5" s="107">
        <v>10</v>
      </c>
      <c r="H5" s="107">
        <v>25</v>
      </c>
      <c r="I5" s="101" t="s">
        <v>77</v>
      </c>
      <c r="J5" s="108" t="s">
        <v>67</v>
      </c>
      <c r="K5" s="108" t="s">
        <v>89</v>
      </c>
    </row>
    <row r="6" spans="1:12" ht="20.100000000000001" customHeight="1">
      <c r="A6" s="126"/>
      <c r="B6" s="54" t="s">
        <v>92</v>
      </c>
      <c r="C6" s="55" t="s">
        <v>99</v>
      </c>
      <c r="D6" s="90" t="s">
        <v>85</v>
      </c>
      <c r="E6" s="102" t="s">
        <v>106</v>
      </c>
      <c r="F6" s="107" t="s">
        <v>12</v>
      </c>
      <c r="G6" s="107">
        <v>20</v>
      </c>
      <c r="H6" s="107">
        <v>50</v>
      </c>
      <c r="I6" s="101" t="s">
        <v>78</v>
      </c>
      <c r="J6" s="108" t="s">
        <v>66</v>
      </c>
      <c r="K6" s="55" t="s">
        <v>92</v>
      </c>
    </row>
    <row r="7" spans="1:12" ht="20.100000000000001" customHeight="1">
      <c r="A7" s="126"/>
      <c r="B7" s="54" t="s">
        <v>93</v>
      </c>
      <c r="C7" s="55" t="s">
        <v>100</v>
      </c>
      <c r="D7" s="90" t="s">
        <v>86</v>
      </c>
      <c r="E7" s="102" t="s">
        <v>107</v>
      </c>
      <c r="I7" s="102"/>
      <c r="J7" s="108" t="s">
        <v>74</v>
      </c>
      <c r="K7" s="55" t="s">
        <v>93</v>
      </c>
    </row>
    <row r="8" spans="1:12" ht="20.100000000000001" customHeight="1">
      <c r="A8" s="126"/>
      <c r="B8" s="54" t="s">
        <v>94</v>
      </c>
      <c r="C8" s="55" t="s">
        <v>101</v>
      </c>
      <c r="D8" s="90" t="s">
        <v>87</v>
      </c>
      <c r="E8" s="102" t="s">
        <v>108</v>
      </c>
      <c r="I8" s="102"/>
      <c r="J8" s="108" t="s">
        <v>64</v>
      </c>
      <c r="K8" s="108" t="s">
        <v>93</v>
      </c>
    </row>
    <row r="9" spans="1:12" ht="20.100000000000001" customHeight="1" thickBot="1">
      <c r="A9" s="126"/>
      <c r="B9" s="56" t="s">
        <v>95</v>
      </c>
      <c r="C9" s="57" t="s">
        <v>102</v>
      </c>
      <c r="D9" s="113" t="s">
        <v>88</v>
      </c>
      <c r="E9" s="103" t="s">
        <v>109</v>
      </c>
      <c r="F9" s="57"/>
      <c r="G9" s="57"/>
      <c r="H9" s="57"/>
      <c r="I9" s="103"/>
      <c r="J9" s="108"/>
    </row>
    <row r="10" spans="1:12" ht="20.100000000000001" customHeight="1">
      <c r="J10" s="108"/>
      <c r="K10" s="108"/>
    </row>
    <row r="11" spans="1:12" ht="20.100000000000001" customHeight="1">
      <c r="J11" s="108"/>
    </row>
    <row r="12" spans="1:12" ht="20.100000000000001" customHeight="1">
      <c r="J12" s="108"/>
      <c r="K12" s="108"/>
    </row>
    <row r="13" spans="1:12" ht="20.100000000000001" customHeight="1">
      <c r="J13" s="108"/>
      <c r="K13" s="108"/>
    </row>
    <row r="14" spans="1:12" ht="20.100000000000001" customHeight="1">
      <c r="J14" s="108"/>
    </row>
    <row r="15" spans="1:12" ht="20.100000000000001" customHeight="1">
      <c r="A15" s="115" t="s">
        <v>47</v>
      </c>
      <c r="B15" s="115"/>
      <c r="C15" s="116"/>
      <c r="D15" s="127" t="s">
        <v>110</v>
      </c>
      <c r="E15" s="127"/>
      <c r="F15" s="127"/>
      <c r="G15" s="127"/>
      <c r="H15" s="127"/>
      <c r="I15" s="58"/>
      <c r="J15" s="108"/>
      <c r="K15" s="108"/>
      <c r="L15" s="58"/>
    </row>
    <row r="16" spans="1:12" ht="20.100000000000001" customHeight="1">
      <c r="A16" s="115" t="s">
        <v>49</v>
      </c>
      <c r="B16" s="115"/>
      <c r="C16" s="116"/>
      <c r="D16" s="115"/>
      <c r="E16" s="115"/>
      <c r="F16" s="115"/>
      <c r="G16" s="115"/>
      <c r="H16" s="115"/>
      <c r="I16" s="58"/>
      <c r="J16" s="108"/>
      <c r="K16" s="108"/>
      <c r="L16" s="58"/>
    </row>
    <row r="17" spans="1:12" ht="20.100000000000001" customHeight="1">
      <c r="A17" s="115" t="s">
        <v>48</v>
      </c>
      <c r="B17" s="115"/>
      <c r="C17" s="116"/>
      <c r="D17" s="115"/>
      <c r="E17" s="115"/>
      <c r="F17" s="115"/>
      <c r="G17" s="115"/>
      <c r="H17" s="115"/>
      <c r="I17" s="58"/>
      <c r="J17" s="108"/>
      <c r="K17" s="108"/>
      <c r="L17" s="58"/>
    </row>
    <row r="18" spans="1:12" ht="20.100000000000001" customHeight="1">
      <c r="A18" s="115" t="s">
        <v>59</v>
      </c>
      <c r="B18" s="115"/>
      <c r="C18" s="116"/>
      <c r="D18" s="115"/>
      <c r="E18" s="115"/>
      <c r="F18" s="115"/>
      <c r="G18" s="115"/>
      <c r="H18" s="115"/>
      <c r="I18" s="58"/>
      <c r="J18" s="108"/>
      <c r="K18" s="108"/>
      <c r="L18" s="58"/>
    </row>
    <row r="19" spans="1:12" ht="20.100000000000001" customHeight="1">
      <c r="A19" s="115" t="s">
        <v>60</v>
      </c>
      <c r="B19" s="115"/>
      <c r="C19" s="116"/>
      <c r="D19" s="115"/>
      <c r="E19" s="115"/>
      <c r="F19" s="115"/>
      <c r="G19" s="115"/>
      <c r="H19" s="115"/>
      <c r="I19" s="58"/>
      <c r="J19" s="108"/>
      <c r="K19" s="108"/>
      <c r="L19" s="58"/>
    </row>
    <row r="20" spans="1:12" ht="20.100000000000001" customHeight="1">
      <c r="A20" s="115" t="s">
        <v>61</v>
      </c>
      <c r="B20" s="115"/>
      <c r="C20" s="116"/>
      <c r="D20" s="115"/>
      <c r="E20" s="115"/>
      <c r="F20" s="115"/>
      <c r="G20" s="115"/>
      <c r="H20" s="115"/>
      <c r="I20" s="58"/>
      <c r="J20" s="108"/>
      <c r="K20" s="108"/>
      <c r="L20" s="58"/>
    </row>
    <row r="21" spans="1:12" ht="20.100000000000001" customHeight="1">
      <c r="A21" s="115" t="s">
        <v>62</v>
      </c>
      <c r="B21" s="115"/>
      <c r="C21" s="116"/>
      <c r="D21" s="115"/>
      <c r="E21" s="115"/>
      <c r="F21" s="115"/>
      <c r="G21" s="115"/>
      <c r="H21" s="115"/>
      <c r="I21" s="58"/>
      <c r="J21" s="108"/>
      <c r="K21" s="108"/>
      <c r="L21" s="58"/>
    </row>
    <row r="22" spans="1:12" ht="20.100000000000001" customHeight="1">
      <c r="A22" s="116" t="s">
        <v>58</v>
      </c>
      <c r="B22" s="123"/>
      <c r="C22" s="124"/>
      <c r="D22" s="115">
        <v>1</v>
      </c>
      <c r="E22" s="115"/>
      <c r="F22" s="115"/>
      <c r="G22" s="115"/>
      <c r="H22" s="115"/>
      <c r="J22" s="108"/>
      <c r="K22" s="108"/>
    </row>
    <row r="23" spans="1:12" ht="20.100000000000001" customHeight="1">
      <c r="A23" s="116" t="s">
        <v>54</v>
      </c>
      <c r="B23" s="123"/>
      <c r="C23" s="124"/>
      <c r="D23" s="128">
        <f ca="1" xml:space="preserve"> TODAY()</f>
        <v>44886</v>
      </c>
      <c r="E23" s="128"/>
      <c r="F23" s="128"/>
      <c r="G23" s="128"/>
      <c r="H23" s="128"/>
      <c r="I23" s="58"/>
      <c r="J23" s="108"/>
      <c r="K23" s="108"/>
      <c r="L23" s="58"/>
    </row>
    <row r="24" spans="1:12" ht="20.100000000000001" customHeight="1">
      <c r="H24" s="58"/>
      <c r="I24" s="58"/>
      <c r="J24" s="108"/>
      <c r="K24" s="108"/>
      <c r="L24" s="58"/>
    </row>
    <row r="25" spans="1:12" ht="20.100000000000001" customHeight="1">
      <c r="H25" s="58"/>
      <c r="I25" s="58"/>
      <c r="J25" s="108"/>
      <c r="L25" s="58"/>
    </row>
    <row r="26" spans="1:12" ht="20.100000000000001" customHeight="1">
      <c r="F26" s="58"/>
      <c r="G26" s="58"/>
      <c r="H26" s="58"/>
      <c r="I26" s="58"/>
      <c r="J26" s="108"/>
      <c r="K26" s="108"/>
      <c r="L26" s="58"/>
    </row>
    <row r="27" spans="1:12" ht="20.100000000000001" customHeight="1">
      <c r="J27" s="108"/>
      <c r="K27" s="108"/>
    </row>
    <row r="28" spans="1:12" ht="20.100000000000001" customHeight="1">
      <c r="J28" s="108"/>
      <c r="K28" s="108"/>
    </row>
    <row r="29" spans="1:12" ht="20.100000000000001" customHeight="1">
      <c r="J29" s="108"/>
      <c r="K29" s="108"/>
    </row>
    <row r="30" spans="1:12" ht="20.100000000000001" customHeight="1">
      <c r="J30" s="108"/>
      <c r="K30" s="108"/>
    </row>
    <row r="31" spans="1:12" ht="20.100000000000001" customHeight="1">
      <c r="J31" s="108"/>
      <c r="K31" s="108"/>
    </row>
    <row r="32" spans="1:12" ht="20.100000000000001" customHeight="1">
      <c r="J32" s="108"/>
      <c r="K32" s="108"/>
    </row>
    <row r="33" spans="10:11" ht="20.100000000000001" customHeight="1">
      <c r="J33" s="108"/>
      <c r="K33" s="108"/>
    </row>
    <row r="34" spans="10:11" ht="20.100000000000001" customHeight="1">
      <c r="J34" s="108"/>
      <c r="K34" s="108"/>
    </row>
    <row r="35" spans="10:11" ht="20.100000000000001" customHeight="1">
      <c r="J35" s="108"/>
      <c r="K35" s="108"/>
    </row>
    <row r="36" spans="10:11" ht="20.100000000000001" customHeight="1">
      <c r="J36" s="108"/>
      <c r="K36" s="108"/>
    </row>
    <row r="37" spans="10:11" ht="20.100000000000001" customHeight="1">
      <c r="J37" s="108"/>
      <c r="K37" s="108"/>
    </row>
    <row r="38" spans="10:11" ht="20.100000000000001" customHeight="1">
      <c r="J38" s="108"/>
      <c r="K38" s="108"/>
    </row>
    <row r="39" spans="10:11" ht="20.100000000000001" customHeight="1">
      <c r="J39" s="108"/>
      <c r="K39" s="108"/>
    </row>
    <row r="40" spans="10:11" ht="20.100000000000001" customHeight="1">
      <c r="J40" s="108"/>
      <c r="K40" s="108"/>
    </row>
    <row r="41" spans="10:11" ht="20.100000000000001" customHeight="1">
      <c r="J41" s="108"/>
      <c r="K41" s="108"/>
    </row>
    <row r="42" spans="10:11" ht="20.100000000000001" customHeight="1">
      <c r="J42" s="108"/>
      <c r="K42" s="108"/>
    </row>
    <row r="43" spans="10:11" ht="20.100000000000001" customHeight="1">
      <c r="J43" s="108"/>
      <c r="K43" s="108"/>
    </row>
    <row r="44" spans="10:11" ht="20.100000000000001" customHeight="1">
      <c r="J44" s="108"/>
      <c r="K44" s="108"/>
    </row>
    <row r="45" spans="10:11" ht="20.100000000000001" customHeight="1">
      <c r="J45" s="108"/>
      <c r="K45" s="108"/>
    </row>
    <row r="46" spans="10:11" ht="20.100000000000001" customHeight="1">
      <c r="J46" s="108"/>
      <c r="K46" s="108"/>
    </row>
    <row r="47" spans="10:11" ht="20.100000000000001" customHeight="1">
      <c r="J47" s="108"/>
      <c r="K47" s="108"/>
    </row>
    <row r="48" spans="10:11" ht="20.100000000000001" customHeight="1">
      <c r="J48" s="108"/>
      <c r="K48" s="108"/>
    </row>
    <row r="49" spans="10:11" ht="20.100000000000001" customHeight="1">
      <c r="J49" s="108"/>
      <c r="K49" s="108"/>
    </row>
    <row r="50" spans="10:11" ht="20.100000000000001" customHeight="1">
      <c r="J50" s="108"/>
      <c r="K50" s="108"/>
    </row>
    <row r="51" spans="10:11" ht="20.100000000000001" customHeight="1">
      <c r="J51" s="108"/>
      <c r="K51" s="108"/>
    </row>
    <row r="52" spans="10:11" ht="20.100000000000001" customHeight="1">
      <c r="J52" s="108"/>
      <c r="K52" s="108"/>
    </row>
    <row r="53" spans="10:11" ht="20.100000000000001" customHeight="1">
      <c r="J53" s="108"/>
      <c r="K53" s="108"/>
    </row>
    <row r="54" spans="10:11" ht="20.100000000000001" customHeight="1">
      <c r="J54" s="108"/>
      <c r="K54" s="108"/>
    </row>
    <row r="55" spans="10:11" ht="20.100000000000001" customHeight="1">
      <c r="J55" s="108"/>
      <c r="K55" s="108"/>
    </row>
    <row r="56" spans="10:11" ht="20.100000000000001" customHeight="1">
      <c r="J56" s="108"/>
      <c r="K56" s="108"/>
    </row>
    <row r="57" spans="10:11" ht="20.100000000000001" customHeight="1">
      <c r="J57" s="108"/>
      <c r="K57" s="108"/>
    </row>
    <row r="58" spans="10:11" ht="20.100000000000001" customHeight="1">
      <c r="J58" s="108"/>
      <c r="K58" s="108"/>
    </row>
    <row r="59" spans="10:11" ht="20.100000000000001" customHeight="1">
      <c r="J59" s="108"/>
      <c r="K59" s="108"/>
    </row>
    <row r="60" spans="10:11" ht="20.100000000000001" customHeight="1">
      <c r="J60" s="108"/>
      <c r="K60" s="108"/>
    </row>
    <row r="61" spans="10:11" ht="20.100000000000001" customHeight="1">
      <c r="J61" s="108"/>
      <c r="K61" s="108"/>
    </row>
    <row r="62" spans="10:11" ht="20.100000000000001" customHeight="1">
      <c r="J62" s="108"/>
      <c r="K62" s="108"/>
    </row>
    <row r="63" spans="10:11" ht="20.100000000000001" customHeight="1">
      <c r="J63" s="108"/>
      <c r="K63" s="108"/>
    </row>
    <row r="64" spans="10:11" ht="20.100000000000001" customHeight="1">
      <c r="J64" s="108"/>
      <c r="K64" s="108"/>
    </row>
    <row r="65" spans="10:11" ht="20.100000000000001" customHeight="1">
      <c r="J65" s="108"/>
      <c r="K65" s="108"/>
    </row>
    <row r="66" spans="10:11" ht="20.100000000000001" customHeight="1">
      <c r="J66" s="108"/>
      <c r="K66" s="108"/>
    </row>
    <row r="67" spans="10:11" ht="20.100000000000001" customHeight="1">
      <c r="J67" s="108"/>
      <c r="K67" s="108"/>
    </row>
    <row r="68" spans="10:11" ht="20.100000000000001" customHeight="1">
      <c r="J68" s="108"/>
      <c r="K68" s="108"/>
    </row>
    <row r="69" spans="10:11" ht="20.100000000000001" customHeight="1">
      <c r="J69" s="108"/>
      <c r="K69" s="108"/>
    </row>
    <row r="70" spans="10:11" ht="20.100000000000001" customHeight="1">
      <c r="J70" s="108"/>
      <c r="K70" s="108"/>
    </row>
    <row r="71" spans="10:11" ht="20.100000000000001" customHeight="1">
      <c r="J71" s="108"/>
      <c r="K71" s="108"/>
    </row>
    <row r="72" spans="10:11" ht="20.100000000000001" customHeight="1">
      <c r="J72" s="108"/>
      <c r="K72" s="108"/>
    </row>
    <row r="73" spans="10:11" ht="20.100000000000001" customHeight="1">
      <c r="J73" s="108"/>
      <c r="K73" s="108"/>
    </row>
    <row r="74" spans="10:11" ht="20.100000000000001" customHeight="1">
      <c r="J74" s="108"/>
      <c r="K74" s="108"/>
    </row>
    <row r="75" spans="10:11" ht="20.100000000000001" customHeight="1">
      <c r="J75" s="108"/>
      <c r="K75" s="108"/>
    </row>
    <row r="76" spans="10:11" ht="20.100000000000001" customHeight="1">
      <c r="J76" s="108"/>
      <c r="K76" s="108"/>
    </row>
    <row r="77" spans="10:11" ht="20.100000000000001" customHeight="1">
      <c r="J77" s="108"/>
      <c r="K77" s="108"/>
    </row>
    <row r="78" spans="10:11" ht="20.100000000000001" customHeight="1">
      <c r="J78" s="108"/>
      <c r="K78" s="108"/>
    </row>
    <row r="79" spans="10:11" ht="20.100000000000001" customHeight="1">
      <c r="J79" s="108"/>
      <c r="K79" s="108"/>
    </row>
    <row r="80" spans="10:11" ht="20.100000000000001" customHeight="1">
      <c r="J80" s="108"/>
      <c r="K80" s="108"/>
    </row>
    <row r="81" spans="10:11" ht="20.100000000000001" customHeight="1">
      <c r="J81" s="108"/>
      <c r="K81" s="108"/>
    </row>
    <row r="82" spans="10:11" ht="20.100000000000001" customHeight="1">
      <c r="J82" s="108"/>
      <c r="K82" s="108"/>
    </row>
    <row r="83" spans="10:11" ht="20.100000000000001" customHeight="1">
      <c r="J83" s="108"/>
      <c r="K83" s="108"/>
    </row>
    <row r="84" spans="10:11" ht="20.100000000000001" customHeight="1">
      <c r="J84" s="108"/>
      <c r="K84" s="108"/>
    </row>
    <row r="85" spans="10:11" ht="20.100000000000001" customHeight="1">
      <c r="J85" s="108"/>
      <c r="K85" s="108"/>
    </row>
    <row r="86" spans="10:11" ht="20.100000000000001" customHeight="1">
      <c r="J86" s="108"/>
      <c r="K86" s="108"/>
    </row>
    <row r="87" spans="10:11" ht="20.100000000000001" customHeight="1">
      <c r="J87" s="108"/>
      <c r="K87" s="108"/>
    </row>
    <row r="88" spans="10:11" ht="20.100000000000001" customHeight="1">
      <c r="J88" s="108"/>
      <c r="K88" s="108"/>
    </row>
    <row r="89" spans="10:11" ht="20.100000000000001" customHeight="1">
      <c r="J89" s="108"/>
      <c r="K89" s="108"/>
    </row>
    <row r="90" spans="10:11" ht="20.100000000000001" customHeight="1">
      <c r="J90" s="108"/>
      <c r="K90" s="108"/>
    </row>
    <row r="91" spans="10:11" ht="20.100000000000001" customHeight="1">
      <c r="J91" s="108"/>
      <c r="K91" s="108"/>
    </row>
    <row r="92" spans="10:11" ht="20.100000000000001" customHeight="1">
      <c r="J92" s="108"/>
      <c r="K92" s="108"/>
    </row>
    <row r="93" spans="10:11" ht="20.100000000000001" customHeight="1">
      <c r="J93" s="108"/>
      <c r="K93" s="108"/>
    </row>
    <row r="94" spans="10:11" ht="20.100000000000001" customHeight="1">
      <c r="J94" s="108"/>
      <c r="K94" s="108"/>
    </row>
    <row r="95" spans="10:11" ht="20.100000000000001" customHeight="1">
      <c r="J95" s="108"/>
      <c r="K95" s="108"/>
    </row>
    <row r="96" spans="10:11" ht="20.100000000000001" customHeight="1">
      <c r="J96" s="108"/>
      <c r="K96" s="108"/>
    </row>
    <row r="97" spans="10:11" ht="20.100000000000001" customHeight="1">
      <c r="J97" s="108"/>
      <c r="K97" s="108"/>
    </row>
    <row r="98" spans="10:11" ht="20.100000000000001" customHeight="1">
      <c r="J98" s="108"/>
      <c r="K98" s="108"/>
    </row>
    <row r="99" spans="10:11" ht="20.100000000000001" customHeight="1">
      <c r="J99" s="108"/>
      <c r="K99" s="108"/>
    </row>
    <row r="100" spans="10:11" ht="20.100000000000001" customHeight="1">
      <c r="J100" s="108"/>
      <c r="K100" s="108"/>
    </row>
    <row r="101" spans="10:11" ht="20.100000000000001" customHeight="1">
      <c r="J101" s="108"/>
      <c r="K101" s="108"/>
    </row>
    <row r="102" spans="10:11" ht="20.100000000000001" customHeight="1">
      <c r="J102" s="108"/>
      <c r="K102" s="108"/>
    </row>
    <row r="103" spans="10:11" ht="20.100000000000001" customHeight="1">
      <c r="J103" s="108"/>
      <c r="K103" s="108"/>
    </row>
    <row r="104" spans="10:11" ht="20.100000000000001" customHeight="1">
      <c r="J104" s="108"/>
      <c r="K104" s="108"/>
    </row>
    <row r="105" spans="10:11" ht="20.100000000000001" customHeight="1">
      <c r="J105" s="108"/>
      <c r="K105" s="108"/>
    </row>
    <row r="106" spans="10:11" ht="20.100000000000001" customHeight="1">
      <c r="J106" s="108"/>
      <c r="K106" s="108"/>
    </row>
    <row r="107" spans="10:11" ht="20.100000000000001" customHeight="1">
      <c r="J107" s="108"/>
      <c r="K107" s="108"/>
    </row>
    <row r="108" spans="10:11" ht="20.100000000000001" customHeight="1">
      <c r="J108" s="108"/>
      <c r="K108" s="108"/>
    </row>
    <row r="109" spans="10:11" ht="20.100000000000001" customHeight="1">
      <c r="J109" s="108"/>
      <c r="K109" s="108"/>
    </row>
    <row r="110" spans="10:11" ht="20.100000000000001" customHeight="1">
      <c r="J110" s="108"/>
      <c r="K110" s="108"/>
    </row>
    <row r="111" spans="10:11" ht="20.100000000000001" customHeight="1">
      <c r="J111" s="108"/>
      <c r="K111" s="108"/>
    </row>
    <row r="112" spans="10:11" ht="20.100000000000001" customHeight="1">
      <c r="J112" s="108"/>
      <c r="K112" s="108"/>
    </row>
    <row r="113" spans="10:11" ht="20.100000000000001" customHeight="1">
      <c r="J113" s="108"/>
      <c r="K113" s="108"/>
    </row>
    <row r="114" spans="10:11" ht="20.100000000000001" customHeight="1">
      <c r="J114" s="108"/>
      <c r="K114" s="108"/>
    </row>
    <row r="115" spans="10:11" ht="20.100000000000001" customHeight="1">
      <c r="J115" s="108"/>
      <c r="K115" s="108"/>
    </row>
    <row r="116" spans="10:11" ht="20.100000000000001" customHeight="1">
      <c r="J116" s="108"/>
      <c r="K116" s="108"/>
    </row>
    <row r="117" spans="10:11" ht="20.100000000000001" customHeight="1">
      <c r="J117" s="108"/>
      <c r="K117" s="108"/>
    </row>
    <row r="118" spans="10:11" ht="20.100000000000001" customHeight="1">
      <c r="J118" s="108"/>
      <c r="K118" s="108"/>
    </row>
    <row r="119" spans="10:11" ht="20.100000000000001" customHeight="1">
      <c r="J119" s="108"/>
      <c r="K119" s="108"/>
    </row>
    <row r="120" spans="10:11" ht="20.100000000000001" customHeight="1">
      <c r="J120" s="108"/>
      <c r="K120" s="108"/>
    </row>
    <row r="121" spans="10:11" ht="20.100000000000001" customHeight="1">
      <c r="J121" s="108"/>
      <c r="K121" s="108"/>
    </row>
    <row r="122" spans="10:11" ht="20.100000000000001" customHeight="1">
      <c r="J122" s="108"/>
      <c r="K122" s="108"/>
    </row>
    <row r="123" spans="10:11" ht="20.100000000000001" customHeight="1">
      <c r="J123" s="108"/>
      <c r="K123" s="108"/>
    </row>
    <row r="124" spans="10:11" ht="20.100000000000001" customHeight="1">
      <c r="J124" s="108"/>
      <c r="K124" s="108"/>
    </row>
    <row r="125" spans="10:11" ht="20.100000000000001" customHeight="1">
      <c r="J125" s="108"/>
      <c r="K125" s="108"/>
    </row>
    <row r="126" spans="10:11" ht="20.100000000000001" customHeight="1">
      <c r="J126" s="108"/>
      <c r="K126" s="108"/>
    </row>
    <row r="127" spans="10:11" ht="20.100000000000001" customHeight="1">
      <c r="J127" s="108"/>
      <c r="K127" s="108"/>
    </row>
    <row r="128" spans="10:11" ht="20.100000000000001" customHeight="1">
      <c r="J128" s="108"/>
      <c r="K128" s="108"/>
    </row>
    <row r="129" spans="10:11" ht="20.100000000000001" customHeight="1">
      <c r="J129" s="108"/>
      <c r="K129" s="108"/>
    </row>
    <row r="130" spans="10:11" ht="20.100000000000001" customHeight="1">
      <c r="J130" s="108"/>
      <c r="K130" s="108"/>
    </row>
    <row r="131" spans="10:11" ht="20.100000000000001" customHeight="1">
      <c r="J131" s="108"/>
      <c r="K131" s="108"/>
    </row>
    <row r="132" spans="10:11" ht="20.100000000000001" customHeight="1">
      <c r="J132" s="108"/>
      <c r="K132" s="108"/>
    </row>
    <row r="133" spans="10:11" ht="20.100000000000001" customHeight="1">
      <c r="J133" s="108"/>
      <c r="K133" s="108"/>
    </row>
    <row r="134" spans="10:11" ht="20.100000000000001" customHeight="1">
      <c r="J134" s="108"/>
      <c r="K134" s="108"/>
    </row>
    <row r="135" spans="10:11" ht="20.100000000000001" customHeight="1">
      <c r="J135" s="108"/>
      <c r="K135" s="108"/>
    </row>
    <row r="136" spans="10:11" ht="20.100000000000001" customHeight="1">
      <c r="J136" s="108"/>
      <c r="K136" s="108"/>
    </row>
    <row r="137" spans="10:11" ht="20.100000000000001" customHeight="1">
      <c r="J137" s="108"/>
      <c r="K137" s="108"/>
    </row>
    <row r="138" spans="10:11" ht="20.100000000000001" customHeight="1">
      <c r="J138" s="108"/>
      <c r="K138" s="108"/>
    </row>
    <row r="139" spans="10:11" ht="20.100000000000001" customHeight="1">
      <c r="J139" s="108"/>
      <c r="K139" s="108"/>
    </row>
    <row r="140" spans="10:11" ht="20.100000000000001" customHeight="1">
      <c r="J140" s="108"/>
      <c r="K140" s="108"/>
    </row>
    <row r="141" spans="10:11" ht="20.100000000000001" customHeight="1">
      <c r="J141" s="108"/>
      <c r="K141" s="108"/>
    </row>
    <row r="142" spans="10:11" ht="20.100000000000001" customHeight="1">
      <c r="J142" s="108"/>
      <c r="K142" s="108"/>
    </row>
    <row r="143" spans="10:11" ht="20.100000000000001" customHeight="1">
      <c r="J143" s="108"/>
      <c r="K143" s="108"/>
    </row>
    <row r="144" spans="10:11" ht="20.100000000000001" customHeight="1">
      <c r="J144" s="108"/>
      <c r="K144" s="108"/>
    </row>
    <row r="145" spans="10:11" ht="20.100000000000001" customHeight="1">
      <c r="J145" s="108"/>
      <c r="K145" s="108"/>
    </row>
    <row r="146" spans="10:11" ht="20.100000000000001" customHeight="1">
      <c r="J146" s="108"/>
      <c r="K146" s="108"/>
    </row>
    <row r="147" spans="10:11" ht="20.100000000000001" customHeight="1">
      <c r="J147" s="108"/>
      <c r="K147" s="108"/>
    </row>
    <row r="148" spans="10:11" ht="20.100000000000001" customHeight="1">
      <c r="J148" s="108"/>
      <c r="K148" s="108"/>
    </row>
    <row r="149" spans="10:11" ht="20.100000000000001" customHeight="1">
      <c r="J149" s="108"/>
      <c r="K149" s="108"/>
    </row>
    <row r="150" spans="10:11" ht="20.100000000000001" customHeight="1">
      <c r="J150" s="108"/>
      <c r="K150" s="108"/>
    </row>
    <row r="151" spans="10:11" ht="20.100000000000001" customHeight="1">
      <c r="J151" s="108"/>
      <c r="K151" s="108"/>
    </row>
    <row r="152" spans="10:11" ht="20.100000000000001" customHeight="1">
      <c r="J152" s="108"/>
      <c r="K152" s="108"/>
    </row>
    <row r="153" spans="10:11" ht="20.100000000000001" customHeight="1">
      <c r="J153" s="108"/>
      <c r="K153" s="108"/>
    </row>
    <row r="154" spans="10:11" ht="20.100000000000001" customHeight="1">
      <c r="J154" s="108"/>
      <c r="K154" s="108"/>
    </row>
    <row r="155" spans="10:11" ht="20.100000000000001" customHeight="1">
      <c r="J155" s="108"/>
      <c r="K155" s="108"/>
    </row>
    <row r="156" spans="10:11" ht="20.100000000000001" customHeight="1">
      <c r="J156" s="108"/>
      <c r="K156" s="108"/>
    </row>
    <row r="157" spans="10:11" ht="20.100000000000001" customHeight="1">
      <c r="J157" s="108"/>
      <c r="K157" s="108"/>
    </row>
    <row r="158" spans="10:11" ht="20.100000000000001" customHeight="1">
      <c r="J158" s="108"/>
      <c r="K158" s="108"/>
    </row>
    <row r="159" spans="10:11" ht="20.100000000000001" customHeight="1">
      <c r="J159" s="108"/>
      <c r="K159" s="108"/>
    </row>
    <row r="160" spans="10:11" ht="20.100000000000001" customHeight="1">
      <c r="J160" s="108"/>
      <c r="K160" s="108"/>
    </row>
    <row r="161" spans="10:11" ht="20.100000000000001" customHeight="1">
      <c r="J161" s="108"/>
      <c r="K161" s="108"/>
    </row>
    <row r="162" spans="10:11" ht="20.100000000000001" customHeight="1">
      <c r="J162" s="108"/>
      <c r="K162" s="108"/>
    </row>
    <row r="163" spans="10:11" ht="20.100000000000001" customHeight="1">
      <c r="J163" s="108"/>
      <c r="K163" s="108"/>
    </row>
    <row r="164" spans="10:11" ht="20.100000000000001" customHeight="1">
      <c r="J164" s="108"/>
      <c r="K164" s="108"/>
    </row>
    <row r="165" spans="10:11" ht="20.100000000000001" customHeight="1">
      <c r="J165" s="108"/>
      <c r="K165" s="108"/>
    </row>
    <row r="166" spans="10:11" ht="20.100000000000001" customHeight="1">
      <c r="J166" s="108"/>
      <c r="K166" s="108"/>
    </row>
    <row r="167" spans="10:11" ht="20.100000000000001" customHeight="1">
      <c r="J167" s="108"/>
      <c r="K167" s="108"/>
    </row>
    <row r="168" spans="10:11" ht="20.100000000000001" customHeight="1">
      <c r="J168" s="108"/>
      <c r="K168" s="108"/>
    </row>
    <row r="169" spans="10:11" ht="20.100000000000001" customHeight="1">
      <c r="J169" s="108"/>
      <c r="K169" s="108"/>
    </row>
    <row r="170" spans="10:11" ht="20.100000000000001" customHeight="1">
      <c r="J170" s="108"/>
      <c r="K170" s="108"/>
    </row>
    <row r="171" spans="10:11" ht="20.100000000000001" customHeight="1">
      <c r="J171" s="108"/>
      <c r="K171" s="108"/>
    </row>
    <row r="172" spans="10:11" ht="20.100000000000001" customHeight="1">
      <c r="J172" s="108"/>
      <c r="K172" s="108"/>
    </row>
    <row r="173" spans="10:11" ht="20.100000000000001" customHeight="1">
      <c r="J173" s="108"/>
      <c r="K173" s="108"/>
    </row>
    <row r="174" spans="10:11" ht="20.100000000000001" customHeight="1">
      <c r="J174" s="108"/>
      <c r="K174" s="108"/>
    </row>
    <row r="175" spans="10:11" ht="20.100000000000001" customHeight="1">
      <c r="J175" s="108"/>
      <c r="K175" s="108"/>
    </row>
    <row r="176" spans="10:11" ht="20.100000000000001" customHeight="1">
      <c r="J176" s="108"/>
      <c r="K176" s="108"/>
    </row>
    <row r="177" spans="10:11" ht="20.100000000000001" customHeight="1">
      <c r="J177" s="108"/>
      <c r="K177" s="108"/>
    </row>
    <row r="178" spans="10:11" ht="20.100000000000001" customHeight="1">
      <c r="J178" s="108"/>
      <c r="K178" s="108"/>
    </row>
    <row r="179" spans="10:11" ht="20.100000000000001" customHeight="1">
      <c r="J179" s="108"/>
      <c r="K179" s="108"/>
    </row>
    <row r="180" spans="10:11" ht="20.100000000000001" customHeight="1">
      <c r="J180" s="108"/>
      <c r="K180" s="108"/>
    </row>
    <row r="181" spans="10:11" ht="20.100000000000001" customHeight="1">
      <c r="J181" s="108"/>
      <c r="K181" s="108"/>
    </row>
    <row r="182" spans="10:11" ht="20.100000000000001" customHeight="1">
      <c r="J182" s="108"/>
      <c r="K182" s="108"/>
    </row>
    <row r="183" spans="10:11" ht="20.100000000000001" customHeight="1">
      <c r="J183" s="108"/>
      <c r="K183" s="108"/>
    </row>
    <row r="184" spans="10:11" ht="20.100000000000001" customHeight="1">
      <c r="J184" s="108"/>
      <c r="K184" s="108"/>
    </row>
    <row r="185" spans="10:11" ht="20.100000000000001" customHeight="1">
      <c r="J185" s="108"/>
      <c r="K185" s="108"/>
    </row>
    <row r="186" spans="10:11" ht="20.100000000000001" customHeight="1">
      <c r="J186" s="108"/>
      <c r="K186" s="108"/>
    </row>
    <row r="187" spans="10:11" ht="20.100000000000001" customHeight="1">
      <c r="J187" s="108"/>
      <c r="K187" s="108"/>
    </row>
    <row r="188" spans="10:11" ht="20.100000000000001" customHeight="1">
      <c r="J188" s="108"/>
      <c r="K188" s="108"/>
    </row>
    <row r="189" spans="10:11" ht="20.100000000000001" customHeight="1">
      <c r="J189" s="108"/>
      <c r="K189" s="108"/>
    </row>
    <row r="190" spans="10:11" ht="20.100000000000001" customHeight="1">
      <c r="J190" s="108"/>
      <c r="K190" s="108"/>
    </row>
    <row r="191" spans="10:11" ht="20.100000000000001" customHeight="1">
      <c r="J191" s="108"/>
      <c r="K191" s="108"/>
    </row>
    <row r="192" spans="10:11" ht="20.100000000000001" customHeight="1">
      <c r="J192" s="108"/>
      <c r="K192" s="108"/>
    </row>
    <row r="193" spans="10:11" ht="20.100000000000001" customHeight="1">
      <c r="J193" s="108"/>
      <c r="K193" s="108"/>
    </row>
    <row r="194" spans="10:11" ht="20.100000000000001" customHeight="1">
      <c r="J194" s="108"/>
      <c r="K194" s="108"/>
    </row>
    <row r="195" spans="10:11" ht="20.100000000000001" customHeight="1">
      <c r="J195" s="108"/>
      <c r="K195" s="108"/>
    </row>
    <row r="196" spans="10:11" ht="20.100000000000001" customHeight="1">
      <c r="J196" s="108"/>
      <c r="K196" s="108"/>
    </row>
    <row r="197" spans="10:11" ht="20.100000000000001" customHeight="1">
      <c r="J197" s="108"/>
      <c r="K197" s="108"/>
    </row>
    <row r="198" spans="10:11" ht="20.100000000000001" customHeight="1">
      <c r="J198" s="108"/>
      <c r="K198" s="108"/>
    </row>
    <row r="199" spans="10:11" ht="20.100000000000001" customHeight="1">
      <c r="J199" s="108"/>
      <c r="K199" s="108"/>
    </row>
    <row r="200" spans="10:11" ht="20.100000000000001" customHeight="1">
      <c r="J200" s="108"/>
      <c r="K200" s="108"/>
    </row>
    <row r="201" spans="10:11" ht="20.100000000000001" customHeight="1">
      <c r="J201" s="108"/>
      <c r="K201" s="108"/>
    </row>
    <row r="202" spans="10:11" ht="20.100000000000001" customHeight="1">
      <c r="J202" s="108"/>
      <c r="K202" s="108"/>
    </row>
    <row r="203" spans="10:11" ht="20.100000000000001" customHeight="1">
      <c r="J203" s="108"/>
      <c r="K203" s="108"/>
    </row>
    <row r="204" spans="10:11" ht="20.100000000000001" customHeight="1">
      <c r="J204" s="108"/>
      <c r="K204" s="108"/>
    </row>
    <row r="205" spans="10:11" ht="20.100000000000001" customHeight="1">
      <c r="J205" s="108"/>
      <c r="K205" s="108"/>
    </row>
    <row r="206" spans="10:11" ht="20.100000000000001" customHeight="1">
      <c r="J206" s="108"/>
      <c r="K206" s="108"/>
    </row>
    <row r="207" spans="10:11" ht="20.100000000000001" customHeight="1">
      <c r="J207" s="108"/>
      <c r="K207" s="108"/>
    </row>
    <row r="208" spans="10:11" ht="20.100000000000001" customHeight="1">
      <c r="J208" s="108"/>
      <c r="K208" s="108"/>
    </row>
    <row r="209" spans="10:11" ht="20.100000000000001" customHeight="1">
      <c r="J209" s="108"/>
      <c r="K209" s="108"/>
    </row>
    <row r="210" spans="10:11" ht="20.100000000000001" customHeight="1">
      <c r="J210" s="108"/>
      <c r="K210" s="108"/>
    </row>
    <row r="211" spans="10:11" ht="20.100000000000001" customHeight="1">
      <c r="J211" s="108"/>
      <c r="K211" s="108"/>
    </row>
    <row r="212" spans="10:11" ht="20.100000000000001" customHeight="1">
      <c r="J212" s="108"/>
      <c r="K212" s="108"/>
    </row>
    <row r="213" spans="10:11" ht="20.100000000000001" customHeight="1">
      <c r="J213" s="108"/>
      <c r="K213" s="108"/>
    </row>
    <row r="214" spans="10:11" ht="20.100000000000001" customHeight="1">
      <c r="J214" s="108"/>
      <c r="K214" s="108"/>
    </row>
    <row r="215" spans="10:11" ht="20.100000000000001" customHeight="1">
      <c r="J215" s="108"/>
      <c r="K215" s="108"/>
    </row>
    <row r="216" spans="10:11" ht="20.100000000000001" customHeight="1">
      <c r="J216" s="108"/>
      <c r="K216" s="108"/>
    </row>
    <row r="217" spans="10:11" ht="20.100000000000001" customHeight="1">
      <c r="J217" s="108"/>
      <c r="K217" s="108"/>
    </row>
    <row r="218" spans="10:11" ht="20.100000000000001" customHeight="1">
      <c r="J218" s="108"/>
      <c r="K218" s="108"/>
    </row>
    <row r="219" spans="10:11" ht="20.100000000000001" customHeight="1">
      <c r="J219" s="108"/>
      <c r="K219" s="108"/>
    </row>
    <row r="220" spans="10:11" ht="20.100000000000001" customHeight="1">
      <c r="J220" s="108"/>
      <c r="K220" s="108"/>
    </row>
    <row r="221" spans="10:11" ht="20.100000000000001" customHeight="1">
      <c r="J221" s="108"/>
      <c r="K221" s="108"/>
    </row>
    <row r="222" spans="10:11" ht="20.100000000000001" customHeight="1">
      <c r="J222" s="108"/>
      <c r="K222" s="108"/>
    </row>
    <row r="223" spans="10:11" ht="20.100000000000001" customHeight="1">
      <c r="J223" s="108"/>
      <c r="K223" s="108"/>
    </row>
    <row r="224" spans="10:11" ht="20.100000000000001" customHeight="1">
      <c r="J224" s="108"/>
      <c r="K224" s="108"/>
    </row>
    <row r="225" spans="10:11" ht="20.100000000000001" customHeight="1">
      <c r="J225" s="108"/>
      <c r="K225" s="108"/>
    </row>
    <row r="226" spans="10:11" ht="20.100000000000001" customHeight="1">
      <c r="J226" s="108"/>
      <c r="K226" s="108"/>
    </row>
    <row r="227" spans="10:11" ht="20.100000000000001" customHeight="1">
      <c r="J227" s="108"/>
      <c r="K227" s="108"/>
    </row>
    <row r="228" spans="10:11" ht="20.100000000000001" customHeight="1">
      <c r="J228" s="108"/>
      <c r="K228" s="108"/>
    </row>
    <row r="229" spans="10:11" ht="20.100000000000001" customHeight="1">
      <c r="J229" s="108"/>
      <c r="K229" s="108"/>
    </row>
    <row r="230" spans="10:11" ht="20.100000000000001" customHeight="1">
      <c r="J230" s="108"/>
      <c r="K230" s="108"/>
    </row>
    <row r="231" spans="10:11" ht="20.100000000000001" customHeight="1">
      <c r="J231" s="108"/>
      <c r="K231" s="108"/>
    </row>
    <row r="232" spans="10:11" ht="20.100000000000001" customHeight="1">
      <c r="J232" s="108"/>
      <c r="K232" s="108"/>
    </row>
    <row r="233" spans="10:11" ht="20.100000000000001" customHeight="1">
      <c r="J233" s="108"/>
      <c r="K233" s="108"/>
    </row>
    <row r="234" spans="10:11" ht="20.100000000000001" customHeight="1">
      <c r="J234" s="108"/>
      <c r="K234" s="108"/>
    </row>
    <row r="235" spans="10:11" ht="20.100000000000001" customHeight="1">
      <c r="J235" s="108"/>
      <c r="K235" s="108"/>
    </row>
    <row r="236" spans="10:11" ht="20.100000000000001" customHeight="1">
      <c r="J236" s="108"/>
      <c r="K236" s="108"/>
    </row>
    <row r="237" spans="10:11" ht="20.100000000000001" customHeight="1">
      <c r="J237" s="108"/>
      <c r="K237" s="108"/>
    </row>
    <row r="238" spans="10:11" ht="20.100000000000001" customHeight="1">
      <c r="J238" s="108"/>
      <c r="K238" s="108"/>
    </row>
    <row r="239" spans="10:11" ht="20.100000000000001" customHeight="1">
      <c r="J239" s="108"/>
      <c r="K239" s="108"/>
    </row>
    <row r="240" spans="10:11" ht="20.100000000000001" customHeight="1">
      <c r="J240" s="108"/>
      <c r="K240" s="108"/>
    </row>
    <row r="241" spans="10:11" ht="20.100000000000001" customHeight="1">
      <c r="J241" s="108"/>
      <c r="K241" s="108"/>
    </row>
    <row r="242" spans="10:11" ht="20.100000000000001" customHeight="1">
      <c r="J242" s="108"/>
      <c r="K242" s="108"/>
    </row>
    <row r="243" spans="10:11" ht="20.100000000000001" customHeight="1">
      <c r="J243" s="108"/>
      <c r="K243" s="108"/>
    </row>
    <row r="244" spans="10:11" ht="20.100000000000001" customHeight="1">
      <c r="J244" s="108"/>
      <c r="K244" s="108"/>
    </row>
    <row r="245" spans="10:11" ht="20.100000000000001" customHeight="1">
      <c r="J245" s="108"/>
      <c r="K245" s="108"/>
    </row>
    <row r="246" spans="10:11" ht="20.100000000000001" customHeight="1">
      <c r="J246" s="108"/>
      <c r="K246" s="108"/>
    </row>
    <row r="247" spans="10:11" ht="20.100000000000001" customHeight="1">
      <c r="J247" s="108"/>
      <c r="K247" s="108"/>
    </row>
    <row r="248" spans="10:11" ht="20.100000000000001" customHeight="1">
      <c r="J248" s="108"/>
      <c r="K248" s="108"/>
    </row>
    <row r="249" spans="10:11" ht="20.100000000000001" customHeight="1">
      <c r="J249" s="108"/>
      <c r="K249" s="108"/>
    </row>
    <row r="250" spans="10:11" ht="20.100000000000001" customHeight="1">
      <c r="J250" s="108"/>
      <c r="K250" s="108"/>
    </row>
    <row r="251" spans="10:11" ht="20.100000000000001" customHeight="1">
      <c r="J251" s="108"/>
      <c r="K251" s="108"/>
    </row>
    <row r="252" spans="10:11" ht="20.100000000000001" customHeight="1">
      <c r="J252" s="108"/>
      <c r="K252" s="108"/>
    </row>
    <row r="253" spans="10:11" ht="20.100000000000001" customHeight="1">
      <c r="J253" s="108"/>
      <c r="K253" s="108"/>
    </row>
    <row r="254" spans="10:11" ht="20.100000000000001" customHeight="1">
      <c r="J254" s="108"/>
      <c r="K254" s="108"/>
    </row>
    <row r="255" spans="10:11" ht="20.100000000000001" customHeight="1">
      <c r="J255" s="108"/>
      <c r="K255" s="108"/>
    </row>
    <row r="256" spans="10:11" ht="20.100000000000001" customHeight="1">
      <c r="J256" s="108"/>
      <c r="K256" s="108"/>
    </row>
    <row r="257" spans="10:11" ht="20.100000000000001" customHeight="1">
      <c r="J257" s="108"/>
      <c r="K257" s="108"/>
    </row>
    <row r="258" spans="10:11" ht="20.100000000000001" customHeight="1">
      <c r="J258" s="108"/>
      <c r="K258" s="108"/>
    </row>
    <row r="259" spans="10:11" ht="20.100000000000001" customHeight="1">
      <c r="J259" s="108"/>
      <c r="K259" s="108"/>
    </row>
    <row r="260" spans="10:11" ht="20.100000000000001" customHeight="1">
      <c r="J260" s="108"/>
      <c r="K260" s="108"/>
    </row>
    <row r="261" spans="10:11" ht="20.100000000000001" customHeight="1">
      <c r="J261" s="108"/>
      <c r="K261" s="108"/>
    </row>
    <row r="262" spans="10:11" ht="20.100000000000001" customHeight="1">
      <c r="J262" s="108"/>
      <c r="K262" s="108"/>
    </row>
    <row r="263" spans="10:11" ht="20.100000000000001" customHeight="1">
      <c r="J263" s="108"/>
      <c r="K263" s="108"/>
    </row>
    <row r="264" spans="10:11" ht="20.100000000000001" customHeight="1">
      <c r="J264" s="108"/>
      <c r="K264" s="108"/>
    </row>
    <row r="265" spans="10:11" ht="20.100000000000001" customHeight="1">
      <c r="J265" s="108"/>
      <c r="K265" s="108"/>
    </row>
    <row r="266" spans="10:11" ht="20.100000000000001" customHeight="1">
      <c r="J266" s="108"/>
      <c r="K266" s="108"/>
    </row>
    <row r="267" spans="10:11" ht="20.100000000000001" customHeight="1">
      <c r="J267" s="108"/>
      <c r="K267" s="108"/>
    </row>
    <row r="268" spans="10:11" ht="20.100000000000001" customHeight="1">
      <c r="J268" s="108"/>
      <c r="K268" s="108"/>
    </row>
    <row r="269" spans="10:11" ht="20.100000000000001" customHeight="1">
      <c r="J269" s="108"/>
      <c r="K269" s="108"/>
    </row>
    <row r="270" spans="10:11" ht="20.100000000000001" customHeight="1">
      <c r="J270" s="108"/>
      <c r="K270" s="108"/>
    </row>
    <row r="271" spans="10:11" ht="20.100000000000001" customHeight="1">
      <c r="J271" s="108"/>
      <c r="K271" s="108"/>
    </row>
    <row r="272" spans="10:11" ht="20.100000000000001" customHeight="1">
      <c r="J272" s="108"/>
      <c r="K272" s="108"/>
    </row>
    <row r="273" spans="10:11" ht="20.100000000000001" customHeight="1">
      <c r="J273" s="108"/>
      <c r="K273" s="108"/>
    </row>
    <row r="274" spans="10:11" ht="20.100000000000001" customHeight="1">
      <c r="J274" s="108"/>
      <c r="K274" s="108"/>
    </row>
    <row r="275" spans="10:11" ht="20.100000000000001" customHeight="1">
      <c r="J275" s="108"/>
      <c r="K275" s="108"/>
    </row>
    <row r="276" spans="10:11" ht="20.100000000000001" customHeight="1">
      <c r="J276" s="108"/>
      <c r="K276" s="108"/>
    </row>
  </sheetData>
  <sortState xmlns:xlrd2="http://schemas.microsoft.com/office/spreadsheetml/2017/richdata2" ref="J3:K9">
    <sortCondition ref="J3"/>
  </sortState>
  <mergeCells count="22">
    <mergeCell ref="J1:K1"/>
    <mergeCell ref="F1:I1"/>
    <mergeCell ref="B1:E1"/>
    <mergeCell ref="A23:C23"/>
    <mergeCell ref="A1:A9"/>
    <mergeCell ref="A15:C15"/>
    <mergeCell ref="A16:C16"/>
    <mergeCell ref="A17:C17"/>
    <mergeCell ref="A22:C22"/>
    <mergeCell ref="A18:C18"/>
    <mergeCell ref="D15:H15"/>
    <mergeCell ref="D16:H16"/>
    <mergeCell ref="D17:H17"/>
    <mergeCell ref="D18:H18"/>
    <mergeCell ref="D22:H22"/>
    <mergeCell ref="D23:H23"/>
    <mergeCell ref="A19:C19"/>
    <mergeCell ref="D19:H19"/>
    <mergeCell ref="A20:C20"/>
    <mergeCell ref="D20:H20"/>
    <mergeCell ref="A21:C21"/>
    <mergeCell ref="D21:H21"/>
  </mergeCells>
  <phoneticPr fontId="11" type="noConversion"/>
  <hyperlinks>
    <hyperlink ref="D4" r:id="rId1" xr:uid="{27914BFB-F4A4-40E0-A84A-1EB6DA51E067}"/>
    <hyperlink ref="D6" r:id="rId2" xr:uid="{665317B3-04AD-4F9F-8185-F53D8EA503A7}"/>
    <hyperlink ref="D8" r:id="rId3" xr:uid="{9659C40E-4E46-41D1-B2D4-8B88AACEE15A}"/>
    <hyperlink ref="D7" r:id="rId4" xr:uid="{9A8318F4-2F93-42C8-8484-6901ED0A4D03}"/>
    <hyperlink ref="D3" r:id="rId5" xr:uid="{C8214290-36C6-4713-84BE-F70233703FA9}"/>
    <hyperlink ref="D5" r:id="rId6" xr:uid="{33DDF02F-FC5F-49A2-ABB7-AF6C1F339D6B}"/>
    <hyperlink ref="D9" r:id="rId7" xr:uid="{DDAC241B-DF17-49BD-BC64-C5EB00C62D3B}"/>
  </hyperlinks>
  <pageMargins left="0.7" right="0.7" top="0.75" bottom="0.75" header="0.3" footer="0.3"/>
  <pageSetup paperSize="9" orientation="portrait" r:id="rId8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Tableau_des_Charges"/>
  <dimension ref="A1:H13"/>
  <sheetViews>
    <sheetView zoomScaleNormal="100" workbookViewId="0">
      <selection activeCell="A3" sqref="A3:H8"/>
    </sheetView>
  </sheetViews>
  <sheetFormatPr baseColWidth="10" defaultColWidth="10.7109375" defaultRowHeight="20.100000000000001" customHeight="1"/>
  <cols>
    <col min="1" max="1" width="15.7109375" style="91" customWidth="1"/>
    <col min="2" max="8" width="15.7109375" style="55" customWidth="1"/>
    <col min="9" max="16384" width="10.7109375" style="55"/>
  </cols>
  <sheetData>
    <row r="1" spans="1:8" ht="20.100000000000001" customHeight="1" thickBot="1">
      <c r="A1" s="92" t="s">
        <v>55</v>
      </c>
      <c r="B1" s="117" t="s">
        <v>56</v>
      </c>
      <c r="C1" s="122"/>
      <c r="D1" s="122"/>
      <c r="E1" s="122"/>
      <c r="F1" s="122"/>
      <c r="G1" s="122"/>
      <c r="H1" s="122"/>
    </row>
    <row r="2" spans="1:8" ht="20.100000000000001" customHeight="1" thickBot="1">
      <c r="A2" s="93"/>
      <c r="B2" s="109" t="s">
        <v>89</v>
      </c>
      <c r="C2" s="110" t="s">
        <v>90</v>
      </c>
      <c r="D2" s="110" t="s">
        <v>91</v>
      </c>
      <c r="E2" s="110" t="s">
        <v>92</v>
      </c>
      <c r="F2" s="110" t="s">
        <v>93</v>
      </c>
      <c r="G2" s="110" t="s">
        <v>94</v>
      </c>
      <c r="H2" s="110" t="s">
        <v>95</v>
      </c>
    </row>
    <row r="3" spans="1:8" ht="20.100000000000001" customHeight="1">
      <c r="A3" s="91">
        <v>44886</v>
      </c>
      <c r="B3" s="55">
        <v>4.6060605049133301</v>
      </c>
      <c r="C3" s="55">
        <v>0</v>
      </c>
      <c r="D3" s="55">
        <v>0</v>
      </c>
      <c r="E3" s="55">
        <v>0</v>
      </c>
      <c r="F3" s="55">
        <v>0</v>
      </c>
      <c r="G3" s="55">
        <v>0</v>
      </c>
      <c r="H3" s="55">
        <v>0</v>
      </c>
    </row>
    <row r="4" spans="1:8" ht="20.100000000000001" customHeight="1">
      <c r="A4" s="91">
        <v>44887</v>
      </c>
      <c r="B4" s="55">
        <v>4.6060605049133301</v>
      </c>
      <c r="C4" s="55">
        <v>0</v>
      </c>
      <c r="D4" s="55">
        <v>0</v>
      </c>
      <c r="E4" s="55">
        <v>0</v>
      </c>
      <c r="F4" s="55">
        <v>0</v>
      </c>
      <c r="G4" s="55">
        <v>0</v>
      </c>
      <c r="H4" s="55">
        <v>0</v>
      </c>
    </row>
    <row r="5" spans="1:8" ht="20.100000000000001" customHeight="1">
      <c r="A5" s="91">
        <v>44888</v>
      </c>
      <c r="B5" s="55">
        <v>4.6060605049133301</v>
      </c>
      <c r="C5" s="55">
        <v>0</v>
      </c>
      <c r="D5" s="55">
        <v>0</v>
      </c>
      <c r="E5" s="55">
        <v>0</v>
      </c>
      <c r="F5" s="55">
        <v>0</v>
      </c>
      <c r="G5" s="55">
        <v>0</v>
      </c>
      <c r="H5" s="55">
        <v>0</v>
      </c>
    </row>
    <row r="6" spans="1:8" ht="20.100000000000001" customHeight="1">
      <c r="A6" s="91">
        <v>44889</v>
      </c>
      <c r="B6" s="55">
        <v>3.9393939971923828</v>
      </c>
      <c r="C6" s="55">
        <v>0</v>
      </c>
      <c r="D6" s="55">
        <v>0</v>
      </c>
      <c r="E6" s="55">
        <v>0</v>
      </c>
      <c r="F6" s="55">
        <v>0</v>
      </c>
      <c r="G6" s="55">
        <v>0</v>
      </c>
      <c r="H6" s="55">
        <v>0</v>
      </c>
    </row>
    <row r="7" spans="1:8" ht="20.100000000000001" customHeight="1">
      <c r="A7" s="91">
        <v>44890</v>
      </c>
      <c r="B7" s="55">
        <v>3.9393939971923828</v>
      </c>
      <c r="C7" s="55">
        <v>0</v>
      </c>
      <c r="D7" s="55">
        <v>0</v>
      </c>
      <c r="E7" s="55">
        <v>0</v>
      </c>
      <c r="F7" s="55">
        <v>0</v>
      </c>
      <c r="G7" s="55">
        <v>0</v>
      </c>
      <c r="H7" s="55">
        <v>0</v>
      </c>
    </row>
    <row r="8" spans="1:8" ht="20.100000000000001" customHeight="1">
      <c r="A8" s="91">
        <v>44893</v>
      </c>
      <c r="B8" s="55">
        <v>3.9393939971923828</v>
      </c>
      <c r="C8" s="55">
        <v>0</v>
      </c>
      <c r="D8" s="55">
        <v>0</v>
      </c>
      <c r="E8" s="55">
        <v>0</v>
      </c>
      <c r="F8" s="55">
        <v>0</v>
      </c>
      <c r="G8" s="55">
        <v>0</v>
      </c>
      <c r="H8" s="55">
        <v>0</v>
      </c>
    </row>
    <row r="9" spans="1:8" ht="20.100000000000001" customHeight="1">
      <c r="A9" s="91">
        <v>44894</v>
      </c>
      <c r="B9" s="55">
        <v>2.2727272510528564</v>
      </c>
      <c r="C9" s="55">
        <v>0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</row>
    <row r="10" spans="1:8" ht="20.100000000000001" customHeight="1">
      <c r="A10" s="91">
        <v>44895</v>
      </c>
      <c r="B10" s="55">
        <v>2.2727272510528564</v>
      </c>
      <c r="C10" s="55">
        <v>0</v>
      </c>
      <c r="D10" s="55">
        <v>0</v>
      </c>
      <c r="E10" s="55">
        <v>0</v>
      </c>
      <c r="F10" s="55">
        <v>0</v>
      </c>
      <c r="G10" s="55">
        <v>0</v>
      </c>
      <c r="H10" s="55">
        <v>0</v>
      </c>
    </row>
    <row r="11" spans="1:8" ht="20.100000000000001" customHeight="1">
      <c r="A11" s="91">
        <v>44896</v>
      </c>
      <c r="B11" s="55">
        <v>2.2727272510528564</v>
      </c>
      <c r="C11" s="55">
        <v>0</v>
      </c>
      <c r="D11" s="55">
        <v>0</v>
      </c>
      <c r="E11" s="55">
        <v>0</v>
      </c>
      <c r="F11" s="55">
        <v>0</v>
      </c>
      <c r="G11" s="55">
        <v>0</v>
      </c>
      <c r="H11" s="55">
        <v>0</v>
      </c>
    </row>
    <row r="12" spans="1:8" ht="20.100000000000001" customHeight="1">
      <c r="A12" s="91">
        <v>44897</v>
      </c>
      <c r="B12" s="55">
        <v>2.2727272510528564</v>
      </c>
      <c r="C12" s="55">
        <v>0</v>
      </c>
      <c r="D12" s="55">
        <v>0</v>
      </c>
      <c r="E12" s="55">
        <v>0</v>
      </c>
      <c r="F12" s="55">
        <v>0</v>
      </c>
      <c r="G12" s="55">
        <v>0</v>
      </c>
      <c r="H12" s="55">
        <v>0</v>
      </c>
    </row>
    <row r="13" spans="1:8" ht="20.100000000000001" customHeight="1">
      <c r="A13" s="91">
        <v>44900</v>
      </c>
      <c r="B13" s="55">
        <v>2.2727272510528564</v>
      </c>
      <c r="C13" s="55">
        <v>0</v>
      </c>
      <c r="D13" s="55">
        <v>0</v>
      </c>
      <c r="E13" s="55">
        <v>0</v>
      </c>
      <c r="F13" s="55">
        <v>0</v>
      </c>
      <c r="G13" s="55">
        <v>0</v>
      </c>
      <c r="H13" s="55">
        <v>0</v>
      </c>
    </row>
  </sheetData>
  <mergeCells count="1">
    <mergeCell ref="B1:H1"/>
  </mergeCell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Indicateurs"/>
  <dimension ref="A1:BU73"/>
  <sheetViews>
    <sheetView zoomScale="80" zoomScaleNormal="80" workbookViewId="0">
      <pane xSplit="1" ySplit="2" topLeftCell="B45" activePane="bottomRight" state="frozen"/>
      <selection activeCell="E24" sqref="E24"/>
      <selection pane="topRight" activeCell="E24" sqref="E24"/>
      <selection pane="bottomLeft" activeCell="E24" sqref="E24"/>
      <selection pane="bottomRight" activeCell="C83" sqref="C83"/>
    </sheetView>
  </sheetViews>
  <sheetFormatPr baseColWidth="10" defaultColWidth="11.42578125" defaultRowHeight="15"/>
  <cols>
    <col min="1" max="1" width="92.7109375" customWidth="1"/>
    <col min="2" max="17" width="11.42578125" customWidth="1"/>
    <col min="18" max="18" width="15.140625" customWidth="1"/>
    <col min="19" max="37" width="11.42578125" customWidth="1"/>
  </cols>
  <sheetData>
    <row r="1" spans="1:73">
      <c r="N1" t="s">
        <v>24</v>
      </c>
      <c r="O1" t="s">
        <v>25</v>
      </c>
      <c r="P1" t="s">
        <v>26</v>
      </c>
      <c r="Q1" t="s">
        <v>27</v>
      </c>
      <c r="R1" t="s">
        <v>28</v>
      </c>
      <c r="S1" t="s">
        <v>29</v>
      </c>
      <c r="T1" t="s">
        <v>30</v>
      </c>
      <c r="U1" t="s">
        <v>31</v>
      </c>
      <c r="V1" t="s">
        <v>32</v>
      </c>
      <c r="W1" t="s">
        <v>33</v>
      </c>
      <c r="X1" t="s">
        <v>34</v>
      </c>
      <c r="Y1" t="s">
        <v>35</v>
      </c>
    </row>
    <row r="2" spans="1:73">
      <c r="B2" s="5">
        <v>42005</v>
      </c>
      <c r="C2" s="5">
        <v>42036</v>
      </c>
      <c r="D2" s="5">
        <v>42064</v>
      </c>
      <c r="E2" s="5">
        <v>42095</v>
      </c>
      <c r="F2" s="5">
        <v>42125</v>
      </c>
      <c r="G2" s="5">
        <v>42156</v>
      </c>
      <c r="H2" s="5">
        <v>42186</v>
      </c>
      <c r="I2" s="5">
        <v>42217</v>
      </c>
      <c r="J2" s="5">
        <v>42248</v>
      </c>
      <c r="K2" s="5">
        <v>42278</v>
      </c>
      <c r="L2" s="5">
        <v>42309</v>
      </c>
      <c r="M2" s="10">
        <v>42339</v>
      </c>
      <c r="N2" s="19">
        <v>42370</v>
      </c>
      <c r="O2" s="19">
        <v>42401</v>
      </c>
      <c r="P2" s="19">
        <v>42430</v>
      </c>
      <c r="Q2" s="19">
        <v>42461</v>
      </c>
      <c r="R2" s="19">
        <v>42491</v>
      </c>
      <c r="S2" s="19">
        <v>42522</v>
      </c>
      <c r="T2" s="19">
        <v>42552</v>
      </c>
      <c r="U2" s="19">
        <v>42583</v>
      </c>
      <c r="V2" s="19">
        <v>42614</v>
      </c>
      <c r="W2" s="19">
        <v>42644</v>
      </c>
      <c r="X2" s="19">
        <v>42675</v>
      </c>
      <c r="Y2" s="19">
        <v>42705</v>
      </c>
      <c r="Z2" s="25">
        <v>42736</v>
      </c>
      <c r="AA2" s="26" t="s">
        <v>10</v>
      </c>
      <c r="AB2" s="26">
        <v>42795</v>
      </c>
      <c r="AC2" s="25">
        <v>42826</v>
      </c>
      <c r="AD2" s="25">
        <v>42856</v>
      </c>
      <c r="AE2" s="25">
        <v>42887</v>
      </c>
      <c r="AF2" s="25">
        <v>42917</v>
      </c>
      <c r="AG2" s="25">
        <v>42948</v>
      </c>
      <c r="AH2" s="25">
        <v>42979</v>
      </c>
      <c r="AI2" s="25">
        <v>43009</v>
      </c>
      <c r="AJ2" s="25">
        <v>43040</v>
      </c>
      <c r="AK2" s="25">
        <v>43070</v>
      </c>
      <c r="AL2" s="19">
        <v>43101</v>
      </c>
      <c r="AM2" s="19">
        <v>43132</v>
      </c>
      <c r="AN2" s="19">
        <v>43160</v>
      </c>
      <c r="AO2" s="19">
        <v>43191</v>
      </c>
      <c r="AP2" s="19">
        <v>43221</v>
      </c>
      <c r="AQ2" s="19">
        <v>43252</v>
      </c>
      <c r="AR2" s="19">
        <v>43282</v>
      </c>
      <c r="AS2" s="19">
        <v>43313</v>
      </c>
      <c r="AT2" s="19">
        <v>43344</v>
      </c>
      <c r="AU2" s="19">
        <v>43374</v>
      </c>
      <c r="AV2" s="19">
        <v>43405</v>
      </c>
      <c r="AW2" s="19">
        <v>43435</v>
      </c>
      <c r="AX2" s="3">
        <v>43466</v>
      </c>
      <c r="AY2" s="3">
        <v>43497</v>
      </c>
      <c r="AZ2" s="3">
        <v>43525</v>
      </c>
      <c r="BA2" s="3">
        <v>43556</v>
      </c>
      <c r="BB2" s="3">
        <v>43586</v>
      </c>
      <c r="BC2" s="3">
        <v>43617</v>
      </c>
      <c r="BD2" s="3">
        <v>43647</v>
      </c>
      <c r="BE2" s="3">
        <v>43678</v>
      </c>
      <c r="BF2" s="3">
        <v>43709</v>
      </c>
      <c r="BG2" s="3">
        <v>43739</v>
      </c>
      <c r="BH2" s="3">
        <v>43770</v>
      </c>
      <c r="BI2" s="3">
        <v>43800</v>
      </c>
      <c r="BJ2" s="25">
        <v>43831</v>
      </c>
      <c r="BK2" s="25">
        <v>43862</v>
      </c>
      <c r="BL2" s="25">
        <v>43891</v>
      </c>
      <c r="BM2" s="25">
        <v>43922</v>
      </c>
      <c r="BN2" s="25">
        <v>43952</v>
      </c>
      <c r="BO2" s="25">
        <v>43983</v>
      </c>
      <c r="BP2" s="25">
        <v>44013</v>
      </c>
      <c r="BQ2" s="25">
        <v>44044</v>
      </c>
      <c r="BR2" s="25">
        <v>44075</v>
      </c>
      <c r="BS2" s="25">
        <v>44105</v>
      </c>
      <c r="BT2" s="25">
        <v>44136</v>
      </c>
      <c r="BU2" s="25">
        <v>44166</v>
      </c>
    </row>
    <row r="3" spans="1:73">
      <c r="A3" s="15" t="s">
        <v>5</v>
      </c>
      <c r="B3" s="6">
        <v>11</v>
      </c>
      <c r="C3" s="6">
        <v>28</v>
      </c>
      <c r="D3" s="6">
        <v>18</v>
      </c>
      <c r="E3" s="6">
        <v>31</v>
      </c>
      <c r="F3" s="6">
        <v>9</v>
      </c>
      <c r="G3" s="6">
        <v>8</v>
      </c>
      <c r="H3" s="6">
        <v>23</v>
      </c>
      <c r="I3" s="6">
        <v>6</v>
      </c>
      <c r="J3" s="6">
        <v>12</v>
      </c>
      <c r="K3" s="6">
        <v>22</v>
      </c>
      <c r="L3" s="6">
        <v>22</v>
      </c>
      <c r="M3" s="11">
        <v>23</v>
      </c>
      <c r="N3" s="20">
        <v>19</v>
      </c>
      <c r="O3" s="20">
        <f>34+8</f>
        <v>42</v>
      </c>
      <c r="P3" s="20">
        <v>28</v>
      </c>
      <c r="Q3" s="20">
        <v>28</v>
      </c>
      <c r="R3" s="20">
        <v>27</v>
      </c>
      <c r="S3" s="20">
        <v>24</v>
      </c>
      <c r="T3" s="20">
        <v>17</v>
      </c>
      <c r="U3" s="20">
        <v>12</v>
      </c>
      <c r="V3" s="20">
        <v>21</v>
      </c>
      <c r="W3" s="20">
        <v>27</v>
      </c>
      <c r="X3" s="20">
        <v>22</v>
      </c>
      <c r="Y3" s="20">
        <v>14</v>
      </c>
      <c r="Z3" s="27">
        <v>20</v>
      </c>
      <c r="AA3" s="28">
        <v>33</v>
      </c>
      <c r="AB3" s="27">
        <v>30</v>
      </c>
      <c r="AC3" s="27">
        <v>21</v>
      </c>
      <c r="AD3" s="27">
        <v>23</v>
      </c>
      <c r="AE3" s="27">
        <v>28</v>
      </c>
      <c r="AF3" s="27">
        <v>21</v>
      </c>
      <c r="AG3" s="27">
        <v>13</v>
      </c>
      <c r="AH3" s="27">
        <v>19</v>
      </c>
      <c r="AI3" s="27">
        <v>27</v>
      </c>
      <c r="AJ3" s="27">
        <v>41</v>
      </c>
      <c r="AK3" s="27">
        <v>29</v>
      </c>
      <c r="AL3" s="35">
        <v>30</v>
      </c>
      <c r="AM3" s="35">
        <v>21</v>
      </c>
      <c r="AN3" s="20">
        <v>26</v>
      </c>
      <c r="AO3" s="20">
        <v>14</v>
      </c>
      <c r="AP3" s="20">
        <v>20</v>
      </c>
      <c r="AQ3" s="20">
        <v>22</v>
      </c>
      <c r="AR3" s="20">
        <v>23</v>
      </c>
      <c r="AS3" s="20">
        <v>4</v>
      </c>
      <c r="AT3" s="20">
        <v>16</v>
      </c>
      <c r="AU3" s="20">
        <v>24</v>
      </c>
      <c r="AV3" s="20">
        <v>21</v>
      </c>
      <c r="AW3" s="20">
        <v>22</v>
      </c>
      <c r="AX3" s="1">
        <v>9</v>
      </c>
      <c r="AY3" s="1">
        <v>23</v>
      </c>
      <c r="AZ3" s="1">
        <v>22</v>
      </c>
      <c r="BA3" s="1">
        <v>26</v>
      </c>
      <c r="BB3" s="1">
        <v>14</v>
      </c>
      <c r="BC3" s="1">
        <v>19</v>
      </c>
      <c r="BD3" s="1">
        <v>26</v>
      </c>
      <c r="BE3" s="1">
        <v>10</v>
      </c>
      <c r="BF3" s="1">
        <v>25</v>
      </c>
      <c r="BG3" s="1">
        <v>29</v>
      </c>
      <c r="BH3" s="1">
        <v>28</v>
      </c>
      <c r="BI3" s="1">
        <v>21</v>
      </c>
      <c r="BJ3" s="27">
        <v>16</v>
      </c>
      <c r="BK3" s="27">
        <v>22</v>
      </c>
      <c r="BL3" s="27">
        <v>21</v>
      </c>
      <c r="BM3" s="27">
        <v>29</v>
      </c>
      <c r="BN3" s="27">
        <v>14</v>
      </c>
      <c r="BO3" s="27">
        <v>16</v>
      </c>
      <c r="BP3" s="27">
        <v>21</v>
      </c>
      <c r="BQ3" s="27">
        <v>6</v>
      </c>
      <c r="BR3" s="27">
        <v>21</v>
      </c>
      <c r="BS3" s="27">
        <v>21</v>
      </c>
      <c r="BT3" s="27">
        <v>16</v>
      </c>
      <c r="BU3" s="27">
        <v>22</v>
      </c>
    </row>
    <row r="4" spans="1:73">
      <c r="A4" s="16" t="s">
        <v>36</v>
      </c>
      <c r="B4" s="6"/>
      <c r="C4" s="6"/>
      <c r="D4" s="6"/>
      <c r="E4" s="6"/>
      <c r="F4" s="6">
        <v>8</v>
      </c>
      <c r="G4" s="6">
        <v>8</v>
      </c>
      <c r="H4" s="6">
        <v>10</v>
      </c>
      <c r="I4" s="6">
        <v>9</v>
      </c>
      <c r="J4" s="6">
        <v>18</v>
      </c>
      <c r="K4" s="6">
        <v>10</v>
      </c>
      <c r="L4" s="6">
        <v>11</v>
      </c>
      <c r="M4" s="11">
        <v>13</v>
      </c>
      <c r="N4" s="20">
        <v>9</v>
      </c>
      <c r="O4" s="20">
        <v>9</v>
      </c>
      <c r="P4" s="20">
        <v>8</v>
      </c>
      <c r="Q4" s="20">
        <v>12</v>
      </c>
      <c r="R4" s="20">
        <v>11</v>
      </c>
      <c r="S4" s="20">
        <v>11</v>
      </c>
      <c r="T4" s="20">
        <v>14</v>
      </c>
      <c r="U4" s="20">
        <v>25</v>
      </c>
      <c r="V4" s="20">
        <v>28</v>
      </c>
      <c r="W4" s="20">
        <v>9</v>
      </c>
      <c r="X4" s="20">
        <v>17</v>
      </c>
      <c r="Y4" s="20">
        <v>18</v>
      </c>
      <c r="Z4" s="27">
        <v>16</v>
      </c>
      <c r="AA4" s="28">
        <v>9</v>
      </c>
      <c r="AB4" s="27">
        <v>10</v>
      </c>
      <c r="AC4" s="27">
        <v>13</v>
      </c>
      <c r="AD4" s="27">
        <v>9</v>
      </c>
      <c r="AE4" s="27">
        <v>14</v>
      </c>
      <c r="AF4" s="27">
        <v>8</v>
      </c>
      <c r="AG4" s="27">
        <v>23</v>
      </c>
      <c r="AH4" s="27">
        <v>18</v>
      </c>
      <c r="AI4" s="27">
        <v>15</v>
      </c>
      <c r="AJ4" s="27">
        <v>8</v>
      </c>
      <c r="AK4" s="27">
        <v>9</v>
      </c>
      <c r="AL4" s="20">
        <v>9</v>
      </c>
      <c r="AM4" s="20">
        <v>7</v>
      </c>
      <c r="AN4" s="20">
        <v>8</v>
      </c>
      <c r="AO4" s="20">
        <v>7</v>
      </c>
      <c r="AP4" s="20">
        <v>9.35</v>
      </c>
      <c r="AQ4" s="20">
        <v>6</v>
      </c>
      <c r="AR4" s="20">
        <v>8.6999999999999993</v>
      </c>
      <c r="AS4" s="20">
        <v>11.2</v>
      </c>
      <c r="AT4" s="20">
        <v>17</v>
      </c>
      <c r="AU4" s="20">
        <v>10</v>
      </c>
      <c r="AV4" s="20">
        <v>7</v>
      </c>
      <c r="AW4" s="20">
        <v>7</v>
      </c>
      <c r="AX4" s="1">
        <v>9</v>
      </c>
      <c r="AY4" s="1">
        <v>13</v>
      </c>
      <c r="AZ4" s="1">
        <v>9</v>
      </c>
      <c r="BA4" s="1">
        <v>9</v>
      </c>
      <c r="BB4" s="1">
        <v>8</v>
      </c>
      <c r="BC4" s="1">
        <v>11</v>
      </c>
      <c r="BD4" s="1">
        <v>8</v>
      </c>
      <c r="BE4" s="1">
        <v>11</v>
      </c>
      <c r="BF4" s="1">
        <v>10</v>
      </c>
      <c r="BG4" s="1">
        <v>16</v>
      </c>
      <c r="BH4" s="1">
        <v>6</v>
      </c>
      <c r="BI4" s="1">
        <v>14</v>
      </c>
      <c r="BJ4" s="27">
        <v>5</v>
      </c>
      <c r="BK4" s="27">
        <v>12</v>
      </c>
      <c r="BL4" s="27">
        <v>9</v>
      </c>
      <c r="BM4" s="27">
        <v>13</v>
      </c>
      <c r="BN4" s="27">
        <v>12</v>
      </c>
      <c r="BO4" s="27">
        <v>24</v>
      </c>
      <c r="BP4" s="27">
        <v>10</v>
      </c>
      <c r="BQ4" s="27">
        <v>16</v>
      </c>
      <c r="BR4" s="27">
        <v>6</v>
      </c>
      <c r="BS4" s="27">
        <v>7</v>
      </c>
      <c r="BT4" s="27">
        <v>8</v>
      </c>
      <c r="BU4" s="27">
        <v>7</v>
      </c>
    </row>
    <row r="5" spans="1:73">
      <c r="A5" s="16" t="s">
        <v>11</v>
      </c>
      <c r="B5" s="6">
        <v>1</v>
      </c>
      <c r="C5" s="6">
        <v>3</v>
      </c>
      <c r="D5" s="6">
        <v>3</v>
      </c>
      <c r="E5" s="6">
        <v>4</v>
      </c>
      <c r="F5" s="6">
        <v>2</v>
      </c>
      <c r="G5" s="6">
        <v>0</v>
      </c>
      <c r="H5" s="6">
        <v>6</v>
      </c>
      <c r="I5" s="6">
        <v>1</v>
      </c>
      <c r="J5" s="6">
        <v>2</v>
      </c>
      <c r="K5" s="6">
        <v>2</v>
      </c>
      <c r="L5" s="6">
        <v>1</v>
      </c>
      <c r="M5" s="11">
        <v>1</v>
      </c>
      <c r="N5" s="20">
        <v>2</v>
      </c>
      <c r="O5" s="20">
        <v>5</v>
      </c>
      <c r="P5" s="20">
        <v>1</v>
      </c>
      <c r="Q5" s="20">
        <v>1</v>
      </c>
      <c r="R5" s="20">
        <v>0</v>
      </c>
      <c r="S5" s="20">
        <v>2</v>
      </c>
      <c r="T5" s="20">
        <v>2</v>
      </c>
      <c r="U5" s="20">
        <v>0</v>
      </c>
      <c r="V5" s="20">
        <v>0</v>
      </c>
      <c r="W5" s="20">
        <v>2</v>
      </c>
      <c r="X5" s="20">
        <v>2</v>
      </c>
      <c r="Y5" s="20">
        <v>2</v>
      </c>
      <c r="Z5" s="27">
        <v>4</v>
      </c>
      <c r="AA5" s="28">
        <v>5</v>
      </c>
      <c r="AB5" s="27">
        <v>3</v>
      </c>
      <c r="AC5" s="27">
        <v>2</v>
      </c>
      <c r="AD5" s="27">
        <v>1</v>
      </c>
      <c r="AE5" s="27">
        <v>1</v>
      </c>
      <c r="AF5" s="27">
        <v>2</v>
      </c>
      <c r="AG5" s="27">
        <v>1</v>
      </c>
      <c r="AH5" s="27">
        <v>2</v>
      </c>
      <c r="AI5" s="27">
        <v>4</v>
      </c>
      <c r="AJ5" s="27">
        <v>6</v>
      </c>
      <c r="AK5" s="27">
        <v>1</v>
      </c>
      <c r="AL5" s="20">
        <v>5</v>
      </c>
      <c r="AM5" s="20">
        <v>2</v>
      </c>
      <c r="AN5" s="20">
        <v>2</v>
      </c>
      <c r="AO5" s="20">
        <v>4</v>
      </c>
      <c r="AP5" s="20">
        <v>2</v>
      </c>
      <c r="AQ5" s="20">
        <v>4</v>
      </c>
      <c r="AR5" s="20">
        <v>3</v>
      </c>
      <c r="AS5" s="20">
        <v>2</v>
      </c>
      <c r="AT5" s="20">
        <v>6</v>
      </c>
      <c r="AU5" s="20">
        <v>4</v>
      </c>
      <c r="AV5" s="20">
        <v>2</v>
      </c>
      <c r="AW5" s="20">
        <v>1</v>
      </c>
      <c r="AX5" s="1">
        <v>3</v>
      </c>
      <c r="AY5" s="1">
        <v>8</v>
      </c>
      <c r="AZ5" s="1">
        <v>5</v>
      </c>
      <c r="BA5" s="1">
        <v>4</v>
      </c>
      <c r="BB5" s="1">
        <v>1</v>
      </c>
      <c r="BC5" s="1">
        <v>2</v>
      </c>
      <c r="BD5" s="1">
        <v>2</v>
      </c>
      <c r="BE5" s="1">
        <v>1</v>
      </c>
      <c r="BF5" s="1">
        <v>1</v>
      </c>
      <c r="BG5" s="1">
        <v>7</v>
      </c>
      <c r="BH5" s="1">
        <v>3</v>
      </c>
      <c r="BI5" s="1">
        <v>2</v>
      </c>
      <c r="BJ5" s="27">
        <v>4</v>
      </c>
      <c r="BK5" s="27">
        <v>4</v>
      </c>
      <c r="BL5" s="27">
        <v>2</v>
      </c>
      <c r="BM5" s="27">
        <v>2</v>
      </c>
      <c r="BN5" s="27">
        <v>1</v>
      </c>
      <c r="BO5" s="27">
        <v>1</v>
      </c>
      <c r="BP5" s="27">
        <v>1</v>
      </c>
      <c r="BQ5" s="27">
        <v>2</v>
      </c>
      <c r="BR5" s="27">
        <v>3</v>
      </c>
      <c r="BS5" s="27">
        <v>3</v>
      </c>
      <c r="BT5" s="27">
        <v>1</v>
      </c>
      <c r="BU5" s="27">
        <v>2</v>
      </c>
    </row>
    <row r="6" spans="1:73">
      <c r="A6" s="1" t="s">
        <v>7</v>
      </c>
      <c r="B6" s="6"/>
      <c r="C6" s="6"/>
      <c r="D6" s="6"/>
      <c r="E6" s="6"/>
      <c r="F6" s="7">
        <f>6/9</f>
        <v>0.66666666666666663</v>
      </c>
      <c r="G6" s="7">
        <f>5/8</f>
        <v>0.625</v>
      </c>
      <c r="H6" s="7">
        <f>11/18</f>
        <v>0.61111111111111116</v>
      </c>
      <c r="I6" s="7">
        <f>2/5</f>
        <v>0.4</v>
      </c>
      <c r="J6" s="7">
        <f>4/11</f>
        <v>0.36363636363636365</v>
      </c>
      <c r="K6" s="7">
        <f>13/20</f>
        <v>0.65</v>
      </c>
      <c r="L6" s="7">
        <f>9/20</f>
        <v>0.45</v>
      </c>
      <c r="M6" s="12">
        <f>11/19</f>
        <v>0.57894736842105265</v>
      </c>
      <c r="N6" s="21">
        <f>12/18</f>
        <v>0.66666666666666663</v>
      </c>
      <c r="O6" s="21">
        <f>16/34</f>
        <v>0.47058823529411764</v>
      </c>
      <c r="P6" s="21">
        <f>19/26</f>
        <v>0.73076923076923073</v>
      </c>
      <c r="Q6" s="21">
        <f>13/23</f>
        <v>0.56521739130434778</v>
      </c>
      <c r="R6" s="22">
        <f>11/24</f>
        <v>0.45833333333333331</v>
      </c>
      <c r="S6" s="21">
        <f>10/24</f>
        <v>0.41666666666666669</v>
      </c>
      <c r="T6" s="21">
        <f>5/16</f>
        <v>0.3125</v>
      </c>
      <c r="U6" s="21">
        <f>5/12</f>
        <v>0.41666666666666669</v>
      </c>
      <c r="V6" s="21">
        <f>6/19</f>
        <v>0.31578947368421051</v>
      </c>
      <c r="W6" s="21">
        <f>15/26</f>
        <v>0.57692307692307687</v>
      </c>
      <c r="X6" s="21">
        <f>8/22</f>
        <v>0.36363636363636365</v>
      </c>
      <c r="Y6" s="21">
        <f>4/13</f>
        <v>0.30769230769230771</v>
      </c>
      <c r="Z6" s="29">
        <f>8/19</f>
        <v>0.42105263157894735</v>
      </c>
      <c r="AA6" s="30">
        <f>18/33</f>
        <v>0.54545454545454541</v>
      </c>
      <c r="AB6" s="29">
        <f>13/30</f>
        <v>0.43333333333333335</v>
      </c>
      <c r="AC6" s="29">
        <f>5/21</f>
        <v>0.23809523809523808</v>
      </c>
      <c r="AD6" s="29">
        <f>15/23</f>
        <v>0.65217391304347827</v>
      </c>
      <c r="AE6" s="29">
        <f>16/27</f>
        <v>0.59259259259259256</v>
      </c>
      <c r="AF6" s="29">
        <f>15/21</f>
        <v>0.7142857142857143</v>
      </c>
      <c r="AG6" s="29">
        <f>7/13</f>
        <v>0.53846153846153844</v>
      </c>
      <c r="AH6" s="29">
        <f>11/19</f>
        <v>0.57894736842105265</v>
      </c>
      <c r="AI6" s="29">
        <f>18/27</f>
        <v>0.66666666666666663</v>
      </c>
      <c r="AJ6" s="29">
        <f>31/38</f>
        <v>0.81578947368421051</v>
      </c>
      <c r="AK6" s="29">
        <f>19/29</f>
        <v>0.65517241379310343</v>
      </c>
      <c r="AL6" s="21">
        <f>21/28</f>
        <v>0.75</v>
      </c>
      <c r="AM6" s="21">
        <f>13/21</f>
        <v>0.61904761904761907</v>
      </c>
      <c r="AN6" s="21">
        <f>17/26</f>
        <v>0.65384615384615385</v>
      </c>
      <c r="AO6" s="21">
        <f>10/13</f>
        <v>0.76923076923076927</v>
      </c>
      <c r="AP6" s="21">
        <f>10/AP3</f>
        <v>0.5</v>
      </c>
      <c r="AQ6" s="21">
        <f>14/AQ3</f>
        <v>0.63636363636363635</v>
      </c>
      <c r="AR6" s="21">
        <f>11/AR3</f>
        <v>0.47826086956521741</v>
      </c>
      <c r="AS6" s="21">
        <f>3/4</f>
        <v>0.75</v>
      </c>
      <c r="AT6" s="21">
        <f>9/15</f>
        <v>0.6</v>
      </c>
      <c r="AU6" s="21">
        <f>13/AU3</f>
        <v>0.54166666666666663</v>
      </c>
      <c r="AV6" s="22">
        <f>14/AV3</f>
        <v>0.66666666666666663</v>
      </c>
      <c r="AW6" s="22">
        <f>17/AW3</f>
        <v>0.77272727272727271</v>
      </c>
      <c r="AX6" s="36">
        <f>4/8</f>
        <v>0.5</v>
      </c>
      <c r="AY6" s="36">
        <f>11/AY3</f>
        <v>0.47826086956521741</v>
      </c>
      <c r="AZ6" s="36">
        <f>14/22</f>
        <v>0.63636363636363635</v>
      </c>
      <c r="BA6" s="36">
        <f>16/26</f>
        <v>0.61538461538461542</v>
      </c>
      <c r="BB6" s="36">
        <f>9/14</f>
        <v>0.6428571428571429</v>
      </c>
      <c r="BC6" s="36">
        <f>9/14</f>
        <v>0.6428571428571429</v>
      </c>
      <c r="BD6" s="36">
        <f>18/BD3</f>
        <v>0.69230769230769229</v>
      </c>
      <c r="BE6" s="36">
        <f>5/BE3</f>
        <v>0.5</v>
      </c>
      <c r="BF6" s="36">
        <f>14/BF3</f>
        <v>0.56000000000000005</v>
      </c>
      <c r="BG6" s="36">
        <f>11/BG3</f>
        <v>0.37931034482758619</v>
      </c>
      <c r="BH6" s="37">
        <v>0.74</v>
      </c>
      <c r="BI6" s="36">
        <f>12/21</f>
        <v>0.5714285714285714</v>
      </c>
      <c r="BJ6" s="29">
        <f>13/16</f>
        <v>0.8125</v>
      </c>
      <c r="BK6" s="29">
        <f>10/BK3</f>
        <v>0.45454545454545453</v>
      </c>
      <c r="BL6" s="29">
        <f>18/BL3</f>
        <v>0.8571428571428571</v>
      </c>
      <c r="BM6" s="29">
        <f>14/BM3</f>
        <v>0.48275862068965519</v>
      </c>
      <c r="BN6" s="29">
        <v>0.35714285714285715</v>
      </c>
      <c r="BO6" s="29">
        <f>5/16</f>
        <v>0.3125</v>
      </c>
      <c r="BP6" s="29">
        <f>11/21</f>
        <v>0.52380952380952384</v>
      </c>
      <c r="BQ6" s="29">
        <f>3/6</f>
        <v>0.5</v>
      </c>
      <c r="BR6" s="29">
        <f>13/BR3</f>
        <v>0.61904761904761907</v>
      </c>
      <c r="BS6" s="29">
        <f>15/BS3</f>
        <v>0.7142857142857143</v>
      </c>
      <c r="BT6" s="29">
        <f>10/BT3</f>
        <v>0.625</v>
      </c>
      <c r="BU6" s="29">
        <f>12/BU3</f>
        <v>0.54545454545454541</v>
      </c>
    </row>
    <row r="7" spans="1:73" s="4" customFormat="1">
      <c r="A7" s="13" t="s">
        <v>9</v>
      </c>
      <c r="B7" s="8">
        <f>B5</f>
        <v>1</v>
      </c>
      <c r="C7" s="8">
        <f>C5+B7</f>
        <v>4</v>
      </c>
      <c r="D7" s="8">
        <f t="shared" ref="D7:AR7" si="0">D5+C7</f>
        <v>7</v>
      </c>
      <c r="E7" s="8">
        <f t="shared" si="0"/>
        <v>11</v>
      </c>
      <c r="F7" s="8">
        <f t="shared" si="0"/>
        <v>13</v>
      </c>
      <c r="G7" s="8">
        <f t="shared" si="0"/>
        <v>13</v>
      </c>
      <c r="H7" s="8">
        <f t="shared" si="0"/>
        <v>19</v>
      </c>
      <c r="I7" s="8">
        <f t="shared" si="0"/>
        <v>20</v>
      </c>
      <c r="J7" s="8">
        <f t="shared" si="0"/>
        <v>22</v>
      </c>
      <c r="K7" s="8">
        <f t="shared" si="0"/>
        <v>24</v>
      </c>
      <c r="L7" s="8">
        <f t="shared" si="0"/>
        <v>25</v>
      </c>
      <c r="M7" s="8">
        <f t="shared" si="0"/>
        <v>26</v>
      </c>
      <c r="N7" s="23">
        <f t="shared" si="0"/>
        <v>28</v>
      </c>
      <c r="O7" s="23">
        <f t="shared" si="0"/>
        <v>33</v>
      </c>
      <c r="P7" s="23">
        <f t="shared" si="0"/>
        <v>34</v>
      </c>
      <c r="Q7" s="23">
        <f t="shared" si="0"/>
        <v>35</v>
      </c>
      <c r="R7" s="23">
        <f t="shared" si="0"/>
        <v>35</v>
      </c>
      <c r="S7" s="23">
        <f t="shared" si="0"/>
        <v>37</v>
      </c>
      <c r="T7" s="23">
        <f t="shared" si="0"/>
        <v>39</v>
      </c>
      <c r="U7" s="23">
        <f t="shared" si="0"/>
        <v>39</v>
      </c>
      <c r="V7" s="23">
        <f t="shared" si="0"/>
        <v>39</v>
      </c>
      <c r="W7" s="23">
        <f t="shared" si="0"/>
        <v>41</v>
      </c>
      <c r="X7" s="23">
        <f t="shared" si="0"/>
        <v>43</v>
      </c>
      <c r="Y7" s="23">
        <f t="shared" si="0"/>
        <v>45</v>
      </c>
      <c r="Z7" s="31">
        <f t="shared" si="0"/>
        <v>49</v>
      </c>
      <c r="AA7" s="31">
        <f t="shared" si="0"/>
        <v>54</v>
      </c>
      <c r="AB7" s="31">
        <f t="shared" si="0"/>
        <v>57</v>
      </c>
      <c r="AC7" s="31">
        <f t="shared" si="0"/>
        <v>59</v>
      </c>
      <c r="AD7" s="31">
        <f t="shared" si="0"/>
        <v>60</v>
      </c>
      <c r="AE7" s="31">
        <f t="shared" si="0"/>
        <v>61</v>
      </c>
      <c r="AF7" s="31">
        <f t="shared" si="0"/>
        <v>63</v>
      </c>
      <c r="AG7" s="31">
        <f t="shared" si="0"/>
        <v>64</v>
      </c>
      <c r="AH7" s="31">
        <f t="shared" si="0"/>
        <v>66</v>
      </c>
      <c r="AI7" s="31">
        <f t="shared" si="0"/>
        <v>70</v>
      </c>
      <c r="AJ7" s="31">
        <f t="shared" si="0"/>
        <v>76</v>
      </c>
      <c r="AK7" s="31">
        <f t="shared" si="0"/>
        <v>77</v>
      </c>
      <c r="AL7" s="23">
        <f t="shared" si="0"/>
        <v>82</v>
      </c>
      <c r="AM7" s="23">
        <f t="shared" si="0"/>
        <v>84</v>
      </c>
      <c r="AN7" s="23">
        <f t="shared" si="0"/>
        <v>86</v>
      </c>
      <c r="AO7" s="23">
        <f t="shared" si="0"/>
        <v>90</v>
      </c>
      <c r="AP7" s="23">
        <f t="shared" si="0"/>
        <v>92</v>
      </c>
      <c r="AQ7" s="23">
        <f t="shared" si="0"/>
        <v>96</v>
      </c>
      <c r="AR7" s="23">
        <f t="shared" si="0"/>
        <v>99</v>
      </c>
      <c r="AS7" s="23">
        <f t="shared" ref="AS7:BM7" si="1">AS5+AR7</f>
        <v>101</v>
      </c>
      <c r="AT7" s="23">
        <f t="shared" si="1"/>
        <v>107</v>
      </c>
      <c r="AU7" s="23">
        <f t="shared" si="1"/>
        <v>111</v>
      </c>
      <c r="AV7" s="23">
        <f t="shared" si="1"/>
        <v>113</v>
      </c>
      <c r="AW7" s="23">
        <f t="shared" si="1"/>
        <v>114</v>
      </c>
      <c r="AX7" s="13">
        <f t="shared" si="1"/>
        <v>117</v>
      </c>
      <c r="AY7" s="13">
        <f t="shared" si="1"/>
        <v>125</v>
      </c>
      <c r="AZ7" s="13">
        <f t="shared" si="1"/>
        <v>130</v>
      </c>
      <c r="BA7" s="13">
        <f t="shared" si="1"/>
        <v>134</v>
      </c>
      <c r="BB7" s="13">
        <f t="shared" si="1"/>
        <v>135</v>
      </c>
      <c r="BC7" s="13">
        <f t="shared" si="1"/>
        <v>137</v>
      </c>
      <c r="BD7" s="13">
        <f t="shared" si="1"/>
        <v>139</v>
      </c>
      <c r="BE7" s="13">
        <f t="shared" si="1"/>
        <v>140</v>
      </c>
      <c r="BF7" s="13">
        <f t="shared" si="1"/>
        <v>141</v>
      </c>
      <c r="BG7" s="13">
        <f t="shared" si="1"/>
        <v>148</v>
      </c>
      <c r="BH7" s="13">
        <f t="shared" si="1"/>
        <v>151</v>
      </c>
      <c r="BI7" s="13">
        <f t="shared" si="1"/>
        <v>153</v>
      </c>
      <c r="BJ7" s="31">
        <f t="shared" si="1"/>
        <v>157</v>
      </c>
      <c r="BK7" s="31">
        <f t="shared" si="1"/>
        <v>161</v>
      </c>
      <c r="BL7" s="31">
        <f t="shared" si="1"/>
        <v>163</v>
      </c>
      <c r="BM7" s="31">
        <f t="shared" si="1"/>
        <v>165</v>
      </c>
      <c r="BN7" s="31">
        <f t="shared" ref="BN7:BU7" si="2">BN5+BM7</f>
        <v>166</v>
      </c>
      <c r="BO7" s="31">
        <f t="shared" si="2"/>
        <v>167</v>
      </c>
      <c r="BP7" s="31">
        <f t="shared" si="2"/>
        <v>168</v>
      </c>
      <c r="BQ7" s="31">
        <f t="shared" si="2"/>
        <v>170</v>
      </c>
      <c r="BR7" s="31">
        <f t="shared" si="2"/>
        <v>173</v>
      </c>
      <c r="BS7" s="31">
        <f t="shared" si="2"/>
        <v>176</v>
      </c>
      <c r="BT7" s="31">
        <f t="shared" si="2"/>
        <v>177</v>
      </c>
      <c r="BU7" s="31">
        <f t="shared" si="2"/>
        <v>179</v>
      </c>
    </row>
    <row r="8" spans="1:73" s="4" customFormat="1">
      <c r="A8" s="13" t="s">
        <v>2</v>
      </c>
      <c r="B8" s="8"/>
      <c r="C8" s="8">
        <f>C3+B8</f>
        <v>28</v>
      </c>
      <c r="D8" s="8">
        <f t="shared" ref="D8:Z8" si="3">D3+C8</f>
        <v>46</v>
      </c>
      <c r="E8" s="8">
        <f t="shared" si="3"/>
        <v>77</v>
      </c>
      <c r="F8" s="8">
        <f t="shared" si="3"/>
        <v>86</v>
      </c>
      <c r="G8" s="8">
        <f t="shared" si="3"/>
        <v>94</v>
      </c>
      <c r="H8" s="8">
        <f t="shared" si="3"/>
        <v>117</v>
      </c>
      <c r="I8" s="8">
        <f t="shared" si="3"/>
        <v>123</v>
      </c>
      <c r="J8" s="8">
        <f t="shared" si="3"/>
        <v>135</v>
      </c>
      <c r="K8" s="8">
        <f t="shared" si="3"/>
        <v>157</v>
      </c>
      <c r="L8" s="8">
        <f t="shared" si="3"/>
        <v>179</v>
      </c>
      <c r="M8" s="8">
        <f t="shared" si="3"/>
        <v>202</v>
      </c>
      <c r="N8" s="23">
        <f t="shared" si="3"/>
        <v>221</v>
      </c>
      <c r="O8" s="23">
        <f t="shared" si="3"/>
        <v>263</v>
      </c>
      <c r="P8" s="23">
        <f t="shared" si="3"/>
        <v>291</v>
      </c>
      <c r="Q8" s="23">
        <f t="shared" si="3"/>
        <v>319</v>
      </c>
      <c r="R8" s="23">
        <f t="shared" si="3"/>
        <v>346</v>
      </c>
      <c r="S8" s="23">
        <f t="shared" si="3"/>
        <v>370</v>
      </c>
      <c r="T8" s="23">
        <f t="shared" si="3"/>
        <v>387</v>
      </c>
      <c r="U8" s="23">
        <f t="shared" si="3"/>
        <v>399</v>
      </c>
      <c r="V8" s="23">
        <f t="shared" si="3"/>
        <v>420</v>
      </c>
      <c r="W8" s="23">
        <f t="shared" si="3"/>
        <v>447</v>
      </c>
      <c r="X8" s="23">
        <f t="shared" si="3"/>
        <v>469</v>
      </c>
      <c r="Y8" s="23">
        <f t="shared" si="3"/>
        <v>483</v>
      </c>
      <c r="Z8" s="31">
        <f t="shared" si="3"/>
        <v>503</v>
      </c>
      <c r="AA8" s="31">
        <f>AA3+Z8</f>
        <v>536</v>
      </c>
      <c r="AB8" s="31">
        <f>AB3+AA8</f>
        <v>566</v>
      </c>
      <c r="AC8" s="31">
        <f t="shared" ref="AC8:AL8" si="4">AC3+AB8</f>
        <v>587</v>
      </c>
      <c r="AD8" s="31">
        <f t="shared" si="4"/>
        <v>610</v>
      </c>
      <c r="AE8" s="31">
        <f t="shared" si="4"/>
        <v>638</v>
      </c>
      <c r="AF8" s="31">
        <f t="shared" si="4"/>
        <v>659</v>
      </c>
      <c r="AG8" s="31">
        <f t="shared" si="4"/>
        <v>672</v>
      </c>
      <c r="AH8" s="31">
        <f t="shared" si="4"/>
        <v>691</v>
      </c>
      <c r="AI8" s="31">
        <f t="shared" si="4"/>
        <v>718</v>
      </c>
      <c r="AJ8" s="31">
        <f t="shared" si="4"/>
        <v>759</v>
      </c>
      <c r="AK8" s="31">
        <f t="shared" si="4"/>
        <v>788</v>
      </c>
      <c r="AL8" s="23">
        <f t="shared" si="4"/>
        <v>818</v>
      </c>
      <c r="AM8" s="23">
        <f t="shared" ref="AM8:AR8" si="5">AM3+AL8</f>
        <v>839</v>
      </c>
      <c r="AN8" s="23">
        <f t="shared" si="5"/>
        <v>865</v>
      </c>
      <c r="AO8" s="23">
        <f t="shared" si="5"/>
        <v>879</v>
      </c>
      <c r="AP8" s="23">
        <f t="shared" si="5"/>
        <v>899</v>
      </c>
      <c r="AQ8" s="23">
        <f t="shared" si="5"/>
        <v>921</v>
      </c>
      <c r="AR8" s="23">
        <f t="shared" si="5"/>
        <v>944</v>
      </c>
      <c r="AS8" s="23">
        <f t="shared" ref="AS8:BM8" si="6">AS3+AR8</f>
        <v>948</v>
      </c>
      <c r="AT8" s="23">
        <f t="shared" si="6"/>
        <v>964</v>
      </c>
      <c r="AU8" s="23">
        <f t="shared" si="6"/>
        <v>988</v>
      </c>
      <c r="AV8" s="23">
        <f t="shared" si="6"/>
        <v>1009</v>
      </c>
      <c r="AW8" s="23">
        <f t="shared" si="6"/>
        <v>1031</v>
      </c>
      <c r="AX8" s="13">
        <f t="shared" si="6"/>
        <v>1040</v>
      </c>
      <c r="AY8" s="13">
        <f t="shared" si="6"/>
        <v>1063</v>
      </c>
      <c r="AZ8" s="13">
        <f t="shared" si="6"/>
        <v>1085</v>
      </c>
      <c r="BA8" s="13">
        <f t="shared" si="6"/>
        <v>1111</v>
      </c>
      <c r="BB8" s="13">
        <f t="shared" si="6"/>
        <v>1125</v>
      </c>
      <c r="BC8" s="13">
        <f t="shared" si="6"/>
        <v>1144</v>
      </c>
      <c r="BD8" s="13">
        <f t="shared" si="6"/>
        <v>1170</v>
      </c>
      <c r="BE8" s="13">
        <f t="shared" si="6"/>
        <v>1180</v>
      </c>
      <c r="BF8" s="13">
        <f t="shared" si="6"/>
        <v>1205</v>
      </c>
      <c r="BG8" s="13">
        <f t="shared" si="6"/>
        <v>1234</v>
      </c>
      <c r="BH8" s="13">
        <f t="shared" si="6"/>
        <v>1262</v>
      </c>
      <c r="BI8" s="13">
        <f t="shared" si="6"/>
        <v>1283</v>
      </c>
      <c r="BJ8" s="31">
        <f t="shared" si="6"/>
        <v>1299</v>
      </c>
      <c r="BK8" s="31">
        <f t="shared" si="6"/>
        <v>1321</v>
      </c>
      <c r="BL8" s="31">
        <f t="shared" si="6"/>
        <v>1342</v>
      </c>
      <c r="BM8" s="31">
        <f t="shared" si="6"/>
        <v>1371</v>
      </c>
      <c r="BN8" s="31">
        <f t="shared" ref="BN8:BU8" si="7">BN3+BM8</f>
        <v>1385</v>
      </c>
      <c r="BO8" s="31">
        <f t="shared" si="7"/>
        <v>1401</v>
      </c>
      <c r="BP8" s="31">
        <f t="shared" si="7"/>
        <v>1422</v>
      </c>
      <c r="BQ8" s="31">
        <f t="shared" si="7"/>
        <v>1428</v>
      </c>
      <c r="BR8" s="31">
        <f t="shared" si="7"/>
        <v>1449</v>
      </c>
      <c r="BS8" s="31">
        <f t="shared" si="7"/>
        <v>1470</v>
      </c>
      <c r="BT8" s="31">
        <f t="shared" si="7"/>
        <v>1486</v>
      </c>
      <c r="BU8" s="31">
        <f t="shared" si="7"/>
        <v>1508</v>
      </c>
    </row>
    <row r="9" spans="1:73" s="4" customFormat="1">
      <c r="A9" s="13" t="s">
        <v>3</v>
      </c>
      <c r="B9" s="8"/>
      <c r="C9" s="9">
        <f>C7/C8</f>
        <v>0.14285714285714285</v>
      </c>
      <c r="D9" s="9">
        <f t="shared" ref="D9:AI9" si="8">D7/D8</f>
        <v>0.15217391304347827</v>
      </c>
      <c r="E9" s="9">
        <f t="shared" si="8"/>
        <v>0.14285714285714285</v>
      </c>
      <c r="F9" s="9">
        <f t="shared" si="8"/>
        <v>0.15116279069767441</v>
      </c>
      <c r="G9" s="9">
        <f t="shared" si="8"/>
        <v>0.13829787234042554</v>
      </c>
      <c r="H9" s="9">
        <f>H7/H8</f>
        <v>0.1623931623931624</v>
      </c>
      <c r="I9" s="9">
        <f t="shared" si="8"/>
        <v>0.16260162601626016</v>
      </c>
      <c r="J9" s="9">
        <f t="shared" si="8"/>
        <v>0.16296296296296298</v>
      </c>
      <c r="K9" s="9">
        <f t="shared" si="8"/>
        <v>0.15286624203821655</v>
      </c>
      <c r="L9" s="9">
        <f t="shared" si="8"/>
        <v>0.13966480446927373</v>
      </c>
      <c r="M9" s="9">
        <f>M7/M8</f>
        <v>0.12871287128712872</v>
      </c>
      <c r="N9" s="24">
        <f t="shared" si="8"/>
        <v>0.12669683257918551</v>
      </c>
      <c r="O9" s="24">
        <f t="shared" si="8"/>
        <v>0.12547528517110265</v>
      </c>
      <c r="P9" s="24">
        <f t="shared" si="8"/>
        <v>0.11683848797250859</v>
      </c>
      <c r="Q9" s="24">
        <f t="shared" si="8"/>
        <v>0.109717868338558</v>
      </c>
      <c r="R9" s="24">
        <f t="shared" si="8"/>
        <v>0.10115606936416185</v>
      </c>
      <c r="S9" s="24">
        <f t="shared" si="8"/>
        <v>0.1</v>
      </c>
      <c r="T9" s="24">
        <f t="shared" si="8"/>
        <v>0.10077519379844961</v>
      </c>
      <c r="U9" s="24">
        <f t="shared" si="8"/>
        <v>9.7744360902255634E-2</v>
      </c>
      <c r="V9" s="24">
        <f t="shared" si="8"/>
        <v>9.285714285714286E-2</v>
      </c>
      <c r="W9" s="24">
        <f t="shared" si="8"/>
        <v>9.1722595078299773E-2</v>
      </c>
      <c r="X9" s="24">
        <f>X7/X8</f>
        <v>9.1684434968017064E-2</v>
      </c>
      <c r="Y9" s="24">
        <f t="shared" si="8"/>
        <v>9.3167701863354033E-2</v>
      </c>
      <c r="Z9" s="32">
        <f t="shared" si="8"/>
        <v>9.7415506958250492E-2</v>
      </c>
      <c r="AA9" s="32">
        <f t="shared" si="8"/>
        <v>0.10074626865671642</v>
      </c>
      <c r="AB9" s="32">
        <f t="shared" si="8"/>
        <v>0.10070671378091872</v>
      </c>
      <c r="AC9" s="32">
        <f t="shared" si="8"/>
        <v>0.10051107325383304</v>
      </c>
      <c r="AD9" s="32">
        <f t="shared" si="8"/>
        <v>9.8360655737704916E-2</v>
      </c>
      <c r="AE9" s="32">
        <f t="shared" si="8"/>
        <v>9.561128526645768E-2</v>
      </c>
      <c r="AF9" s="32">
        <f t="shared" si="8"/>
        <v>9.5599393019726864E-2</v>
      </c>
      <c r="AG9" s="32">
        <f t="shared" si="8"/>
        <v>9.5238095238095233E-2</v>
      </c>
      <c r="AH9" s="32">
        <f t="shared" si="8"/>
        <v>9.5513748191027495E-2</v>
      </c>
      <c r="AI9" s="32">
        <f t="shared" si="8"/>
        <v>9.7493036211699163E-2</v>
      </c>
      <c r="AJ9" s="32">
        <f t="shared" ref="AJ9:BU9" si="9">AJ7/AJ8</f>
        <v>0.10013175230566534</v>
      </c>
      <c r="AK9" s="32">
        <f t="shared" si="9"/>
        <v>9.7715736040609139E-2</v>
      </c>
      <c r="AL9" s="24">
        <f t="shared" si="9"/>
        <v>0.10024449877750612</v>
      </c>
      <c r="AM9" s="24">
        <f t="shared" si="9"/>
        <v>0.10011918951132301</v>
      </c>
      <c r="AN9" s="24">
        <f t="shared" si="9"/>
        <v>9.9421965317919081E-2</v>
      </c>
      <c r="AO9" s="24">
        <f t="shared" si="9"/>
        <v>0.10238907849829351</v>
      </c>
      <c r="AP9" s="24">
        <f t="shared" si="9"/>
        <v>0.10233592880978866</v>
      </c>
      <c r="AQ9" s="24">
        <f t="shared" si="9"/>
        <v>0.10423452768729642</v>
      </c>
      <c r="AR9" s="24">
        <f t="shared" si="9"/>
        <v>0.1048728813559322</v>
      </c>
      <c r="AS9" s="24">
        <f t="shared" si="9"/>
        <v>0.10654008438818566</v>
      </c>
      <c r="AT9" s="24">
        <f t="shared" si="9"/>
        <v>0.11099585062240663</v>
      </c>
      <c r="AU9" s="24">
        <f t="shared" si="9"/>
        <v>0.11234817813765183</v>
      </c>
      <c r="AV9" s="24">
        <f t="shared" si="9"/>
        <v>0.11199207135777998</v>
      </c>
      <c r="AW9" s="24">
        <f t="shared" si="9"/>
        <v>0.11057225994180407</v>
      </c>
      <c r="AX9" s="34">
        <f t="shared" si="9"/>
        <v>0.1125</v>
      </c>
      <c r="AY9" s="34">
        <f t="shared" si="9"/>
        <v>0.11759172154280338</v>
      </c>
      <c r="AZ9" s="34">
        <f t="shared" si="9"/>
        <v>0.11981566820276497</v>
      </c>
      <c r="BA9" s="34">
        <f t="shared" si="9"/>
        <v>0.12061206120612061</v>
      </c>
      <c r="BB9" s="34">
        <f t="shared" si="9"/>
        <v>0.12</v>
      </c>
      <c r="BC9" s="34">
        <f t="shared" si="9"/>
        <v>0.11975524475524475</v>
      </c>
      <c r="BD9" s="34">
        <f t="shared" si="9"/>
        <v>0.1188034188034188</v>
      </c>
      <c r="BE9" s="34">
        <f t="shared" si="9"/>
        <v>0.11864406779661017</v>
      </c>
      <c r="BF9" s="34">
        <f t="shared" si="9"/>
        <v>0.11701244813278008</v>
      </c>
      <c r="BG9" s="34">
        <f t="shared" si="9"/>
        <v>0.11993517017828201</v>
      </c>
      <c r="BH9" s="34">
        <f t="shared" si="9"/>
        <v>0.1196513470681458</v>
      </c>
      <c r="BI9" s="34">
        <f t="shared" si="9"/>
        <v>0.11925175370226032</v>
      </c>
      <c r="BJ9" s="32">
        <f t="shared" si="9"/>
        <v>0.12086220169361046</v>
      </c>
      <c r="BK9" s="32">
        <f t="shared" si="9"/>
        <v>0.12187736563209689</v>
      </c>
      <c r="BL9" s="32">
        <f t="shared" si="9"/>
        <v>0.12146050670640834</v>
      </c>
      <c r="BM9" s="32">
        <f t="shared" si="9"/>
        <v>0.12035010940919037</v>
      </c>
      <c r="BN9" s="32">
        <f t="shared" si="9"/>
        <v>0.11985559566787003</v>
      </c>
      <c r="BO9" s="32">
        <f t="shared" si="9"/>
        <v>0.1192005710206995</v>
      </c>
      <c r="BP9" s="32">
        <f t="shared" si="9"/>
        <v>0.11814345991561181</v>
      </c>
      <c r="BQ9" s="32">
        <f t="shared" si="9"/>
        <v>0.11904761904761904</v>
      </c>
      <c r="BR9" s="32">
        <f t="shared" si="9"/>
        <v>0.11939268461007592</v>
      </c>
      <c r="BS9" s="32">
        <f t="shared" si="9"/>
        <v>0.11972789115646258</v>
      </c>
      <c r="BT9" s="32">
        <f t="shared" si="9"/>
        <v>0.11911170928667564</v>
      </c>
      <c r="BU9" s="32">
        <f t="shared" si="9"/>
        <v>0.11870026525198939</v>
      </c>
    </row>
    <row r="10" spans="1:73">
      <c r="A10" s="17" t="s">
        <v>8</v>
      </c>
      <c r="B10" s="18">
        <f>B5/B3</f>
        <v>9.0909090909090912E-2</v>
      </c>
      <c r="C10" s="18">
        <f t="shared" ref="C10:AQ10" si="10">C5/C3</f>
        <v>0.10714285714285714</v>
      </c>
      <c r="D10" s="18">
        <f t="shared" si="10"/>
        <v>0.16666666666666666</v>
      </c>
      <c r="E10" s="18">
        <f t="shared" si="10"/>
        <v>0.12903225806451613</v>
      </c>
      <c r="F10" s="18">
        <f t="shared" si="10"/>
        <v>0.22222222222222221</v>
      </c>
      <c r="G10" s="18">
        <f t="shared" si="10"/>
        <v>0</v>
      </c>
      <c r="H10" s="18">
        <f t="shared" si="10"/>
        <v>0.2608695652173913</v>
      </c>
      <c r="I10" s="18">
        <f t="shared" si="10"/>
        <v>0.16666666666666666</v>
      </c>
      <c r="J10" s="18">
        <f t="shared" si="10"/>
        <v>0.16666666666666666</v>
      </c>
      <c r="K10" s="18">
        <f t="shared" si="10"/>
        <v>9.0909090909090912E-2</v>
      </c>
      <c r="L10" s="18">
        <f t="shared" si="10"/>
        <v>4.5454545454545456E-2</v>
      </c>
      <c r="M10" s="18">
        <f t="shared" si="10"/>
        <v>4.3478260869565216E-2</v>
      </c>
      <c r="N10" s="18">
        <f t="shared" si="10"/>
        <v>0.10526315789473684</v>
      </c>
      <c r="O10" s="18">
        <f t="shared" si="10"/>
        <v>0.11904761904761904</v>
      </c>
      <c r="P10" s="18">
        <f t="shared" si="10"/>
        <v>3.5714285714285712E-2</v>
      </c>
      <c r="Q10" s="18">
        <f t="shared" si="10"/>
        <v>3.5714285714285712E-2</v>
      </c>
      <c r="R10" s="18">
        <f t="shared" si="10"/>
        <v>0</v>
      </c>
      <c r="S10" s="18">
        <f t="shared" si="10"/>
        <v>8.3333333333333329E-2</v>
      </c>
      <c r="T10" s="18">
        <f t="shared" si="10"/>
        <v>0.11764705882352941</v>
      </c>
      <c r="U10" s="18">
        <f t="shared" si="10"/>
        <v>0</v>
      </c>
      <c r="V10" s="18">
        <f t="shared" si="10"/>
        <v>0</v>
      </c>
      <c r="W10" s="18">
        <f t="shared" si="10"/>
        <v>7.407407407407407E-2</v>
      </c>
      <c r="X10" s="18">
        <f t="shared" si="10"/>
        <v>9.0909090909090912E-2</v>
      </c>
      <c r="Y10" s="18">
        <f>Y5/Y3</f>
        <v>0.14285714285714285</v>
      </c>
      <c r="Z10" s="18">
        <f t="shared" si="10"/>
        <v>0.2</v>
      </c>
      <c r="AA10" s="18">
        <f t="shared" si="10"/>
        <v>0.15151515151515152</v>
      </c>
      <c r="AB10" s="18">
        <f t="shared" si="10"/>
        <v>0.1</v>
      </c>
      <c r="AC10" s="18">
        <f t="shared" si="10"/>
        <v>9.5238095238095233E-2</v>
      </c>
      <c r="AD10" s="18">
        <f t="shared" si="10"/>
        <v>4.3478260869565216E-2</v>
      </c>
      <c r="AE10" s="18">
        <f t="shared" si="10"/>
        <v>3.5714285714285712E-2</v>
      </c>
      <c r="AF10" s="18">
        <f t="shared" si="10"/>
        <v>9.5238095238095233E-2</v>
      </c>
      <c r="AG10" s="18">
        <f t="shared" si="10"/>
        <v>7.6923076923076927E-2</v>
      </c>
      <c r="AH10" s="18">
        <f t="shared" si="10"/>
        <v>0.10526315789473684</v>
      </c>
      <c r="AI10" s="18">
        <f t="shared" si="10"/>
        <v>0.14814814814814814</v>
      </c>
      <c r="AJ10" s="18">
        <f t="shared" si="10"/>
        <v>0.14634146341463414</v>
      </c>
      <c r="AK10" s="18">
        <f t="shared" si="10"/>
        <v>3.4482758620689655E-2</v>
      </c>
      <c r="AL10" s="18">
        <f t="shared" si="10"/>
        <v>0.16666666666666666</v>
      </c>
      <c r="AM10" s="18">
        <f t="shared" si="10"/>
        <v>9.5238095238095233E-2</v>
      </c>
      <c r="AN10" s="18">
        <f t="shared" si="10"/>
        <v>7.6923076923076927E-2</v>
      </c>
      <c r="AO10" s="18">
        <f t="shared" si="10"/>
        <v>0.2857142857142857</v>
      </c>
      <c r="AP10" s="18">
        <f t="shared" si="10"/>
        <v>0.1</v>
      </c>
      <c r="AQ10" s="18">
        <f t="shared" si="10"/>
        <v>0.18181818181818182</v>
      </c>
      <c r="AR10" s="18">
        <f t="shared" ref="AR10:AW10" si="11">AR5/AR3</f>
        <v>0.13043478260869565</v>
      </c>
      <c r="AS10" s="18">
        <f t="shared" si="11"/>
        <v>0.5</v>
      </c>
      <c r="AT10" s="18">
        <f t="shared" si="11"/>
        <v>0.375</v>
      </c>
      <c r="AU10" s="18">
        <f t="shared" si="11"/>
        <v>0.16666666666666666</v>
      </c>
      <c r="AV10" s="18">
        <f t="shared" si="11"/>
        <v>9.5238095238095233E-2</v>
      </c>
      <c r="AW10" s="18">
        <f t="shared" si="11"/>
        <v>4.5454545454545456E-2</v>
      </c>
      <c r="AX10" s="18">
        <f>AX5/AX3</f>
        <v>0.33333333333333331</v>
      </c>
      <c r="AY10" s="18">
        <f>AY5/AY3</f>
        <v>0.34782608695652173</v>
      </c>
      <c r="AZ10" s="18">
        <f>AZ5/AZ3</f>
        <v>0.22727272727272727</v>
      </c>
      <c r="BA10" s="18">
        <f>BA5/BA3</f>
        <v>0.15384615384615385</v>
      </c>
      <c r="BB10" s="18">
        <f t="shared" ref="BB10:BG10" si="12">BB5/BB3</f>
        <v>7.1428571428571425E-2</v>
      </c>
      <c r="BC10" s="18">
        <f t="shared" si="12"/>
        <v>0.10526315789473684</v>
      </c>
      <c r="BD10" s="18">
        <f>BD5/BD3</f>
        <v>7.6923076923076927E-2</v>
      </c>
      <c r="BE10" s="18">
        <f t="shared" si="12"/>
        <v>0.1</v>
      </c>
      <c r="BF10" s="18">
        <f t="shared" si="12"/>
        <v>0.04</v>
      </c>
      <c r="BG10" s="18">
        <f t="shared" si="12"/>
        <v>0.2413793103448276</v>
      </c>
      <c r="BH10" s="18">
        <f t="shared" ref="BH10:BU10" si="13">BH5/BH3</f>
        <v>0.10714285714285714</v>
      </c>
      <c r="BI10" s="18">
        <f t="shared" si="13"/>
        <v>9.5238095238095233E-2</v>
      </c>
      <c r="BJ10" s="18">
        <f t="shared" si="13"/>
        <v>0.25</v>
      </c>
      <c r="BK10" s="18">
        <f t="shared" si="13"/>
        <v>0.18181818181818182</v>
      </c>
      <c r="BL10" s="18">
        <f t="shared" si="13"/>
        <v>9.5238095238095233E-2</v>
      </c>
      <c r="BM10" s="18">
        <f t="shared" si="13"/>
        <v>6.8965517241379309E-2</v>
      </c>
      <c r="BN10" s="18">
        <f t="shared" si="13"/>
        <v>7.1428571428571425E-2</v>
      </c>
      <c r="BO10" s="18">
        <f t="shared" si="13"/>
        <v>6.25E-2</v>
      </c>
      <c r="BP10" s="18">
        <f t="shared" si="13"/>
        <v>4.7619047619047616E-2</v>
      </c>
      <c r="BQ10" s="18">
        <f t="shared" si="13"/>
        <v>0.33333333333333331</v>
      </c>
      <c r="BR10" s="18">
        <f t="shared" si="13"/>
        <v>0.14285714285714285</v>
      </c>
      <c r="BS10" s="18">
        <f t="shared" si="13"/>
        <v>0.14285714285714285</v>
      </c>
      <c r="BT10" s="18">
        <f t="shared" si="13"/>
        <v>6.25E-2</v>
      </c>
      <c r="BU10" s="18">
        <f t="shared" si="13"/>
        <v>9.0909090909090912E-2</v>
      </c>
    </row>
    <row r="11" spans="1:73">
      <c r="C11" s="2"/>
      <c r="P11" s="14"/>
    </row>
    <row r="12" spans="1:73">
      <c r="C12" s="2"/>
      <c r="M12" s="33">
        <f>M7/M8</f>
        <v>0.12871287128712872</v>
      </c>
      <c r="Y12" s="33">
        <f>SUM(N5:Y5)/SUM(N3:Y3)</f>
        <v>6.7615658362989328E-2</v>
      </c>
      <c r="AK12" s="33">
        <f>SUM(Z5:AK5)/SUM(Z3:AK3)</f>
        <v>0.10491803278688525</v>
      </c>
      <c r="AW12" s="33">
        <f>SUM(AL5:AW5)/SUM(AL3:AW3)</f>
        <v>0.15226337448559671</v>
      </c>
      <c r="BI12" s="33">
        <f>SUM(AX5:BI5)/SUM(AX3:BI3)</f>
        <v>0.15476190476190477</v>
      </c>
      <c r="BU12" s="33">
        <f>SUM(BJ5:BU5)/SUM(BJ3:BU3)</f>
        <v>0.11555555555555555</v>
      </c>
    </row>
    <row r="13" spans="1:73">
      <c r="C13" s="2"/>
    </row>
    <row r="14" spans="1:73">
      <c r="C14" s="2"/>
    </row>
    <row r="15" spans="1:73">
      <c r="C15" s="2"/>
    </row>
    <row r="16" spans="1:73">
      <c r="C16" s="2"/>
    </row>
    <row r="17" spans="3:3">
      <c r="C17" s="2"/>
    </row>
    <row r="18" spans="3:3">
      <c r="C18" s="2"/>
    </row>
    <row r="19" spans="3:3">
      <c r="C19" s="2"/>
    </row>
    <row r="20" spans="3:3">
      <c r="C20" s="2"/>
    </row>
    <row r="57" spans="1:5" ht="15.75" thickBot="1"/>
    <row r="58" spans="1:5">
      <c r="A58" s="39" t="s">
        <v>39</v>
      </c>
      <c r="B58" s="40">
        <v>2020</v>
      </c>
      <c r="C58" s="40">
        <v>2019</v>
      </c>
      <c r="D58" s="40">
        <v>2018</v>
      </c>
      <c r="E58" s="41">
        <v>2017</v>
      </c>
    </row>
    <row r="59" spans="1:5">
      <c r="A59" s="42"/>
      <c r="B59" s="1">
        <v>17</v>
      </c>
      <c r="C59" s="1">
        <v>81</v>
      </c>
      <c r="D59" s="1">
        <v>60</v>
      </c>
      <c r="E59" s="43">
        <v>104</v>
      </c>
    </row>
    <row r="60" spans="1:5">
      <c r="A60" s="42"/>
      <c r="B60" s="1">
        <v>73</v>
      </c>
      <c r="C60" s="1">
        <v>22</v>
      </c>
      <c r="D60" s="1">
        <v>63</v>
      </c>
      <c r="E60" s="43">
        <v>84</v>
      </c>
    </row>
    <row r="61" spans="1:5">
      <c r="A61" s="42"/>
      <c r="B61" s="1">
        <v>29</v>
      </c>
      <c r="C61" s="1">
        <v>61</v>
      </c>
      <c r="D61" s="1">
        <v>13</v>
      </c>
      <c r="E61" s="43">
        <v>44</v>
      </c>
    </row>
    <row r="62" spans="1:5" ht="15.75" thickBot="1">
      <c r="A62" s="44"/>
      <c r="B62" s="45">
        <v>70</v>
      </c>
      <c r="C62" s="45">
        <v>57</v>
      </c>
      <c r="D62" s="45">
        <v>66</v>
      </c>
      <c r="E62" s="46">
        <v>50</v>
      </c>
    </row>
    <row r="63" spans="1:5">
      <c r="A63" s="39" t="s">
        <v>40</v>
      </c>
      <c r="B63" s="47"/>
      <c r="C63" s="47"/>
      <c r="D63" s="47"/>
      <c r="E63" s="48"/>
    </row>
    <row r="64" spans="1:5">
      <c r="A64" s="42"/>
      <c r="B64" s="1">
        <v>8</v>
      </c>
      <c r="C64" s="1">
        <v>17</v>
      </c>
      <c r="D64" s="1">
        <v>10</v>
      </c>
      <c r="E64" s="43">
        <v>12</v>
      </c>
    </row>
    <row r="65" spans="1:5">
      <c r="A65" s="42"/>
      <c r="B65" s="1">
        <v>15</v>
      </c>
      <c r="C65" s="1">
        <v>2</v>
      </c>
      <c r="D65" s="1">
        <v>12</v>
      </c>
      <c r="E65" s="43">
        <v>6</v>
      </c>
    </row>
    <row r="66" spans="1:5">
      <c r="A66" s="42"/>
      <c r="B66" s="1">
        <v>6</v>
      </c>
      <c r="C66" s="1">
        <v>12</v>
      </c>
      <c r="D66" s="1">
        <v>2</v>
      </c>
      <c r="E66" s="43">
        <v>6</v>
      </c>
    </row>
    <row r="67" spans="1:5" ht="15.75" thickBot="1">
      <c r="A67" s="44"/>
      <c r="B67" s="45">
        <v>3</v>
      </c>
      <c r="C67" s="45">
        <v>6</v>
      </c>
      <c r="D67" s="45">
        <v>6</v>
      </c>
      <c r="E67" s="46">
        <v>6</v>
      </c>
    </row>
    <row r="68" spans="1:5">
      <c r="A68" s="39" t="s">
        <v>40</v>
      </c>
      <c r="B68" s="50"/>
      <c r="C68" s="50"/>
      <c r="D68" s="50"/>
      <c r="E68" s="38"/>
    </row>
    <row r="69" spans="1:5">
      <c r="A69" s="42"/>
      <c r="B69" s="36">
        <f t="shared" ref="B69:E70" si="14">B64/B59</f>
        <v>0.47058823529411764</v>
      </c>
      <c r="C69" s="36">
        <f t="shared" si="14"/>
        <v>0.20987654320987653</v>
      </c>
      <c r="D69" s="36">
        <f t="shared" si="14"/>
        <v>0.16666666666666666</v>
      </c>
      <c r="E69" s="36">
        <f t="shared" si="14"/>
        <v>0.11538461538461539</v>
      </c>
    </row>
    <row r="70" spans="1:5">
      <c r="A70" s="42"/>
      <c r="B70" s="36">
        <f t="shared" si="14"/>
        <v>0.20547945205479451</v>
      </c>
      <c r="C70" s="36">
        <f t="shared" si="14"/>
        <v>9.0909090909090912E-2</v>
      </c>
      <c r="D70" s="36">
        <f t="shared" si="14"/>
        <v>0.19047619047619047</v>
      </c>
      <c r="E70" s="36">
        <f t="shared" si="14"/>
        <v>7.1428571428571425E-2</v>
      </c>
    </row>
    <row r="71" spans="1:5">
      <c r="A71" s="42"/>
      <c r="B71" s="36">
        <f t="shared" ref="B71:E72" si="15">B66/B61</f>
        <v>0.20689655172413793</v>
      </c>
      <c r="C71" s="36">
        <f t="shared" si="15"/>
        <v>0.19672131147540983</v>
      </c>
      <c r="D71" s="36">
        <f t="shared" si="15"/>
        <v>0.15384615384615385</v>
      </c>
      <c r="E71" s="36">
        <f t="shared" si="15"/>
        <v>0.13636363636363635</v>
      </c>
    </row>
    <row r="72" spans="1:5">
      <c r="A72" s="42"/>
      <c r="B72" s="36">
        <f t="shared" si="15"/>
        <v>4.2857142857142858E-2</v>
      </c>
      <c r="C72" s="36">
        <f t="shared" si="15"/>
        <v>0.10526315789473684</v>
      </c>
      <c r="D72" s="36">
        <f t="shared" si="15"/>
        <v>9.0909090909090912E-2</v>
      </c>
      <c r="E72" s="36">
        <f t="shared" si="15"/>
        <v>0.12</v>
      </c>
    </row>
    <row r="73" spans="1:5" ht="15.75" thickBot="1">
      <c r="A73" s="49"/>
      <c r="B73" s="51">
        <f>SUM(B64:B67)/SUM(B59:B62)</f>
        <v>0.1693121693121693</v>
      </c>
      <c r="C73" s="51">
        <f>SUM(C64:C67)/SUM(C59:C62)</f>
        <v>0.167420814479638</v>
      </c>
      <c r="D73" s="51">
        <f>SUM(D64:D67)/SUM(D59:D62)</f>
        <v>0.14851485148514851</v>
      </c>
      <c r="E73" s="51">
        <f>SUM(E64:E67)/SUM(E59:E62)</f>
        <v>0.10638297872340426</v>
      </c>
    </row>
  </sheetData>
  <pageMargins left="0.7" right="0.7" top="0.75" bottom="0.75" header="0.3" footer="0.3"/>
  <pageSetup paperSize="9" orientation="portrait" verticalDpi="120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Gestion</vt:lpstr>
      <vt:lpstr>Liste DT</vt:lpstr>
      <vt:lpstr>Données</vt:lpstr>
      <vt:lpstr>Tableau des Charges</vt:lpstr>
      <vt:lpstr>Indicateurs</vt:lpstr>
    </vt:vector>
  </TitlesOfParts>
  <Company>Corri-Servais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Liste des devis spéciaux</dc:title>
  <dc:creator>Clément PUCHAUX</dc:creator>
  <cp:lastModifiedBy>Clément PUCHAUX</cp:lastModifiedBy>
  <dcterms:created xsi:type="dcterms:W3CDTF">2015-01-27T10:39:29Z</dcterms:created>
  <dcterms:modified xsi:type="dcterms:W3CDTF">2022-11-21T12:23:14Z</dcterms:modified>
</cp:coreProperties>
</file>