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julie\Downloads\"/>
    </mc:Choice>
  </mc:AlternateContent>
  <xr:revisionPtr revIDLastSave="0" documentId="13_ncr:1_{1B1DF6F9-062E-4240-98C3-0C0C5A2E19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0" i="1" l="1"/>
  <c r="W3" i="1"/>
  <c r="AC10" i="1"/>
  <c r="A10" i="1"/>
  <c r="AA3" i="1" s="1" a="1"/>
  <c r="AA3" i="1" s="1"/>
  <c r="AA10" i="1"/>
  <c r="AA13" i="1" l="1" a="1"/>
  <c r="AA13" i="1" s="1"/>
  <c r="Y3" i="1"/>
  <c r="Y10" i="1"/>
  <c r="Y13" i="1"/>
  <c r="W13" i="1" l="1"/>
  <c r="V3" i="1"/>
  <c r="V13" i="1"/>
  <c r="V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<sst xmlns="http://schemas.openxmlformats.org/spreadsheetml/2006/main" count="34" uniqueCount="22">
  <si>
    <t>Mois d'aujourd'hui</t>
  </si>
  <si>
    <t>Taux de visiteur depuis le debut de l'année</t>
  </si>
  <si>
    <t>Diviser la somme de la ligne 46 par la somme de la ligne 45, mais s'arreter au dernier mois terminé en fonction de la date du jour (dans cellule A2)</t>
  </si>
  <si>
    <t>Exemple :</t>
  </si>
  <si>
    <t>Le 01/08 on prendra en compte les chiffres jusqu’à juillet</t>
  </si>
  <si>
    <t>Le 30/08 on prendra aussi en compte les chiffres jusqu’à juillet</t>
  </si>
  <si>
    <t>Le 01/09 on prendra en compte les chiffres jusqu’à aout</t>
  </si>
  <si>
    <t>Taux de visiteur attendu sur l'année</t>
  </si>
  <si>
    <t>Diviser la somme de la ligne 48+51 par la somme de la ligne 47, mais sur l'année en cours en fonction de la date du jour (dans cellule A2)</t>
  </si>
  <si>
    <t>Visiteurs attendus ce mois ci</t>
  </si>
  <si>
    <t xml:space="preserve">Recuperer la valeur de ligne 48 en fonction du mois dans lequel nous sommes, en fonction de la date du jour (dans cellule A2) </t>
  </si>
  <si>
    <t>Visiteurs attendus</t>
  </si>
  <si>
    <t>Visiteurs recus</t>
  </si>
  <si>
    <t xml:space="preserve">Mois à venir </t>
  </si>
  <si>
    <t>Visiteurs à recevoir</t>
  </si>
  <si>
    <t>Mois fini</t>
  </si>
  <si>
    <t>MOI AUJOURD'HUI</t>
  </si>
  <si>
    <t>MOI 12/02/24</t>
  </si>
  <si>
    <t>BRUNOM45
12/02/24</t>
  </si>
  <si>
    <t>JFL
12/02/24</t>
  </si>
  <si>
    <t>A2 pour JFL</t>
  </si>
  <si>
    <t>Jean-Eric
12/02/24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</si>
</sst>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-yyyy"/>
    <numFmt numFmtId="165" formatCode="mmm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8"/>
      <color rgb="FF000000"/>
      <name val="Calibri"/>
      <family val="2"/>
    </font>
    <font>
      <sz val="11"/>
      <color rgb="FFC00000"/>
      <name val="Calibri"/>
      <family val="2"/>
    </font>
    <font>
      <sz val="18"/>
      <color rgb="FF000000"/>
      <name val="Calibri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16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E2A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9" fontId="3" fillId="2" borderId="2" xfId="1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9" fontId="3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165" fontId="6" fillId="4" borderId="4" xfId="0" applyNumberFormat="1" applyFont="1" applyFill="1" applyBorder="1" applyAlignment="1">
      <alignment horizontal="center" vertical="center"/>
    </xf>
    <xf numFmtId="165" fontId="6" fillId="3" borderId="5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9" xfId="0" applyFont="1" applyFill="1" applyBorder="1" applyAlignment="1">
      <alignment horizontal="right" vertical="center"/>
    </xf>
    <xf numFmtId="0" fontId="7" fillId="3" borderId="10" xfId="0" applyFont="1" applyFill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 vertical="center"/>
    </xf>
    <xf numFmtId="165" fontId="6" fillId="5" borderId="4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6" borderId="1" xfId="0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7"/>
  <sheetViews>
    <sheetView tabSelected="1" zoomScale="80" zoomScaleNormal="80" workbookViewId="0">
      <selection activeCell="W12" sqref="W12"/>
    </sheetView>
  </sheetViews>
  <sheetFormatPr baseColWidth="10" defaultRowHeight="14.4" x14ac:dyDescent="0.3"/>
  <cols>
    <col min="1" max="1" width="21.21875" customWidth="1"/>
    <col min="3" max="14" width="0" hidden="1" customWidth="1"/>
    <col min="15" max="21" width="12.77734375" customWidth="1"/>
    <col min="22" max="22" width="16.5546875" customWidth="1"/>
    <col min="23" max="23" width="18.88671875" customWidth="1"/>
    <col min="24" max="28" width="12.77734375" customWidth="1"/>
  </cols>
  <sheetData>
    <row r="1" spans="1:29" x14ac:dyDescent="0.3">
      <c r="A1" s="1" t="s">
        <v>0</v>
      </c>
    </row>
    <row r="2" spans="1:29" ht="29.4" thickBot="1" x14ac:dyDescent="0.35">
      <c r="A2" s="2">
        <v>45334</v>
      </c>
      <c r="V2" s="22" t="s">
        <v>16</v>
      </c>
      <c r="W2" s="22" t="s">
        <v>17</v>
      </c>
      <c r="Y2" s="25" t="s">
        <v>18</v>
      </c>
      <c r="AA2" s="25" t="s">
        <v>19</v>
      </c>
      <c r="AC2" s="24" t="s">
        <v>21</v>
      </c>
    </row>
    <row r="3" spans="1:29" ht="24" thickBot="1" x14ac:dyDescent="0.45">
      <c r="P3" s="21" t="s">
        <v>1</v>
      </c>
      <c r="V3" s="3">
        <f>SUM(O46:U46)/SUM(O45:U45)</f>
        <v>0.74242424242424243</v>
      </c>
      <c r="W3" s="3">
        <f>SUM(AA46:AA46)/SUM(AA45:AA45)</f>
        <v>0.75</v>
      </c>
      <c r="Y3" s="3">
        <f>SUMIFS(O46:AL46,O44:AL44,"&gt;=" &amp; O44,O44:AL44,"&lt;"&amp;DATE(YEAR(A2),MONTH(A2),1))/SUMIFS(O45:AL45,O44:AL44,"&gt;=" &amp; O44,O44:AL44,"&lt;"&amp;DATE(YEAR(A2),MONTH(A2),1))</f>
        <v>0.40310077519379844</v>
      </c>
      <c r="AA3" s="3" cm="1">
        <f t="array" ref="AA3">SUM(IFERROR((O44:AL44&lt;A10)*(O46:AL46),0)) / SUM((O44:AL44&lt;A10)*O45:AL45)</f>
        <v>0.40310077519379844</v>
      </c>
    </row>
    <row r="4" spans="1:29" hidden="1" x14ac:dyDescent="0.3">
      <c r="P4" s="4" t="s">
        <v>2</v>
      </c>
      <c r="T4" s="5"/>
    </row>
    <row r="5" spans="1:29" hidden="1" x14ac:dyDescent="0.3">
      <c r="P5" s="4" t="s">
        <v>3</v>
      </c>
      <c r="T5" s="5"/>
    </row>
    <row r="6" spans="1:29" hidden="1" x14ac:dyDescent="0.3">
      <c r="P6" s="4" t="s">
        <v>4</v>
      </c>
      <c r="T6" s="5"/>
    </row>
    <row r="7" spans="1:29" hidden="1" x14ac:dyDescent="0.3">
      <c r="P7" s="4" t="s">
        <v>5</v>
      </c>
      <c r="T7" s="5"/>
    </row>
    <row r="8" spans="1:29" hidden="1" x14ac:dyDescent="0.3">
      <c r="P8" s="4" t="s">
        <v>6</v>
      </c>
      <c r="T8" s="5"/>
    </row>
    <row r="9" spans="1:29" ht="15" thickBot="1" x14ac:dyDescent="0.35">
      <c r="A9" s="26" t="s">
        <v>20</v>
      </c>
    </row>
    <row r="10" spans="1:29" ht="24" thickBot="1" x14ac:dyDescent="0.45">
      <c r="A10" s="27">
        <f>EOMONTH("12/02/2024",-1)+1</f>
        <v>45323</v>
      </c>
      <c r="P10" s="21" t="s">
        <v>7</v>
      </c>
      <c r="V10" s="6">
        <f>(SUM(O46:Z46)+SUM(O47:Z47))/SUM(O45:Z45)</f>
        <v>0.77600000000000002</v>
      </c>
      <c r="W10" s="6">
        <f>(SUM(AA46:AL46)+SUM(AA47:AL47))/SUM(AA45:AL45)</f>
        <v>0.7142857142857143</v>
      </c>
      <c r="Y10" s="6">
        <f>(SUMIFS(O46:AL46,O44:AL44,"&gt;=" &amp; O44,O44:AL44,"&lt;"&amp;DATE(YEAR(A2),12,31))+SUMIFS(O47:AL47,O44:AL44,"&gt;=" &amp; O44,O44:AL44,"&lt;"&amp;DATE(YEAR(A2),12,31)))/SUMIFS(O45:AL45,O44:AL44,"&gt;=" &amp; O44,O44:AL44,"&lt;"&amp;DATE(YEAR(A2),12,31))</f>
        <v>0.77272727272727271</v>
      </c>
      <c r="AA10" s="6">
        <f>SUM(O46:AL47)/SUM(O45:AL45)</f>
        <v>0.77272727272727271</v>
      </c>
      <c r="AC10" s="3">
        <f ca="1">(SUM(OFFSET($O46,,,,MONTH(A2)-1))+SUM(OFFSET($O45,,MONTH(A2)-1,,13-MONTH(A2))))/SUM(O45:AL45)</f>
        <v>0.93181818181818177</v>
      </c>
    </row>
    <row r="11" spans="1:29" hidden="1" x14ac:dyDescent="0.3">
      <c r="P11" s="4" t="s">
        <v>8</v>
      </c>
      <c r="T11" s="4"/>
    </row>
    <row r="12" spans="1:29" ht="15" thickBot="1" x14ac:dyDescent="0.35"/>
    <row r="13" spans="1:29" ht="24" thickBot="1" x14ac:dyDescent="0.45">
      <c r="P13" s="21" t="s">
        <v>9</v>
      </c>
      <c r="V13" s="7">
        <f>V45</f>
        <v>2</v>
      </c>
      <c r="W13" s="7">
        <f>AB45</f>
        <v>3</v>
      </c>
      <c r="Y13" s="7">
        <f ca="1">OFFSET($O45,0,MONTH(A2)-1)</f>
        <v>10</v>
      </c>
      <c r="AA13" s="7" cm="1">
        <f t="array" ref="AA13">INDEX(O45:AL45,,_xlfn.XMATCH(A10,O44:AL44,0))</f>
        <v>3</v>
      </c>
    </row>
    <row r="14" spans="1:29" hidden="1" x14ac:dyDescent="0.3">
      <c r="P14" s="4" t="s">
        <v>10</v>
      </c>
    </row>
    <row r="16" spans="1:29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spans="2:38" hidden="1" x14ac:dyDescent="0.3"/>
    <row r="34" spans="2:38" hidden="1" x14ac:dyDescent="0.3"/>
    <row r="35" spans="2:38" hidden="1" x14ac:dyDescent="0.3"/>
    <row r="36" spans="2:38" hidden="1" x14ac:dyDescent="0.3"/>
    <row r="37" spans="2:38" hidden="1" x14ac:dyDescent="0.3"/>
    <row r="38" spans="2:38" hidden="1" x14ac:dyDescent="0.3"/>
    <row r="39" spans="2:38" hidden="1" x14ac:dyDescent="0.3"/>
    <row r="40" spans="2:38" hidden="1" x14ac:dyDescent="0.3"/>
    <row r="41" spans="2:38" hidden="1" x14ac:dyDescent="0.3"/>
    <row r="42" spans="2:38" hidden="1" x14ac:dyDescent="0.3"/>
    <row r="43" spans="2:38" ht="15" thickBot="1" x14ac:dyDescent="0.35"/>
    <row r="44" spans="2:38" x14ac:dyDescent="0.3">
      <c r="O44" s="8">
        <v>44927</v>
      </c>
      <c r="P44" s="9">
        <v>44958</v>
      </c>
      <c r="Q44" s="9">
        <v>44986</v>
      </c>
      <c r="R44" s="9">
        <v>45017</v>
      </c>
      <c r="S44" s="9">
        <v>45047</v>
      </c>
      <c r="T44" s="9">
        <v>45078</v>
      </c>
      <c r="U44" s="9">
        <v>45108</v>
      </c>
      <c r="V44" s="10">
        <v>45139</v>
      </c>
      <c r="W44" s="9">
        <v>45170</v>
      </c>
      <c r="X44" s="9">
        <v>45200</v>
      </c>
      <c r="Y44" s="9">
        <v>45231</v>
      </c>
      <c r="Z44" s="11">
        <v>45261</v>
      </c>
      <c r="AA44" s="8">
        <v>45292</v>
      </c>
      <c r="AB44" s="23">
        <v>45323</v>
      </c>
      <c r="AC44" s="8">
        <v>45352</v>
      </c>
      <c r="AD44" s="9">
        <v>45383</v>
      </c>
      <c r="AE44" s="8">
        <v>45413</v>
      </c>
      <c r="AF44" s="9">
        <v>45444</v>
      </c>
      <c r="AG44" s="8">
        <v>45474</v>
      </c>
      <c r="AH44" s="9">
        <v>45505</v>
      </c>
      <c r="AI44" s="8">
        <v>45536</v>
      </c>
      <c r="AJ44" s="9">
        <v>45566</v>
      </c>
      <c r="AK44" s="8">
        <v>45597</v>
      </c>
      <c r="AL44" s="9">
        <v>45627</v>
      </c>
    </row>
    <row r="45" spans="2:38" x14ac:dyDescent="0.3">
      <c r="B45" s="12" t="s">
        <v>11</v>
      </c>
      <c r="O45" s="13">
        <v>13</v>
      </c>
      <c r="P45" s="14">
        <v>10</v>
      </c>
      <c r="Q45" s="14">
        <v>9</v>
      </c>
      <c r="R45" s="14">
        <v>9</v>
      </c>
      <c r="S45" s="14">
        <v>5</v>
      </c>
      <c r="T45" s="14">
        <v>12</v>
      </c>
      <c r="U45" s="14">
        <v>8</v>
      </c>
      <c r="V45" s="14">
        <v>2</v>
      </c>
      <c r="W45" s="14">
        <v>19</v>
      </c>
      <c r="X45" s="14">
        <v>11</v>
      </c>
      <c r="Y45" s="14">
        <v>10</v>
      </c>
      <c r="Z45" s="15">
        <v>17</v>
      </c>
      <c r="AA45" s="13">
        <v>4</v>
      </c>
      <c r="AB45" s="14">
        <v>3</v>
      </c>
    </row>
    <row r="46" spans="2:38" x14ac:dyDescent="0.3">
      <c r="B46" s="16" t="s">
        <v>12</v>
      </c>
      <c r="O46" s="13">
        <v>11</v>
      </c>
      <c r="P46" s="14">
        <v>10</v>
      </c>
      <c r="Q46" s="14">
        <v>5</v>
      </c>
      <c r="R46" s="14">
        <v>7</v>
      </c>
      <c r="S46" s="14">
        <v>3</v>
      </c>
      <c r="T46" s="14">
        <v>10</v>
      </c>
      <c r="U46" s="14">
        <v>3</v>
      </c>
      <c r="V46" s="14" t="s">
        <v>13</v>
      </c>
      <c r="W46" s="14" t="s">
        <v>13</v>
      </c>
      <c r="X46" s="14" t="s">
        <v>13</v>
      </c>
      <c r="Y46" s="14" t="s">
        <v>13</v>
      </c>
      <c r="Z46" s="15" t="s">
        <v>13</v>
      </c>
      <c r="AA46" s="28">
        <v>3</v>
      </c>
      <c r="AB46" s="28" t="s">
        <v>13</v>
      </c>
    </row>
    <row r="47" spans="2:38" ht="15" thickBot="1" x14ac:dyDescent="0.35">
      <c r="B47" s="17" t="s">
        <v>14</v>
      </c>
      <c r="O47" s="18" t="s">
        <v>15</v>
      </c>
      <c r="P47" s="19" t="s">
        <v>15</v>
      </c>
      <c r="Q47" s="19" t="s">
        <v>15</v>
      </c>
      <c r="R47" s="19" t="s">
        <v>15</v>
      </c>
      <c r="S47" s="19" t="s">
        <v>15</v>
      </c>
      <c r="T47" s="19" t="s">
        <v>15</v>
      </c>
      <c r="U47" s="19" t="s">
        <v>15</v>
      </c>
      <c r="V47" s="19">
        <v>2</v>
      </c>
      <c r="W47" s="19">
        <v>11</v>
      </c>
      <c r="X47" s="19">
        <v>9</v>
      </c>
      <c r="Y47" s="19">
        <v>9</v>
      </c>
      <c r="Z47" s="20">
        <v>17</v>
      </c>
      <c r="AA47" s="29" t="s">
        <v>15</v>
      </c>
      <c r="AB47" s="29">
        <v>2</v>
      </c>
    </row>
  </sheetData>
  <pageMargins left="0.7" right="0.7" top="0.75" bottom="0.75" header="0.3" footer="0.3"/>
  <pageSetup paperSize="9" orientation="portrait" horizontalDpi="0" verticalDpi="0" r:id="rId1"/>
  <ignoredErrors>
    <ignoredError sqref="V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émilie Quenehen</dc:creator>
  <cp:lastModifiedBy>Julien E</cp:lastModifiedBy>
  <dcterms:created xsi:type="dcterms:W3CDTF">2015-06-05T18:19:34Z</dcterms:created>
  <dcterms:modified xsi:type="dcterms:W3CDTF">2023-08-02T10:21:33Z</dcterms:modified>
</cp:coreProperties>
</file>