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0" yWindow="110" windowWidth="18900" windowHeight="7330"/>
  </bookViews>
  <sheets>
    <sheet name="Prév.TTC 2011" sheetId="1" r:id="rId1"/>
  </sheets>
  <externalReferences>
    <externalReference r:id="rId2"/>
    <externalReference r:id="rId3"/>
  </externalReferences>
  <definedNames>
    <definedName name="__IntlFixup" hidden="1">TRUE</definedName>
    <definedName name="Annuité" localSheetId="0">[2]!Tx_intérêt_par_an/#REF!</definedName>
    <definedName name="Annuité">[2]!Tx_intérêt_par_an/#REF!</definedName>
    <definedName name="CA_06">#REF!</definedName>
    <definedName name="CL_06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Durée_prêt">#REF!</definedName>
    <definedName name="Montant_prêt">#REF!</definedName>
    <definedName name="Nb_de_paiements_par_an">#REF!</definedName>
    <definedName name="Nbe_total_de_paiements" localSheetId="0">[2]!Nb_de_paiements_par_an*#REF!</definedName>
    <definedName name="Nbe_total_de_paiements">[2]!Nb_de_paiements_par_an*#REF!</definedName>
    <definedName name="Num_premier_paiement">#REF!</definedName>
    <definedName name="Paiement_calculé">#REF!</definedName>
    <definedName name="Premier_paiement">#REF!</definedName>
    <definedName name="Qté_vendue">#REF!</definedName>
    <definedName name="Salaire">#REF!</definedName>
    <definedName name="Salary">#REF!</definedName>
    <definedName name="Sélection_Haut_Bas_Gauche_Droite">#REF!</definedName>
    <definedName name="Tableau_données">#REF!</definedName>
    <definedName name="Taux_intérêt_par_an">#REF!</definedName>
    <definedName name="texte_exemple">#REF!</definedName>
    <definedName name="Tx_intérêt_par_an">#REF!</definedName>
    <definedName name="Variables_DECALER">#REF!</definedName>
    <definedName name="_xlnm.Print_Area" localSheetId="0">'Prév.TTC 2011'!$A$1:$N$46</definedName>
  </definedNames>
  <calcPr calcId="145621" concurrentCalc="0"/>
</workbook>
</file>

<file path=xl/calcChain.xml><?xml version="1.0" encoding="utf-8"?>
<calcChain xmlns="http://schemas.openxmlformats.org/spreadsheetml/2006/main">
  <c r="M5" i="1" l="1"/>
  <c r="M6" i="1"/>
  <c r="M7" i="1"/>
  <c r="M44" i="1"/>
  <c r="L5" i="1"/>
  <c r="L6" i="1"/>
  <c r="L7" i="1"/>
  <c r="L44" i="1"/>
  <c r="K5" i="1"/>
  <c r="K6" i="1"/>
  <c r="K7" i="1"/>
  <c r="K44" i="1"/>
  <c r="J44" i="1"/>
  <c r="I5" i="1"/>
  <c r="I6" i="1"/>
  <c r="I7" i="1"/>
  <c r="I44" i="1"/>
  <c r="H5" i="1"/>
  <c r="H6" i="1"/>
  <c r="H7" i="1"/>
  <c r="H44" i="1"/>
  <c r="G5" i="1"/>
  <c r="G6" i="1"/>
  <c r="G7" i="1"/>
  <c r="G44" i="1"/>
  <c r="F5" i="1"/>
  <c r="F6" i="1"/>
  <c r="F7" i="1"/>
  <c r="F44" i="1"/>
  <c r="E5" i="1"/>
  <c r="E6" i="1"/>
  <c r="E7" i="1"/>
  <c r="E44" i="1"/>
  <c r="D5" i="1"/>
  <c r="D6" i="1"/>
  <c r="D7" i="1"/>
  <c r="D44" i="1"/>
  <c r="C5" i="1"/>
  <c r="C6" i="1"/>
  <c r="C7" i="1"/>
  <c r="C44" i="1"/>
  <c r="B5" i="1"/>
  <c r="B6" i="1"/>
  <c r="B7" i="1"/>
  <c r="B44" i="1"/>
  <c r="B45" i="1"/>
  <c r="B46" i="1"/>
  <c r="C4" i="1"/>
  <c r="C45" i="1"/>
  <c r="C46" i="1"/>
  <c r="D4" i="1"/>
  <c r="D45" i="1"/>
  <c r="D46" i="1"/>
  <c r="E4" i="1"/>
  <c r="E45" i="1"/>
  <c r="E46" i="1"/>
  <c r="F4" i="1"/>
  <c r="F45" i="1"/>
  <c r="F46" i="1"/>
  <c r="G4" i="1"/>
  <c r="G45" i="1"/>
  <c r="G46" i="1"/>
  <c r="H4" i="1"/>
  <c r="H45" i="1"/>
  <c r="H46" i="1"/>
  <c r="I4" i="1"/>
  <c r="I45" i="1"/>
  <c r="I46" i="1"/>
  <c r="J4" i="1"/>
  <c r="J45" i="1"/>
  <c r="J46" i="1"/>
  <c r="K4" i="1"/>
  <c r="K45" i="1"/>
  <c r="K46" i="1"/>
  <c r="L4" i="1"/>
  <c r="L45" i="1"/>
  <c r="L46" i="1"/>
  <c r="M4" i="1"/>
  <c r="M45" i="1"/>
  <c r="M46" i="1"/>
  <c r="N44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19" i="1"/>
  <c r="N20" i="1"/>
  <c r="N21" i="1"/>
  <c r="N22" i="1"/>
  <c r="N23" i="1"/>
  <c r="N5" i="1"/>
  <c r="N13" i="1"/>
  <c r="N14" i="1"/>
  <c r="N15" i="1"/>
  <c r="N16" i="1"/>
  <c r="N17" i="1"/>
  <c r="N18" i="1"/>
  <c r="N8" i="1"/>
  <c r="N9" i="1"/>
  <c r="N10" i="1"/>
  <c r="N11" i="1"/>
  <c r="N12" i="1"/>
  <c r="J6" i="1"/>
  <c r="N6" i="1"/>
  <c r="N7" i="1"/>
</calcChain>
</file>

<file path=xl/comments1.xml><?xml version="1.0" encoding="utf-8"?>
<comments xmlns="http://schemas.openxmlformats.org/spreadsheetml/2006/main">
  <authors>
    <author>Agnès Guyonnet</author>
    <author>Agnès</author>
  </authors>
  <commentList>
    <comment ref="C14" authorId="0">
      <text>
        <r>
          <rPr>
            <sz val="9"/>
            <color indexed="81"/>
            <rFont val="Tahoma"/>
            <family val="2"/>
          </rPr>
          <t xml:space="preserve">Échéance de fév. + 1erT.2011 : 769
</t>
        </r>
      </text>
    </comment>
    <comment ref="D14" authorId="0">
      <text>
        <r>
          <rPr>
            <sz val="9"/>
            <color indexed="81"/>
            <rFont val="Tahoma"/>
            <family val="2"/>
          </rPr>
          <t>Échéances de Janvier &amp; Février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743E : Solde cotis.2009 due en nov.2010
+ 305E : Cotis.1erT 2011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CIPAV 2010 : 2690 E
+Régul 2009 : 393 E</t>
        </r>
      </text>
    </comment>
    <comment ref="H19" authorId="1">
      <text>
        <r>
          <rPr>
            <b/>
            <sz val="9"/>
            <color indexed="81"/>
            <rFont val="Tahoma"/>
            <family val="2"/>
          </rPr>
          <t>Acompte TVA 2011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9" authorId="1">
      <text>
        <r>
          <rPr>
            <b/>
            <sz val="9"/>
            <color indexed="81"/>
            <rFont val="Tahoma"/>
            <family val="2"/>
          </rPr>
          <t>Calcul de la TVA 
Cellules B5 à J5 à 19,6%
Cellules B6 à J6 à 5,5 %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Honoraires 2010+
Mensual.2011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Fact.2010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Cotis.2011:280,24 - Avoir 2010:29,87</t>
        </r>
      </text>
    </comment>
    <comment ref="E33" authorId="0">
      <text>
        <r>
          <rPr>
            <b/>
            <sz val="9"/>
            <color indexed="81"/>
            <rFont val="Tahoma"/>
            <family val="2"/>
          </rPr>
          <t>dont frais comédiens, loc.véhicule &amp; camion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TBI : 95,68
Rouxel : 103,91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Solde fact.2010</t>
        </r>
      </text>
    </comment>
    <comment ref="F37" authorId="0">
      <text>
        <r>
          <rPr>
            <b/>
            <sz val="9"/>
            <color indexed="81"/>
            <rFont val="Tahoma"/>
            <family val="2"/>
          </rPr>
          <t>Mac JC</t>
        </r>
      </text>
    </comment>
    <comment ref="G37" authorId="0">
      <text>
        <r>
          <rPr>
            <b/>
            <sz val="9"/>
            <color indexed="81"/>
            <rFont val="Tahoma"/>
            <family val="2"/>
          </rPr>
          <t>Complément bureau</t>
        </r>
      </text>
    </comment>
    <comment ref="E38" authorId="0">
      <text>
        <r>
          <rPr>
            <b/>
            <sz val="9"/>
            <color indexed="81"/>
            <rFont val="Tahoma"/>
            <family val="2"/>
          </rPr>
          <t xml:space="preserve">Guso du 31/03 : 1079,49
Comédiens : 1500
</t>
        </r>
      </text>
    </comment>
    <comment ref="F38" authorId="0">
      <text>
        <r>
          <rPr>
            <b/>
            <sz val="9"/>
            <color indexed="81"/>
            <rFont val="Tahoma"/>
            <family val="2"/>
          </rPr>
          <t>Comédiens du 7-8 et13/04: 4000
GUSO même dates : 2889,83</t>
        </r>
      </text>
    </comment>
    <comment ref="H38" authorId="1">
      <text>
        <r>
          <rPr>
            <b/>
            <sz val="9"/>
            <color indexed="81"/>
            <rFont val="Tahoma"/>
            <family val="2"/>
          </rPr>
          <t xml:space="preserve">Presta Véolia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9" authorId="1">
      <text>
        <r>
          <rPr>
            <b/>
            <sz val="9"/>
            <color indexed="81"/>
            <rFont val="Tahoma"/>
            <family val="2"/>
          </rPr>
          <t>AS.Martel : 500
DUMAS Plaquettes : 873,08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9" authorId="0">
      <text>
        <r>
          <rPr>
            <b/>
            <sz val="9"/>
            <color indexed="81"/>
            <rFont val="Tahoma"/>
            <family val="2"/>
          </rPr>
          <t>DUMAS papier lettre : 349,23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9" authorId="1">
      <text>
        <r>
          <rPr>
            <b/>
            <sz val="9"/>
            <color indexed="81"/>
            <rFont val="Tahoma"/>
            <family val="2"/>
          </rPr>
          <t>ARTECK : Mailing</t>
        </r>
      </text>
    </comment>
    <comment ref="B41" authorId="0">
      <text>
        <r>
          <rPr>
            <b/>
            <sz val="9"/>
            <color indexed="81"/>
            <rFont val="Tahoma"/>
            <family val="2"/>
          </rPr>
          <t>P.PAroux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Fact.Dezalay de 2010</t>
        </r>
      </text>
    </comment>
    <comment ref="E41" authorId="0">
      <text>
        <r>
          <rPr>
            <b/>
            <sz val="9"/>
            <color indexed="81"/>
            <rFont val="Tahoma"/>
            <family val="2"/>
          </rPr>
          <t>Fact.traiteur déc.2010 : 2743
ACTIV'CO : 1196</t>
        </r>
      </text>
    </comment>
    <comment ref="F41" authorId="0">
      <text>
        <r>
          <rPr>
            <b/>
            <sz val="9"/>
            <color indexed="81"/>
            <rFont val="Tahoma"/>
            <family val="2"/>
          </rPr>
          <t>Jean KASPAR du 7/04 : 400
ACTIVCO Formation : 1196</t>
        </r>
      </text>
    </comment>
    <comment ref="G41" authorId="0">
      <text>
        <r>
          <rPr>
            <b/>
            <sz val="9"/>
            <color indexed="81"/>
            <rFont val="Tahoma"/>
            <family val="2"/>
          </rPr>
          <t xml:space="preserve">DEZALAY : 770
</t>
        </r>
      </text>
    </comment>
    <comment ref="H41" authorId="0">
      <text>
        <r>
          <rPr>
            <b/>
            <sz val="9"/>
            <color indexed="81"/>
            <rFont val="Tahoma"/>
            <family val="2"/>
          </rPr>
          <t>Solde P.Paroux</t>
        </r>
      </text>
    </comment>
    <comment ref="J41" authorId="0">
      <text>
        <r>
          <rPr>
            <b/>
            <sz val="9"/>
            <color indexed="81"/>
            <rFont val="Tahoma"/>
            <family val="2"/>
          </rPr>
          <t>Fact.traiteur Presta avril</t>
        </r>
      </text>
    </comment>
    <comment ref="D42" authorId="0">
      <text>
        <r>
          <rPr>
            <b/>
            <sz val="9"/>
            <color indexed="81"/>
            <rFont val="Tahoma"/>
            <family val="2"/>
          </rPr>
          <t xml:space="preserve">Amende JC : 90
</t>
        </r>
      </text>
    </comment>
    <comment ref="E42" authorId="0">
      <text>
        <r>
          <rPr>
            <b/>
            <sz val="9"/>
            <color indexed="81"/>
            <rFont val="Tahoma"/>
            <family val="2"/>
          </rPr>
          <t xml:space="preserve">Réception CCNL : 111,43
</t>
        </r>
      </text>
    </comment>
    <comment ref="F42" authorId="0">
      <text>
        <r>
          <rPr>
            <b/>
            <sz val="9"/>
            <color indexed="81"/>
            <rFont val="Tahoma"/>
            <family val="2"/>
          </rPr>
          <t>Fact.La Fleuriaye
Décembre 2010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Spectaculaire (Arefor)
1283,79</t>
        </r>
      </text>
    </comment>
    <comment ref="H42" authorId="0">
      <text>
        <r>
          <rPr>
            <b/>
            <sz val="9"/>
            <color indexed="81"/>
            <rFont val="Tahoma"/>
            <family val="2"/>
          </rPr>
          <t xml:space="preserve">Location La Fleuriaye 
7&amp;8 avril : 4512,51
</t>
        </r>
      </text>
    </comment>
    <comment ref="K42" authorId="1">
      <text>
        <r>
          <rPr>
            <b/>
            <sz val="9"/>
            <color indexed="81"/>
            <rFont val="Tahoma"/>
            <family val="2"/>
          </rPr>
          <t>Acompte D2cor presta LEGENDRE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<sst xmlns="http://schemas.openxmlformats.org/spreadsheetml/2006/main" count="59" uniqueCount="59">
  <si>
    <t>PREVISIONNEL &amp; REEL DE TRESORERIE 2011 (TTC)</t>
  </si>
  <si>
    <r>
      <rPr>
        <b/>
        <i/>
        <sz val="11"/>
        <rFont val="Arial"/>
        <family val="2"/>
      </rPr>
      <t>ITLALIC:Objectif</t>
    </r>
    <r>
      <rPr>
        <i/>
        <sz val="11"/>
        <rFont val="Arial"/>
        <family val="2"/>
      </rPr>
      <t xml:space="preserve"> </t>
    </r>
    <r>
      <rPr>
        <sz val="11"/>
        <rFont val="Arial"/>
        <family val="2"/>
      </rPr>
      <t>// NORMAL:CA Réalisé</t>
    </r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</si>
  <si>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</si>
  <si>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</si>
  <si>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</si>
  <si>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</si>
  <si>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</si>
  <si>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</si>
  <si>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</si>
  <si>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</si>
  <si>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</si>
  <si>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</si>
  <si>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</si>
  <si>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</si>
  <si>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TOTAL</t>
  </si>
  <si>
    <t>SOLDE EN DEBUT DE MOIS:</t>
  </si>
  <si>
    <r>
      <t>C.A TTC (</t>
    </r>
    <r>
      <rPr>
        <i/>
        <sz val="11"/>
        <rFont val="Arial"/>
        <family val="2"/>
      </rPr>
      <t>Objectif)</t>
    </r>
    <r>
      <rPr>
        <sz val="11"/>
        <rFont val="Arial"/>
        <family val="2"/>
      </rPr>
      <t>-Réalisé</t>
    </r>
  </si>
  <si>
    <t>Autres recettes (BOJEMAMO)</t>
  </si>
  <si>
    <t>TOTAL CA TTC</t>
  </si>
  <si>
    <t>Crédit BPO</t>
  </si>
  <si>
    <t>Crédit OSEO</t>
  </si>
  <si>
    <t>Frais bancaires</t>
  </si>
  <si>
    <t>Leasing FL Auto</t>
  </si>
  <si>
    <t>Total Prêts</t>
  </si>
  <si>
    <t>Prélèvement gérant</t>
  </si>
  <si>
    <t>Urssaf TNS</t>
  </si>
  <si>
    <t>RSI (MaladieTNS)</t>
  </si>
  <si>
    <t>CIPAV (Retraite TNS)</t>
  </si>
  <si>
    <t>Mutalis (Loi Madelin TNS)</t>
  </si>
  <si>
    <t>Total CHARGES GERANT</t>
  </si>
  <si>
    <t>TVA</t>
  </si>
  <si>
    <t>Taxe Véhicule Société</t>
  </si>
  <si>
    <t>Taxe Profesionnelle (C.E.T)</t>
  </si>
  <si>
    <t>Impôts</t>
  </si>
  <si>
    <t>Total IMPOTS ET TAXES SOCIETE</t>
  </si>
  <si>
    <t>Loyer et charges locatives</t>
  </si>
  <si>
    <t>Expert Comptable 2&amp;2</t>
  </si>
  <si>
    <t>Cabinet juridique (Carcreff)</t>
  </si>
  <si>
    <t>Assurance Auto</t>
  </si>
  <si>
    <t>Assurance Professionnelle</t>
  </si>
  <si>
    <t>Comptanoo</t>
  </si>
  <si>
    <t>Télécommunication (GSM,fixe et internet)</t>
  </si>
  <si>
    <t>Insertions (Pages jaunes…)</t>
  </si>
  <si>
    <t>Carburant</t>
  </si>
  <si>
    <t>Déplacements (hébergt,rest,frais dépl,sncf..)</t>
  </si>
  <si>
    <t>Frais poste</t>
  </si>
  <si>
    <t>Fournitures admin. + petit équipement</t>
  </si>
  <si>
    <t>Entretien et réparation auto</t>
  </si>
  <si>
    <t>Matériel (Bureau, informatique, événemt.)</t>
  </si>
  <si>
    <t>Comédiens &amp; Charges</t>
  </si>
  <si>
    <t>Publicité - Communication</t>
  </si>
  <si>
    <t>Maintenance informatique</t>
  </si>
  <si>
    <t>Prestaires</t>
  </si>
  <si>
    <t>Divers</t>
  </si>
  <si>
    <t>Total FRAIS DEFONCTIONNEMENT</t>
  </si>
  <si>
    <t>Total décaissements</t>
  </si>
  <si>
    <t>Trésorerie mensuelle</t>
  </si>
  <si>
    <t>Trésorerie cumulée</t>
  </si>
  <si>
    <t>Formule?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</si>
</sst>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_ ;[Red]\-#,##0.00\ "/>
    <numFmt numFmtId="165" formatCode="#,##0.00_ ;\-#,##0.00\ "/>
    <numFmt numFmtId="166" formatCode="_(* #,##0_);_(* \(#,##0\);_(* &quot;-&quot;_);_(@_)"/>
    <numFmt numFmtId="167" formatCode="_(&quot;$&quot;* #,##0_);_(&quot;$&quot;* \(#,##0\);_(&quot;$&quot;* &quot;-&quot;_);_(@_)"/>
    <numFmt numFmtId="168" formatCode="00&quot; &quot;00&quot; &quot;00&quot; &quot;00"/>
    <numFmt numFmtId="169" formatCode="_(&quot;$&quot;* #,##0.00_);_(&quot;$&quot;* \(#,##0.00\);_(&quot;$&quot;* &quot;-&quot;??_);_(@_)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  <font>
      <sz val="11"/>
      <color indexed="48"/>
      <name val="Arial"/>
      <family val="2"/>
    </font>
    <font>
      <b/>
      <i/>
      <sz val="11"/>
      <color theme="1" tint="0.24997711111789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Times New Roman"/>
      <family val="1"/>
    </font>
    <font>
      <b/>
      <sz val="12"/>
      <name val="Arial"/>
      <family val="2"/>
    </font>
    <font>
      <sz val="10"/>
      <name val="Times New Roman"/>
      <family val="1"/>
    </font>
    <font>
      <b/>
      <sz val="11"/>
      <color rgb="FF3366FF"/>
      <name val="Arial"/>
      <family val="2"/>
    </font>
    <font>
      <b/>
      <sz val="11"/>
      <color indexed="4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  <protection locked="0"/>
    </xf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0" fillId="7" borderId="0">
      <alignment horizontal="center" vertic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8" borderId="0">
      <alignment horizontal="center" vertical="center" wrapText="1"/>
    </xf>
    <xf numFmtId="168" fontId="12" fillId="0" borderId="0">
      <alignment horizontal="center"/>
    </xf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9" borderId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57">
    <xf numFmtId="0" fontId="0" fillId="0" borderId="0" xfId="0"/>
    <xf numFmtId="43" fontId="2" fillId="0" borderId="0" xfId="1" applyFont="1" applyAlignment="1">
      <alignment horizontal="center"/>
    </xf>
    <xf numFmtId="43" fontId="3" fillId="0" borderId="0" xfId="1" applyFont="1" applyFill="1"/>
    <xf numFmtId="43" fontId="4" fillId="0" borderId="0" xfId="1" applyFont="1"/>
    <xf numFmtId="43" fontId="3" fillId="0" borderId="0" xfId="1" applyFont="1"/>
    <xf numFmtId="43" fontId="3" fillId="2" borderId="0" xfId="1" applyFont="1" applyFill="1" applyAlignment="1">
      <alignment horizontal="left"/>
    </xf>
    <xf numFmtId="43" fontId="3" fillId="0" borderId="0" xfId="1" applyFont="1" applyAlignment="1">
      <alignment horizontal="left"/>
    </xf>
    <xf numFmtId="43" fontId="2" fillId="3" borderId="1" xfId="1" applyFont="1" applyFill="1" applyBorder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2" xfId="1" applyFont="1" applyFill="1" applyBorder="1" applyAlignment="1">
      <alignment horizontal="left" vertical="center"/>
    </xf>
    <xf numFmtId="164" fontId="2" fillId="0" borderId="2" xfId="1" applyNumberFormat="1" applyFont="1" applyBorder="1" applyAlignment="1">
      <alignment vertical="center"/>
    </xf>
    <xf numFmtId="164" fontId="2" fillId="0" borderId="2" xfId="1" applyNumberFormat="1" applyFont="1" applyFill="1" applyBorder="1" applyAlignment="1">
      <alignment horizontal="center" vertical="center"/>
    </xf>
    <xf numFmtId="43" fontId="2" fillId="0" borderId="0" xfId="1" applyFont="1" applyFill="1" applyBorder="1" applyAlignment="1">
      <alignment horizontal="center" vertical="center"/>
    </xf>
    <xf numFmtId="43" fontId="5" fillId="0" borderId="0" xfId="1" applyFont="1" applyFill="1" applyAlignment="1">
      <alignment vertical="center"/>
    </xf>
    <xf numFmtId="43" fontId="2" fillId="0" borderId="0" xfId="1" applyFont="1" applyFill="1" applyAlignment="1">
      <alignment vertical="center"/>
    </xf>
    <xf numFmtId="165" fontId="3" fillId="0" borderId="2" xfId="1" applyNumberFormat="1" applyFont="1" applyBorder="1" applyAlignment="1">
      <alignment horizontal="left"/>
    </xf>
    <xf numFmtId="164" fontId="3" fillId="0" borderId="2" xfId="1" applyNumberFormat="1" applyFont="1" applyBorder="1"/>
    <xf numFmtId="164" fontId="2" fillId="0" borderId="2" xfId="1" applyNumberFormat="1" applyFont="1" applyBorder="1"/>
    <xf numFmtId="43" fontId="3" fillId="0" borderId="0" xfId="1" applyFont="1" applyFill="1" applyBorder="1"/>
    <xf numFmtId="165" fontId="2" fillId="4" borderId="1" xfId="1" applyNumberFormat="1" applyFont="1" applyFill="1" applyBorder="1" applyAlignment="1">
      <alignment horizontal="left" vertical="center"/>
    </xf>
    <xf numFmtId="164" fontId="2" fillId="4" borderId="1" xfId="1" applyNumberFormat="1" applyFont="1" applyFill="1" applyBorder="1" applyAlignment="1">
      <alignment vertical="center"/>
    </xf>
    <xf numFmtId="43" fontId="4" fillId="0" borderId="0" xfId="1" applyFont="1" applyFill="1"/>
    <xf numFmtId="43" fontId="3" fillId="0" borderId="2" xfId="1" applyFont="1" applyBorder="1" applyAlignment="1">
      <alignment horizontal="left"/>
    </xf>
    <xf numFmtId="164" fontId="3" fillId="0" borderId="2" xfId="1" applyNumberFormat="1" applyFont="1" applyFill="1" applyBorder="1"/>
    <xf numFmtId="164" fontId="6" fillId="0" borderId="2" xfId="1" applyNumberFormat="1" applyFont="1" applyFill="1" applyBorder="1"/>
    <xf numFmtId="43" fontId="2" fillId="5" borderId="2" xfId="1" applyFont="1" applyFill="1" applyBorder="1" applyAlignment="1">
      <alignment horizontal="left"/>
    </xf>
    <xf numFmtId="43" fontId="7" fillId="5" borderId="2" xfId="1" applyFont="1" applyFill="1" applyBorder="1" applyAlignment="1">
      <alignment horizontal="left"/>
    </xf>
    <xf numFmtId="164" fontId="5" fillId="5" borderId="3" xfId="1" applyNumberFormat="1" applyFont="1" applyFill="1" applyBorder="1"/>
    <xf numFmtId="43" fontId="2" fillId="5" borderId="3" xfId="1" applyFont="1" applyFill="1" applyBorder="1" applyAlignment="1">
      <alignment horizontal="left"/>
    </xf>
    <xf numFmtId="164" fontId="2" fillId="5" borderId="3" xfId="1" applyNumberFormat="1" applyFont="1" applyFill="1" applyBorder="1"/>
    <xf numFmtId="164" fontId="4" fillId="5" borderId="3" xfId="1" applyNumberFormat="1" applyFont="1" applyFill="1" applyBorder="1"/>
    <xf numFmtId="164" fontId="3" fillId="5" borderId="2" xfId="1" applyNumberFormat="1" applyFont="1" applyFill="1" applyBorder="1"/>
    <xf numFmtId="164" fontId="6" fillId="5" borderId="2" xfId="1" applyNumberFormat="1" applyFont="1" applyFill="1" applyBorder="1"/>
    <xf numFmtId="43" fontId="3" fillId="0" borderId="2" xfId="1" applyFont="1" applyFill="1" applyBorder="1" applyAlignment="1">
      <alignment horizontal="left"/>
    </xf>
    <xf numFmtId="43" fontId="3" fillId="0" borderId="2" xfId="1" applyFont="1" applyBorder="1"/>
    <xf numFmtId="164" fontId="3" fillId="0" borderId="1" xfId="1" applyNumberFormat="1" applyFont="1" applyFill="1" applyBorder="1"/>
    <xf numFmtId="43" fontId="3" fillId="0" borderId="1" xfId="1" applyFont="1" applyBorder="1" applyAlignment="1">
      <alignment horizontal="left"/>
    </xf>
    <xf numFmtId="164" fontId="3" fillId="0" borderId="1" xfId="1" applyNumberFormat="1" applyFont="1" applyBorder="1"/>
    <xf numFmtId="164" fontId="6" fillId="0" borderId="1" xfId="1" applyNumberFormat="1" applyFont="1" applyFill="1" applyBorder="1"/>
    <xf numFmtId="164" fontId="2" fillId="0" borderId="1" xfId="1" applyNumberFormat="1" applyFont="1" applyBorder="1"/>
    <xf numFmtId="43" fontId="2" fillId="6" borderId="4" xfId="1" applyFont="1" applyFill="1" applyBorder="1" applyAlignment="1">
      <alignment horizontal="left"/>
    </xf>
    <xf numFmtId="164" fontId="2" fillId="6" borderId="5" xfId="1" applyNumberFormat="1" applyFont="1" applyFill="1" applyBorder="1"/>
    <xf numFmtId="164" fontId="2" fillId="6" borderId="6" xfId="1" applyNumberFormat="1" applyFont="1" applyFill="1" applyBorder="1"/>
    <xf numFmtId="43" fontId="2" fillId="0" borderId="0" xfId="1" applyFont="1" applyFill="1" applyBorder="1"/>
    <xf numFmtId="43" fontId="3" fillId="3" borderId="3" xfId="1" applyFont="1" applyFill="1" applyBorder="1" applyAlignment="1">
      <alignment horizontal="left"/>
    </xf>
    <xf numFmtId="164" fontId="3" fillId="3" borderId="3" xfId="1" applyNumberFormat="1" applyFont="1" applyFill="1" applyBorder="1"/>
    <xf numFmtId="164" fontId="3" fillId="0" borderId="0" xfId="1" applyNumberFormat="1" applyFont="1"/>
    <xf numFmtId="43" fontId="2" fillId="3" borderId="2" xfId="1" applyFont="1" applyFill="1" applyBorder="1" applyAlignment="1">
      <alignment horizontal="left"/>
    </xf>
    <xf numFmtId="164" fontId="2" fillId="3" borderId="2" xfId="1" applyNumberFormat="1" applyFont="1" applyFill="1" applyBorder="1"/>
    <xf numFmtId="43" fontId="2" fillId="0" borderId="0" xfId="1" applyFont="1"/>
    <xf numFmtId="164" fontId="2" fillId="10" borderId="2" xfId="1" applyNumberFormat="1" applyFont="1" applyFill="1" applyBorder="1"/>
    <xf numFmtId="43" fontId="2" fillId="10" borderId="2" xfId="1" applyFont="1" applyFill="1" applyBorder="1" applyAlignment="1">
      <alignment horizontal="left"/>
    </xf>
    <xf numFmtId="43" fontId="2" fillId="10" borderId="0" xfId="1" applyFont="1" applyFill="1"/>
    <xf numFmtId="164" fontId="13" fillId="10" borderId="2" xfId="1" applyNumberFormat="1" applyFont="1" applyFill="1" applyBorder="1"/>
    <xf numFmtId="164" fontId="14" fillId="10" borderId="2" xfId="1" applyNumberFormat="1" applyFont="1" applyFill="1" applyBorder="1"/>
    <xf numFmtId="43" fontId="5" fillId="0" borderId="0" xfId="1" applyFont="1"/>
    <xf numFmtId="164" fontId="2" fillId="10" borderId="2" xfId="1" applyNumberFormat="1" applyFont="1" applyFill="1" applyBorder="1" applyAlignment="1">
      <alignment horizontal="center"/>
    </xf>
  </cellXfs>
  <cellStyles count="18">
    <cellStyle name="Arial" xfId="2"/>
    <cellStyle name="Comma [0]" xfId="3"/>
    <cellStyle name="Currency [0]" xfId="4"/>
    <cellStyle name="Entête" xfId="5"/>
    <cellStyle name="Euro" xfId="6"/>
    <cellStyle name="Euro 2" xfId="7"/>
    <cellStyle name="Euro 3" xfId="8"/>
    <cellStyle name="joli" xfId="9"/>
    <cellStyle name="Milliers" xfId="1" builtinId="3"/>
    <cellStyle name="N° téléphone" xfId="10"/>
    <cellStyle name="Normal" xfId="0" builtinId="0"/>
    <cellStyle name="Normal 2" xfId="11"/>
    <cellStyle name="Normal 3" xfId="12"/>
    <cellStyle name="Pourcentage 2" xfId="13"/>
    <cellStyle name="Pourcentage 3" xfId="14"/>
    <cellStyle name="Standard_Anpassen der Amortisation" xfId="15"/>
    <cellStyle name="Währung [0]_Budget" xfId="16"/>
    <cellStyle name="Währung_Budget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IRECTION%20&amp;%20COMPTA\Gestion-Compta\R&#233;sultat%202011\CA%2020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Formations\Calculs%20Financi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als TTC"/>
      <sheetName val="Prév.TTC 2011"/>
      <sheetName val="VENTES 2011"/>
      <sheetName val="CA.HT 11"/>
      <sheetName val="CA.TTC 2011"/>
      <sheetName val="Finance 2011"/>
      <sheetName val="Répart.CA 2011"/>
      <sheetName val="Procédures"/>
    </sheetNames>
    <sheetDataSet>
      <sheetData sheetId="0">
        <row r="2">
          <cell r="B2" t="str">
            <v>PASQUET</v>
          </cell>
        </row>
        <row r="3">
          <cell r="B3" t="str">
            <v>APEC - REUNICA</v>
          </cell>
          <cell r="D3">
            <v>6170</v>
          </cell>
        </row>
        <row r="4">
          <cell r="B4" t="str">
            <v>PASQUET</v>
          </cell>
          <cell r="D4">
            <v>3300</v>
          </cell>
          <cell r="F4" t="str">
            <v>Janvier</v>
          </cell>
        </row>
        <row r="5">
          <cell r="B5" t="str">
            <v>DSS PACKAGING</v>
          </cell>
          <cell r="D5">
            <v>9460</v>
          </cell>
          <cell r="F5" t="str">
            <v>Mai</v>
          </cell>
        </row>
        <row r="6">
          <cell r="B6" t="str">
            <v>Gpe LEGENDRE</v>
          </cell>
          <cell r="D6">
            <v>12554.5</v>
          </cell>
          <cell r="F6" t="str">
            <v>Février</v>
          </cell>
        </row>
        <row r="7">
          <cell r="B7" t="str">
            <v>APM - MDB</v>
          </cell>
          <cell r="D7">
            <v>3109.6</v>
          </cell>
          <cell r="F7" t="str">
            <v>Mars</v>
          </cell>
        </row>
        <row r="8">
          <cell r="B8" t="str">
            <v>AUTEO</v>
          </cell>
        </row>
        <row r="9">
          <cell r="B9" t="str">
            <v>La Fleuriaye (7&amp;8/04)</v>
          </cell>
          <cell r="D9">
            <v>3437.85</v>
          </cell>
          <cell r="F9" t="str">
            <v>Mai</v>
          </cell>
        </row>
        <row r="10">
          <cell r="B10" t="str">
            <v>D3 STUDIO</v>
          </cell>
          <cell r="D10">
            <v>1859.18</v>
          </cell>
          <cell r="F10" t="str">
            <v>Juin</v>
          </cell>
        </row>
        <row r="11">
          <cell r="B11" t="str">
            <v>CFDT-AREFOR</v>
          </cell>
          <cell r="D11">
            <v>6900</v>
          </cell>
          <cell r="F11" t="str">
            <v>Mai</v>
          </cell>
        </row>
        <row r="12">
          <cell r="B12" t="str">
            <v>VEOLIA</v>
          </cell>
          <cell r="D12">
            <v>8289.41</v>
          </cell>
          <cell r="F12" t="str">
            <v>Juillet</v>
          </cell>
        </row>
        <row r="13">
          <cell r="B13" t="str">
            <v>SOREAL ILOU</v>
          </cell>
          <cell r="D13">
            <v>8230</v>
          </cell>
          <cell r="F13" t="str">
            <v>Avril</v>
          </cell>
        </row>
        <row r="14">
          <cell r="B14" t="str">
            <v>BOJEMAMO</v>
          </cell>
          <cell r="D14">
            <v>7174</v>
          </cell>
          <cell r="F14" t="str">
            <v>Janvier</v>
          </cell>
        </row>
        <row r="15">
          <cell r="B15" t="str">
            <v>PASQUET</v>
          </cell>
          <cell r="D15">
            <v>825</v>
          </cell>
          <cell r="F15" t="str">
            <v>Mars</v>
          </cell>
        </row>
        <row r="16">
          <cell r="B16" t="str">
            <v>AFP</v>
          </cell>
          <cell r="D16">
            <v>3348.8</v>
          </cell>
          <cell r="F16" t="str">
            <v>Avril</v>
          </cell>
        </row>
        <row r="17">
          <cell r="B17" t="str">
            <v>CCI RB - Pépinières</v>
          </cell>
          <cell r="D17">
            <v>1430</v>
          </cell>
          <cell r="F17" t="str">
            <v>Mai</v>
          </cell>
        </row>
        <row r="18">
          <cell r="B18" t="str">
            <v>BOJEMAMO</v>
          </cell>
          <cell r="D18">
            <v>4204.18</v>
          </cell>
          <cell r="F18" t="str">
            <v>Février</v>
          </cell>
        </row>
        <row r="19">
          <cell r="B19" t="str">
            <v>BOJEMAMO</v>
          </cell>
          <cell r="D19">
            <v>6002.95</v>
          </cell>
          <cell r="F19" t="str">
            <v>Février</v>
          </cell>
        </row>
        <row r="20">
          <cell r="B20" t="str">
            <v>PASQUET</v>
          </cell>
          <cell r="D20">
            <v>1837.65</v>
          </cell>
          <cell r="F20" t="str">
            <v>Mars</v>
          </cell>
        </row>
        <row r="21">
          <cell r="B21" t="str">
            <v>APM - MDB</v>
          </cell>
          <cell r="D21">
            <v>849.16</v>
          </cell>
          <cell r="F21" t="str">
            <v>Mars</v>
          </cell>
        </row>
        <row r="22">
          <cell r="B22" t="str">
            <v>APM</v>
          </cell>
          <cell r="D22">
            <v>1482</v>
          </cell>
          <cell r="F22" t="str">
            <v>Mai</v>
          </cell>
        </row>
        <row r="23">
          <cell r="B23" t="str">
            <v>GERME</v>
          </cell>
          <cell r="D23">
            <v>1360</v>
          </cell>
          <cell r="F23" t="str">
            <v>Décembre</v>
          </cell>
        </row>
        <row r="24">
          <cell r="B24" t="str">
            <v>AFPI Charente</v>
          </cell>
          <cell r="D24">
            <v>5142.8</v>
          </cell>
          <cell r="F24" t="str">
            <v>Avril</v>
          </cell>
        </row>
        <row r="25">
          <cell r="B25" t="str">
            <v>CCI RB</v>
          </cell>
          <cell r="D25">
            <v>418.6</v>
          </cell>
          <cell r="F25" t="str">
            <v>juin</v>
          </cell>
        </row>
        <row r="26">
          <cell r="B26" t="str">
            <v>CCI RB</v>
          </cell>
          <cell r="D26">
            <v>418.6</v>
          </cell>
          <cell r="F26" t="str">
            <v>Octobre</v>
          </cell>
        </row>
        <row r="27">
          <cell r="B27" t="str">
            <v>BUROSCOPE</v>
          </cell>
          <cell r="D27">
            <v>8342.1</v>
          </cell>
        </row>
        <row r="28">
          <cell r="B28" t="str">
            <v>PASQUET</v>
          </cell>
          <cell r="D28">
            <v>1794</v>
          </cell>
          <cell r="F28" t="str">
            <v>juin</v>
          </cell>
        </row>
        <row r="29">
          <cell r="B29" t="str">
            <v>GERME</v>
          </cell>
          <cell r="D29">
            <v>2152.3200000000002</v>
          </cell>
          <cell r="F29" t="str">
            <v>Juin</v>
          </cell>
        </row>
        <row r="30">
          <cell r="B30" t="str">
            <v>BOJEMAMO</v>
          </cell>
          <cell r="D30">
            <v>3914.05</v>
          </cell>
          <cell r="F30" t="str">
            <v>Juin</v>
          </cell>
        </row>
        <row r="31">
          <cell r="B31" t="str">
            <v>AFP</v>
          </cell>
          <cell r="D31">
            <v>1674.4</v>
          </cell>
          <cell r="F31" t="str">
            <v>juin</v>
          </cell>
        </row>
        <row r="32">
          <cell r="B32" t="str">
            <v>DSS PACKAGING</v>
          </cell>
          <cell r="D32">
            <v>5956.0889999999999</v>
          </cell>
          <cell r="F32" t="str">
            <v>Aout</v>
          </cell>
        </row>
        <row r="33">
          <cell r="B33" t="str">
            <v>DSS PACKAGING</v>
          </cell>
          <cell r="D33">
            <v>40365</v>
          </cell>
          <cell r="F33" t="str">
            <v>Novembre</v>
          </cell>
        </row>
        <row r="34">
          <cell r="B34" t="str">
            <v>DSS PACKAGING</v>
          </cell>
          <cell r="D34">
            <v>11761.4</v>
          </cell>
          <cell r="F34" t="str">
            <v>Aout</v>
          </cell>
        </row>
        <row r="35">
          <cell r="B35" t="str">
            <v>TBI</v>
          </cell>
          <cell r="D35">
            <v>4471.7700000000004</v>
          </cell>
          <cell r="F35" t="str">
            <v>Juillet</v>
          </cell>
        </row>
        <row r="36">
          <cell r="B36" t="str">
            <v>FACE ATLANTIQUE</v>
          </cell>
          <cell r="D36">
            <v>17407.5</v>
          </cell>
        </row>
        <row r="37">
          <cell r="B37" t="str">
            <v>SAMSIC RH</v>
          </cell>
          <cell r="D37">
            <v>7941.36</v>
          </cell>
          <cell r="F37" t="str">
            <v>Octobre</v>
          </cell>
        </row>
        <row r="38">
          <cell r="B38" t="str">
            <v>FACE NATIONAL</v>
          </cell>
          <cell r="D38">
            <v>5443.8</v>
          </cell>
        </row>
        <row r="39">
          <cell r="B39" t="str">
            <v>GSA MANAGEMENT</v>
          </cell>
          <cell r="D39">
            <v>11960</v>
          </cell>
        </row>
        <row r="40">
          <cell r="B40" t="str">
            <v>MIEL</v>
          </cell>
          <cell r="D40">
            <v>9284</v>
          </cell>
        </row>
        <row r="41">
          <cell r="B41" t="str">
            <v>AFP</v>
          </cell>
          <cell r="D41">
            <v>1674.4</v>
          </cell>
          <cell r="F41" t="str">
            <v>Octobre</v>
          </cell>
        </row>
        <row r="42">
          <cell r="B42" t="str">
            <v>AFP</v>
          </cell>
          <cell r="D42">
            <v>1674.4</v>
          </cell>
          <cell r="F42" t="str">
            <v>Novembre</v>
          </cell>
        </row>
        <row r="43">
          <cell r="B43" t="str">
            <v>AFP</v>
          </cell>
          <cell r="D43">
            <v>1674.4</v>
          </cell>
          <cell r="F43" t="str">
            <v>Décembre</v>
          </cell>
        </row>
        <row r="44">
          <cell r="B44" t="str">
            <v>VEOLIA</v>
          </cell>
        </row>
        <row r="45">
          <cell r="B45" t="str">
            <v>CEDRE CONSEIL</v>
          </cell>
          <cell r="D45">
            <v>4784</v>
          </cell>
        </row>
        <row r="46">
          <cell r="B46" t="str">
            <v>DELTA DORE</v>
          </cell>
          <cell r="D46">
            <v>9712.33</v>
          </cell>
        </row>
        <row r="47">
          <cell r="B47" t="str">
            <v>Agence LOOM</v>
          </cell>
          <cell r="D47">
            <v>16069.6</v>
          </cell>
        </row>
        <row r="49">
          <cell r="B49" t="str">
            <v>APM - MDB</v>
          </cell>
          <cell r="D49">
            <v>1674</v>
          </cell>
          <cell r="F49" t="str">
            <v>OK Prévi.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PM"/>
      <sheetName val="Calculs Financiers"/>
    </sheetNames>
    <definedNames>
      <definedName name="Nb_de_paiements_par_an" refersTo="#REF!"/>
      <definedName name="Tx_intérêt_par_an" refersTo="#REF!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47"/>
  <sheetViews>
    <sheetView tabSelected="1" zoomScale="75" zoomScaleNormal="75"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K19" sqref="K19"/>
    </sheetView>
  </sheetViews>
  <sheetFormatPr baseColWidth="10" defaultColWidth="11.26953125" defaultRowHeight="14.5" x14ac:dyDescent="0.35"/>
  <cols>
    <col min="1" max="1" width="40.26953125" style="6" customWidth="1"/>
    <col min="2" max="13" width="13.7265625" style="4" customWidth="1"/>
    <col min="14" max="14" width="16.1796875" style="4" customWidth="1"/>
    <col min="15" max="15" width="14.453125" style="2" customWidth="1"/>
    <col min="16" max="16" width="13.26953125" style="3" bestFit="1" customWidth="1"/>
    <col min="17" max="17" width="14.453125" style="4" bestFit="1" customWidth="1"/>
    <col min="18" max="16384" width="11.26953125" style="4"/>
  </cols>
  <sheetData>
    <row r="1" spans="1:17" ht="19.149999999999999" customHeigh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ht="17.5" customHeight="1" x14ac:dyDescent="0.35">
      <c r="A2" s="5" t="s">
        <v>1</v>
      </c>
    </row>
    <row r="3" spans="1:17" x14ac:dyDescent="0.35"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8"/>
    </row>
    <row r="4" spans="1:17" s="14" customFormat="1" ht="20.25" customHeight="1" x14ac:dyDescent="0.35">
      <c r="A4" s="9" t="s">
        <v>15</v>
      </c>
      <c r="B4" s="10">
        <v>-10051.969999999999</v>
      </c>
      <c r="C4" s="10">
        <f>B46</f>
        <v>2096.0300000000007</v>
      </c>
      <c r="D4" s="10">
        <f t="shared" ref="D4:M4" si="0">C46</f>
        <v>26531.660000000003</v>
      </c>
      <c r="E4" s="10">
        <f t="shared" si="0"/>
        <v>34827.070000000007</v>
      </c>
      <c r="F4" s="10">
        <f t="shared" si="0"/>
        <v>53222.670000000006</v>
      </c>
      <c r="G4" s="10">
        <f t="shared" si="0"/>
        <v>77606.52</v>
      </c>
      <c r="H4" s="10">
        <f t="shared" si="0"/>
        <v>91093.07</v>
      </c>
      <c r="I4" s="10">
        <f t="shared" si="0"/>
        <v>102863.25</v>
      </c>
      <c r="J4" s="10">
        <f t="shared" si="0"/>
        <v>120580.739</v>
      </c>
      <c r="K4" s="10">
        <f t="shared" si="0"/>
        <v>120580.739</v>
      </c>
      <c r="L4" s="10">
        <f t="shared" si="0"/>
        <v>132289.09899999999</v>
      </c>
      <c r="M4" s="10">
        <f t="shared" si="0"/>
        <v>176002.49899999998</v>
      </c>
      <c r="N4" s="11"/>
      <c r="O4" s="12"/>
      <c r="P4" s="13"/>
      <c r="Q4" s="13"/>
    </row>
    <row r="5" spans="1:17" x14ac:dyDescent="0.35">
      <c r="A5" s="15" t="s">
        <v>16</v>
      </c>
      <c r="B5" s="16">
        <f>SUMIFS('[1]Propals TTC'!$D$2:$D$48,'[1]Propals TTC'!$F$2:$F$48,B3,'[1]Propals TTC'!$B$2:$B$48,"&lt;&gt;BOJEMAMO")+'[1]Propals TTC'!$D$49</f>
        <v>4974</v>
      </c>
      <c r="C5" s="16">
        <f>SUMIFS('[1]Propals TTC'!$D$2:$D$48,'[1]Propals TTC'!$F$2:$F$48,C3,'[1]Propals TTC'!$B$2:$B$48,"&lt;&gt;BOJEMAMO")+'[1]Propals TTC'!$D$49</f>
        <v>14228.5</v>
      </c>
      <c r="D5" s="16">
        <f>SUMIFS('[1]Propals TTC'!$D$2:$D$48,'[1]Propals TTC'!$F$2:$F$48,D3,'[1]Propals TTC'!$B$2:$B$48,"&lt;&gt;BOJEMAMO")+'[1]Propals TTC'!$D$49</f>
        <v>8295.41</v>
      </c>
      <c r="E5" s="16">
        <f>SUMIFS('[1]Propals TTC'!$D$2:$D$48,'[1]Propals TTC'!$F$2:$F$48,E3,'[1]Propals TTC'!$B$2:$B$48,"&lt;&gt;BOJEMAMO")+'[1]Propals TTC'!$D$49</f>
        <v>18395.599999999999</v>
      </c>
      <c r="F5" s="16">
        <f>SUMIFS('[1]Propals TTC'!$D$2:$D$48,'[1]Propals TTC'!$F$2:$F$48,F3,'[1]Propals TTC'!$B$2:$B$48,"&lt;&gt;BOJEMAMO")+'[1]Propals TTC'!$D$49</f>
        <v>24383.85</v>
      </c>
      <c r="G5" s="16">
        <f>SUMIFS('[1]Propals TTC'!$D$2:$D$48,'[1]Propals TTC'!$F$2:$F$48,G3,'[1]Propals TTC'!$B$2:$B$48,"&lt;&gt;BOJEMAMO")+'[1]Propals TTC'!$D$49</f>
        <v>9572.5</v>
      </c>
      <c r="H5" s="16">
        <f>SUMIFS('[1]Propals TTC'!$D$2:$D$48,'[1]Propals TTC'!$F$2:$F$48,H3,'[1]Propals TTC'!$B$2:$B$48,"&lt;&gt;BOJEMAMO")+'[1]Propals TTC'!$D$49</f>
        <v>14435.18</v>
      </c>
      <c r="I5" s="16">
        <f>SUMIFS('[1]Propals TTC'!$D$2:$D$48,'[1]Propals TTC'!$F$2:$F$48,I3,'[1]Propals TTC'!$B$2:$B$48,"&lt;&gt;BOJEMAMO")</f>
        <v>17717.489000000001</v>
      </c>
      <c r="J5" s="16"/>
      <c r="K5" s="16">
        <f>SUMIFS('[1]Propals TTC'!$D$2:$D$48,'[1]Propals TTC'!$F$2:$F$48,K3,'[1]Propals TTC'!$B$2:$B$48,"&lt;&gt;BOJEMAMO")+'[1]Propals TTC'!$D$49</f>
        <v>11708.359999999999</v>
      </c>
      <c r="L5" s="16">
        <f>SUMIFS('[1]Propals TTC'!$D$2:$D$48,'[1]Propals TTC'!$F$2:$F$48,L3,'[1]Propals TTC'!$B$2:$B$48,"&lt;&gt;BOJEMAMO")+'[1]Propals TTC'!$D$49</f>
        <v>43713.4</v>
      </c>
      <c r="M5" s="16">
        <f>SUMIFS('[1]Propals TTC'!$D$2:$D$48,'[1]Propals TTC'!$F$2:$F$48,M3,'[1]Propals TTC'!$B$2:$B$48,"&lt;&gt;BOJEMAMO")+'[1]Propals TTC'!$D$49</f>
        <v>4708.3999999999996</v>
      </c>
      <c r="N5" s="17">
        <f>SUM(B5:M5)</f>
        <v>172132.68899999998</v>
      </c>
      <c r="O5" s="18"/>
      <c r="P5" s="13"/>
    </row>
    <row r="6" spans="1:17" x14ac:dyDescent="0.35">
      <c r="A6" s="15" t="s">
        <v>17</v>
      </c>
      <c r="B6" s="16">
        <f>SUMIFS('[1]Propals TTC'!$D$2:$D$49,'[1]Propals TTC'!$F$2:$F$49,B3,'[1]Propals TTC'!$B$2:$B$49,"=BOJEMAMO")</f>
        <v>7174</v>
      </c>
      <c r="C6" s="16">
        <f>SUMIFS('[1]Propals TTC'!$D$2:$D$49,'[1]Propals TTC'!$F$2:$F$49,C3,'[1]Propals TTC'!$B$2:$B$49,"=BOJEMAMO")</f>
        <v>10207.130000000001</v>
      </c>
      <c r="D6" s="16">
        <f>SUMIFS('[1]Propals TTC'!$D$2:$D$49,'[1]Propals TTC'!$F$2:$F$49,D3,'[1]Propals TTC'!$B$2:$B$49,"=BOJEMAMO")</f>
        <v>0</v>
      </c>
      <c r="E6" s="16">
        <f>SUMIFS('[1]Propals TTC'!$D$2:$D$49,'[1]Propals TTC'!$F$2:$F$49,E3,'[1]Propals TTC'!$B$2:$B$49,"=BOJEMAMO")</f>
        <v>0</v>
      </c>
      <c r="F6" s="16">
        <f>SUMIFS('[1]Propals TTC'!$D$2:$D$49,'[1]Propals TTC'!$F$2:$F$49,F3,'[1]Propals TTC'!$B$2:$B$49,"=BOJEMAMO")</f>
        <v>0</v>
      </c>
      <c r="G6" s="16">
        <f>SUMIFS('[1]Propals TTC'!$D$2:$D$49,'[1]Propals TTC'!$F$2:$F$49,G3,'[1]Propals TTC'!$B$2:$B$49,"=BOJEMAMO")</f>
        <v>3914.05</v>
      </c>
      <c r="H6" s="16">
        <f>SUMIFS('[1]Propals TTC'!$D$2:$D$49,'[1]Propals TTC'!$F$2:$F$49,H3,'[1]Propals TTC'!$B$2:$B$49,"=BOJEMAMO")</f>
        <v>0</v>
      </c>
      <c r="I6" s="16">
        <f>SUMIFS('[1]Propals TTC'!$D$2:$D$49,'[1]Propals TTC'!$F$2:$F$49,I3,'[1]Propals TTC'!$B$2:$B$49,"=BOJEMAMO")</f>
        <v>0</v>
      </c>
      <c r="J6" s="16">
        <f>SUMIFS('[1]Propals TTC'!$D$2:$D$49,'[1]Propals TTC'!$F$2:$F$49,J3,'[1]Propals TTC'!$B$2:$B$49,"=BOJEMAMO")</f>
        <v>0</v>
      </c>
      <c r="K6" s="16">
        <f>SUMIFS('[1]Propals TTC'!$D$2:$D$49,'[1]Propals TTC'!$F$2:$F$49,K3,'[1]Propals TTC'!$B$2:$B$49,"=BOJEMAMO")</f>
        <v>0</v>
      </c>
      <c r="L6" s="16">
        <f>SUMIFS('[1]Propals TTC'!$D$2:$D$49,'[1]Propals TTC'!$F$2:$F$49,L3,'[1]Propals TTC'!$B$2:$B$49,"=BOJEMAMO")</f>
        <v>0</v>
      </c>
      <c r="M6" s="16">
        <f>SUMIFS('[1]Propals TTC'!$D$2:$D$49,'[1]Propals TTC'!$F$2:$F$49,M3,'[1]Propals TTC'!$B$2:$B$49,"=BOJEMAMO")</f>
        <v>0</v>
      </c>
      <c r="N6" s="17">
        <f>SUM(B6:M6)</f>
        <v>21295.18</v>
      </c>
      <c r="O6" s="18"/>
    </row>
    <row r="7" spans="1:17" s="2" customFormat="1" ht="21.65" customHeight="1" x14ac:dyDescent="0.35">
      <c r="A7" s="19" t="s">
        <v>18</v>
      </c>
      <c r="B7" s="20">
        <f>SUM(B5:B6)</f>
        <v>12148</v>
      </c>
      <c r="C7" s="20">
        <f t="shared" ref="C7:N7" si="1">SUM(C5:C6)</f>
        <v>24435.63</v>
      </c>
      <c r="D7" s="20">
        <f t="shared" si="1"/>
        <v>8295.41</v>
      </c>
      <c r="E7" s="20">
        <f t="shared" si="1"/>
        <v>18395.599999999999</v>
      </c>
      <c r="F7" s="20">
        <f t="shared" si="1"/>
        <v>24383.85</v>
      </c>
      <c r="G7" s="20">
        <f t="shared" si="1"/>
        <v>13486.55</v>
      </c>
      <c r="H7" s="20">
        <f t="shared" si="1"/>
        <v>14435.18</v>
      </c>
      <c r="I7" s="20">
        <f>SUM(I5:I6)</f>
        <v>17717.489000000001</v>
      </c>
      <c r="J7" s="20"/>
      <c r="K7" s="20">
        <f>SUM(K5:K6)</f>
        <v>11708.359999999999</v>
      </c>
      <c r="L7" s="20">
        <f t="shared" si="1"/>
        <v>43713.4</v>
      </c>
      <c r="M7" s="20">
        <f t="shared" si="1"/>
        <v>4708.3999999999996</v>
      </c>
      <c r="N7" s="20">
        <f t="shared" si="1"/>
        <v>193427.86899999998</v>
      </c>
      <c r="O7" s="18"/>
      <c r="P7" s="21"/>
    </row>
    <row r="8" spans="1:17" x14ac:dyDescent="0.35">
      <c r="A8" s="22" t="s">
        <v>19</v>
      </c>
      <c r="B8" s="16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17">
        <f>SUM(B8:M8)</f>
        <v>0</v>
      </c>
      <c r="O8" s="18"/>
    </row>
    <row r="9" spans="1:17" x14ac:dyDescent="0.35">
      <c r="A9" s="22" t="s">
        <v>20</v>
      </c>
      <c r="B9" s="16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17">
        <f>SUM(B9:M9)</f>
        <v>0</v>
      </c>
      <c r="O9" s="18"/>
    </row>
    <row r="10" spans="1:17" x14ac:dyDescent="0.35">
      <c r="A10" s="22" t="s">
        <v>21</v>
      </c>
      <c r="B10" s="16"/>
      <c r="C10" s="23"/>
      <c r="D10" s="23"/>
      <c r="E10" s="23"/>
      <c r="F10" s="24"/>
      <c r="G10" s="24"/>
      <c r="H10" s="24"/>
      <c r="I10" s="24"/>
      <c r="J10" s="24"/>
      <c r="K10" s="24"/>
      <c r="L10" s="24"/>
      <c r="M10" s="24"/>
      <c r="N10" s="17">
        <f>SUM(B10:M10)</f>
        <v>0</v>
      </c>
      <c r="O10" s="18"/>
    </row>
    <row r="11" spans="1:17" x14ac:dyDescent="0.35">
      <c r="A11" s="22" t="s">
        <v>22</v>
      </c>
      <c r="B11" s="16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17">
        <f>SUM(B11:M11)</f>
        <v>0</v>
      </c>
      <c r="O11" s="18"/>
    </row>
    <row r="12" spans="1:17" x14ac:dyDescent="0.35">
      <c r="A12" s="25" t="s">
        <v>23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>
        <f>SUM(N8:N11)</f>
        <v>0</v>
      </c>
      <c r="O12" s="18"/>
    </row>
    <row r="13" spans="1:17" x14ac:dyDescent="0.35">
      <c r="A13" s="22" t="s">
        <v>24</v>
      </c>
      <c r="B13" s="16"/>
      <c r="C13" s="23"/>
      <c r="D13" s="23"/>
      <c r="E13" s="23"/>
      <c r="F13" s="23"/>
      <c r="G13" s="24"/>
      <c r="H13" s="24"/>
      <c r="I13" s="24"/>
      <c r="J13" s="24"/>
      <c r="K13" s="24"/>
      <c r="L13" s="24"/>
      <c r="M13" s="24"/>
      <c r="N13" s="17">
        <f>SUM(B13:M13)</f>
        <v>0</v>
      </c>
      <c r="O13" s="18"/>
    </row>
    <row r="14" spans="1:17" x14ac:dyDescent="0.35">
      <c r="A14" s="22" t="s">
        <v>25</v>
      </c>
      <c r="B14" s="16"/>
      <c r="C14" s="23"/>
      <c r="D14" s="23"/>
      <c r="E14" s="23"/>
      <c r="F14" s="23"/>
      <c r="G14" s="24"/>
      <c r="H14" s="24"/>
      <c r="I14" s="24"/>
      <c r="J14" s="24"/>
      <c r="K14" s="24"/>
      <c r="L14" s="24"/>
      <c r="M14" s="24"/>
      <c r="N14" s="17">
        <f>SUM(B14:M14)</f>
        <v>0</v>
      </c>
      <c r="O14" s="18"/>
    </row>
    <row r="15" spans="1:17" x14ac:dyDescent="0.35">
      <c r="A15" s="22" t="s">
        <v>26</v>
      </c>
      <c r="B15" s="16"/>
      <c r="C15" s="23"/>
      <c r="D15" s="23"/>
      <c r="E15" s="23"/>
      <c r="F15" s="23"/>
      <c r="G15" s="24"/>
      <c r="H15" s="24"/>
      <c r="I15" s="24"/>
      <c r="J15" s="24"/>
      <c r="K15" s="24"/>
      <c r="L15" s="24"/>
      <c r="M15" s="24"/>
      <c r="N15" s="17">
        <f>SUM(B15:M15)</f>
        <v>0</v>
      </c>
      <c r="O15" s="18"/>
    </row>
    <row r="16" spans="1:17" x14ac:dyDescent="0.35">
      <c r="A16" s="22" t="s">
        <v>27</v>
      </c>
      <c r="B16" s="16"/>
      <c r="C16" s="23"/>
      <c r="D16" s="23"/>
      <c r="E16" s="23"/>
      <c r="F16" s="23"/>
      <c r="G16" s="24"/>
      <c r="H16" s="24"/>
      <c r="I16" s="24"/>
      <c r="J16" s="24"/>
      <c r="K16" s="24"/>
      <c r="L16" s="24"/>
      <c r="M16" s="24"/>
      <c r="N16" s="17">
        <f>SUM(B16:M16)</f>
        <v>0</v>
      </c>
      <c r="O16" s="18"/>
    </row>
    <row r="17" spans="1:16" x14ac:dyDescent="0.35">
      <c r="A17" s="22" t="s">
        <v>28</v>
      </c>
      <c r="B17" s="16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17">
        <f>SUM(B17:M17)</f>
        <v>0</v>
      </c>
      <c r="O17" s="18"/>
    </row>
    <row r="18" spans="1:16" s="2" customFormat="1" ht="15.65" customHeight="1" x14ac:dyDescent="0.35">
      <c r="A18" s="28" t="s">
        <v>29</v>
      </c>
      <c r="B18" s="29"/>
      <c r="C18" s="29"/>
      <c r="D18" s="29"/>
      <c r="E18" s="29"/>
      <c r="F18" s="29"/>
      <c r="G18" s="29"/>
      <c r="H18" s="29"/>
      <c r="I18" s="29"/>
      <c r="J18" s="29"/>
      <c r="K18" s="30"/>
      <c r="L18" s="30"/>
      <c r="M18" s="30"/>
      <c r="N18" s="27">
        <f>SUM(N13:N17)</f>
        <v>0</v>
      </c>
      <c r="O18" s="18"/>
      <c r="P18" s="21"/>
    </row>
    <row r="19" spans="1:16" s="49" customFormat="1" ht="14" x14ac:dyDescent="0.3">
      <c r="A19" s="51" t="s">
        <v>30</v>
      </c>
      <c r="B19" s="50"/>
      <c r="C19" s="50"/>
      <c r="D19" s="52"/>
      <c r="E19" s="50"/>
      <c r="F19" s="50"/>
      <c r="G19" s="50"/>
      <c r="H19" s="53">
        <v>2665</v>
      </c>
      <c r="I19" s="54"/>
      <c r="J19" s="54"/>
      <c r="K19" s="56" t="s">
        <v>58</v>
      </c>
      <c r="L19" s="54"/>
      <c r="M19" s="54"/>
      <c r="N19" s="50">
        <f>SUM(B19:M19)</f>
        <v>2665</v>
      </c>
      <c r="O19" s="43"/>
      <c r="P19" s="55"/>
    </row>
    <row r="20" spans="1:16" x14ac:dyDescent="0.35">
      <c r="A20" s="22" t="s">
        <v>31</v>
      </c>
      <c r="B20" s="16"/>
      <c r="C20" s="23"/>
      <c r="D20" s="23"/>
      <c r="E20" s="23"/>
      <c r="F20" s="23"/>
      <c r="G20" s="23"/>
      <c r="H20" s="24"/>
      <c r="I20" s="24"/>
      <c r="J20" s="24"/>
      <c r="K20" s="24"/>
      <c r="L20" s="24"/>
      <c r="M20" s="24"/>
      <c r="N20" s="17">
        <f>SUM(B20:M20)</f>
        <v>0</v>
      </c>
      <c r="O20" s="18"/>
    </row>
    <row r="21" spans="1:16" x14ac:dyDescent="0.35">
      <c r="A21" s="22" t="s">
        <v>32</v>
      </c>
      <c r="B21" s="16"/>
      <c r="C21" s="23"/>
      <c r="D21" s="23"/>
      <c r="E21" s="23"/>
      <c r="F21" s="23"/>
      <c r="G21" s="23"/>
      <c r="H21" s="24"/>
      <c r="I21" s="24"/>
      <c r="J21" s="24"/>
      <c r="K21" s="24"/>
      <c r="L21" s="24"/>
      <c r="M21" s="24"/>
      <c r="N21" s="17">
        <f>SUM(B21:M21)</f>
        <v>0</v>
      </c>
      <c r="O21" s="18"/>
    </row>
    <row r="22" spans="1:16" x14ac:dyDescent="0.35">
      <c r="A22" s="22" t="s">
        <v>33</v>
      </c>
      <c r="B22" s="16"/>
      <c r="C22" s="23"/>
      <c r="D22" s="23"/>
      <c r="E22" s="23"/>
      <c r="F22" s="23"/>
      <c r="G22" s="23"/>
      <c r="H22" s="24"/>
      <c r="I22" s="24"/>
      <c r="J22" s="24"/>
      <c r="K22" s="24"/>
      <c r="L22" s="24"/>
      <c r="M22" s="24"/>
      <c r="N22" s="17">
        <f>SUM(B22:M22)</f>
        <v>0</v>
      </c>
      <c r="O22" s="18"/>
    </row>
    <row r="23" spans="1:16" x14ac:dyDescent="0.35">
      <c r="A23" s="25" t="s">
        <v>34</v>
      </c>
      <c r="B23" s="31"/>
      <c r="C23" s="31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27">
        <f>SUM(N19:N22)</f>
        <v>2665</v>
      </c>
      <c r="O23" s="18"/>
    </row>
    <row r="24" spans="1:16" x14ac:dyDescent="0.35">
      <c r="A24" s="33" t="s">
        <v>35</v>
      </c>
      <c r="B24" s="16"/>
      <c r="C24" s="23"/>
      <c r="D24" s="23"/>
      <c r="E24" s="23"/>
      <c r="F24" s="23"/>
      <c r="G24" s="24"/>
      <c r="H24" s="24"/>
      <c r="I24" s="24"/>
      <c r="J24" s="24"/>
      <c r="K24" s="24"/>
      <c r="L24" s="24"/>
      <c r="M24" s="24"/>
      <c r="N24" s="17">
        <f t="shared" ref="N24:N44" si="2">SUM(B24:M24)</f>
        <v>0</v>
      </c>
      <c r="O24" s="18"/>
    </row>
    <row r="25" spans="1:16" x14ac:dyDescent="0.35">
      <c r="A25" s="22" t="s">
        <v>36</v>
      </c>
      <c r="B25" s="16"/>
      <c r="C25" s="24"/>
      <c r="D25" s="23"/>
      <c r="E25" s="23"/>
      <c r="F25" s="23"/>
      <c r="G25" s="24"/>
      <c r="H25" s="24"/>
      <c r="I25" s="24"/>
      <c r="J25" s="24"/>
      <c r="K25" s="24"/>
      <c r="L25" s="24"/>
      <c r="M25" s="24"/>
      <c r="N25" s="17">
        <f t="shared" si="2"/>
        <v>0</v>
      </c>
      <c r="O25" s="18"/>
    </row>
    <row r="26" spans="1:16" x14ac:dyDescent="0.35">
      <c r="A26" s="22" t="s">
        <v>37</v>
      </c>
      <c r="B26" s="16"/>
      <c r="C26" s="24"/>
      <c r="D26" s="23"/>
      <c r="E26" s="23"/>
      <c r="F26" s="23"/>
      <c r="G26" s="24"/>
      <c r="H26" s="24"/>
      <c r="I26" s="24"/>
      <c r="J26" s="24"/>
      <c r="K26" s="24"/>
      <c r="L26" s="24"/>
      <c r="M26" s="24"/>
      <c r="N26" s="17">
        <f t="shared" si="2"/>
        <v>0</v>
      </c>
      <c r="O26" s="18"/>
    </row>
    <row r="27" spans="1:16" x14ac:dyDescent="0.35">
      <c r="A27" s="22" t="s">
        <v>38</v>
      </c>
      <c r="B27" s="16"/>
      <c r="C27" s="24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17">
        <f t="shared" si="2"/>
        <v>0</v>
      </c>
      <c r="O27" s="18"/>
    </row>
    <row r="28" spans="1:16" x14ac:dyDescent="0.35">
      <c r="A28" s="22" t="s">
        <v>39</v>
      </c>
      <c r="B28" s="16"/>
      <c r="C28" s="23"/>
      <c r="D28" s="23"/>
      <c r="E28" s="23"/>
      <c r="F28" s="23"/>
      <c r="G28" s="24"/>
      <c r="H28" s="24"/>
      <c r="I28" s="24"/>
      <c r="J28" s="24"/>
      <c r="K28" s="24"/>
      <c r="L28" s="24"/>
      <c r="M28" s="24"/>
      <c r="N28" s="17">
        <f t="shared" si="2"/>
        <v>0</v>
      </c>
      <c r="O28" s="18"/>
    </row>
    <row r="29" spans="1:16" x14ac:dyDescent="0.35">
      <c r="A29" s="22" t="s">
        <v>40</v>
      </c>
      <c r="B29" s="16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17">
        <f t="shared" si="2"/>
        <v>0</v>
      </c>
      <c r="O29" s="18"/>
    </row>
    <row r="30" spans="1:16" x14ac:dyDescent="0.35">
      <c r="A30" s="22" t="s">
        <v>41</v>
      </c>
      <c r="B30" s="16"/>
      <c r="C30" s="23"/>
      <c r="D30" s="23"/>
      <c r="E30" s="23"/>
      <c r="F30" s="23"/>
      <c r="G30" s="23"/>
      <c r="H30" s="24"/>
      <c r="I30" s="24"/>
      <c r="J30" s="24"/>
      <c r="K30" s="24"/>
      <c r="L30" s="24"/>
      <c r="M30" s="24"/>
      <c r="N30" s="17">
        <f t="shared" si="2"/>
        <v>0</v>
      </c>
      <c r="O30" s="18"/>
    </row>
    <row r="31" spans="1:16" s="2" customFormat="1" x14ac:dyDescent="0.35">
      <c r="A31" s="33" t="s">
        <v>42</v>
      </c>
      <c r="B31" s="23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17">
        <f t="shared" si="2"/>
        <v>0</v>
      </c>
      <c r="O31" s="18"/>
      <c r="P31" s="21"/>
    </row>
    <row r="32" spans="1:16" s="2" customFormat="1" x14ac:dyDescent="0.35">
      <c r="A32" s="33" t="s">
        <v>43</v>
      </c>
      <c r="B32" s="23"/>
      <c r="C32" s="23"/>
      <c r="D32" s="23"/>
      <c r="E32" s="23"/>
      <c r="F32" s="23"/>
      <c r="G32" s="24"/>
      <c r="H32" s="24"/>
      <c r="I32" s="24"/>
      <c r="J32" s="24"/>
      <c r="K32" s="24"/>
      <c r="L32" s="24"/>
      <c r="M32" s="24"/>
      <c r="N32" s="17">
        <f t="shared" si="2"/>
        <v>0</v>
      </c>
      <c r="O32" s="18"/>
      <c r="P32" s="21"/>
    </row>
    <row r="33" spans="1:16" s="2" customFormat="1" x14ac:dyDescent="0.35">
      <c r="A33" s="33" t="s">
        <v>44</v>
      </c>
      <c r="B33" s="23"/>
      <c r="C33" s="23"/>
      <c r="D33" s="23"/>
      <c r="E33" s="23"/>
      <c r="F33" s="23"/>
      <c r="G33" s="23"/>
      <c r="H33" s="24"/>
      <c r="I33" s="24"/>
      <c r="J33" s="24"/>
      <c r="K33" s="24"/>
      <c r="L33" s="24"/>
      <c r="M33" s="24"/>
      <c r="N33" s="17">
        <f t="shared" si="2"/>
        <v>0</v>
      </c>
      <c r="O33" s="18"/>
      <c r="P33" s="21"/>
    </row>
    <row r="34" spans="1:16" s="2" customFormat="1" x14ac:dyDescent="0.35">
      <c r="A34" s="33" t="s">
        <v>45</v>
      </c>
      <c r="B34" s="23"/>
      <c r="C34" s="23"/>
      <c r="D34" s="23"/>
      <c r="E34" s="23"/>
      <c r="F34" s="23"/>
      <c r="G34" s="23"/>
      <c r="H34" s="23"/>
      <c r="I34" s="24"/>
      <c r="J34" s="24"/>
      <c r="K34" s="24"/>
      <c r="L34" s="24"/>
      <c r="M34" s="24"/>
      <c r="N34" s="17">
        <f t="shared" si="2"/>
        <v>0</v>
      </c>
      <c r="O34" s="18"/>
      <c r="P34" s="21"/>
    </row>
    <row r="35" spans="1:16" x14ac:dyDescent="0.35">
      <c r="A35" s="33" t="s">
        <v>46</v>
      </c>
      <c r="B35" s="16"/>
      <c r="C35" s="16"/>
      <c r="D35" s="16"/>
      <c r="E35" s="16"/>
      <c r="F35" s="16"/>
      <c r="G35" s="23"/>
      <c r="H35" s="23"/>
      <c r="I35" s="24"/>
      <c r="J35" s="24"/>
      <c r="K35" s="24"/>
      <c r="L35" s="24"/>
      <c r="M35" s="24"/>
      <c r="N35" s="17">
        <f t="shared" si="2"/>
        <v>0</v>
      </c>
      <c r="O35" s="18"/>
    </row>
    <row r="36" spans="1:16" s="2" customFormat="1" x14ac:dyDescent="0.35">
      <c r="A36" s="33" t="s">
        <v>47</v>
      </c>
      <c r="B36" s="23"/>
      <c r="C36" s="23"/>
      <c r="D36" s="23"/>
      <c r="E36" s="23"/>
      <c r="F36" s="23"/>
      <c r="G36" s="23"/>
      <c r="H36" s="23"/>
      <c r="I36" s="24"/>
      <c r="J36" s="24"/>
      <c r="K36" s="24"/>
      <c r="L36" s="24"/>
      <c r="M36" s="24"/>
      <c r="N36" s="17">
        <f t="shared" si="2"/>
        <v>0</v>
      </c>
      <c r="O36" s="18"/>
      <c r="P36" s="21"/>
    </row>
    <row r="37" spans="1:16" x14ac:dyDescent="0.35">
      <c r="A37" s="22" t="s">
        <v>48</v>
      </c>
      <c r="B37" s="16"/>
      <c r="C37" s="34"/>
      <c r="D37" s="34"/>
      <c r="E37" s="35"/>
      <c r="F37" s="23"/>
      <c r="G37" s="23"/>
      <c r="H37" s="23"/>
      <c r="I37" s="24"/>
      <c r="J37" s="24"/>
      <c r="K37" s="24"/>
      <c r="L37" s="24"/>
      <c r="M37" s="24"/>
      <c r="N37" s="17">
        <f>SUM(B37:M37)</f>
        <v>0</v>
      </c>
      <c r="O37" s="18"/>
    </row>
    <row r="38" spans="1:16" x14ac:dyDescent="0.35">
      <c r="A38" s="22" t="s">
        <v>49</v>
      </c>
      <c r="B38" s="16"/>
      <c r="C38" s="23"/>
      <c r="D38" s="23"/>
      <c r="E38" s="23"/>
      <c r="F38" s="23"/>
      <c r="G38" s="23"/>
      <c r="H38" s="23"/>
      <c r="I38" s="24"/>
      <c r="J38" s="24"/>
      <c r="K38" s="24"/>
      <c r="L38" s="24"/>
      <c r="M38" s="24"/>
      <c r="N38" s="17">
        <f>SUM(B38:M38)</f>
        <v>0</v>
      </c>
      <c r="O38" s="18"/>
    </row>
    <row r="39" spans="1:16" s="2" customFormat="1" x14ac:dyDescent="0.35">
      <c r="A39" s="33" t="s">
        <v>50</v>
      </c>
      <c r="B39" s="23"/>
      <c r="C39" s="23"/>
      <c r="D39" s="23"/>
      <c r="E39" s="23"/>
      <c r="F39" s="23"/>
      <c r="G39" s="23"/>
      <c r="H39" s="23"/>
      <c r="I39" s="24"/>
      <c r="J39" s="24"/>
      <c r="K39" s="24"/>
      <c r="L39" s="24"/>
      <c r="M39" s="24"/>
      <c r="N39" s="17">
        <f t="shared" si="2"/>
        <v>0</v>
      </c>
      <c r="O39" s="18"/>
      <c r="P39" s="21"/>
    </row>
    <row r="40" spans="1:16" s="2" customFormat="1" x14ac:dyDescent="0.35">
      <c r="A40" s="33" t="s">
        <v>51</v>
      </c>
      <c r="B40" s="23"/>
      <c r="C40" s="23"/>
      <c r="D40" s="24"/>
      <c r="E40" s="23"/>
      <c r="F40" s="24"/>
      <c r="G40" s="24"/>
      <c r="H40" s="24"/>
      <c r="I40" s="24"/>
      <c r="J40" s="24"/>
      <c r="K40" s="24"/>
      <c r="L40" s="24"/>
      <c r="M40" s="24"/>
      <c r="N40" s="17">
        <f>SUM(B40:M40)</f>
        <v>0</v>
      </c>
      <c r="O40" s="18"/>
      <c r="P40" s="21"/>
    </row>
    <row r="41" spans="1:16" x14ac:dyDescent="0.35">
      <c r="A41" s="22" t="s">
        <v>52</v>
      </c>
      <c r="B41" s="16"/>
      <c r="C41" s="23"/>
      <c r="D41" s="23"/>
      <c r="E41" s="23"/>
      <c r="F41" s="23"/>
      <c r="G41" s="23"/>
      <c r="H41" s="23"/>
      <c r="I41" s="24"/>
      <c r="J41" s="23"/>
      <c r="K41" s="24"/>
      <c r="L41" s="24"/>
      <c r="M41" s="24"/>
      <c r="N41" s="17">
        <f>SUM(B41:M41)</f>
        <v>0</v>
      </c>
      <c r="O41" s="18"/>
    </row>
    <row r="42" spans="1:16" x14ac:dyDescent="0.35">
      <c r="A42" s="36" t="s">
        <v>53</v>
      </c>
      <c r="B42" s="37"/>
      <c r="C42" s="38"/>
      <c r="D42" s="23"/>
      <c r="E42" s="35"/>
      <c r="F42" s="35"/>
      <c r="G42" s="35"/>
      <c r="H42" s="35"/>
      <c r="I42" s="38"/>
      <c r="J42" s="38"/>
      <c r="K42" s="35"/>
      <c r="L42" s="38"/>
      <c r="M42" s="38"/>
      <c r="N42" s="39">
        <f t="shared" si="2"/>
        <v>0</v>
      </c>
      <c r="O42" s="18"/>
    </row>
    <row r="43" spans="1:16" ht="15" thickBot="1" x14ac:dyDescent="0.4">
      <c r="A43" s="25" t="s">
        <v>54</v>
      </c>
      <c r="B43" s="25"/>
      <c r="C43" s="31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27">
        <f>SUM(N24:N42)</f>
        <v>0</v>
      </c>
      <c r="O43" s="18"/>
    </row>
    <row r="44" spans="1:16" ht="20.5" customHeight="1" thickBot="1" x14ac:dyDescent="0.4">
      <c r="A44" s="40" t="s">
        <v>55</v>
      </c>
      <c r="B44" s="41">
        <f>SUM(B8:B42)</f>
        <v>0</v>
      </c>
      <c r="C44" s="41">
        <f>SUM(C8:C42)</f>
        <v>0</v>
      </c>
      <c r="D44" s="41">
        <f>SUM(D8:D42)</f>
        <v>0</v>
      </c>
      <c r="E44" s="41">
        <f>SUM(E8:E42)</f>
        <v>0</v>
      </c>
      <c r="F44" s="41">
        <f>SUM(F8:F42)</f>
        <v>0</v>
      </c>
      <c r="G44" s="41">
        <f>SUM(G8:G42)</f>
        <v>0</v>
      </c>
      <c r="H44" s="41">
        <f>SUM(H8:H42)</f>
        <v>2665</v>
      </c>
      <c r="I44" s="41">
        <f>SUM(I8:I42)</f>
        <v>0</v>
      </c>
      <c r="J44" s="41">
        <f>SUM(J8:J42)</f>
        <v>0</v>
      </c>
      <c r="K44" s="41">
        <f>SUM(K8:K42)</f>
        <v>0</v>
      </c>
      <c r="L44" s="41">
        <f>SUM(L8:L42)</f>
        <v>0</v>
      </c>
      <c r="M44" s="41">
        <f>SUM(M8:M42)</f>
        <v>0</v>
      </c>
      <c r="N44" s="42">
        <f t="shared" si="2"/>
        <v>2665</v>
      </c>
      <c r="O44" s="43"/>
    </row>
    <row r="45" spans="1:16" x14ac:dyDescent="0.35">
      <c r="A45" s="44" t="s">
        <v>56</v>
      </c>
      <c r="B45" s="45">
        <f>B7-B44</f>
        <v>12148</v>
      </c>
      <c r="C45" s="45">
        <f>C7-C44</f>
        <v>24435.63</v>
      </c>
      <c r="D45" s="45">
        <f>D7-D44</f>
        <v>8295.41</v>
      </c>
      <c r="E45" s="45">
        <f>E7-E44</f>
        <v>18395.599999999999</v>
      </c>
      <c r="F45" s="45">
        <f>F7-F44</f>
        <v>24383.85</v>
      </c>
      <c r="G45" s="45">
        <f>G7-G44</f>
        <v>13486.55</v>
      </c>
      <c r="H45" s="45">
        <f>H7-H44</f>
        <v>11770.18</v>
      </c>
      <c r="I45" s="45">
        <f>I7-I44</f>
        <v>17717.489000000001</v>
      </c>
      <c r="J45" s="45">
        <f>J7-J44</f>
        <v>0</v>
      </c>
      <c r="K45" s="45">
        <f>K7-K44</f>
        <v>11708.359999999999</v>
      </c>
      <c r="L45" s="45">
        <f>L7-L44</f>
        <v>43713.4</v>
      </c>
      <c r="M45" s="45">
        <f>M7-M44</f>
        <v>4708.3999999999996</v>
      </c>
      <c r="N45" s="46"/>
    </row>
    <row r="46" spans="1:16" ht="19.899999999999999" customHeight="1" x14ac:dyDescent="0.35">
      <c r="A46" s="47" t="s">
        <v>57</v>
      </c>
      <c r="B46" s="48">
        <f>B4+B45</f>
        <v>2096.0300000000007</v>
      </c>
      <c r="C46" s="48">
        <f>C4+C45</f>
        <v>26531.660000000003</v>
      </c>
      <c r="D46" s="48">
        <f>D4+D45</f>
        <v>34827.070000000007</v>
      </c>
      <c r="E46" s="48">
        <f>E4+E45</f>
        <v>53222.670000000006</v>
      </c>
      <c r="F46" s="48">
        <f>F4+F45</f>
        <v>77606.52</v>
      </c>
      <c r="G46" s="48">
        <f>G4+G45</f>
        <v>91093.07</v>
      </c>
      <c r="H46" s="48">
        <f>H4+H45</f>
        <v>102863.25</v>
      </c>
      <c r="I46" s="48">
        <f>I4+I45</f>
        <v>120580.739</v>
      </c>
      <c r="J46" s="48">
        <f>J4+J45</f>
        <v>120580.739</v>
      </c>
      <c r="K46" s="48">
        <f>K4+K45</f>
        <v>132289.09899999999</v>
      </c>
      <c r="L46" s="48">
        <f>L4+L45</f>
        <v>176002.49899999998</v>
      </c>
      <c r="M46" s="48">
        <f>M4+M45</f>
        <v>180710.89899999998</v>
      </c>
      <c r="N46" s="46"/>
    </row>
    <row r="47" spans="1:16" x14ac:dyDescent="0.35">
      <c r="A47" s="4"/>
    </row>
  </sheetData>
  <mergeCells count="1">
    <mergeCell ref="A1:N1"/>
  </mergeCells>
  <printOptions horizontalCentered="1"/>
  <pageMargins left="0" right="0" top="0.23622047244094491" bottom="0.11811023622047245" header="0.31496062992125984" footer="0.11811023622047245"/>
  <pageSetup paperSize="9" scale="64" orientation="landscape" horizontalDpi="4294967294" r:id="rId1"/>
  <headerFooter alignWithMargins="0">
    <oddHeader>&amp;R&amp;A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Prév.TTC 2011</vt:lpstr>
      <vt:lpstr>'Prév.TTC 2011'!Zone_d_impression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Agnès</dc:creator>
  <cp:lastModifiedBy>Agnès</cp:lastModifiedBy>
  <dcterms:created xsi:type="dcterms:W3CDTF">2011-10-05T16:47:55Z</dcterms:created>
  <dcterms:modified xsi:type="dcterms:W3CDTF">2011-10-05T16:55:22Z</dcterms:modified>
</cp:coreProperties>
</file>