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ony\Desktop\"/>
    </mc:Choice>
  </mc:AlternateContent>
  <xr:revisionPtr revIDLastSave="0" documentId="13_ncr:1_{B8B350D3-1005-4BDE-935F-F5B1E314C735}" xr6:coauthVersionLast="47" xr6:coauthVersionMax="47" xr10:uidLastSave="{00000000-0000-0000-0000-000000000000}"/>
  <bookViews>
    <workbookView xWindow="-120" yWindow="-120" windowWidth="29040" windowHeight="15840" xr2:uid="{CBC03E2A-CABD-4300-B2B6-6AC4ADCA2801}"/>
  </bookViews>
  <sheets>
    <sheet name="Testt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3" i="1" l="1"/>
  <c r="G14" i="1"/>
  <c r="G16" i="1" s="1"/>
  <c r="G12" i="1"/>
  <c r="F13" i="1"/>
  <c r="F16" i="1" s="1"/>
  <c r="F14" i="1"/>
  <c r="F12" i="1"/>
  <c r="E13" i="1"/>
  <c r="E14" i="1"/>
  <c r="E16" i="1"/>
  <c r="E12" i="1"/>
  <c r="D13" i="1"/>
  <c r="D14" i="1"/>
  <c r="D12" i="1"/>
  <c r="C14" i="1"/>
  <c r="C13" i="1"/>
  <c r="C12" i="1"/>
  <c r="C16" i="1"/>
  <c r="D16" i="1"/>
  <c r="G8" i="1"/>
  <c r="F8" i="1"/>
  <c r="E8" i="1"/>
  <c r="D8" i="1"/>
  <c r="C8" i="1"/>
</calcChain>
</file>

<file path=xl/sharedStrings.xml><?xml version="1.0" encoding="utf-8"?>
<sst xmlns="http://schemas.openxmlformats.org/spreadsheetml/2006/main" count="24" uniqueCount="14">
  <si>
    <t>Revenus (RE)</t>
  </si>
  <si>
    <t>Appart</t>
  </si>
  <si>
    <t>2021</t>
  </si>
  <si>
    <t>2022</t>
  </si>
  <si>
    <t>2023</t>
  </si>
  <si>
    <t>2024</t>
  </si>
  <si>
    <t>2025</t>
  </si>
  <si>
    <t>loyer 1</t>
  </si>
  <si>
    <t>Loyer 2</t>
  </si>
  <si>
    <t>Loyer 3</t>
  </si>
  <si>
    <t>Loyer 4</t>
  </si>
  <si>
    <t>Total revenus</t>
  </si>
  <si>
    <t>Effort financier (EF)</t>
  </si>
  <si>
    <t>Total d'effort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</si>
</sst>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??\ [$€-40C]_-;_-@_-"/>
  </numFmts>
  <fonts count="3" x14ac:knownFonts="1">
    <font>
      <sz val="11"/>
      <color theme="1"/>
      <name val="Arial"/>
      <family val="2"/>
    </font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4" xfId="1" applyBorder="1"/>
    <xf numFmtId="0" fontId="1" fillId="0" borderId="0" xfId="1"/>
    <xf numFmtId="0" fontId="1" fillId="0" borderId="5" xfId="1" applyBorder="1"/>
    <xf numFmtId="0" fontId="1" fillId="0" borderId="6" xfId="1" applyBorder="1"/>
    <xf numFmtId="164" fontId="1" fillId="0" borderId="7" xfId="1" applyNumberFormat="1" applyBorder="1"/>
    <xf numFmtId="164" fontId="1" fillId="0" borderId="8" xfId="1" applyNumberFormat="1" applyBorder="1"/>
    <xf numFmtId="164" fontId="1" fillId="0" borderId="0" xfId="1" applyNumberFormat="1"/>
    <xf numFmtId="164" fontId="1" fillId="0" borderId="5" xfId="1" applyNumberFormat="1" applyBorder="1"/>
    <xf numFmtId="164" fontId="2" fillId="0" borderId="0" xfId="1" applyNumberFormat="1" applyFont="1"/>
    <xf numFmtId="0" fontId="1" fillId="0" borderId="9" xfId="0" applyFont="1" applyBorder="1"/>
    <xf numFmtId="164" fontId="1" fillId="0" borderId="10" xfId="0" applyNumberFormat="1" applyFont="1" applyBorder="1"/>
    <xf numFmtId="164" fontId="1" fillId="0" borderId="11" xfId="0" applyNumberFormat="1" applyFont="1" applyBorder="1"/>
  </cellXfs>
  <cellStyles count="2">
    <cellStyle name="Normal" xfId="0" builtinId="0"/>
    <cellStyle name="Normal 2" xfId="1" xr:uid="{B8C929B8-DC9B-4C45-BDCB-EE5487A76893}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numFmt numFmtId="164" formatCode="_-* #,##0\ [$€-40C]_-;\-* #,##0\ [$€-40C]_-;_-* &quot;-&quot;??\ [$€-40C]_-;_-@_-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_-* #,##0\ [$€-40C]_-;\-* #,##0\ [$€-40C]_-;_-* &quot;-&quot;??\ [$€-40C]_-;_-@_-"/>
    </dxf>
    <dxf>
      <numFmt numFmtId="164" formatCode="_-* #,##0\ [$€-40C]_-;\-* #,##0\ [$€-40C]_-;_-* &quot;-&quot;??\ [$€-40C]_-;_-@_-"/>
    </dxf>
    <dxf>
      <numFmt numFmtId="164" formatCode="_-* #,##0\ [$€-40C]_-;\-* #,##0\ [$€-40C]_-;_-* &quot;-&quot;??\ [$€-40C]_-;_-@_-"/>
    </dxf>
    <dxf>
      <numFmt numFmtId="164" formatCode="_-* #,##0\ [$€-40C]_-;\-* #,##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64" formatCode="_-* #,##0\ [$€-40C]_-;\-* #,##0\ [$€-40C]_-;_-* &quot;-&quot;??\ [$€-40C]_-;_-@_-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  <protection locked="1" hidden="0"/>
    </dxf>
    <dxf>
      <numFmt numFmtId="164" formatCode="_-* #,##0\ [$€-40C]_-;\-* #,##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1" hidden="0"/>
    </dxf>
    <dxf>
      <numFmt numFmtId="164" formatCode="_-* #,##0\ [$€-40C]_-;\-* #,##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1" hidden="0"/>
    </dxf>
    <dxf>
      <numFmt numFmtId="164" formatCode="_-* #,##0\ [$€-40C]_-;\-* #,##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1" hidden="0"/>
    </dxf>
    <dxf>
      <numFmt numFmtId="164" formatCode="_-* #,##0\ [$€-40C]_-;\-* #,##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  <protection locked="1" hidden="0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medium">
          <color indexed="64"/>
        </bottom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Revenus versés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Testt!$B$4</c:f>
              <c:strCache>
                <c:ptCount val="1"/>
                <c:pt idx="0">
                  <c:v>loyer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Testt!$C$3:$G$3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Testt!$C$4:$G$4</c:f>
              <c:numCache>
                <c:formatCode>_-* #\ ##0\ [$€-40C]_-;\-* #\ ##0\ [$€-40C]_-;_-* "-"??\ [$€-40C]_-;_-@_-</c:formatCode>
                <c:ptCount val="5"/>
                <c:pt idx="0">
                  <c:v>1230</c:v>
                </c:pt>
                <c:pt idx="1">
                  <c:v>1230</c:v>
                </c:pt>
                <c:pt idx="2">
                  <c:v>1320</c:v>
                </c:pt>
                <c:pt idx="3">
                  <c:v>1010</c:v>
                </c:pt>
                <c:pt idx="4">
                  <c:v>1456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11-49E9-BFC9-5F34120004FD}"/>
            </c:ext>
          </c:extLst>
        </c:ser>
        <c:ser>
          <c:idx val="1"/>
          <c:order val="1"/>
          <c:tx>
            <c:strRef>
              <c:f>Testt!$B$5</c:f>
              <c:strCache>
                <c:ptCount val="1"/>
                <c:pt idx="0">
                  <c:v>Loyer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Testt!$C$3:$G$3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Testt!$C$5:$G$5</c:f>
              <c:numCache>
                <c:formatCode>_-* #\ ##0\ [$€-40C]_-;\-* #\ ##0\ [$€-40C]_-;_-* "-"??\ [$€-40C]_-;_-@_-</c:formatCode>
                <c:ptCount val="5"/>
                <c:pt idx="0">
                  <c:v>1320</c:v>
                </c:pt>
                <c:pt idx="1">
                  <c:v>1320</c:v>
                </c:pt>
                <c:pt idx="2">
                  <c:v>980</c:v>
                </c:pt>
                <c:pt idx="3">
                  <c:v>980</c:v>
                </c:pt>
                <c:pt idx="4">
                  <c:v>980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A11-49E9-BFC9-5F34120004FD}"/>
            </c:ext>
          </c:extLst>
        </c:ser>
        <c:ser>
          <c:idx val="2"/>
          <c:order val="2"/>
          <c:tx>
            <c:strRef>
              <c:f>Testt!$B$6</c:f>
              <c:strCache>
                <c:ptCount val="1"/>
                <c:pt idx="0">
                  <c:v>Loyer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Testt!$C$3:$G$3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Testt!$C$6:$G$6</c:f>
              <c:numCache>
                <c:formatCode>_-* #\ ##0\ [$€-40C]_-;\-* #\ ##0\ [$€-40C]_-;_-* "-"??\ [$€-40C]_-;_-@_-</c:formatCode>
                <c:ptCount val="5"/>
                <c:pt idx="0">
                  <c:v>980</c:v>
                </c:pt>
                <c:pt idx="1">
                  <c:v>1520</c:v>
                </c:pt>
                <c:pt idx="2">
                  <c:v>1130</c:v>
                </c:pt>
                <c:pt idx="3">
                  <c:v>870</c:v>
                </c:pt>
                <c:pt idx="4">
                  <c:v>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11-49E9-BFC9-5F34120004FD}"/>
            </c:ext>
          </c:extLst>
        </c:ser>
        <c:ser>
          <c:idx val="3"/>
          <c:order val="3"/>
          <c:tx>
            <c:strRef>
              <c:f>Testt!$B$7</c:f>
              <c:strCache>
                <c:ptCount val="1"/>
                <c:pt idx="0">
                  <c:v>Loyer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Testt!$C$3:$G$3</c:f>
              <c:strCache>
                <c:ptCount val="5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  <c:pt idx="4">
                  <c:v>2025</c:v>
                </c:pt>
              </c:strCache>
            </c:strRef>
          </c:cat>
          <c:val>
            <c:numRef>
              <c:f>Testt!$C$7:$G$7</c:f>
              <c:numCache>
                <c:formatCode>_-* #\ ##0\ [$€-40C]_-;\-* #\ ##0\ [$€-40C]_-;_-* "-"??\ [$€-40C]_-;_-@_-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A11-49E9-BFC9-5F34120004F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axId val="770044760"/>
        <c:axId val="770046200"/>
      </c:barChart>
      <c:catAx>
        <c:axId val="770044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0046200"/>
        <c:crosses val="autoZero"/>
        <c:auto val="1"/>
        <c:lblAlgn val="ctr"/>
        <c:lblOffset val="100"/>
        <c:noMultiLvlLbl val="0"/>
      </c:catAx>
      <c:valAx>
        <c:axId val="770046200"/>
        <c:scaling>
          <c:orientation val="minMax"/>
          <c:max val="3100"/>
          <c:min val="0"/>
        </c:scaling>
        <c:delete val="0"/>
        <c:axPos val="l"/>
        <c:numFmt formatCode="_-* #\ ##0\ [$€-40C]_-;\-* #\ ##0\ [$€-40C]_-;_-* &quot;-&quot;??\ [$€-40C]_-;_-@_-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0044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642937</xdr:colOff>
      <xdr:row>1</xdr:row>
      <xdr:rowOff>19049</xdr:rowOff>
    </xdr:from>
    <xdr:to>
      <xdr:col>18</xdr:col>
      <xdr:colOff>771525</xdr:colOff>
      <xdr:row>27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7B5E9B3-901E-449B-AABA-DD492FCE1D4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Perso\Perso\Mika\SCI\SCI%20Bonaud.xlsx" TargetMode="External"/><Relationship Id="rId1" Type="http://schemas.openxmlformats.org/officeDocument/2006/relationships/externalLinkPath" Target="file:///P:\Perso\Perso\Mika\SCI\SCI%20Bon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mpte SCI"/>
      <sheetName val="Revenus SCPI"/>
      <sheetName val="Projection en cours"/>
      <sheetName val="Génération de graph"/>
      <sheetName val="Testt"/>
      <sheetName val="Répartition des comptes"/>
    </sheetNames>
    <sheetDataSet>
      <sheetData sheetId="0"/>
      <sheetData sheetId="1"/>
      <sheetData sheetId="2"/>
      <sheetData sheetId="3"/>
      <sheetData sheetId="4">
        <row r="4">
          <cell r="B4" t="str">
            <v>loyer 1</v>
          </cell>
          <cell r="C4">
            <v>1230</v>
          </cell>
          <cell r="D4">
            <v>1230</v>
          </cell>
          <cell r="E4">
            <v>1320</v>
          </cell>
          <cell r="F4">
            <v>1010</v>
          </cell>
          <cell r="G4">
            <v>1456</v>
          </cell>
        </row>
        <row r="5">
          <cell r="B5" t="str">
            <v>Loyer 2</v>
          </cell>
          <cell r="C5">
            <v>1320</v>
          </cell>
          <cell r="D5">
            <v>1320</v>
          </cell>
          <cell r="E5">
            <v>980</v>
          </cell>
          <cell r="F5">
            <v>980</v>
          </cell>
          <cell r="G5">
            <v>980</v>
          </cell>
        </row>
        <row r="6">
          <cell r="B6" t="str">
            <v>Loyer 3</v>
          </cell>
          <cell r="C6">
            <v>980</v>
          </cell>
          <cell r="D6">
            <v>1520</v>
          </cell>
          <cell r="E6">
            <v>1130</v>
          </cell>
          <cell r="F6">
            <v>870</v>
          </cell>
          <cell r="G6">
            <v>900</v>
          </cell>
        </row>
        <row r="7">
          <cell r="B7" t="str">
            <v>Loyer 4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400</v>
          </cell>
        </row>
      </sheetData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E766B0-1251-4FC2-889A-3027D4EA6184}" name="Tableau141012" displayName="Tableau141012" ref="B3:G8" totalsRowCount="1">
  <autoFilter ref="B3:G7" xr:uid="{145572C2-A3E8-452A-AE52-FFDB8F6EB29B}"/>
  <tableColumns count="6">
    <tableColumn id="1" xr3:uid="{930F160F-B800-4B3F-8D37-674B1E99CC5D}" name="Appart" totalsRowLabel="Total revenus" dataDxfId="22" totalsRowDxfId="23"/>
    <tableColumn id="6" xr3:uid="{15BE8E65-7665-4F2E-9878-8E7DEAB654F3}" name="2021" totalsRowFunction="custom" dataDxfId="20" totalsRowDxfId="21">
      <totalsRowFormula>SUM(Tableau141012[2021])</totalsRowFormula>
    </tableColumn>
    <tableColumn id="2" xr3:uid="{078E5850-5205-4E52-883F-C4469790B40B}" name="2022" totalsRowFunction="custom" dataDxfId="18" totalsRowDxfId="19">
      <totalsRowFormula>SUM(Tableau141012[2022])</totalsRowFormula>
    </tableColumn>
    <tableColumn id="3" xr3:uid="{CD756D9F-ECA6-4948-A645-866D8F68695C}" name="2023" totalsRowFunction="custom" dataDxfId="16" totalsRowDxfId="17">
      <totalsRowFormula>SUM(Tableau141012[2023])</totalsRowFormula>
    </tableColumn>
    <tableColumn id="4" xr3:uid="{6BCA5936-FC1B-40FF-A4E2-6CBAA494BB99}" name="2024" totalsRowFunction="custom" dataDxfId="14" totalsRowDxfId="15">
      <totalsRowFormula>SUM(Tableau141012[2024])</totalsRowFormula>
    </tableColumn>
    <tableColumn id="5" xr3:uid="{DB68EAEA-92C0-4C72-BD10-71B634DF6B4E}" name="2025" totalsRowFunction="custom" dataDxfId="12" totalsRowDxfId="13">
      <calculatedColumnFormula>IF('[1]Projection en cours'!$R$2="Revenu prévisonnel",[1]!Tableau8[[#This Row],[RE prévisionnel]],IF('[1]Projection en cours'!$R$2="Revenu actuel",[1]!Tableau8[[#This Row],[RE actuel]],[1]!Tableau8[[#This Row],[RE tendance]]))</calculatedColumnFormula>
      <totalsRowFormula>SUM(Tableau141012[2025])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AB343C-842F-4441-967A-3D85404496E9}" name="Tableau145613" displayName="Tableau145613" ref="B11:G16" totalsRowCount="1">
  <autoFilter ref="B11:G15" xr:uid="{C79C9AC2-470E-40D7-A293-D8E665DEF013}"/>
  <tableColumns count="6">
    <tableColumn id="1" xr3:uid="{772FF7F2-4568-4BCF-8FE8-1D7B3991F022}" name="Appart" totalsRowLabel="Total d'effort" dataDxfId="11" totalsRowDxfId="5" dataCellStyle="Normal 2"/>
    <tableColumn id="6" xr3:uid="{AF327C7A-04A8-4267-B9EC-37B4D65CED91}" name="2021" totalsRowFunction="custom" dataDxfId="10" totalsRowDxfId="4" dataCellStyle="Normal 2">
      <calculatedColumnFormula>6000-C4</calculatedColumnFormula>
      <totalsRowFormula>SUM(Tableau145613[2021])</totalsRowFormula>
    </tableColumn>
    <tableColumn id="2" xr3:uid="{CBC5C95B-D945-4EBA-A924-8C984AB20DA3}" name="2022" totalsRowFunction="custom" dataDxfId="9" totalsRowDxfId="3" dataCellStyle="Normal 2">
      <totalsRowFormula>SUM(Tableau145613[2022])</totalsRowFormula>
    </tableColumn>
    <tableColumn id="3" xr3:uid="{2AE3848F-DAD7-4A25-A87B-8B34DBD2D48E}" name="2023" totalsRowFunction="custom" dataDxfId="8" totalsRowDxfId="2" dataCellStyle="Normal 2">
      <totalsRowFormula>SUM(Tableau145613[2023])</totalsRowFormula>
    </tableColumn>
    <tableColumn id="4" xr3:uid="{4D5845E2-9FE1-4287-8100-408409FC11EF}" name="2024" totalsRowFunction="custom" dataDxfId="7" totalsRowDxfId="1" dataCellStyle="Normal 2">
      <totalsRowFormula>SUM(Tableau145613[2024])</totalsRowFormula>
    </tableColumn>
    <tableColumn id="5" xr3:uid="{701D827E-9EFA-43B8-9C6D-356E880555E3}" name="2025" totalsRowFunction="custom" dataDxfId="6" totalsRowDxfId="0" dataCellStyle="Normal 2">
      <totalsRowFormula>SUM(Tableau145613[2025])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3E646-D213-44A0-8CB2-8149A121F968}">
  <dimension ref="B1:G16"/>
  <sheetViews>
    <sheetView tabSelected="1" workbookViewId="0">
      <selection activeCell="I34" sqref="I34"/>
    </sheetView>
  </sheetViews>
  <sheetFormatPr baseColWidth="10" defaultRowHeight="14.25" x14ac:dyDescent="0.2"/>
  <sheetData>
    <row r="1" spans="2:7" ht="15" thickBot="1" x14ac:dyDescent="0.25"/>
    <row r="2" spans="2:7" ht="15.75" thickBot="1" x14ac:dyDescent="0.3">
      <c r="B2" s="1" t="s">
        <v>0</v>
      </c>
      <c r="C2" s="2"/>
      <c r="D2" s="2"/>
      <c r="E2" s="2"/>
      <c r="F2" s="2"/>
      <c r="G2" s="3"/>
    </row>
    <row r="3" spans="2:7" ht="15.75" thickBot="1" x14ac:dyDescent="0.3">
      <c r="B3" s="4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6" t="s">
        <v>6</v>
      </c>
    </row>
    <row r="4" spans="2:7" ht="15" x14ac:dyDescent="0.25">
      <c r="B4" s="7" t="s">
        <v>7</v>
      </c>
      <c r="C4" s="8">
        <v>1230</v>
      </c>
      <c r="D4" s="8">
        <v>1230</v>
      </c>
      <c r="E4" s="8">
        <v>1320</v>
      </c>
      <c r="F4" s="8">
        <v>1010</v>
      </c>
      <c r="G4" s="9">
        <v>1456</v>
      </c>
    </row>
    <row r="5" spans="2:7" ht="15" x14ac:dyDescent="0.25">
      <c r="B5" s="4" t="s">
        <v>8</v>
      </c>
      <c r="C5" s="10">
        <v>1320</v>
      </c>
      <c r="D5" s="10">
        <v>1320</v>
      </c>
      <c r="E5" s="10">
        <v>980</v>
      </c>
      <c r="F5" s="10">
        <v>980</v>
      </c>
      <c r="G5" s="11">
        <v>980</v>
      </c>
    </row>
    <row r="6" spans="2:7" ht="15" x14ac:dyDescent="0.25">
      <c r="B6" s="4" t="s">
        <v>9</v>
      </c>
      <c r="C6" s="10">
        <v>980</v>
      </c>
      <c r="D6" s="10">
        <v>1520</v>
      </c>
      <c r="E6" s="12">
        <v>1130</v>
      </c>
      <c r="F6" s="10">
        <v>870</v>
      </c>
      <c r="G6" s="11">
        <v>900</v>
      </c>
    </row>
    <row r="7" spans="2:7" ht="15" x14ac:dyDescent="0.25">
      <c r="B7" s="4" t="s">
        <v>10</v>
      </c>
      <c r="C7" s="10">
        <v>0</v>
      </c>
      <c r="D7" s="10">
        <v>0</v>
      </c>
      <c r="E7" s="10">
        <v>0</v>
      </c>
      <c r="F7" s="10">
        <v>0</v>
      </c>
      <c r="G7" s="11">
        <v>400</v>
      </c>
    </row>
    <row r="8" spans="2:7" ht="15.75" thickBot="1" x14ac:dyDescent="0.3">
      <c r="B8" s="13" t="s">
        <v>11</v>
      </c>
      <c r="C8" s="14">
        <f>SUM(Tableau141012[2021])</f>
        <v>3530</v>
      </c>
      <c r="D8" s="14">
        <f>SUM(Tableau141012[2022])</f>
        <v>4070</v>
      </c>
      <c r="E8" s="14">
        <f>SUM(Tableau141012[2023])</f>
        <v>3430</v>
      </c>
      <c r="F8" s="14">
        <f>SUM(Tableau141012[2024])</f>
        <v>2860</v>
      </c>
      <c r="G8" s="15">
        <f>SUM(Tableau141012[2025])</f>
        <v>3736</v>
      </c>
    </row>
    <row r="9" spans="2:7" ht="15" thickBot="1" x14ac:dyDescent="0.25"/>
    <row r="10" spans="2:7" ht="15.75" thickBot="1" x14ac:dyDescent="0.3">
      <c r="B10" s="1" t="s">
        <v>12</v>
      </c>
      <c r="C10" s="2"/>
      <c r="D10" s="2"/>
      <c r="E10" s="2"/>
      <c r="F10" s="2"/>
      <c r="G10" s="3"/>
    </row>
    <row r="11" spans="2:7" ht="15.75" thickBot="1" x14ac:dyDescent="0.3">
      <c r="B11" s="4" t="s">
        <v>1</v>
      </c>
      <c r="C11" s="5" t="s">
        <v>2</v>
      </c>
      <c r="D11" s="5" t="s">
        <v>3</v>
      </c>
      <c r="E11" s="5" t="s">
        <v>4</v>
      </c>
      <c r="F11" s="5" t="s">
        <v>5</v>
      </c>
      <c r="G11" s="6" t="s">
        <v>6</v>
      </c>
    </row>
    <row r="12" spans="2:7" ht="15" x14ac:dyDescent="0.25">
      <c r="B12" s="7" t="s">
        <v>7</v>
      </c>
      <c r="C12" s="8">
        <f>3000-C4</f>
        <v>1770</v>
      </c>
      <c r="D12" s="8">
        <f>3000-D4</f>
        <v>1770</v>
      </c>
      <c r="E12" s="8">
        <f>3000-E4</f>
        <v>1680</v>
      </c>
      <c r="F12" s="8">
        <f>3000-F4</f>
        <v>1990</v>
      </c>
      <c r="G12" s="9">
        <f>3000-G4</f>
        <v>1544</v>
      </c>
    </row>
    <row r="13" spans="2:7" ht="15" x14ac:dyDescent="0.25">
      <c r="B13" s="4" t="s">
        <v>8</v>
      </c>
      <c r="C13" s="10">
        <f>3000-C5</f>
        <v>1680</v>
      </c>
      <c r="D13" s="10">
        <f t="shared" ref="D13:G14" si="0">3000-D5</f>
        <v>1680</v>
      </c>
      <c r="E13" s="10">
        <f t="shared" si="0"/>
        <v>2020</v>
      </c>
      <c r="F13" s="10">
        <f t="shared" si="0"/>
        <v>2020</v>
      </c>
      <c r="G13" s="11">
        <f t="shared" si="0"/>
        <v>2020</v>
      </c>
    </row>
    <row r="14" spans="2:7" ht="15" x14ac:dyDescent="0.25">
      <c r="B14" s="4" t="s">
        <v>9</v>
      </c>
      <c r="C14" s="10">
        <f>3000-C6</f>
        <v>2020</v>
      </c>
      <c r="D14" s="10">
        <f t="shared" si="0"/>
        <v>1480</v>
      </c>
      <c r="E14" s="12">
        <f t="shared" si="0"/>
        <v>1870</v>
      </c>
      <c r="F14" s="10">
        <f t="shared" si="0"/>
        <v>2130</v>
      </c>
      <c r="G14" s="11">
        <f t="shared" si="0"/>
        <v>2100</v>
      </c>
    </row>
    <row r="15" spans="2:7" ht="15" x14ac:dyDescent="0.25">
      <c r="B15" s="4" t="s">
        <v>10</v>
      </c>
      <c r="C15" s="10">
        <v>0</v>
      </c>
      <c r="D15" s="10">
        <v>0</v>
      </c>
      <c r="E15" s="10">
        <v>0</v>
      </c>
      <c r="F15" s="10">
        <v>0</v>
      </c>
      <c r="G15" s="11">
        <v>400</v>
      </c>
    </row>
    <row r="16" spans="2:7" ht="15.75" thickBot="1" x14ac:dyDescent="0.3">
      <c r="B16" s="13" t="s">
        <v>13</v>
      </c>
      <c r="C16" s="14">
        <f>SUM(Tableau145613[2021])</f>
        <v>5470</v>
      </c>
      <c r="D16" s="14">
        <f>SUM(Tableau145613[2022])</f>
        <v>4930</v>
      </c>
      <c r="E16" s="14">
        <f>SUM(Tableau145613[2023])</f>
        <v>5570</v>
      </c>
      <c r="F16" s="14">
        <f>SUM(Tableau145613[2024])</f>
        <v>6140</v>
      </c>
      <c r="G16" s="15">
        <f>SUM(Tableau145613[2025])</f>
        <v>6064</v>
      </c>
    </row>
  </sheetData>
  <mergeCells count="2">
    <mergeCell ref="B2:G2"/>
    <mergeCell ref="B10:G10"/>
  </mergeCell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Testt</vt:lpstr>
    </vt:vector>
  </TitlesOfParts>
  <Company>Ville de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Mickaël BONY</cp:lastModifiedBy>
  <dcterms:created xsi:type="dcterms:W3CDTF">2025-06-29T08:41:04Z</dcterms:created>
  <dcterms:modified xsi:type="dcterms:W3CDTF">2025-06-29T08:46:42Z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22118e3-3971-466e-a812-dfb7166df9b9_Enabled">
    <vt:lpwstr>true</vt:lpwstr>
  </property>
  <property fmtid="{D5CDD505-2E9C-101B-9397-08002B2CF9AE}" pid="3" name="MSIP_Label_f22118e3-3971-466e-a812-dfb7166df9b9_SetDate">
    <vt:lpwstr>2025-06-29T08:45:34Z</vt:lpwstr>
  </property>
  <property fmtid="{D5CDD505-2E9C-101B-9397-08002B2CF9AE}" pid="4" name="MSIP_Label_f22118e3-3971-466e-a812-dfb7166df9b9_Method">
    <vt:lpwstr>Standard</vt:lpwstr>
  </property>
  <property fmtid="{D5CDD505-2E9C-101B-9397-08002B2CF9AE}" pid="5" name="MSIP_Label_f22118e3-3971-466e-a812-dfb7166df9b9_Name">
    <vt:lpwstr>C2 – Restreint VDG Files</vt:lpwstr>
  </property>
  <property fmtid="{D5CDD505-2E9C-101B-9397-08002B2CF9AE}" pid="6" name="MSIP_Label_f22118e3-3971-466e-a812-dfb7166df9b9_SiteId">
    <vt:lpwstr>aa817116-beff-4abb-a8a4-4d85fb230d47</vt:lpwstr>
  </property>
  <property fmtid="{D5CDD505-2E9C-101B-9397-08002B2CF9AE}" pid="7" name="MSIP_Label_f22118e3-3971-466e-a812-dfb7166df9b9_ActionId">
    <vt:lpwstr>d931fd49-cd72-4703-8be3-810fcb242bd0</vt:lpwstr>
  </property>
  <property fmtid="{D5CDD505-2E9C-101B-9397-08002B2CF9AE}" pid="8" name="MSIP_Label_f22118e3-3971-466e-a812-dfb7166df9b9_ContentBits">
    <vt:lpwstr>0</vt:lpwstr>
  </property>
</Properties>
</file>