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P:\Perso\Perso\Mika\Training\"/>
    </mc:Choice>
  </mc:AlternateContent>
  <xr:revisionPtr revIDLastSave="0" documentId="13_ncr:1_{6C761D4C-AA70-4BA2-AF17-52E673ADCE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vre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  <c r="K23" i="1" s="1"/>
  <c r="G23" i="1"/>
  <c r="H23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L23" i="1" l="1"/>
  <c r="M23" i="1" s="1"/>
  <c r="G2" i="1"/>
  <c r="K22" i="1"/>
  <c r="G22" i="1"/>
  <c r="H22" i="1"/>
  <c r="G20" i="1"/>
  <c r="N23" i="1" s="1"/>
  <c r="H20" i="1"/>
  <c r="H2" i="1"/>
  <c r="H4" i="1"/>
  <c r="H6" i="1"/>
  <c r="H7" i="1"/>
  <c r="H9" i="1"/>
  <c r="H11" i="1"/>
  <c r="H12" i="1"/>
  <c r="H13" i="1"/>
  <c r="H14" i="1"/>
  <c r="H15" i="1"/>
  <c r="H16" i="1"/>
  <c r="H17" i="1"/>
  <c r="G4" i="1"/>
  <c r="G6" i="1"/>
  <c r="G7" i="1"/>
  <c r="G9" i="1"/>
  <c r="G11" i="1"/>
  <c r="G12" i="1"/>
  <c r="G13" i="1"/>
  <c r="G14" i="1"/>
  <c r="G15" i="1"/>
  <c r="G16" i="1"/>
  <c r="G17" i="1"/>
  <c r="K19" i="1" l="1"/>
  <c r="L19" i="1" s="1"/>
  <c r="M19" i="1" s="1"/>
  <c r="K18" i="1"/>
  <c r="K13" i="1"/>
  <c r="K5" i="1"/>
  <c r="K21" i="1"/>
  <c r="K17" i="1"/>
  <c r="N17" i="1" s="1"/>
  <c r="K10" i="1"/>
  <c r="K3" i="1"/>
  <c r="K7" i="1"/>
  <c r="K15" i="1"/>
  <c r="K12" i="1"/>
  <c r="K4" i="1"/>
  <c r="K9" i="1"/>
  <c r="K2" i="1"/>
  <c r="K16" i="1"/>
  <c r="K8" i="1"/>
  <c r="K14" i="1"/>
  <c r="K6" i="1"/>
  <c r="K20" i="1"/>
  <c r="K11" i="1"/>
  <c r="N22" i="1"/>
  <c r="L22" i="1"/>
  <c r="M22" i="1" s="1"/>
  <c r="N19" i="1" l="1"/>
  <c r="L17" i="1"/>
  <c r="M17" i="1" s="1"/>
  <c r="L16" i="1"/>
  <c r="M16" i="1" s="1"/>
  <c r="N16" i="1"/>
  <c r="L2" i="1"/>
  <c r="M2" i="1" s="1"/>
  <c r="N2" i="1"/>
  <c r="L5" i="1"/>
  <c r="M5" i="1" s="1"/>
  <c r="N5" i="1"/>
  <c r="L10" i="1"/>
  <c r="M10" i="1" s="1"/>
  <c r="N10" i="1"/>
  <c r="L13" i="1"/>
  <c r="M13" i="1" s="1"/>
  <c r="N13" i="1"/>
  <c r="L11" i="1"/>
  <c r="M11" i="1" s="1"/>
  <c r="N11" i="1"/>
  <c r="L12" i="1"/>
  <c r="M12" i="1" s="1"/>
  <c r="N12" i="1"/>
  <c r="L21" i="1"/>
  <c r="M21" i="1" s="1"/>
  <c r="N21" i="1"/>
  <c r="L9" i="1"/>
  <c r="M9" i="1" s="1"/>
  <c r="N9" i="1"/>
  <c r="L18" i="1"/>
  <c r="M18" i="1" s="1"/>
  <c r="N18" i="1"/>
  <c r="L6" i="1"/>
  <c r="M6" i="1" s="1"/>
  <c r="N6" i="1"/>
  <c r="L8" i="1"/>
  <c r="M8" i="1" s="1"/>
  <c r="N8" i="1"/>
  <c r="L14" i="1"/>
  <c r="M14" i="1" s="1"/>
  <c r="N14" i="1"/>
  <c r="L3" i="1"/>
  <c r="M3" i="1" s="1"/>
  <c r="N3" i="1"/>
  <c r="L7" i="1"/>
  <c r="M7" i="1" s="1"/>
  <c r="N7" i="1"/>
  <c r="L20" i="1"/>
  <c r="M20" i="1" s="1"/>
  <c r="N20" i="1"/>
  <c r="L4" i="1"/>
  <c r="M4" i="1" s="1"/>
  <c r="N4" i="1"/>
  <c r="L15" i="1"/>
  <c r="M15" i="1" s="1"/>
  <c r="N15" i="1"/>
  <c r="P3" i="1" l="1" a="1"/>
  <c r="P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<sst xmlns="http://schemas.openxmlformats.org/spreadsheetml/2006/main" count="98" uniqueCount="30">
  <si>
    <t>Type</t>
  </si>
  <si>
    <t>Training</t>
  </si>
  <si>
    <t>Date</t>
  </si>
  <si>
    <t>Semaine</t>
  </si>
  <si>
    <t>Durée</t>
  </si>
  <si>
    <t>Distance</t>
  </si>
  <si>
    <t>Dénivelé</t>
  </si>
  <si>
    <t>Bpm moy</t>
  </si>
  <si>
    <t>Course</t>
  </si>
  <si>
    <t>Allure</t>
  </si>
  <si>
    <t>Standard</t>
  </si>
  <si>
    <t>Vernets7</t>
  </si>
  <si>
    <t>HIIT</t>
  </si>
  <si>
    <t>Tennis</t>
  </si>
  <si>
    <t>Badmington</t>
  </si>
  <si>
    <t>Ballaison8</t>
  </si>
  <si>
    <t>Bdm8</t>
  </si>
  <si>
    <t>Bdm9</t>
  </si>
  <si>
    <t>Ballaison6</t>
  </si>
  <si>
    <t>Ballaison9</t>
  </si>
  <si>
    <t>Fond</t>
  </si>
  <si>
    <t>Seuil</t>
  </si>
  <si>
    <t>Renfo</t>
  </si>
  <si>
    <t>Ulteam6</t>
  </si>
  <si>
    <t>Cumul semaine</t>
  </si>
  <si>
    <t>Cumul min/sem</t>
  </si>
  <si>
    <t>Cumul dur/sem</t>
  </si>
  <si>
    <t>Cumul dis/sem</t>
  </si>
  <si>
    <t>Cumul par semaine</t>
  </si>
  <si>
    <t>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</si>
</sst>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6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1" fontId="0" fillId="0" borderId="0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NumberFormat="1"/>
    <xf numFmtId="165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8" xfId="0" applyBorder="1"/>
    <xf numFmtId="0" fontId="0" fillId="0" borderId="9" xfId="0" applyBorder="1"/>
    <xf numFmtId="165" fontId="0" fillId="0" borderId="7" xfId="0" applyNumberFormat="1" applyBorder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23"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[$-F400]h:mm:ss\ AM/PM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6" formatCode="hh:mm:ss"/>
      <alignment horizontal="center" vertical="center" textRotation="0" wrapText="0" indent="0" justifyLastLine="0" shrinkToFit="0" readingOrder="0"/>
    </dxf>
    <dxf>
      <numFmt numFmtId="164" formatCode="hh:mm:ss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Cumul d'entrainement sur</a:t>
            </a:r>
            <a:r>
              <a:rPr lang="en-US" baseline="0"/>
              <a:t> la semaine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Livre!$P$3:$P$9</c:f>
              <c:numCache>
                <c:formatCode>General</c:formatCode>
                <c:ptCount val="7"/>
                <c:pt idx="0">
                  <c:v>19</c:v>
                </c:pt>
                <c:pt idx="1">
                  <c:v>20</c:v>
                </c:pt>
                <c:pt idx="2">
                  <c:v>21</c:v>
                </c:pt>
                <c:pt idx="3">
                  <c:v>22</c:v>
                </c:pt>
                <c:pt idx="4">
                  <c:v>23</c:v>
                </c:pt>
                <c:pt idx="5">
                  <c:v>24</c:v>
                </c:pt>
                <c:pt idx="6">
                  <c:v>25</c:v>
                </c:pt>
              </c:numCache>
            </c:numRef>
          </c:cat>
          <c:val>
            <c:numRef>
              <c:f>Livre!$Q$3:$Q$9</c:f>
              <c:numCache>
                <c:formatCode>[$-F400]h:mm:ss\ AM/PM</c:formatCode>
                <c:ptCount val="7"/>
                <c:pt idx="0">
                  <c:v>4.5150462962962962E-2</c:v>
                </c:pt>
                <c:pt idx="1">
                  <c:v>8.4710648148148132E-2</c:v>
                </c:pt>
                <c:pt idx="2">
                  <c:v>0.10340277777777779</c:v>
                </c:pt>
                <c:pt idx="3">
                  <c:v>9.2650462962962976E-2</c:v>
                </c:pt>
                <c:pt idx="4">
                  <c:v>9.4178240740740743E-2</c:v>
                </c:pt>
                <c:pt idx="5">
                  <c:v>0.12151620370370371</c:v>
                </c:pt>
                <c:pt idx="6">
                  <c:v>0.13427083333333334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17-4864-82B2-FD5BE8939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6923120"/>
        <c:axId val="586920960"/>
      </c:lineChart>
      <c:catAx>
        <c:axId val="58692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920960"/>
        <c:crossesAt val="0"/>
        <c:auto val="1"/>
        <c:lblAlgn val="ctr"/>
        <c:lblOffset val="100"/>
        <c:noMultiLvlLbl val="0"/>
      </c:catAx>
      <c:valAx>
        <c:axId val="586920960"/>
        <c:scaling>
          <c:orientation val="minMax"/>
          <c:max val="0.17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923120"/>
        <c:crosses val="autoZero"/>
        <c:crossBetween val="between"/>
        <c:majorUnit val="4.1666667000000018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123824</xdr:colOff>
      <xdr:row>0</xdr:row>
      <xdr:rowOff>52388</xdr:rowOff>
    </xdr:from>
    <xdr:to>
      <xdr:col>27</xdr:col>
      <xdr:colOff>247650</xdr:colOff>
      <xdr:row>16</xdr:row>
      <xdr:rowOff>9526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92834EF-34FD-6BD1-AB65-75E1BD42CE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8D759C-3B91-4B26-A8A8-3435CB3829C7}" name="livre" displayName="livre" ref="A1:N23" totalsRowShown="0" headerRowDxfId="19" dataDxfId="18" tableBorderDxfId="17">
  <autoFilter ref="A1:N23" xr:uid="{CC8D759C-3B91-4B26-A8A8-3435CB3829C7}"/>
  <tableColumns count="14">
    <tableColumn id="1" xr3:uid="{CC90C0DE-DE49-42EA-9F43-E18A9ACCAEBE}" name="Date" dataDxfId="16"/>
    <tableColumn id="3" xr3:uid="{45CB962B-5548-4009-B089-42FB0B68765F}" name="Semaine" dataDxfId="15">
      <calculatedColumnFormula>WEEKNUM(livre[[#This Row],[Date]]-1)</calculatedColumnFormula>
    </tableColumn>
    <tableColumn id="11" xr3:uid="{557D07E7-DFBA-4027-B1F6-784BCDC05BFB}" name="Type" dataDxfId="14"/>
    <tableColumn id="13" xr3:uid="{81A53FB2-C966-4995-866F-3B1ED2E41467}" name="Bpm moy" dataDxfId="13"/>
    <tableColumn id="4" xr3:uid="{FE088CE1-4841-47B7-A64A-9662D77F234F}" name="Durée" dataDxfId="12"/>
    <tableColumn id="12" xr3:uid="{771BEAE5-6E0E-4BF7-8D56-A1DB3D5A7A7F}" name="Standard" dataDxfId="11"/>
    <tableColumn id="5" xr3:uid="{C0EBAD04-46A6-40DA-8C5B-3F54DEF3380E}" name="Distance" dataDxfId="10">
      <calculatedColumnFormula>VLOOKUP(livre[[#This Row],[Standard]],Liste!C:E,2,0)</calculatedColumnFormula>
    </tableColumn>
    <tableColumn id="6" xr3:uid="{CA9FBDE8-9E35-454E-889D-44016E38291D}" name="Dénivelé" dataDxfId="9">
      <calculatedColumnFormula>VLOOKUP(livre[[#This Row],[Standard]],Liste!C:E,3,0)</calculatedColumnFormula>
    </tableColumn>
    <tableColumn id="14" xr3:uid="{BEEC119B-196F-482A-8447-F5C699034EC3}" name="Training" dataDxfId="8"/>
    <tableColumn id="8" xr3:uid="{05CE73AB-CBC3-4C7F-B919-A41742528C99}" name="Allure" dataDxfId="7"/>
    <tableColumn id="2" xr3:uid="{5FFDEF90-9826-40D8-8C78-A799B926FE73}" name="Cumul semaine" dataDxfId="6">
      <calculatedColumnFormula>IF(livre[[#This Row],[Semaine]]=B3,,B2)</calculatedColumnFormula>
    </tableColumn>
    <tableColumn id="7" xr3:uid="{20794FC9-EC66-4301-8C44-A7F691BB9337}" name="Cumul dur/sem" dataDxfId="5">
      <calculatedColumnFormula>IF(livre[[#This Row],[Cumul semaine]]=0,0,SUMIF(livre[Semaine],livre[[#This Row],[Cumul semaine]],livre[Durée]))</calculatedColumnFormula>
    </tableColumn>
    <tableColumn id="15" xr3:uid="{F9BD6151-1AD7-40FA-A88A-758523404729}" name="Cumul min/sem" dataDxfId="4">
      <calculatedColumnFormula>livre[[#This Row],[Cumul dur/sem]]*1440</calculatedColumnFormula>
    </tableColumn>
    <tableColumn id="9" xr3:uid="{FCAC5ECC-3F95-477C-8F6E-0F8619FE8966}" name="Cumul dis/sem" dataDxfId="3">
      <calculatedColumnFormula>IF(livre[[#This Row],[Cumul semaine]]=0,0,SUMIF(livre[Semaine],livre[[#This Row],[Cumul semaine]],livre[Distance]))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13"/>
  <sheetViews>
    <sheetView showZeros="0" tabSelected="1" zoomScaleNormal="100" workbookViewId="0">
      <selection activeCell="S9" sqref="S9"/>
    </sheetView>
  </sheetViews>
  <sheetFormatPr baseColWidth="10" defaultColWidth="9.140625" defaultRowHeight="15" x14ac:dyDescent="0.25"/>
  <cols>
    <col min="1" max="1" width="10.140625" bestFit="1" customWidth="1"/>
    <col min="2" max="2" width="13.28515625" bestFit="1" customWidth="1"/>
    <col min="3" max="3" width="11.7109375" bestFit="1" customWidth="1"/>
    <col min="4" max="4" width="13.85546875" bestFit="1" customWidth="1"/>
    <col min="5" max="5" width="11" bestFit="1" customWidth="1"/>
    <col min="6" max="6" width="13.42578125" bestFit="1" customWidth="1"/>
    <col min="7" max="7" width="13.140625" bestFit="1" customWidth="1"/>
    <col min="8" max="8" width="13.5703125" bestFit="1" customWidth="1"/>
    <col min="9" max="9" width="12.7109375" bestFit="1" customWidth="1"/>
    <col min="10" max="10" width="11" bestFit="1" customWidth="1"/>
    <col min="11" max="11" width="19.28515625" hidden="1" customWidth="1"/>
    <col min="12" max="12" width="19" hidden="1" customWidth="1"/>
    <col min="13" max="13" width="19" style="13" hidden="1" customWidth="1"/>
    <col min="14" max="14" width="21.28515625" hidden="1" customWidth="1"/>
    <col min="17" max="17" width="11" style="22" bestFit="1" customWidth="1"/>
    <col min="18" max="18" width="12.85546875" bestFit="1" customWidth="1"/>
    <col min="19" max="19" width="13.140625" bestFit="1" customWidth="1"/>
  </cols>
  <sheetData>
    <row r="1" spans="1:19" ht="15.75" thickBot="1" x14ac:dyDescent="0.3">
      <c r="A1" s="2" t="s">
        <v>2</v>
      </c>
      <c r="B1" s="2" t="s">
        <v>3</v>
      </c>
      <c r="C1" s="2" t="s">
        <v>0</v>
      </c>
      <c r="D1" s="2" t="s">
        <v>7</v>
      </c>
      <c r="E1" s="2" t="s">
        <v>4</v>
      </c>
      <c r="F1" s="2" t="s">
        <v>10</v>
      </c>
      <c r="G1" s="2" t="s">
        <v>5</v>
      </c>
      <c r="H1" s="2" t="s">
        <v>6</v>
      </c>
      <c r="I1" s="2" t="s">
        <v>1</v>
      </c>
      <c r="J1" s="2" t="s">
        <v>9</v>
      </c>
      <c r="K1" s="18" t="s">
        <v>24</v>
      </c>
      <c r="L1" s="15" t="s">
        <v>26</v>
      </c>
      <c r="M1" s="21" t="s">
        <v>25</v>
      </c>
      <c r="N1" s="16" t="s">
        <v>27</v>
      </c>
      <c r="P1" s="29" t="s">
        <v>28</v>
      </c>
      <c r="Q1" s="30"/>
      <c r="R1" s="30"/>
      <c r="S1" s="31"/>
    </row>
    <row r="2" spans="1:19" ht="15.75" thickBot="1" x14ac:dyDescent="0.3">
      <c r="A2" s="1">
        <v>45782</v>
      </c>
      <c r="B2" s="2">
        <f>WEEKNUM(livre[[#This Row],[Date]]-1)</f>
        <v>19</v>
      </c>
      <c r="C2" s="2" t="s">
        <v>8</v>
      </c>
      <c r="D2" s="2">
        <v>152</v>
      </c>
      <c r="E2" s="3">
        <v>3.1261574074074074E-2</v>
      </c>
      <c r="F2" s="4" t="s">
        <v>11</v>
      </c>
      <c r="G2" s="2">
        <f>VLOOKUP(livre[[#This Row],[Standard]],Liste!C:E,2,0)</f>
        <v>7</v>
      </c>
      <c r="H2" s="2">
        <f>VLOOKUP(livre[[#This Row],[Standard]],Liste!C:E,3,0)</f>
        <v>140</v>
      </c>
      <c r="I2" s="2" t="s">
        <v>20</v>
      </c>
      <c r="J2" s="5">
        <v>0.26319444444444445</v>
      </c>
      <c r="K2" s="19">
        <f>IF(livre[[#This Row],[Semaine]]=B3,,B2)</f>
        <v>0</v>
      </c>
      <c r="L2" s="14">
        <f>IF(livre[[#This Row],[Cumul semaine]]=0,0,SUMIF(livre[Semaine],livre[[#This Row],[Cumul semaine]],livre[Durée]))</f>
        <v>0</v>
      </c>
      <c r="M2" s="20">
        <f>livre[[#This Row],[Cumul dur/sem]]*1440</f>
        <v>0</v>
      </c>
      <c r="N2" s="17">
        <f>IF(livre[[#This Row],[Cumul semaine]]=0,0,SUMIF(livre[Semaine],livre[[#This Row],[Cumul semaine]],livre[Distance]))</f>
        <v>0</v>
      </c>
      <c r="P2" s="25" t="s">
        <v>3</v>
      </c>
      <c r="Q2" s="27" t="s">
        <v>4</v>
      </c>
      <c r="R2" s="28" t="s">
        <v>29</v>
      </c>
      <c r="S2" s="26" t="s">
        <v>5</v>
      </c>
    </row>
    <row r="3" spans="1:19" x14ac:dyDescent="0.25">
      <c r="A3" s="1">
        <v>45783</v>
      </c>
      <c r="B3" s="2">
        <f>WEEKNUM(livre[[#This Row],[Date]]-1)</f>
        <v>19</v>
      </c>
      <c r="C3" s="2" t="s">
        <v>12</v>
      </c>
      <c r="D3" s="2">
        <v>133</v>
      </c>
      <c r="E3" s="3">
        <v>1.3888888888888888E-2</v>
      </c>
      <c r="F3" s="6"/>
      <c r="G3" s="2"/>
      <c r="H3" s="2"/>
      <c r="I3" s="2" t="s">
        <v>22</v>
      </c>
      <c r="J3" s="2"/>
      <c r="K3" s="19">
        <f>IF(livre[[#This Row],[Semaine]]=B4,,B3)</f>
        <v>19</v>
      </c>
      <c r="L3" s="14">
        <f>IF(livre[[#This Row],[Cumul semaine]]=0,0,SUMIF(livre[Semaine],livre[[#This Row],[Cumul semaine]],livre[Durée]))</f>
        <v>4.5150462962962962E-2</v>
      </c>
      <c r="M3" s="20">
        <f>livre[[#This Row],[Cumul dur/sem]]*1440</f>
        <v>65.016666666666666</v>
      </c>
      <c r="N3" s="17">
        <f>IF(livre[[#This Row],[Cumul semaine]]=0,0,SUMIF(livre[Semaine],livre[[#This Row],[Cumul semaine]],livre[Distance]))</f>
        <v>7</v>
      </c>
      <c r="P3" cm="1">
        <f t="array" ref="P3:S9">_xlfn._xlws.FILTER(_xlfn.CHOOSECOLS(livre[],11,12,13,14),livre[Cumul semaine],0)</f>
        <v>19</v>
      </c>
      <c r="Q3" s="22">
        <v>4.5150462962962962E-2</v>
      </c>
      <c r="R3" s="24">
        <v>65.016666666666666</v>
      </c>
      <c r="S3">
        <v>7</v>
      </c>
    </row>
    <row r="4" spans="1:19" x14ac:dyDescent="0.25">
      <c r="A4" s="7">
        <v>45789</v>
      </c>
      <c r="B4" s="8">
        <f>WEEKNUM(livre[[#This Row],[Date]]-1)</f>
        <v>20</v>
      </c>
      <c r="C4" s="9" t="s">
        <v>8</v>
      </c>
      <c r="D4" s="9">
        <v>155</v>
      </c>
      <c r="E4" s="10">
        <v>3.0428240740740742E-2</v>
      </c>
      <c r="F4" s="11" t="s">
        <v>11</v>
      </c>
      <c r="G4" s="9">
        <f>VLOOKUP(livre[[#This Row],[Standard]],Liste!C:E,2,0)</f>
        <v>7</v>
      </c>
      <c r="H4" s="9">
        <f>VLOOKUP(livre[[#This Row],[Standard]],Liste!C:E,3,0)</f>
        <v>140</v>
      </c>
      <c r="I4" s="2" t="s">
        <v>20</v>
      </c>
      <c r="J4" s="12">
        <v>0.26111111111111113</v>
      </c>
      <c r="K4" s="19">
        <f>IF(livre[[#This Row],[Semaine]]=B5,,B4)</f>
        <v>0</v>
      </c>
      <c r="L4" s="14">
        <f>IF(livre[[#This Row],[Cumul semaine]]=0,0,SUMIF(livre[Semaine],livre[[#This Row],[Cumul semaine]],livre[Durée]))</f>
        <v>0</v>
      </c>
      <c r="M4" s="20">
        <f>livre[[#This Row],[Cumul dur/sem]]*1440</f>
        <v>0</v>
      </c>
      <c r="N4" s="17">
        <f>IF(livre[[#This Row],[Cumul semaine]]=0,0,SUMIF(livre[Semaine],livre[[#This Row],[Cumul semaine]],livre[Distance]))</f>
        <v>0</v>
      </c>
      <c r="P4">
        <v>20</v>
      </c>
      <c r="Q4" s="22">
        <v>8.4710648148148132E-2</v>
      </c>
      <c r="R4" s="24">
        <v>121.98333333333331</v>
      </c>
      <c r="S4">
        <v>15</v>
      </c>
    </row>
    <row r="5" spans="1:19" x14ac:dyDescent="0.25">
      <c r="A5" s="7">
        <v>45790</v>
      </c>
      <c r="B5" s="8">
        <f>WEEKNUM(livre[[#This Row],[Date]]-1)</f>
        <v>20</v>
      </c>
      <c r="C5" s="9" t="s">
        <v>12</v>
      </c>
      <c r="D5" s="9">
        <v>131</v>
      </c>
      <c r="E5" s="10">
        <v>2.0833333333333332E-2</v>
      </c>
      <c r="F5" s="11"/>
      <c r="G5" s="9"/>
      <c r="H5" s="9"/>
      <c r="I5" s="2" t="s">
        <v>22</v>
      </c>
      <c r="J5" s="9"/>
      <c r="K5" s="19">
        <f>IF(livre[[#This Row],[Semaine]]=B6,,B5)</f>
        <v>0</v>
      </c>
      <c r="L5" s="14">
        <f>IF(livre[[#This Row],[Cumul semaine]]=0,0,SUMIF(livre[Semaine],livre[[#This Row],[Cumul semaine]],livre[Durée]))</f>
        <v>0</v>
      </c>
      <c r="M5" s="20">
        <f>livre[[#This Row],[Cumul dur/sem]]*1440</f>
        <v>0</v>
      </c>
      <c r="N5" s="17">
        <f>IF(livre[[#This Row],[Cumul semaine]]=0,0,SUMIF(livre[Semaine],livre[[#This Row],[Cumul semaine]],livre[Distance]))</f>
        <v>0</v>
      </c>
      <c r="P5">
        <v>21</v>
      </c>
      <c r="Q5" s="22">
        <v>0.10340277777777779</v>
      </c>
      <c r="R5" s="24">
        <v>148.9</v>
      </c>
      <c r="S5">
        <v>16</v>
      </c>
    </row>
    <row r="6" spans="1:19" x14ac:dyDescent="0.25">
      <c r="A6" s="7">
        <v>45791</v>
      </c>
      <c r="B6" s="8">
        <f>WEEKNUM(livre[[#This Row],[Date]]-1)</f>
        <v>20</v>
      </c>
      <c r="C6" s="9" t="s">
        <v>8</v>
      </c>
      <c r="D6" s="9">
        <v>151</v>
      </c>
      <c r="E6" s="10">
        <v>3.3449074074074069E-2</v>
      </c>
      <c r="F6" s="11" t="s">
        <v>16</v>
      </c>
      <c r="G6" s="9">
        <f>VLOOKUP(livre[[#This Row],[Standard]],Liste!C:E,2,0)</f>
        <v>8</v>
      </c>
      <c r="H6" s="9">
        <f>VLOOKUP(livre[[#This Row],[Standard]],Liste!C:E,3,0)</f>
        <v>120</v>
      </c>
      <c r="I6" s="2" t="s">
        <v>20</v>
      </c>
      <c r="J6" s="12">
        <v>0.25069444444444444</v>
      </c>
      <c r="K6" s="19">
        <f>IF(livre[[#This Row],[Semaine]]=B7,,B6)</f>
        <v>20</v>
      </c>
      <c r="L6" s="14">
        <f>IF(livre[[#This Row],[Cumul semaine]]=0,0,SUMIF(livre[Semaine],livre[[#This Row],[Cumul semaine]],livre[Durée]))</f>
        <v>8.4710648148148132E-2</v>
      </c>
      <c r="M6" s="20">
        <f>livre[[#This Row],[Cumul dur/sem]]*1440</f>
        <v>121.98333333333331</v>
      </c>
      <c r="N6" s="17">
        <f>IF(livre[[#This Row],[Cumul semaine]]=0,0,SUMIF(livre[Semaine],livre[[#This Row],[Cumul semaine]],livre[Distance]))</f>
        <v>15</v>
      </c>
      <c r="P6">
        <v>22</v>
      </c>
      <c r="Q6" s="22">
        <v>9.2650462962962976E-2</v>
      </c>
      <c r="R6" s="24">
        <v>133.41666666666669</v>
      </c>
      <c r="S6">
        <v>15</v>
      </c>
    </row>
    <row r="7" spans="1:19" x14ac:dyDescent="0.25">
      <c r="A7" s="7">
        <v>45796</v>
      </c>
      <c r="B7" s="8">
        <f>WEEKNUM(livre[[#This Row],[Date]]-1)</f>
        <v>21</v>
      </c>
      <c r="C7" s="9" t="s">
        <v>8</v>
      </c>
      <c r="D7" s="9">
        <v>155</v>
      </c>
      <c r="E7" s="10">
        <v>2.9131944444444446E-2</v>
      </c>
      <c r="F7" s="11" t="s">
        <v>11</v>
      </c>
      <c r="G7" s="9">
        <f>VLOOKUP(livre[[#This Row],[Standard]],Liste!C:E,2,0)</f>
        <v>7</v>
      </c>
      <c r="H7" s="9">
        <f>VLOOKUP(livre[[#This Row],[Standard]],Liste!C:E,3,0)</f>
        <v>140</v>
      </c>
      <c r="I7" s="2" t="s">
        <v>20</v>
      </c>
      <c r="J7" s="12">
        <v>0.25069444444444444</v>
      </c>
      <c r="K7" s="19">
        <f>IF(livre[[#This Row],[Semaine]]=B8,,B7)</f>
        <v>0</v>
      </c>
      <c r="L7" s="14">
        <f>IF(livre[[#This Row],[Cumul semaine]]=0,0,SUMIF(livre[Semaine],livre[[#This Row],[Cumul semaine]],livre[Durée]))</f>
        <v>0</v>
      </c>
      <c r="M7" s="20">
        <f>livre[[#This Row],[Cumul dur/sem]]*1440</f>
        <v>0</v>
      </c>
      <c r="N7" s="17">
        <f>IF(livre[[#This Row],[Cumul semaine]]=0,0,SUMIF(livre[Semaine],livre[[#This Row],[Cumul semaine]],livre[Distance]))</f>
        <v>0</v>
      </c>
      <c r="P7">
        <v>23</v>
      </c>
      <c r="Q7" s="22">
        <v>9.4178240740740743E-2</v>
      </c>
      <c r="R7" s="24">
        <v>135.61666666666667</v>
      </c>
      <c r="S7">
        <v>22</v>
      </c>
    </row>
    <row r="8" spans="1:19" x14ac:dyDescent="0.25">
      <c r="A8" s="7">
        <v>45797</v>
      </c>
      <c r="B8" s="8">
        <f>WEEKNUM(livre[[#This Row],[Date]]-1)</f>
        <v>21</v>
      </c>
      <c r="C8" s="9" t="s">
        <v>14</v>
      </c>
      <c r="D8" s="9">
        <v>109</v>
      </c>
      <c r="E8" s="10">
        <v>3.6805555555555557E-2</v>
      </c>
      <c r="F8" s="11"/>
      <c r="G8" s="9"/>
      <c r="H8" s="9"/>
      <c r="I8" s="2" t="s">
        <v>22</v>
      </c>
      <c r="J8" s="9"/>
      <c r="K8" s="19">
        <f>IF(livre[[#This Row],[Semaine]]=B9,,B8)</f>
        <v>0</v>
      </c>
      <c r="L8" s="14">
        <f>IF(livre[[#This Row],[Cumul semaine]]=0,0,SUMIF(livre[Semaine],livre[[#This Row],[Cumul semaine]],livre[Durée]))</f>
        <v>0</v>
      </c>
      <c r="M8" s="20">
        <f>livre[[#This Row],[Cumul dur/sem]]*1440</f>
        <v>0</v>
      </c>
      <c r="N8" s="17">
        <f>IF(livre[[#This Row],[Cumul semaine]]=0,0,SUMIF(livre[Semaine],livre[[#This Row],[Cumul semaine]],livre[Distance]))</f>
        <v>0</v>
      </c>
      <c r="P8">
        <v>24</v>
      </c>
      <c r="Q8" s="22">
        <v>0.12151620370370371</v>
      </c>
      <c r="R8" s="24">
        <v>174.98333333333335</v>
      </c>
      <c r="S8">
        <v>28</v>
      </c>
    </row>
    <row r="9" spans="1:19" x14ac:dyDescent="0.25">
      <c r="A9" s="7">
        <v>45798</v>
      </c>
      <c r="B9" s="8">
        <f>WEEKNUM(livre[[#This Row],[Date]]-1)</f>
        <v>21</v>
      </c>
      <c r="C9" s="9" t="s">
        <v>8</v>
      </c>
      <c r="D9" s="9">
        <v>153</v>
      </c>
      <c r="E9" s="10">
        <v>3.7465277777777778E-2</v>
      </c>
      <c r="F9" s="11" t="s">
        <v>17</v>
      </c>
      <c r="G9" s="9">
        <f>VLOOKUP(livre[[#This Row],[Standard]],Liste!C:E,2,0)</f>
        <v>9</v>
      </c>
      <c r="H9" s="9">
        <f>VLOOKUP(livre[[#This Row],[Standard]],Liste!C:E,3,0)</f>
        <v>120</v>
      </c>
      <c r="I9" s="2" t="s">
        <v>20</v>
      </c>
      <c r="J9" s="12">
        <v>0.25</v>
      </c>
      <c r="K9" s="19">
        <f>IF(livre[[#This Row],[Semaine]]=B10,,B9)</f>
        <v>21</v>
      </c>
      <c r="L9" s="14">
        <f>IF(livre[[#This Row],[Cumul semaine]]=0,0,SUMIF(livre[Semaine],livre[[#This Row],[Cumul semaine]],livre[Durée]))</f>
        <v>0.10340277777777779</v>
      </c>
      <c r="M9" s="20">
        <f>livre[[#This Row],[Cumul dur/sem]]*1440</f>
        <v>148.9</v>
      </c>
      <c r="N9" s="17">
        <f>IF(livre[[#This Row],[Cumul semaine]]=0,0,SUMIF(livre[Semaine],livre[[#This Row],[Cumul semaine]],livre[Distance]))</f>
        <v>16</v>
      </c>
      <c r="P9">
        <v>25</v>
      </c>
      <c r="Q9" s="22">
        <v>0.13427083333333334</v>
      </c>
      <c r="R9" s="24">
        <v>193.35000000000002</v>
      </c>
      <c r="S9">
        <v>27</v>
      </c>
    </row>
    <row r="10" spans="1:19" x14ac:dyDescent="0.25">
      <c r="A10" s="7">
        <v>45804</v>
      </c>
      <c r="B10" s="8">
        <f>WEEKNUM(livre[[#This Row],[Date]]-1)</f>
        <v>22</v>
      </c>
      <c r="C10" s="9" t="s">
        <v>12</v>
      </c>
      <c r="D10" s="9">
        <v>134</v>
      </c>
      <c r="E10" s="10">
        <v>2.7777777777777776E-2</v>
      </c>
      <c r="F10" s="11"/>
      <c r="G10" s="9"/>
      <c r="H10" s="9"/>
      <c r="I10" s="2" t="s">
        <v>22</v>
      </c>
      <c r="J10" s="9"/>
      <c r="K10" s="19">
        <f>IF(livre[[#This Row],[Semaine]]=B11,,B10)</f>
        <v>0</v>
      </c>
      <c r="L10" s="14">
        <f>IF(livre[[#This Row],[Cumul semaine]]=0,0,SUMIF(livre[Semaine],livre[[#This Row],[Cumul semaine]],livre[Durée]))</f>
        <v>0</v>
      </c>
      <c r="M10" s="20">
        <f>livre[[#This Row],[Cumul dur/sem]]*1440</f>
        <v>0</v>
      </c>
      <c r="N10" s="17">
        <f>IF(livre[[#This Row],[Cumul semaine]]=0,0,SUMIF(livre[Semaine],livre[[#This Row],[Cumul semaine]],livre[Distance]))</f>
        <v>0</v>
      </c>
      <c r="R10" s="24"/>
    </row>
    <row r="11" spans="1:19" x14ac:dyDescent="0.25">
      <c r="A11" s="7">
        <v>45805</v>
      </c>
      <c r="B11" s="8">
        <f>WEEKNUM(livre[[#This Row],[Date]]-1)</f>
        <v>22</v>
      </c>
      <c r="C11" s="9" t="s">
        <v>8</v>
      </c>
      <c r="D11" s="9">
        <v>154</v>
      </c>
      <c r="E11" s="10">
        <v>2.8935185185185185E-2</v>
      </c>
      <c r="F11" s="11" t="s">
        <v>11</v>
      </c>
      <c r="G11" s="9">
        <f>VLOOKUP(livre[[#This Row],[Standard]],Liste!C:E,2,0)</f>
        <v>7</v>
      </c>
      <c r="H11" s="9">
        <f>VLOOKUP(livre[[#This Row],[Standard]],Liste!C:E,3,0)</f>
        <v>140</v>
      </c>
      <c r="I11" s="2" t="s">
        <v>20</v>
      </c>
      <c r="J11" s="12">
        <v>0.24791666666666667</v>
      </c>
      <c r="K11" s="19">
        <f>IF(livre[[#This Row],[Semaine]]=B12,,B11)</f>
        <v>0</v>
      </c>
      <c r="L11" s="14">
        <f>IF(livre[[#This Row],[Cumul semaine]]=0,0,SUMIF(livre[Semaine],livre[[#This Row],[Cumul semaine]],livre[Durée]))</f>
        <v>0</v>
      </c>
      <c r="M11" s="20">
        <f>livre[[#This Row],[Cumul dur/sem]]*1440</f>
        <v>0</v>
      </c>
      <c r="N11" s="17">
        <f>IF(livre[[#This Row],[Cumul semaine]]=0,0,SUMIF(livre[Semaine],livre[[#This Row],[Cumul semaine]],livre[Distance]))</f>
        <v>0</v>
      </c>
      <c r="R11" s="24"/>
    </row>
    <row r="12" spans="1:19" x14ac:dyDescent="0.25">
      <c r="A12" s="7">
        <v>45809</v>
      </c>
      <c r="B12" s="8">
        <f>WEEKNUM(livre[[#This Row],[Date]]-1)</f>
        <v>22</v>
      </c>
      <c r="C12" s="9" t="s">
        <v>8</v>
      </c>
      <c r="D12" s="9">
        <v>152</v>
      </c>
      <c r="E12" s="10">
        <v>3.5937500000000004E-2</v>
      </c>
      <c r="F12" s="11" t="s">
        <v>15</v>
      </c>
      <c r="G12" s="9">
        <f>VLOOKUP(livre[[#This Row],[Standard]],Liste!C:E,2,0)</f>
        <v>8</v>
      </c>
      <c r="H12" s="9">
        <f>VLOOKUP(livre[[#This Row],[Standard]],Liste!C:E,3,0)</f>
        <v>140</v>
      </c>
      <c r="I12" s="2" t="s">
        <v>20</v>
      </c>
      <c r="J12" s="12">
        <v>0.26944444444444443</v>
      </c>
      <c r="K12" s="19">
        <f>IF(livre[[#This Row],[Semaine]]=B13,,B12)</f>
        <v>22</v>
      </c>
      <c r="L12" s="14">
        <f>IF(livre[[#This Row],[Cumul semaine]]=0,0,SUMIF(livre[Semaine],livre[[#This Row],[Cumul semaine]],livre[Durée]))</f>
        <v>9.2650462962962976E-2</v>
      </c>
      <c r="M12" s="20">
        <f>livre[[#This Row],[Cumul dur/sem]]*1440</f>
        <v>133.41666666666669</v>
      </c>
      <c r="N12" s="17">
        <f>IF(livre[[#This Row],[Cumul semaine]]=0,0,SUMIF(livre[Semaine],livre[[#This Row],[Cumul semaine]],livre[Distance]))</f>
        <v>15</v>
      </c>
      <c r="R12" s="24"/>
    </row>
    <row r="13" spans="1:19" x14ac:dyDescent="0.25">
      <c r="A13" s="7">
        <v>45810</v>
      </c>
      <c r="B13" s="8">
        <f>WEEKNUM(livre[[#This Row],[Date]]-1)</f>
        <v>23</v>
      </c>
      <c r="C13" s="9" t="s">
        <v>8</v>
      </c>
      <c r="D13" s="9">
        <v>153</v>
      </c>
      <c r="E13" s="10">
        <v>3.5613425925925923E-2</v>
      </c>
      <c r="F13" s="11" t="s">
        <v>15</v>
      </c>
      <c r="G13" s="9">
        <f>VLOOKUP(livre[[#This Row],[Standard]],Liste!C:E,2,0)</f>
        <v>8</v>
      </c>
      <c r="H13" s="9">
        <f>VLOOKUP(livre[[#This Row],[Standard]],Liste!C:E,3,0)</f>
        <v>140</v>
      </c>
      <c r="I13" s="2" t="s">
        <v>20</v>
      </c>
      <c r="J13" s="12">
        <v>0.2673611111111111</v>
      </c>
      <c r="K13" s="19">
        <f>IF(livre[[#This Row],[Semaine]]=B14,,B13)</f>
        <v>0</v>
      </c>
      <c r="L13" s="14">
        <f>IF(livre[[#This Row],[Cumul semaine]]=0,0,SUMIF(livre[Semaine],livre[[#This Row],[Cumul semaine]],livre[Durée]))</f>
        <v>0</v>
      </c>
      <c r="M13" s="20">
        <f>livre[[#This Row],[Cumul dur/sem]]*1440</f>
        <v>0</v>
      </c>
      <c r="N13" s="17">
        <f>IF(livre[[#This Row],[Cumul semaine]]=0,0,SUMIF(livre[Semaine],livre[[#This Row],[Cumul semaine]],livre[Distance]))</f>
        <v>0</v>
      </c>
      <c r="R13" s="24"/>
    </row>
    <row r="14" spans="1:19" x14ac:dyDescent="0.25">
      <c r="A14" s="7">
        <v>45812</v>
      </c>
      <c r="B14" s="8">
        <f>WEEKNUM(livre[[#This Row],[Date]]-1)</f>
        <v>23</v>
      </c>
      <c r="C14" s="9" t="s">
        <v>8</v>
      </c>
      <c r="D14" s="9">
        <v>150</v>
      </c>
      <c r="E14" s="10">
        <v>2.5173611111111108E-2</v>
      </c>
      <c r="F14" s="11" t="s">
        <v>18</v>
      </c>
      <c r="G14" s="9">
        <f>VLOOKUP(livre[[#This Row],[Standard]],Liste!C:E,2,0)</f>
        <v>6</v>
      </c>
      <c r="H14" s="9">
        <f>VLOOKUP(livre[[#This Row],[Standard]],Liste!C:E,3,0)</f>
        <v>110</v>
      </c>
      <c r="I14" s="2" t="s">
        <v>20</v>
      </c>
      <c r="J14" s="12">
        <v>0.25208333333333333</v>
      </c>
      <c r="K14" s="19">
        <f>IF(livre[[#This Row],[Semaine]]=B15,,B14)</f>
        <v>0</v>
      </c>
      <c r="L14" s="14">
        <f>IF(livre[[#This Row],[Cumul semaine]]=0,0,SUMIF(livre[Semaine],livre[[#This Row],[Cumul semaine]],livre[Durée]))</f>
        <v>0</v>
      </c>
      <c r="M14" s="20">
        <f>livre[[#This Row],[Cumul dur/sem]]*1440</f>
        <v>0</v>
      </c>
      <c r="N14" s="17">
        <f>IF(livre[[#This Row],[Cumul semaine]]=0,0,SUMIF(livre[Semaine],livre[[#This Row],[Cumul semaine]],livre[Distance]))</f>
        <v>0</v>
      </c>
      <c r="R14" s="24"/>
    </row>
    <row r="15" spans="1:19" x14ac:dyDescent="0.25">
      <c r="A15" s="7">
        <v>45814</v>
      </c>
      <c r="B15" s="8">
        <f>WEEKNUM(livre[[#This Row],[Date]]-1)</f>
        <v>23</v>
      </c>
      <c r="C15" s="9" t="s">
        <v>8</v>
      </c>
      <c r="D15" s="9">
        <v>153</v>
      </c>
      <c r="E15" s="10">
        <v>3.3391203703703708E-2</v>
      </c>
      <c r="F15" s="11" t="s">
        <v>15</v>
      </c>
      <c r="G15" s="9">
        <f>VLOOKUP(livre[[#This Row],[Standard]],Liste!C:E,2,0)</f>
        <v>8</v>
      </c>
      <c r="H15" s="9">
        <f>VLOOKUP(livre[[#This Row],[Standard]],Liste!C:E,3,0)</f>
        <v>140</v>
      </c>
      <c r="I15" s="2" t="s">
        <v>20</v>
      </c>
      <c r="J15" s="12">
        <v>0.25069444444444444</v>
      </c>
      <c r="K15" s="19">
        <f>IF(livre[[#This Row],[Semaine]]=B16,,B15)</f>
        <v>23</v>
      </c>
      <c r="L15" s="14">
        <f>IF(livre[[#This Row],[Cumul semaine]]=0,0,SUMIF(livre[Semaine],livre[[#This Row],[Cumul semaine]],livre[Durée]))</f>
        <v>9.4178240740740743E-2</v>
      </c>
      <c r="M15" s="20">
        <f>livre[[#This Row],[Cumul dur/sem]]*1440</f>
        <v>135.61666666666667</v>
      </c>
      <c r="N15" s="17">
        <f>IF(livre[[#This Row],[Cumul semaine]]=0,0,SUMIF(livre[Semaine],livre[[#This Row],[Cumul semaine]],livre[Distance]))</f>
        <v>22</v>
      </c>
      <c r="R15" s="24"/>
    </row>
    <row r="16" spans="1:19" x14ac:dyDescent="0.25">
      <c r="A16" s="7">
        <v>45817</v>
      </c>
      <c r="B16" s="8">
        <f>WEEKNUM(livre[[#This Row],[Date]]-1)</f>
        <v>24</v>
      </c>
      <c r="C16" s="9" t="s">
        <v>8</v>
      </c>
      <c r="D16" s="9">
        <v>149</v>
      </c>
      <c r="E16" s="10">
        <v>4.0324074074074075E-2</v>
      </c>
      <c r="F16" s="11" t="s">
        <v>19</v>
      </c>
      <c r="G16" s="9">
        <f>VLOOKUP(livre[[#This Row],[Standard]],Liste!C:E,2,0)</f>
        <v>9</v>
      </c>
      <c r="H16" s="9">
        <f>VLOOKUP(livre[[#This Row],[Standard]],Liste!C:E,3,0)</f>
        <v>160</v>
      </c>
      <c r="I16" s="2" t="s">
        <v>20</v>
      </c>
      <c r="J16" s="12">
        <v>0.26874999999999999</v>
      </c>
      <c r="K16" s="19">
        <f>IF(livre[[#This Row],[Semaine]]=B17,,B16)</f>
        <v>0</v>
      </c>
      <c r="L16" s="14">
        <f>IF(livre[[#This Row],[Cumul semaine]]=0,0,SUMIF(livre[Semaine],livre[[#This Row],[Cumul semaine]],livre[Durée]))</f>
        <v>0</v>
      </c>
      <c r="M16" s="20">
        <f>livre[[#This Row],[Cumul dur/sem]]*1440</f>
        <v>0</v>
      </c>
      <c r="N16" s="17">
        <f>IF(livre[[#This Row],[Cumul semaine]]=0,0,SUMIF(livre[Semaine],livre[[#This Row],[Cumul semaine]],livre[Distance]))</f>
        <v>0</v>
      </c>
      <c r="R16" s="24"/>
    </row>
    <row r="17" spans="1:18" x14ac:dyDescent="0.25">
      <c r="A17" s="7">
        <v>45819</v>
      </c>
      <c r="B17" s="8">
        <f>WEEKNUM(livre[[#This Row],[Date]]-1)</f>
        <v>24</v>
      </c>
      <c r="C17" s="9" t="s">
        <v>8</v>
      </c>
      <c r="D17" s="9">
        <v>163</v>
      </c>
      <c r="E17" s="10">
        <v>2.7523148148148147E-2</v>
      </c>
      <c r="F17" s="11" t="s">
        <v>11</v>
      </c>
      <c r="G17" s="9">
        <f>VLOOKUP(livre[[#This Row],[Standard]],Liste!C:E,2,0)</f>
        <v>7</v>
      </c>
      <c r="H17" s="9">
        <f>VLOOKUP(livre[[#This Row],[Standard]],Liste!C:E,3,0)</f>
        <v>140</v>
      </c>
      <c r="I17" s="2" t="s">
        <v>21</v>
      </c>
      <c r="J17" s="12">
        <v>0.23541666666666669</v>
      </c>
      <c r="K17" s="19">
        <f>IF(livre[[#This Row],[Semaine]]=B18,,B17)</f>
        <v>0</v>
      </c>
      <c r="L17" s="14">
        <f>IF(livre[[#This Row],[Cumul semaine]]=0,0,SUMIF(livre[Semaine],livre[[#This Row],[Cumul semaine]],livre[Durée]))</f>
        <v>0</v>
      </c>
      <c r="M17" s="20">
        <f>livre[[#This Row],[Cumul dur/sem]]*1440</f>
        <v>0</v>
      </c>
      <c r="N17" s="17">
        <f>IF(livre[[#This Row],[Cumul semaine]]=0,0,SUMIF(livre[Semaine],livre[[#This Row],[Cumul semaine]],livre[Distance]))</f>
        <v>0</v>
      </c>
      <c r="R17" s="24"/>
    </row>
    <row r="18" spans="1:18" x14ac:dyDescent="0.25">
      <c r="A18" s="7">
        <v>45821</v>
      </c>
      <c r="B18" s="8">
        <f>WEEKNUM(livre[[#This Row],[Date]]-1)</f>
        <v>24</v>
      </c>
      <c r="C18" s="8" t="s">
        <v>8</v>
      </c>
      <c r="D18" s="9">
        <v>148</v>
      </c>
      <c r="E18" s="10">
        <v>2.6562499999999999E-2</v>
      </c>
      <c r="F18" s="11" t="s">
        <v>23</v>
      </c>
      <c r="G18" s="8">
        <v>6</v>
      </c>
      <c r="H18" s="8">
        <v>140</v>
      </c>
      <c r="I18" s="9" t="s">
        <v>20</v>
      </c>
      <c r="J18" s="12">
        <v>0.26597222222222222</v>
      </c>
      <c r="K18" s="19">
        <f>IF(livre[[#This Row],[Semaine]]=B19,,B18)</f>
        <v>0</v>
      </c>
      <c r="L18" s="14">
        <f>IF(livre[[#This Row],[Cumul semaine]]=0,0,SUMIF(livre[Semaine],livre[[#This Row],[Cumul semaine]],livre[Durée]))</f>
        <v>0</v>
      </c>
      <c r="M18" s="20">
        <f>livre[[#This Row],[Cumul dur/sem]]*1440</f>
        <v>0</v>
      </c>
      <c r="N18" s="17">
        <f>IF(livre[[#This Row],[Cumul semaine]]=0,0,SUMIF(livre[Semaine],livre[[#This Row],[Cumul semaine]],livre[Distance]))</f>
        <v>0</v>
      </c>
      <c r="R18" s="24"/>
    </row>
    <row r="19" spans="1:18" x14ac:dyDescent="0.25">
      <c r="A19" s="7">
        <v>45821</v>
      </c>
      <c r="B19" s="8">
        <f>WEEKNUM(livre[[#This Row],[Date]]-1)</f>
        <v>24</v>
      </c>
      <c r="C19" s="8" t="s">
        <v>8</v>
      </c>
      <c r="D19" s="9">
        <v>160</v>
      </c>
      <c r="E19" s="10">
        <v>2.7106481481481481E-2</v>
      </c>
      <c r="F19" s="11" t="s">
        <v>23</v>
      </c>
      <c r="G19" s="8">
        <v>6</v>
      </c>
      <c r="H19" s="8">
        <v>100</v>
      </c>
      <c r="I19" s="9" t="s">
        <v>21</v>
      </c>
      <c r="J19" s="12">
        <v>0.27083333333333331</v>
      </c>
      <c r="K19" s="19">
        <f>IF(livre[[#This Row],[Semaine]]=B20,,B19)</f>
        <v>24</v>
      </c>
      <c r="L19" s="14">
        <f>IF(livre[[#This Row],[Cumul semaine]]=0,0,SUMIF(livre[Semaine],livre[[#This Row],[Cumul semaine]],livre[Durée]))</f>
        <v>0.12151620370370371</v>
      </c>
      <c r="M19" s="20">
        <f>livre[[#This Row],[Cumul dur/sem]]*1440</f>
        <v>174.98333333333335</v>
      </c>
      <c r="N19" s="17">
        <f>IF(livre[[#This Row],[Cumul semaine]]=0,0,SUMIF(livre[Semaine],livre[[#This Row],[Cumul semaine]],livre[Distance]))</f>
        <v>28</v>
      </c>
      <c r="R19" s="24"/>
    </row>
    <row r="20" spans="1:18" x14ac:dyDescent="0.25">
      <c r="A20" s="7">
        <v>45824</v>
      </c>
      <c r="B20" s="8">
        <f>WEEKNUM(livre[[#This Row],[Date]]-1)</f>
        <v>25</v>
      </c>
      <c r="C20" s="8" t="s">
        <v>8</v>
      </c>
      <c r="D20" s="9">
        <v>153</v>
      </c>
      <c r="E20" s="10">
        <v>3.6249999999999998E-2</v>
      </c>
      <c r="F20" s="11" t="s">
        <v>17</v>
      </c>
      <c r="G20" s="8">
        <f>VLOOKUP(livre[[#This Row],[Standard]],Liste!C:E,2,0)</f>
        <v>9</v>
      </c>
      <c r="H20" s="8">
        <f>VLOOKUP(livre[[#This Row],[Standard]],Liste!C:E,3,0)</f>
        <v>120</v>
      </c>
      <c r="I20" s="9" t="s">
        <v>20</v>
      </c>
      <c r="J20" s="12">
        <v>0.24166666666666667</v>
      </c>
      <c r="K20" s="19">
        <f>IF(livre[[#This Row],[Semaine]]=B21,,B20)</f>
        <v>0</v>
      </c>
      <c r="L20" s="14">
        <f>IF(livre[[#This Row],[Cumul semaine]]=0,0,SUMIF(livre[Semaine],livre[[#This Row],[Cumul semaine]],livre[Durée]))</f>
        <v>0</v>
      </c>
      <c r="M20" s="20">
        <f>livre[[#This Row],[Cumul dur/sem]]*1440</f>
        <v>0</v>
      </c>
      <c r="N20" s="17">
        <f>IF(livre[[#This Row],[Cumul semaine]]=0,0,SUMIF(livre[Semaine],livre[[#This Row],[Cumul semaine]],livre[Distance]))</f>
        <v>0</v>
      </c>
      <c r="R20" s="24"/>
    </row>
    <row r="21" spans="1:18" x14ac:dyDescent="0.25">
      <c r="A21" s="7">
        <v>45825</v>
      </c>
      <c r="B21" s="8">
        <f>WEEKNUM(livre[[#This Row],[Date]]-1)</f>
        <v>25</v>
      </c>
      <c r="C21" s="8" t="s">
        <v>12</v>
      </c>
      <c r="D21" s="9">
        <v>117</v>
      </c>
      <c r="E21" s="10">
        <v>2.0833333333333332E-2</v>
      </c>
      <c r="F21" s="11"/>
      <c r="G21" s="8"/>
      <c r="H21" s="8"/>
      <c r="I21" s="9" t="s">
        <v>22</v>
      </c>
      <c r="J21" s="9"/>
      <c r="K21" s="19">
        <f>IF(livre[[#This Row],[Semaine]]=B22,,B21)</f>
        <v>0</v>
      </c>
      <c r="L21" s="14">
        <f>IF(livre[[#This Row],[Cumul semaine]]=0,0,SUMIF(livre[Semaine],livre[[#This Row],[Cumul semaine]],livre[Durée]))</f>
        <v>0</v>
      </c>
      <c r="M21" s="20">
        <f>livre[[#This Row],[Cumul dur/sem]]*1440</f>
        <v>0</v>
      </c>
      <c r="N21" s="17">
        <f>IF(livre[[#This Row],[Cumul semaine]]=0,0,SUMIF(livre[Semaine],livre[[#This Row],[Cumul semaine]],livre[Distance]))</f>
        <v>0</v>
      </c>
      <c r="R21" s="24"/>
    </row>
    <row r="22" spans="1:18" x14ac:dyDescent="0.25">
      <c r="A22" s="7">
        <v>45826</v>
      </c>
      <c r="B22" s="8">
        <f>WEEKNUM(livre[[#This Row],[Date]]-1)</f>
        <v>25</v>
      </c>
      <c r="C22" s="8" t="s">
        <v>8</v>
      </c>
      <c r="D22" s="9">
        <v>150</v>
      </c>
      <c r="E22" s="10">
        <v>3.7395833333333336E-2</v>
      </c>
      <c r="F22" s="11" t="s">
        <v>17</v>
      </c>
      <c r="G22" s="8">
        <f>VLOOKUP(livre[[#This Row],[Standard]],Liste!C:E,2,0)</f>
        <v>9</v>
      </c>
      <c r="H22" s="8">
        <f>VLOOKUP(livre[[#This Row],[Standard]],Liste!C:E,3,0)</f>
        <v>120</v>
      </c>
      <c r="I22" s="9" t="s">
        <v>20</v>
      </c>
      <c r="J22" s="12">
        <v>0.24930555555555556</v>
      </c>
      <c r="K22" s="19">
        <f>IF(livre[[#This Row],[Semaine]]=B23,,B22)</f>
        <v>0</v>
      </c>
      <c r="L22" s="14">
        <f>IF(livre[[#This Row],[Cumul semaine]]=0,0,SUMIF(livre[Semaine],livre[[#This Row],[Cumul semaine]],livre[Durée]))</f>
        <v>0</v>
      </c>
      <c r="M22" s="20">
        <f>livre[[#This Row],[Cumul dur/sem]]*1440</f>
        <v>0</v>
      </c>
      <c r="N22" s="17">
        <f>IF(livre[[#This Row],[Cumul semaine]]=0,0,SUMIF(livre[Semaine],livre[[#This Row],[Cumul semaine]],livre[Distance]))</f>
        <v>0</v>
      </c>
      <c r="R22" s="24"/>
    </row>
    <row r="23" spans="1:18" x14ac:dyDescent="0.25">
      <c r="A23" s="7">
        <v>45828</v>
      </c>
      <c r="B23" s="8">
        <f>WEEKNUM(livre[[#This Row],[Date]]-1)</f>
        <v>25</v>
      </c>
      <c r="C23" s="8" t="s">
        <v>8</v>
      </c>
      <c r="D23" s="9">
        <v>150</v>
      </c>
      <c r="E23" s="10">
        <v>3.9791666666666663E-2</v>
      </c>
      <c r="F23" s="11" t="s">
        <v>19</v>
      </c>
      <c r="G23" s="8">
        <f>VLOOKUP(livre[[#This Row],[Standard]],Liste!C:E,2,0)</f>
        <v>9</v>
      </c>
      <c r="H23" s="8">
        <f>VLOOKUP(livre[[#This Row],[Standard]],Liste!C:E,3,0)</f>
        <v>160</v>
      </c>
      <c r="I23" s="9" t="s">
        <v>20</v>
      </c>
      <c r="J23" s="12">
        <v>0.26527777777777778</v>
      </c>
      <c r="K23" s="19">
        <f>IF(livre[[#This Row],[Semaine]]=B24,,B23)</f>
        <v>25</v>
      </c>
      <c r="L23" s="32">
        <f>IF(livre[[#This Row],[Cumul semaine]]=0,0,SUMIF(livre[Semaine],livre[[#This Row],[Cumul semaine]],livre[Durée]))</f>
        <v>0.13427083333333334</v>
      </c>
      <c r="M23" s="33">
        <f>livre[[#This Row],[Cumul dur/sem]]*1440</f>
        <v>193.35000000000002</v>
      </c>
      <c r="N23" s="17">
        <f>IF(livre[[#This Row],[Cumul semaine]]=0,0,SUMIF(livre[Semaine],livre[[#This Row],[Cumul semaine]],livre[Distance]))</f>
        <v>27</v>
      </c>
      <c r="R23" s="24"/>
    </row>
    <row r="24" spans="1:18" x14ac:dyDescent="0.25">
      <c r="R24" s="24"/>
    </row>
    <row r="25" spans="1:18" x14ac:dyDescent="0.25">
      <c r="R25" s="24"/>
    </row>
    <row r="26" spans="1:18" x14ac:dyDescent="0.25">
      <c r="R26" s="24"/>
    </row>
    <row r="27" spans="1:18" x14ac:dyDescent="0.25">
      <c r="E27" s="23"/>
      <c r="R27" s="24"/>
    </row>
    <row r="28" spans="1:18" x14ac:dyDescent="0.25">
      <c r="R28" s="24"/>
    </row>
    <row r="29" spans="1:18" x14ac:dyDescent="0.25">
      <c r="R29" s="24"/>
    </row>
    <row r="30" spans="1:18" x14ac:dyDescent="0.25">
      <c r="R30" s="24"/>
    </row>
    <row r="31" spans="1:18" x14ac:dyDescent="0.25">
      <c r="R31" s="24"/>
    </row>
    <row r="32" spans="1:18" x14ac:dyDescent="0.25">
      <c r="R32" s="24"/>
    </row>
    <row r="33" spans="18:18" x14ac:dyDescent="0.25">
      <c r="R33" s="24"/>
    </row>
    <row r="34" spans="18:18" x14ac:dyDescent="0.25">
      <c r="R34" s="24"/>
    </row>
    <row r="35" spans="18:18" x14ac:dyDescent="0.25">
      <c r="R35" s="24"/>
    </row>
    <row r="36" spans="18:18" x14ac:dyDescent="0.25">
      <c r="R36" s="24"/>
    </row>
    <row r="37" spans="18:18" x14ac:dyDescent="0.25">
      <c r="R37" s="24"/>
    </row>
    <row r="38" spans="18:18" x14ac:dyDescent="0.25">
      <c r="R38" s="24"/>
    </row>
    <row r="39" spans="18:18" x14ac:dyDescent="0.25">
      <c r="R39" s="24"/>
    </row>
    <row r="40" spans="18:18" x14ac:dyDescent="0.25">
      <c r="R40" s="24"/>
    </row>
    <row r="41" spans="18:18" x14ac:dyDescent="0.25">
      <c r="R41" s="24"/>
    </row>
    <row r="42" spans="18:18" x14ac:dyDescent="0.25">
      <c r="R42" s="24"/>
    </row>
    <row r="43" spans="18:18" x14ac:dyDescent="0.25">
      <c r="R43" s="24"/>
    </row>
    <row r="44" spans="18:18" x14ac:dyDescent="0.25">
      <c r="R44" s="24"/>
    </row>
    <row r="45" spans="18:18" x14ac:dyDescent="0.25">
      <c r="R45" s="24"/>
    </row>
    <row r="46" spans="18:18" x14ac:dyDescent="0.25">
      <c r="R46" s="24"/>
    </row>
    <row r="47" spans="18:18" x14ac:dyDescent="0.25">
      <c r="R47" s="24"/>
    </row>
    <row r="48" spans="18:18" x14ac:dyDescent="0.25">
      <c r="R48" s="24"/>
    </row>
    <row r="49" spans="18:18" x14ac:dyDescent="0.25">
      <c r="R49" s="24"/>
    </row>
    <row r="50" spans="18:18" x14ac:dyDescent="0.25">
      <c r="R50" s="24"/>
    </row>
    <row r="51" spans="18:18" x14ac:dyDescent="0.25">
      <c r="R51" s="24"/>
    </row>
    <row r="52" spans="18:18" x14ac:dyDescent="0.25">
      <c r="R52" s="24"/>
    </row>
    <row r="53" spans="18:18" x14ac:dyDescent="0.25">
      <c r="R53" s="24"/>
    </row>
    <row r="54" spans="18:18" x14ac:dyDescent="0.25">
      <c r="R54" s="24"/>
    </row>
    <row r="55" spans="18:18" x14ac:dyDescent="0.25">
      <c r="R55" s="24"/>
    </row>
    <row r="56" spans="18:18" x14ac:dyDescent="0.25">
      <c r="R56" s="24"/>
    </row>
    <row r="57" spans="18:18" x14ac:dyDescent="0.25">
      <c r="R57" s="24"/>
    </row>
    <row r="58" spans="18:18" x14ac:dyDescent="0.25">
      <c r="R58" s="24"/>
    </row>
    <row r="59" spans="18:18" x14ac:dyDescent="0.25">
      <c r="R59" s="24"/>
    </row>
    <row r="60" spans="18:18" x14ac:dyDescent="0.25">
      <c r="R60" s="24"/>
    </row>
    <row r="61" spans="18:18" x14ac:dyDescent="0.25">
      <c r="R61" s="24"/>
    </row>
    <row r="62" spans="18:18" x14ac:dyDescent="0.25">
      <c r="R62" s="24"/>
    </row>
    <row r="63" spans="18:18" x14ac:dyDescent="0.25">
      <c r="R63" s="24"/>
    </row>
    <row r="64" spans="18:18" x14ac:dyDescent="0.25">
      <c r="R64" s="24"/>
    </row>
    <row r="65" spans="18:18" x14ac:dyDescent="0.25">
      <c r="R65" s="24"/>
    </row>
    <row r="66" spans="18:18" x14ac:dyDescent="0.25">
      <c r="R66" s="24"/>
    </row>
    <row r="67" spans="18:18" x14ac:dyDescent="0.25">
      <c r="R67" s="24"/>
    </row>
    <row r="68" spans="18:18" x14ac:dyDescent="0.25">
      <c r="R68" s="24"/>
    </row>
    <row r="69" spans="18:18" x14ac:dyDescent="0.25">
      <c r="R69" s="24"/>
    </row>
    <row r="70" spans="18:18" x14ac:dyDescent="0.25">
      <c r="R70" s="24"/>
    </row>
    <row r="71" spans="18:18" x14ac:dyDescent="0.25">
      <c r="R71" s="24"/>
    </row>
    <row r="72" spans="18:18" x14ac:dyDescent="0.25">
      <c r="R72" s="24"/>
    </row>
    <row r="73" spans="18:18" x14ac:dyDescent="0.25">
      <c r="R73" s="24"/>
    </row>
    <row r="74" spans="18:18" x14ac:dyDescent="0.25">
      <c r="R74" s="24"/>
    </row>
    <row r="75" spans="18:18" x14ac:dyDescent="0.25">
      <c r="R75" s="24"/>
    </row>
    <row r="76" spans="18:18" x14ac:dyDescent="0.25">
      <c r="R76" s="24"/>
    </row>
    <row r="77" spans="18:18" x14ac:dyDescent="0.25">
      <c r="R77" s="24"/>
    </row>
    <row r="78" spans="18:18" x14ac:dyDescent="0.25">
      <c r="R78" s="24"/>
    </row>
    <row r="79" spans="18:18" x14ac:dyDescent="0.25">
      <c r="R79" s="24"/>
    </row>
    <row r="80" spans="18:18" x14ac:dyDescent="0.25">
      <c r="R80" s="24"/>
    </row>
    <row r="81" spans="18:18" x14ac:dyDescent="0.25">
      <c r="R81" s="24"/>
    </row>
    <row r="82" spans="18:18" x14ac:dyDescent="0.25">
      <c r="R82" s="24"/>
    </row>
    <row r="83" spans="18:18" x14ac:dyDescent="0.25">
      <c r="R83" s="24"/>
    </row>
    <row r="84" spans="18:18" x14ac:dyDescent="0.25">
      <c r="R84" s="24"/>
    </row>
    <row r="85" spans="18:18" x14ac:dyDescent="0.25">
      <c r="R85" s="24"/>
    </row>
    <row r="86" spans="18:18" x14ac:dyDescent="0.25">
      <c r="R86" s="24"/>
    </row>
    <row r="87" spans="18:18" x14ac:dyDescent="0.25">
      <c r="R87" s="24"/>
    </row>
    <row r="88" spans="18:18" x14ac:dyDescent="0.25">
      <c r="R88" s="24"/>
    </row>
    <row r="89" spans="18:18" x14ac:dyDescent="0.25">
      <c r="R89" s="24"/>
    </row>
    <row r="90" spans="18:18" x14ac:dyDescent="0.25">
      <c r="R90" s="24"/>
    </row>
    <row r="91" spans="18:18" x14ac:dyDescent="0.25">
      <c r="R91" s="24"/>
    </row>
    <row r="92" spans="18:18" x14ac:dyDescent="0.25">
      <c r="R92" s="24"/>
    </row>
    <row r="93" spans="18:18" x14ac:dyDescent="0.25">
      <c r="R93" s="24"/>
    </row>
    <row r="94" spans="18:18" x14ac:dyDescent="0.25">
      <c r="R94" s="24"/>
    </row>
    <row r="95" spans="18:18" x14ac:dyDescent="0.25">
      <c r="R95" s="24"/>
    </row>
    <row r="96" spans="18:18" x14ac:dyDescent="0.25">
      <c r="R96" s="24"/>
    </row>
    <row r="97" spans="18:18" x14ac:dyDescent="0.25">
      <c r="R97" s="24"/>
    </row>
    <row r="98" spans="18:18" x14ac:dyDescent="0.25">
      <c r="R98" s="24"/>
    </row>
    <row r="99" spans="18:18" x14ac:dyDescent="0.25">
      <c r="R99" s="24"/>
    </row>
    <row r="100" spans="18:18" x14ac:dyDescent="0.25">
      <c r="R100" s="24"/>
    </row>
    <row r="101" spans="18:18" x14ac:dyDescent="0.25">
      <c r="R101" s="24"/>
    </row>
    <row r="102" spans="18:18" x14ac:dyDescent="0.25">
      <c r="R102" s="24"/>
    </row>
    <row r="103" spans="18:18" x14ac:dyDescent="0.25">
      <c r="R103" s="24"/>
    </row>
    <row r="104" spans="18:18" x14ac:dyDescent="0.25">
      <c r="R104" s="24"/>
    </row>
    <row r="105" spans="18:18" x14ac:dyDescent="0.25">
      <c r="R105" s="24"/>
    </row>
    <row r="106" spans="18:18" x14ac:dyDescent="0.25">
      <c r="R106" s="24"/>
    </row>
    <row r="107" spans="18:18" x14ac:dyDescent="0.25">
      <c r="R107" s="24"/>
    </row>
    <row r="108" spans="18:18" x14ac:dyDescent="0.25">
      <c r="R108" s="24"/>
    </row>
    <row r="109" spans="18:18" x14ac:dyDescent="0.25">
      <c r="R109" s="24"/>
    </row>
    <row r="110" spans="18:18" x14ac:dyDescent="0.25">
      <c r="R110" s="24"/>
    </row>
    <row r="111" spans="18:18" x14ac:dyDescent="0.25">
      <c r="R111" s="24"/>
    </row>
    <row r="112" spans="18:18" x14ac:dyDescent="0.25">
      <c r="R112" s="24"/>
    </row>
    <row r="113" spans="18:18" x14ac:dyDescent="0.25">
      <c r="R113" s="24"/>
    </row>
    <row r="114" spans="18:18" x14ac:dyDescent="0.25">
      <c r="R114" s="24"/>
    </row>
    <row r="115" spans="18:18" x14ac:dyDescent="0.25">
      <c r="R115" s="24"/>
    </row>
    <row r="116" spans="18:18" x14ac:dyDescent="0.25">
      <c r="R116" s="24"/>
    </row>
    <row r="117" spans="18:18" x14ac:dyDescent="0.25">
      <c r="R117" s="24"/>
    </row>
    <row r="118" spans="18:18" x14ac:dyDescent="0.25">
      <c r="R118" s="24"/>
    </row>
    <row r="119" spans="18:18" x14ac:dyDescent="0.25">
      <c r="R119" s="24"/>
    </row>
    <row r="120" spans="18:18" x14ac:dyDescent="0.25">
      <c r="R120" s="24"/>
    </row>
    <row r="121" spans="18:18" x14ac:dyDescent="0.25">
      <c r="R121" s="24"/>
    </row>
    <row r="122" spans="18:18" x14ac:dyDescent="0.25">
      <c r="R122" s="24"/>
    </row>
    <row r="123" spans="18:18" x14ac:dyDescent="0.25">
      <c r="R123" s="24"/>
    </row>
    <row r="124" spans="18:18" x14ac:dyDescent="0.25">
      <c r="R124" s="24"/>
    </row>
    <row r="125" spans="18:18" x14ac:dyDescent="0.25">
      <c r="R125" s="24"/>
    </row>
    <row r="126" spans="18:18" x14ac:dyDescent="0.25">
      <c r="R126" s="24"/>
    </row>
    <row r="127" spans="18:18" x14ac:dyDescent="0.25">
      <c r="R127" s="24"/>
    </row>
    <row r="128" spans="18:18" x14ac:dyDescent="0.25">
      <c r="R128" s="24"/>
    </row>
    <row r="129" spans="18:18" x14ac:dyDescent="0.25">
      <c r="R129" s="24"/>
    </row>
    <row r="130" spans="18:18" x14ac:dyDescent="0.25">
      <c r="R130" s="24"/>
    </row>
    <row r="131" spans="18:18" x14ac:dyDescent="0.25">
      <c r="R131" s="24"/>
    </row>
    <row r="132" spans="18:18" x14ac:dyDescent="0.25">
      <c r="R132" s="24"/>
    </row>
    <row r="133" spans="18:18" x14ac:dyDescent="0.25">
      <c r="R133" s="24"/>
    </row>
    <row r="134" spans="18:18" x14ac:dyDescent="0.25">
      <c r="R134" s="24"/>
    </row>
    <row r="135" spans="18:18" x14ac:dyDescent="0.25">
      <c r="R135" s="24"/>
    </row>
    <row r="136" spans="18:18" x14ac:dyDescent="0.25">
      <c r="R136" s="24"/>
    </row>
    <row r="137" spans="18:18" x14ac:dyDescent="0.25">
      <c r="R137" s="24"/>
    </row>
    <row r="138" spans="18:18" x14ac:dyDescent="0.25">
      <c r="R138" s="24"/>
    </row>
    <row r="139" spans="18:18" x14ac:dyDescent="0.25">
      <c r="R139" s="24"/>
    </row>
    <row r="140" spans="18:18" x14ac:dyDescent="0.25">
      <c r="R140" s="24"/>
    </row>
    <row r="141" spans="18:18" x14ac:dyDescent="0.25">
      <c r="R141" s="24"/>
    </row>
    <row r="142" spans="18:18" x14ac:dyDescent="0.25">
      <c r="R142" s="24"/>
    </row>
    <row r="143" spans="18:18" x14ac:dyDescent="0.25">
      <c r="R143" s="24"/>
    </row>
    <row r="144" spans="18:18" x14ac:dyDescent="0.25">
      <c r="R144" s="24"/>
    </row>
    <row r="145" spans="18:18" x14ac:dyDescent="0.25">
      <c r="R145" s="24"/>
    </row>
    <row r="146" spans="18:18" x14ac:dyDescent="0.25">
      <c r="R146" s="24"/>
    </row>
    <row r="147" spans="18:18" x14ac:dyDescent="0.25">
      <c r="R147" s="24"/>
    </row>
    <row r="148" spans="18:18" x14ac:dyDescent="0.25">
      <c r="R148" s="24"/>
    </row>
    <row r="149" spans="18:18" x14ac:dyDescent="0.25">
      <c r="R149" s="24"/>
    </row>
    <row r="150" spans="18:18" x14ac:dyDescent="0.25">
      <c r="R150" s="24"/>
    </row>
    <row r="151" spans="18:18" x14ac:dyDescent="0.25">
      <c r="R151" s="24"/>
    </row>
    <row r="152" spans="18:18" x14ac:dyDescent="0.25">
      <c r="R152" s="24"/>
    </row>
    <row r="153" spans="18:18" x14ac:dyDescent="0.25">
      <c r="R153" s="24"/>
    </row>
    <row r="154" spans="18:18" x14ac:dyDescent="0.25">
      <c r="R154" s="24"/>
    </row>
    <row r="155" spans="18:18" x14ac:dyDescent="0.25">
      <c r="R155" s="24"/>
    </row>
    <row r="156" spans="18:18" x14ac:dyDescent="0.25">
      <c r="R156" s="24"/>
    </row>
    <row r="157" spans="18:18" x14ac:dyDescent="0.25">
      <c r="R157" s="24"/>
    </row>
    <row r="158" spans="18:18" x14ac:dyDescent="0.25">
      <c r="R158" s="24"/>
    </row>
    <row r="159" spans="18:18" x14ac:dyDescent="0.25">
      <c r="R159" s="24"/>
    </row>
    <row r="160" spans="18:18" x14ac:dyDescent="0.25">
      <c r="R160" s="24"/>
    </row>
    <row r="161" spans="18:18" x14ac:dyDescent="0.25">
      <c r="R161" s="24"/>
    </row>
    <row r="162" spans="18:18" x14ac:dyDescent="0.25">
      <c r="R162" s="24"/>
    </row>
    <row r="163" spans="18:18" x14ac:dyDescent="0.25">
      <c r="R163" s="24"/>
    </row>
    <row r="164" spans="18:18" x14ac:dyDescent="0.25">
      <c r="R164" s="24"/>
    </row>
    <row r="165" spans="18:18" x14ac:dyDescent="0.25">
      <c r="R165" s="24"/>
    </row>
    <row r="166" spans="18:18" x14ac:dyDescent="0.25">
      <c r="R166" s="24"/>
    </row>
    <row r="167" spans="18:18" x14ac:dyDescent="0.25">
      <c r="R167" s="24"/>
    </row>
    <row r="168" spans="18:18" x14ac:dyDescent="0.25">
      <c r="R168" s="24"/>
    </row>
    <row r="169" spans="18:18" x14ac:dyDescent="0.25">
      <c r="R169" s="24"/>
    </row>
    <row r="170" spans="18:18" x14ac:dyDescent="0.25">
      <c r="R170" s="24"/>
    </row>
    <row r="171" spans="18:18" x14ac:dyDescent="0.25">
      <c r="R171" s="24"/>
    </row>
    <row r="172" spans="18:18" x14ac:dyDescent="0.25">
      <c r="R172" s="24"/>
    </row>
    <row r="173" spans="18:18" x14ac:dyDescent="0.25">
      <c r="R173" s="24"/>
    </row>
    <row r="174" spans="18:18" x14ac:dyDescent="0.25">
      <c r="R174" s="24"/>
    </row>
    <row r="175" spans="18:18" x14ac:dyDescent="0.25">
      <c r="R175" s="24"/>
    </row>
    <row r="176" spans="18:18" x14ac:dyDescent="0.25">
      <c r="R176" s="24"/>
    </row>
    <row r="177" spans="18:18" x14ac:dyDescent="0.25">
      <c r="R177" s="24"/>
    </row>
    <row r="178" spans="18:18" x14ac:dyDescent="0.25">
      <c r="R178" s="24"/>
    </row>
    <row r="179" spans="18:18" x14ac:dyDescent="0.25">
      <c r="R179" s="24"/>
    </row>
    <row r="180" spans="18:18" x14ac:dyDescent="0.25">
      <c r="R180" s="24"/>
    </row>
    <row r="181" spans="18:18" x14ac:dyDescent="0.25">
      <c r="R181" s="24"/>
    </row>
    <row r="182" spans="18:18" x14ac:dyDescent="0.25">
      <c r="R182" s="24"/>
    </row>
    <row r="183" spans="18:18" x14ac:dyDescent="0.25">
      <c r="R183" s="24"/>
    </row>
    <row r="184" spans="18:18" x14ac:dyDescent="0.25">
      <c r="R184" s="24"/>
    </row>
    <row r="185" spans="18:18" x14ac:dyDescent="0.25">
      <c r="R185" s="24"/>
    </row>
    <row r="186" spans="18:18" x14ac:dyDescent="0.25">
      <c r="R186" s="24"/>
    </row>
    <row r="187" spans="18:18" x14ac:dyDescent="0.25">
      <c r="R187" s="24"/>
    </row>
    <row r="188" spans="18:18" x14ac:dyDescent="0.25">
      <c r="R188" s="24"/>
    </row>
    <row r="189" spans="18:18" x14ac:dyDescent="0.25">
      <c r="R189" s="24"/>
    </row>
    <row r="190" spans="18:18" x14ac:dyDescent="0.25">
      <c r="R190" s="24"/>
    </row>
    <row r="191" spans="18:18" x14ac:dyDescent="0.25">
      <c r="R191" s="24"/>
    </row>
    <row r="192" spans="18:18" x14ac:dyDescent="0.25">
      <c r="R192" s="24"/>
    </row>
    <row r="193" spans="18:18" x14ac:dyDescent="0.25">
      <c r="R193" s="24"/>
    </row>
    <row r="194" spans="18:18" x14ac:dyDescent="0.25">
      <c r="R194" s="24"/>
    </row>
    <row r="195" spans="18:18" x14ac:dyDescent="0.25">
      <c r="R195" s="24"/>
    </row>
    <row r="196" spans="18:18" x14ac:dyDescent="0.25">
      <c r="R196" s="24"/>
    </row>
    <row r="197" spans="18:18" x14ac:dyDescent="0.25">
      <c r="R197" s="24"/>
    </row>
    <row r="198" spans="18:18" x14ac:dyDescent="0.25">
      <c r="R198" s="24"/>
    </row>
    <row r="199" spans="18:18" x14ac:dyDescent="0.25">
      <c r="R199" s="24"/>
    </row>
    <row r="200" spans="18:18" x14ac:dyDescent="0.25">
      <c r="R200" s="24"/>
    </row>
    <row r="201" spans="18:18" x14ac:dyDescent="0.25">
      <c r="R201" s="24"/>
    </row>
    <row r="202" spans="18:18" x14ac:dyDescent="0.25">
      <c r="R202" s="24"/>
    </row>
    <row r="203" spans="18:18" x14ac:dyDescent="0.25">
      <c r="R203" s="24"/>
    </row>
    <row r="204" spans="18:18" x14ac:dyDescent="0.25">
      <c r="R204" s="24"/>
    </row>
    <row r="205" spans="18:18" x14ac:dyDescent="0.25">
      <c r="R205" s="24"/>
    </row>
    <row r="206" spans="18:18" x14ac:dyDescent="0.25">
      <c r="R206" s="24"/>
    </row>
    <row r="207" spans="18:18" x14ac:dyDescent="0.25">
      <c r="R207" s="24"/>
    </row>
    <row r="208" spans="18:18" x14ac:dyDescent="0.25">
      <c r="R208" s="24"/>
    </row>
    <row r="209" spans="18:18" x14ac:dyDescent="0.25">
      <c r="R209" s="24"/>
    </row>
    <row r="210" spans="18:18" x14ac:dyDescent="0.25">
      <c r="R210" s="24"/>
    </row>
    <row r="211" spans="18:18" x14ac:dyDescent="0.25">
      <c r="R211" s="24"/>
    </row>
    <row r="212" spans="18:18" x14ac:dyDescent="0.25">
      <c r="R212" s="24"/>
    </row>
    <row r="213" spans="18:18" x14ac:dyDescent="0.25">
      <c r="R213" s="24"/>
    </row>
    <row r="214" spans="18:18" x14ac:dyDescent="0.25">
      <c r="R214" s="24"/>
    </row>
    <row r="215" spans="18:18" x14ac:dyDescent="0.25">
      <c r="R215" s="24"/>
    </row>
    <row r="216" spans="18:18" x14ac:dyDescent="0.25">
      <c r="R216" s="24"/>
    </row>
    <row r="217" spans="18:18" x14ac:dyDescent="0.25">
      <c r="R217" s="24"/>
    </row>
    <row r="218" spans="18:18" x14ac:dyDescent="0.25">
      <c r="R218" s="24"/>
    </row>
    <row r="219" spans="18:18" x14ac:dyDescent="0.25">
      <c r="R219" s="24"/>
    </row>
    <row r="220" spans="18:18" x14ac:dyDescent="0.25">
      <c r="R220" s="24"/>
    </row>
    <row r="221" spans="18:18" x14ac:dyDescent="0.25">
      <c r="R221" s="24"/>
    </row>
    <row r="222" spans="18:18" x14ac:dyDescent="0.25">
      <c r="R222" s="24"/>
    </row>
    <row r="223" spans="18:18" x14ac:dyDescent="0.25">
      <c r="R223" s="24"/>
    </row>
    <row r="224" spans="18:18" x14ac:dyDescent="0.25">
      <c r="R224" s="24"/>
    </row>
    <row r="225" spans="18:18" x14ac:dyDescent="0.25">
      <c r="R225" s="24"/>
    </row>
    <row r="226" spans="18:18" x14ac:dyDescent="0.25">
      <c r="R226" s="24"/>
    </row>
    <row r="227" spans="18:18" x14ac:dyDescent="0.25">
      <c r="R227" s="24"/>
    </row>
    <row r="228" spans="18:18" x14ac:dyDescent="0.25">
      <c r="R228" s="24"/>
    </row>
    <row r="229" spans="18:18" x14ac:dyDescent="0.25">
      <c r="R229" s="24"/>
    </row>
    <row r="230" spans="18:18" x14ac:dyDescent="0.25">
      <c r="R230" s="24"/>
    </row>
    <row r="231" spans="18:18" x14ac:dyDescent="0.25">
      <c r="R231" s="24"/>
    </row>
    <row r="232" spans="18:18" x14ac:dyDescent="0.25">
      <c r="R232" s="24"/>
    </row>
    <row r="233" spans="18:18" x14ac:dyDescent="0.25">
      <c r="R233" s="24"/>
    </row>
    <row r="234" spans="18:18" x14ac:dyDescent="0.25">
      <c r="R234" s="24"/>
    </row>
    <row r="235" spans="18:18" x14ac:dyDescent="0.25">
      <c r="R235" s="24"/>
    </row>
    <row r="236" spans="18:18" x14ac:dyDescent="0.25">
      <c r="R236" s="24"/>
    </row>
    <row r="237" spans="18:18" x14ac:dyDescent="0.25">
      <c r="R237" s="24"/>
    </row>
    <row r="238" spans="18:18" x14ac:dyDescent="0.25">
      <c r="R238" s="24"/>
    </row>
    <row r="239" spans="18:18" x14ac:dyDescent="0.25">
      <c r="R239" s="24"/>
    </row>
    <row r="240" spans="18:18" x14ac:dyDescent="0.25">
      <c r="R240" s="24"/>
    </row>
    <row r="241" spans="18:18" x14ac:dyDescent="0.25">
      <c r="R241" s="24"/>
    </row>
    <row r="242" spans="18:18" x14ac:dyDescent="0.25">
      <c r="R242" s="24"/>
    </row>
    <row r="243" spans="18:18" x14ac:dyDescent="0.25">
      <c r="R243" s="24"/>
    </row>
    <row r="244" spans="18:18" x14ac:dyDescent="0.25">
      <c r="R244" s="24"/>
    </row>
    <row r="245" spans="18:18" x14ac:dyDescent="0.25">
      <c r="R245" s="24"/>
    </row>
    <row r="246" spans="18:18" x14ac:dyDescent="0.25">
      <c r="R246" s="24"/>
    </row>
    <row r="247" spans="18:18" x14ac:dyDescent="0.25">
      <c r="R247" s="24"/>
    </row>
    <row r="248" spans="18:18" x14ac:dyDescent="0.25">
      <c r="R248" s="24"/>
    </row>
    <row r="249" spans="18:18" x14ac:dyDescent="0.25">
      <c r="R249" s="24"/>
    </row>
    <row r="250" spans="18:18" x14ac:dyDescent="0.25">
      <c r="R250" s="24"/>
    </row>
    <row r="251" spans="18:18" x14ac:dyDescent="0.25">
      <c r="R251" s="24"/>
    </row>
    <row r="252" spans="18:18" x14ac:dyDescent="0.25">
      <c r="R252" s="24"/>
    </row>
    <row r="253" spans="18:18" x14ac:dyDescent="0.25">
      <c r="R253" s="24"/>
    </row>
    <row r="254" spans="18:18" x14ac:dyDescent="0.25">
      <c r="R254" s="24"/>
    </row>
    <row r="255" spans="18:18" x14ac:dyDescent="0.25">
      <c r="R255" s="24"/>
    </row>
    <row r="256" spans="18:18" x14ac:dyDescent="0.25">
      <c r="R256" s="24"/>
    </row>
    <row r="257" spans="18:18" x14ac:dyDescent="0.25">
      <c r="R257" s="24"/>
    </row>
    <row r="258" spans="18:18" x14ac:dyDescent="0.25">
      <c r="R258" s="24"/>
    </row>
    <row r="259" spans="18:18" x14ac:dyDescent="0.25">
      <c r="R259" s="24"/>
    </row>
    <row r="260" spans="18:18" x14ac:dyDescent="0.25">
      <c r="R260" s="24"/>
    </row>
    <row r="261" spans="18:18" x14ac:dyDescent="0.25">
      <c r="R261" s="24"/>
    </row>
    <row r="262" spans="18:18" x14ac:dyDescent="0.25">
      <c r="R262" s="24"/>
    </row>
    <row r="263" spans="18:18" x14ac:dyDescent="0.25">
      <c r="R263" s="24"/>
    </row>
    <row r="264" spans="18:18" x14ac:dyDescent="0.25">
      <c r="R264" s="24"/>
    </row>
    <row r="265" spans="18:18" x14ac:dyDescent="0.25">
      <c r="R265" s="24"/>
    </row>
    <row r="266" spans="18:18" x14ac:dyDescent="0.25">
      <c r="R266" s="24"/>
    </row>
    <row r="267" spans="18:18" x14ac:dyDescent="0.25">
      <c r="R267" s="24"/>
    </row>
    <row r="268" spans="18:18" x14ac:dyDescent="0.25">
      <c r="R268" s="24"/>
    </row>
    <row r="269" spans="18:18" x14ac:dyDescent="0.25">
      <c r="R269" s="24"/>
    </row>
    <row r="270" spans="18:18" x14ac:dyDescent="0.25">
      <c r="R270" s="24"/>
    </row>
    <row r="271" spans="18:18" x14ac:dyDescent="0.25">
      <c r="R271" s="24"/>
    </row>
    <row r="272" spans="18:18" x14ac:dyDescent="0.25">
      <c r="R272" s="24"/>
    </row>
    <row r="273" spans="18:18" x14ac:dyDescent="0.25">
      <c r="R273" s="24"/>
    </row>
    <row r="274" spans="18:18" x14ac:dyDescent="0.25">
      <c r="R274" s="24"/>
    </row>
    <row r="275" spans="18:18" x14ac:dyDescent="0.25">
      <c r="R275" s="24"/>
    </row>
    <row r="276" spans="18:18" x14ac:dyDescent="0.25">
      <c r="R276" s="24"/>
    </row>
    <row r="277" spans="18:18" x14ac:dyDescent="0.25">
      <c r="R277" s="24"/>
    </row>
    <row r="278" spans="18:18" x14ac:dyDescent="0.25">
      <c r="R278" s="24"/>
    </row>
    <row r="279" spans="18:18" x14ac:dyDescent="0.25">
      <c r="R279" s="24"/>
    </row>
    <row r="280" spans="18:18" x14ac:dyDescent="0.25">
      <c r="R280" s="24"/>
    </row>
    <row r="281" spans="18:18" x14ac:dyDescent="0.25">
      <c r="R281" s="24"/>
    </row>
    <row r="282" spans="18:18" x14ac:dyDescent="0.25">
      <c r="R282" s="24"/>
    </row>
    <row r="283" spans="18:18" x14ac:dyDescent="0.25">
      <c r="R283" s="24"/>
    </row>
    <row r="284" spans="18:18" x14ac:dyDescent="0.25">
      <c r="R284" s="24"/>
    </row>
    <row r="285" spans="18:18" x14ac:dyDescent="0.25">
      <c r="R285" s="24"/>
    </row>
    <row r="286" spans="18:18" x14ac:dyDescent="0.25">
      <c r="R286" s="24"/>
    </row>
    <row r="287" spans="18:18" x14ac:dyDescent="0.25">
      <c r="R287" s="24"/>
    </row>
    <row r="288" spans="18:18" x14ac:dyDescent="0.25">
      <c r="R288" s="24"/>
    </row>
    <row r="289" spans="18:18" x14ac:dyDescent="0.25">
      <c r="R289" s="24"/>
    </row>
    <row r="290" spans="18:18" x14ac:dyDescent="0.25">
      <c r="R290" s="24"/>
    </row>
    <row r="291" spans="18:18" x14ac:dyDescent="0.25">
      <c r="R291" s="24"/>
    </row>
    <row r="292" spans="18:18" x14ac:dyDescent="0.25">
      <c r="R292" s="24"/>
    </row>
    <row r="293" spans="18:18" x14ac:dyDescent="0.25">
      <c r="R293" s="24"/>
    </row>
    <row r="294" spans="18:18" x14ac:dyDescent="0.25">
      <c r="R294" s="24"/>
    </row>
    <row r="295" spans="18:18" x14ac:dyDescent="0.25">
      <c r="R295" s="24"/>
    </row>
    <row r="296" spans="18:18" x14ac:dyDescent="0.25">
      <c r="R296" s="24"/>
    </row>
    <row r="297" spans="18:18" x14ac:dyDescent="0.25">
      <c r="R297" s="24"/>
    </row>
    <row r="298" spans="18:18" x14ac:dyDescent="0.25">
      <c r="R298" s="24"/>
    </row>
    <row r="299" spans="18:18" x14ac:dyDescent="0.25">
      <c r="R299" s="24"/>
    </row>
    <row r="300" spans="18:18" x14ac:dyDescent="0.25">
      <c r="R300" s="24"/>
    </row>
    <row r="301" spans="18:18" x14ac:dyDescent="0.25">
      <c r="R301" s="24"/>
    </row>
    <row r="302" spans="18:18" x14ac:dyDescent="0.25">
      <c r="R302" s="24"/>
    </row>
    <row r="303" spans="18:18" x14ac:dyDescent="0.25">
      <c r="R303" s="24"/>
    </row>
    <row r="304" spans="18:18" x14ac:dyDescent="0.25">
      <c r="R304" s="24"/>
    </row>
    <row r="305" spans="18:18" x14ac:dyDescent="0.25">
      <c r="R305" s="24"/>
    </row>
    <row r="306" spans="18:18" x14ac:dyDescent="0.25">
      <c r="R306" s="24"/>
    </row>
    <row r="307" spans="18:18" x14ac:dyDescent="0.25">
      <c r="R307" s="24"/>
    </row>
    <row r="308" spans="18:18" x14ac:dyDescent="0.25">
      <c r="R308" s="24"/>
    </row>
    <row r="309" spans="18:18" x14ac:dyDescent="0.25">
      <c r="R309" s="24"/>
    </row>
    <row r="310" spans="18:18" x14ac:dyDescent="0.25">
      <c r="R310" s="24"/>
    </row>
    <row r="311" spans="18:18" x14ac:dyDescent="0.25">
      <c r="R311" s="24"/>
    </row>
    <row r="312" spans="18:18" x14ac:dyDescent="0.25">
      <c r="R312" s="24"/>
    </row>
    <row r="313" spans="18:18" x14ac:dyDescent="0.25">
      <c r="R313" s="24"/>
    </row>
  </sheetData>
  <mergeCells count="1">
    <mergeCell ref="P1:S1"/>
  </mergeCells>
  <phoneticPr fontId="1" type="noConversion"/>
  <conditionalFormatting sqref="A2:N23">
    <cfRule type="expression" dxfId="2" priority="1">
      <formula>($I2="Seuil")</formula>
    </cfRule>
    <cfRule type="expression" dxfId="1" priority="3">
      <formula>($I2="Renfo")</formula>
    </cfRule>
    <cfRule type="expression" dxfId="0" priority="4">
      <formula>$I2="Fond"</formula>
    </cfRule>
  </conditionalFormatting>
  <pageMargins left="0.7" right="0.7" top="0.75" bottom="0.75" header="0.3" footer="0.3"/>
  <pageSetup paperSize="9" scale="60" fitToHeight="0" orientation="landscape" r:id="rId1"/>
  <ignoredErrors>
    <ignoredError sqref="F18:F19" listDataValidation="1"/>
    <ignoredError sqref="G18:H19" calculatedColumn="1"/>
  </ignoredErrors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60FFD7-ECBC-4DA2-B5CD-82F2038A0EC8}">
          <x14:formula1>
            <xm:f>Liste!$A$2:$A$5</xm:f>
          </x14:formula1>
          <xm:sqref>C2:C23</xm:sqref>
        </x14:dataValidation>
        <x14:dataValidation type="list" allowBlank="1" showInputMessage="1" xr:uid="{3119DDA7-A419-414F-90A9-B4616F56A95F}">
          <x14:formula1>
            <xm:f>Liste!$C$2:$C$7</xm:f>
          </x14:formula1>
          <xm:sqref>F2:F23</xm:sqref>
        </x14:dataValidation>
        <x14:dataValidation type="list" allowBlank="1" showInputMessage="1" showErrorMessage="1" xr:uid="{529DEF72-7E9D-4110-A0B8-41C4691B2E4F}">
          <x14:formula1>
            <xm:f>Liste!$B$2:$B$4</xm:f>
          </x14:formula1>
          <xm:sqref>I2:I23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CCD1-B2F5-4340-AEBC-D28DFE95522E}">
  <dimension ref="A1:G10"/>
  <sheetViews>
    <sheetView workbookViewId="0">
      <selection activeCell="E6" sqref="E6"/>
    </sheetView>
  </sheetViews>
  <sheetFormatPr baseColWidth="10" defaultRowHeight="15" x14ac:dyDescent="0.25"/>
  <cols>
    <col min="3" max="3" width="24.85546875" customWidth="1"/>
    <col min="7" max="7" width="16.7109375" customWidth="1"/>
  </cols>
  <sheetData>
    <row r="1" spans="1:7" x14ac:dyDescent="0.25">
      <c r="A1" t="s">
        <v>0</v>
      </c>
      <c r="B1" t="s">
        <v>1</v>
      </c>
      <c r="C1" t="s">
        <v>10</v>
      </c>
      <c r="D1" t="s">
        <v>5</v>
      </c>
      <c r="E1" t="s">
        <v>6</v>
      </c>
    </row>
    <row r="2" spans="1:7" x14ac:dyDescent="0.25">
      <c r="A2" t="s">
        <v>14</v>
      </c>
      <c r="B2" t="s">
        <v>20</v>
      </c>
      <c r="C2" t="s">
        <v>11</v>
      </c>
      <c r="D2">
        <v>7</v>
      </c>
      <c r="E2">
        <v>140</v>
      </c>
    </row>
    <row r="3" spans="1:7" x14ac:dyDescent="0.25">
      <c r="A3" t="s">
        <v>8</v>
      </c>
      <c r="B3" t="s">
        <v>21</v>
      </c>
      <c r="C3" t="s">
        <v>18</v>
      </c>
      <c r="D3">
        <v>6</v>
      </c>
      <c r="E3">
        <v>110</v>
      </c>
    </row>
    <row r="4" spans="1:7" x14ac:dyDescent="0.25">
      <c r="A4" t="s">
        <v>12</v>
      </c>
      <c r="B4" t="s">
        <v>22</v>
      </c>
      <c r="C4" t="s">
        <v>15</v>
      </c>
      <c r="D4">
        <v>8</v>
      </c>
      <c r="E4">
        <v>140</v>
      </c>
    </row>
    <row r="5" spans="1:7" x14ac:dyDescent="0.25">
      <c r="A5" t="s">
        <v>13</v>
      </c>
      <c r="C5" t="s">
        <v>19</v>
      </c>
      <c r="D5">
        <v>9</v>
      </c>
      <c r="E5">
        <v>160</v>
      </c>
    </row>
    <row r="6" spans="1:7" x14ac:dyDescent="0.25">
      <c r="C6" t="s">
        <v>16</v>
      </c>
      <c r="D6">
        <v>8</v>
      </c>
      <c r="E6">
        <v>120</v>
      </c>
    </row>
    <row r="7" spans="1:7" x14ac:dyDescent="0.25">
      <c r="C7" t="s">
        <v>17</v>
      </c>
      <c r="D7">
        <v>9</v>
      </c>
      <c r="E7">
        <v>120</v>
      </c>
    </row>
    <row r="9" spans="1:7" x14ac:dyDescent="0.25">
      <c r="G9" s="13"/>
    </row>
    <row r="10" spans="1:7" x14ac:dyDescent="0.25">
      <c r="G1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cp:lastPrinted>2025-06-18T13:57:10Z</cp:lastPrinted>
  <dcterms:created xsi:type="dcterms:W3CDTF">2015-06-05T18:19:34Z</dcterms:created>
  <dcterms:modified xsi:type="dcterms:W3CDTF">2025-06-22T21:51:19Z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2118e3-3971-466e-a812-dfb7166df9b9_Enabled">
    <vt:lpwstr>true</vt:lpwstr>
  </property>
  <property fmtid="{D5CDD505-2E9C-101B-9397-08002B2CF9AE}" pid="3" name="MSIP_Label_f22118e3-3971-466e-a812-dfb7166df9b9_SetDate">
    <vt:lpwstr>2025-06-02T11:57:34Z</vt:lpwstr>
  </property>
  <property fmtid="{D5CDD505-2E9C-101B-9397-08002B2CF9AE}" pid="4" name="MSIP_Label_f22118e3-3971-466e-a812-dfb7166df9b9_Method">
    <vt:lpwstr>Standard</vt:lpwstr>
  </property>
  <property fmtid="{D5CDD505-2E9C-101B-9397-08002B2CF9AE}" pid="5" name="MSIP_Label_f22118e3-3971-466e-a812-dfb7166df9b9_Name">
    <vt:lpwstr>C2 – Restreint VDG Files</vt:lpwstr>
  </property>
  <property fmtid="{D5CDD505-2E9C-101B-9397-08002B2CF9AE}" pid="6" name="MSIP_Label_f22118e3-3971-466e-a812-dfb7166df9b9_SiteId">
    <vt:lpwstr>aa817116-beff-4abb-a8a4-4d85fb230d47</vt:lpwstr>
  </property>
  <property fmtid="{D5CDD505-2E9C-101B-9397-08002B2CF9AE}" pid="7" name="MSIP_Label_f22118e3-3971-466e-a812-dfb7166df9b9_ActionId">
    <vt:lpwstr>c68f4c92-f90e-4599-895c-e2c5a8c6e04d</vt:lpwstr>
  </property>
  <property fmtid="{D5CDD505-2E9C-101B-9397-08002B2CF9AE}" pid="8" name="MSIP_Label_f22118e3-3971-466e-a812-dfb7166df9b9_ContentBits">
    <vt:lpwstr>0</vt:lpwstr>
  </property>
</Properties>
</file>