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ardageandco-my.sharepoint.com/personal/servane_l_bardageandco_com/Documents/Bureau/"/>
    </mc:Choice>
  </mc:AlternateContent>
  <xr:revisionPtr revIDLastSave="87" documentId="8_{3912EE3C-89D5-4C07-BAC9-3F7C2C7188F3}" xr6:coauthVersionLast="47" xr6:coauthVersionMax="47" xr10:uidLastSave="{1475FA6C-49E6-4DB1-B946-9C1E32279059}"/>
  <bookViews>
    <workbookView xWindow="-120" yWindow="-120" windowWidth="29040" windowHeight="15840" xr2:uid="{EBA70A82-54A0-47F6-B45B-C90B7E73A58B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7" i="1" l="1"/>
  <c r="R27" i="1"/>
  <c r="R26" i="1"/>
  <c r="P27" i="1"/>
  <c r="N17" i="1"/>
  <c r="N19" i="1"/>
  <c r="J22" i="1"/>
  <c r="U19" i="1" a="1"/>
  <c r="U19" i="1" s="1"/>
  <c r="T19" i="1"/>
  <c r="R19" i="1"/>
  <c r="P19" i="1"/>
  <c r="L19" i="1"/>
  <c r="T17" i="1"/>
  <c r="R17" i="1"/>
  <c r="P17" i="1"/>
  <c r="L17" i="1"/>
  <c r="U17" i="1" s="1" a="1"/>
  <c r="U17" i="1" s="1"/>
  <c r="T15" i="1"/>
  <c r="R15" i="1"/>
  <c r="R22" i="1" s="1"/>
  <c r="P15" i="1"/>
  <c r="N15" i="1"/>
  <c r="L15" i="1"/>
  <c r="U15" i="1" s="1" a="1"/>
  <c r="U15" i="1" s="1"/>
  <c r="I8" i="1"/>
  <c r="N27" i="1" l="1"/>
  <c r="T22" i="1"/>
  <c r="L22" i="1"/>
  <c r="L27" i="1"/>
  <c r="N22" i="1"/>
  <c r="P22" i="1"/>
  <c r="U38" i="1"/>
  <c r="U4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<sst xmlns="http://schemas.openxmlformats.org/spreadsheetml/2006/main" count="33" uniqueCount="33">
  <si>
    <t>ID CHANTIER</t>
  </si>
  <si>
    <t>Le % d'avancement est à saisir chaque mois dans la colonne "vierge"
Par exemple, si la ligne 2 d'un devis est à 0% mais que d'autres avancements ont eu lieu, 
il ne faudra pas saisir en avancement 1 mais dans la continuité du nombre d'avancement</t>
  </si>
  <si>
    <t>Client</t>
  </si>
  <si>
    <t>Réf.devis</t>
  </si>
  <si>
    <t>Libellé du chantier</t>
  </si>
  <si>
    <t>Montant total HT</t>
  </si>
  <si>
    <t>Remise</t>
  </si>
  <si>
    <t>Montant total TTC</t>
  </si>
  <si>
    <t>Adresse chantier</t>
  </si>
  <si>
    <t>Montant initial</t>
  </si>
  <si>
    <t>Avt 1 (%)</t>
  </si>
  <si>
    <t>Montant de l'avancement 1</t>
  </si>
  <si>
    <t>Avt 2 (%)</t>
  </si>
  <si>
    <t>Montant de l'avancement 2</t>
  </si>
  <si>
    <t>Avt 3 (%)</t>
  </si>
  <si>
    <t>Montant de l'avancement 3</t>
  </si>
  <si>
    <t>Avt 4 (%)</t>
  </si>
  <si>
    <t>Montant de l'avancement 4</t>
  </si>
  <si>
    <t>Avt 5 (%)</t>
  </si>
  <si>
    <t>Montant de l'avancement 5</t>
  </si>
  <si>
    <t>Avancement Global</t>
  </si>
  <si>
    <t>Montant déjà facturé</t>
  </si>
  <si>
    <t>Reste à facturer</t>
  </si>
  <si>
    <t>Prestation n°1</t>
  </si>
  <si>
    <t>Prestation n°2</t>
  </si>
  <si>
    <t>Prestation n°3</t>
  </si>
  <si>
    <t>Devis XXX</t>
  </si>
  <si>
    <t>Somme globale de l'avancement</t>
  </si>
  <si>
    <t>Somme à l'avancement</t>
  </si>
  <si>
    <t>Montant que je souhaite obtenir</t>
  </si>
  <si>
    <t>avoir la possibilité de soustraire avec le montant précedént peu importe sa position
Ici, c'est le montant de l'avt 1 qui est soustrait pour avoir le montant de l'avt 3</t>
  </si>
  <si>
    <t>avoir la possibilité d'exclure du calcul, les montants ayant déjà atteints 100% précédemment
Ici, si je pratique le même calcul, forcément ma somme est négative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</si>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</sst>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b/>
      <i/>
      <sz val="10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8">
    <xf numFmtId="0" fontId="0" fillId="0" borderId="0" xfId="0"/>
    <xf numFmtId="164" fontId="0" fillId="0" borderId="0" xfId="0" applyNumberFormat="1"/>
    <xf numFmtId="9" fontId="0" fillId="0" borderId="0" xfId="2" applyFont="1" applyAlignment="1">
      <alignment horizontal="center" vertical="center"/>
    </xf>
    <xf numFmtId="0" fontId="4" fillId="0" borderId="1" xfId="0" applyFont="1" applyBorder="1"/>
    <xf numFmtId="0" fontId="3" fillId="0" borderId="2" xfId="0" applyFont="1" applyBorder="1"/>
    <xf numFmtId="0" fontId="0" fillId="0" borderId="2" xfId="0" applyBorder="1"/>
    <xf numFmtId="0" fontId="0" fillId="0" borderId="3" xfId="0" applyBorder="1"/>
    <xf numFmtId="0" fontId="5" fillId="0" borderId="1" xfId="0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5" fillId="0" borderId="4" xfId="0" applyFont="1" applyBorder="1" applyAlignment="1">
      <alignment vertical="top"/>
    </xf>
    <xf numFmtId="0" fontId="0" fillId="0" borderId="0" xfId="0" applyAlignment="1">
      <alignment vertical="top"/>
    </xf>
    <xf numFmtId="0" fontId="0" fillId="0" borderId="5" xfId="0" applyBorder="1"/>
    <xf numFmtId="0" fontId="5" fillId="0" borderId="4" xfId="0" applyFont="1" applyBorder="1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5" fillId="0" borderId="4" xfId="0" applyFont="1" applyBorder="1"/>
    <xf numFmtId="44" fontId="0" fillId="0" borderId="5" xfId="1" applyFont="1" applyBorder="1"/>
    <xf numFmtId="0" fontId="2" fillId="0" borderId="0" xfId="0" applyFont="1" applyAlignment="1">
      <alignment vertical="top" wrapText="1"/>
    </xf>
    <xf numFmtId="0" fontId="6" fillId="0" borderId="4" xfId="0" applyFont="1" applyBorder="1" applyAlignment="1">
      <alignment vertical="top"/>
    </xf>
    <xf numFmtId="44" fontId="7" fillId="0" borderId="5" xfId="0" applyNumberFormat="1" applyFont="1" applyBorder="1" applyAlignment="1">
      <alignment vertical="top"/>
    </xf>
    <xf numFmtId="0" fontId="0" fillId="0" borderId="4" xfId="0" applyBorder="1"/>
    <xf numFmtId="0" fontId="0" fillId="0" borderId="0" xfId="0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8" fillId="0" borderId="0" xfId="0" applyNumberFormat="1" applyFont="1" applyAlignment="1">
      <alignment horizontal="right"/>
    </xf>
    <xf numFmtId="9" fontId="0" fillId="0" borderId="0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0" fillId="0" borderId="13" xfId="1" applyNumberFormat="1" applyFont="1" applyBorder="1" applyAlignment="1">
      <alignment vertical="center"/>
    </xf>
    <xf numFmtId="10" fontId="7" fillId="2" borderId="14" xfId="2" applyNumberFormat="1" applyFont="1" applyFill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0" fontId="7" fillId="2" borderId="15" xfId="2" applyNumberFormat="1" applyFont="1" applyFill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17" xfId="0" applyBorder="1"/>
    <xf numFmtId="0" fontId="3" fillId="2" borderId="17" xfId="0" applyFont="1" applyFill="1" applyBorder="1"/>
    <xf numFmtId="0" fontId="3" fillId="2" borderId="18" xfId="0" applyFont="1" applyFill="1" applyBorder="1"/>
    <xf numFmtId="0" fontId="3" fillId="2" borderId="19" xfId="0" applyFont="1" applyFill="1" applyBorder="1"/>
    <xf numFmtId="0" fontId="3" fillId="0" borderId="6" xfId="0" applyFont="1" applyBorder="1" applyAlignment="1">
      <alignment horizontal="center" vertical="center"/>
    </xf>
    <xf numFmtId="164" fontId="0" fillId="0" borderId="20" xfId="1" applyNumberFormat="1" applyFont="1" applyBorder="1" applyAlignment="1">
      <alignment vertical="center"/>
    </xf>
    <xf numFmtId="10" fontId="7" fillId="2" borderId="21" xfId="2" applyNumberFormat="1" applyFont="1" applyFill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0" fontId="7" fillId="2" borderId="22" xfId="2" applyNumberFormat="1" applyFon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3" fillId="2" borderId="17" xfId="0" applyNumberFormat="1" applyFont="1" applyFill="1" applyBorder="1" applyAlignment="1">
      <alignment vertical="center"/>
    </xf>
    <xf numFmtId="164" fontId="3" fillId="2" borderId="19" xfId="0" applyNumberFormat="1" applyFont="1" applyFill="1" applyBorder="1" applyAlignment="1">
      <alignment vertical="center"/>
    </xf>
    <xf numFmtId="9" fontId="0" fillId="0" borderId="0" xfId="2" applyFont="1" applyFill="1" applyAlignment="1">
      <alignment horizontal="center" vertical="center"/>
    </xf>
    <xf numFmtId="9" fontId="0" fillId="0" borderId="0" xfId="2" applyFont="1"/>
    <xf numFmtId="164" fontId="0" fillId="0" borderId="0" xfId="1" applyNumberFormat="1" applyFont="1" applyBorder="1" applyAlignment="1">
      <alignment horizontal="right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0" borderId="10" xfId="1" applyNumberFormat="1" applyFont="1" applyFill="1" applyBorder="1" applyAlignment="1">
      <alignment horizontal="center" vertical="center" wrapText="1"/>
    </xf>
    <xf numFmtId="44" fontId="3" fillId="0" borderId="12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top" wrapText="1" indent="2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9" fontId="3" fillId="0" borderId="1" xfId="2" applyFont="1" applyBorder="1" applyAlignment="1">
      <alignment horizontal="center" vertical="center" wrapText="1"/>
    </xf>
    <xf numFmtId="9" fontId="0" fillId="0" borderId="6" xfId="2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 indent="2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9" fontId="3" fillId="0" borderId="9" xfId="2" applyFont="1" applyBorder="1" applyAlignment="1">
      <alignment horizontal="center" vertical="center" wrapText="1"/>
    </xf>
    <xf numFmtId="9" fontId="0" fillId="0" borderId="11" xfId="2" applyFont="1" applyBorder="1" applyAlignment="1">
      <alignment horizontal="center" vertical="center" wrapText="1"/>
    </xf>
    <xf numFmtId="164" fontId="3" fillId="0" borderId="9" xfId="1" applyNumberFormat="1" applyFont="1" applyFill="1" applyBorder="1" applyAlignment="1">
      <alignment horizontal="center" vertical="center" wrapText="1"/>
    </xf>
    <xf numFmtId="164" fontId="3" fillId="0" borderId="11" xfId="1" applyNumberFormat="1" applyFont="1" applyFill="1" applyBorder="1" applyAlignment="1">
      <alignment horizontal="center" vertical="center" wrapText="1"/>
    </xf>
    <xf numFmtId="0" fontId="0" fillId="3" borderId="0" xfId="0" applyFill="1" applyBorder="1"/>
    <xf numFmtId="164" fontId="0" fillId="3" borderId="0" xfId="0" applyNumberFormat="1" applyFill="1" applyBorder="1"/>
    <xf numFmtId="9" fontId="0" fillId="3" borderId="0" xfId="2" applyFont="1" applyFill="1" applyBorder="1" applyAlignment="1">
      <alignment horizontal="center" vertical="center"/>
    </xf>
    <xf numFmtId="164" fontId="0" fillId="3" borderId="0" xfId="1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164" fontId="0" fillId="3" borderId="24" xfId="0" applyNumberFormat="1" applyFill="1" applyBorder="1"/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164" fontId="0" fillId="3" borderId="0" xfId="0" applyNumberFormat="1" applyFill="1"/>
    <xf numFmtId="164" fontId="7" fillId="0" borderId="0" xfId="0" applyNumberFormat="1" applyFont="1" applyFill="1" applyBorder="1"/>
    <xf numFmtId="0" fontId="7" fillId="0" borderId="0" xfId="0" applyFont="1" applyAlignment="1">
      <alignment horizontal="right"/>
    </xf>
  </cellXfs>
  <cellStyles count="3">
    <cellStyle name="Monétaire" xfId="1" builtinId="4"/>
    <cellStyle name="Normal" xfId="0" builtinId="0"/>
    <cellStyle name="Pourcentage" xfId="2" builtinId="5"/>
  </cellStyles>
  <dxfs count="9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5B5B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500062</xdr:colOff>
      <xdr:row>3</xdr:row>
      <xdr:rowOff>71437</xdr:rowOff>
    </xdr:from>
    <xdr:to>
      <xdr:col>13</xdr:col>
      <xdr:colOff>928687</xdr:colOff>
      <xdr:row>5</xdr:row>
      <xdr:rowOff>119062</xdr:rowOff>
    </xdr:to>
    <xdr:pic>
      <xdr:nvPicPr>
        <xdr:cNvPr id="3" name="Graphique 2" descr="Avertissement contour">
          <a:extLst>
            <a:ext uri="{FF2B5EF4-FFF2-40B4-BE49-F238E27FC236}">
              <a16:creationId xmlns:a16="http://schemas.microsoft.com/office/drawing/2014/main" id="{0466C0ED-4F45-42CB-9BD3-3E762CA15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577637" y="652462"/>
          <a:ext cx="428625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77D92-C812-46A4-A987-665D8468BE0E}">
  <dimension ref="A3:U41"/>
  <sheetViews>
    <sheetView showGridLines="0" tabSelected="1" topLeftCell="B1" zoomScale="80" zoomScaleNormal="80" workbookViewId="0">
      <pane ySplit="14" topLeftCell="A15" activePane="bottomLeft" state="frozen"/>
      <selection activeCell="B30" sqref="B30:H30"/>
      <selection pane="bottomLeft" activeCell="T32" sqref="T32"/>
    </sheetView>
  </sheetViews>
  <sheetFormatPr baseColWidth="10" defaultRowHeight="15" x14ac:dyDescent="0.25"/>
  <cols>
    <col min="1" max="1" width="3.5703125" hidden="1" customWidth="1"/>
    <col min="2" max="2" width="3.5703125" customWidth="1"/>
    <col min="3" max="4" width="16.5703125" customWidth="1"/>
    <col min="7" max="7" width="6.28515625" customWidth="1"/>
    <col min="8" max="8" width="15.85546875" customWidth="1"/>
    <col min="9" max="9" width="35.85546875" customWidth="1"/>
    <col min="10" max="10" width="14.28515625" style="1" bestFit="1" customWidth="1"/>
    <col min="11" max="11" width="8.42578125" style="2" customWidth="1"/>
    <col min="12" max="12" width="14.42578125" customWidth="1"/>
    <col min="14" max="14" width="15.5703125" customWidth="1"/>
    <col min="16" max="16" width="27.140625" customWidth="1"/>
    <col min="18" max="18" width="27.140625" customWidth="1"/>
    <col min="20" max="20" width="14.7109375" customWidth="1"/>
    <col min="21" max="21" width="12.140625" customWidth="1"/>
  </cols>
  <sheetData>
    <row r="3" spans="1:21" ht="15.75" thickBot="1" x14ac:dyDescent="0.3"/>
    <row r="4" spans="1:21" ht="15" customHeight="1" x14ac:dyDescent="0.25">
      <c r="C4" s="3" t="s">
        <v>0</v>
      </c>
      <c r="D4" s="4"/>
      <c r="E4" s="5"/>
      <c r="F4" s="5"/>
      <c r="G4" s="6"/>
      <c r="H4" s="7"/>
      <c r="I4" s="8"/>
      <c r="O4" s="61" t="s">
        <v>1</v>
      </c>
      <c r="P4" s="61"/>
      <c r="Q4" s="61"/>
      <c r="R4" s="61"/>
      <c r="S4" s="61"/>
      <c r="T4" s="61"/>
      <c r="U4" s="61"/>
    </row>
    <row r="5" spans="1:21" x14ac:dyDescent="0.25">
      <c r="C5" s="9" t="s">
        <v>2</v>
      </c>
      <c r="D5" s="10"/>
      <c r="G5" s="11"/>
      <c r="H5" s="12" t="s">
        <v>3</v>
      </c>
      <c r="I5" s="13" t="s">
        <v>26</v>
      </c>
      <c r="O5" s="61"/>
      <c r="P5" s="61"/>
      <c r="Q5" s="61"/>
      <c r="R5" s="61"/>
      <c r="S5" s="61"/>
      <c r="T5" s="61"/>
      <c r="U5" s="61"/>
    </row>
    <row r="6" spans="1:21" x14ac:dyDescent="0.25">
      <c r="C6" s="14" t="s">
        <v>4</v>
      </c>
      <c r="G6" s="11"/>
      <c r="H6" s="14" t="s">
        <v>5</v>
      </c>
      <c r="I6" s="15">
        <v>5000</v>
      </c>
      <c r="O6" s="61"/>
      <c r="P6" s="61"/>
      <c r="Q6" s="61"/>
      <c r="R6" s="61"/>
      <c r="S6" s="61"/>
      <c r="T6" s="61"/>
      <c r="U6" s="61"/>
    </row>
    <row r="7" spans="1:21" x14ac:dyDescent="0.25">
      <c r="C7" s="14"/>
      <c r="G7" s="11"/>
      <c r="H7" s="14" t="s">
        <v>6</v>
      </c>
      <c r="I7" s="15">
        <v>0</v>
      </c>
      <c r="O7" s="16"/>
      <c r="P7" s="16"/>
      <c r="Q7" s="16"/>
      <c r="R7" s="16"/>
      <c r="S7" s="16"/>
      <c r="T7" s="16"/>
      <c r="U7" s="16"/>
    </row>
    <row r="8" spans="1:21" x14ac:dyDescent="0.25">
      <c r="C8" s="14"/>
      <c r="G8" s="11"/>
      <c r="H8" s="14" t="s">
        <v>7</v>
      </c>
      <c r="I8" s="15">
        <f>+I6*1.2</f>
        <v>6000</v>
      </c>
      <c r="O8" s="16"/>
      <c r="P8" s="16"/>
      <c r="Q8" s="16"/>
      <c r="R8" s="16"/>
      <c r="S8" s="16"/>
      <c r="T8" s="16"/>
      <c r="U8" s="16"/>
    </row>
    <row r="9" spans="1:21" ht="27.75" customHeight="1" x14ac:dyDescent="0.25">
      <c r="C9" s="9" t="s">
        <v>8</v>
      </c>
      <c r="D9" s="62"/>
      <c r="E9" s="62"/>
      <c r="G9" s="11"/>
      <c r="H9" s="17"/>
      <c r="I9" s="18"/>
    </row>
    <row r="10" spans="1:21" x14ac:dyDescent="0.25">
      <c r="C10" s="19"/>
      <c r="D10" s="20"/>
      <c r="G10" s="11"/>
      <c r="H10" s="19"/>
      <c r="I10" s="11"/>
    </row>
    <row r="11" spans="1:21" ht="15.75" thickBot="1" x14ac:dyDescent="0.3">
      <c r="C11" s="21"/>
      <c r="D11" s="22"/>
      <c r="E11" s="22"/>
      <c r="F11" s="22"/>
      <c r="G11" s="23"/>
      <c r="H11" s="21"/>
      <c r="I11" s="23"/>
    </row>
    <row r="12" spans="1:21" ht="15.75" thickBot="1" x14ac:dyDescent="0.3">
      <c r="J12" s="24"/>
      <c r="K12" s="25"/>
    </row>
    <row r="13" spans="1:21" ht="15" customHeight="1" x14ac:dyDescent="0.25">
      <c r="J13" s="54" t="s">
        <v>9</v>
      </c>
      <c r="K13" s="63" t="s">
        <v>10</v>
      </c>
      <c r="L13" s="54" t="s">
        <v>11</v>
      </c>
      <c r="M13" s="63" t="s">
        <v>12</v>
      </c>
      <c r="N13" s="54" t="s">
        <v>13</v>
      </c>
      <c r="O13" s="63" t="s">
        <v>14</v>
      </c>
      <c r="P13" s="54" t="s">
        <v>15</v>
      </c>
      <c r="Q13" s="63" t="s">
        <v>16</v>
      </c>
      <c r="R13" s="54" t="s">
        <v>17</v>
      </c>
      <c r="S13" s="56" t="s">
        <v>18</v>
      </c>
      <c r="T13" s="58" t="s">
        <v>19</v>
      </c>
      <c r="U13" s="58" t="s">
        <v>20</v>
      </c>
    </row>
    <row r="14" spans="1:21" ht="15.75" thickBot="1" x14ac:dyDescent="0.3">
      <c r="J14" s="55"/>
      <c r="K14" s="64"/>
      <c r="L14" s="55"/>
      <c r="M14" s="64"/>
      <c r="N14" s="55"/>
      <c r="O14" s="64"/>
      <c r="P14" s="55"/>
      <c r="Q14" s="64"/>
      <c r="R14" s="55"/>
      <c r="S14" s="57"/>
      <c r="T14" s="59"/>
      <c r="U14" s="59"/>
    </row>
    <row r="15" spans="1:21" ht="15.75" thickBot="1" x14ac:dyDescent="0.3">
      <c r="B15" s="26">
        <v>1</v>
      </c>
      <c r="C15" s="60" t="s">
        <v>23</v>
      </c>
      <c r="D15" s="60"/>
      <c r="E15" s="60"/>
      <c r="F15" s="60"/>
      <c r="G15" s="60"/>
      <c r="H15" s="60"/>
      <c r="I15" s="60"/>
      <c r="J15" s="27">
        <v>2500</v>
      </c>
      <c r="K15" s="28">
        <v>0.1</v>
      </c>
      <c r="L15" s="29">
        <f>J15*K15</f>
        <v>250</v>
      </c>
      <c r="M15" s="28">
        <v>0</v>
      </c>
      <c r="N15" s="29">
        <f>J15*M15</f>
        <v>0</v>
      </c>
      <c r="O15" s="28">
        <v>0.75</v>
      </c>
      <c r="P15" s="29">
        <f>J15*O15</f>
        <v>1875</v>
      </c>
      <c r="Q15" s="28">
        <v>1</v>
      </c>
      <c r="R15" s="29">
        <f>J15*Q15</f>
        <v>2500</v>
      </c>
      <c r="S15" s="30">
        <v>0</v>
      </c>
      <c r="T15" s="31">
        <f>J15*S15</f>
        <v>0</v>
      </c>
      <c r="U15" s="31" cm="1">
        <f t="array" aca="1" ref="U15" ca="1">IF(J15="",0,OFFSET(J15,,MATCH(MAX(_xlfn._xlws.FILTER(K15:AZ15,LEFT($K$13:$AZ$13,3)="Avt")),J15:AZ15,0)))</f>
        <v>2500</v>
      </c>
    </row>
    <row r="16" spans="1:21" ht="15.75" thickBot="1" x14ac:dyDescent="0.3">
      <c r="A16" s="32"/>
      <c r="B16" s="33"/>
      <c r="C16" s="34"/>
      <c r="D16" s="34"/>
      <c r="E16" s="34"/>
      <c r="F16" s="34"/>
      <c r="G16" s="34"/>
      <c r="H16" s="34"/>
      <c r="I16" s="34"/>
      <c r="J16" s="33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5"/>
    </row>
    <row r="17" spans="1:21" ht="15.75" thickBot="1" x14ac:dyDescent="0.3">
      <c r="B17" s="36">
        <v>2</v>
      </c>
      <c r="C17" s="53" t="s">
        <v>24</v>
      </c>
      <c r="D17" s="53"/>
      <c r="E17" s="53"/>
      <c r="F17" s="53"/>
      <c r="G17" s="53"/>
      <c r="H17" s="53"/>
      <c r="I17" s="53"/>
      <c r="J17" s="37">
        <v>2500</v>
      </c>
      <c r="K17" s="38">
        <v>0</v>
      </c>
      <c r="L17" s="39">
        <f t="shared" ref="L17" si="0">J17*K17</f>
        <v>0</v>
      </c>
      <c r="M17" s="38">
        <v>0.75</v>
      </c>
      <c r="N17" s="39">
        <f t="shared" ref="N17" si="1">J17*M17</f>
        <v>1875</v>
      </c>
      <c r="O17" s="38">
        <v>1</v>
      </c>
      <c r="P17" s="39">
        <f t="shared" ref="P17" si="2">J17*O17</f>
        <v>2500</v>
      </c>
      <c r="Q17" s="38">
        <v>0</v>
      </c>
      <c r="R17" s="39">
        <f t="shared" ref="R17" si="3">J17*Q17</f>
        <v>0</v>
      </c>
      <c r="S17" s="40">
        <v>0</v>
      </c>
      <c r="T17" s="41">
        <f t="shared" ref="T17" si="4">J17*S17</f>
        <v>0</v>
      </c>
      <c r="U17" s="41" cm="1">
        <f t="array" aca="1" ref="U17" ca="1">IF(J17="",0,OFFSET(J17,,MATCH(MAX(_xlfn._xlws.FILTER(K17:AZ17,LEFT($K$13:$AZ$13,3)="Avt")),J17:AZ17,0)))</f>
        <v>2500</v>
      </c>
    </row>
    <row r="18" spans="1:21" ht="15.75" thickBot="1" x14ac:dyDescent="0.3">
      <c r="A18" s="32"/>
      <c r="B18" s="33"/>
      <c r="C18" s="34"/>
      <c r="D18" s="34"/>
      <c r="E18" s="34"/>
      <c r="F18" s="34"/>
      <c r="G18" s="34"/>
      <c r="H18" s="34"/>
      <c r="I18" s="34"/>
      <c r="J18" s="33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5"/>
    </row>
    <row r="19" spans="1:21" ht="15.75" thickBot="1" x14ac:dyDescent="0.3">
      <c r="B19" s="36">
        <v>2</v>
      </c>
      <c r="C19" s="53" t="s">
        <v>25</v>
      </c>
      <c r="D19" s="53"/>
      <c r="E19" s="53"/>
      <c r="F19" s="53"/>
      <c r="G19" s="53"/>
      <c r="H19" s="53"/>
      <c r="I19" s="53"/>
      <c r="J19" s="37">
        <v>1000</v>
      </c>
      <c r="K19" s="38">
        <v>0</v>
      </c>
      <c r="L19" s="39">
        <f t="shared" ref="L19" si="5">J19*K19</f>
        <v>0</v>
      </c>
      <c r="M19" s="38">
        <v>0.75</v>
      </c>
      <c r="N19" s="39">
        <f t="shared" ref="N19" si="6">J19*M19</f>
        <v>750</v>
      </c>
      <c r="O19" s="38">
        <v>1</v>
      </c>
      <c r="P19" s="39">
        <f t="shared" ref="P19" si="7">J19*O19</f>
        <v>1000</v>
      </c>
      <c r="Q19" s="38">
        <v>0</v>
      </c>
      <c r="R19" s="39">
        <f t="shared" ref="R19" si="8">J19*Q19</f>
        <v>0</v>
      </c>
      <c r="S19" s="40">
        <v>0</v>
      </c>
      <c r="T19" s="41">
        <f t="shared" ref="T19" si="9">J19*S19</f>
        <v>0</v>
      </c>
      <c r="U19" s="41" cm="1">
        <f t="array" aca="1" ref="U19" ca="1">IF(J19="",0,OFFSET(J19,,MATCH(MAX(_xlfn._xlws.FILTER(K19:AZ19,LEFT($K$13:$AZ$13,3)="Avt")),J19:AZ19,0)))</f>
        <v>1000</v>
      </c>
    </row>
    <row r="20" spans="1:21" ht="15" customHeight="1" x14ac:dyDescent="0.25">
      <c r="K20" s="44"/>
      <c r="L20" s="1"/>
      <c r="N20" s="1"/>
    </row>
    <row r="21" spans="1:21" ht="15.75" thickBot="1" x14ac:dyDescent="0.3">
      <c r="N21" s="1"/>
    </row>
    <row r="22" spans="1:21" ht="15.75" thickBot="1" x14ac:dyDescent="0.3">
      <c r="H22" s="42" t="s">
        <v>27</v>
      </c>
      <c r="I22" s="43"/>
      <c r="J22" s="46">
        <f>+SUM(J15:J19)</f>
        <v>6000</v>
      </c>
      <c r="K22" s="46"/>
      <c r="L22" s="46">
        <f>SUM(L15:L19)</f>
        <v>250</v>
      </c>
      <c r="M22" s="46"/>
      <c r="N22" s="46">
        <f>SUM(N15:N19)</f>
        <v>2625</v>
      </c>
      <c r="O22" s="46"/>
      <c r="P22" s="46">
        <f t="shared" ref="P22:T22" si="10">+SUM(P15:P19)</f>
        <v>5375</v>
      </c>
      <c r="Q22" s="46"/>
      <c r="R22" s="46">
        <f t="shared" si="10"/>
        <v>2500</v>
      </c>
      <c r="S22" s="46"/>
      <c r="T22" s="46">
        <f t="shared" si="10"/>
        <v>0</v>
      </c>
    </row>
    <row r="23" spans="1:21" x14ac:dyDescent="0.25">
      <c r="J23" s="45"/>
      <c r="L23" s="46"/>
      <c r="N23" s="1"/>
      <c r="O23" s="1"/>
      <c r="P23" s="1"/>
      <c r="Q23" s="1"/>
      <c r="R23" s="1"/>
      <c r="S23" s="1"/>
      <c r="T23" s="1"/>
    </row>
    <row r="24" spans="1:21" x14ac:dyDescent="0.25">
      <c r="I24" t="s">
        <v>28</v>
      </c>
      <c r="J24" s="45"/>
      <c r="N24" s="1"/>
    </row>
    <row r="25" spans="1:21" x14ac:dyDescent="0.25">
      <c r="R25" s="77" t="s">
        <v>32</v>
      </c>
    </row>
    <row r="26" spans="1:21" x14ac:dyDescent="0.25">
      <c r="R26" s="76">
        <f>(R15-P15)+(R17-P17)+(R19-P19)</f>
        <v>-2875</v>
      </c>
    </row>
    <row r="27" spans="1:21" x14ac:dyDescent="0.25">
      <c r="I27" s="67" t="s">
        <v>29</v>
      </c>
      <c r="J27" s="68"/>
      <c r="K27" s="69"/>
      <c r="L27" s="70">
        <f>SUM(L15:L19)</f>
        <v>250</v>
      </c>
      <c r="M27" s="67"/>
      <c r="N27" s="68">
        <f>N17+N19</f>
        <v>2625</v>
      </c>
      <c r="O27" s="67"/>
      <c r="P27" s="72">
        <f>(P15-L15)+(P17-N17)+(P19-N19)</f>
        <v>2500</v>
      </c>
      <c r="Q27" s="68"/>
      <c r="R27" s="75">
        <f>R15-P15</f>
        <v>625</v>
      </c>
      <c r="S27" s="68"/>
      <c r="T27" s="68">
        <f>(T15-R15)+(T17-R17)+(T19-R19)</f>
        <v>-2500</v>
      </c>
    </row>
    <row r="28" spans="1:21" ht="15" customHeight="1" x14ac:dyDescent="0.25">
      <c r="P28" s="73" t="s">
        <v>30</v>
      </c>
      <c r="R28" s="71" t="s">
        <v>31</v>
      </c>
    </row>
    <row r="29" spans="1:21" ht="15" customHeight="1" x14ac:dyDescent="0.25">
      <c r="F29" s="45"/>
      <c r="P29" s="73"/>
      <c r="R29" s="71"/>
    </row>
    <row r="30" spans="1:21" x14ac:dyDescent="0.25">
      <c r="P30" s="73"/>
      <c r="R30" s="71"/>
    </row>
    <row r="31" spans="1:21" x14ac:dyDescent="0.25">
      <c r="P31" s="73"/>
      <c r="R31" s="71"/>
    </row>
    <row r="32" spans="1:21" x14ac:dyDescent="0.25">
      <c r="P32" s="73"/>
      <c r="R32" s="71"/>
    </row>
    <row r="33" spans="16:21" x14ac:dyDescent="0.25">
      <c r="P33" s="73"/>
      <c r="R33" s="71"/>
    </row>
    <row r="34" spans="16:21" x14ac:dyDescent="0.25">
      <c r="P34" s="73"/>
      <c r="R34" s="71"/>
    </row>
    <row r="35" spans="16:21" x14ac:dyDescent="0.25">
      <c r="P35" s="74"/>
      <c r="R35" s="71"/>
    </row>
    <row r="37" spans="16:21" ht="15.75" thickBot="1" x14ac:dyDescent="0.3"/>
    <row r="38" spans="16:21" x14ac:dyDescent="0.25">
      <c r="S38" s="47" t="s">
        <v>21</v>
      </c>
      <c r="T38" s="48"/>
      <c r="U38" s="51">
        <f ca="1">SUM(U15:U17)</f>
        <v>5000</v>
      </c>
    </row>
    <row r="39" spans="16:21" ht="15.75" thickBot="1" x14ac:dyDescent="0.3">
      <c r="S39" s="49"/>
      <c r="T39" s="50"/>
      <c r="U39" s="52"/>
    </row>
    <row r="40" spans="16:21" x14ac:dyDescent="0.25">
      <c r="S40" s="47" t="s">
        <v>22</v>
      </c>
      <c r="T40" s="48"/>
      <c r="U40" s="65">
        <f ca="1">I6-U38</f>
        <v>0</v>
      </c>
    </row>
    <row r="41" spans="16:21" ht="15.75" thickBot="1" x14ac:dyDescent="0.3">
      <c r="S41" s="49"/>
      <c r="T41" s="50"/>
      <c r="U41" s="66"/>
    </row>
  </sheetData>
  <mergeCells count="23">
    <mergeCell ref="U40:U41"/>
    <mergeCell ref="S40:T41"/>
    <mergeCell ref="P28:P35"/>
    <mergeCell ref="R28:R35"/>
    <mergeCell ref="C17:I17"/>
    <mergeCell ref="O4:U6"/>
    <mergeCell ref="D9:E9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C15:I15"/>
    <mergeCell ref="S38:T39"/>
    <mergeCell ref="U38:U39"/>
    <mergeCell ref="C19:I19"/>
  </mergeCells>
  <conditionalFormatting sqref="C15:U15 C17:U17 C19:U19">
    <cfRule type="cellIs" dxfId="8" priority="4" operator="equal">
      <formula>0</formula>
    </cfRule>
  </conditionalFormatting>
  <conditionalFormatting sqref="D5:E11">
    <cfRule type="cellIs" dxfId="7" priority="9" operator="equal">
      <formula>0</formula>
    </cfRule>
  </conditionalFormatting>
  <conditionalFormatting sqref="I4">
    <cfRule type="beginsWith" dxfId="6" priority="6" operator="beginsWith" text="terminée">
      <formula>LEFT(I4,LEN("terminée"))="terminée"</formula>
    </cfRule>
    <cfRule type="beginsWith" dxfId="5" priority="7" operator="beginsWith" text="Non commencée">
      <formula>LEFT(I4,LEN("Non commencée"))="Non commencée"</formula>
    </cfRule>
    <cfRule type="beginsWith" dxfId="4" priority="8" operator="beginsWith" text="En cours">
      <formula>LEFT(I4,LEN("En cours"))="En cours"</formula>
    </cfRule>
  </conditionalFormatting>
  <conditionalFormatting sqref="K15 M15 O15 Q15 S15 K17 M17 O17 Q17 S17 K19 M19 O19 Q19 S19">
    <cfRule type="cellIs" dxfId="3" priority="5" operator="equal">
      <formula>1</formula>
    </cfRule>
  </conditionalFormatting>
  <conditionalFormatting sqref="U15 U17">
    <cfRule type="cellIs" dxfId="2" priority="2" operator="equal">
      <formula>J15</formula>
    </cfRule>
  </conditionalFormatting>
  <conditionalFormatting sqref="U19">
    <cfRule type="cellIs" dxfId="1" priority="1" operator="equal">
      <formula>J19</formula>
    </cfRule>
  </conditionalFormatting>
  <conditionalFormatting sqref="U40:U41">
    <cfRule type="cellIs" dxfId="0" priority="3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Servane LEBEC</dc:creator>
  <cp:lastModifiedBy>Servane LEBEC</cp:lastModifiedBy>
  <dcterms:created xsi:type="dcterms:W3CDTF">2024-10-31T12:03:45Z</dcterms:created>
  <dcterms:modified xsi:type="dcterms:W3CDTF">2024-10-31T14:18:56Z</dcterms:modified>
</cp:coreProperties>
</file>