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E8C9EF1C-CA64-4A86-AD4C-D7835D9F5A93}" xr6:coauthVersionLast="47" xr6:coauthVersionMax="47" xr10:uidLastSave="{00000000-0000-0000-0000-000000000000}"/>
  <bookViews>
    <workbookView xWindow="-120" yWindow="-120" windowWidth="29040" windowHeight="15720" firstSheet="1" activeTab="4" xr2:uid="{815BDC0D-9A08-40DC-9B0C-DB553090B5A7}"/>
  </bookViews>
  <sheets>
    <sheet name="Compo" sheetId="2" r:id="rId1"/>
    <sheet name="Impression" sheetId="3" r:id="rId2"/>
    <sheet name="Listes" sheetId="1" r:id="rId3"/>
    <sheet name="Calendrier" sheetId="4" r:id="rId4"/>
    <sheet name="SUIVI" sheetId="5" r:id="rId5"/>
    <sheet name="11112023" sheetId="7" r:id="rId6"/>
    <sheet name="19112023" sheetId="8" r:id="rId7"/>
    <sheet name="26112023" sheetId="9" r:id="rId8"/>
    <sheet name="02122023" sheetId="6" r:id="rId9"/>
  </sheets>
  <definedNames>
    <definedName name="Equipes" localSheetId="2">Listes!#REF!</definedName>
    <definedName name="Logo1">INDEX(Listes!#REF!,MATCH(Impression!$H$4,Listes!#REF!,0))</definedName>
    <definedName name="Logo2">INDEX(Listes!#REF!,MATCH(Impression!$D$4,Listes!#REF!,0))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5" l="1" a="1"/>
  <c r="E5" i="5" s="1"/>
  <c r="E6" i="5" a="1"/>
  <c r="E6" i="5" s="1"/>
  <c r="E7" i="5" a="1"/>
  <c r="E7" i="5" s="1"/>
  <c r="E8" i="5" a="1"/>
  <c r="E8" i="5" s="1"/>
  <c r="E9" i="5" a="1"/>
  <c r="E9" i="5" s="1"/>
  <c r="E10" i="5" a="1"/>
  <c r="E10" i="5"/>
  <c r="E11" i="5" a="1"/>
  <c r="E11" i="5" s="1"/>
  <c r="E12" i="5" a="1"/>
  <c r="E12" i="5" s="1"/>
  <c r="E13" i="5" a="1"/>
  <c r="E13" i="5" s="1"/>
  <c r="E14" i="5" a="1"/>
  <c r="E14" i="5" s="1"/>
  <c r="E15" i="5" a="1"/>
  <c r="E15" i="5" s="1"/>
  <c r="E16" i="5" a="1"/>
  <c r="E16" i="5"/>
  <c r="E17" i="5" a="1"/>
  <c r="E17" i="5" s="1"/>
  <c r="E18" i="5" a="1"/>
  <c r="E18" i="5" s="1"/>
  <c r="E19" i="5" a="1"/>
  <c r="E19" i="5" s="1"/>
  <c r="E20" i="5" a="1"/>
  <c r="E20" i="5" s="1"/>
  <c r="E21" i="5" a="1"/>
  <c r="E21" i="5" s="1"/>
  <c r="E22" i="5" a="1"/>
  <c r="E22" i="5"/>
  <c r="E23" i="5" a="1"/>
  <c r="E23" i="5" s="1"/>
  <c r="E24" i="5" a="1"/>
  <c r="E24" i="5" s="1"/>
  <c r="E25" i="5" a="1"/>
  <c r="E25" i="5" s="1"/>
  <c r="E26" i="5" a="1"/>
  <c r="E26" i="5" s="1"/>
  <c r="E27" i="5" a="1"/>
  <c r="E27" i="5" s="1"/>
  <c r="E28" i="5" a="1"/>
  <c r="E28" i="5"/>
  <c r="E29" i="5" a="1"/>
  <c r="E29" i="5" s="1"/>
  <c r="E30" i="5" a="1"/>
  <c r="E30" i="5" s="1"/>
  <c r="E31" i="5" a="1"/>
  <c r="E31" i="5" s="1"/>
  <c r="E32" i="5" a="1"/>
  <c r="E32" i="5" s="1"/>
  <c r="E33" i="5" a="1"/>
  <c r="E33" i="5" s="1"/>
  <c r="E34" i="5" a="1"/>
  <c r="E34" i="5"/>
  <c r="E35" i="5" a="1"/>
  <c r="E35" i="5" s="1"/>
  <c r="E36" i="5" a="1"/>
  <c r="E36" i="5" s="1"/>
  <c r="E37" i="5" a="1"/>
  <c r="E37" i="5" s="1"/>
  <c r="E38" i="5" a="1"/>
  <c r="E38" i="5" s="1"/>
  <c r="E39" i="5" a="1"/>
  <c r="E39" i="5" s="1"/>
  <c r="E40" i="5" a="1"/>
  <c r="E40" i="5"/>
  <c r="E41" i="5" a="1"/>
  <c r="E41" i="5" s="1"/>
  <c r="E42" i="5" a="1"/>
  <c r="E42" i="5" s="1"/>
  <c r="E43" i="5" a="1"/>
  <c r="E43" i="5" s="1"/>
  <c r="E44" i="5" a="1"/>
  <c r="E44" i="5" s="1"/>
  <c r="E45" i="5" a="1"/>
  <c r="E45" i="5" s="1"/>
  <c r="E46" i="5" a="1"/>
  <c r="E46" i="5"/>
  <c r="E47" i="5" a="1"/>
  <c r="E47" i="5" s="1"/>
  <c r="E48" i="5" a="1"/>
  <c r="E48" i="5" s="1"/>
  <c r="E49" i="5" a="1"/>
  <c r="E49" i="5" s="1"/>
  <c r="E50" i="5" a="1"/>
  <c r="E50" i="5" s="1"/>
  <c r="E51" i="5" a="1"/>
  <c r="E51" i="5" s="1"/>
  <c r="E52" i="5" a="1"/>
  <c r="E52" i="5"/>
  <c r="E53" i="5" a="1"/>
  <c r="E53" i="5" s="1"/>
  <c r="E54" i="5" a="1"/>
  <c r="E54" i="5" s="1"/>
  <c r="E55" i="5" a="1"/>
  <c r="E55" i="5" s="1"/>
  <c r="E56" i="5" a="1"/>
  <c r="E56" i="5" s="1"/>
  <c r="E57" i="5" a="1"/>
  <c r="E57" i="5" s="1"/>
  <c r="E58" i="5" a="1"/>
  <c r="E58" i="5"/>
  <c r="E59" i="5" a="1"/>
  <c r="E59" i="5" s="1"/>
  <c r="E60" i="5" a="1"/>
  <c r="E60" i="5" s="1"/>
  <c r="E61" i="5" a="1"/>
  <c r="E61" i="5" s="1"/>
  <c r="E62" i="5" a="1"/>
  <c r="E62" i="5" s="1"/>
  <c r="E63" i="5" a="1"/>
  <c r="E63" i="5" s="1"/>
  <c r="E64" i="5" a="1"/>
  <c r="E64" i="5" s="1"/>
  <c r="E65" i="5" a="1"/>
  <c r="E65" i="5" s="1"/>
  <c r="E66" i="5" a="1"/>
  <c r="E66" i="5" s="1"/>
  <c r="E67" i="5" a="1"/>
  <c r="E67" i="5" s="1"/>
  <c r="E68" i="5" a="1"/>
  <c r="E68" i="5" s="1"/>
  <c r="E69" i="5" a="1"/>
  <c r="E69" i="5" s="1"/>
  <c r="E4" i="5" a="1"/>
  <c r="E4" i="5" s="1"/>
  <c r="D5" i="5" a="1"/>
  <c r="D5" i="5" s="1"/>
  <c r="D6" i="5" a="1"/>
  <c r="D6" i="5" s="1"/>
  <c r="D7" i="5" a="1"/>
  <c r="D7" i="5" s="1"/>
  <c r="D8" i="5" a="1"/>
  <c r="D8" i="5" s="1"/>
  <c r="D9" i="5" a="1"/>
  <c r="D9" i="5"/>
  <c r="D10" i="5" a="1"/>
  <c r="D10" i="5"/>
  <c r="D11" i="5" a="1"/>
  <c r="D11" i="5" s="1"/>
  <c r="D12" i="5" a="1"/>
  <c r="D12" i="5" s="1"/>
  <c r="D13" i="5" a="1"/>
  <c r="D13" i="5" s="1"/>
  <c r="D14" i="5" a="1"/>
  <c r="D14" i="5" s="1"/>
  <c r="D15" i="5" a="1"/>
  <c r="D15" i="5"/>
  <c r="D16" i="5" a="1"/>
  <c r="D16" i="5"/>
  <c r="D17" i="5" a="1"/>
  <c r="D17" i="5" s="1"/>
  <c r="D18" i="5" a="1"/>
  <c r="D18" i="5" s="1"/>
  <c r="D19" i="5" a="1"/>
  <c r="D19" i="5" s="1"/>
  <c r="D20" i="5" a="1"/>
  <c r="D20" i="5" s="1"/>
  <c r="D21" i="5" a="1"/>
  <c r="D21" i="5"/>
  <c r="D22" i="5" a="1"/>
  <c r="D22" i="5"/>
  <c r="D23" i="5" a="1"/>
  <c r="D23" i="5" s="1"/>
  <c r="D24" i="5" a="1"/>
  <c r="D24" i="5" s="1"/>
  <c r="D25" i="5" a="1"/>
  <c r="D25" i="5" s="1"/>
  <c r="D26" i="5" a="1"/>
  <c r="D26" i="5" s="1"/>
  <c r="D27" i="5" a="1"/>
  <c r="D27" i="5"/>
  <c r="D28" i="5" a="1"/>
  <c r="D28" i="5"/>
  <c r="D29" i="5" a="1"/>
  <c r="D29" i="5" s="1"/>
  <c r="D30" i="5" a="1"/>
  <c r="D30" i="5" s="1"/>
  <c r="D31" i="5" a="1"/>
  <c r="D31" i="5" s="1"/>
  <c r="D32" i="5" a="1"/>
  <c r="D32" i="5" s="1"/>
  <c r="D33" i="5" a="1"/>
  <c r="D33" i="5"/>
  <c r="D34" i="5" a="1"/>
  <c r="D34" i="5"/>
  <c r="D35" i="5" a="1"/>
  <c r="D35" i="5" s="1"/>
  <c r="D36" i="5" a="1"/>
  <c r="D36" i="5" s="1"/>
  <c r="D37" i="5" a="1"/>
  <c r="D37" i="5" s="1"/>
  <c r="D38" i="5" a="1"/>
  <c r="D38" i="5" s="1"/>
  <c r="D39" i="5" a="1"/>
  <c r="D39" i="5"/>
  <c r="D40" i="5" a="1"/>
  <c r="D40" i="5" s="1"/>
  <c r="D41" i="5" a="1"/>
  <c r="D41" i="5" s="1"/>
  <c r="D42" i="5" a="1"/>
  <c r="D42" i="5" s="1"/>
  <c r="D43" i="5" a="1"/>
  <c r="D43" i="5" s="1"/>
  <c r="D44" i="5" a="1"/>
  <c r="D44" i="5" s="1"/>
  <c r="D45" i="5" a="1"/>
  <c r="D45" i="5"/>
  <c r="D46" i="5" a="1"/>
  <c r="D46" i="5" s="1"/>
  <c r="D47" i="5" a="1"/>
  <c r="D47" i="5" s="1"/>
  <c r="D48" i="5" a="1"/>
  <c r="D48" i="5" s="1"/>
  <c r="D49" i="5" a="1"/>
  <c r="D49" i="5" s="1"/>
  <c r="D50" i="5" a="1"/>
  <c r="D50" i="5" s="1"/>
  <c r="D51" i="5" a="1"/>
  <c r="D51" i="5"/>
  <c r="D52" i="5" a="1"/>
  <c r="D52" i="5" s="1"/>
  <c r="D53" i="5" a="1"/>
  <c r="D53" i="5" s="1"/>
  <c r="D54" i="5" a="1"/>
  <c r="D54" i="5" s="1"/>
  <c r="D55" i="5" a="1"/>
  <c r="D55" i="5" s="1"/>
  <c r="D56" i="5" a="1"/>
  <c r="D56" i="5" s="1"/>
  <c r="D57" i="5" a="1"/>
  <c r="D57" i="5"/>
  <c r="D58" i="5" a="1"/>
  <c r="D58" i="5" s="1"/>
  <c r="D59" i="5" a="1"/>
  <c r="D59" i="5" s="1"/>
  <c r="D60" i="5" a="1"/>
  <c r="D60" i="5" s="1"/>
  <c r="D61" i="5" a="1"/>
  <c r="D61" i="5" s="1"/>
  <c r="D62" i="5" a="1"/>
  <c r="D62" i="5" s="1"/>
  <c r="D63" i="5" a="1"/>
  <c r="D63" i="5"/>
  <c r="D64" i="5" a="1"/>
  <c r="D64" i="5" s="1"/>
  <c r="D65" i="5" a="1"/>
  <c r="D65" i="5" s="1"/>
  <c r="D66" i="5" a="1"/>
  <c r="D66" i="5" s="1"/>
  <c r="D67" i="5" a="1"/>
  <c r="D67" i="5" s="1"/>
  <c r="D68" i="5" a="1"/>
  <c r="D68" i="5" s="1"/>
  <c r="D69" i="5" a="1"/>
  <c r="D69" i="5" s="1"/>
  <c r="D4" i="5" a="1"/>
  <c r="D4" i="5" s="1"/>
  <c r="F5" i="5" a="1"/>
  <c r="F5" i="5" s="1"/>
  <c r="F6" i="5" a="1"/>
  <c r="F6" i="5" s="1"/>
  <c r="F7" i="5" a="1"/>
  <c r="F7" i="5" s="1"/>
  <c r="F8" i="5" a="1"/>
  <c r="F8" i="5" s="1"/>
  <c r="F9" i="5" a="1"/>
  <c r="F9" i="5" s="1"/>
  <c r="F10" i="5" a="1"/>
  <c r="F10" i="5"/>
  <c r="F11" i="5" a="1"/>
  <c r="F11" i="5" s="1"/>
  <c r="F12" i="5" a="1"/>
  <c r="F12" i="5" s="1"/>
  <c r="F13" i="5" a="1"/>
  <c r="F13" i="5" s="1"/>
  <c r="F14" i="5" a="1"/>
  <c r="F14" i="5" s="1"/>
  <c r="F15" i="5" a="1"/>
  <c r="F15" i="5" s="1"/>
  <c r="F16" i="5" a="1"/>
  <c r="F16" i="5"/>
  <c r="F17" i="5" a="1"/>
  <c r="F17" i="5" s="1"/>
  <c r="F18" i="5" a="1"/>
  <c r="F18" i="5" s="1"/>
  <c r="F19" i="5" a="1"/>
  <c r="F19" i="5" s="1"/>
  <c r="F20" i="5" a="1"/>
  <c r="F20" i="5" s="1"/>
  <c r="F21" i="5" a="1"/>
  <c r="F21" i="5" s="1"/>
  <c r="F22" i="5" a="1"/>
  <c r="F22" i="5"/>
  <c r="F23" i="5" a="1"/>
  <c r="F23" i="5" s="1"/>
  <c r="F24" i="5" a="1"/>
  <c r="F24" i="5" s="1"/>
  <c r="F25" i="5" a="1"/>
  <c r="F25" i="5" s="1"/>
  <c r="F26" i="5" a="1"/>
  <c r="F26" i="5" s="1"/>
  <c r="F27" i="5" a="1"/>
  <c r="F27" i="5" s="1"/>
  <c r="F28" i="5" a="1"/>
  <c r="F28" i="5"/>
  <c r="F29" i="5" a="1"/>
  <c r="F29" i="5" s="1"/>
  <c r="F30" i="5" a="1"/>
  <c r="F30" i="5" s="1"/>
  <c r="F31" i="5" a="1"/>
  <c r="F31" i="5" s="1"/>
  <c r="F32" i="5" a="1"/>
  <c r="F32" i="5" s="1"/>
  <c r="F33" i="5" a="1"/>
  <c r="F33" i="5" s="1"/>
  <c r="F34" i="5" a="1"/>
  <c r="F34" i="5"/>
  <c r="F35" i="5" a="1"/>
  <c r="F35" i="5" s="1"/>
  <c r="F36" i="5" a="1"/>
  <c r="F36" i="5" s="1"/>
  <c r="F37" i="5" a="1"/>
  <c r="F37" i="5" s="1"/>
  <c r="F38" i="5" a="1"/>
  <c r="F38" i="5" s="1"/>
  <c r="F39" i="5" a="1"/>
  <c r="F39" i="5" s="1"/>
  <c r="F40" i="5" a="1"/>
  <c r="F40" i="5"/>
  <c r="F41" i="5" a="1"/>
  <c r="F41" i="5" s="1"/>
  <c r="F42" i="5" a="1"/>
  <c r="F42" i="5" s="1"/>
  <c r="F43" i="5" a="1"/>
  <c r="F43" i="5" s="1"/>
  <c r="F44" i="5" a="1"/>
  <c r="F44" i="5" s="1"/>
  <c r="F45" i="5" a="1"/>
  <c r="F45" i="5" s="1"/>
  <c r="F46" i="5" a="1"/>
  <c r="F46" i="5"/>
  <c r="F47" i="5" a="1"/>
  <c r="F47" i="5" s="1"/>
  <c r="F48" i="5" a="1"/>
  <c r="F48" i="5" s="1"/>
  <c r="F49" i="5" a="1"/>
  <c r="F49" i="5" s="1"/>
  <c r="F50" i="5" a="1"/>
  <c r="F50" i="5" s="1"/>
  <c r="F51" i="5" a="1"/>
  <c r="F51" i="5" s="1"/>
  <c r="F52" i="5" a="1"/>
  <c r="F52" i="5" s="1"/>
  <c r="F53" i="5" a="1"/>
  <c r="F53" i="5" s="1"/>
  <c r="F54" i="5" a="1"/>
  <c r="F54" i="5" s="1"/>
  <c r="F55" i="5" a="1"/>
  <c r="F55" i="5" s="1"/>
  <c r="F56" i="5" a="1"/>
  <c r="F56" i="5" s="1"/>
  <c r="F57" i="5" a="1"/>
  <c r="F57" i="5" s="1"/>
  <c r="F58" i="5" a="1"/>
  <c r="F58" i="5" s="1"/>
  <c r="F59" i="5" a="1"/>
  <c r="F59" i="5" s="1"/>
  <c r="F60" i="5" a="1"/>
  <c r="F60" i="5" s="1"/>
  <c r="F61" i="5" a="1"/>
  <c r="F61" i="5" s="1"/>
  <c r="F62" i="5" a="1"/>
  <c r="F62" i="5" s="1"/>
  <c r="F63" i="5" a="1"/>
  <c r="F63" i="5" s="1"/>
  <c r="F64" i="5" a="1"/>
  <c r="F64" i="5" s="1"/>
  <c r="F65" i="5" a="1"/>
  <c r="F65" i="5" s="1"/>
  <c r="F66" i="5" a="1"/>
  <c r="F66" i="5" s="1"/>
  <c r="F67" i="5" a="1"/>
  <c r="F67" i="5" s="1"/>
  <c r="F68" i="5" a="1"/>
  <c r="F68" i="5" s="1"/>
  <c r="F69" i="5" a="1"/>
  <c r="F69" i="5" s="1"/>
  <c r="F4" i="5" a="1"/>
  <c r="F4" i="5" s="1"/>
  <c r="Q31" i="6"/>
  <c r="P31" i="6"/>
  <c r="Q30" i="6"/>
  <c r="P30" i="6"/>
  <c r="Q29" i="6"/>
  <c r="P29" i="6"/>
  <c r="Q28" i="6"/>
  <c r="P28" i="6"/>
  <c r="Q27" i="6"/>
  <c r="P27" i="6"/>
  <c r="Q26" i="6"/>
  <c r="P26" i="6"/>
  <c r="Q25" i="6"/>
  <c r="P25" i="6"/>
  <c r="Q24" i="6"/>
  <c r="P24" i="6"/>
  <c r="Q23" i="6"/>
  <c r="P23" i="6"/>
  <c r="Q22" i="6"/>
  <c r="P22" i="6"/>
  <c r="Q21" i="6"/>
  <c r="P21" i="6"/>
  <c r="Q20" i="6"/>
  <c r="P20" i="6"/>
  <c r="Q19" i="6"/>
  <c r="P19" i="6"/>
  <c r="Q18" i="6"/>
  <c r="P18" i="6"/>
  <c r="Q17" i="6"/>
  <c r="P17" i="6"/>
  <c r="Q16" i="6"/>
  <c r="P16" i="6"/>
  <c r="Q15" i="6"/>
  <c r="P15" i="6"/>
  <c r="Q14" i="6"/>
  <c r="P14" i="6"/>
  <c r="Q13" i="6"/>
  <c r="P13" i="6"/>
  <c r="Q12" i="6"/>
  <c r="P12" i="6"/>
  <c r="Q11" i="6"/>
  <c r="P11" i="6"/>
  <c r="Q10" i="6"/>
  <c r="P10" i="6"/>
  <c r="Q9" i="6"/>
  <c r="P9" i="6"/>
  <c r="Q31" i="9"/>
  <c r="P31" i="9"/>
  <c r="Q30" i="9"/>
  <c r="P30" i="9"/>
  <c r="Q29" i="9"/>
  <c r="P29" i="9"/>
  <c r="Q28" i="9"/>
  <c r="P28" i="9"/>
  <c r="Q27" i="9"/>
  <c r="P27" i="9"/>
  <c r="Q26" i="9"/>
  <c r="P26" i="9"/>
  <c r="Q25" i="9"/>
  <c r="P25" i="9"/>
  <c r="Q24" i="9"/>
  <c r="P24" i="9"/>
  <c r="Q23" i="9"/>
  <c r="P23" i="9"/>
  <c r="Q22" i="9"/>
  <c r="P22" i="9"/>
  <c r="Q21" i="9"/>
  <c r="P21" i="9"/>
  <c r="Q20" i="9"/>
  <c r="P20" i="9"/>
  <c r="Q19" i="9"/>
  <c r="P19" i="9"/>
  <c r="Q18" i="9"/>
  <c r="P18" i="9"/>
  <c r="Q17" i="9"/>
  <c r="P17" i="9"/>
  <c r="Q16" i="9"/>
  <c r="P16" i="9"/>
  <c r="Q15" i="9"/>
  <c r="P15" i="9"/>
  <c r="Q14" i="9"/>
  <c r="P14" i="9"/>
  <c r="Q13" i="9"/>
  <c r="P13" i="9"/>
  <c r="Q12" i="9"/>
  <c r="P12" i="9"/>
  <c r="Q11" i="9"/>
  <c r="P11" i="9"/>
  <c r="Q10" i="9"/>
  <c r="P10" i="9"/>
  <c r="Q9" i="9"/>
  <c r="P9" i="9"/>
  <c r="Q31" i="8"/>
  <c r="P31" i="8"/>
  <c r="Q30" i="8"/>
  <c r="P30" i="8"/>
  <c r="Q29" i="8"/>
  <c r="P29" i="8"/>
  <c r="Q28" i="8"/>
  <c r="P28" i="8"/>
  <c r="Q27" i="8"/>
  <c r="P27" i="8"/>
  <c r="Q26" i="8"/>
  <c r="P26" i="8"/>
  <c r="Q25" i="8"/>
  <c r="P25" i="8"/>
  <c r="Q24" i="8"/>
  <c r="P24" i="8"/>
  <c r="Q23" i="8"/>
  <c r="P23" i="8"/>
  <c r="Q22" i="8"/>
  <c r="P22" i="8"/>
  <c r="Q21" i="8"/>
  <c r="P21" i="8"/>
  <c r="Q20" i="8"/>
  <c r="P20" i="8"/>
  <c r="Q19" i="8"/>
  <c r="P19" i="8"/>
  <c r="Q18" i="8"/>
  <c r="P18" i="8"/>
  <c r="Q17" i="8"/>
  <c r="P17" i="8"/>
  <c r="Q16" i="8"/>
  <c r="P16" i="8"/>
  <c r="Q15" i="8"/>
  <c r="P15" i="8"/>
  <c r="Q14" i="8"/>
  <c r="P14" i="8"/>
  <c r="Q13" i="8"/>
  <c r="P13" i="8"/>
  <c r="Q12" i="8"/>
  <c r="P12" i="8"/>
  <c r="Q11" i="8"/>
  <c r="P11" i="8"/>
  <c r="Q10" i="8"/>
  <c r="P10" i="8"/>
  <c r="Q9" i="8"/>
  <c r="P9" i="8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9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M32" i="6"/>
  <c r="L32" i="6"/>
  <c r="K32" i="6"/>
  <c r="J32" i="6"/>
  <c r="M32" i="8"/>
  <c r="L32" i="8"/>
  <c r="K32" i="8"/>
  <c r="J32" i="8"/>
  <c r="K32" i="7"/>
  <c r="L32" i="7"/>
  <c r="M32" i="7"/>
  <c r="J32" i="7"/>
  <c r="K32" i="9"/>
  <c r="L32" i="9"/>
  <c r="M18" i="9"/>
  <c r="M32" i="9"/>
  <c r="J32" i="9"/>
  <c r="M31" i="9"/>
  <c r="I31" i="9"/>
  <c r="M30" i="9"/>
  <c r="I30" i="9"/>
  <c r="M29" i="9"/>
  <c r="I29" i="9"/>
  <c r="M28" i="9"/>
  <c r="I28" i="9"/>
  <c r="M27" i="9"/>
  <c r="I27" i="9"/>
  <c r="M26" i="9"/>
  <c r="I26" i="9"/>
  <c r="M25" i="9"/>
  <c r="I25" i="9"/>
  <c r="M24" i="9"/>
  <c r="I24" i="9"/>
  <c r="M23" i="9"/>
  <c r="I23" i="9"/>
  <c r="M22" i="9"/>
  <c r="I22" i="9"/>
  <c r="M21" i="9"/>
  <c r="I21" i="9"/>
  <c r="M20" i="9"/>
  <c r="I20" i="9"/>
  <c r="M19" i="9"/>
  <c r="I19" i="9"/>
  <c r="I18" i="9"/>
  <c r="M17" i="9"/>
  <c r="I17" i="9"/>
  <c r="M16" i="9"/>
  <c r="I16" i="9"/>
  <c r="M15" i="9"/>
  <c r="I15" i="9"/>
  <c r="M14" i="9"/>
  <c r="I14" i="9"/>
  <c r="M13" i="9"/>
  <c r="I13" i="9"/>
  <c r="M12" i="9"/>
  <c r="I12" i="9"/>
  <c r="M11" i="9"/>
  <c r="I11" i="9"/>
  <c r="M10" i="9"/>
  <c r="I10" i="9"/>
  <c r="M9" i="9"/>
  <c r="I9" i="9"/>
  <c r="M31" i="8"/>
  <c r="I31" i="8"/>
  <c r="M30" i="8"/>
  <c r="I30" i="8"/>
  <c r="M29" i="8"/>
  <c r="I29" i="8"/>
  <c r="M28" i="8"/>
  <c r="I28" i="8"/>
  <c r="M27" i="8"/>
  <c r="I27" i="8"/>
  <c r="M26" i="8"/>
  <c r="I26" i="8"/>
  <c r="M25" i="8"/>
  <c r="I25" i="8"/>
  <c r="M24" i="8"/>
  <c r="I24" i="8"/>
  <c r="M23" i="8"/>
  <c r="I23" i="8"/>
  <c r="M22" i="8"/>
  <c r="I22" i="8"/>
  <c r="M21" i="8"/>
  <c r="I21" i="8"/>
  <c r="M20" i="8"/>
  <c r="I20" i="8"/>
  <c r="M19" i="8"/>
  <c r="I19" i="8"/>
  <c r="M18" i="8"/>
  <c r="I18" i="8"/>
  <c r="M17" i="8"/>
  <c r="I17" i="8"/>
  <c r="M16" i="8"/>
  <c r="I16" i="8"/>
  <c r="M15" i="8"/>
  <c r="I15" i="8"/>
  <c r="M14" i="8"/>
  <c r="I14" i="8"/>
  <c r="M13" i="8"/>
  <c r="I13" i="8"/>
  <c r="M12" i="8"/>
  <c r="I12" i="8"/>
  <c r="M11" i="8"/>
  <c r="I11" i="8"/>
  <c r="M10" i="8"/>
  <c r="I10" i="8"/>
  <c r="M9" i="8"/>
  <c r="I9" i="8"/>
  <c r="M31" i="7"/>
  <c r="I31" i="7"/>
  <c r="M30" i="7"/>
  <c r="I30" i="7"/>
  <c r="M29" i="7"/>
  <c r="I29" i="7"/>
  <c r="M28" i="7"/>
  <c r="I28" i="7"/>
  <c r="M27" i="7"/>
  <c r="I27" i="7"/>
  <c r="M26" i="7"/>
  <c r="I26" i="7"/>
  <c r="M25" i="7"/>
  <c r="I25" i="7"/>
  <c r="M24" i="7"/>
  <c r="I24" i="7"/>
  <c r="M23" i="7"/>
  <c r="I23" i="7"/>
  <c r="M22" i="7"/>
  <c r="I22" i="7"/>
  <c r="M21" i="7"/>
  <c r="I21" i="7"/>
  <c r="M20" i="7"/>
  <c r="I20" i="7"/>
  <c r="M19" i="7"/>
  <c r="I19" i="7"/>
  <c r="M18" i="7"/>
  <c r="I18" i="7"/>
  <c r="M17" i="7"/>
  <c r="I17" i="7"/>
  <c r="M16" i="7"/>
  <c r="I16" i="7"/>
  <c r="M15" i="7"/>
  <c r="I15" i="7"/>
  <c r="M14" i="7"/>
  <c r="I14" i="7"/>
  <c r="M13" i="7"/>
  <c r="I13" i="7"/>
  <c r="M12" i="7"/>
  <c r="I12" i="7"/>
  <c r="M11" i="7"/>
  <c r="I11" i="7"/>
  <c r="M10" i="7"/>
  <c r="I10" i="7"/>
  <c r="M9" i="7"/>
  <c r="I9" i="7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9" i="6"/>
  <c r="H46" i="3"/>
  <c r="J40" i="3"/>
  <c r="D46" i="3"/>
  <c r="F50" i="3"/>
  <c r="F3" i="3"/>
  <c r="F15" i="3"/>
  <c r="J15" i="3"/>
  <c r="D22" i="3"/>
  <c r="H22" i="3"/>
  <c r="C28" i="3"/>
  <c r="F28" i="3"/>
  <c r="I28" i="3"/>
  <c r="E35" i="3"/>
  <c r="F51" i="3"/>
  <c r="B57" i="3"/>
  <c r="C57" i="3"/>
  <c r="D57" i="3"/>
  <c r="E57" i="3"/>
  <c r="F57" i="3"/>
  <c r="G57" i="3"/>
  <c r="H57" i="3"/>
  <c r="I57" i="3"/>
  <c r="C40" i="3"/>
  <c r="E46" i="3"/>
  <c r="I46" i="3"/>
  <c r="K40" i="3"/>
  <c r="G50" i="3"/>
  <c r="D26" i="3"/>
  <c r="G26" i="3"/>
  <c r="J26" i="3"/>
  <c r="F32" i="3"/>
  <c r="H36" i="3"/>
  <c r="G14" i="3"/>
  <c r="K14" i="3"/>
  <c r="E20" i="3"/>
  <c r="I20" i="3"/>
  <c r="C14" i="3"/>
  <c r="B15" i="3"/>
  <c r="C56" i="3"/>
  <c r="D56" i="3"/>
  <c r="E56" i="3"/>
  <c r="F56" i="3"/>
  <c r="G56" i="3"/>
  <c r="H56" i="3"/>
  <c r="I56" i="3"/>
  <c r="B56" i="3"/>
  <c r="B40" i="3"/>
  <c r="G36" i="3"/>
  <c r="E32" i="3"/>
  <c r="I26" i="3"/>
  <c r="F26" i="3"/>
  <c r="C26" i="3"/>
  <c r="H20" i="3"/>
  <c r="D20" i="3"/>
  <c r="J14" i="3"/>
  <c r="F14" i="3"/>
  <c r="B1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<sst xmlns="http://schemas.openxmlformats.org/spreadsheetml/2006/main" count="575" uniqueCount="158">
  <si>
    <t>ABADIE</t>
  </si>
  <si>
    <t>Jon</t>
  </si>
  <si>
    <t>BARATGIN</t>
  </si>
  <si>
    <t>BARRAU</t>
  </si>
  <si>
    <t>Vincent</t>
  </si>
  <si>
    <t>BERGER</t>
  </si>
  <si>
    <t>BERT</t>
  </si>
  <si>
    <t>BEUGIN</t>
  </si>
  <si>
    <t>BIZIEN</t>
  </si>
  <si>
    <t>Nolhan</t>
  </si>
  <si>
    <t>BORDES</t>
  </si>
  <si>
    <t>BROQUA</t>
  </si>
  <si>
    <t>Theo</t>
  </si>
  <si>
    <t>CAMPAGNARI</t>
  </si>
  <si>
    <t>CAMOU</t>
  </si>
  <si>
    <t>Yon</t>
  </si>
  <si>
    <t>CAUBE</t>
  </si>
  <si>
    <t>Justin</t>
  </si>
  <si>
    <t>COUDRAIS</t>
  </si>
  <si>
    <t>CROUZIER</t>
  </si>
  <si>
    <t>Nathan</t>
  </si>
  <si>
    <t>DANTAGNAN</t>
  </si>
  <si>
    <t>DESCOUBET</t>
  </si>
  <si>
    <t>DOLIER</t>
  </si>
  <si>
    <t>DOUHOU</t>
  </si>
  <si>
    <t>Salim</t>
  </si>
  <si>
    <t>DUCOS</t>
  </si>
  <si>
    <t>DUFAU</t>
  </si>
  <si>
    <t>DULUCQ</t>
  </si>
  <si>
    <t>DUPOUY</t>
  </si>
  <si>
    <t>Clément</t>
  </si>
  <si>
    <t>DUSSERRE TELMON</t>
  </si>
  <si>
    <t>DUSSON</t>
  </si>
  <si>
    <t>Alexy</t>
  </si>
  <si>
    <t>EPRON</t>
  </si>
  <si>
    <t>Romain</t>
  </si>
  <si>
    <t>ESTAQUE</t>
  </si>
  <si>
    <t>Léo</t>
  </si>
  <si>
    <t>FEIGNA</t>
  </si>
  <si>
    <t>Maxime</t>
  </si>
  <si>
    <t>FEUGAS</t>
  </si>
  <si>
    <t>Baptiste</t>
  </si>
  <si>
    <t>FILLOL</t>
  </si>
  <si>
    <t>Sam</t>
  </si>
  <si>
    <t>FLOUS</t>
  </si>
  <si>
    <t>GALY</t>
  </si>
  <si>
    <t>GAYRI</t>
  </si>
  <si>
    <t>GIBERT CAMPOS</t>
  </si>
  <si>
    <t>GUICHERD</t>
  </si>
  <si>
    <t>Jean</t>
  </si>
  <si>
    <t>HEMET</t>
  </si>
  <si>
    <t>Lukas</t>
  </si>
  <si>
    <t>LACASSAGNE</t>
  </si>
  <si>
    <t>LAFRANCESCA</t>
  </si>
  <si>
    <t>Lorenzo</t>
  </si>
  <si>
    <t>LAGARDERE</t>
  </si>
  <si>
    <t>Remi</t>
  </si>
  <si>
    <t>LAMBERT</t>
  </si>
  <si>
    <t>Alec</t>
  </si>
  <si>
    <t>LANUSSE</t>
  </si>
  <si>
    <t>LARTIGUE</t>
  </si>
  <si>
    <t>LATORRE</t>
  </si>
  <si>
    <t>LE MEZEC</t>
  </si>
  <si>
    <t>LONGY</t>
  </si>
  <si>
    <t>Richard</t>
  </si>
  <si>
    <t>MITHIEUX</t>
  </si>
  <si>
    <t>Lilian Paul</t>
  </si>
  <si>
    <t>MOLINIER</t>
  </si>
  <si>
    <t>MONFORT</t>
  </si>
  <si>
    <t>MORENO</t>
  </si>
  <si>
    <t>PARGALA</t>
  </si>
  <si>
    <t>PATRAC</t>
  </si>
  <si>
    <t>PEYTAVI</t>
  </si>
  <si>
    <t>PONTOIZEAU</t>
  </si>
  <si>
    <t>Sylvain</t>
  </si>
  <si>
    <t>RAMET</t>
  </si>
  <si>
    <t>Sacha</t>
  </si>
  <si>
    <t>RAMIREZ</t>
  </si>
  <si>
    <t>RANCOULE</t>
  </si>
  <si>
    <t>RANICA</t>
  </si>
  <si>
    <t>Clement</t>
  </si>
  <si>
    <t>ROLLAND</t>
  </si>
  <si>
    <t>Francis</t>
  </si>
  <si>
    <t>RUIZ</t>
  </si>
  <si>
    <t>Dorian</t>
  </si>
  <si>
    <t>SOMPS BARADAT</t>
  </si>
  <si>
    <t>THEBAULT</t>
  </si>
  <si>
    <t>Mickaël</t>
  </si>
  <si>
    <t>TEXIER</t>
  </si>
  <si>
    <t>Hugo</t>
  </si>
  <si>
    <t>TEILH</t>
  </si>
  <si>
    <t>TURLAN</t>
  </si>
  <si>
    <t>VIGUIER</t>
  </si>
  <si>
    <t>Arnaud</t>
  </si>
  <si>
    <t>WEBERT</t>
  </si>
  <si>
    <t>Paul</t>
  </si>
  <si>
    <t>Kylian</t>
  </si>
  <si>
    <t>Aubin</t>
  </si>
  <si>
    <t>Henri</t>
  </si>
  <si>
    <t>Mattéo</t>
  </si>
  <si>
    <t>Matt</t>
  </si>
  <si>
    <t>Pierre</t>
  </si>
  <si>
    <t>Thibault</t>
  </si>
  <si>
    <t>Tony</t>
  </si>
  <si>
    <t>Enzo</t>
  </si>
  <si>
    <t>Arthur</t>
  </si>
  <si>
    <t>Estéban</t>
  </si>
  <si>
    <t>Bastien</t>
  </si>
  <si>
    <t>Joris</t>
  </si>
  <si>
    <t>Serge</t>
  </si>
  <si>
    <t>Raphaël</t>
  </si>
  <si>
    <t>Hadrien</t>
  </si>
  <si>
    <t>Alex</t>
  </si>
  <si>
    <t>Maïeul</t>
  </si>
  <si>
    <t>Louis</t>
  </si>
  <si>
    <t>NIETO</t>
  </si>
  <si>
    <t>Sébastien</t>
  </si>
  <si>
    <t>Liste joueur</t>
  </si>
  <si>
    <t>CA Périgourdin</t>
  </si>
  <si>
    <t>US Dax</t>
  </si>
  <si>
    <t>Stade montois</t>
  </si>
  <si>
    <t>US Montauban</t>
  </si>
  <si>
    <t>Stado Tarbes</t>
  </si>
  <si>
    <t>Biarrtz Olympique</t>
  </si>
  <si>
    <t>Equipes</t>
  </si>
  <si>
    <t>n°</t>
  </si>
  <si>
    <t>Nom</t>
  </si>
  <si>
    <t>Cap</t>
  </si>
  <si>
    <t>Poste</t>
  </si>
  <si>
    <t>Postes</t>
  </si>
  <si>
    <t>G</t>
  </si>
  <si>
    <t>T</t>
  </si>
  <si>
    <t>D</t>
  </si>
  <si>
    <t>GT</t>
  </si>
  <si>
    <t>GD</t>
  </si>
  <si>
    <t>TD</t>
  </si>
  <si>
    <t>GTD</t>
  </si>
  <si>
    <t>Capitaine</t>
  </si>
  <si>
    <t>Cap.</t>
  </si>
  <si>
    <t>COMPOSITION</t>
  </si>
  <si>
    <t>Composition :</t>
  </si>
  <si>
    <t>DATE :</t>
  </si>
  <si>
    <t>/</t>
  </si>
  <si>
    <t>Entrée 1</t>
  </si>
  <si>
    <t>Entrée 2</t>
  </si>
  <si>
    <t>sortie 1</t>
  </si>
  <si>
    <t>Sortie 2</t>
  </si>
  <si>
    <t>Tps de jeu</t>
  </si>
  <si>
    <t>Pénalité</t>
  </si>
  <si>
    <t>Essai</t>
  </si>
  <si>
    <t>Transformation</t>
  </si>
  <si>
    <t>CJ</t>
  </si>
  <si>
    <t>CR</t>
  </si>
  <si>
    <t>Total point</t>
  </si>
  <si>
    <t>Match</t>
  </si>
  <si>
    <t>tps de jeux</t>
  </si>
  <si>
    <t>moyenne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</si>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</sst>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indexed="63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gradientFill degree="135">
        <stop position="0">
          <color rgb="FFFF0000"/>
        </stop>
        <stop position="1">
          <color theme="0"/>
        </stop>
      </gradient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4" fillId="3" borderId="1" xfId="1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/>
    <xf numFmtId="0" fontId="13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14" fontId="0" fillId="0" borderId="0" xfId="0" applyNumberFormat="1"/>
    <xf numFmtId="0" fontId="12" fillId="5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164" fontId="0" fillId="0" borderId="0" xfId="0" applyNumberForma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3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2" fillId="6" borderId="0" xfId="0" applyFont="1" applyFill="1"/>
    <xf numFmtId="0" fontId="0" fillId="6" borderId="0" xfId="0" applyFill="1"/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2" xfId="0" applyFill="1" applyBorder="1" applyAlignment="1">
      <alignment horizontal="center" vertical="center"/>
    </xf>
    <xf numFmtId="0" fontId="0" fillId="6" borderId="5" xfId="0" applyFill="1" applyBorder="1"/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0" fontId="12" fillId="6" borderId="0" xfId="0" applyFont="1" applyFill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Normal 2" xfId="1" xr:uid="{66471CC8-0C1F-4B2E-83CC-D8A89AFDA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2862695</xdr:colOff>
          <xdr:row>4</xdr:row>
          <xdr:rowOff>173180</xdr:rowOff>
        </xdr:from>
        <xdr:to>
          <xdr:col>8</xdr:col>
          <xdr:colOff>1647895</xdr:colOff>
          <xdr:row>8</xdr:row>
          <xdr:rowOff>781049</xdr:rowOff>
        </xdr:to>
        <xdr:pic>
          <xdr:nvPicPr>
            <xdr:cNvPr id="13" name="Image 12">
              <a:extLst>
                <a:ext uri="{FF2B5EF4-FFF2-40B4-BE49-F238E27FC236}">
                  <a16:creationId xmlns:a16="http://schemas.microsoft.com/office/drawing/2014/main" id="{067EB755-4F69-CDF8-F16D-6AA7E725CD3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1" spid="_x0000_s33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4903547" y="4211780"/>
              <a:ext cx="6024200" cy="464646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3093028</xdr:colOff>
          <xdr:row>4</xdr:row>
          <xdr:rowOff>396587</xdr:rowOff>
        </xdr:from>
        <xdr:to>
          <xdr:col>4</xdr:col>
          <xdr:colOff>2360095</xdr:colOff>
          <xdr:row>9</xdr:row>
          <xdr:rowOff>361950</xdr:rowOff>
        </xdr:to>
        <xdr:pic>
          <xdr:nvPicPr>
            <xdr:cNvPr id="21" name="Image 20">
              <a:extLst>
                <a:ext uri="{FF2B5EF4-FFF2-40B4-BE49-F238E27FC236}">
                  <a16:creationId xmlns:a16="http://schemas.microsoft.com/office/drawing/2014/main" id="{7B0046B2-566A-194F-1182-7F9CDB544D3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" spid="_x0000_s338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32028" y="4435187"/>
              <a:ext cx="6506067" cy="501361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EF8D-35B1-405F-B071-1D600704122C}">
  <sheetPr codeName="Feuil1"/>
  <dimension ref="A2:F32"/>
  <sheetViews>
    <sheetView topLeftCell="A3" workbookViewId="0">
      <selection activeCell="L26" sqref="L26"/>
    </sheetView>
  </sheetViews>
  <sheetFormatPr baseColWidth="10" defaultRowHeight="15" x14ac:dyDescent="0.25"/>
  <cols>
    <col min="1" max="1" width="2.7109375" bestFit="1" customWidth="1"/>
    <col min="2" max="2" width="13.85546875" bestFit="1" customWidth="1"/>
    <col min="3" max="3" width="4" style="19" bestFit="1" customWidth="1"/>
    <col min="4" max="4" width="13" customWidth="1"/>
    <col min="5" max="5" width="2.28515625" customWidth="1"/>
    <col min="7" max="7" width="3" customWidth="1"/>
  </cols>
  <sheetData>
    <row r="2" spans="1:6" ht="28.5" x14ac:dyDescent="0.45">
      <c r="A2" s="33" t="s">
        <v>140</v>
      </c>
      <c r="B2" s="33"/>
    </row>
    <row r="3" spans="1:6" ht="28.5" x14ac:dyDescent="0.45">
      <c r="A3" s="33"/>
      <c r="B3" s="33"/>
    </row>
    <row r="4" spans="1:6" ht="25.9" customHeight="1" x14ac:dyDescent="0.4">
      <c r="A4" s="54" t="s">
        <v>119</v>
      </c>
      <c r="B4" s="54"/>
      <c r="C4" s="36" t="s">
        <v>142</v>
      </c>
      <c r="D4" s="36" t="s">
        <v>122</v>
      </c>
      <c r="E4" s="37"/>
      <c r="F4" s="37"/>
    </row>
    <row r="5" spans="1:6" ht="26.25" x14ac:dyDescent="0.4">
      <c r="A5" s="34"/>
      <c r="B5" s="34"/>
      <c r="C5" s="35"/>
      <c r="D5" s="35"/>
    </row>
    <row r="6" spans="1:6" ht="15.75" x14ac:dyDescent="0.25">
      <c r="A6" s="22" t="s">
        <v>141</v>
      </c>
      <c r="C6" s="53">
        <v>45262</v>
      </c>
      <c r="D6" s="53"/>
    </row>
    <row r="7" spans="1:6" ht="16.5" thickBot="1" x14ac:dyDescent="0.3">
      <c r="A7" s="22"/>
    </row>
    <row r="8" spans="1:6" ht="17.25" thickTop="1" thickBot="1" x14ac:dyDescent="0.3">
      <c r="A8" s="38" t="s">
        <v>125</v>
      </c>
      <c r="B8" s="39" t="s">
        <v>126</v>
      </c>
      <c r="C8" s="39" t="s">
        <v>127</v>
      </c>
      <c r="D8" s="40" t="s">
        <v>128</v>
      </c>
    </row>
    <row r="9" spans="1:6" ht="15.75" thickBot="1" x14ac:dyDescent="0.3">
      <c r="A9" s="47">
        <v>1</v>
      </c>
      <c r="B9" s="41" t="s">
        <v>2</v>
      </c>
      <c r="C9" s="42" t="s">
        <v>138</v>
      </c>
      <c r="D9" s="43" t="s">
        <v>130</v>
      </c>
    </row>
    <row r="10" spans="1:6" ht="15.75" thickBot="1" x14ac:dyDescent="0.3">
      <c r="A10" s="47">
        <v>2</v>
      </c>
      <c r="B10" s="41" t="s">
        <v>91</v>
      </c>
      <c r="C10" s="42"/>
      <c r="D10" s="43" t="s">
        <v>133</v>
      </c>
    </row>
    <row r="11" spans="1:6" ht="15.75" thickBot="1" x14ac:dyDescent="0.3">
      <c r="A11" s="47">
        <v>3</v>
      </c>
      <c r="B11" s="41" t="s">
        <v>68</v>
      </c>
      <c r="C11" s="42"/>
      <c r="D11" s="43" t="s">
        <v>136</v>
      </c>
    </row>
    <row r="12" spans="1:6" ht="15.75" thickBot="1" x14ac:dyDescent="0.3">
      <c r="A12" s="47">
        <v>4</v>
      </c>
      <c r="B12" s="41" t="s">
        <v>115</v>
      </c>
      <c r="C12" s="42"/>
      <c r="D12" s="43"/>
    </row>
    <row r="13" spans="1:6" ht="15.75" thickBot="1" x14ac:dyDescent="0.3">
      <c r="A13" s="47">
        <v>5</v>
      </c>
      <c r="B13" s="41" t="s">
        <v>92</v>
      </c>
      <c r="C13" s="42"/>
      <c r="D13" s="43"/>
    </row>
    <row r="14" spans="1:6" ht="15.75" thickBot="1" x14ac:dyDescent="0.3">
      <c r="A14" s="47">
        <v>6</v>
      </c>
      <c r="B14" s="41" t="s">
        <v>0</v>
      </c>
      <c r="C14" s="42"/>
      <c r="D14" s="43"/>
    </row>
    <row r="15" spans="1:6" ht="15.75" thickBot="1" x14ac:dyDescent="0.3">
      <c r="A15" s="47">
        <v>7</v>
      </c>
      <c r="B15" s="41" t="s">
        <v>44</v>
      </c>
      <c r="C15" s="42"/>
      <c r="D15" s="43"/>
    </row>
    <row r="16" spans="1:6" ht="15.75" thickBot="1" x14ac:dyDescent="0.3">
      <c r="A16" s="47">
        <v>8</v>
      </c>
      <c r="B16" s="41" t="s">
        <v>36</v>
      </c>
      <c r="C16" s="42"/>
      <c r="D16" s="43"/>
    </row>
    <row r="17" spans="1:4" ht="15.75" thickBot="1" x14ac:dyDescent="0.3">
      <c r="A17" s="47">
        <v>9</v>
      </c>
      <c r="B17" s="41" t="s">
        <v>38</v>
      </c>
      <c r="C17" s="42"/>
      <c r="D17" s="43"/>
    </row>
    <row r="18" spans="1:4" ht="15.75" thickBot="1" x14ac:dyDescent="0.3">
      <c r="A18" s="47">
        <v>10</v>
      </c>
      <c r="B18" s="41" t="s">
        <v>78</v>
      </c>
      <c r="C18" s="42"/>
      <c r="D18" s="43"/>
    </row>
    <row r="19" spans="1:4" ht="15.75" thickBot="1" x14ac:dyDescent="0.3">
      <c r="A19" s="47">
        <v>11</v>
      </c>
      <c r="B19" s="41" t="s">
        <v>46</v>
      </c>
      <c r="C19" s="42"/>
      <c r="D19" s="43"/>
    </row>
    <row r="20" spans="1:4" ht="15.75" thickBot="1" x14ac:dyDescent="0.3">
      <c r="A20" s="47">
        <v>12</v>
      </c>
      <c r="B20" s="41" t="s">
        <v>26</v>
      </c>
      <c r="C20" s="42"/>
      <c r="D20" s="43"/>
    </row>
    <row r="21" spans="1:4" ht="15.75" thickBot="1" x14ac:dyDescent="0.3">
      <c r="A21" s="47">
        <v>13</v>
      </c>
      <c r="B21" s="41" t="s">
        <v>60</v>
      </c>
      <c r="C21" s="42"/>
      <c r="D21" s="43"/>
    </row>
    <row r="22" spans="1:4" ht="15.75" thickBot="1" x14ac:dyDescent="0.3">
      <c r="A22" s="47">
        <v>14</v>
      </c>
      <c r="B22" s="41" t="s">
        <v>6</v>
      </c>
      <c r="C22" s="42"/>
      <c r="D22" s="43"/>
    </row>
    <row r="23" spans="1:4" ht="15.75" thickBot="1" x14ac:dyDescent="0.3">
      <c r="A23" s="47">
        <v>15</v>
      </c>
      <c r="B23" s="41" t="s">
        <v>70</v>
      </c>
      <c r="C23" s="42"/>
      <c r="D23" s="43"/>
    </row>
    <row r="24" spans="1:4" ht="15.75" thickBot="1" x14ac:dyDescent="0.3">
      <c r="A24" s="47">
        <v>16</v>
      </c>
      <c r="B24" s="41" t="s">
        <v>47</v>
      </c>
      <c r="C24" s="42"/>
      <c r="D24" s="43" t="s">
        <v>131</v>
      </c>
    </row>
    <row r="25" spans="1:4" ht="15.75" thickBot="1" x14ac:dyDescent="0.3">
      <c r="A25" s="47">
        <v>17</v>
      </c>
      <c r="B25" s="41" t="s">
        <v>16</v>
      </c>
      <c r="C25" s="42"/>
      <c r="D25" s="43" t="s">
        <v>133</v>
      </c>
    </row>
    <row r="26" spans="1:4" ht="15.75" thickBot="1" x14ac:dyDescent="0.3">
      <c r="A26" s="47">
        <v>18</v>
      </c>
      <c r="B26" s="41" t="s">
        <v>27</v>
      </c>
      <c r="C26" s="42"/>
      <c r="D26" s="43"/>
    </row>
    <row r="27" spans="1:4" ht="15.75" thickBot="1" x14ac:dyDescent="0.3">
      <c r="A27" s="47">
        <v>19</v>
      </c>
      <c r="B27" s="41" t="s">
        <v>34</v>
      </c>
      <c r="C27" s="42"/>
      <c r="D27" s="43"/>
    </row>
    <row r="28" spans="1:4" ht="15.75" thickBot="1" x14ac:dyDescent="0.3">
      <c r="A28" s="47">
        <v>20</v>
      </c>
      <c r="B28" s="41" t="s">
        <v>65</v>
      </c>
      <c r="C28" s="42"/>
      <c r="D28" s="43"/>
    </row>
    <row r="29" spans="1:4" ht="15.75" thickBot="1" x14ac:dyDescent="0.3">
      <c r="A29" s="47">
        <v>21</v>
      </c>
      <c r="B29" s="41" t="s">
        <v>52</v>
      </c>
      <c r="C29" s="42"/>
      <c r="D29" s="43"/>
    </row>
    <row r="30" spans="1:4" ht="15.75" thickBot="1" x14ac:dyDescent="0.3">
      <c r="A30" s="47">
        <v>22</v>
      </c>
      <c r="B30" s="41" t="s">
        <v>55</v>
      </c>
      <c r="C30" s="42"/>
      <c r="D30" s="43"/>
    </row>
    <row r="31" spans="1:4" ht="15.75" thickBot="1" x14ac:dyDescent="0.3">
      <c r="A31" s="48">
        <v>23</v>
      </c>
      <c r="B31" s="44" t="s">
        <v>57</v>
      </c>
      <c r="C31" s="45"/>
      <c r="D31" s="46" t="s">
        <v>132</v>
      </c>
    </row>
    <row r="32" spans="1:4" ht="15.75" thickTop="1" x14ac:dyDescent="0.25"/>
  </sheetData>
  <mergeCells count="2">
    <mergeCell ref="C6:D6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DA05DD7-0E1A-42C3-8C3C-B164F4BE8296}">
          <x14:formula1>
            <xm:f>Listes!$A$4:$A$69</xm:f>
          </x14:formula1>
          <xm:sqref>B9:B31</xm:sqref>
        </x14:dataValidation>
        <x14:dataValidation type="list" allowBlank="1" showInputMessage="1" showErrorMessage="1" xr:uid="{AC975D00-CDB8-4226-A39A-E20DC34147A9}">
          <x14:formula1>
            <xm:f>Listes!$D$4:$D$10</xm:f>
          </x14:formula1>
          <xm:sqref>D9:D31</xm:sqref>
        </x14:dataValidation>
        <x14:dataValidation type="list" allowBlank="1" showInputMessage="1" showErrorMessage="1" xr:uid="{E758A08A-ED7E-4974-9624-77A4766E1DFF}">
          <x14:formula1>
            <xm:f>Listes!$D$16</xm:f>
          </x14:formula1>
          <xm:sqref>C9:C23</xm:sqref>
        </x14:dataValidation>
        <x14:dataValidation type="list" allowBlank="1" showInputMessage="1" showErrorMessage="1" xr:uid="{A314CA3E-83E0-43B4-925A-1A3746BCF3FA}">
          <x14:formula1>
            <xm:f>Calendrier!$A$4:$A$59</xm:f>
          </x14:formula1>
          <xm:sqref>C6</xm:sqref>
        </x14:dataValidation>
        <x14:dataValidation type="list" allowBlank="1" showInputMessage="1" showErrorMessage="1" xr:uid="{799CD432-7CD5-4AB4-9717-D5F71DF0F938}">
          <x14:formula1>
            <xm:f>Listes!$F$4:$F$9</xm:f>
          </x14:formula1>
          <xm:sqref>A4:A5 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4187A-E664-41A1-8201-B3854A966E9A}">
  <sheetPr codeName="Feuil2">
    <pageSetUpPr fitToPage="1"/>
  </sheetPr>
  <dimension ref="B1:K57"/>
  <sheetViews>
    <sheetView zoomScale="25" zoomScaleNormal="25" workbookViewId="0">
      <selection activeCell="F8" sqref="F8"/>
    </sheetView>
  </sheetViews>
  <sheetFormatPr baseColWidth="10" defaultColWidth="50.5703125" defaultRowHeight="80.099999999999994" customHeight="1" x14ac:dyDescent="0.25"/>
  <cols>
    <col min="1" max="5" width="50.5703125" style="19"/>
    <col min="6" max="6" width="55.28515625" style="19" bestFit="1" customWidth="1"/>
    <col min="7" max="16384" width="50.5703125" style="19"/>
  </cols>
  <sheetData>
    <row r="1" spans="2:11" ht="80.099999999999994" customHeight="1" thickBot="1" x14ac:dyDescent="0.3">
      <c r="E1" s="55" t="s">
        <v>139</v>
      </c>
      <c r="F1" s="56"/>
      <c r="G1" s="57"/>
      <c r="H1" s="25"/>
      <c r="I1" s="25"/>
    </row>
    <row r="3" spans="2:11" ht="80.099999999999994" customHeight="1" x14ac:dyDescent="0.25">
      <c r="F3" s="52">
        <f>Compo!C6</f>
        <v>45262</v>
      </c>
    </row>
    <row r="4" spans="2:11" ht="80.099999999999994" customHeight="1" x14ac:dyDescent="0.25">
      <c r="D4" s="52" t="s">
        <v>121</v>
      </c>
      <c r="H4" s="52" t="s">
        <v>119</v>
      </c>
    </row>
    <row r="5" spans="2:11" ht="80.099999999999994" customHeight="1" x14ac:dyDescent="0.25">
      <c r="D5"/>
      <c r="H5"/>
    </row>
    <row r="6" spans="2:11" ht="80.099999999999994" customHeight="1" x14ac:dyDescent="0.25">
      <c r="H6"/>
    </row>
    <row r="13" spans="2:11" ht="80.099999999999994" customHeight="1" x14ac:dyDescent="0.25">
      <c r="B13" s="31">
        <v>1</v>
      </c>
      <c r="F13" s="31">
        <v>2</v>
      </c>
      <c r="J13" s="31">
        <v>3</v>
      </c>
    </row>
    <row r="14" spans="2:11" ht="80.099999999999994" customHeight="1" x14ac:dyDescent="0.25">
      <c r="B14" s="51" t="str">
        <f>Compo!B9</f>
        <v>BARATGIN</v>
      </c>
      <c r="C14" s="32" t="str">
        <f>IF(Compo!C9=0,"",Compo!C9)</f>
        <v>Cap.</v>
      </c>
      <c r="F14" s="51" t="str">
        <f>Compo!B10</f>
        <v>TURLAN</v>
      </c>
      <c r="G14" s="32" t="str">
        <f>IF(Compo!F9=0,"",Compo!F9)</f>
        <v/>
      </c>
      <c r="J14" s="50" t="str">
        <f>Compo!B11</f>
        <v>MONFORT</v>
      </c>
      <c r="K14" s="32" t="str">
        <f>IF(Compo!C11=0,"",Compo!C11)</f>
        <v/>
      </c>
    </row>
    <row r="15" spans="2:11" ht="80.099999999999994" customHeight="1" x14ac:dyDescent="0.25">
      <c r="B15" s="29" t="str">
        <f>IF(Compo!D9=0,"",Compo!D9)</f>
        <v>G</v>
      </c>
      <c r="F15" s="29" t="str">
        <f>IF(Compo!D10=0,"",Compo!D10)</f>
        <v>GT</v>
      </c>
      <c r="J15" s="29" t="str">
        <f>IF(Compo!D11=0,"",Compo!D11)</f>
        <v>GTD</v>
      </c>
    </row>
    <row r="16" spans="2:11" ht="80.099999999999994" customHeight="1" x14ac:dyDescent="0.25">
      <c r="B16" s="29"/>
      <c r="F16" s="29"/>
      <c r="J16" s="29"/>
    </row>
    <row r="17" spans="2:10" ht="80.099999999999994" customHeight="1" x14ac:dyDescent="0.25">
      <c r="B17" s="29"/>
      <c r="F17" s="29"/>
      <c r="J17" s="29"/>
    </row>
    <row r="19" spans="2:10" ht="80.099999999999994" customHeight="1" x14ac:dyDescent="0.25">
      <c r="D19" s="31">
        <v>4</v>
      </c>
      <c r="H19" s="31">
        <v>5</v>
      </c>
    </row>
    <row r="20" spans="2:10" ht="80.099999999999994" customHeight="1" x14ac:dyDescent="0.25">
      <c r="D20" s="50" t="str">
        <f>Compo!B12</f>
        <v>NIETO</v>
      </c>
      <c r="E20" s="32" t="str">
        <f>IF(Compo!C12=0,"",Compo!C12)</f>
        <v/>
      </c>
      <c r="H20" s="50" t="str">
        <f>Compo!B13</f>
        <v>VIGUIER</v>
      </c>
      <c r="I20" s="32" t="str">
        <f>IF(Compo!C13=0,"",Compo!C13)</f>
        <v/>
      </c>
    </row>
    <row r="21" spans="2:10" ht="80.099999999999994" customHeight="1" x14ac:dyDescent="0.25">
      <c r="D21" s="50"/>
      <c r="E21" s="32"/>
      <c r="H21" s="50"/>
      <c r="I21" s="32"/>
    </row>
    <row r="22" spans="2:10" ht="80.099999999999994" customHeight="1" x14ac:dyDescent="0.25">
      <c r="D22" s="29" t="str">
        <f>IF(Compo!D12=0,"",Compo!D12)</f>
        <v/>
      </c>
      <c r="H22" s="29" t="str">
        <f>IF(Compo!D13=0,"",Compo!D13)</f>
        <v/>
      </c>
    </row>
    <row r="23" spans="2:10" ht="80.099999999999994" customHeight="1" x14ac:dyDescent="0.25">
      <c r="D23" s="29"/>
      <c r="H23" s="29"/>
    </row>
    <row r="24" spans="2:10" ht="80.099999999999994" customHeight="1" x14ac:dyDescent="0.25">
      <c r="E24" s="29"/>
      <c r="H24" s="29"/>
    </row>
    <row r="25" spans="2:10" ht="80.099999999999994" customHeight="1" x14ac:dyDescent="0.25">
      <c r="C25" s="31">
        <v>6</v>
      </c>
      <c r="F25" s="31">
        <v>8</v>
      </c>
      <c r="I25" s="31">
        <v>7</v>
      </c>
    </row>
    <row r="26" spans="2:10" ht="80.099999999999994" customHeight="1" x14ac:dyDescent="0.25">
      <c r="C26" s="50" t="str">
        <f>Compo!B14</f>
        <v>ABADIE</v>
      </c>
      <c r="D26" s="32" t="str">
        <f>IF(Compo!C14=0,"",Compo!C14)</f>
        <v/>
      </c>
      <c r="F26" s="50" t="str">
        <f>Compo!B15</f>
        <v>FLOUS</v>
      </c>
      <c r="G26" s="32" t="str">
        <f>IF(Compo!C15=0,"",Compo!C15)</f>
        <v/>
      </c>
      <c r="I26" s="50" t="str">
        <f>Compo!B16</f>
        <v>ESTAQUE</v>
      </c>
      <c r="J26" s="32" t="str">
        <f>IF(Compo!C16=0,"",Compo!C16)</f>
        <v/>
      </c>
    </row>
    <row r="27" spans="2:10" ht="80.099999999999994" customHeight="1" x14ac:dyDescent="0.25">
      <c r="C27" s="50"/>
      <c r="D27" s="32"/>
      <c r="F27" s="50"/>
      <c r="G27" s="32"/>
      <c r="I27" s="50"/>
      <c r="J27" s="32"/>
    </row>
    <row r="28" spans="2:10" ht="80.099999999999994" customHeight="1" x14ac:dyDescent="0.25">
      <c r="C28" s="29" t="str">
        <f>IF(Compo!D14=0,"",Compo!D14)</f>
        <v/>
      </c>
      <c r="F28" s="29" t="str">
        <f>IF(Compo!D15=0,"",Compo!D15)</f>
        <v/>
      </c>
      <c r="I28" s="29" t="str">
        <f>IF(Compo!D16=0,"",Compo!D16)</f>
        <v/>
      </c>
    </row>
    <row r="29" spans="2:10" ht="80.099999999999994" customHeight="1" x14ac:dyDescent="0.25">
      <c r="C29" s="29"/>
      <c r="F29" s="29"/>
      <c r="I29" s="29"/>
    </row>
    <row r="30" spans="2:10" ht="80.099999999999994" customHeight="1" x14ac:dyDescent="0.25">
      <c r="D30" s="29"/>
      <c r="G30" s="29"/>
      <c r="J30" s="29"/>
    </row>
    <row r="31" spans="2:10" ht="80.099999999999994" customHeight="1" x14ac:dyDescent="0.25">
      <c r="E31" s="31">
        <v>9</v>
      </c>
    </row>
    <row r="32" spans="2:10" ht="80.099999999999994" customHeight="1" x14ac:dyDescent="0.25">
      <c r="E32" s="50" t="str">
        <f>Compo!B17</f>
        <v>FEIGNA</v>
      </c>
      <c r="F32" s="32" t="str">
        <f>IF(Compo!C17=0,"",Compo!C17)</f>
        <v/>
      </c>
    </row>
    <row r="33" spans="2:11" ht="80.099999999999994" customHeight="1" x14ac:dyDescent="0.25">
      <c r="E33" s="50"/>
      <c r="F33" s="32"/>
    </row>
    <row r="34" spans="2:11" ht="80.099999999999994" customHeight="1" x14ac:dyDescent="0.25">
      <c r="E34" s="50"/>
      <c r="F34" s="32"/>
    </row>
    <row r="35" spans="2:11" ht="80.099999999999994" customHeight="1" x14ac:dyDescent="0.25">
      <c r="E35" s="29" t="str">
        <f>IF(Compo!D17=0,"",Compo!D17)</f>
        <v/>
      </c>
      <c r="G35" s="31">
        <v>10</v>
      </c>
    </row>
    <row r="36" spans="2:11" ht="80.099999999999994" customHeight="1" x14ac:dyDescent="0.25">
      <c r="G36" s="50" t="str">
        <f>Compo!B18</f>
        <v>RANCOULE</v>
      </c>
      <c r="H36" s="32" t="str">
        <f>IF(Compo!C18=0,"",Compo!C18)</f>
        <v/>
      </c>
    </row>
    <row r="37" spans="2:11" ht="80.099999999999994" customHeight="1" x14ac:dyDescent="0.25">
      <c r="G37" s="50"/>
      <c r="H37" s="32"/>
    </row>
    <row r="38" spans="2:11" ht="80.099999999999994" customHeight="1" x14ac:dyDescent="0.25">
      <c r="H38" s="29"/>
    </row>
    <row r="39" spans="2:11" ht="80.099999999999994" customHeight="1" x14ac:dyDescent="0.25">
      <c r="B39" s="31">
        <v>11</v>
      </c>
      <c r="J39" s="31">
        <v>14</v>
      </c>
    </row>
    <row r="40" spans="2:11" ht="80.099999999999994" customHeight="1" x14ac:dyDescent="0.25">
      <c r="B40" s="50" t="str">
        <f>Compo!B19</f>
        <v>GAYRI</v>
      </c>
      <c r="C40" s="32" t="str">
        <f>IF(Compo!C19=0,"",Compo!C19)</f>
        <v/>
      </c>
      <c r="J40" s="50" t="str">
        <f>Compo!B22</f>
        <v>BERT</v>
      </c>
      <c r="K40" s="32" t="str">
        <f>IF(Compo!C22=0,"",Compo!C22)</f>
        <v/>
      </c>
    </row>
    <row r="41" spans="2:11" ht="80.099999999999994" customHeight="1" x14ac:dyDescent="0.25">
      <c r="B41" s="50"/>
      <c r="C41" s="32"/>
      <c r="J41" s="50"/>
      <c r="K41" s="32"/>
    </row>
    <row r="42" spans="2:11" ht="80.099999999999994" customHeight="1" x14ac:dyDescent="0.25">
      <c r="B42" s="50"/>
      <c r="C42" s="32"/>
      <c r="J42" s="50"/>
      <c r="K42" s="32"/>
    </row>
    <row r="43" spans="2:11" ht="80.099999999999994" customHeight="1" x14ac:dyDescent="0.25">
      <c r="B43" s="29"/>
      <c r="J43" s="29"/>
    </row>
    <row r="44" spans="2:11" ht="80.099999999999994" customHeight="1" x14ac:dyDescent="0.25">
      <c r="C44" s="29"/>
      <c r="K44" s="29"/>
    </row>
    <row r="45" spans="2:11" ht="80.099999999999994" customHeight="1" x14ac:dyDescent="0.25">
      <c r="D45" s="31">
        <v>12</v>
      </c>
      <c r="H45" s="31">
        <v>13</v>
      </c>
    </row>
    <row r="46" spans="2:11" ht="80.099999999999994" customHeight="1" x14ac:dyDescent="0.25">
      <c r="D46" s="50" t="str">
        <f>Compo!B20</f>
        <v>DUCOS</v>
      </c>
      <c r="E46" s="32" t="str">
        <f>IF(Compo!C20=0,"",Compo!C20)</f>
        <v/>
      </c>
      <c r="H46" s="50" t="str">
        <f>Compo!B21</f>
        <v>LARTIGUE</v>
      </c>
      <c r="I46" s="32" t="str">
        <f>IF(Compo!C21=0,"",Compo!C21)</f>
        <v/>
      </c>
    </row>
    <row r="47" spans="2:11" ht="80.099999999999994" customHeight="1" x14ac:dyDescent="0.25">
      <c r="D47" s="50"/>
      <c r="E47" s="32"/>
      <c r="H47" s="50"/>
      <c r="I47" s="32"/>
    </row>
    <row r="48" spans="2:11" ht="80.099999999999994" customHeight="1" x14ac:dyDescent="0.25">
      <c r="D48" s="50"/>
      <c r="E48" s="32"/>
      <c r="H48" s="50"/>
      <c r="I48" s="32"/>
    </row>
    <row r="49" spans="2:9" ht="80.099999999999994" customHeight="1" x14ac:dyDescent="0.25">
      <c r="D49" s="29"/>
      <c r="F49" s="31">
        <v>15</v>
      </c>
      <c r="H49" s="29"/>
    </row>
    <row r="50" spans="2:9" ht="80.099999999999994" customHeight="1" x14ac:dyDescent="0.25">
      <c r="E50" s="29"/>
      <c r="F50" s="50" t="str">
        <f>Compo!B23</f>
        <v>PARGALA</v>
      </c>
      <c r="G50" s="32" t="str">
        <f>IF(Compo!C23=0,"",Compo!C23)</f>
        <v/>
      </c>
      <c r="I50" s="29"/>
    </row>
    <row r="51" spans="2:9" ht="80.099999999999994" customHeight="1" x14ac:dyDescent="0.25">
      <c r="F51" s="29" t="str">
        <f>IF(Compo!D23=0,"",Compo!D23)</f>
        <v/>
      </c>
    </row>
    <row r="54" spans="2:9" ht="80.099999999999994" customHeight="1" x14ac:dyDescent="0.25">
      <c r="G54" s="29"/>
    </row>
    <row r="55" spans="2:9" ht="80.099999999999994" customHeight="1" x14ac:dyDescent="0.25">
      <c r="B55" s="27">
        <v>16</v>
      </c>
      <c r="C55" s="27">
        <v>17</v>
      </c>
      <c r="D55" s="27">
        <v>18</v>
      </c>
      <c r="E55" s="27">
        <v>19</v>
      </c>
      <c r="F55" s="27">
        <v>20</v>
      </c>
      <c r="G55" s="27">
        <v>21</v>
      </c>
      <c r="H55" s="27">
        <v>22</v>
      </c>
      <c r="I55" s="27">
        <v>23</v>
      </c>
    </row>
    <row r="56" spans="2:9" ht="80.099999999999994" customHeight="1" x14ac:dyDescent="0.25">
      <c r="B56" s="50" t="str">
        <f>Compo!B24</f>
        <v>GIBERT CAMPOS</v>
      </c>
      <c r="C56" s="50" t="str">
        <f>Compo!B25</f>
        <v>CAUBE</v>
      </c>
      <c r="D56" s="50" t="str">
        <f>Compo!B26</f>
        <v>DUFAU</v>
      </c>
      <c r="E56" s="50" t="str">
        <f>Compo!B27</f>
        <v>EPRON</v>
      </c>
      <c r="F56" s="50" t="str">
        <f>Compo!B28</f>
        <v>MITHIEUX</v>
      </c>
      <c r="G56" s="50" t="str">
        <f>Compo!B29</f>
        <v>LACASSAGNE</v>
      </c>
      <c r="H56" s="50" t="str">
        <f>Compo!B30</f>
        <v>LAGARDERE</v>
      </c>
      <c r="I56" s="50" t="str">
        <f>Compo!B31</f>
        <v>LAMBERT</v>
      </c>
    </row>
    <row r="57" spans="2:9" ht="80.099999999999994" customHeight="1" x14ac:dyDescent="0.25">
      <c r="B57" s="29" t="str">
        <f>IF(Compo!D24=0,"",Compo!D24)</f>
        <v>T</v>
      </c>
      <c r="C57" s="29" t="str">
        <f>IF(Compo!D25=0,"",Compo!D25)</f>
        <v>GT</v>
      </c>
      <c r="D57" s="28" t="str">
        <f>IF(Compo!D26=0,"",Compo!D26)</f>
        <v/>
      </c>
      <c r="E57" s="28" t="str">
        <f>IF(Compo!D27=0,"",Compo!D27)</f>
        <v/>
      </c>
      <c r="F57" s="28" t="str">
        <f>IF(Compo!D28=0,"",Compo!D28)</f>
        <v/>
      </c>
      <c r="G57" s="28" t="str">
        <f>IF(Compo!D29=0,"",Compo!D29)</f>
        <v/>
      </c>
      <c r="H57" s="28" t="str">
        <f>IF(Compo!D30=0,"",Compo!D30)</f>
        <v/>
      </c>
      <c r="I57" s="29" t="str">
        <f>IF(Compo!D31=0,"",Compo!D31)</f>
        <v>D</v>
      </c>
    </row>
  </sheetData>
  <mergeCells count="1">
    <mergeCell ref="E1:G1"/>
  </mergeCells>
  <printOptions horizontalCentered="1" verticalCentered="1"/>
  <pageMargins left="0" right="0" top="0.39370078740157483" bottom="0.39370078740157483" header="0" footer="0"/>
  <pageSetup paperSize="9" scale="1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1E5FDBA-6B5C-45C7-8C5E-47924DDCCCBD}">
          <x14:formula1>
            <xm:f>Listes!$F$4:$F$9</xm:f>
          </x14:formula1>
          <xm:sqref>D4 H4</xm:sqref>
        </x14:dataValidation>
        <x14:dataValidation type="list" allowBlank="1" showInputMessage="1" showErrorMessage="1" xr:uid="{89496B0B-CBD2-4E6F-866B-083136F5942A}">
          <x14:formula1>
            <xm:f>Calendrier!$A$4:$A$59</xm:f>
          </x14:formula1>
          <xm:sqref>F3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D490-161F-4DCB-B4D1-0026552DDE8C}">
  <sheetPr codeName="Feuil3"/>
  <dimension ref="A1:F73"/>
  <sheetViews>
    <sheetView topLeftCell="A48" zoomScale="55" zoomScaleNormal="55" workbookViewId="0">
      <selection activeCell="J66" sqref="J66"/>
    </sheetView>
  </sheetViews>
  <sheetFormatPr baseColWidth="10" defaultRowHeight="15" x14ac:dyDescent="0.25"/>
  <cols>
    <col min="1" max="1" width="22" bestFit="1" customWidth="1"/>
    <col min="2" max="2" width="10.5703125" bestFit="1" customWidth="1"/>
    <col min="3" max="3" width="19.5703125" bestFit="1" customWidth="1"/>
    <col min="4" max="4" width="27.42578125" customWidth="1"/>
    <col min="5" max="5" width="19.42578125" customWidth="1"/>
  </cols>
  <sheetData>
    <row r="1" spans="1:6" ht="28.5" x14ac:dyDescent="0.25">
      <c r="A1" s="58" t="s">
        <v>117</v>
      </c>
      <c r="B1" s="58"/>
    </row>
    <row r="2" spans="1:6" ht="15.75" x14ac:dyDescent="0.25">
      <c r="D2" s="24" t="s">
        <v>129</v>
      </c>
      <c r="F2" s="24" t="s">
        <v>124</v>
      </c>
    </row>
    <row r="3" spans="1:6" ht="15.75" thickBot="1" x14ac:dyDescent="0.3"/>
    <row r="4" spans="1:6" ht="19.5" thickBot="1" x14ac:dyDescent="0.3">
      <c r="A4" s="1" t="s">
        <v>0</v>
      </c>
      <c r="B4" s="2" t="s">
        <v>1</v>
      </c>
      <c r="D4" s="19" t="s">
        <v>130</v>
      </c>
      <c r="F4" s="20" t="s">
        <v>122</v>
      </c>
    </row>
    <row r="5" spans="1:6" ht="19.5" thickBot="1" x14ac:dyDescent="0.3">
      <c r="A5" s="3" t="s">
        <v>2</v>
      </c>
      <c r="B5" s="4" t="s">
        <v>37</v>
      </c>
      <c r="D5" s="19" t="s">
        <v>131</v>
      </c>
      <c r="F5" s="20" t="s">
        <v>120</v>
      </c>
    </row>
    <row r="6" spans="1:6" ht="19.5" thickBot="1" x14ac:dyDescent="0.3">
      <c r="A6" s="5" t="s">
        <v>3</v>
      </c>
      <c r="B6" s="4" t="s">
        <v>4</v>
      </c>
      <c r="D6" s="19" t="s">
        <v>132</v>
      </c>
      <c r="F6" s="20" t="s">
        <v>118</v>
      </c>
    </row>
    <row r="7" spans="1:6" ht="19.5" thickBot="1" x14ac:dyDescent="0.3">
      <c r="A7" s="6" t="s">
        <v>5</v>
      </c>
      <c r="B7" s="7" t="s">
        <v>95</v>
      </c>
      <c r="D7" s="19" t="s">
        <v>133</v>
      </c>
      <c r="F7" s="20" t="s">
        <v>121</v>
      </c>
    </row>
    <row r="8" spans="1:6" ht="19.5" thickBot="1" x14ac:dyDescent="0.3">
      <c r="A8" s="8" t="s">
        <v>6</v>
      </c>
      <c r="B8" s="4" t="s">
        <v>96</v>
      </c>
      <c r="D8" s="19" t="s">
        <v>134</v>
      </c>
      <c r="F8" s="20" t="s">
        <v>119</v>
      </c>
    </row>
    <row r="9" spans="1:6" ht="19.5" thickBot="1" x14ac:dyDescent="0.3">
      <c r="A9" s="8" t="s">
        <v>7</v>
      </c>
      <c r="B9" s="4" t="s">
        <v>97</v>
      </c>
      <c r="D9" s="19" t="s">
        <v>135</v>
      </c>
      <c r="F9" s="20" t="s">
        <v>123</v>
      </c>
    </row>
    <row r="10" spans="1:6" ht="16.5" thickBot="1" x14ac:dyDescent="0.3">
      <c r="A10" s="9" t="s">
        <v>8</v>
      </c>
      <c r="B10" s="7" t="s">
        <v>9</v>
      </c>
      <c r="D10" s="19" t="s">
        <v>136</v>
      </c>
    </row>
    <row r="11" spans="1:6" ht="16.5" thickBot="1" x14ac:dyDescent="0.3">
      <c r="A11" s="6" t="s">
        <v>10</v>
      </c>
      <c r="B11" s="7" t="s">
        <v>98</v>
      </c>
    </row>
    <row r="12" spans="1:6" ht="16.5" thickBot="1" x14ac:dyDescent="0.3">
      <c r="A12" s="6" t="s">
        <v>11</v>
      </c>
      <c r="B12" s="7" t="s">
        <v>12</v>
      </c>
    </row>
    <row r="13" spans="1:6" ht="16.5" thickBot="1" x14ac:dyDescent="0.3">
      <c r="A13" s="8" t="s">
        <v>13</v>
      </c>
      <c r="B13" s="4" t="s">
        <v>99</v>
      </c>
    </row>
    <row r="14" spans="1:6" ht="16.5" thickBot="1" x14ac:dyDescent="0.3">
      <c r="A14" s="3" t="s">
        <v>14</v>
      </c>
      <c r="B14" s="4" t="s">
        <v>15</v>
      </c>
      <c r="D14" s="24" t="s">
        <v>137</v>
      </c>
    </row>
    <row r="15" spans="1:6" ht="16.5" thickBot="1" x14ac:dyDescent="0.3">
      <c r="A15" s="5" t="s">
        <v>16</v>
      </c>
      <c r="B15" s="4" t="s">
        <v>17</v>
      </c>
    </row>
    <row r="16" spans="1:6" ht="16.5" thickBot="1" x14ac:dyDescent="0.3">
      <c r="A16" s="8" t="s">
        <v>18</v>
      </c>
      <c r="B16" s="4" t="s">
        <v>39</v>
      </c>
      <c r="D16" s="19" t="s">
        <v>138</v>
      </c>
    </row>
    <row r="17" spans="1:2" ht="16.5" thickBot="1" x14ac:dyDescent="0.3">
      <c r="A17" s="6" t="s">
        <v>19</v>
      </c>
      <c r="B17" s="7" t="s">
        <v>20</v>
      </c>
    </row>
    <row r="18" spans="1:2" ht="16.5" thickBot="1" x14ac:dyDescent="0.3">
      <c r="A18" s="5" t="s">
        <v>21</v>
      </c>
      <c r="B18" s="4" t="s">
        <v>37</v>
      </c>
    </row>
    <row r="19" spans="1:2" ht="16.5" thickBot="1" x14ac:dyDescent="0.3">
      <c r="A19" s="9" t="s">
        <v>22</v>
      </c>
      <c r="B19" s="7" t="s">
        <v>101</v>
      </c>
    </row>
    <row r="20" spans="1:2" ht="16.5" thickBot="1" x14ac:dyDescent="0.3">
      <c r="A20" s="6" t="s">
        <v>23</v>
      </c>
      <c r="B20" s="7" t="s">
        <v>4</v>
      </c>
    </row>
    <row r="21" spans="1:2" ht="16.5" thickBot="1" x14ac:dyDescent="0.3">
      <c r="A21" s="5" t="s">
        <v>24</v>
      </c>
      <c r="B21" s="4" t="s">
        <v>25</v>
      </c>
    </row>
    <row r="22" spans="1:2" ht="16.5" thickBot="1" x14ac:dyDescent="0.3">
      <c r="A22" s="9" t="s">
        <v>26</v>
      </c>
      <c r="B22" s="7" t="s">
        <v>100</v>
      </c>
    </row>
    <row r="23" spans="1:2" ht="16.5" thickBot="1" x14ac:dyDescent="0.3">
      <c r="A23" s="6" t="s">
        <v>27</v>
      </c>
      <c r="B23" s="7" t="s">
        <v>39</v>
      </c>
    </row>
    <row r="24" spans="1:2" ht="16.5" thickBot="1" x14ac:dyDescent="0.3">
      <c r="A24" s="10" t="s">
        <v>28</v>
      </c>
      <c r="B24" s="4" t="s">
        <v>102</v>
      </c>
    </row>
    <row r="25" spans="1:2" ht="16.5" thickBot="1" x14ac:dyDescent="0.3">
      <c r="A25" s="6" t="s">
        <v>29</v>
      </c>
      <c r="B25" s="7" t="s">
        <v>30</v>
      </c>
    </row>
    <row r="26" spans="1:2" ht="16.5" thickBot="1" x14ac:dyDescent="0.3">
      <c r="A26" s="6" t="s">
        <v>31</v>
      </c>
      <c r="B26" s="7" t="s">
        <v>103</v>
      </c>
    </row>
    <row r="27" spans="1:2" ht="16.5" thickBot="1" x14ac:dyDescent="0.3">
      <c r="A27" s="6" t="s">
        <v>32</v>
      </c>
      <c r="B27" s="7" t="s">
        <v>33</v>
      </c>
    </row>
    <row r="28" spans="1:2" ht="16.5" thickBot="1" x14ac:dyDescent="0.3">
      <c r="A28" s="6" t="s">
        <v>34</v>
      </c>
      <c r="B28" s="7" t="s">
        <v>35</v>
      </c>
    </row>
    <row r="29" spans="1:2" ht="16.5" thickBot="1" x14ac:dyDescent="0.3">
      <c r="A29" s="1" t="s">
        <v>36</v>
      </c>
      <c r="B29" s="11" t="s">
        <v>37</v>
      </c>
    </row>
    <row r="30" spans="1:2" ht="16.5" thickBot="1" x14ac:dyDescent="0.3">
      <c r="A30" s="6" t="s">
        <v>38</v>
      </c>
      <c r="B30" s="7" t="s">
        <v>39</v>
      </c>
    </row>
    <row r="31" spans="1:2" ht="16.5" thickBot="1" x14ac:dyDescent="0.3">
      <c r="A31" s="6" t="s">
        <v>40</v>
      </c>
      <c r="B31" s="7" t="s">
        <v>41</v>
      </c>
    </row>
    <row r="32" spans="1:2" ht="16.5" thickBot="1" x14ac:dyDescent="0.3">
      <c r="A32" s="6" t="s">
        <v>42</v>
      </c>
      <c r="B32" s="7" t="s">
        <v>43</v>
      </c>
    </row>
    <row r="33" spans="1:2" ht="16.5" thickBot="1" x14ac:dyDescent="0.3">
      <c r="A33" s="12" t="s">
        <v>44</v>
      </c>
      <c r="B33" s="13" t="s">
        <v>105</v>
      </c>
    </row>
    <row r="34" spans="1:2" ht="16.5" thickBot="1" x14ac:dyDescent="0.3">
      <c r="A34" s="8" t="s">
        <v>45</v>
      </c>
      <c r="B34" s="4" t="s">
        <v>106</v>
      </c>
    </row>
    <row r="35" spans="1:2" ht="16.5" thickBot="1" x14ac:dyDescent="0.3">
      <c r="A35" s="9" t="s">
        <v>46</v>
      </c>
      <c r="B35" s="7" t="s">
        <v>107</v>
      </c>
    </row>
    <row r="36" spans="1:2" ht="16.5" thickBot="1" x14ac:dyDescent="0.3">
      <c r="A36" s="14" t="s">
        <v>47</v>
      </c>
      <c r="B36" s="15" t="s">
        <v>104</v>
      </c>
    </row>
    <row r="37" spans="1:2" ht="16.5" thickBot="1" x14ac:dyDescent="0.3">
      <c r="A37" s="9" t="s">
        <v>48</v>
      </c>
      <c r="B37" s="7" t="s">
        <v>49</v>
      </c>
    </row>
    <row r="38" spans="1:2" ht="16.5" thickBot="1" x14ac:dyDescent="0.3">
      <c r="A38" s="5" t="s">
        <v>50</v>
      </c>
      <c r="B38" s="4" t="s">
        <v>51</v>
      </c>
    </row>
    <row r="39" spans="1:2" ht="16.5" thickBot="1" x14ac:dyDescent="0.3">
      <c r="A39" s="6" t="s">
        <v>52</v>
      </c>
      <c r="B39" s="7" t="s">
        <v>107</v>
      </c>
    </row>
    <row r="40" spans="1:2" ht="16.5" thickBot="1" x14ac:dyDescent="0.3">
      <c r="A40" s="6" t="s">
        <v>53</v>
      </c>
      <c r="B40" s="7" t="s">
        <v>54</v>
      </c>
    </row>
    <row r="41" spans="1:2" ht="16.5" thickBot="1" x14ac:dyDescent="0.3">
      <c r="A41" s="6" t="s">
        <v>55</v>
      </c>
      <c r="B41" s="7" t="s">
        <v>56</v>
      </c>
    </row>
    <row r="42" spans="1:2" ht="16.5" thickBot="1" x14ac:dyDescent="0.3">
      <c r="A42" s="9" t="s">
        <v>57</v>
      </c>
      <c r="B42" s="7" t="s">
        <v>58</v>
      </c>
    </row>
    <row r="43" spans="1:2" ht="16.5" thickBot="1" x14ac:dyDescent="0.3">
      <c r="A43" s="8" t="s">
        <v>59</v>
      </c>
      <c r="B43" s="4" t="s">
        <v>108</v>
      </c>
    </row>
    <row r="44" spans="1:2" ht="16.5" thickBot="1" x14ac:dyDescent="0.3">
      <c r="A44" s="9" t="s">
        <v>60</v>
      </c>
      <c r="B44" s="7" t="s">
        <v>84</v>
      </c>
    </row>
    <row r="45" spans="1:2" ht="16.5" thickBot="1" x14ac:dyDescent="0.3">
      <c r="A45" s="9" t="s">
        <v>61</v>
      </c>
      <c r="B45" s="7" t="s">
        <v>30</v>
      </c>
    </row>
    <row r="46" spans="1:2" ht="16.5" thickBot="1" x14ac:dyDescent="0.3">
      <c r="A46" s="6" t="s">
        <v>62</v>
      </c>
      <c r="B46" s="7" t="s">
        <v>109</v>
      </c>
    </row>
    <row r="47" spans="1:2" ht="16.5" thickBot="1" x14ac:dyDescent="0.3">
      <c r="A47" s="6" t="s">
        <v>63</v>
      </c>
      <c r="B47" s="7" t="s">
        <v>64</v>
      </c>
    </row>
    <row r="48" spans="1:2" ht="16.5" thickBot="1" x14ac:dyDescent="0.3">
      <c r="A48" s="6" t="s">
        <v>65</v>
      </c>
      <c r="B48" s="7" t="s">
        <v>66</v>
      </c>
    </row>
    <row r="49" spans="1:2" ht="16.5" thickBot="1" x14ac:dyDescent="0.3">
      <c r="A49" s="16" t="s">
        <v>67</v>
      </c>
      <c r="B49" s="13" t="s">
        <v>110</v>
      </c>
    </row>
    <row r="50" spans="1:2" ht="16.5" thickBot="1" x14ac:dyDescent="0.3">
      <c r="A50" s="9" t="s">
        <v>68</v>
      </c>
      <c r="B50" s="7" t="s">
        <v>111</v>
      </c>
    </row>
    <row r="51" spans="1:2" ht="16.5" thickBot="1" x14ac:dyDescent="0.3">
      <c r="A51" s="6" t="s">
        <v>69</v>
      </c>
      <c r="B51" s="7" t="s">
        <v>112</v>
      </c>
    </row>
    <row r="52" spans="1:2" ht="16.5" thickBot="1" x14ac:dyDescent="0.3">
      <c r="A52" s="6" t="s">
        <v>115</v>
      </c>
      <c r="B52" s="7" t="s">
        <v>116</v>
      </c>
    </row>
    <row r="53" spans="1:2" ht="16.5" thickBot="1" x14ac:dyDescent="0.3">
      <c r="A53" s="8" t="s">
        <v>70</v>
      </c>
      <c r="B53" s="4" t="s">
        <v>113</v>
      </c>
    </row>
    <row r="54" spans="1:2" ht="16.5" thickBot="1" x14ac:dyDescent="0.3">
      <c r="A54" s="8" t="s">
        <v>71</v>
      </c>
      <c r="B54" s="4" t="s">
        <v>20</v>
      </c>
    </row>
    <row r="55" spans="1:2" ht="16.5" thickBot="1" x14ac:dyDescent="0.3">
      <c r="A55" s="9" t="s">
        <v>72</v>
      </c>
      <c r="B55" s="7" t="s">
        <v>41</v>
      </c>
    </row>
    <row r="56" spans="1:2" ht="16.5" thickBot="1" x14ac:dyDescent="0.3">
      <c r="A56" s="6" t="s">
        <v>73</v>
      </c>
      <c r="B56" s="7" t="s">
        <v>74</v>
      </c>
    </row>
    <row r="57" spans="1:2" ht="16.5" thickBot="1" x14ac:dyDescent="0.3">
      <c r="A57" s="6" t="s">
        <v>75</v>
      </c>
      <c r="B57" s="7" t="s">
        <v>76</v>
      </c>
    </row>
    <row r="58" spans="1:2" ht="16.5" thickBot="1" x14ac:dyDescent="0.3">
      <c r="A58" s="8" t="s">
        <v>77</v>
      </c>
      <c r="B58" s="17" t="s">
        <v>104</v>
      </c>
    </row>
    <row r="59" spans="1:2" ht="16.5" thickBot="1" x14ac:dyDescent="0.3">
      <c r="A59" s="9" t="s">
        <v>78</v>
      </c>
      <c r="B59" s="7" t="s">
        <v>114</v>
      </c>
    </row>
    <row r="60" spans="1:2" ht="16.5" thickBot="1" x14ac:dyDescent="0.3">
      <c r="A60" s="6" t="s">
        <v>79</v>
      </c>
      <c r="B60" s="7" t="s">
        <v>80</v>
      </c>
    </row>
    <row r="61" spans="1:2" ht="16.5" thickBot="1" x14ac:dyDescent="0.3">
      <c r="A61" s="9" t="s">
        <v>81</v>
      </c>
      <c r="B61" s="7" t="s">
        <v>82</v>
      </c>
    </row>
    <row r="62" spans="1:2" ht="16.5" thickBot="1" x14ac:dyDescent="0.3">
      <c r="A62" s="8" t="s">
        <v>83</v>
      </c>
      <c r="B62" s="4" t="s">
        <v>84</v>
      </c>
    </row>
    <row r="63" spans="1:2" ht="16.5" thickBot="1" x14ac:dyDescent="0.3">
      <c r="A63" s="14" t="s">
        <v>85</v>
      </c>
      <c r="B63" s="18" t="s">
        <v>41</v>
      </c>
    </row>
    <row r="64" spans="1:2" ht="16.5" thickBot="1" x14ac:dyDescent="0.3">
      <c r="A64" s="9" t="s">
        <v>86</v>
      </c>
      <c r="B64" s="7" t="s">
        <v>87</v>
      </c>
    </row>
    <row r="65" spans="1:4" ht="16.5" thickBot="1" x14ac:dyDescent="0.3">
      <c r="A65" s="5" t="s">
        <v>88</v>
      </c>
      <c r="B65" s="4" t="s">
        <v>89</v>
      </c>
    </row>
    <row r="66" spans="1:4" ht="16.5" thickBot="1" x14ac:dyDescent="0.3">
      <c r="A66" s="8" t="s">
        <v>90</v>
      </c>
      <c r="B66" s="4" t="s">
        <v>41</v>
      </c>
    </row>
    <row r="67" spans="1:4" ht="16.5" thickBot="1" x14ac:dyDescent="0.3">
      <c r="A67" s="9" t="s">
        <v>91</v>
      </c>
      <c r="B67" s="7" t="s">
        <v>30</v>
      </c>
    </row>
    <row r="68" spans="1:4" ht="16.5" thickBot="1" x14ac:dyDescent="0.3">
      <c r="A68" s="8" t="s">
        <v>92</v>
      </c>
      <c r="B68" s="4" t="s">
        <v>93</v>
      </c>
    </row>
    <row r="69" spans="1:4" ht="16.5" thickBot="1" x14ac:dyDescent="0.3">
      <c r="A69" s="8" t="s">
        <v>94</v>
      </c>
      <c r="B69" s="4" t="s">
        <v>35</v>
      </c>
    </row>
    <row r="72" spans="1:4" ht="28.5" x14ac:dyDescent="0.25">
      <c r="C72" s="21"/>
      <c r="D72" s="23"/>
    </row>
    <row r="73" spans="1:4" x14ac:dyDescent="0.25">
      <c r="C73" s="19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AF37-5C10-469E-91D9-D20D2D93ECC7}">
  <sheetPr codeName="Feuil4"/>
  <dimension ref="A4:C59"/>
  <sheetViews>
    <sheetView topLeftCell="A10" workbookViewId="0">
      <selection activeCell="E18" sqref="E18"/>
    </sheetView>
  </sheetViews>
  <sheetFormatPr baseColWidth="10" defaultRowHeight="15" x14ac:dyDescent="0.25"/>
  <cols>
    <col min="2" max="3" width="20.5703125" customWidth="1"/>
  </cols>
  <sheetData>
    <row r="4" spans="1:3" x14ac:dyDescent="0.25">
      <c r="A4" s="30">
        <v>45241</v>
      </c>
      <c r="B4" s="59" t="s">
        <v>122</v>
      </c>
      <c r="C4" s="59" t="s">
        <v>120</v>
      </c>
    </row>
    <row r="5" spans="1:3" x14ac:dyDescent="0.25">
      <c r="A5" s="30">
        <v>45242</v>
      </c>
      <c r="B5" s="59"/>
      <c r="C5" s="59"/>
    </row>
    <row r="7" spans="1:3" x14ac:dyDescent="0.25">
      <c r="A7" s="30">
        <v>45248</v>
      </c>
      <c r="B7" s="59" t="s">
        <v>118</v>
      </c>
      <c r="C7" s="59" t="s">
        <v>122</v>
      </c>
    </row>
    <row r="8" spans="1:3" x14ac:dyDescent="0.25">
      <c r="A8" s="30">
        <v>45249</v>
      </c>
      <c r="B8" s="59"/>
      <c r="C8" s="59"/>
    </row>
    <row r="10" spans="1:3" x14ac:dyDescent="0.25">
      <c r="A10" s="30">
        <v>45255</v>
      </c>
      <c r="B10" s="59" t="s">
        <v>122</v>
      </c>
      <c r="C10" s="59" t="s">
        <v>123</v>
      </c>
    </row>
    <row r="11" spans="1:3" x14ac:dyDescent="0.25">
      <c r="A11" s="30">
        <v>45256</v>
      </c>
      <c r="B11" s="59"/>
      <c r="C11" s="59"/>
    </row>
    <row r="13" spans="1:3" x14ac:dyDescent="0.25">
      <c r="A13" s="30">
        <v>45262</v>
      </c>
      <c r="B13" s="59" t="s">
        <v>119</v>
      </c>
      <c r="C13" s="59" t="s">
        <v>122</v>
      </c>
    </row>
    <row r="14" spans="1:3" x14ac:dyDescent="0.25">
      <c r="A14" s="30">
        <v>45263</v>
      </c>
      <c r="B14" s="59"/>
      <c r="C14" s="59"/>
    </row>
    <row r="16" spans="1:3" x14ac:dyDescent="0.25">
      <c r="A16" s="30">
        <v>45276</v>
      </c>
      <c r="B16" s="59" t="s">
        <v>122</v>
      </c>
      <c r="C16" s="59" t="s">
        <v>121</v>
      </c>
    </row>
    <row r="17" spans="1:3" x14ac:dyDescent="0.25">
      <c r="A17" s="30">
        <v>45277</v>
      </c>
      <c r="B17" s="59"/>
      <c r="C17" s="59"/>
    </row>
    <row r="19" spans="1:3" x14ac:dyDescent="0.25">
      <c r="A19" s="30">
        <v>45311</v>
      </c>
      <c r="B19" s="59" t="s">
        <v>120</v>
      </c>
      <c r="C19" s="59" t="s">
        <v>122</v>
      </c>
    </row>
    <row r="20" spans="1:3" x14ac:dyDescent="0.25">
      <c r="A20" s="30">
        <v>45312</v>
      </c>
      <c r="B20" s="59"/>
      <c r="C20" s="59"/>
    </row>
    <row r="22" spans="1:3" x14ac:dyDescent="0.25">
      <c r="A22" s="30">
        <v>45332</v>
      </c>
      <c r="B22" s="59" t="s">
        <v>122</v>
      </c>
      <c r="C22" s="59" t="s">
        <v>118</v>
      </c>
    </row>
    <row r="23" spans="1:3" x14ac:dyDescent="0.25">
      <c r="A23" s="30">
        <v>45333</v>
      </c>
      <c r="B23" s="59"/>
      <c r="C23" s="59"/>
    </row>
    <row r="25" spans="1:3" x14ac:dyDescent="0.25">
      <c r="A25" s="30">
        <v>45338</v>
      </c>
      <c r="B25" s="59" t="s">
        <v>123</v>
      </c>
      <c r="C25" s="59" t="s">
        <v>122</v>
      </c>
    </row>
    <row r="26" spans="1:3" x14ac:dyDescent="0.25">
      <c r="A26" s="30">
        <v>45339</v>
      </c>
      <c r="B26" s="59"/>
      <c r="C26" s="59"/>
    </row>
    <row r="27" spans="1:3" x14ac:dyDescent="0.25">
      <c r="A27" s="26"/>
      <c r="C27" s="26"/>
    </row>
    <row r="28" spans="1:3" x14ac:dyDescent="0.25">
      <c r="A28" s="30">
        <v>45346</v>
      </c>
      <c r="B28" s="59" t="s">
        <v>122</v>
      </c>
      <c r="C28" s="59" t="s">
        <v>119</v>
      </c>
    </row>
    <row r="29" spans="1:3" x14ac:dyDescent="0.25">
      <c r="A29" s="30">
        <v>45347</v>
      </c>
      <c r="B29" s="59"/>
      <c r="C29" s="59"/>
    </row>
    <row r="30" spans="1:3" x14ac:dyDescent="0.25">
      <c r="A30" s="26"/>
    </row>
    <row r="31" spans="1:3" x14ac:dyDescent="0.25">
      <c r="A31" s="30">
        <v>45367</v>
      </c>
      <c r="B31" s="59" t="s">
        <v>122</v>
      </c>
      <c r="C31" s="59" t="s">
        <v>119</v>
      </c>
    </row>
    <row r="32" spans="1:3" x14ac:dyDescent="0.25">
      <c r="A32" s="30">
        <v>45368</v>
      </c>
      <c r="B32" s="59"/>
      <c r="C32" s="59"/>
    </row>
    <row r="34" spans="1:3" x14ac:dyDescent="0.25">
      <c r="A34" s="30">
        <v>45374</v>
      </c>
      <c r="B34" s="59" t="s">
        <v>119</v>
      </c>
      <c r="C34" s="59" t="s">
        <v>119</v>
      </c>
    </row>
    <row r="35" spans="1:3" x14ac:dyDescent="0.25">
      <c r="A35" s="30">
        <v>45375</v>
      </c>
      <c r="B35" s="59"/>
      <c r="C35" s="59"/>
    </row>
    <row r="37" spans="1:3" x14ac:dyDescent="0.25">
      <c r="A37" s="30">
        <v>45388</v>
      </c>
      <c r="B37" s="59" t="s">
        <v>119</v>
      </c>
      <c r="C37" s="59" t="s">
        <v>119</v>
      </c>
    </row>
    <row r="38" spans="1:3" x14ac:dyDescent="0.25">
      <c r="A38" s="30">
        <v>45389</v>
      </c>
      <c r="B38" s="59"/>
      <c r="C38" s="59"/>
    </row>
    <row r="40" spans="1:3" x14ac:dyDescent="0.25">
      <c r="A40" s="30">
        <v>45395</v>
      </c>
      <c r="B40" s="59" t="s">
        <v>119</v>
      </c>
      <c r="C40" s="59" t="s">
        <v>119</v>
      </c>
    </row>
    <row r="41" spans="1:3" x14ac:dyDescent="0.25">
      <c r="A41" s="30">
        <v>45396</v>
      </c>
      <c r="B41" s="59"/>
      <c r="C41" s="59"/>
    </row>
    <row r="43" spans="1:3" x14ac:dyDescent="0.25">
      <c r="A43" s="30">
        <v>45402</v>
      </c>
      <c r="B43" s="59" t="s">
        <v>119</v>
      </c>
      <c r="C43" s="59" t="s">
        <v>119</v>
      </c>
    </row>
    <row r="44" spans="1:3" x14ac:dyDescent="0.25">
      <c r="A44" s="30">
        <v>45403</v>
      </c>
      <c r="B44" s="59"/>
      <c r="C44" s="59"/>
    </row>
    <row r="46" spans="1:3" x14ac:dyDescent="0.25">
      <c r="A46" s="30">
        <v>45409</v>
      </c>
      <c r="B46" s="59" t="s">
        <v>119</v>
      </c>
      <c r="C46" s="59" t="s">
        <v>119</v>
      </c>
    </row>
    <row r="47" spans="1:3" x14ac:dyDescent="0.25">
      <c r="A47" s="30">
        <v>45410</v>
      </c>
      <c r="B47" s="59"/>
      <c r="C47" s="59"/>
    </row>
    <row r="49" spans="1:3" x14ac:dyDescent="0.25">
      <c r="A49" s="30">
        <v>45423</v>
      </c>
      <c r="B49" s="59" t="s">
        <v>119</v>
      </c>
      <c r="C49" s="59" t="s">
        <v>119</v>
      </c>
    </row>
    <row r="50" spans="1:3" x14ac:dyDescent="0.25">
      <c r="A50" s="30">
        <v>45424</v>
      </c>
      <c r="B50" s="59"/>
      <c r="C50" s="59"/>
    </row>
    <row r="52" spans="1:3" x14ac:dyDescent="0.25">
      <c r="A52" s="30">
        <v>45430</v>
      </c>
      <c r="B52" s="59" t="s">
        <v>119</v>
      </c>
      <c r="C52" s="59" t="s">
        <v>119</v>
      </c>
    </row>
    <row r="53" spans="1:3" x14ac:dyDescent="0.25">
      <c r="A53" s="30">
        <v>45431</v>
      </c>
      <c r="B53" s="59"/>
      <c r="C53" s="59"/>
    </row>
    <row r="55" spans="1:3" x14ac:dyDescent="0.25">
      <c r="A55" s="30">
        <v>45078</v>
      </c>
      <c r="B55" s="59" t="s">
        <v>119</v>
      </c>
      <c r="C55" s="59" t="s">
        <v>119</v>
      </c>
    </row>
    <row r="56" spans="1:3" x14ac:dyDescent="0.25">
      <c r="A56" s="30">
        <v>45079</v>
      </c>
      <c r="B56" s="59"/>
      <c r="C56" s="59"/>
    </row>
    <row r="58" spans="1:3" x14ac:dyDescent="0.25">
      <c r="A58" s="30">
        <v>45085</v>
      </c>
      <c r="B58" s="59" t="s">
        <v>119</v>
      </c>
      <c r="C58" s="59" t="s">
        <v>119</v>
      </c>
    </row>
    <row r="59" spans="1:3" x14ac:dyDescent="0.25">
      <c r="A59" s="30">
        <v>45086</v>
      </c>
      <c r="B59" s="59"/>
      <c r="C59" s="59"/>
    </row>
  </sheetData>
  <mergeCells count="38">
    <mergeCell ref="B58:B59"/>
    <mergeCell ref="C58:C59"/>
    <mergeCell ref="B49:B50"/>
    <mergeCell ref="C49:C50"/>
    <mergeCell ref="B52:B53"/>
    <mergeCell ref="C52:C53"/>
    <mergeCell ref="B55:B56"/>
    <mergeCell ref="C55:C56"/>
    <mergeCell ref="B40:B41"/>
    <mergeCell ref="C40:C41"/>
    <mergeCell ref="B43:B44"/>
    <mergeCell ref="C43:C44"/>
    <mergeCell ref="B46:B47"/>
    <mergeCell ref="C46:C47"/>
    <mergeCell ref="B31:B32"/>
    <mergeCell ref="C31:C32"/>
    <mergeCell ref="B34:B35"/>
    <mergeCell ref="C34:C35"/>
    <mergeCell ref="B37:B38"/>
    <mergeCell ref="C37:C38"/>
    <mergeCell ref="B22:B23"/>
    <mergeCell ref="C22:C23"/>
    <mergeCell ref="B25:B26"/>
    <mergeCell ref="C25:C26"/>
    <mergeCell ref="B28:B29"/>
    <mergeCell ref="C28:C29"/>
    <mergeCell ref="B13:B14"/>
    <mergeCell ref="C13:C14"/>
    <mergeCell ref="B16:B17"/>
    <mergeCell ref="C16:C17"/>
    <mergeCell ref="B19:B20"/>
    <mergeCell ref="C19:C20"/>
    <mergeCell ref="B4:B5"/>
    <mergeCell ref="C4:C5"/>
    <mergeCell ref="B7:B8"/>
    <mergeCell ref="C7:C8"/>
    <mergeCell ref="B10:B11"/>
    <mergeCell ref="C10:C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DF6DF7-4DB4-4C83-B359-8C25B6DA88E9}">
          <x14:formula1>
            <xm:f>Listes!$F$4:$F$9</xm:f>
          </x14:formula1>
          <xm:sqref>B4:C5 B7:C8 B10:C11 B13:C14 B16:C17 B19:C20 B22:C23 B25:C26 B28:C29 B31:C32 B34:C35 B37:C38 B40:C41 B43:C44 B46:C47 B49:C50 B52:C53 B55:C56 B58:C59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AC156-A2B5-4DB1-A03A-CD026D3C2E3E}">
  <sheetPr codeName="Feuil5"/>
  <dimension ref="A3:G69"/>
  <sheetViews>
    <sheetView tabSelected="1" workbookViewId="0">
      <selection activeCell="E4" sqref="E4:E69"/>
    </sheetView>
  </sheetViews>
  <sheetFormatPr baseColWidth="10" defaultRowHeight="15" x14ac:dyDescent="0.25"/>
  <cols>
    <col min="1" max="1" width="22" bestFit="1" customWidth="1"/>
    <col min="2" max="2" width="10.5703125" bestFit="1" customWidth="1"/>
  </cols>
  <sheetData>
    <row r="3" spans="1:7" ht="15.75" thickBot="1" x14ac:dyDescent="0.3">
      <c r="C3" s="19" t="s">
        <v>154</v>
      </c>
      <c r="D3" s="19" t="s">
        <v>131</v>
      </c>
      <c r="E3" s="19" t="s">
        <v>157</v>
      </c>
      <c r="F3" s="19" t="s">
        <v>155</v>
      </c>
      <c r="G3" s="19" t="s">
        <v>156</v>
      </c>
    </row>
    <row r="4" spans="1:7" ht="16.5" thickBot="1" x14ac:dyDescent="0.3">
      <c r="A4" s="49" t="s">
        <v>0</v>
      </c>
      <c r="B4" s="2" t="s">
        <v>1</v>
      </c>
      <c r="D4" cm="1">
        <f t="array" ref="D4">_xlfn.LET(_xlpm.nom,_xlfn.CHOOSECOLS(_xlfn.VSTACK('11112023:02122023'!$B$9:$Q$31),1),_xlpm.temps,_xlfn.CHOOSECOLS(_xlfn.VSTACK('11112023:02122023'!$B$9:$Q$31),15),SUMPRODUCT((_xlpm.nom=$A4)*_xlpm.temps))</f>
        <v>4</v>
      </c>
      <c r="E4" cm="1">
        <f t="array" ref="E4">_xlfn.LET(_xlpm.nom,_xlfn.CHOOSECOLS(_xlfn.VSTACK('11112023:02122023'!$B$9:$Q$31),1),_xlpm.temps,_xlfn.CHOOSECOLS(_xlfn.VSTACK('11112023:02122023'!$B$9:$Q$31),16),SUMPRODUCT((_xlpm.nom=$A4)*_xlpm.temps))</f>
        <v>0</v>
      </c>
      <c r="F4" cm="1">
        <f t="array" ref="F4">_xlfn.LET(_xlpm.nom,_xlfn.CHOOSECOLS(_xlfn.VSTACK('11112023:02122023'!$B$9:$Q$31),1),_xlpm.temps,_xlfn.CHOOSECOLS(_xlfn.VSTACK('11112023:02122023'!$B$9:$Q$31),5),SUMPRODUCT((_xlpm.nom=$A4)*_xlpm.temps))</f>
        <v>252</v>
      </c>
    </row>
    <row r="5" spans="1:7" ht="16.5" thickBot="1" x14ac:dyDescent="0.3">
      <c r="A5" s="5" t="s">
        <v>2</v>
      </c>
      <c r="B5" s="4" t="s">
        <v>37</v>
      </c>
      <c r="D5" cm="1">
        <f t="array" ref="D5">_xlfn.LET(_xlpm.nom,_xlfn.CHOOSECOLS(_xlfn.VSTACK('11112023:02122023'!$B$9:$Q$31),1),_xlpm.temps,_xlfn.CHOOSECOLS(_xlfn.VSTACK('11112023:02122023'!$B$9:$Q$31),15),SUMPRODUCT((_xlpm.nom=$A5)*_xlpm.temps))</f>
        <v>4</v>
      </c>
      <c r="E5" cm="1">
        <f t="array" ref="E5">_xlfn.LET(_xlpm.nom,_xlfn.CHOOSECOLS(_xlfn.VSTACK('11112023:02122023'!$B$9:$Q$31),1),_xlpm.temps,_xlfn.CHOOSECOLS(_xlfn.VSTACK('11112023:02122023'!$B$9:$Q$31),16),SUMPRODUCT((_xlpm.nom=$A5)*_xlpm.temps))</f>
        <v>0</v>
      </c>
      <c r="F5" cm="1">
        <f t="array" ref="F5">_xlfn.LET(_xlpm.nom,_xlfn.CHOOSECOLS(_xlfn.VSTACK('11112023:02122023'!$B$9:$Q$31),1),_xlpm.temps,_xlfn.CHOOSECOLS(_xlfn.VSTACK('11112023:02122023'!$B$9:$Q$31),5),SUMPRODUCT((_xlpm.nom=$A5)*_xlpm.temps))</f>
        <v>200</v>
      </c>
    </row>
    <row r="6" spans="1:7" ht="16.5" thickBot="1" x14ac:dyDescent="0.3">
      <c r="A6" s="5" t="s">
        <v>3</v>
      </c>
      <c r="B6" s="4" t="s">
        <v>4</v>
      </c>
      <c r="D6" cm="1">
        <f t="array" ref="D6">_xlfn.LET(_xlpm.nom,_xlfn.CHOOSECOLS(_xlfn.VSTACK('11112023:02122023'!$B$9:$Q$31),1),_xlpm.temps,_xlfn.CHOOSECOLS(_xlfn.VSTACK('11112023:02122023'!$B$9:$Q$31),15),SUMPRODUCT((_xlpm.nom=$A6)*_xlpm.temps))</f>
        <v>0</v>
      </c>
      <c r="E6" cm="1">
        <f t="array" ref="E6">_xlfn.LET(_xlpm.nom,_xlfn.CHOOSECOLS(_xlfn.VSTACK('11112023:02122023'!$B$9:$Q$31),1),_xlpm.temps,_xlfn.CHOOSECOLS(_xlfn.VSTACK('11112023:02122023'!$B$9:$Q$31),16),SUMPRODUCT((_xlpm.nom=$A6)*_xlpm.temps))</f>
        <v>1</v>
      </c>
      <c r="F6" cm="1">
        <f t="array" ref="F6">_xlfn.LET(_xlpm.nom,_xlfn.CHOOSECOLS(_xlfn.VSTACK('11112023:02122023'!$B$9:$Q$31),1),_xlpm.temps,_xlfn.CHOOSECOLS(_xlfn.VSTACK('11112023:02122023'!$B$9:$Q$31),5),SUMPRODUCT((_xlpm.nom=$A6)*_xlpm.temps))</f>
        <v>80</v>
      </c>
    </row>
    <row r="7" spans="1:7" ht="16.5" thickBot="1" x14ac:dyDescent="0.3">
      <c r="A7" s="6" t="s">
        <v>5</v>
      </c>
      <c r="B7" s="7" t="s">
        <v>95</v>
      </c>
      <c r="D7" cm="1">
        <f t="array" ref="D7">_xlfn.LET(_xlpm.nom,_xlfn.CHOOSECOLS(_xlfn.VSTACK('11112023:02122023'!$B$9:$Q$31),1),_xlpm.temps,_xlfn.CHOOSECOLS(_xlfn.VSTACK('11112023:02122023'!$B$9:$Q$31),15),SUMPRODUCT((_xlpm.nom=$A7)*_xlpm.temps))</f>
        <v>0</v>
      </c>
      <c r="E7" cm="1">
        <f t="array" ref="E7">_xlfn.LET(_xlpm.nom,_xlfn.CHOOSECOLS(_xlfn.VSTACK('11112023:02122023'!$B$9:$Q$31),1),_xlpm.temps,_xlfn.CHOOSECOLS(_xlfn.VSTACK('11112023:02122023'!$B$9:$Q$31),16),SUMPRODUCT((_xlpm.nom=$A7)*_xlpm.temps))</f>
        <v>0</v>
      </c>
      <c r="F7" cm="1">
        <f t="array" ref="F7">_xlfn.LET(_xlpm.nom,_xlfn.CHOOSECOLS(_xlfn.VSTACK('11112023:02122023'!$B$9:$Q$31),1),_xlpm.temps,_xlfn.CHOOSECOLS(_xlfn.VSTACK('11112023:02122023'!$B$9:$Q$31),5),SUMPRODUCT((_xlpm.nom=$A7)*_xlpm.temps))</f>
        <v>0</v>
      </c>
    </row>
    <row r="8" spans="1:7" ht="16.5" thickBot="1" x14ac:dyDescent="0.3">
      <c r="A8" s="8" t="s">
        <v>6</v>
      </c>
      <c r="B8" s="4" t="s">
        <v>96</v>
      </c>
      <c r="D8" cm="1">
        <f t="array" ref="D8">_xlfn.LET(_xlpm.nom,_xlfn.CHOOSECOLS(_xlfn.VSTACK('11112023:02122023'!$B$9:$Q$31),1),_xlpm.temps,_xlfn.CHOOSECOLS(_xlfn.VSTACK('11112023:02122023'!$B$9:$Q$31),15),SUMPRODUCT((_xlpm.nom=$A8)*_xlpm.temps))</f>
        <v>1</v>
      </c>
      <c r="E8" cm="1">
        <f t="array" ref="E8">_xlfn.LET(_xlpm.nom,_xlfn.CHOOSECOLS(_xlfn.VSTACK('11112023:02122023'!$B$9:$Q$31),1),_xlpm.temps,_xlfn.CHOOSECOLS(_xlfn.VSTACK('11112023:02122023'!$B$9:$Q$31),16),SUMPRODUCT((_xlpm.nom=$A8)*_xlpm.temps))</f>
        <v>1</v>
      </c>
      <c r="F8" cm="1">
        <f t="array" ref="F8">_xlfn.LET(_xlpm.nom,_xlfn.CHOOSECOLS(_xlfn.VSTACK('11112023:02122023'!$B$9:$Q$31),1),_xlpm.temps,_xlfn.CHOOSECOLS(_xlfn.VSTACK('11112023:02122023'!$B$9:$Q$31),5),SUMPRODUCT((_xlpm.nom=$A8)*_xlpm.temps))</f>
        <v>136</v>
      </c>
    </row>
    <row r="9" spans="1:7" ht="16.5" thickBot="1" x14ac:dyDescent="0.3">
      <c r="A9" s="8" t="s">
        <v>7</v>
      </c>
      <c r="B9" s="4" t="s">
        <v>97</v>
      </c>
      <c r="D9" cm="1">
        <f t="array" ref="D9">_xlfn.LET(_xlpm.nom,_xlfn.CHOOSECOLS(_xlfn.VSTACK('11112023:02122023'!$B$9:$Q$31),1),_xlpm.temps,_xlfn.CHOOSECOLS(_xlfn.VSTACK('11112023:02122023'!$B$9:$Q$31),15),SUMPRODUCT((_xlpm.nom=$A9)*_xlpm.temps))</f>
        <v>0</v>
      </c>
      <c r="E9" cm="1">
        <f t="array" ref="E9">_xlfn.LET(_xlpm.nom,_xlfn.CHOOSECOLS(_xlfn.VSTACK('11112023:02122023'!$B$9:$Q$31),1),_xlpm.temps,_xlfn.CHOOSECOLS(_xlfn.VSTACK('11112023:02122023'!$B$9:$Q$31),16),SUMPRODUCT((_xlpm.nom=$A9)*_xlpm.temps))</f>
        <v>0</v>
      </c>
      <c r="F9" cm="1">
        <f t="array" ref="F9">_xlfn.LET(_xlpm.nom,_xlfn.CHOOSECOLS(_xlfn.VSTACK('11112023:02122023'!$B$9:$Q$31),1),_xlpm.temps,_xlfn.CHOOSECOLS(_xlfn.VSTACK('11112023:02122023'!$B$9:$Q$31),5),SUMPRODUCT((_xlpm.nom=$A9)*_xlpm.temps))</f>
        <v>0</v>
      </c>
    </row>
    <row r="10" spans="1:7" ht="16.5" thickBot="1" x14ac:dyDescent="0.3">
      <c r="A10" s="6" t="s">
        <v>8</v>
      </c>
      <c r="B10" s="7" t="s">
        <v>9</v>
      </c>
      <c r="D10" cm="1">
        <f t="array" ref="D10">_xlfn.LET(_xlpm.nom,_xlfn.CHOOSECOLS(_xlfn.VSTACK('11112023:02122023'!$B$9:$Q$31),1),_xlpm.temps,_xlfn.CHOOSECOLS(_xlfn.VSTACK('11112023:02122023'!$B$9:$Q$31),15),SUMPRODUCT((_xlpm.nom=$A10)*_xlpm.temps))</f>
        <v>1</v>
      </c>
      <c r="E10" cm="1">
        <f t="array" ref="E10">_xlfn.LET(_xlpm.nom,_xlfn.CHOOSECOLS(_xlfn.VSTACK('11112023:02122023'!$B$9:$Q$31),1),_xlpm.temps,_xlfn.CHOOSECOLS(_xlfn.VSTACK('11112023:02122023'!$B$9:$Q$31),16),SUMPRODUCT((_xlpm.nom=$A10)*_xlpm.temps))</f>
        <v>0</v>
      </c>
      <c r="F10" cm="1">
        <f t="array" ref="F10">_xlfn.LET(_xlpm.nom,_xlfn.CHOOSECOLS(_xlfn.VSTACK('11112023:02122023'!$B$9:$Q$31),1),_xlpm.temps,_xlfn.CHOOSECOLS(_xlfn.VSTACK('11112023:02122023'!$B$9:$Q$31),5),SUMPRODUCT((_xlpm.nom=$A10)*_xlpm.temps))</f>
        <v>18</v>
      </c>
    </row>
    <row r="11" spans="1:7" ht="16.5" thickBot="1" x14ac:dyDescent="0.3">
      <c r="A11" s="6" t="s">
        <v>10</v>
      </c>
      <c r="B11" s="7" t="s">
        <v>98</v>
      </c>
      <c r="D11" cm="1">
        <f t="array" ref="D11">_xlfn.LET(_xlpm.nom,_xlfn.CHOOSECOLS(_xlfn.VSTACK('11112023:02122023'!$B$9:$Q$31),1),_xlpm.temps,_xlfn.CHOOSECOLS(_xlfn.VSTACK('11112023:02122023'!$B$9:$Q$31),15),SUMPRODUCT((_xlpm.nom=$A11)*_xlpm.temps))</f>
        <v>0</v>
      </c>
      <c r="E11" cm="1">
        <f t="array" ref="E11">_xlfn.LET(_xlpm.nom,_xlfn.CHOOSECOLS(_xlfn.VSTACK('11112023:02122023'!$B$9:$Q$31),1),_xlpm.temps,_xlfn.CHOOSECOLS(_xlfn.VSTACK('11112023:02122023'!$B$9:$Q$31),16),SUMPRODUCT((_xlpm.nom=$A11)*_xlpm.temps))</f>
        <v>0</v>
      </c>
      <c r="F11" cm="1">
        <f t="array" ref="F11">_xlfn.LET(_xlpm.nom,_xlfn.CHOOSECOLS(_xlfn.VSTACK('11112023:02122023'!$B$9:$Q$31),1),_xlpm.temps,_xlfn.CHOOSECOLS(_xlfn.VSTACK('11112023:02122023'!$B$9:$Q$31),5),SUMPRODUCT((_xlpm.nom=$A11)*_xlpm.temps))</f>
        <v>0</v>
      </c>
    </row>
    <row r="12" spans="1:7" ht="16.5" thickBot="1" x14ac:dyDescent="0.3">
      <c r="A12" s="6" t="s">
        <v>11</v>
      </c>
      <c r="B12" s="7" t="s">
        <v>12</v>
      </c>
      <c r="D12" cm="1">
        <f t="array" ref="D12">_xlfn.LET(_xlpm.nom,_xlfn.CHOOSECOLS(_xlfn.VSTACK('11112023:02122023'!$B$9:$Q$31),1),_xlpm.temps,_xlfn.CHOOSECOLS(_xlfn.VSTACK('11112023:02122023'!$B$9:$Q$31),15),SUMPRODUCT((_xlpm.nom=$A12)*_xlpm.temps))</f>
        <v>0</v>
      </c>
      <c r="E12" cm="1">
        <f t="array" ref="E12">_xlfn.LET(_xlpm.nom,_xlfn.CHOOSECOLS(_xlfn.VSTACK('11112023:02122023'!$B$9:$Q$31),1),_xlpm.temps,_xlfn.CHOOSECOLS(_xlfn.VSTACK('11112023:02122023'!$B$9:$Q$31),16),SUMPRODUCT((_xlpm.nom=$A12)*_xlpm.temps))</f>
        <v>0</v>
      </c>
      <c r="F12" cm="1">
        <f t="array" ref="F12">_xlfn.LET(_xlpm.nom,_xlfn.CHOOSECOLS(_xlfn.VSTACK('11112023:02122023'!$B$9:$Q$31),1),_xlpm.temps,_xlfn.CHOOSECOLS(_xlfn.VSTACK('11112023:02122023'!$B$9:$Q$31),5),SUMPRODUCT((_xlpm.nom=$A12)*_xlpm.temps))</f>
        <v>0</v>
      </c>
    </row>
    <row r="13" spans="1:7" ht="16.5" thickBot="1" x14ac:dyDescent="0.3">
      <c r="A13" s="8" t="s">
        <v>13</v>
      </c>
      <c r="B13" s="4" t="s">
        <v>99</v>
      </c>
      <c r="D13" cm="1">
        <f t="array" ref="D13">_xlfn.LET(_xlpm.nom,_xlfn.CHOOSECOLS(_xlfn.VSTACK('11112023:02122023'!$B$9:$Q$31),1),_xlpm.temps,_xlfn.CHOOSECOLS(_xlfn.VSTACK('11112023:02122023'!$B$9:$Q$31),15),SUMPRODUCT((_xlpm.nom=$A13)*_xlpm.temps))</f>
        <v>0</v>
      </c>
      <c r="E13" cm="1">
        <f t="array" ref="E13">_xlfn.LET(_xlpm.nom,_xlfn.CHOOSECOLS(_xlfn.VSTACK('11112023:02122023'!$B$9:$Q$31),1),_xlpm.temps,_xlfn.CHOOSECOLS(_xlfn.VSTACK('11112023:02122023'!$B$9:$Q$31),16),SUMPRODUCT((_xlpm.nom=$A13)*_xlpm.temps))</f>
        <v>0</v>
      </c>
      <c r="F13" cm="1">
        <f t="array" ref="F13">_xlfn.LET(_xlpm.nom,_xlfn.CHOOSECOLS(_xlfn.VSTACK('11112023:02122023'!$B$9:$Q$31),1),_xlpm.temps,_xlfn.CHOOSECOLS(_xlfn.VSTACK('11112023:02122023'!$B$9:$Q$31),5),SUMPRODUCT((_xlpm.nom=$A13)*_xlpm.temps))</f>
        <v>0</v>
      </c>
    </row>
    <row r="14" spans="1:7" ht="16.5" thickBot="1" x14ac:dyDescent="0.3">
      <c r="A14" s="5" t="s">
        <v>14</v>
      </c>
      <c r="B14" s="4" t="s">
        <v>15</v>
      </c>
      <c r="D14" cm="1">
        <f t="array" ref="D14">_xlfn.LET(_xlpm.nom,_xlfn.CHOOSECOLS(_xlfn.VSTACK('11112023:02122023'!$B$9:$Q$31),1),_xlpm.temps,_xlfn.CHOOSECOLS(_xlfn.VSTACK('11112023:02122023'!$B$9:$Q$31),15),SUMPRODUCT((_xlpm.nom=$A14)*_xlpm.temps))</f>
        <v>0</v>
      </c>
      <c r="E14" cm="1">
        <f t="array" ref="E14">_xlfn.LET(_xlpm.nom,_xlfn.CHOOSECOLS(_xlfn.VSTACK('11112023:02122023'!$B$9:$Q$31),1),_xlpm.temps,_xlfn.CHOOSECOLS(_xlfn.VSTACK('11112023:02122023'!$B$9:$Q$31),16),SUMPRODUCT((_xlpm.nom=$A14)*_xlpm.temps))</f>
        <v>0</v>
      </c>
      <c r="F14" cm="1">
        <f t="array" ref="F14">_xlfn.LET(_xlpm.nom,_xlfn.CHOOSECOLS(_xlfn.VSTACK('11112023:02122023'!$B$9:$Q$31),1),_xlpm.temps,_xlfn.CHOOSECOLS(_xlfn.VSTACK('11112023:02122023'!$B$9:$Q$31),5),SUMPRODUCT((_xlpm.nom=$A14)*_xlpm.temps))</f>
        <v>0</v>
      </c>
    </row>
    <row r="15" spans="1:7" ht="16.5" thickBot="1" x14ac:dyDescent="0.3">
      <c r="A15" s="5" t="s">
        <v>16</v>
      </c>
      <c r="B15" s="4" t="s">
        <v>17</v>
      </c>
      <c r="D15" cm="1">
        <f t="array" ref="D15">_xlfn.LET(_xlpm.nom,_xlfn.CHOOSECOLS(_xlfn.VSTACK('11112023:02122023'!$B$9:$Q$31),1),_xlpm.temps,_xlfn.CHOOSECOLS(_xlfn.VSTACK('11112023:02122023'!$B$9:$Q$31),15),SUMPRODUCT((_xlpm.nom=$A15)*_xlpm.temps))</f>
        <v>0</v>
      </c>
      <c r="E15" cm="1">
        <f t="array" ref="E15">_xlfn.LET(_xlpm.nom,_xlfn.CHOOSECOLS(_xlfn.VSTACK('11112023:02122023'!$B$9:$Q$31),1),_xlpm.temps,_xlfn.CHOOSECOLS(_xlfn.VSTACK('11112023:02122023'!$B$9:$Q$31),16),SUMPRODUCT((_xlpm.nom=$A15)*_xlpm.temps))</f>
        <v>4</v>
      </c>
      <c r="F15" cm="1">
        <f t="array" ref="F15">_xlfn.LET(_xlpm.nom,_xlfn.CHOOSECOLS(_xlfn.VSTACK('11112023:02122023'!$B$9:$Q$31),1),_xlpm.temps,_xlfn.CHOOSECOLS(_xlfn.VSTACK('11112023:02122023'!$B$9:$Q$31),5),SUMPRODUCT((_xlpm.nom=$A15)*_xlpm.temps))</f>
        <v>320</v>
      </c>
    </row>
    <row r="16" spans="1:7" ht="16.5" thickBot="1" x14ac:dyDescent="0.3">
      <c r="A16" s="8" t="s">
        <v>18</v>
      </c>
      <c r="B16" s="4" t="s">
        <v>39</v>
      </c>
      <c r="D16" cm="1">
        <f t="array" ref="D16">_xlfn.LET(_xlpm.nom,_xlfn.CHOOSECOLS(_xlfn.VSTACK('11112023:02122023'!$B$9:$Q$31),1),_xlpm.temps,_xlfn.CHOOSECOLS(_xlfn.VSTACK('11112023:02122023'!$B$9:$Q$31),15),SUMPRODUCT((_xlpm.nom=$A16)*_xlpm.temps))</f>
        <v>0</v>
      </c>
      <c r="E16" cm="1">
        <f t="array" ref="E16">_xlfn.LET(_xlpm.nom,_xlfn.CHOOSECOLS(_xlfn.VSTACK('11112023:02122023'!$B$9:$Q$31),1),_xlpm.temps,_xlfn.CHOOSECOLS(_xlfn.VSTACK('11112023:02122023'!$B$9:$Q$31),16),SUMPRODUCT((_xlpm.nom=$A16)*_xlpm.temps))</f>
        <v>0</v>
      </c>
      <c r="F16" cm="1">
        <f t="array" ref="F16">_xlfn.LET(_xlpm.nom,_xlfn.CHOOSECOLS(_xlfn.VSTACK('11112023:02122023'!$B$9:$Q$31),1),_xlpm.temps,_xlfn.CHOOSECOLS(_xlfn.VSTACK('11112023:02122023'!$B$9:$Q$31),5),SUMPRODUCT((_xlpm.nom=$A16)*_xlpm.temps))</f>
        <v>0</v>
      </c>
    </row>
    <row r="17" spans="1:6" ht="16.5" thickBot="1" x14ac:dyDescent="0.3">
      <c r="A17" s="6" t="s">
        <v>19</v>
      </c>
      <c r="B17" s="7" t="s">
        <v>20</v>
      </c>
      <c r="D17" cm="1">
        <f t="array" ref="D17">_xlfn.LET(_xlpm.nom,_xlfn.CHOOSECOLS(_xlfn.VSTACK('11112023:02122023'!$B$9:$Q$31),1),_xlpm.temps,_xlfn.CHOOSECOLS(_xlfn.VSTACK('11112023:02122023'!$B$9:$Q$31),15),SUMPRODUCT((_xlpm.nom=$A17)*_xlpm.temps))</f>
        <v>0</v>
      </c>
      <c r="E17" cm="1">
        <f t="array" ref="E17">_xlfn.LET(_xlpm.nom,_xlfn.CHOOSECOLS(_xlfn.VSTACK('11112023:02122023'!$B$9:$Q$31),1),_xlpm.temps,_xlfn.CHOOSECOLS(_xlfn.VSTACK('11112023:02122023'!$B$9:$Q$31),16),SUMPRODUCT((_xlpm.nom=$A17)*_xlpm.temps))</f>
        <v>0</v>
      </c>
      <c r="F17" cm="1">
        <f t="array" ref="F17">_xlfn.LET(_xlpm.nom,_xlfn.CHOOSECOLS(_xlfn.VSTACK('11112023:02122023'!$B$9:$Q$31),1),_xlpm.temps,_xlfn.CHOOSECOLS(_xlfn.VSTACK('11112023:02122023'!$B$9:$Q$31),5),SUMPRODUCT((_xlpm.nom=$A17)*_xlpm.temps))</f>
        <v>0</v>
      </c>
    </row>
    <row r="18" spans="1:6" ht="16.5" thickBot="1" x14ac:dyDescent="0.3">
      <c r="A18" s="5" t="s">
        <v>21</v>
      </c>
      <c r="B18" s="4" t="s">
        <v>37</v>
      </c>
      <c r="D18" cm="1">
        <f t="array" ref="D18">_xlfn.LET(_xlpm.nom,_xlfn.CHOOSECOLS(_xlfn.VSTACK('11112023:02122023'!$B$9:$Q$31),1),_xlpm.temps,_xlfn.CHOOSECOLS(_xlfn.VSTACK('11112023:02122023'!$B$9:$Q$31),15),SUMPRODUCT((_xlpm.nom=$A18)*_xlpm.temps))</f>
        <v>0</v>
      </c>
      <c r="E18" cm="1">
        <f t="array" ref="E18">_xlfn.LET(_xlpm.nom,_xlfn.CHOOSECOLS(_xlfn.VSTACK('11112023:02122023'!$B$9:$Q$31),1),_xlpm.temps,_xlfn.CHOOSECOLS(_xlfn.VSTACK('11112023:02122023'!$B$9:$Q$31),16),SUMPRODUCT((_xlpm.nom=$A18)*_xlpm.temps))</f>
        <v>0</v>
      </c>
      <c r="F18" cm="1">
        <f t="array" ref="F18">_xlfn.LET(_xlpm.nom,_xlfn.CHOOSECOLS(_xlfn.VSTACK('11112023:02122023'!$B$9:$Q$31),1),_xlpm.temps,_xlfn.CHOOSECOLS(_xlfn.VSTACK('11112023:02122023'!$B$9:$Q$31),5),SUMPRODUCT((_xlpm.nom=$A18)*_xlpm.temps))</f>
        <v>0</v>
      </c>
    </row>
    <row r="19" spans="1:6" ht="16.5" thickBot="1" x14ac:dyDescent="0.3">
      <c r="A19" s="6" t="s">
        <v>22</v>
      </c>
      <c r="B19" s="7" t="s">
        <v>101</v>
      </c>
      <c r="D19" cm="1">
        <f t="array" ref="D19">_xlfn.LET(_xlpm.nom,_xlfn.CHOOSECOLS(_xlfn.VSTACK('11112023:02122023'!$B$9:$Q$31),1),_xlpm.temps,_xlfn.CHOOSECOLS(_xlfn.VSTACK('11112023:02122023'!$B$9:$Q$31),15),SUMPRODUCT((_xlpm.nom=$A19)*_xlpm.temps))</f>
        <v>1</v>
      </c>
      <c r="E19" cm="1">
        <f t="array" ref="E19">_xlfn.LET(_xlpm.nom,_xlfn.CHOOSECOLS(_xlfn.VSTACK('11112023:02122023'!$B$9:$Q$31),1),_xlpm.temps,_xlfn.CHOOSECOLS(_xlfn.VSTACK('11112023:02122023'!$B$9:$Q$31),16),SUMPRODUCT((_xlpm.nom=$A19)*_xlpm.temps))</f>
        <v>0</v>
      </c>
      <c r="F19" cm="1">
        <f t="array" ref="F19">_xlfn.LET(_xlpm.nom,_xlfn.CHOOSECOLS(_xlfn.VSTACK('11112023:02122023'!$B$9:$Q$31),1),_xlpm.temps,_xlfn.CHOOSECOLS(_xlfn.VSTACK('11112023:02122023'!$B$9:$Q$31),5),SUMPRODUCT((_xlpm.nom=$A19)*_xlpm.temps))</f>
        <v>67</v>
      </c>
    </row>
    <row r="20" spans="1:6" ht="16.5" thickBot="1" x14ac:dyDescent="0.3">
      <c r="A20" s="6" t="s">
        <v>23</v>
      </c>
      <c r="B20" s="7" t="s">
        <v>4</v>
      </c>
      <c r="D20" cm="1">
        <f t="array" ref="D20">_xlfn.LET(_xlpm.nom,_xlfn.CHOOSECOLS(_xlfn.VSTACK('11112023:02122023'!$B$9:$Q$31),1),_xlpm.temps,_xlfn.CHOOSECOLS(_xlfn.VSTACK('11112023:02122023'!$B$9:$Q$31),15),SUMPRODUCT((_xlpm.nom=$A20)*_xlpm.temps))</f>
        <v>0</v>
      </c>
      <c r="E20" cm="1">
        <f t="array" ref="E20">_xlfn.LET(_xlpm.nom,_xlfn.CHOOSECOLS(_xlfn.VSTACK('11112023:02122023'!$B$9:$Q$31),1),_xlpm.temps,_xlfn.CHOOSECOLS(_xlfn.VSTACK('11112023:02122023'!$B$9:$Q$31),16),SUMPRODUCT((_xlpm.nom=$A20)*_xlpm.temps))</f>
        <v>0</v>
      </c>
      <c r="F20" cm="1">
        <f t="array" ref="F20">_xlfn.LET(_xlpm.nom,_xlfn.CHOOSECOLS(_xlfn.VSTACK('11112023:02122023'!$B$9:$Q$31),1),_xlpm.temps,_xlfn.CHOOSECOLS(_xlfn.VSTACK('11112023:02122023'!$B$9:$Q$31),5),SUMPRODUCT((_xlpm.nom=$A20)*_xlpm.temps))</f>
        <v>0</v>
      </c>
    </row>
    <row r="21" spans="1:6" ht="16.5" thickBot="1" x14ac:dyDescent="0.3">
      <c r="A21" s="5" t="s">
        <v>24</v>
      </c>
      <c r="B21" s="4" t="s">
        <v>25</v>
      </c>
      <c r="D21" cm="1">
        <f t="array" ref="D21">_xlfn.LET(_xlpm.nom,_xlfn.CHOOSECOLS(_xlfn.VSTACK('11112023:02122023'!$B$9:$Q$31),1),_xlpm.temps,_xlfn.CHOOSECOLS(_xlfn.VSTACK('11112023:02122023'!$B$9:$Q$31),15),SUMPRODUCT((_xlpm.nom=$A21)*_xlpm.temps))</f>
        <v>0</v>
      </c>
      <c r="E21" cm="1">
        <f t="array" ref="E21">_xlfn.LET(_xlpm.nom,_xlfn.CHOOSECOLS(_xlfn.VSTACK('11112023:02122023'!$B$9:$Q$31),1),_xlpm.temps,_xlfn.CHOOSECOLS(_xlfn.VSTACK('11112023:02122023'!$B$9:$Q$31),16),SUMPRODUCT((_xlpm.nom=$A21)*_xlpm.temps))</f>
        <v>0</v>
      </c>
      <c r="F21" cm="1">
        <f t="array" ref="F21">_xlfn.LET(_xlpm.nom,_xlfn.CHOOSECOLS(_xlfn.VSTACK('11112023:02122023'!$B$9:$Q$31),1),_xlpm.temps,_xlfn.CHOOSECOLS(_xlfn.VSTACK('11112023:02122023'!$B$9:$Q$31),5),SUMPRODUCT((_xlpm.nom=$A21)*_xlpm.temps))</f>
        <v>0</v>
      </c>
    </row>
    <row r="22" spans="1:6" ht="16.5" thickBot="1" x14ac:dyDescent="0.3">
      <c r="A22" s="6" t="s">
        <v>26</v>
      </c>
      <c r="B22" s="7" t="s">
        <v>100</v>
      </c>
      <c r="D22" cm="1">
        <f t="array" ref="D22">_xlfn.LET(_xlpm.nom,_xlfn.CHOOSECOLS(_xlfn.VSTACK('11112023:02122023'!$B$9:$Q$31),1),_xlpm.temps,_xlfn.CHOOSECOLS(_xlfn.VSTACK('11112023:02122023'!$B$9:$Q$31),15),SUMPRODUCT((_xlpm.nom=$A22)*_xlpm.temps))</f>
        <v>2</v>
      </c>
      <c r="E22" cm="1">
        <f t="array" ref="E22">_xlfn.LET(_xlpm.nom,_xlfn.CHOOSECOLS(_xlfn.VSTACK('11112023:02122023'!$B$9:$Q$31),1),_xlpm.temps,_xlfn.CHOOSECOLS(_xlfn.VSTACK('11112023:02122023'!$B$9:$Q$31),16),SUMPRODUCT((_xlpm.nom=$A22)*_xlpm.temps))</f>
        <v>1</v>
      </c>
      <c r="F22" cm="1">
        <f t="array" ref="F22">_xlfn.LET(_xlpm.nom,_xlfn.CHOOSECOLS(_xlfn.VSTACK('11112023:02122023'!$B$9:$Q$31),1),_xlpm.temps,_xlfn.CHOOSECOLS(_xlfn.VSTACK('11112023:02122023'!$B$9:$Q$31),5),SUMPRODUCT((_xlpm.nom=$A22)*_xlpm.temps))</f>
        <v>207</v>
      </c>
    </row>
    <row r="23" spans="1:6" ht="16.5" thickBot="1" x14ac:dyDescent="0.3">
      <c r="A23" s="6" t="s">
        <v>27</v>
      </c>
      <c r="B23" s="7" t="s">
        <v>39</v>
      </c>
      <c r="D23" cm="1">
        <f t="array" ref="D23">_xlfn.LET(_xlpm.nom,_xlfn.CHOOSECOLS(_xlfn.VSTACK('11112023:02122023'!$B$9:$Q$31),1),_xlpm.temps,_xlfn.CHOOSECOLS(_xlfn.VSTACK('11112023:02122023'!$B$9:$Q$31),15),SUMPRODUCT((_xlpm.nom=$A23)*_xlpm.temps))</f>
        <v>0</v>
      </c>
      <c r="E23" cm="1">
        <f t="array" ref="E23">_xlfn.LET(_xlpm.nom,_xlfn.CHOOSECOLS(_xlfn.VSTACK('11112023:02122023'!$B$9:$Q$31),1),_xlpm.temps,_xlfn.CHOOSECOLS(_xlfn.VSTACK('11112023:02122023'!$B$9:$Q$31),16),SUMPRODUCT((_xlpm.nom=$A23)*_xlpm.temps))</f>
        <v>4</v>
      </c>
      <c r="F23" cm="1">
        <f t="array" ref="F23">_xlfn.LET(_xlpm.nom,_xlfn.CHOOSECOLS(_xlfn.VSTACK('11112023:02122023'!$B$9:$Q$31),1),_xlpm.temps,_xlfn.CHOOSECOLS(_xlfn.VSTACK('11112023:02122023'!$B$9:$Q$31),5),SUMPRODUCT((_xlpm.nom=$A23)*_xlpm.temps))</f>
        <v>320</v>
      </c>
    </row>
    <row r="24" spans="1:6" ht="16.5" thickBot="1" x14ac:dyDescent="0.3">
      <c r="A24" s="8" t="s">
        <v>28</v>
      </c>
      <c r="B24" s="4" t="s">
        <v>102</v>
      </c>
      <c r="D24" cm="1">
        <f t="array" ref="D24">_xlfn.LET(_xlpm.nom,_xlfn.CHOOSECOLS(_xlfn.VSTACK('11112023:02122023'!$B$9:$Q$31),1),_xlpm.temps,_xlfn.CHOOSECOLS(_xlfn.VSTACK('11112023:02122023'!$B$9:$Q$31),15),SUMPRODUCT((_xlpm.nom=$A24)*_xlpm.temps))</f>
        <v>0</v>
      </c>
      <c r="E24" cm="1">
        <f t="array" ref="E24">_xlfn.LET(_xlpm.nom,_xlfn.CHOOSECOLS(_xlfn.VSTACK('11112023:02122023'!$B$9:$Q$31),1),_xlpm.temps,_xlfn.CHOOSECOLS(_xlfn.VSTACK('11112023:02122023'!$B$9:$Q$31),16),SUMPRODUCT((_xlpm.nom=$A24)*_xlpm.temps))</f>
        <v>0</v>
      </c>
      <c r="F24" cm="1">
        <f t="array" ref="F24">_xlfn.LET(_xlpm.nom,_xlfn.CHOOSECOLS(_xlfn.VSTACK('11112023:02122023'!$B$9:$Q$31),1),_xlpm.temps,_xlfn.CHOOSECOLS(_xlfn.VSTACK('11112023:02122023'!$B$9:$Q$31),5),SUMPRODUCT((_xlpm.nom=$A24)*_xlpm.temps))</f>
        <v>0</v>
      </c>
    </row>
    <row r="25" spans="1:6" ht="16.5" thickBot="1" x14ac:dyDescent="0.3">
      <c r="A25" s="6" t="s">
        <v>29</v>
      </c>
      <c r="B25" s="7" t="s">
        <v>30</v>
      </c>
      <c r="D25" cm="1">
        <f t="array" ref="D25">_xlfn.LET(_xlpm.nom,_xlfn.CHOOSECOLS(_xlfn.VSTACK('11112023:02122023'!$B$9:$Q$31),1),_xlpm.temps,_xlfn.CHOOSECOLS(_xlfn.VSTACK('11112023:02122023'!$B$9:$Q$31),15),SUMPRODUCT((_xlpm.nom=$A25)*_xlpm.temps))</f>
        <v>0</v>
      </c>
      <c r="E25" cm="1">
        <f t="array" ref="E25">_xlfn.LET(_xlpm.nom,_xlfn.CHOOSECOLS(_xlfn.VSTACK('11112023:02122023'!$B$9:$Q$31),1),_xlpm.temps,_xlfn.CHOOSECOLS(_xlfn.VSTACK('11112023:02122023'!$B$9:$Q$31),16),SUMPRODUCT((_xlpm.nom=$A25)*_xlpm.temps))</f>
        <v>0</v>
      </c>
      <c r="F25" cm="1">
        <f t="array" ref="F25">_xlfn.LET(_xlpm.nom,_xlfn.CHOOSECOLS(_xlfn.VSTACK('11112023:02122023'!$B$9:$Q$31),1),_xlpm.temps,_xlfn.CHOOSECOLS(_xlfn.VSTACK('11112023:02122023'!$B$9:$Q$31),5),SUMPRODUCT((_xlpm.nom=$A25)*_xlpm.temps))</f>
        <v>0</v>
      </c>
    </row>
    <row r="26" spans="1:6" ht="16.5" thickBot="1" x14ac:dyDescent="0.3">
      <c r="A26" s="6" t="s">
        <v>31</v>
      </c>
      <c r="B26" s="7" t="s">
        <v>103</v>
      </c>
      <c r="D26" cm="1">
        <f t="array" ref="D26">_xlfn.LET(_xlpm.nom,_xlfn.CHOOSECOLS(_xlfn.VSTACK('11112023:02122023'!$B$9:$Q$31),1),_xlpm.temps,_xlfn.CHOOSECOLS(_xlfn.VSTACK('11112023:02122023'!$B$9:$Q$31),15),SUMPRODUCT((_xlpm.nom=$A26)*_xlpm.temps))</f>
        <v>0</v>
      </c>
      <c r="E26" cm="1">
        <f t="array" ref="E26">_xlfn.LET(_xlpm.nom,_xlfn.CHOOSECOLS(_xlfn.VSTACK('11112023:02122023'!$B$9:$Q$31),1),_xlpm.temps,_xlfn.CHOOSECOLS(_xlfn.VSTACK('11112023:02122023'!$B$9:$Q$31),16),SUMPRODUCT((_xlpm.nom=$A26)*_xlpm.temps))</f>
        <v>0</v>
      </c>
      <c r="F26" cm="1">
        <f t="array" ref="F26">_xlfn.LET(_xlpm.nom,_xlfn.CHOOSECOLS(_xlfn.VSTACK('11112023:02122023'!$B$9:$Q$31),1),_xlpm.temps,_xlfn.CHOOSECOLS(_xlfn.VSTACK('11112023:02122023'!$B$9:$Q$31),5),SUMPRODUCT((_xlpm.nom=$A26)*_xlpm.temps))</f>
        <v>0</v>
      </c>
    </row>
    <row r="27" spans="1:6" ht="16.5" thickBot="1" x14ac:dyDescent="0.3">
      <c r="A27" s="6" t="s">
        <v>32</v>
      </c>
      <c r="B27" s="7" t="s">
        <v>33</v>
      </c>
      <c r="D27" cm="1">
        <f t="array" ref="D27">_xlfn.LET(_xlpm.nom,_xlfn.CHOOSECOLS(_xlfn.VSTACK('11112023:02122023'!$B$9:$Q$31),1),_xlpm.temps,_xlfn.CHOOSECOLS(_xlfn.VSTACK('11112023:02122023'!$B$9:$Q$31),15),SUMPRODUCT((_xlpm.nom=$A27)*_xlpm.temps))</f>
        <v>0</v>
      </c>
      <c r="E27" cm="1">
        <f t="array" ref="E27">_xlfn.LET(_xlpm.nom,_xlfn.CHOOSECOLS(_xlfn.VSTACK('11112023:02122023'!$B$9:$Q$31),1),_xlpm.temps,_xlfn.CHOOSECOLS(_xlfn.VSTACK('11112023:02122023'!$B$9:$Q$31),16),SUMPRODUCT((_xlpm.nom=$A27)*_xlpm.temps))</f>
        <v>0</v>
      </c>
      <c r="F27" cm="1">
        <f t="array" ref="F27">_xlfn.LET(_xlpm.nom,_xlfn.CHOOSECOLS(_xlfn.VSTACK('11112023:02122023'!$B$9:$Q$31),1),_xlpm.temps,_xlfn.CHOOSECOLS(_xlfn.VSTACK('11112023:02122023'!$B$9:$Q$31),5),SUMPRODUCT((_xlpm.nom=$A27)*_xlpm.temps))</f>
        <v>0</v>
      </c>
    </row>
    <row r="28" spans="1:6" ht="16.5" thickBot="1" x14ac:dyDescent="0.3">
      <c r="A28" s="6" t="s">
        <v>34</v>
      </c>
      <c r="B28" s="7" t="s">
        <v>35</v>
      </c>
      <c r="D28" cm="1">
        <f t="array" ref="D28">_xlfn.LET(_xlpm.nom,_xlfn.CHOOSECOLS(_xlfn.VSTACK('11112023:02122023'!$B$9:$Q$31),1),_xlpm.temps,_xlfn.CHOOSECOLS(_xlfn.VSTACK('11112023:02122023'!$B$9:$Q$31),15),SUMPRODUCT((_xlpm.nom=$A28)*_xlpm.temps))</f>
        <v>1</v>
      </c>
      <c r="E28" cm="1">
        <f t="array" ref="E28">_xlfn.LET(_xlpm.nom,_xlfn.CHOOSECOLS(_xlfn.VSTACK('11112023:02122023'!$B$9:$Q$31),1),_xlpm.temps,_xlfn.CHOOSECOLS(_xlfn.VSTACK('11112023:02122023'!$B$9:$Q$31),16),SUMPRODUCT((_xlpm.nom=$A28)*_xlpm.temps))</f>
        <v>2</v>
      </c>
      <c r="F28" cm="1">
        <f t="array" ref="F28">_xlfn.LET(_xlpm.nom,_xlfn.CHOOSECOLS(_xlfn.VSTACK('11112023:02122023'!$B$9:$Q$31),1),_xlpm.temps,_xlfn.CHOOSECOLS(_xlfn.VSTACK('11112023:02122023'!$B$9:$Q$31),5),SUMPRODUCT((_xlpm.nom=$A28)*_xlpm.temps))</f>
        <v>227</v>
      </c>
    </row>
    <row r="29" spans="1:6" ht="16.5" thickBot="1" x14ac:dyDescent="0.3">
      <c r="A29" s="49" t="s">
        <v>36</v>
      </c>
      <c r="B29" s="11" t="s">
        <v>37</v>
      </c>
      <c r="D29" cm="1">
        <f t="array" ref="D29">_xlfn.LET(_xlpm.nom,_xlfn.CHOOSECOLS(_xlfn.VSTACK('11112023:02122023'!$B$9:$Q$31),1),_xlpm.temps,_xlfn.CHOOSECOLS(_xlfn.VSTACK('11112023:02122023'!$B$9:$Q$31),15),SUMPRODUCT((_xlpm.nom=$A29)*_xlpm.temps))</f>
        <v>2</v>
      </c>
      <c r="E29" cm="1">
        <f t="array" ref="E29">_xlfn.LET(_xlpm.nom,_xlfn.CHOOSECOLS(_xlfn.VSTACK('11112023:02122023'!$B$9:$Q$31),1),_xlpm.temps,_xlfn.CHOOSECOLS(_xlfn.VSTACK('11112023:02122023'!$B$9:$Q$31),16),SUMPRODUCT((_xlpm.nom=$A29)*_xlpm.temps))</f>
        <v>0</v>
      </c>
      <c r="F29" cm="1">
        <f t="array" ref="F29">_xlfn.LET(_xlpm.nom,_xlfn.CHOOSECOLS(_xlfn.VSTACK('11112023:02122023'!$B$9:$Q$31),1),_xlpm.temps,_xlfn.CHOOSECOLS(_xlfn.VSTACK('11112023:02122023'!$B$9:$Q$31),5),SUMPRODUCT((_xlpm.nom=$A29)*_xlpm.temps))</f>
        <v>160</v>
      </c>
    </row>
    <row r="30" spans="1:6" ht="16.5" thickBot="1" x14ac:dyDescent="0.3">
      <c r="A30" s="6" t="s">
        <v>38</v>
      </c>
      <c r="B30" s="7" t="s">
        <v>39</v>
      </c>
      <c r="D30" cm="1">
        <f t="array" ref="D30">_xlfn.LET(_xlpm.nom,_xlfn.CHOOSECOLS(_xlfn.VSTACK('11112023:02122023'!$B$9:$Q$31),1),_xlpm.temps,_xlfn.CHOOSECOLS(_xlfn.VSTACK('11112023:02122023'!$B$9:$Q$31),15),SUMPRODUCT((_xlpm.nom=$A30)*_xlpm.temps))</f>
        <v>3</v>
      </c>
      <c r="E30" cm="1">
        <f t="array" ref="E30">_xlfn.LET(_xlpm.nom,_xlfn.CHOOSECOLS(_xlfn.VSTACK('11112023:02122023'!$B$9:$Q$31),1),_xlpm.temps,_xlfn.CHOOSECOLS(_xlfn.VSTACK('11112023:02122023'!$B$9:$Q$31),16),SUMPRODUCT((_xlpm.nom=$A30)*_xlpm.temps))</f>
        <v>1</v>
      </c>
      <c r="F30" cm="1">
        <f t="array" ref="F30">_xlfn.LET(_xlpm.nom,_xlfn.CHOOSECOLS(_xlfn.VSTACK('11112023:02122023'!$B$9:$Q$31),1),_xlpm.temps,_xlfn.CHOOSECOLS(_xlfn.VSTACK('11112023:02122023'!$B$9:$Q$31),5),SUMPRODUCT((_xlpm.nom=$A30)*_xlpm.temps))</f>
        <v>320</v>
      </c>
    </row>
    <row r="31" spans="1:6" ht="16.5" thickBot="1" x14ac:dyDescent="0.3">
      <c r="A31" s="6" t="s">
        <v>40</v>
      </c>
      <c r="B31" s="7" t="s">
        <v>41</v>
      </c>
      <c r="D31" cm="1">
        <f t="array" ref="D31">_xlfn.LET(_xlpm.nom,_xlfn.CHOOSECOLS(_xlfn.VSTACK('11112023:02122023'!$B$9:$Q$31),1),_xlpm.temps,_xlfn.CHOOSECOLS(_xlfn.VSTACK('11112023:02122023'!$B$9:$Q$31),15),SUMPRODUCT((_xlpm.nom=$A31)*_xlpm.temps))</f>
        <v>0</v>
      </c>
      <c r="E31" cm="1">
        <f t="array" ref="E31">_xlfn.LET(_xlpm.nom,_xlfn.CHOOSECOLS(_xlfn.VSTACK('11112023:02122023'!$B$9:$Q$31),1),_xlpm.temps,_xlfn.CHOOSECOLS(_xlfn.VSTACK('11112023:02122023'!$B$9:$Q$31),16),SUMPRODUCT((_xlpm.nom=$A31)*_xlpm.temps))</f>
        <v>0</v>
      </c>
      <c r="F31" cm="1">
        <f t="array" ref="F31">_xlfn.LET(_xlpm.nom,_xlfn.CHOOSECOLS(_xlfn.VSTACK('11112023:02122023'!$B$9:$Q$31),1),_xlpm.temps,_xlfn.CHOOSECOLS(_xlfn.VSTACK('11112023:02122023'!$B$9:$Q$31),5),SUMPRODUCT((_xlpm.nom=$A31)*_xlpm.temps))</f>
        <v>0</v>
      </c>
    </row>
    <row r="32" spans="1:6" ht="16.5" thickBot="1" x14ac:dyDescent="0.3">
      <c r="A32" s="6" t="s">
        <v>42</v>
      </c>
      <c r="B32" s="7" t="s">
        <v>43</v>
      </c>
      <c r="D32" cm="1">
        <f t="array" ref="D32">_xlfn.LET(_xlpm.nom,_xlfn.CHOOSECOLS(_xlfn.VSTACK('11112023:02122023'!$B$9:$Q$31),1),_xlpm.temps,_xlfn.CHOOSECOLS(_xlfn.VSTACK('11112023:02122023'!$B$9:$Q$31),15),SUMPRODUCT((_xlpm.nom=$A32)*_xlpm.temps))</f>
        <v>0</v>
      </c>
      <c r="E32" cm="1">
        <f t="array" ref="E32">_xlfn.LET(_xlpm.nom,_xlfn.CHOOSECOLS(_xlfn.VSTACK('11112023:02122023'!$B$9:$Q$31),1),_xlpm.temps,_xlfn.CHOOSECOLS(_xlfn.VSTACK('11112023:02122023'!$B$9:$Q$31),16),SUMPRODUCT((_xlpm.nom=$A32)*_xlpm.temps))</f>
        <v>0</v>
      </c>
      <c r="F32" cm="1">
        <f t="array" ref="F32">_xlfn.LET(_xlpm.nom,_xlfn.CHOOSECOLS(_xlfn.VSTACK('11112023:02122023'!$B$9:$Q$31),1),_xlpm.temps,_xlfn.CHOOSECOLS(_xlfn.VSTACK('11112023:02122023'!$B$9:$Q$31),5),SUMPRODUCT((_xlpm.nom=$A32)*_xlpm.temps))</f>
        <v>0</v>
      </c>
    </row>
    <row r="33" spans="1:6" ht="16.5" thickBot="1" x14ac:dyDescent="0.3">
      <c r="A33" s="16" t="s">
        <v>44</v>
      </c>
      <c r="B33" s="13" t="s">
        <v>105</v>
      </c>
      <c r="D33" cm="1">
        <f t="array" ref="D33">_xlfn.LET(_xlpm.nom,_xlfn.CHOOSECOLS(_xlfn.VSTACK('11112023:02122023'!$B$9:$Q$31),1),_xlpm.temps,_xlfn.CHOOSECOLS(_xlfn.VSTACK('11112023:02122023'!$B$9:$Q$31),15),SUMPRODUCT((_xlpm.nom=$A33)*_xlpm.temps))</f>
        <v>4</v>
      </c>
      <c r="E33" cm="1">
        <f t="array" ref="E33">_xlfn.LET(_xlpm.nom,_xlfn.CHOOSECOLS(_xlfn.VSTACK('11112023:02122023'!$B$9:$Q$31),1),_xlpm.temps,_xlfn.CHOOSECOLS(_xlfn.VSTACK('11112023:02122023'!$B$9:$Q$31),16),SUMPRODUCT((_xlpm.nom=$A33)*_xlpm.temps))</f>
        <v>0</v>
      </c>
      <c r="F33" cm="1">
        <f t="array" ref="F33">_xlfn.LET(_xlpm.nom,_xlfn.CHOOSECOLS(_xlfn.VSTACK('11112023:02122023'!$B$9:$Q$31),1),_xlpm.temps,_xlfn.CHOOSECOLS(_xlfn.VSTACK('11112023:02122023'!$B$9:$Q$31),5),SUMPRODUCT((_xlpm.nom=$A33)*_xlpm.temps))</f>
        <v>320</v>
      </c>
    </row>
    <row r="34" spans="1:6" ht="16.5" thickBot="1" x14ac:dyDescent="0.3">
      <c r="A34" s="8" t="s">
        <v>45</v>
      </c>
      <c r="B34" s="4" t="s">
        <v>106</v>
      </c>
      <c r="D34" cm="1">
        <f t="array" ref="D34">_xlfn.LET(_xlpm.nom,_xlfn.CHOOSECOLS(_xlfn.VSTACK('11112023:02122023'!$B$9:$Q$31),1),_xlpm.temps,_xlfn.CHOOSECOLS(_xlfn.VSTACK('11112023:02122023'!$B$9:$Q$31),15),SUMPRODUCT((_xlpm.nom=$A34)*_xlpm.temps))</f>
        <v>0</v>
      </c>
      <c r="E34" cm="1">
        <f t="array" ref="E34">_xlfn.LET(_xlpm.nom,_xlfn.CHOOSECOLS(_xlfn.VSTACK('11112023:02122023'!$B$9:$Q$31),1),_xlpm.temps,_xlfn.CHOOSECOLS(_xlfn.VSTACK('11112023:02122023'!$B$9:$Q$31),16),SUMPRODUCT((_xlpm.nom=$A34)*_xlpm.temps))</f>
        <v>1</v>
      </c>
      <c r="F34" cm="1">
        <f t="array" ref="F34">_xlfn.LET(_xlpm.nom,_xlfn.CHOOSECOLS(_xlfn.VSTACK('11112023:02122023'!$B$9:$Q$31),1),_xlpm.temps,_xlfn.CHOOSECOLS(_xlfn.VSTACK('11112023:02122023'!$B$9:$Q$31),5),SUMPRODUCT((_xlpm.nom=$A34)*_xlpm.temps))</f>
        <v>80</v>
      </c>
    </row>
    <row r="35" spans="1:6" ht="16.5" thickBot="1" x14ac:dyDescent="0.3">
      <c r="A35" s="6" t="s">
        <v>46</v>
      </c>
      <c r="B35" s="7" t="s">
        <v>107</v>
      </c>
      <c r="D35" cm="1">
        <f t="array" ref="D35">_xlfn.LET(_xlpm.nom,_xlfn.CHOOSECOLS(_xlfn.VSTACK('11112023:02122023'!$B$9:$Q$31),1),_xlpm.temps,_xlfn.CHOOSECOLS(_xlfn.VSTACK('11112023:02122023'!$B$9:$Q$31),15),SUMPRODUCT((_xlpm.nom=$A35)*_xlpm.temps))</f>
        <v>3</v>
      </c>
      <c r="E35" cm="1">
        <f t="array" ref="E35">_xlfn.LET(_xlpm.nom,_xlfn.CHOOSECOLS(_xlfn.VSTACK('11112023:02122023'!$B$9:$Q$31),1),_xlpm.temps,_xlfn.CHOOSECOLS(_xlfn.VSTACK('11112023:02122023'!$B$9:$Q$31),16),SUMPRODUCT((_xlpm.nom=$A35)*_xlpm.temps))</f>
        <v>1</v>
      </c>
      <c r="F35" cm="1">
        <f t="array" ref="F35">_xlfn.LET(_xlpm.nom,_xlfn.CHOOSECOLS(_xlfn.VSTACK('11112023:02122023'!$B$9:$Q$31),1),_xlpm.temps,_xlfn.CHOOSECOLS(_xlfn.VSTACK('11112023:02122023'!$B$9:$Q$31),5),SUMPRODUCT((_xlpm.nom=$A35)*_xlpm.temps))</f>
        <v>313</v>
      </c>
    </row>
    <row r="36" spans="1:6" ht="16.5" thickBot="1" x14ac:dyDescent="0.3">
      <c r="A36" s="14" t="s">
        <v>47</v>
      </c>
      <c r="B36" s="15" t="s">
        <v>104</v>
      </c>
      <c r="D36" cm="1">
        <f t="array" ref="D36">_xlfn.LET(_xlpm.nom,_xlfn.CHOOSECOLS(_xlfn.VSTACK('11112023:02122023'!$B$9:$Q$31),1),_xlpm.temps,_xlfn.CHOOSECOLS(_xlfn.VSTACK('11112023:02122023'!$B$9:$Q$31),15),SUMPRODUCT((_xlpm.nom=$A36)*_xlpm.temps))</f>
        <v>0</v>
      </c>
      <c r="E36" cm="1">
        <f t="array" ref="E36">_xlfn.LET(_xlpm.nom,_xlfn.CHOOSECOLS(_xlfn.VSTACK('11112023:02122023'!$B$9:$Q$31),1),_xlpm.temps,_xlfn.CHOOSECOLS(_xlfn.VSTACK('11112023:02122023'!$B$9:$Q$31),16),SUMPRODUCT((_xlpm.nom=$A36)*_xlpm.temps))</f>
        <v>4</v>
      </c>
      <c r="F36" cm="1">
        <f t="array" ref="F36">_xlfn.LET(_xlpm.nom,_xlfn.CHOOSECOLS(_xlfn.VSTACK('11112023:02122023'!$B$9:$Q$31),1),_xlpm.temps,_xlfn.CHOOSECOLS(_xlfn.VSTACK('11112023:02122023'!$B$9:$Q$31),5),SUMPRODUCT((_xlpm.nom=$A36)*_xlpm.temps))</f>
        <v>320</v>
      </c>
    </row>
    <row r="37" spans="1:6" ht="16.5" thickBot="1" x14ac:dyDescent="0.3">
      <c r="A37" s="6" t="s">
        <v>48</v>
      </c>
      <c r="B37" s="7" t="s">
        <v>49</v>
      </c>
      <c r="D37" cm="1">
        <f t="array" ref="D37">_xlfn.LET(_xlpm.nom,_xlfn.CHOOSECOLS(_xlfn.VSTACK('11112023:02122023'!$B$9:$Q$31),1),_xlpm.temps,_xlfn.CHOOSECOLS(_xlfn.VSTACK('11112023:02122023'!$B$9:$Q$31),15),SUMPRODUCT((_xlpm.nom=$A37)*_xlpm.temps))</f>
        <v>2</v>
      </c>
      <c r="E37" cm="1">
        <f t="array" ref="E37">_xlfn.LET(_xlpm.nom,_xlfn.CHOOSECOLS(_xlfn.VSTACK('11112023:02122023'!$B$9:$Q$31),1),_xlpm.temps,_xlfn.CHOOSECOLS(_xlfn.VSTACK('11112023:02122023'!$B$9:$Q$31),16),SUMPRODUCT((_xlpm.nom=$A37)*_xlpm.temps))</f>
        <v>0</v>
      </c>
      <c r="F37" cm="1">
        <f t="array" ref="F37">_xlfn.LET(_xlpm.nom,_xlfn.CHOOSECOLS(_xlfn.VSTACK('11112023:02122023'!$B$9:$Q$31),1),_xlpm.temps,_xlfn.CHOOSECOLS(_xlfn.VSTACK('11112023:02122023'!$B$9:$Q$31),5),SUMPRODUCT((_xlpm.nom=$A37)*_xlpm.temps))</f>
        <v>145</v>
      </c>
    </row>
    <row r="38" spans="1:6" ht="16.5" thickBot="1" x14ac:dyDescent="0.3">
      <c r="A38" s="5" t="s">
        <v>50</v>
      </c>
      <c r="B38" s="4" t="s">
        <v>51</v>
      </c>
      <c r="D38" cm="1">
        <f t="array" ref="D38">_xlfn.LET(_xlpm.nom,_xlfn.CHOOSECOLS(_xlfn.VSTACK('11112023:02122023'!$B$9:$Q$31),1),_xlpm.temps,_xlfn.CHOOSECOLS(_xlfn.VSTACK('11112023:02122023'!$B$9:$Q$31),15),SUMPRODUCT((_xlpm.nom=$A38)*_xlpm.temps))</f>
        <v>0</v>
      </c>
      <c r="E38" cm="1">
        <f t="array" ref="E38">_xlfn.LET(_xlpm.nom,_xlfn.CHOOSECOLS(_xlfn.VSTACK('11112023:02122023'!$B$9:$Q$31),1),_xlpm.temps,_xlfn.CHOOSECOLS(_xlfn.VSTACK('11112023:02122023'!$B$9:$Q$31),16),SUMPRODUCT((_xlpm.nom=$A38)*_xlpm.temps))</f>
        <v>0</v>
      </c>
      <c r="F38" cm="1">
        <f t="array" ref="F38">_xlfn.LET(_xlpm.nom,_xlfn.CHOOSECOLS(_xlfn.VSTACK('11112023:02122023'!$B$9:$Q$31),1),_xlpm.temps,_xlfn.CHOOSECOLS(_xlfn.VSTACK('11112023:02122023'!$B$9:$Q$31),5),SUMPRODUCT((_xlpm.nom=$A38)*_xlpm.temps))</f>
        <v>0</v>
      </c>
    </row>
    <row r="39" spans="1:6" ht="16.5" thickBot="1" x14ac:dyDescent="0.3">
      <c r="A39" s="6" t="s">
        <v>52</v>
      </c>
      <c r="B39" s="7" t="s">
        <v>107</v>
      </c>
      <c r="D39" cm="1">
        <f t="array" ref="D39">_xlfn.LET(_xlpm.nom,_xlfn.CHOOSECOLS(_xlfn.VSTACK('11112023:02122023'!$B$9:$Q$31),1),_xlpm.temps,_xlfn.CHOOSECOLS(_xlfn.VSTACK('11112023:02122023'!$B$9:$Q$31),15),SUMPRODUCT((_xlpm.nom=$A39)*_xlpm.temps))</f>
        <v>2</v>
      </c>
      <c r="E39" cm="1">
        <f t="array" ref="E39">_xlfn.LET(_xlpm.nom,_xlfn.CHOOSECOLS(_xlfn.VSTACK('11112023:02122023'!$B$9:$Q$31),1),_xlpm.temps,_xlfn.CHOOSECOLS(_xlfn.VSTACK('11112023:02122023'!$B$9:$Q$31),16),SUMPRODUCT((_xlpm.nom=$A39)*_xlpm.temps))</f>
        <v>1</v>
      </c>
      <c r="F39" cm="1">
        <f t="array" ref="F39">_xlfn.LET(_xlpm.nom,_xlfn.CHOOSECOLS(_xlfn.VSTACK('11112023:02122023'!$B$9:$Q$31),1),_xlpm.temps,_xlfn.CHOOSECOLS(_xlfn.VSTACK('11112023:02122023'!$B$9:$Q$31),5),SUMPRODUCT((_xlpm.nom=$A39)*_xlpm.temps))</f>
        <v>209</v>
      </c>
    </row>
    <row r="40" spans="1:6" ht="16.5" thickBot="1" x14ac:dyDescent="0.3">
      <c r="A40" s="6" t="s">
        <v>53</v>
      </c>
      <c r="B40" s="7" t="s">
        <v>54</v>
      </c>
      <c r="D40" cm="1">
        <f t="array" ref="D40">_xlfn.LET(_xlpm.nom,_xlfn.CHOOSECOLS(_xlfn.VSTACK('11112023:02122023'!$B$9:$Q$31),1),_xlpm.temps,_xlfn.CHOOSECOLS(_xlfn.VSTACK('11112023:02122023'!$B$9:$Q$31),15),SUMPRODUCT((_xlpm.nom=$A40)*_xlpm.temps))</f>
        <v>0</v>
      </c>
      <c r="E40" cm="1">
        <f t="array" ref="E40">_xlfn.LET(_xlpm.nom,_xlfn.CHOOSECOLS(_xlfn.VSTACK('11112023:02122023'!$B$9:$Q$31),1),_xlpm.temps,_xlfn.CHOOSECOLS(_xlfn.VSTACK('11112023:02122023'!$B$9:$Q$31),16),SUMPRODUCT((_xlpm.nom=$A40)*_xlpm.temps))</f>
        <v>0</v>
      </c>
      <c r="F40" cm="1">
        <f t="array" ref="F40">_xlfn.LET(_xlpm.nom,_xlfn.CHOOSECOLS(_xlfn.VSTACK('11112023:02122023'!$B$9:$Q$31),1),_xlpm.temps,_xlfn.CHOOSECOLS(_xlfn.VSTACK('11112023:02122023'!$B$9:$Q$31),5),SUMPRODUCT((_xlpm.nom=$A40)*_xlpm.temps))</f>
        <v>0</v>
      </c>
    </row>
    <row r="41" spans="1:6" ht="16.5" thickBot="1" x14ac:dyDescent="0.3">
      <c r="A41" s="6" t="s">
        <v>55</v>
      </c>
      <c r="B41" s="7" t="s">
        <v>56</v>
      </c>
      <c r="D41" cm="1">
        <f t="array" ref="D41">_xlfn.LET(_xlpm.nom,_xlfn.CHOOSECOLS(_xlfn.VSTACK('11112023:02122023'!$B$9:$Q$31),1),_xlpm.temps,_xlfn.CHOOSECOLS(_xlfn.VSTACK('11112023:02122023'!$B$9:$Q$31),15),SUMPRODUCT((_xlpm.nom=$A41)*_xlpm.temps))</f>
        <v>3</v>
      </c>
      <c r="E41" cm="1">
        <f t="array" ref="E41">_xlfn.LET(_xlpm.nom,_xlfn.CHOOSECOLS(_xlfn.VSTACK('11112023:02122023'!$B$9:$Q$31),1),_xlpm.temps,_xlfn.CHOOSECOLS(_xlfn.VSTACK('11112023:02122023'!$B$9:$Q$31),16),SUMPRODUCT((_xlpm.nom=$A41)*_xlpm.temps))</f>
        <v>1</v>
      </c>
      <c r="F41" cm="1">
        <f t="array" ref="F41">_xlfn.LET(_xlpm.nom,_xlfn.CHOOSECOLS(_xlfn.VSTACK('11112023:02122023'!$B$9:$Q$31),1),_xlpm.temps,_xlfn.CHOOSECOLS(_xlfn.VSTACK('11112023:02122023'!$B$9:$Q$31),5),SUMPRODUCT((_xlpm.nom=$A41)*_xlpm.temps))</f>
        <v>305</v>
      </c>
    </row>
    <row r="42" spans="1:6" ht="16.5" thickBot="1" x14ac:dyDescent="0.3">
      <c r="A42" s="6" t="s">
        <v>57</v>
      </c>
      <c r="B42" s="7" t="s">
        <v>58</v>
      </c>
      <c r="D42" cm="1">
        <f t="array" ref="D42">_xlfn.LET(_xlpm.nom,_xlfn.CHOOSECOLS(_xlfn.VSTACK('11112023:02122023'!$B$9:$Q$31),1),_xlpm.temps,_xlfn.CHOOSECOLS(_xlfn.VSTACK('11112023:02122023'!$B$9:$Q$31),15),SUMPRODUCT((_xlpm.nom=$A42)*_xlpm.temps))</f>
        <v>0</v>
      </c>
      <c r="E42" cm="1">
        <f t="array" ref="E42">_xlfn.LET(_xlpm.nom,_xlfn.CHOOSECOLS(_xlfn.VSTACK('11112023:02122023'!$B$9:$Q$31),1),_xlpm.temps,_xlfn.CHOOSECOLS(_xlfn.VSTACK('11112023:02122023'!$B$9:$Q$31),16),SUMPRODUCT((_xlpm.nom=$A42)*_xlpm.temps))</f>
        <v>4</v>
      </c>
      <c r="F42" cm="1">
        <f t="array" ref="F42">_xlfn.LET(_xlpm.nom,_xlfn.CHOOSECOLS(_xlfn.VSTACK('11112023:02122023'!$B$9:$Q$31),1),_xlpm.temps,_xlfn.CHOOSECOLS(_xlfn.VSTACK('11112023:02122023'!$B$9:$Q$31),5),SUMPRODUCT((_xlpm.nom=$A42)*_xlpm.temps))</f>
        <v>320</v>
      </c>
    </row>
    <row r="43" spans="1:6" ht="16.5" thickBot="1" x14ac:dyDescent="0.3">
      <c r="A43" s="8" t="s">
        <v>59</v>
      </c>
      <c r="B43" s="4" t="s">
        <v>108</v>
      </c>
      <c r="D43" cm="1">
        <f t="array" ref="D43">_xlfn.LET(_xlpm.nom,_xlfn.CHOOSECOLS(_xlfn.VSTACK('11112023:02122023'!$B$9:$Q$31),1),_xlpm.temps,_xlfn.CHOOSECOLS(_xlfn.VSTACK('11112023:02122023'!$B$9:$Q$31),15),SUMPRODUCT((_xlpm.nom=$A43)*_xlpm.temps))</f>
        <v>0</v>
      </c>
      <c r="E43" cm="1">
        <f t="array" ref="E43">_xlfn.LET(_xlpm.nom,_xlfn.CHOOSECOLS(_xlfn.VSTACK('11112023:02122023'!$B$9:$Q$31),1),_xlpm.temps,_xlfn.CHOOSECOLS(_xlfn.VSTACK('11112023:02122023'!$B$9:$Q$31),16),SUMPRODUCT((_xlpm.nom=$A43)*_xlpm.temps))</f>
        <v>0</v>
      </c>
      <c r="F43" cm="1">
        <f t="array" ref="F43">_xlfn.LET(_xlpm.nom,_xlfn.CHOOSECOLS(_xlfn.VSTACK('11112023:02122023'!$B$9:$Q$31),1),_xlpm.temps,_xlfn.CHOOSECOLS(_xlfn.VSTACK('11112023:02122023'!$B$9:$Q$31),5),SUMPRODUCT((_xlpm.nom=$A43)*_xlpm.temps))</f>
        <v>0</v>
      </c>
    </row>
    <row r="44" spans="1:6" ht="16.5" thickBot="1" x14ac:dyDescent="0.3">
      <c r="A44" s="6" t="s">
        <v>60</v>
      </c>
      <c r="B44" s="7" t="s">
        <v>84</v>
      </c>
      <c r="D44" cm="1">
        <f t="array" ref="D44">_xlfn.LET(_xlpm.nom,_xlfn.CHOOSECOLS(_xlfn.VSTACK('11112023:02122023'!$B$9:$Q$31),1),_xlpm.temps,_xlfn.CHOOSECOLS(_xlfn.VSTACK('11112023:02122023'!$B$9:$Q$31),15),SUMPRODUCT((_xlpm.nom=$A44)*_xlpm.temps))</f>
        <v>3</v>
      </c>
      <c r="E44" cm="1">
        <f t="array" ref="E44">_xlfn.LET(_xlpm.nom,_xlfn.CHOOSECOLS(_xlfn.VSTACK('11112023:02122023'!$B$9:$Q$31),1),_xlpm.temps,_xlfn.CHOOSECOLS(_xlfn.VSTACK('11112023:02122023'!$B$9:$Q$31),16),SUMPRODUCT((_xlpm.nom=$A44)*_xlpm.temps))</f>
        <v>0</v>
      </c>
      <c r="F44" cm="1">
        <f t="array" ref="F44">_xlfn.LET(_xlpm.nom,_xlfn.CHOOSECOLS(_xlfn.VSTACK('11112023:02122023'!$B$9:$Q$31),1),_xlpm.temps,_xlfn.CHOOSECOLS(_xlfn.VSTACK('11112023:02122023'!$B$9:$Q$31),5),SUMPRODUCT((_xlpm.nom=$A44)*_xlpm.temps))</f>
        <v>213</v>
      </c>
    </row>
    <row r="45" spans="1:6" ht="16.5" thickBot="1" x14ac:dyDescent="0.3">
      <c r="A45" s="6" t="s">
        <v>61</v>
      </c>
      <c r="B45" s="7" t="s">
        <v>30</v>
      </c>
      <c r="D45" cm="1">
        <f t="array" ref="D45">_xlfn.LET(_xlpm.nom,_xlfn.CHOOSECOLS(_xlfn.VSTACK('11112023:02122023'!$B$9:$Q$31),1),_xlpm.temps,_xlfn.CHOOSECOLS(_xlfn.VSTACK('11112023:02122023'!$B$9:$Q$31),15),SUMPRODUCT((_xlpm.nom=$A45)*_xlpm.temps))</f>
        <v>0</v>
      </c>
      <c r="E45" cm="1">
        <f t="array" ref="E45">_xlfn.LET(_xlpm.nom,_xlfn.CHOOSECOLS(_xlfn.VSTACK('11112023:02122023'!$B$9:$Q$31),1),_xlpm.temps,_xlfn.CHOOSECOLS(_xlfn.VSTACK('11112023:02122023'!$B$9:$Q$31),16),SUMPRODUCT((_xlpm.nom=$A45)*_xlpm.temps))</f>
        <v>0</v>
      </c>
      <c r="F45" cm="1">
        <f t="array" ref="F45">_xlfn.LET(_xlpm.nom,_xlfn.CHOOSECOLS(_xlfn.VSTACK('11112023:02122023'!$B$9:$Q$31),1),_xlpm.temps,_xlfn.CHOOSECOLS(_xlfn.VSTACK('11112023:02122023'!$B$9:$Q$31),5),SUMPRODUCT((_xlpm.nom=$A45)*_xlpm.temps))</f>
        <v>0</v>
      </c>
    </row>
    <row r="46" spans="1:6" ht="16.5" thickBot="1" x14ac:dyDescent="0.3">
      <c r="A46" s="6" t="s">
        <v>62</v>
      </c>
      <c r="B46" s="7" t="s">
        <v>109</v>
      </c>
      <c r="D46" cm="1">
        <f t="array" ref="D46">_xlfn.LET(_xlpm.nom,_xlfn.CHOOSECOLS(_xlfn.VSTACK('11112023:02122023'!$B$9:$Q$31),1),_xlpm.temps,_xlfn.CHOOSECOLS(_xlfn.VSTACK('11112023:02122023'!$B$9:$Q$31),15),SUMPRODUCT((_xlpm.nom=$A46)*_xlpm.temps))</f>
        <v>2</v>
      </c>
      <c r="E46" cm="1">
        <f t="array" ref="E46">_xlfn.LET(_xlpm.nom,_xlfn.CHOOSECOLS(_xlfn.VSTACK('11112023:02122023'!$B$9:$Q$31),1),_xlpm.temps,_xlfn.CHOOSECOLS(_xlfn.VSTACK('11112023:02122023'!$B$9:$Q$31),16),SUMPRODUCT((_xlpm.nom=$A46)*_xlpm.temps))</f>
        <v>1</v>
      </c>
      <c r="F46" cm="1">
        <f t="array" ref="F46">_xlfn.LET(_xlpm.nom,_xlfn.CHOOSECOLS(_xlfn.VSTACK('11112023:02122023'!$B$9:$Q$31),1),_xlpm.temps,_xlfn.CHOOSECOLS(_xlfn.VSTACK('11112023:02122023'!$B$9:$Q$31),5),SUMPRODUCT((_xlpm.nom=$A46)*_xlpm.temps))</f>
        <v>192</v>
      </c>
    </row>
    <row r="47" spans="1:6" ht="16.5" thickBot="1" x14ac:dyDescent="0.3">
      <c r="A47" s="6" t="s">
        <v>63</v>
      </c>
      <c r="B47" s="7" t="s">
        <v>64</v>
      </c>
      <c r="D47" cm="1">
        <f t="array" ref="D47">_xlfn.LET(_xlpm.nom,_xlfn.CHOOSECOLS(_xlfn.VSTACK('11112023:02122023'!$B$9:$Q$31),1),_xlpm.temps,_xlfn.CHOOSECOLS(_xlfn.VSTACK('11112023:02122023'!$B$9:$Q$31),15),SUMPRODUCT((_xlpm.nom=$A47)*_xlpm.temps))</f>
        <v>0</v>
      </c>
      <c r="E47" cm="1">
        <f t="array" ref="E47">_xlfn.LET(_xlpm.nom,_xlfn.CHOOSECOLS(_xlfn.VSTACK('11112023:02122023'!$B$9:$Q$31),1),_xlpm.temps,_xlfn.CHOOSECOLS(_xlfn.VSTACK('11112023:02122023'!$B$9:$Q$31),16),SUMPRODUCT((_xlpm.nom=$A47)*_xlpm.temps))</f>
        <v>0</v>
      </c>
      <c r="F47" cm="1">
        <f t="array" ref="F47">_xlfn.LET(_xlpm.nom,_xlfn.CHOOSECOLS(_xlfn.VSTACK('11112023:02122023'!$B$9:$Q$31),1),_xlpm.temps,_xlfn.CHOOSECOLS(_xlfn.VSTACK('11112023:02122023'!$B$9:$Q$31),5),SUMPRODUCT((_xlpm.nom=$A47)*_xlpm.temps))</f>
        <v>0</v>
      </c>
    </row>
    <row r="48" spans="1:6" ht="16.5" thickBot="1" x14ac:dyDescent="0.3">
      <c r="A48" s="6" t="s">
        <v>65</v>
      </c>
      <c r="B48" s="7" t="s">
        <v>66</v>
      </c>
      <c r="D48" cm="1">
        <f t="array" ref="D48">_xlfn.LET(_xlpm.nom,_xlfn.CHOOSECOLS(_xlfn.VSTACK('11112023:02122023'!$B$9:$Q$31),1),_xlpm.temps,_xlfn.CHOOSECOLS(_xlfn.VSTACK('11112023:02122023'!$B$9:$Q$31),15),SUMPRODUCT((_xlpm.nom=$A48)*_xlpm.temps))</f>
        <v>1</v>
      </c>
      <c r="E48" cm="1">
        <f t="array" ref="E48">_xlfn.LET(_xlpm.nom,_xlfn.CHOOSECOLS(_xlfn.VSTACK('11112023:02122023'!$B$9:$Q$31),1),_xlpm.temps,_xlfn.CHOOSECOLS(_xlfn.VSTACK('11112023:02122023'!$B$9:$Q$31),16),SUMPRODUCT((_xlpm.nom=$A48)*_xlpm.temps))</f>
        <v>3</v>
      </c>
      <c r="F48" cm="1">
        <f t="array" ref="F48">_xlfn.LET(_xlpm.nom,_xlfn.CHOOSECOLS(_xlfn.VSTACK('11112023:02122023'!$B$9:$Q$31),1),_xlpm.temps,_xlfn.CHOOSECOLS(_xlfn.VSTACK('11112023:02122023'!$B$9:$Q$31),5),SUMPRODUCT((_xlpm.nom=$A48)*_xlpm.temps))</f>
        <v>293</v>
      </c>
    </row>
    <row r="49" spans="1:6" ht="16.5" thickBot="1" x14ac:dyDescent="0.3">
      <c r="A49" s="16" t="s">
        <v>67</v>
      </c>
      <c r="B49" s="13" t="s">
        <v>110</v>
      </c>
      <c r="D49" cm="1">
        <f t="array" ref="D49">_xlfn.LET(_xlpm.nom,_xlfn.CHOOSECOLS(_xlfn.VSTACK('11112023:02122023'!$B$9:$Q$31),1),_xlpm.temps,_xlfn.CHOOSECOLS(_xlfn.VSTACK('11112023:02122023'!$B$9:$Q$31),15),SUMPRODUCT((_xlpm.nom=$A49)*_xlpm.temps))</f>
        <v>0</v>
      </c>
      <c r="E49" cm="1">
        <f t="array" ref="E49">_xlfn.LET(_xlpm.nom,_xlfn.CHOOSECOLS(_xlfn.VSTACK('11112023:02122023'!$B$9:$Q$31),1),_xlpm.temps,_xlfn.CHOOSECOLS(_xlfn.VSTACK('11112023:02122023'!$B$9:$Q$31),16),SUMPRODUCT((_xlpm.nom=$A49)*_xlpm.temps))</f>
        <v>0</v>
      </c>
      <c r="F49" cm="1">
        <f t="array" ref="F49">_xlfn.LET(_xlpm.nom,_xlfn.CHOOSECOLS(_xlfn.VSTACK('11112023:02122023'!$B$9:$Q$31),1),_xlpm.temps,_xlfn.CHOOSECOLS(_xlfn.VSTACK('11112023:02122023'!$B$9:$Q$31),5),SUMPRODUCT((_xlpm.nom=$A49)*_xlpm.temps))</f>
        <v>0</v>
      </c>
    </row>
    <row r="50" spans="1:6" ht="16.5" thickBot="1" x14ac:dyDescent="0.3">
      <c r="A50" s="6" t="s">
        <v>68</v>
      </c>
      <c r="B50" s="7" t="s">
        <v>111</v>
      </c>
      <c r="D50" cm="1">
        <f t="array" ref="D50">_xlfn.LET(_xlpm.nom,_xlfn.CHOOSECOLS(_xlfn.VSTACK('11112023:02122023'!$B$9:$Q$31),1),_xlpm.temps,_xlfn.CHOOSECOLS(_xlfn.VSTACK('11112023:02122023'!$B$9:$Q$31),15),SUMPRODUCT((_xlpm.nom=$A50)*_xlpm.temps))</f>
        <v>4</v>
      </c>
      <c r="E50" cm="1">
        <f t="array" ref="E50">_xlfn.LET(_xlpm.nom,_xlfn.CHOOSECOLS(_xlfn.VSTACK('11112023:02122023'!$B$9:$Q$31),1),_xlpm.temps,_xlfn.CHOOSECOLS(_xlfn.VSTACK('11112023:02122023'!$B$9:$Q$31),16),SUMPRODUCT((_xlpm.nom=$A50)*_xlpm.temps))</f>
        <v>0</v>
      </c>
      <c r="F50" cm="1">
        <f t="array" ref="F50">_xlfn.LET(_xlpm.nom,_xlfn.CHOOSECOLS(_xlfn.VSTACK('11112023:02122023'!$B$9:$Q$31),1),_xlpm.temps,_xlfn.CHOOSECOLS(_xlfn.VSTACK('11112023:02122023'!$B$9:$Q$31),5),SUMPRODUCT((_xlpm.nom=$A50)*_xlpm.temps))</f>
        <v>208</v>
      </c>
    </row>
    <row r="51" spans="1:6" ht="16.5" thickBot="1" x14ac:dyDescent="0.3">
      <c r="A51" s="6" t="s">
        <v>69</v>
      </c>
      <c r="B51" s="7" t="s">
        <v>112</v>
      </c>
      <c r="D51" cm="1">
        <f t="array" ref="D51">_xlfn.LET(_xlpm.nom,_xlfn.CHOOSECOLS(_xlfn.VSTACK('11112023:02122023'!$B$9:$Q$31),1),_xlpm.temps,_xlfn.CHOOSECOLS(_xlfn.VSTACK('11112023:02122023'!$B$9:$Q$31),15),SUMPRODUCT((_xlpm.nom=$A51)*_xlpm.temps))</f>
        <v>0</v>
      </c>
      <c r="E51" cm="1">
        <f t="array" ref="E51">_xlfn.LET(_xlpm.nom,_xlfn.CHOOSECOLS(_xlfn.VSTACK('11112023:02122023'!$B$9:$Q$31),1),_xlpm.temps,_xlfn.CHOOSECOLS(_xlfn.VSTACK('11112023:02122023'!$B$9:$Q$31),16),SUMPRODUCT((_xlpm.nom=$A51)*_xlpm.temps))</f>
        <v>0</v>
      </c>
      <c r="F51" cm="1">
        <f t="array" ref="F51">_xlfn.LET(_xlpm.nom,_xlfn.CHOOSECOLS(_xlfn.VSTACK('11112023:02122023'!$B$9:$Q$31),1),_xlpm.temps,_xlfn.CHOOSECOLS(_xlfn.VSTACK('11112023:02122023'!$B$9:$Q$31),5),SUMPRODUCT((_xlpm.nom=$A51)*_xlpm.temps))</f>
        <v>0</v>
      </c>
    </row>
    <row r="52" spans="1:6" ht="16.5" thickBot="1" x14ac:dyDescent="0.3">
      <c r="A52" s="6" t="s">
        <v>115</v>
      </c>
      <c r="B52" s="7" t="s">
        <v>116</v>
      </c>
      <c r="D52" cm="1">
        <f t="array" ref="D52">_xlfn.LET(_xlpm.nom,_xlfn.CHOOSECOLS(_xlfn.VSTACK('11112023:02122023'!$B$9:$Q$31),1),_xlpm.temps,_xlfn.CHOOSECOLS(_xlfn.VSTACK('11112023:02122023'!$B$9:$Q$31),15),SUMPRODUCT((_xlpm.nom=$A52)*_xlpm.temps))</f>
        <v>1</v>
      </c>
      <c r="E52" cm="1">
        <f t="array" ref="E52">_xlfn.LET(_xlpm.nom,_xlfn.CHOOSECOLS(_xlfn.VSTACK('11112023:02122023'!$B$9:$Q$31),1),_xlpm.temps,_xlfn.CHOOSECOLS(_xlfn.VSTACK('11112023:02122023'!$B$9:$Q$31),16),SUMPRODUCT((_xlpm.nom=$A52)*_xlpm.temps))</f>
        <v>0</v>
      </c>
      <c r="F52" cm="1">
        <f t="array" ref="F52">_xlfn.LET(_xlpm.nom,_xlfn.CHOOSECOLS(_xlfn.VSTACK('11112023:02122023'!$B$9:$Q$31),1),_xlpm.temps,_xlfn.CHOOSECOLS(_xlfn.VSTACK('11112023:02122023'!$B$9:$Q$31),5),SUMPRODUCT((_xlpm.nom=$A52)*_xlpm.temps))</f>
        <v>48</v>
      </c>
    </row>
    <row r="53" spans="1:6" ht="16.5" thickBot="1" x14ac:dyDescent="0.3">
      <c r="A53" s="8" t="s">
        <v>70</v>
      </c>
      <c r="B53" s="4" t="s">
        <v>113</v>
      </c>
      <c r="D53" cm="1">
        <f t="array" ref="D53">_xlfn.LET(_xlpm.nom,_xlfn.CHOOSECOLS(_xlfn.VSTACK('11112023:02122023'!$B$9:$Q$31),1),_xlpm.temps,_xlfn.CHOOSECOLS(_xlfn.VSTACK('11112023:02122023'!$B$9:$Q$31),15),SUMPRODUCT((_xlpm.nom=$A53)*_xlpm.temps))</f>
        <v>3</v>
      </c>
      <c r="E53" cm="1">
        <f t="array" ref="E53">_xlfn.LET(_xlpm.nom,_xlfn.CHOOSECOLS(_xlfn.VSTACK('11112023:02122023'!$B$9:$Q$31),1),_xlpm.temps,_xlfn.CHOOSECOLS(_xlfn.VSTACK('11112023:02122023'!$B$9:$Q$31),16),SUMPRODUCT((_xlpm.nom=$A53)*_xlpm.temps))</f>
        <v>0</v>
      </c>
      <c r="F53" cm="1">
        <f t="array" ref="F53">_xlfn.LET(_xlpm.nom,_xlfn.CHOOSECOLS(_xlfn.VSTACK('11112023:02122023'!$B$9:$Q$31),1),_xlpm.temps,_xlfn.CHOOSECOLS(_xlfn.VSTACK('11112023:02122023'!$B$9:$Q$31),5),SUMPRODUCT((_xlpm.nom=$A53)*_xlpm.temps))</f>
        <v>240</v>
      </c>
    </row>
    <row r="54" spans="1:6" ht="16.5" thickBot="1" x14ac:dyDescent="0.3">
      <c r="A54" s="8" t="s">
        <v>71</v>
      </c>
      <c r="B54" s="4" t="s">
        <v>20</v>
      </c>
      <c r="D54" cm="1">
        <f t="array" ref="D54">_xlfn.LET(_xlpm.nom,_xlfn.CHOOSECOLS(_xlfn.VSTACK('11112023:02122023'!$B$9:$Q$31),1),_xlpm.temps,_xlfn.CHOOSECOLS(_xlfn.VSTACK('11112023:02122023'!$B$9:$Q$31),15),SUMPRODUCT((_xlpm.nom=$A54)*_xlpm.temps))</f>
        <v>0</v>
      </c>
      <c r="E54" cm="1">
        <f t="array" ref="E54">_xlfn.LET(_xlpm.nom,_xlfn.CHOOSECOLS(_xlfn.VSTACK('11112023:02122023'!$B$9:$Q$31),1),_xlpm.temps,_xlfn.CHOOSECOLS(_xlfn.VSTACK('11112023:02122023'!$B$9:$Q$31),16),SUMPRODUCT((_xlpm.nom=$A54)*_xlpm.temps))</f>
        <v>0</v>
      </c>
      <c r="F54" cm="1">
        <f t="array" ref="F54">_xlfn.LET(_xlpm.nom,_xlfn.CHOOSECOLS(_xlfn.VSTACK('11112023:02122023'!$B$9:$Q$31),1),_xlpm.temps,_xlfn.CHOOSECOLS(_xlfn.VSTACK('11112023:02122023'!$B$9:$Q$31),5),SUMPRODUCT((_xlpm.nom=$A54)*_xlpm.temps))</f>
        <v>0</v>
      </c>
    </row>
    <row r="55" spans="1:6" ht="16.5" thickBot="1" x14ac:dyDescent="0.3">
      <c r="A55" s="6" t="s">
        <v>72</v>
      </c>
      <c r="B55" s="7" t="s">
        <v>41</v>
      </c>
      <c r="D55" cm="1">
        <f t="array" ref="D55">_xlfn.LET(_xlpm.nom,_xlfn.CHOOSECOLS(_xlfn.VSTACK('11112023:02122023'!$B$9:$Q$31),1),_xlpm.temps,_xlfn.CHOOSECOLS(_xlfn.VSTACK('11112023:02122023'!$B$9:$Q$31),15),SUMPRODUCT((_xlpm.nom=$A55)*_xlpm.temps))</f>
        <v>0</v>
      </c>
      <c r="E55" cm="1">
        <f t="array" ref="E55">_xlfn.LET(_xlpm.nom,_xlfn.CHOOSECOLS(_xlfn.VSTACK('11112023:02122023'!$B$9:$Q$31),1),_xlpm.temps,_xlfn.CHOOSECOLS(_xlfn.VSTACK('11112023:02122023'!$B$9:$Q$31),16),SUMPRODUCT((_xlpm.nom=$A55)*_xlpm.temps))</f>
        <v>0</v>
      </c>
      <c r="F55" cm="1">
        <f t="array" ref="F55">_xlfn.LET(_xlpm.nom,_xlfn.CHOOSECOLS(_xlfn.VSTACK('11112023:02122023'!$B$9:$Q$31),1),_xlpm.temps,_xlfn.CHOOSECOLS(_xlfn.VSTACK('11112023:02122023'!$B$9:$Q$31),5),SUMPRODUCT((_xlpm.nom=$A55)*_xlpm.temps))</f>
        <v>0</v>
      </c>
    </row>
    <row r="56" spans="1:6" ht="16.5" thickBot="1" x14ac:dyDescent="0.3">
      <c r="A56" s="6" t="s">
        <v>73</v>
      </c>
      <c r="B56" s="7" t="s">
        <v>74</v>
      </c>
      <c r="D56" cm="1">
        <f t="array" ref="D56">_xlfn.LET(_xlpm.nom,_xlfn.CHOOSECOLS(_xlfn.VSTACK('11112023:02122023'!$B$9:$Q$31),1),_xlpm.temps,_xlfn.CHOOSECOLS(_xlfn.VSTACK('11112023:02122023'!$B$9:$Q$31),15),SUMPRODUCT((_xlpm.nom=$A56)*_xlpm.temps))</f>
        <v>0</v>
      </c>
      <c r="E56" cm="1">
        <f t="array" ref="E56">_xlfn.LET(_xlpm.nom,_xlfn.CHOOSECOLS(_xlfn.VSTACK('11112023:02122023'!$B$9:$Q$31),1),_xlpm.temps,_xlfn.CHOOSECOLS(_xlfn.VSTACK('11112023:02122023'!$B$9:$Q$31),16),SUMPRODUCT((_xlpm.nom=$A56)*_xlpm.temps))</f>
        <v>0</v>
      </c>
      <c r="F56" cm="1">
        <f t="array" ref="F56">_xlfn.LET(_xlpm.nom,_xlfn.CHOOSECOLS(_xlfn.VSTACK('11112023:02122023'!$B$9:$Q$31),1),_xlpm.temps,_xlfn.CHOOSECOLS(_xlfn.VSTACK('11112023:02122023'!$B$9:$Q$31),5),SUMPRODUCT((_xlpm.nom=$A56)*_xlpm.temps))</f>
        <v>0</v>
      </c>
    </row>
    <row r="57" spans="1:6" ht="16.5" thickBot="1" x14ac:dyDescent="0.3">
      <c r="A57" s="6" t="s">
        <v>75</v>
      </c>
      <c r="B57" s="7" t="s">
        <v>76</v>
      </c>
      <c r="D57" cm="1">
        <f t="array" ref="D57">_xlfn.LET(_xlpm.nom,_xlfn.CHOOSECOLS(_xlfn.VSTACK('11112023:02122023'!$B$9:$Q$31),1),_xlpm.temps,_xlfn.CHOOSECOLS(_xlfn.VSTACK('11112023:02122023'!$B$9:$Q$31),15),SUMPRODUCT((_xlpm.nom=$A57)*_xlpm.temps))</f>
        <v>0</v>
      </c>
      <c r="E57" cm="1">
        <f t="array" ref="E57">_xlfn.LET(_xlpm.nom,_xlfn.CHOOSECOLS(_xlfn.VSTACK('11112023:02122023'!$B$9:$Q$31),1),_xlpm.temps,_xlfn.CHOOSECOLS(_xlfn.VSTACK('11112023:02122023'!$B$9:$Q$31),16),SUMPRODUCT((_xlpm.nom=$A57)*_xlpm.temps))</f>
        <v>0</v>
      </c>
      <c r="F57" cm="1">
        <f t="array" ref="F57">_xlfn.LET(_xlpm.nom,_xlfn.CHOOSECOLS(_xlfn.VSTACK('11112023:02122023'!$B$9:$Q$31),1),_xlpm.temps,_xlfn.CHOOSECOLS(_xlfn.VSTACK('11112023:02122023'!$B$9:$Q$31),5),SUMPRODUCT((_xlpm.nom=$A57)*_xlpm.temps))</f>
        <v>0</v>
      </c>
    </row>
    <row r="58" spans="1:6" ht="16.5" thickBot="1" x14ac:dyDescent="0.3">
      <c r="A58" s="8" t="s">
        <v>77</v>
      </c>
      <c r="B58" s="17" t="s">
        <v>104</v>
      </c>
      <c r="D58" cm="1">
        <f t="array" ref="D58">_xlfn.LET(_xlpm.nom,_xlfn.CHOOSECOLS(_xlfn.VSTACK('11112023:02122023'!$B$9:$Q$31),1),_xlpm.temps,_xlfn.CHOOSECOLS(_xlfn.VSTACK('11112023:02122023'!$B$9:$Q$31),15),SUMPRODUCT((_xlpm.nom=$A58)*_xlpm.temps))</f>
        <v>0</v>
      </c>
      <c r="E58" cm="1">
        <f t="array" ref="E58">_xlfn.LET(_xlpm.nom,_xlfn.CHOOSECOLS(_xlfn.VSTACK('11112023:02122023'!$B$9:$Q$31),1),_xlpm.temps,_xlfn.CHOOSECOLS(_xlfn.VSTACK('11112023:02122023'!$B$9:$Q$31),16),SUMPRODUCT((_xlpm.nom=$A58)*_xlpm.temps))</f>
        <v>0</v>
      </c>
      <c r="F58" cm="1">
        <f t="array" ref="F58">_xlfn.LET(_xlpm.nom,_xlfn.CHOOSECOLS(_xlfn.VSTACK('11112023:02122023'!$B$9:$Q$31),1),_xlpm.temps,_xlfn.CHOOSECOLS(_xlfn.VSTACK('11112023:02122023'!$B$9:$Q$31),5),SUMPRODUCT((_xlpm.nom=$A58)*_xlpm.temps))</f>
        <v>0</v>
      </c>
    </row>
    <row r="59" spans="1:6" ht="16.5" thickBot="1" x14ac:dyDescent="0.3">
      <c r="A59" s="6" t="s">
        <v>78</v>
      </c>
      <c r="B59" s="7" t="s">
        <v>114</v>
      </c>
      <c r="D59" cm="1">
        <f t="array" ref="D59">_xlfn.LET(_xlpm.nom,_xlfn.CHOOSECOLS(_xlfn.VSTACK('11112023:02122023'!$B$9:$Q$31),1),_xlpm.temps,_xlfn.CHOOSECOLS(_xlfn.VSTACK('11112023:02122023'!$B$9:$Q$31),15),SUMPRODUCT((_xlpm.nom=$A59)*_xlpm.temps))</f>
        <v>4</v>
      </c>
      <c r="E59" cm="1">
        <f t="array" ref="E59">_xlfn.LET(_xlpm.nom,_xlfn.CHOOSECOLS(_xlfn.VSTACK('11112023:02122023'!$B$9:$Q$31),1),_xlpm.temps,_xlfn.CHOOSECOLS(_xlfn.VSTACK('11112023:02122023'!$B$9:$Q$31),16),SUMPRODUCT((_xlpm.nom=$A59)*_xlpm.temps))</f>
        <v>0</v>
      </c>
      <c r="F59" cm="1">
        <f t="array" ref="F59">_xlfn.LET(_xlpm.nom,_xlfn.CHOOSECOLS(_xlfn.VSTACK('11112023:02122023'!$B$9:$Q$31),1),_xlpm.temps,_xlfn.CHOOSECOLS(_xlfn.VSTACK('11112023:02122023'!$B$9:$Q$31),5),SUMPRODUCT((_xlpm.nom=$A59)*_xlpm.temps))</f>
        <v>287</v>
      </c>
    </row>
    <row r="60" spans="1:6" ht="16.5" thickBot="1" x14ac:dyDescent="0.3">
      <c r="A60" s="6" t="s">
        <v>79</v>
      </c>
      <c r="B60" s="7" t="s">
        <v>80</v>
      </c>
      <c r="D60" cm="1">
        <f t="array" ref="D60">_xlfn.LET(_xlpm.nom,_xlfn.CHOOSECOLS(_xlfn.VSTACK('11112023:02122023'!$B$9:$Q$31),1),_xlpm.temps,_xlfn.CHOOSECOLS(_xlfn.VSTACK('11112023:02122023'!$B$9:$Q$31),15),SUMPRODUCT((_xlpm.nom=$A60)*_xlpm.temps))</f>
        <v>1</v>
      </c>
      <c r="E60" cm="1">
        <f t="array" ref="E60">_xlfn.LET(_xlpm.nom,_xlfn.CHOOSECOLS(_xlfn.VSTACK('11112023:02122023'!$B$9:$Q$31),1),_xlpm.temps,_xlfn.CHOOSECOLS(_xlfn.VSTACK('11112023:02122023'!$B$9:$Q$31),16),SUMPRODUCT((_xlpm.nom=$A60)*_xlpm.temps))</f>
        <v>1</v>
      </c>
      <c r="F60" cm="1">
        <f t="array" ref="F60">_xlfn.LET(_xlpm.nom,_xlfn.CHOOSECOLS(_xlfn.VSTACK('11112023:02122023'!$B$9:$Q$31),1),_xlpm.temps,_xlfn.CHOOSECOLS(_xlfn.VSTACK('11112023:02122023'!$B$9:$Q$31),5),SUMPRODUCT((_xlpm.nom=$A60)*_xlpm.temps))</f>
        <v>142</v>
      </c>
    </row>
    <row r="61" spans="1:6" ht="16.5" thickBot="1" x14ac:dyDescent="0.3">
      <c r="A61" s="6" t="s">
        <v>81</v>
      </c>
      <c r="B61" s="7" t="s">
        <v>82</v>
      </c>
      <c r="D61" cm="1">
        <f t="array" ref="D61">_xlfn.LET(_xlpm.nom,_xlfn.CHOOSECOLS(_xlfn.VSTACK('11112023:02122023'!$B$9:$Q$31),1),_xlpm.temps,_xlfn.CHOOSECOLS(_xlfn.VSTACK('11112023:02122023'!$B$9:$Q$31),15),SUMPRODUCT((_xlpm.nom=$A61)*_xlpm.temps))</f>
        <v>0</v>
      </c>
      <c r="E61" cm="1">
        <f t="array" ref="E61">_xlfn.LET(_xlpm.nom,_xlfn.CHOOSECOLS(_xlfn.VSTACK('11112023:02122023'!$B$9:$Q$31),1),_xlpm.temps,_xlfn.CHOOSECOLS(_xlfn.VSTACK('11112023:02122023'!$B$9:$Q$31),16),SUMPRODUCT((_xlpm.nom=$A61)*_xlpm.temps))</f>
        <v>0</v>
      </c>
      <c r="F61" cm="1">
        <f t="array" ref="F61">_xlfn.LET(_xlpm.nom,_xlfn.CHOOSECOLS(_xlfn.VSTACK('11112023:02122023'!$B$9:$Q$31),1),_xlpm.temps,_xlfn.CHOOSECOLS(_xlfn.VSTACK('11112023:02122023'!$B$9:$Q$31),5),SUMPRODUCT((_xlpm.nom=$A61)*_xlpm.temps))</f>
        <v>0</v>
      </c>
    </row>
    <row r="62" spans="1:6" ht="16.5" thickBot="1" x14ac:dyDescent="0.3">
      <c r="A62" s="8" t="s">
        <v>83</v>
      </c>
      <c r="B62" s="4" t="s">
        <v>84</v>
      </c>
      <c r="D62" cm="1">
        <f t="array" ref="D62">_xlfn.LET(_xlpm.nom,_xlfn.CHOOSECOLS(_xlfn.VSTACK('11112023:02122023'!$B$9:$Q$31),1),_xlpm.temps,_xlfn.CHOOSECOLS(_xlfn.VSTACK('11112023:02122023'!$B$9:$Q$31),15),SUMPRODUCT((_xlpm.nom=$A62)*_xlpm.temps))</f>
        <v>0</v>
      </c>
      <c r="E62" cm="1">
        <f t="array" ref="E62">_xlfn.LET(_xlpm.nom,_xlfn.CHOOSECOLS(_xlfn.VSTACK('11112023:02122023'!$B$9:$Q$31),1),_xlpm.temps,_xlfn.CHOOSECOLS(_xlfn.VSTACK('11112023:02122023'!$B$9:$Q$31),16),SUMPRODUCT((_xlpm.nom=$A62)*_xlpm.temps))</f>
        <v>0</v>
      </c>
      <c r="F62" cm="1">
        <f t="array" ref="F62">_xlfn.LET(_xlpm.nom,_xlfn.CHOOSECOLS(_xlfn.VSTACK('11112023:02122023'!$B$9:$Q$31),1),_xlpm.temps,_xlfn.CHOOSECOLS(_xlfn.VSTACK('11112023:02122023'!$B$9:$Q$31),5),SUMPRODUCT((_xlpm.nom=$A62)*_xlpm.temps))</f>
        <v>0</v>
      </c>
    </row>
    <row r="63" spans="1:6" ht="16.5" thickBot="1" x14ac:dyDescent="0.3">
      <c r="A63" s="14" t="s">
        <v>85</v>
      </c>
      <c r="B63" s="18" t="s">
        <v>41</v>
      </c>
      <c r="D63" cm="1">
        <f t="array" ref="D63">_xlfn.LET(_xlpm.nom,_xlfn.CHOOSECOLS(_xlfn.VSTACK('11112023:02122023'!$B$9:$Q$31),1),_xlpm.temps,_xlfn.CHOOSECOLS(_xlfn.VSTACK('11112023:02122023'!$B$9:$Q$31),15),SUMPRODUCT((_xlpm.nom=$A63)*_xlpm.temps))</f>
        <v>0</v>
      </c>
      <c r="E63" cm="1">
        <f t="array" ref="E63">_xlfn.LET(_xlpm.nom,_xlfn.CHOOSECOLS(_xlfn.VSTACK('11112023:02122023'!$B$9:$Q$31),1),_xlpm.temps,_xlfn.CHOOSECOLS(_xlfn.VSTACK('11112023:02122023'!$B$9:$Q$31),16),SUMPRODUCT((_xlpm.nom=$A63)*_xlpm.temps))</f>
        <v>0</v>
      </c>
      <c r="F63" cm="1">
        <f t="array" ref="F63">_xlfn.LET(_xlpm.nom,_xlfn.CHOOSECOLS(_xlfn.VSTACK('11112023:02122023'!$B$9:$Q$31),1),_xlpm.temps,_xlfn.CHOOSECOLS(_xlfn.VSTACK('11112023:02122023'!$B$9:$Q$31),5),SUMPRODUCT((_xlpm.nom=$A63)*_xlpm.temps))</f>
        <v>0</v>
      </c>
    </row>
    <row r="64" spans="1:6" ht="16.5" thickBot="1" x14ac:dyDescent="0.3">
      <c r="A64" s="6" t="s">
        <v>86</v>
      </c>
      <c r="B64" s="7" t="s">
        <v>87</v>
      </c>
      <c r="D64" cm="1">
        <f t="array" ref="D64">_xlfn.LET(_xlpm.nom,_xlfn.CHOOSECOLS(_xlfn.VSTACK('11112023:02122023'!$B$9:$Q$31),1),_xlpm.temps,_xlfn.CHOOSECOLS(_xlfn.VSTACK('11112023:02122023'!$B$9:$Q$31),15),SUMPRODUCT((_xlpm.nom=$A64)*_xlpm.temps))</f>
        <v>0</v>
      </c>
      <c r="E64" cm="1">
        <f t="array" ref="E64">_xlfn.LET(_xlpm.nom,_xlfn.CHOOSECOLS(_xlfn.VSTACK('11112023:02122023'!$B$9:$Q$31),1),_xlpm.temps,_xlfn.CHOOSECOLS(_xlfn.VSTACK('11112023:02122023'!$B$9:$Q$31),16),SUMPRODUCT((_xlpm.nom=$A64)*_xlpm.temps))</f>
        <v>0</v>
      </c>
      <c r="F64" cm="1">
        <f t="array" ref="F64">_xlfn.LET(_xlpm.nom,_xlfn.CHOOSECOLS(_xlfn.VSTACK('11112023:02122023'!$B$9:$Q$31),1),_xlpm.temps,_xlfn.CHOOSECOLS(_xlfn.VSTACK('11112023:02122023'!$B$9:$Q$31),5),SUMPRODUCT((_xlpm.nom=$A64)*_xlpm.temps))</f>
        <v>0</v>
      </c>
    </row>
    <row r="65" spans="1:6" ht="16.5" thickBot="1" x14ac:dyDescent="0.3">
      <c r="A65" s="5" t="s">
        <v>88</v>
      </c>
      <c r="B65" s="4" t="s">
        <v>89</v>
      </c>
      <c r="D65" cm="1">
        <f t="array" ref="D65">_xlfn.LET(_xlpm.nom,_xlfn.CHOOSECOLS(_xlfn.VSTACK('11112023:02122023'!$B$9:$Q$31),1),_xlpm.temps,_xlfn.CHOOSECOLS(_xlfn.VSTACK('11112023:02122023'!$B$9:$Q$31),15),SUMPRODUCT((_xlpm.nom=$A65)*_xlpm.temps))</f>
        <v>0</v>
      </c>
      <c r="E65" cm="1">
        <f t="array" ref="E65">_xlfn.LET(_xlpm.nom,_xlfn.CHOOSECOLS(_xlfn.VSTACK('11112023:02122023'!$B$9:$Q$31),1),_xlpm.temps,_xlfn.CHOOSECOLS(_xlfn.VSTACK('11112023:02122023'!$B$9:$Q$31),16),SUMPRODUCT((_xlpm.nom=$A65)*_xlpm.temps))</f>
        <v>0</v>
      </c>
      <c r="F65" cm="1">
        <f t="array" ref="F65">_xlfn.LET(_xlpm.nom,_xlfn.CHOOSECOLS(_xlfn.VSTACK('11112023:02122023'!$B$9:$Q$31),1),_xlpm.temps,_xlfn.CHOOSECOLS(_xlfn.VSTACK('11112023:02122023'!$B$9:$Q$31),5),SUMPRODUCT((_xlpm.nom=$A65)*_xlpm.temps))</f>
        <v>0</v>
      </c>
    </row>
    <row r="66" spans="1:6" ht="16.5" thickBot="1" x14ac:dyDescent="0.3">
      <c r="A66" s="8" t="s">
        <v>90</v>
      </c>
      <c r="B66" s="4" t="s">
        <v>41</v>
      </c>
      <c r="D66" cm="1">
        <f t="array" ref="D66">_xlfn.LET(_xlpm.nom,_xlfn.CHOOSECOLS(_xlfn.VSTACK('11112023:02122023'!$B$9:$Q$31),1),_xlpm.temps,_xlfn.CHOOSECOLS(_xlfn.VSTACK('11112023:02122023'!$B$9:$Q$31),15),SUMPRODUCT((_xlpm.nom=$A66)*_xlpm.temps))</f>
        <v>0</v>
      </c>
      <c r="E66" cm="1">
        <f t="array" ref="E66">_xlfn.LET(_xlpm.nom,_xlfn.CHOOSECOLS(_xlfn.VSTACK('11112023:02122023'!$B$9:$Q$31),1),_xlpm.temps,_xlfn.CHOOSECOLS(_xlfn.VSTACK('11112023:02122023'!$B$9:$Q$31),16),SUMPRODUCT((_xlpm.nom=$A66)*_xlpm.temps))</f>
        <v>0</v>
      </c>
      <c r="F66" cm="1">
        <f t="array" ref="F66">_xlfn.LET(_xlpm.nom,_xlfn.CHOOSECOLS(_xlfn.VSTACK('11112023:02122023'!$B$9:$Q$31),1),_xlpm.temps,_xlfn.CHOOSECOLS(_xlfn.VSTACK('11112023:02122023'!$B$9:$Q$31),5),SUMPRODUCT((_xlpm.nom=$A66)*_xlpm.temps))</f>
        <v>0</v>
      </c>
    </row>
    <row r="67" spans="1:6" ht="16.5" thickBot="1" x14ac:dyDescent="0.3">
      <c r="A67" s="6" t="s">
        <v>91</v>
      </c>
      <c r="B67" s="7" t="s">
        <v>30</v>
      </c>
      <c r="D67" cm="1">
        <f t="array" ref="D67">_xlfn.LET(_xlpm.nom,_xlfn.CHOOSECOLS(_xlfn.VSTACK('11112023:02122023'!$B$9:$Q$31),1),_xlpm.temps,_xlfn.CHOOSECOLS(_xlfn.VSTACK('11112023:02122023'!$B$9:$Q$31),15),SUMPRODUCT((_xlpm.nom=$A67)*_xlpm.temps))</f>
        <v>4</v>
      </c>
      <c r="E67" cm="1">
        <f t="array" ref="E67">_xlfn.LET(_xlpm.nom,_xlfn.CHOOSECOLS(_xlfn.VSTACK('11112023:02122023'!$B$9:$Q$31),1),_xlpm.temps,_xlfn.CHOOSECOLS(_xlfn.VSTACK('11112023:02122023'!$B$9:$Q$31),16),SUMPRODUCT((_xlpm.nom=$A67)*_xlpm.temps))</f>
        <v>0</v>
      </c>
      <c r="F67" cm="1">
        <f t="array" ref="F67">_xlfn.LET(_xlpm.nom,_xlfn.CHOOSECOLS(_xlfn.VSTACK('11112023:02122023'!$B$9:$Q$31),1),_xlpm.temps,_xlfn.CHOOSECOLS(_xlfn.VSTACK('11112023:02122023'!$B$9:$Q$31),5),SUMPRODUCT((_xlpm.nom=$A67)*_xlpm.temps))</f>
        <v>237</v>
      </c>
    </row>
    <row r="68" spans="1:6" ht="16.5" thickBot="1" x14ac:dyDescent="0.3">
      <c r="A68" s="8" t="s">
        <v>92</v>
      </c>
      <c r="B68" s="4" t="s">
        <v>93</v>
      </c>
      <c r="D68" cm="1">
        <f t="array" ref="D68">_xlfn.LET(_xlpm.nom,_xlfn.CHOOSECOLS(_xlfn.VSTACK('11112023:02122023'!$B$9:$Q$31),1),_xlpm.temps,_xlfn.CHOOSECOLS(_xlfn.VSTACK('11112023:02122023'!$B$9:$Q$31),15),SUMPRODUCT((_xlpm.nom=$A68)*_xlpm.temps))</f>
        <v>4</v>
      </c>
      <c r="E68" cm="1">
        <f t="array" ref="E68">_xlfn.LET(_xlpm.nom,_xlfn.CHOOSECOLS(_xlfn.VSTACK('11112023:02122023'!$B$9:$Q$31),1),_xlpm.temps,_xlfn.CHOOSECOLS(_xlfn.VSTACK('11112023:02122023'!$B$9:$Q$31),16),SUMPRODUCT((_xlpm.nom=$A68)*_xlpm.temps))</f>
        <v>0</v>
      </c>
      <c r="F68" cm="1">
        <f t="array" ref="F68">_xlfn.LET(_xlpm.nom,_xlfn.CHOOSECOLS(_xlfn.VSTACK('11112023:02122023'!$B$9:$Q$31),1),_xlpm.temps,_xlfn.CHOOSECOLS(_xlfn.VSTACK('11112023:02122023'!$B$9:$Q$31),5),SUMPRODUCT((_xlpm.nom=$A68)*_xlpm.temps))</f>
        <v>315</v>
      </c>
    </row>
    <row r="69" spans="1:6" ht="16.5" thickBot="1" x14ac:dyDescent="0.3">
      <c r="A69" s="8" t="s">
        <v>94</v>
      </c>
      <c r="B69" s="4" t="s">
        <v>35</v>
      </c>
      <c r="D69" cm="1">
        <f t="array" ref="D69">_xlfn.LET(_xlpm.nom,_xlfn.CHOOSECOLS(_xlfn.VSTACK('11112023:02122023'!$B$9:$Q$31),1),_xlpm.temps,_xlfn.CHOOSECOLS(_xlfn.VSTACK('11112023:02122023'!$B$9:$Q$31),15),SUMPRODUCT((_xlpm.nom=$A69)*_xlpm.temps))</f>
        <v>0</v>
      </c>
      <c r="E69" cm="1">
        <f t="array" ref="E69">_xlfn.LET(_xlpm.nom,_xlfn.CHOOSECOLS(_xlfn.VSTACK('11112023:02122023'!$B$9:$Q$31),1),_xlpm.temps,_xlfn.CHOOSECOLS(_xlfn.VSTACK('11112023:02122023'!$B$9:$Q$31),16),SUMPRODUCT((_xlpm.nom=$A69)*_xlpm.temps))</f>
        <v>1</v>
      </c>
      <c r="F69" cm="1">
        <f t="array" ref="F69">_xlfn.LET(_xlpm.nom,_xlfn.CHOOSECOLS(_xlfn.VSTACK('11112023:02122023'!$B$9:$Q$31),1),_xlpm.temps,_xlfn.CHOOSECOLS(_xlfn.VSTACK('11112023:02122023'!$B$9:$Q$31),5),SUMPRODUCT((_xlpm.nom=$A69)*_xlpm.temps))</f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1B0A9-23FB-416D-946B-A98D878159E8}">
  <sheetPr codeName="Feuil6"/>
  <dimension ref="A2:Q32"/>
  <sheetViews>
    <sheetView topLeftCell="A6" workbookViewId="0">
      <pane xSplit="4" ySplit="3" topLeftCell="E9" activePane="bottomRight" state="frozen"/>
      <selection activeCell="A6" sqref="A6"/>
      <selection pane="topRight" activeCell="E6" sqref="E6"/>
      <selection pane="bottomLeft" activeCell="A9" sqref="A9"/>
      <selection pane="bottomRight" activeCell="P33" sqref="P33"/>
    </sheetView>
  </sheetViews>
  <sheetFormatPr baseColWidth="10" defaultRowHeight="15" x14ac:dyDescent="0.25"/>
  <cols>
    <col min="1" max="1" width="2.7109375" bestFit="1" customWidth="1"/>
    <col min="2" max="2" width="13.85546875" bestFit="1" customWidth="1"/>
    <col min="3" max="3" width="4" style="19" bestFit="1" customWidth="1"/>
    <col min="4" max="4" width="13" customWidth="1"/>
    <col min="5" max="5" width="8" bestFit="1" customWidth="1"/>
    <col min="7" max="7" width="8" bestFit="1" customWidth="1"/>
  </cols>
  <sheetData>
    <row r="2" spans="1:17" ht="28.5" x14ac:dyDescent="0.45">
      <c r="A2" s="33" t="s">
        <v>140</v>
      </c>
      <c r="B2" s="33"/>
    </row>
    <row r="3" spans="1:17" ht="28.5" x14ac:dyDescent="0.45">
      <c r="A3" s="33"/>
      <c r="B3" s="33"/>
    </row>
    <row r="4" spans="1:17" ht="25.9" customHeight="1" x14ac:dyDescent="0.4">
      <c r="A4" s="54" t="s">
        <v>119</v>
      </c>
      <c r="B4" s="54"/>
      <c r="C4" s="36" t="s">
        <v>142</v>
      </c>
      <c r="D4" s="36" t="s">
        <v>122</v>
      </c>
      <c r="E4" s="37"/>
      <c r="F4" s="37"/>
    </row>
    <row r="5" spans="1:17" ht="26.25" x14ac:dyDescent="0.4">
      <c r="A5" s="34"/>
      <c r="B5" s="34"/>
      <c r="C5" s="35"/>
      <c r="D5" s="35"/>
    </row>
    <row r="6" spans="1:17" ht="15.75" x14ac:dyDescent="0.25">
      <c r="A6" s="22" t="s">
        <v>141</v>
      </c>
      <c r="C6" s="53">
        <v>45262</v>
      </c>
      <c r="D6" s="53"/>
    </row>
    <row r="7" spans="1:17" ht="16.5" thickBot="1" x14ac:dyDescent="0.3">
      <c r="A7" s="22"/>
    </row>
    <row r="8" spans="1:17" ht="17.25" thickTop="1" thickBot="1" x14ac:dyDescent="0.3">
      <c r="A8" s="38" t="s">
        <v>125</v>
      </c>
      <c r="B8" s="39" t="s">
        <v>126</v>
      </c>
      <c r="C8" s="39" t="s">
        <v>127</v>
      </c>
      <c r="D8" s="40" t="s">
        <v>128</v>
      </c>
      <c r="E8" s="24" t="s">
        <v>143</v>
      </c>
      <c r="F8" s="24" t="s">
        <v>145</v>
      </c>
      <c r="G8" s="24" t="s">
        <v>144</v>
      </c>
      <c r="H8" s="24" t="s">
        <v>146</v>
      </c>
      <c r="I8" s="24" t="s">
        <v>147</v>
      </c>
      <c r="J8" s="24" t="s">
        <v>149</v>
      </c>
      <c r="K8" s="24" t="s">
        <v>150</v>
      </c>
      <c r="L8" s="24" t="s">
        <v>148</v>
      </c>
      <c r="M8" s="24" t="s">
        <v>153</v>
      </c>
      <c r="N8" s="24" t="s">
        <v>151</v>
      </c>
      <c r="O8" s="24" t="s">
        <v>152</v>
      </c>
      <c r="P8" s="24" t="s">
        <v>131</v>
      </c>
      <c r="Q8" s="24" t="s">
        <v>157</v>
      </c>
    </row>
    <row r="9" spans="1:17" ht="15.75" thickBot="1" x14ac:dyDescent="0.3">
      <c r="A9" s="47">
        <v>1</v>
      </c>
      <c r="B9" s="41" t="s">
        <v>2</v>
      </c>
      <c r="C9" s="42" t="s">
        <v>138</v>
      </c>
      <c r="D9" s="43" t="s">
        <v>130</v>
      </c>
      <c r="E9">
        <v>0</v>
      </c>
      <c r="F9">
        <v>48</v>
      </c>
      <c r="I9">
        <f>(F9-E9)+(H9-G9)</f>
        <v>48</v>
      </c>
      <c r="M9">
        <f>(J9*5)+(K9*2)+(L9*3)</f>
        <v>0</v>
      </c>
      <c r="P9">
        <f>IF(A9&lt;16,1,0)</f>
        <v>1</v>
      </c>
      <c r="Q9">
        <f>IF(A9&gt;15,1,0)</f>
        <v>0</v>
      </c>
    </row>
    <row r="10" spans="1:17" ht="15.75" thickBot="1" x14ac:dyDescent="0.3">
      <c r="A10" s="47">
        <v>2</v>
      </c>
      <c r="B10" s="41" t="s">
        <v>91</v>
      </c>
      <c r="C10" s="42"/>
      <c r="D10" s="43" t="s">
        <v>133</v>
      </c>
      <c r="E10">
        <v>0</v>
      </c>
      <c r="F10">
        <v>65</v>
      </c>
      <c r="I10">
        <f t="shared" ref="I10:I31" si="0">(F10-E10)+(H10-G10)</f>
        <v>65</v>
      </c>
      <c r="M10">
        <f t="shared" ref="M10:M31" si="1">(J10*5)+(K10*2)+(L10*3)</f>
        <v>0</v>
      </c>
      <c r="P10">
        <f t="shared" ref="P10:P31" si="2">IF(A10&lt;16,1,0)</f>
        <v>1</v>
      </c>
      <c r="Q10">
        <f t="shared" ref="Q10:Q31" si="3">IF(A10&gt;15,1,0)</f>
        <v>0</v>
      </c>
    </row>
    <row r="11" spans="1:17" ht="15.75" thickBot="1" x14ac:dyDescent="0.3">
      <c r="A11" s="47">
        <v>3</v>
      </c>
      <c r="B11" s="41" t="s">
        <v>68</v>
      </c>
      <c r="C11" s="42"/>
      <c r="D11" s="43" t="s">
        <v>136</v>
      </c>
      <c r="E11">
        <v>0</v>
      </c>
      <c r="F11">
        <v>48</v>
      </c>
      <c r="I11">
        <f t="shared" si="0"/>
        <v>48</v>
      </c>
      <c r="M11">
        <f t="shared" si="1"/>
        <v>0</v>
      </c>
      <c r="P11">
        <f t="shared" si="2"/>
        <v>1</v>
      </c>
      <c r="Q11">
        <f t="shared" si="3"/>
        <v>0</v>
      </c>
    </row>
    <row r="12" spans="1:17" ht="15.75" thickBot="1" x14ac:dyDescent="0.3">
      <c r="A12" s="47">
        <v>4</v>
      </c>
      <c r="B12" s="41" t="s">
        <v>8</v>
      </c>
      <c r="C12" s="42"/>
      <c r="D12" s="43"/>
      <c r="E12">
        <v>0</v>
      </c>
      <c r="F12">
        <v>18</v>
      </c>
      <c r="I12">
        <f t="shared" si="0"/>
        <v>18</v>
      </c>
      <c r="M12">
        <f t="shared" si="1"/>
        <v>0</v>
      </c>
      <c r="P12">
        <f t="shared" si="2"/>
        <v>1</v>
      </c>
      <c r="Q12">
        <f t="shared" si="3"/>
        <v>0</v>
      </c>
    </row>
    <row r="13" spans="1:17" ht="15.75" thickBot="1" x14ac:dyDescent="0.3">
      <c r="A13" s="47">
        <v>5</v>
      </c>
      <c r="B13" s="41" t="s">
        <v>92</v>
      </c>
      <c r="C13" s="42"/>
      <c r="D13" s="43"/>
      <c r="E13">
        <v>0</v>
      </c>
      <c r="F13">
        <v>75</v>
      </c>
      <c r="I13">
        <f t="shared" si="0"/>
        <v>75</v>
      </c>
      <c r="M13">
        <f t="shared" si="1"/>
        <v>0</v>
      </c>
      <c r="P13">
        <f t="shared" si="2"/>
        <v>1</v>
      </c>
      <c r="Q13">
        <f t="shared" si="3"/>
        <v>0</v>
      </c>
    </row>
    <row r="14" spans="1:17" ht="15.75" thickBot="1" x14ac:dyDescent="0.3">
      <c r="A14" s="47">
        <v>6</v>
      </c>
      <c r="B14" s="41" t="s">
        <v>48</v>
      </c>
      <c r="C14" s="42"/>
      <c r="D14" s="43"/>
      <c r="E14">
        <v>0</v>
      </c>
      <c r="F14">
        <v>65</v>
      </c>
      <c r="I14">
        <f t="shared" si="0"/>
        <v>65</v>
      </c>
      <c r="M14">
        <f t="shared" si="1"/>
        <v>0</v>
      </c>
      <c r="P14">
        <f t="shared" si="2"/>
        <v>1</v>
      </c>
      <c r="Q14">
        <f t="shared" si="3"/>
        <v>0</v>
      </c>
    </row>
    <row r="15" spans="1:17" ht="15.75" thickBot="1" x14ac:dyDescent="0.3">
      <c r="A15" s="47">
        <v>7</v>
      </c>
      <c r="B15" s="41" t="s">
        <v>0</v>
      </c>
      <c r="C15" s="42"/>
      <c r="D15" s="43"/>
      <c r="E15">
        <v>0</v>
      </c>
      <c r="F15">
        <v>80</v>
      </c>
      <c r="I15">
        <f t="shared" si="0"/>
        <v>80</v>
      </c>
      <c r="J15">
        <v>1</v>
      </c>
      <c r="M15">
        <f t="shared" si="1"/>
        <v>5</v>
      </c>
      <c r="P15">
        <f t="shared" si="2"/>
        <v>1</v>
      </c>
      <c r="Q15">
        <f t="shared" si="3"/>
        <v>0</v>
      </c>
    </row>
    <row r="16" spans="1:17" ht="15.75" thickBot="1" x14ac:dyDescent="0.3">
      <c r="A16" s="47">
        <v>8</v>
      </c>
      <c r="B16" s="41" t="s">
        <v>44</v>
      </c>
      <c r="C16" s="42"/>
      <c r="D16" s="43"/>
      <c r="E16">
        <v>0</v>
      </c>
      <c r="F16">
        <v>80</v>
      </c>
      <c r="I16">
        <f t="shared" si="0"/>
        <v>80</v>
      </c>
      <c r="M16">
        <f t="shared" si="1"/>
        <v>0</v>
      </c>
      <c r="P16">
        <f t="shared" si="2"/>
        <v>1</v>
      </c>
      <c r="Q16">
        <f t="shared" si="3"/>
        <v>0</v>
      </c>
    </row>
    <row r="17" spans="1:17" ht="15.75" thickBot="1" x14ac:dyDescent="0.3">
      <c r="A17" s="47">
        <v>9</v>
      </c>
      <c r="B17" s="41" t="s">
        <v>38</v>
      </c>
      <c r="C17" s="42"/>
      <c r="D17" s="43"/>
      <c r="E17">
        <v>0</v>
      </c>
      <c r="F17">
        <v>80</v>
      </c>
      <c r="I17">
        <f t="shared" si="0"/>
        <v>80</v>
      </c>
      <c r="M17">
        <f t="shared" si="1"/>
        <v>0</v>
      </c>
      <c r="P17">
        <f t="shared" si="2"/>
        <v>1</v>
      </c>
      <c r="Q17">
        <f t="shared" si="3"/>
        <v>0</v>
      </c>
    </row>
    <row r="18" spans="1:17" ht="15.75" thickBot="1" x14ac:dyDescent="0.3">
      <c r="A18" s="47">
        <v>10</v>
      </c>
      <c r="B18" s="41" t="s">
        <v>78</v>
      </c>
      <c r="C18" s="42"/>
      <c r="D18" s="43"/>
      <c r="E18">
        <v>0</v>
      </c>
      <c r="F18">
        <v>80</v>
      </c>
      <c r="I18">
        <f t="shared" si="0"/>
        <v>80</v>
      </c>
      <c r="M18">
        <f t="shared" si="1"/>
        <v>0</v>
      </c>
      <c r="P18">
        <f t="shared" si="2"/>
        <v>1</v>
      </c>
      <c r="Q18">
        <f t="shared" si="3"/>
        <v>0</v>
      </c>
    </row>
    <row r="19" spans="1:17" ht="15.75" thickBot="1" x14ac:dyDescent="0.3">
      <c r="A19" s="47">
        <v>11</v>
      </c>
      <c r="B19" s="41" t="s">
        <v>46</v>
      </c>
      <c r="C19" s="42"/>
      <c r="D19" s="43"/>
      <c r="E19">
        <v>0</v>
      </c>
      <c r="F19">
        <v>80</v>
      </c>
      <c r="I19">
        <f t="shared" si="0"/>
        <v>80</v>
      </c>
      <c r="K19">
        <v>1</v>
      </c>
      <c r="L19">
        <v>2</v>
      </c>
      <c r="M19">
        <f t="shared" si="1"/>
        <v>8</v>
      </c>
      <c r="P19">
        <f t="shared" si="2"/>
        <v>1</v>
      </c>
      <c r="Q19">
        <f t="shared" si="3"/>
        <v>0</v>
      </c>
    </row>
    <row r="20" spans="1:17" ht="15.75" thickBot="1" x14ac:dyDescent="0.3">
      <c r="A20" s="47">
        <v>12</v>
      </c>
      <c r="B20" s="41" t="s">
        <v>26</v>
      </c>
      <c r="C20" s="42"/>
      <c r="D20" s="43"/>
      <c r="E20">
        <v>0</v>
      </c>
      <c r="F20">
        <v>47</v>
      </c>
      <c r="I20">
        <f t="shared" si="0"/>
        <v>47</v>
      </c>
      <c r="M20">
        <f t="shared" si="1"/>
        <v>0</v>
      </c>
      <c r="P20">
        <f t="shared" si="2"/>
        <v>1</v>
      </c>
      <c r="Q20">
        <f t="shared" si="3"/>
        <v>0</v>
      </c>
    </row>
    <row r="21" spans="1:17" ht="15.75" thickBot="1" x14ac:dyDescent="0.3">
      <c r="A21" s="47">
        <v>13</v>
      </c>
      <c r="B21" s="41" t="s">
        <v>60</v>
      </c>
      <c r="C21" s="42"/>
      <c r="D21" s="43"/>
      <c r="E21">
        <v>0</v>
      </c>
      <c r="F21">
        <v>80</v>
      </c>
      <c r="I21">
        <f t="shared" si="0"/>
        <v>80</v>
      </c>
      <c r="M21">
        <f t="shared" si="1"/>
        <v>0</v>
      </c>
      <c r="P21">
        <f t="shared" si="2"/>
        <v>1</v>
      </c>
      <c r="Q21">
        <f t="shared" si="3"/>
        <v>0</v>
      </c>
    </row>
    <row r="22" spans="1:17" ht="15.75" thickBot="1" x14ac:dyDescent="0.3">
      <c r="A22" s="47">
        <v>14</v>
      </c>
      <c r="B22" s="41" t="s">
        <v>70</v>
      </c>
      <c r="C22" s="42"/>
      <c r="D22" s="43"/>
      <c r="E22">
        <v>0</v>
      </c>
      <c r="F22">
        <v>80</v>
      </c>
      <c r="I22">
        <f t="shared" si="0"/>
        <v>80</v>
      </c>
      <c r="M22">
        <f t="shared" si="1"/>
        <v>0</v>
      </c>
      <c r="P22">
        <f t="shared" si="2"/>
        <v>1</v>
      </c>
      <c r="Q22">
        <f t="shared" si="3"/>
        <v>0</v>
      </c>
    </row>
    <row r="23" spans="1:17" ht="15.75" thickBot="1" x14ac:dyDescent="0.3">
      <c r="A23" s="47">
        <v>15</v>
      </c>
      <c r="B23" s="41" t="s">
        <v>55</v>
      </c>
      <c r="C23" s="42"/>
      <c r="D23" s="43"/>
      <c r="E23">
        <v>0</v>
      </c>
      <c r="F23">
        <v>65</v>
      </c>
      <c r="I23">
        <f t="shared" si="0"/>
        <v>65</v>
      </c>
      <c r="M23">
        <f t="shared" si="1"/>
        <v>0</v>
      </c>
      <c r="P23">
        <f t="shared" si="2"/>
        <v>1</v>
      </c>
      <c r="Q23">
        <f t="shared" si="3"/>
        <v>0</v>
      </c>
    </row>
    <row r="24" spans="1:17" ht="15.75" thickBot="1" x14ac:dyDescent="0.3">
      <c r="A24" s="47">
        <v>16</v>
      </c>
      <c r="B24" s="41" t="s">
        <v>47</v>
      </c>
      <c r="C24" s="42"/>
      <c r="D24" s="43" t="s">
        <v>131</v>
      </c>
      <c r="E24">
        <v>65</v>
      </c>
      <c r="F24">
        <v>80</v>
      </c>
      <c r="I24">
        <f t="shared" si="0"/>
        <v>15</v>
      </c>
      <c r="M24">
        <f t="shared" si="1"/>
        <v>0</v>
      </c>
      <c r="P24">
        <f t="shared" si="2"/>
        <v>0</v>
      </c>
      <c r="Q24">
        <f t="shared" si="3"/>
        <v>1</v>
      </c>
    </row>
    <row r="25" spans="1:17" ht="15.75" thickBot="1" x14ac:dyDescent="0.3">
      <c r="A25" s="47">
        <v>17</v>
      </c>
      <c r="B25" s="41" t="s">
        <v>16</v>
      </c>
      <c r="C25" s="42"/>
      <c r="D25" s="43" t="s">
        <v>133</v>
      </c>
      <c r="E25">
        <v>48</v>
      </c>
      <c r="F25">
        <v>80</v>
      </c>
      <c r="I25">
        <f t="shared" si="0"/>
        <v>32</v>
      </c>
      <c r="M25">
        <f t="shared" si="1"/>
        <v>0</v>
      </c>
      <c r="P25">
        <f t="shared" si="2"/>
        <v>0</v>
      </c>
      <c r="Q25">
        <f t="shared" si="3"/>
        <v>1</v>
      </c>
    </row>
    <row r="26" spans="1:17" ht="15.75" thickBot="1" x14ac:dyDescent="0.3">
      <c r="A26" s="47">
        <v>18</v>
      </c>
      <c r="B26" s="41" t="s">
        <v>27</v>
      </c>
      <c r="C26" s="42"/>
      <c r="D26" s="43"/>
      <c r="E26">
        <v>18</v>
      </c>
      <c r="F26">
        <v>80</v>
      </c>
      <c r="I26">
        <f t="shared" si="0"/>
        <v>62</v>
      </c>
      <c r="M26">
        <f t="shared" si="1"/>
        <v>0</v>
      </c>
      <c r="P26">
        <f t="shared" si="2"/>
        <v>0</v>
      </c>
      <c r="Q26">
        <f t="shared" si="3"/>
        <v>1</v>
      </c>
    </row>
    <row r="27" spans="1:17" ht="15.75" thickBot="1" x14ac:dyDescent="0.3">
      <c r="A27" s="47">
        <v>19</v>
      </c>
      <c r="B27" s="41" t="s">
        <v>34</v>
      </c>
      <c r="C27" s="42"/>
      <c r="D27" s="43"/>
      <c r="E27">
        <v>65</v>
      </c>
      <c r="F27">
        <v>80</v>
      </c>
      <c r="I27">
        <f t="shared" si="0"/>
        <v>15</v>
      </c>
      <c r="M27">
        <f t="shared" si="1"/>
        <v>0</v>
      </c>
      <c r="P27">
        <f t="shared" si="2"/>
        <v>0</v>
      </c>
      <c r="Q27">
        <f t="shared" si="3"/>
        <v>1</v>
      </c>
    </row>
    <row r="28" spans="1:17" ht="15.75" thickBot="1" x14ac:dyDescent="0.3">
      <c r="A28" s="47">
        <v>20</v>
      </c>
      <c r="B28" s="41" t="s">
        <v>45</v>
      </c>
      <c r="C28" s="42"/>
      <c r="D28" s="43"/>
      <c r="E28">
        <v>75</v>
      </c>
      <c r="F28">
        <v>80</v>
      </c>
      <c r="I28">
        <f t="shared" si="0"/>
        <v>5</v>
      </c>
      <c r="M28">
        <f t="shared" si="1"/>
        <v>0</v>
      </c>
      <c r="P28">
        <f t="shared" si="2"/>
        <v>0</v>
      </c>
      <c r="Q28">
        <f t="shared" si="3"/>
        <v>1</v>
      </c>
    </row>
    <row r="29" spans="1:17" ht="15.75" thickBot="1" x14ac:dyDescent="0.3">
      <c r="A29" s="47">
        <v>21</v>
      </c>
      <c r="B29" s="41" t="s">
        <v>65</v>
      </c>
      <c r="C29" s="42"/>
      <c r="D29" s="43"/>
      <c r="E29">
        <v>65</v>
      </c>
      <c r="F29">
        <v>80</v>
      </c>
      <c r="I29">
        <f t="shared" si="0"/>
        <v>15</v>
      </c>
      <c r="M29">
        <f t="shared" si="1"/>
        <v>0</v>
      </c>
      <c r="P29">
        <f t="shared" si="2"/>
        <v>0</v>
      </c>
      <c r="Q29">
        <f t="shared" si="3"/>
        <v>1</v>
      </c>
    </row>
    <row r="30" spans="1:17" ht="15.75" thickBot="1" x14ac:dyDescent="0.3">
      <c r="A30" s="47">
        <v>22</v>
      </c>
      <c r="B30" s="41" t="s">
        <v>62</v>
      </c>
      <c r="C30" s="42"/>
      <c r="D30" s="43"/>
      <c r="E30">
        <v>47</v>
      </c>
      <c r="F30">
        <v>80</v>
      </c>
      <c r="I30">
        <f t="shared" si="0"/>
        <v>33</v>
      </c>
      <c r="M30">
        <f t="shared" si="1"/>
        <v>0</v>
      </c>
      <c r="P30">
        <f t="shared" si="2"/>
        <v>0</v>
      </c>
      <c r="Q30">
        <f t="shared" si="3"/>
        <v>1</v>
      </c>
    </row>
    <row r="31" spans="1:17" ht="15.75" thickBot="1" x14ac:dyDescent="0.3">
      <c r="A31" s="48">
        <v>23</v>
      </c>
      <c r="B31" s="44" t="s">
        <v>57</v>
      </c>
      <c r="C31" s="45"/>
      <c r="D31" s="46" t="s">
        <v>132</v>
      </c>
      <c r="E31">
        <v>48</v>
      </c>
      <c r="F31">
        <v>80</v>
      </c>
      <c r="I31">
        <f t="shared" si="0"/>
        <v>32</v>
      </c>
      <c r="M31">
        <f t="shared" si="1"/>
        <v>0</v>
      </c>
      <c r="P31">
        <f t="shared" si="2"/>
        <v>0</v>
      </c>
      <c r="Q31">
        <f t="shared" si="3"/>
        <v>1</v>
      </c>
    </row>
    <row r="32" spans="1:17" ht="15.75" thickTop="1" x14ac:dyDescent="0.25">
      <c r="J32">
        <f>SUM(J9:J31)</f>
        <v>1</v>
      </c>
      <c r="K32">
        <f t="shared" ref="K32:M32" si="4">SUM(K9:K31)</f>
        <v>1</v>
      </c>
      <c r="L32">
        <f t="shared" si="4"/>
        <v>2</v>
      </c>
      <c r="M32">
        <f t="shared" si="4"/>
        <v>13</v>
      </c>
    </row>
  </sheetData>
  <mergeCells count="2">
    <mergeCell ref="A4:B4"/>
    <mergeCell ref="C6:D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985FA986-D431-4952-ABDD-0130764B8EE5}">
          <x14:formula1>
            <xm:f>Listes!$A$4:$A$69</xm:f>
          </x14:formula1>
          <xm:sqref>B9:B31</xm:sqref>
        </x14:dataValidation>
        <x14:dataValidation type="list" allowBlank="1" showInputMessage="1" showErrorMessage="1" xr:uid="{3C10E3EF-523E-4C05-A8DD-14BF58A4946F}">
          <x14:formula1>
            <xm:f>Listes!$D$4:$D$10</xm:f>
          </x14:formula1>
          <xm:sqref>D9:D31</xm:sqref>
        </x14:dataValidation>
        <x14:dataValidation type="list" allowBlank="1" showInputMessage="1" showErrorMessage="1" xr:uid="{C969F7BF-8F4E-4849-ACD5-5A6D29FA0536}">
          <x14:formula1>
            <xm:f>Listes!$D$16</xm:f>
          </x14:formula1>
          <xm:sqref>C9:C23</xm:sqref>
        </x14:dataValidation>
        <x14:dataValidation type="list" allowBlank="1" showInputMessage="1" showErrorMessage="1" xr:uid="{7B38282B-538C-4042-B660-FB39FC601F96}">
          <x14:formula1>
            <xm:f>Calendrier!$A$4:$A$59</xm:f>
          </x14:formula1>
          <xm:sqref>C6</xm:sqref>
        </x14:dataValidation>
        <x14:dataValidation type="list" allowBlank="1" showInputMessage="1" showErrorMessage="1" xr:uid="{8AF34381-D03A-4768-BB95-1962D0623BDA}">
          <x14:formula1>
            <xm:f>Listes!$F$4:$F$9</xm:f>
          </x14:formula1>
          <xm:sqref>A4:A5 D4:D5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A9D0-BBE8-44F8-9420-C084D94379D4}">
  <sheetPr codeName="Feuil7"/>
  <dimension ref="A2:Q32"/>
  <sheetViews>
    <sheetView topLeftCell="A6" workbookViewId="0">
      <pane xSplit="4" ySplit="3" topLeftCell="E9" activePane="bottomRight" state="frozen"/>
      <selection activeCell="A6" sqref="A6"/>
      <selection pane="topRight" activeCell="E6" sqref="E6"/>
      <selection pane="bottomLeft" activeCell="A9" sqref="A9"/>
      <selection pane="bottomRight" activeCell="P8" sqref="P8:Q31"/>
    </sheetView>
  </sheetViews>
  <sheetFormatPr baseColWidth="10" defaultRowHeight="15" x14ac:dyDescent="0.25"/>
  <cols>
    <col min="1" max="1" width="2.7109375" bestFit="1" customWidth="1"/>
    <col min="2" max="2" width="13.85546875" bestFit="1" customWidth="1"/>
    <col min="3" max="3" width="4" style="19" bestFit="1" customWidth="1"/>
    <col min="4" max="4" width="13" customWidth="1"/>
    <col min="5" max="5" width="8" bestFit="1" customWidth="1"/>
    <col min="7" max="7" width="8" bestFit="1" customWidth="1"/>
  </cols>
  <sheetData>
    <row r="2" spans="1:17" ht="28.5" x14ac:dyDescent="0.45">
      <c r="A2" s="33" t="s">
        <v>140</v>
      </c>
      <c r="B2" s="33"/>
    </row>
    <row r="3" spans="1:17" ht="28.5" x14ac:dyDescent="0.45">
      <c r="A3" s="33"/>
      <c r="B3" s="33"/>
    </row>
    <row r="4" spans="1:17" ht="25.9" customHeight="1" x14ac:dyDescent="0.4">
      <c r="A4" s="54" t="s">
        <v>119</v>
      </c>
      <c r="B4" s="54"/>
      <c r="C4" s="36" t="s">
        <v>142</v>
      </c>
      <c r="D4" s="36" t="s">
        <v>122</v>
      </c>
      <c r="E4" s="37"/>
      <c r="F4" s="37"/>
    </row>
    <row r="5" spans="1:17" ht="26.25" x14ac:dyDescent="0.4">
      <c r="A5" s="34"/>
      <c r="B5" s="34"/>
      <c r="C5" s="35"/>
      <c r="D5" s="35"/>
    </row>
    <row r="6" spans="1:17" ht="15.75" x14ac:dyDescent="0.25">
      <c r="A6" s="22" t="s">
        <v>141</v>
      </c>
      <c r="C6" s="53">
        <v>45262</v>
      </c>
      <c r="D6" s="53"/>
    </row>
    <row r="7" spans="1:17" ht="16.5" thickBot="1" x14ac:dyDescent="0.3">
      <c r="A7" s="22"/>
    </row>
    <row r="8" spans="1:17" ht="17.25" thickTop="1" thickBot="1" x14ac:dyDescent="0.3">
      <c r="A8" s="38" t="s">
        <v>125</v>
      </c>
      <c r="B8" s="39" t="s">
        <v>126</v>
      </c>
      <c r="C8" s="39" t="s">
        <v>127</v>
      </c>
      <c r="D8" s="40" t="s">
        <v>128</v>
      </c>
      <c r="E8" s="24" t="s">
        <v>143</v>
      </c>
      <c r="F8" s="24" t="s">
        <v>145</v>
      </c>
      <c r="G8" s="24" t="s">
        <v>144</v>
      </c>
      <c r="H8" s="24" t="s">
        <v>146</v>
      </c>
      <c r="I8" s="24" t="s">
        <v>147</v>
      </c>
      <c r="J8" s="24" t="s">
        <v>149</v>
      </c>
      <c r="K8" s="24" t="s">
        <v>150</v>
      </c>
      <c r="L8" s="24" t="s">
        <v>148</v>
      </c>
      <c r="M8" s="24" t="s">
        <v>153</v>
      </c>
      <c r="N8" s="24" t="s">
        <v>151</v>
      </c>
      <c r="O8" s="24" t="s">
        <v>152</v>
      </c>
      <c r="P8" s="24" t="s">
        <v>131</v>
      </c>
      <c r="Q8" s="24" t="s">
        <v>157</v>
      </c>
    </row>
    <row r="9" spans="1:17" ht="15.75" thickBot="1" x14ac:dyDescent="0.3">
      <c r="A9" s="47">
        <v>1</v>
      </c>
      <c r="B9" s="41" t="s">
        <v>2</v>
      </c>
      <c r="C9" s="42" t="s">
        <v>138</v>
      </c>
      <c r="D9" s="43" t="s">
        <v>130</v>
      </c>
      <c r="E9">
        <v>0</v>
      </c>
      <c r="F9">
        <v>61</v>
      </c>
      <c r="I9">
        <f>(F9-E9)+(H9-G9)</f>
        <v>61</v>
      </c>
      <c r="M9">
        <f>(J9*5)+(K9*2)+(L9*3)</f>
        <v>0</v>
      </c>
      <c r="P9">
        <f>IF(A9&lt;16,1,0)</f>
        <v>1</v>
      </c>
      <c r="Q9">
        <f>IF(A9&gt;15,1,0)</f>
        <v>0</v>
      </c>
    </row>
    <row r="10" spans="1:17" ht="15.75" thickBot="1" x14ac:dyDescent="0.3">
      <c r="A10" s="47">
        <v>2</v>
      </c>
      <c r="B10" s="41" t="s">
        <v>91</v>
      </c>
      <c r="C10" s="42"/>
      <c r="D10" s="43" t="s">
        <v>133</v>
      </c>
      <c r="E10">
        <v>0</v>
      </c>
      <c r="F10">
        <v>61</v>
      </c>
      <c r="I10">
        <f t="shared" ref="I10:I31" si="0">(F10-E10)+(H10-G10)</f>
        <v>61</v>
      </c>
      <c r="M10">
        <f t="shared" ref="M10:M31" si="1">(J10*5)+(K10*2)+(L10*3)</f>
        <v>0</v>
      </c>
      <c r="P10">
        <f t="shared" ref="P10:P31" si="2">IF(A10&lt;16,1,0)</f>
        <v>1</v>
      </c>
      <c r="Q10">
        <f t="shared" ref="Q10:Q31" si="3">IF(A10&gt;15,1,0)</f>
        <v>0</v>
      </c>
    </row>
    <row r="11" spans="1:17" ht="15.75" thickBot="1" x14ac:dyDescent="0.3">
      <c r="A11" s="47">
        <v>3</v>
      </c>
      <c r="B11" s="41" t="s">
        <v>68</v>
      </c>
      <c r="C11" s="42"/>
      <c r="D11" s="43" t="s">
        <v>136</v>
      </c>
      <c r="E11">
        <v>0</v>
      </c>
      <c r="F11">
        <v>61</v>
      </c>
      <c r="I11">
        <f t="shared" si="0"/>
        <v>61</v>
      </c>
      <c r="M11">
        <f t="shared" si="1"/>
        <v>0</v>
      </c>
      <c r="P11">
        <f t="shared" si="2"/>
        <v>1</v>
      </c>
      <c r="Q11">
        <f t="shared" si="3"/>
        <v>0</v>
      </c>
    </row>
    <row r="12" spans="1:17" ht="15.75" thickBot="1" x14ac:dyDescent="0.3">
      <c r="A12" s="47">
        <v>4</v>
      </c>
      <c r="B12" s="41" t="s">
        <v>36</v>
      </c>
      <c r="C12" s="42"/>
      <c r="D12" s="43"/>
      <c r="E12">
        <v>0</v>
      </c>
      <c r="F12">
        <v>80</v>
      </c>
      <c r="I12">
        <f t="shared" si="0"/>
        <v>80</v>
      </c>
      <c r="M12">
        <f t="shared" si="1"/>
        <v>0</v>
      </c>
      <c r="P12">
        <f t="shared" si="2"/>
        <v>1</v>
      </c>
      <c r="Q12">
        <f t="shared" si="3"/>
        <v>0</v>
      </c>
    </row>
    <row r="13" spans="1:17" ht="15.75" thickBot="1" x14ac:dyDescent="0.3">
      <c r="A13" s="47">
        <v>5</v>
      </c>
      <c r="B13" s="41" t="s">
        <v>92</v>
      </c>
      <c r="C13" s="42"/>
      <c r="D13" s="43"/>
      <c r="E13">
        <v>0</v>
      </c>
      <c r="F13">
        <v>80</v>
      </c>
      <c r="I13">
        <f t="shared" si="0"/>
        <v>80</v>
      </c>
      <c r="M13">
        <f t="shared" si="1"/>
        <v>0</v>
      </c>
      <c r="P13">
        <f t="shared" si="2"/>
        <v>1</v>
      </c>
      <c r="Q13">
        <f t="shared" si="3"/>
        <v>0</v>
      </c>
    </row>
    <row r="14" spans="1:17" ht="15.75" thickBot="1" x14ac:dyDescent="0.3">
      <c r="A14" s="47">
        <v>6</v>
      </c>
      <c r="B14" s="41" t="s">
        <v>34</v>
      </c>
      <c r="C14" s="42"/>
      <c r="D14" s="43"/>
      <c r="E14">
        <v>0</v>
      </c>
      <c r="F14">
        <v>67</v>
      </c>
      <c r="I14">
        <f t="shared" si="0"/>
        <v>67</v>
      </c>
      <c r="M14">
        <f t="shared" si="1"/>
        <v>0</v>
      </c>
      <c r="P14">
        <f t="shared" si="2"/>
        <v>1</v>
      </c>
      <c r="Q14">
        <f t="shared" si="3"/>
        <v>0</v>
      </c>
    </row>
    <row r="15" spans="1:17" ht="15.75" thickBot="1" x14ac:dyDescent="0.3">
      <c r="A15" s="47">
        <v>7</v>
      </c>
      <c r="B15" s="41" t="s">
        <v>0</v>
      </c>
      <c r="C15" s="42"/>
      <c r="D15" s="43"/>
      <c r="E15">
        <v>0</v>
      </c>
      <c r="F15">
        <v>53</v>
      </c>
      <c r="I15">
        <f t="shared" si="0"/>
        <v>53</v>
      </c>
      <c r="M15">
        <f t="shared" si="1"/>
        <v>0</v>
      </c>
      <c r="P15">
        <f t="shared" si="2"/>
        <v>1</v>
      </c>
      <c r="Q15">
        <f t="shared" si="3"/>
        <v>0</v>
      </c>
    </row>
    <row r="16" spans="1:17" ht="15.75" thickBot="1" x14ac:dyDescent="0.3">
      <c r="A16" s="47">
        <v>8</v>
      </c>
      <c r="B16" s="41" t="s">
        <v>44</v>
      </c>
      <c r="C16" s="42"/>
      <c r="D16" s="43"/>
      <c r="E16">
        <v>0</v>
      </c>
      <c r="F16">
        <v>80</v>
      </c>
      <c r="I16">
        <f t="shared" si="0"/>
        <v>80</v>
      </c>
      <c r="M16">
        <f t="shared" si="1"/>
        <v>0</v>
      </c>
      <c r="P16">
        <f t="shared" si="2"/>
        <v>1</v>
      </c>
      <c r="Q16">
        <f t="shared" si="3"/>
        <v>0</v>
      </c>
    </row>
    <row r="17" spans="1:17" ht="15.75" thickBot="1" x14ac:dyDescent="0.3">
      <c r="A17" s="47">
        <v>9</v>
      </c>
      <c r="B17" s="41" t="s">
        <v>65</v>
      </c>
      <c r="C17" s="42"/>
      <c r="D17" s="43"/>
      <c r="E17">
        <v>0</v>
      </c>
      <c r="F17">
        <v>53</v>
      </c>
      <c r="G17">
        <v>67</v>
      </c>
      <c r="H17">
        <v>80</v>
      </c>
      <c r="I17">
        <f t="shared" si="0"/>
        <v>66</v>
      </c>
      <c r="M17">
        <f t="shared" si="1"/>
        <v>0</v>
      </c>
      <c r="P17">
        <f t="shared" si="2"/>
        <v>1</v>
      </c>
      <c r="Q17">
        <f t="shared" si="3"/>
        <v>0</v>
      </c>
    </row>
    <row r="18" spans="1:17" ht="15.75" thickBot="1" x14ac:dyDescent="0.3">
      <c r="A18" s="47">
        <v>10</v>
      </c>
      <c r="B18" s="41" t="s">
        <v>78</v>
      </c>
      <c r="C18" s="42"/>
      <c r="D18" s="43"/>
      <c r="E18">
        <v>0</v>
      </c>
      <c r="F18">
        <v>67</v>
      </c>
      <c r="I18">
        <f t="shared" si="0"/>
        <v>67</v>
      </c>
      <c r="M18">
        <f t="shared" si="1"/>
        <v>0</v>
      </c>
      <c r="P18">
        <f t="shared" si="2"/>
        <v>1</v>
      </c>
      <c r="Q18">
        <f t="shared" si="3"/>
        <v>0</v>
      </c>
    </row>
    <row r="19" spans="1:17" ht="15.75" thickBot="1" x14ac:dyDescent="0.3">
      <c r="A19" s="47">
        <v>11</v>
      </c>
      <c r="B19" s="41" t="s">
        <v>46</v>
      </c>
      <c r="C19" s="42"/>
      <c r="D19" s="43"/>
      <c r="E19">
        <v>0</v>
      </c>
      <c r="F19">
        <v>80</v>
      </c>
      <c r="I19">
        <f t="shared" si="0"/>
        <v>80</v>
      </c>
      <c r="L19">
        <v>3</v>
      </c>
      <c r="M19">
        <f t="shared" si="1"/>
        <v>9</v>
      </c>
      <c r="P19">
        <f t="shared" si="2"/>
        <v>1</v>
      </c>
      <c r="Q19">
        <f t="shared" si="3"/>
        <v>0</v>
      </c>
    </row>
    <row r="20" spans="1:17" ht="15.75" thickBot="1" x14ac:dyDescent="0.3">
      <c r="A20" s="47">
        <v>12</v>
      </c>
      <c r="B20" s="41" t="s">
        <v>62</v>
      </c>
      <c r="C20" s="42"/>
      <c r="D20" s="43"/>
      <c r="E20">
        <v>0</v>
      </c>
      <c r="F20">
        <v>80</v>
      </c>
      <c r="I20">
        <f t="shared" si="0"/>
        <v>80</v>
      </c>
      <c r="M20">
        <f t="shared" si="1"/>
        <v>0</v>
      </c>
      <c r="P20">
        <f t="shared" si="2"/>
        <v>1</v>
      </c>
      <c r="Q20">
        <f t="shared" si="3"/>
        <v>0</v>
      </c>
    </row>
    <row r="21" spans="1:17" ht="15.75" thickBot="1" x14ac:dyDescent="0.3">
      <c r="A21" s="47">
        <v>13</v>
      </c>
      <c r="B21" s="41" t="s">
        <v>60</v>
      </c>
      <c r="C21" s="42"/>
      <c r="D21" s="43"/>
      <c r="E21">
        <v>0</v>
      </c>
      <c r="F21">
        <v>53</v>
      </c>
      <c r="I21">
        <f t="shared" si="0"/>
        <v>53</v>
      </c>
      <c r="M21">
        <f t="shared" si="1"/>
        <v>0</v>
      </c>
      <c r="P21">
        <f t="shared" si="2"/>
        <v>1</v>
      </c>
      <c r="Q21">
        <f t="shared" si="3"/>
        <v>0</v>
      </c>
    </row>
    <row r="22" spans="1:17" ht="15.75" thickBot="1" x14ac:dyDescent="0.3">
      <c r="A22" s="47">
        <v>14</v>
      </c>
      <c r="B22" s="41" t="s">
        <v>52</v>
      </c>
      <c r="C22" s="42"/>
      <c r="D22" s="43"/>
      <c r="E22">
        <v>0</v>
      </c>
      <c r="F22">
        <v>67</v>
      </c>
      <c r="I22">
        <f t="shared" si="0"/>
        <v>67</v>
      </c>
      <c r="M22">
        <f t="shared" si="1"/>
        <v>0</v>
      </c>
      <c r="P22">
        <f t="shared" si="2"/>
        <v>1</v>
      </c>
      <c r="Q22">
        <f t="shared" si="3"/>
        <v>0</v>
      </c>
    </row>
    <row r="23" spans="1:17" ht="15.75" thickBot="1" x14ac:dyDescent="0.3">
      <c r="A23" s="47">
        <v>15</v>
      </c>
      <c r="B23" s="41" t="s">
        <v>55</v>
      </c>
      <c r="C23" s="42"/>
      <c r="D23" s="43"/>
      <c r="E23">
        <v>0</v>
      </c>
      <c r="F23">
        <v>80</v>
      </c>
      <c r="I23">
        <f t="shared" si="0"/>
        <v>80</v>
      </c>
      <c r="M23">
        <f t="shared" si="1"/>
        <v>0</v>
      </c>
      <c r="P23">
        <f t="shared" si="2"/>
        <v>1</v>
      </c>
      <c r="Q23">
        <f t="shared" si="3"/>
        <v>0</v>
      </c>
    </row>
    <row r="24" spans="1:17" ht="15.75" thickBot="1" x14ac:dyDescent="0.3">
      <c r="A24" s="47">
        <v>16</v>
      </c>
      <c r="B24" s="41" t="s">
        <v>47</v>
      </c>
      <c r="C24" s="42"/>
      <c r="D24" s="43" t="s">
        <v>131</v>
      </c>
      <c r="E24">
        <v>61</v>
      </c>
      <c r="F24">
        <v>80</v>
      </c>
      <c r="I24">
        <f t="shared" si="0"/>
        <v>19</v>
      </c>
      <c r="M24">
        <f t="shared" si="1"/>
        <v>0</v>
      </c>
      <c r="P24">
        <f t="shared" si="2"/>
        <v>0</v>
      </c>
      <c r="Q24">
        <f t="shared" si="3"/>
        <v>1</v>
      </c>
    </row>
    <row r="25" spans="1:17" ht="15.75" thickBot="1" x14ac:dyDescent="0.3">
      <c r="A25" s="47">
        <v>17</v>
      </c>
      <c r="B25" s="41" t="s">
        <v>16</v>
      </c>
      <c r="C25" s="42"/>
      <c r="D25" s="43" t="s">
        <v>133</v>
      </c>
      <c r="E25">
        <v>61</v>
      </c>
      <c r="F25">
        <v>80</v>
      </c>
      <c r="I25">
        <f t="shared" si="0"/>
        <v>19</v>
      </c>
      <c r="M25">
        <f t="shared" si="1"/>
        <v>0</v>
      </c>
      <c r="P25">
        <f t="shared" si="2"/>
        <v>0</v>
      </c>
      <c r="Q25">
        <f t="shared" si="3"/>
        <v>1</v>
      </c>
    </row>
    <row r="26" spans="1:17" ht="15.75" thickBot="1" x14ac:dyDescent="0.3">
      <c r="A26" s="47">
        <v>18</v>
      </c>
      <c r="B26" s="41" t="s">
        <v>27</v>
      </c>
      <c r="C26" s="42"/>
      <c r="D26" s="43"/>
      <c r="E26">
        <v>53</v>
      </c>
      <c r="F26">
        <v>80</v>
      </c>
      <c r="I26">
        <f t="shared" si="0"/>
        <v>27</v>
      </c>
      <c r="M26">
        <f t="shared" si="1"/>
        <v>0</v>
      </c>
      <c r="P26">
        <f t="shared" si="2"/>
        <v>0</v>
      </c>
      <c r="Q26">
        <f t="shared" si="3"/>
        <v>1</v>
      </c>
    </row>
    <row r="27" spans="1:17" ht="15.75" thickBot="1" x14ac:dyDescent="0.3">
      <c r="A27" s="47">
        <v>19</v>
      </c>
      <c r="B27" s="41" t="s">
        <v>79</v>
      </c>
      <c r="C27" s="42"/>
      <c r="D27" s="43"/>
      <c r="E27">
        <v>67</v>
      </c>
      <c r="F27">
        <v>80</v>
      </c>
      <c r="I27">
        <f t="shared" si="0"/>
        <v>13</v>
      </c>
      <c r="M27">
        <f t="shared" si="1"/>
        <v>0</v>
      </c>
      <c r="P27">
        <f t="shared" si="2"/>
        <v>0</v>
      </c>
      <c r="Q27">
        <f t="shared" si="3"/>
        <v>1</v>
      </c>
    </row>
    <row r="28" spans="1:17" ht="15.75" thickBot="1" x14ac:dyDescent="0.3">
      <c r="A28" s="47">
        <v>20</v>
      </c>
      <c r="B28" s="41" t="s">
        <v>26</v>
      </c>
      <c r="C28" s="42"/>
      <c r="D28" s="43"/>
      <c r="E28">
        <v>53</v>
      </c>
      <c r="F28">
        <v>80</v>
      </c>
      <c r="I28">
        <f t="shared" si="0"/>
        <v>27</v>
      </c>
      <c r="M28">
        <f t="shared" si="1"/>
        <v>0</v>
      </c>
      <c r="P28">
        <f t="shared" si="2"/>
        <v>0</v>
      </c>
      <c r="Q28">
        <f t="shared" si="3"/>
        <v>1</v>
      </c>
    </row>
    <row r="29" spans="1:17" ht="15.75" thickBot="1" x14ac:dyDescent="0.3">
      <c r="A29" s="47">
        <v>21</v>
      </c>
      <c r="B29" s="41" t="s">
        <v>38</v>
      </c>
      <c r="C29" s="42"/>
      <c r="D29" s="43"/>
      <c r="E29">
        <v>53</v>
      </c>
      <c r="F29">
        <v>80</v>
      </c>
      <c r="I29">
        <f t="shared" si="0"/>
        <v>27</v>
      </c>
      <c r="M29">
        <f t="shared" si="1"/>
        <v>0</v>
      </c>
      <c r="P29">
        <f t="shared" si="2"/>
        <v>0</v>
      </c>
      <c r="Q29">
        <f t="shared" si="3"/>
        <v>1</v>
      </c>
    </row>
    <row r="30" spans="1:17" ht="15.75" thickBot="1" x14ac:dyDescent="0.3">
      <c r="A30" s="47">
        <v>22</v>
      </c>
      <c r="B30" s="41" t="s">
        <v>6</v>
      </c>
      <c r="C30" s="42"/>
      <c r="D30" s="43"/>
      <c r="E30">
        <v>67</v>
      </c>
      <c r="F30">
        <v>80</v>
      </c>
      <c r="I30">
        <f t="shared" si="0"/>
        <v>13</v>
      </c>
      <c r="M30">
        <f t="shared" si="1"/>
        <v>0</v>
      </c>
      <c r="P30">
        <f t="shared" si="2"/>
        <v>0</v>
      </c>
      <c r="Q30">
        <f t="shared" si="3"/>
        <v>1</v>
      </c>
    </row>
    <row r="31" spans="1:17" ht="15.75" thickBot="1" x14ac:dyDescent="0.3">
      <c r="A31" s="48">
        <v>23</v>
      </c>
      <c r="B31" s="44" t="s">
        <v>57</v>
      </c>
      <c r="C31" s="45"/>
      <c r="D31" s="46" t="s">
        <v>132</v>
      </c>
      <c r="E31">
        <v>61</v>
      </c>
      <c r="F31">
        <v>80</v>
      </c>
      <c r="I31">
        <f t="shared" si="0"/>
        <v>19</v>
      </c>
      <c r="M31">
        <f t="shared" si="1"/>
        <v>0</v>
      </c>
      <c r="P31">
        <f t="shared" si="2"/>
        <v>0</v>
      </c>
      <c r="Q31">
        <f t="shared" si="3"/>
        <v>1</v>
      </c>
    </row>
    <row r="32" spans="1:17" ht="15.75" thickTop="1" x14ac:dyDescent="0.25">
      <c r="J32">
        <f>SUM(J9:J31)</f>
        <v>0</v>
      </c>
      <c r="K32">
        <f t="shared" ref="K32:M32" si="4">SUM(K9:K31)</f>
        <v>0</v>
      </c>
      <c r="L32">
        <f t="shared" si="4"/>
        <v>3</v>
      </c>
      <c r="M32">
        <f t="shared" si="4"/>
        <v>9</v>
      </c>
    </row>
  </sheetData>
  <mergeCells count="2">
    <mergeCell ref="A4:B4"/>
    <mergeCell ref="C6:D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9EAF09E-C62E-4A34-90B5-94B54F82C4D3}">
          <x14:formula1>
            <xm:f>Listes!$F$4:$F$9</xm:f>
          </x14:formula1>
          <xm:sqref>A4:A5 D4:D5</xm:sqref>
        </x14:dataValidation>
        <x14:dataValidation type="list" allowBlank="1" showInputMessage="1" showErrorMessage="1" xr:uid="{D86C6D17-5464-4F58-B9A3-5E2919BEC0FA}">
          <x14:formula1>
            <xm:f>Calendrier!$A$4:$A$59</xm:f>
          </x14:formula1>
          <xm:sqref>C6</xm:sqref>
        </x14:dataValidation>
        <x14:dataValidation type="list" allowBlank="1" showInputMessage="1" showErrorMessage="1" xr:uid="{E0EB2527-EF58-4938-B2E0-3F3D70312822}">
          <x14:formula1>
            <xm:f>Listes!$D$16</xm:f>
          </x14:formula1>
          <xm:sqref>C9:C23</xm:sqref>
        </x14:dataValidation>
        <x14:dataValidation type="list" allowBlank="1" showInputMessage="1" showErrorMessage="1" xr:uid="{1239A5CC-7B40-4896-880B-056E494EF381}">
          <x14:formula1>
            <xm:f>Listes!$D$4:$D$10</xm:f>
          </x14:formula1>
          <xm:sqref>D9:D31</xm:sqref>
        </x14:dataValidation>
        <x14:dataValidation type="list" allowBlank="1" showInputMessage="1" showErrorMessage="1" xr:uid="{F6B1AEE6-63D6-4047-9D51-E75957A449BE}">
          <x14:formula1>
            <xm:f>Listes!$A$4:$A$69</xm:f>
          </x14:formula1>
          <xm:sqref>B9:B31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20F13-F7A4-49DE-A99C-802E0BA79F2E}">
  <sheetPr codeName="Feuil8"/>
  <dimension ref="A2:Q32"/>
  <sheetViews>
    <sheetView topLeftCell="A6" workbookViewId="0">
      <pane xSplit="4" ySplit="3" topLeftCell="E9" activePane="bottomRight" state="frozen"/>
      <selection activeCell="A6" sqref="A6"/>
      <selection pane="topRight" activeCell="E6" sqref="E6"/>
      <selection pane="bottomLeft" activeCell="A9" sqref="A9"/>
      <selection pane="bottomRight" activeCell="P8" sqref="P8:Q31"/>
    </sheetView>
  </sheetViews>
  <sheetFormatPr baseColWidth="10" defaultRowHeight="15" x14ac:dyDescent="0.25"/>
  <cols>
    <col min="1" max="1" width="2.7109375" bestFit="1" customWidth="1"/>
    <col min="2" max="2" width="13.85546875" bestFit="1" customWidth="1"/>
    <col min="3" max="3" width="4" style="19" bestFit="1" customWidth="1"/>
    <col min="4" max="4" width="13" customWidth="1"/>
    <col min="5" max="5" width="8" bestFit="1" customWidth="1"/>
    <col min="7" max="7" width="8" bestFit="1" customWidth="1"/>
  </cols>
  <sheetData>
    <row r="2" spans="1:17" ht="28.5" x14ac:dyDescent="0.45">
      <c r="A2" s="33" t="s">
        <v>140</v>
      </c>
      <c r="B2" s="33"/>
    </row>
    <row r="3" spans="1:17" ht="28.5" x14ac:dyDescent="0.45">
      <c r="A3" s="33"/>
      <c r="B3" s="33"/>
    </row>
    <row r="4" spans="1:17" ht="25.9" customHeight="1" x14ac:dyDescent="0.4">
      <c r="A4" s="54" t="s">
        <v>119</v>
      </c>
      <c r="B4" s="54"/>
      <c r="C4" s="36" t="s">
        <v>142</v>
      </c>
      <c r="D4" s="36" t="s">
        <v>122</v>
      </c>
      <c r="E4" s="37"/>
      <c r="F4" s="37"/>
    </row>
    <row r="5" spans="1:17" ht="26.25" x14ac:dyDescent="0.4">
      <c r="A5" s="34"/>
      <c r="B5" s="34"/>
      <c r="C5" s="35"/>
      <c r="D5" s="35"/>
    </row>
    <row r="6" spans="1:17" ht="15.75" x14ac:dyDescent="0.25">
      <c r="A6" s="22" t="s">
        <v>141</v>
      </c>
      <c r="C6" s="53">
        <v>45262</v>
      </c>
      <c r="D6" s="53"/>
    </row>
    <row r="7" spans="1:17" ht="16.5" thickBot="1" x14ac:dyDescent="0.3">
      <c r="A7" s="22"/>
    </row>
    <row r="8" spans="1:17" ht="17.25" thickTop="1" thickBot="1" x14ac:dyDescent="0.3">
      <c r="A8" s="38" t="s">
        <v>125</v>
      </c>
      <c r="B8" s="39" t="s">
        <v>126</v>
      </c>
      <c r="C8" s="39" t="s">
        <v>127</v>
      </c>
      <c r="D8" s="40" t="s">
        <v>128</v>
      </c>
      <c r="E8" s="24" t="s">
        <v>143</v>
      </c>
      <c r="F8" s="24" t="s">
        <v>145</v>
      </c>
      <c r="G8" s="24" t="s">
        <v>144</v>
      </c>
      <c r="H8" s="24" t="s">
        <v>146</v>
      </c>
      <c r="I8" s="24" t="s">
        <v>147</v>
      </c>
      <c r="J8" s="24" t="s">
        <v>149</v>
      </c>
      <c r="K8" s="24" t="s">
        <v>150</v>
      </c>
      <c r="L8" s="24" t="s">
        <v>148</v>
      </c>
      <c r="M8" s="24" t="s">
        <v>153</v>
      </c>
      <c r="N8" s="24" t="s">
        <v>151</v>
      </c>
      <c r="O8" s="24" t="s">
        <v>152</v>
      </c>
      <c r="P8" s="24" t="s">
        <v>131</v>
      </c>
      <c r="Q8" s="24" t="s">
        <v>157</v>
      </c>
    </row>
    <row r="9" spans="1:17" ht="15.75" thickBot="1" x14ac:dyDescent="0.3">
      <c r="A9" s="47">
        <v>1</v>
      </c>
      <c r="B9" s="41" t="s">
        <v>2</v>
      </c>
      <c r="C9" s="42" t="s">
        <v>138</v>
      </c>
      <c r="D9" s="43" t="s">
        <v>130</v>
      </c>
      <c r="E9">
        <v>0</v>
      </c>
      <c r="F9">
        <v>51</v>
      </c>
      <c r="I9">
        <f>(F9-E9)+(H9-G9)</f>
        <v>51</v>
      </c>
      <c r="M9">
        <f>(J9*5)+(K9*2)+(L9*3)</f>
        <v>0</v>
      </c>
      <c r="P9">
        <f>IF(A9&lt;16,1,0)</f>
        <v>1</v>
      </c>
      <c r="Q9">
        <f>IF(A9&gt;15,1,0)</f>
        <v>0</v>
      </c>
    </row>
    <row r="10" spans="1:17" ht="15.75" thickBot="1" x14ac:dyDescent="0.3">
      <c r="A10" s="47">
        <v>2</v>
      </c>
      <c r="B10" s="41" t="s">
        <v>91</v>
      </c>
      <c r="C10" s="42"/>
      <c r="D10" s="43" t="s">
        <v>133</v>
      </c>
      <c r="E10">
        <v>0</v>
      </c>
      <c r="F10">
        <v>51</v>
      </c>
      <c r="I10">
        <f t="shared" ref="I10:I31" si="0">(F10-E10)+(H10-G10)</f>
        <v>51</v>
      </c>
      <c r="M10">
        <f t="shared" ref="M10:M31" si="1">(J10*5)+(K10*2)+(L10*3)</f>
        <v>0</v>
      </c>
      <c r="P10">
        <f t="shared" ref="P10:P31" si="2">IF(A10&lt;16,1,0)</f>
        <v>1</v>
      </c>
      <c r="Q10">
        <f t="shared" ref="Q10:Q31" si="3">IF(A10&gt;15,1,0)</f>
        <v>0</v>
      </c>
    </row>
    <row r="11" spans="1:17" ht="15.75" thickBot="1" x14ac:dyDescent="0.3">
      <c r="A11" s="47">
        <v>3</v>
      </c>
      <c r="B11" s="41" t="s">
        <v>68</v>
      </c>
      <c r="C11" s="42"/>
      <c r="D11" s="43" t="s">
        <v>136</v>
      </c>
      <c r="E11">
        <v>0</v>
      </c>
      <c r="F11">
        <v>51</v>
      </c>
      <c r="I11">
        <f t="shared" si="0"/>
        <v>51</v>
      </c>
      <c r="J11">
        <v>2</v>
      </c>
      <c r="M11">
        <f t="shared" si="1"/>
        <v>10</v>
      </c>
      <c r="P11">
        <f t="shared" si="2"/>
        <v>1</v>
      </c>
      <c r="Q11">
        <f t="shared" si="3"/>
        <v>0</v>
      </c>
    </row>
    <row r="12" spans="1:17" ht="15.75" thickBot="1" x14ac:dyDescent="0.3">
      <c r="A12" s="47">
        <v>4</v>
      </c>
      <c r="B12" s="41" t="s">
        <v>44</v>
      </c>
      <c r="C12" s="42"/>
      <c r="D12" s="43"/>
      <c r="E12">
        <v>0</v>
      </c>
      <c r="F12">
        <v>80</v>
      </c>
      <c r="I12">
        <f t="shared" si="0"/>
        <v>80</v>
      </c>
      <c r="M12">
        <f t="shared" si="1"/>
        <v>0</v>
      </c>
      <c r="P12">
        <f t="shared" si="2"/>
        <v>1</v>
      </c>
      <c r="Q12">
        <f t="shared" si="3"/>
        <v>0</v>
      </c>
    </row>
    <row r="13" spans="1:17" ht="15.75" thickBot="1" x14ac:dyDescent="0.3">
      <c r="A13" s="47">
        <v>5</v>
      </c>
      <c r="B13" s="41" t="s">
        <v>92</v>
      </c>
      <c r="C13" s="42"/>
      <c r="D13" s="43"/>
      <c r="E13">
        <v>0</v>
      </c>
      <c r="F13">
        <v>80</v>
      </c>
      <c r="I13">
        <f t="shared" si="0"/>
        <v>80</v>
      </c>
      <c r="M13">
        <f t="shared" si="1"/>
        <v>0</v>
      </c>
      <c r="P13">
        <f t="shared" si="2"/>
        <v>1</v>
      </c>
      <c r="Q13">
        <f t="shared" si="3"/>
        <v>0</v>
      </c>
    </row>
    <row r="14" spans="1:17" ht="15.75" thickBot="1" x14ac:dyDescent="0.3">
      <c r="A14" s="47">
        <v>6</v>
      </c>
      <c r="B14" s="41" t="s">
        <v>48</v>
      </c>
      <c r="C14" s="42"/>
      <c r="D14" s="43"/>
      <c r="E14">
        <v>0</v>
      </c>
      <c r="F14">
        <v>80</v>
      </c>
      <c r="I14">
        <f t="shared" si="0"/>
        <v>80</v>
      </c>
      <c r="M14">
        <f t="shared" si="1"/>
        <v>0</v>
      </c>
      <c r="P14">
        <f t="shared" si="2"/>
        <v>1</v>
      </c>
      <c r="Q14">
        <f t="shared" si="3"/>
        <v>0</v>
      </c>
    </row>
    <row r="15" spans="1:17" ht="15.75" thickBot="1" x14ac:dyDescent="0.3">
      <c r="A15" s="47">
        <v>7</v>
      </c>
      <c r="B15" s="41" t="s">
        <v>0</v>
      </c>
      <c r="C15" s="42"/>
      <c r="D15" s="43"/>
      <c r="E15">
        <v>0</v>
      </c>
      <c r="F15">
        <v>56</v>
      </c>
      <c r="I15">
        <f t="shared" si="0"/>
        <v>56</v>
      </c>
      <c r="J15">
        <v>2</v>
      </c>
      <c r="M15">
        <f t="shared" si="1"/>
        <v>10</v>
      </c>
      <c r="P15">
        <f t="shared" si="2"/>
        <v>1</v>
      </c>
      <c r="Q15">
        <f t="shared" si="3"/>
        <v>0</v>
      </c>
    </row>
    <row r="16" spans="1:17" ht="15.75" thickBot="1" x14ac:dyDescent="0.3">
      <c r="A16" s="47">
        <v>8</v>
      </c>
      <c r="B16" s="41" t="s">
        <v>79</v>
      </c>
      <c r="C16" s="42"/>
      <c r="D16" s="43"/>
      <c r="E16">
        <v>0</v>
      </c>
      <c r="F16">
        <v>62</v>
      </c>
      <c r="I16">
        <f t="shared" si="0"/>
        <v>62</v>
      </c>
      <c r="M16">
        <f t="shared" si="1"/>
        <v>0</v>
      </c>
      <c r="P16">
        <f t="shared" si="2"/>
        <v>1</v>
      </c>
      <c r="Q16">
        <f t="shared" si="3"/>
        <v>0</v>
      </c>
    </row>
    <row r="17" spans="1:17" ht="15.75" thickBot="1" x14ac:dyDescent="0.3">
      <c r="A17" s="47">
        <v>9</v>
      </c>
      <c r="B17" s="41" t="s">
        <v>38</v>
      </c>
      <c r="C17" s="42"/>
      <c r="D17" s="43"/>
      <c r="E17">
        <v>0</v>
      </c>
      <c r="F17">
        <v>80</v>
      </c>
      <c r="I17">
        <f t="shared" si="0"/>
        <v>80</v>
      </c>
      <c r="M17">
        <f t="shared" si="1"/>
        <v>0</v>
      </c>
      <c r="P17">
        <f t="shared" si="2"/>
        <v>1</v>
      </c>
      <c r="Q17">
        <f t="shared" si="3"/>
        <v>0</v>
      </c>
    </row>
    <row r="18" spans="1:17" ht="15.75" thickBot="1" x14ac:dyDescent="0.3">
      <c r="A18" s="47">
        <v>10</v>
      </c>
      <c r="B18" s="41" t="s">
        <v>78</v>
      </c>
      <c r="C18" s="42"/>
      <c r="D18" s="43"/>
      <c r="E18">
        <v>0</v>
      </c>
      <c r="F18">
        <v>62</v>
      </c>
      <c r="I18">
        <f t="shared" si="0"/>
        <v>62</v>
      </c>
      <c r="K18">
        <v>3</v>
      </c>
      <c r="L18">
        <v>2</v>
      </c>
      <c r="M18">
        <f t="shared" si="1"/>
        <v>12</v>
      </c>
      <c r="P18">
        <f t="shared" si="2"/>
        <v>1</v>
      </c>
      <c r="Q18">
        <f t="shared" si="3"/>
        <v>0</v>
      </c>
    </row>
    <row r="19" spans="1:17" ht="15.75" thickBot="1" x14ac:dyDescent="0.3">
      <c r="A19" s="47">
        <v>11</v>
      </c>
      <c r="B19" s="41" t="s">
        <v>52</v>
      </c>
      <c r="C19" s="42"/>
      <c r="D19" s="43"/>
      <c r="E19">
        <v>0</v>
      </c>
      <c r="F19">
        <v>62</v>
      </c>
      <c r="G19">
        <v>67</v>
      </c>
      <c r="H19">
        <v>80</v>
      </c>
      <c r="I19">
        <f t="shared" si="0"/>
        <v>75</v>
      </c>
      <c r="J19">
        <v>1</v>
      </c>
      <c r="M19">
        <f t="shared" si="1"/>
        <v>5</v>
      </c>
      <c r="P19">
        <f t="shared" si="2"/>
        <v>1</v>
      </c>
      <c r="Q19">
        <f t="shared" si="3"/>
        <v>0</v>
      </c>
    </row>
    <row r="20" spans="1:17" ht="15.75" thickBot="1" x14ac:dyDescent="0.3">
      <c r="A20" s="47">
        <v>12</v>
      </c>
      <c r="B20" s="41" t="s">
        <v>22</v>
      </c>
      <c r="C20" s="42"/>
      <c r="D20" s="43"/>
      <c r="E20">
        <v>0</v>
      </c>
      <c r="F20">
        <v>67</v>
      </c>
      <c r="I20">
        <f t="shared" si="0"/>
        <v>67</v>
      </c>
      <c r="M20">
        <f t="shared" si="1"/>
        <v>0</v>
      </c>
      <c r="P20">
        <f t="shared" si="2"/>
        <v>1</v>
      </c>
      <c r="Q20">
        <f t="shared" si="3"/>
        <v>0</v>
      </c>
    </row>
    <row r="21" spans="1:17" ht="15.75" thickBot="1" x14ac:dyDescent="0.3">
      <c r="A21" s="47">
        <v>13</v>
      </c>
      <c r="B21" s="41" t="s">
        <v>62</v>
      </c>
      <c r="C21" s="42"/>
      <c r="D21" s="43"/>
      <c r="E21">
        <v>0</v>
      </c>
      <c r="F21">
        <v>32</v>
      </c>
      <c r="I21">
        <f t="shared" si="0"/>
        <v>32</v>
      </c>
      <c r="M21">
        <f t="shared" si="1"/>
        <v>0</v>
      </c>
      <c r="P21">
        <f t="shared" si="2"/>
        <v>1</v>
      </c>
      <c r="Q21">
        <f t="shared" si="3"/>
        <v>0</v>
      </c>
    </row>
    <row r="22" spans="1:17" ht="15.75" thickBot="1" x14ac:dyDescent="0.3">
      <c r="A22" s="47">
        <v>14</v>
      </c>
      <c r="B22" s="41" t="s">
        <v>70</v>
      </c>
      <c r="C22" s="42"/>
      <c r="D22" s="43"/>
      <c r="E22">
        <v>0</v>
      </c>
      <c r="F22">
        <v>80</v>
      </c>
      <c r="I22">
        <f t="shared" si="0"/>
        <v>80</v>
      </c>
      <c r="J22">
        <v>1</v>
      </c>
      <c r="M22">
        <f t="shared" si="1"/>
        <v>5</v>
      </c>
      <c r="P22">
        <f t="shared" si="2"/>
        <v>1</v>
      </c>
      <c r="Q22">
        <f t="shared" si="3"/>
        <v>0</v>
      </c>
    </row>
    <row r="23" spans="1:17" ht="15.75" thickBot="1" x14ac:dyDescent="0.3">
      <c r="A23" s="47">
        <v>15</v>
      </c>
      <c r="B23" s="41" t="s">
        <v>55</v>
      </c>
      <c r="C23" s="42"/>
      <c r="D23" s="43"/>
      <c r="E23">
        <v>0</v>
      </c>
      <c r="F23">
        <v>80</v>
      </c>
      <c r="I23">
        <f t="shared" si="0"/>
        <v>80</v>
      </c>
      <c r="J23">
        <v>1</v>
      </c>
      <c r="M23">
        <f t="shared" si="1"/>
        <v>5</v>
      </c>
      <c r="P23">
        <f t="shared" si="2"/>
        <v>1</v>
      </c>
      <c r="Q23">
        <f t="shared" si="3"/>
        <v>0</v>
      </c>
    </row>
    <row r="24" spans="1:17" ht="15.75" thickBot="1" x14ac:dyDescent="0.3">
      <c r="A24" s="47">
        <v>16</v>
      </c>
      <c r="B24" s="41" t="s">
        <v>47</v>
      </c>
      <c r="C24" s="42"/>
      <c r="D24" s="43" t="s">
        <v>131</v>
      </c>
      <c r="E24">
        <v>51</v>
      </c>
      <c r="F24">
        <v>80</v>
      </c>
      <c r="I24">
        <f t="shared" si="0"/>
        <v>29</v>
      </c>
      <c r="M24">
        <f t="shared" si="1"/>
        <v>0</v>
      </c>
      <c r="P24">
        <f t="shared" si="2"/>
        <v>0</v>
      </c>
      <c r="Q24">
        <f t="shared" si="3"/>
        <v>1</v>
      </c>
    </row>
    <row r="25" spans="1:17" ht="15.75" thickBot="1" x14ac:dyDescent="0.3">
      <c r="A25" s="47">
        <v>17</v>
      </c>
      <c r="B25" s="41" t="s">
        <v>16</v>
      </c>
      <c r="C25" s="42"/>
      <c r="D25" s="43" t="s">
        <v>133</v>
      </c>
      <c r="E25">
        <v>51</v>
      </c>
      <c r="F25">
        <v>80</v>
      </c>
      <c r="I25">
        <f t="shared" si="0"/>
        <v>29</v>
      </c>
      <c r="M25">
        <f t="shared" si="1"/>
        <v>0</v>
      </c>
      <c r="P25">
        <f t="shared" si="2"/>
        <v>0</v>
      </c>
      <c r="Q25">
        <f t="shared" si="3"/>
        <v>1</v>
      </c>
    </row>
    <row r="26" spans="1:17" ht="15.75" thickBot="1" x14ac:dyDescent="0.3">
      <c r="A26" s="47">
        <v>18</v>
      </c>
      <c r="B26" s="41" t="s">
        <v>27</v>
      </c>
      <c r="C26" s="42"/>
      <c r="D26" s="43"/>
      <c r="E26">
        <v>56</v>
      </c>
      <c r="F26">
        <v>80</v>
      </c>
      <c r="I26">
        <f t="shared" si="0"/>
        <v>24</v>
      </c>
      <c r="M26">
        <f t="shared" si="1"/>
        <v>0</v>
      </c>
      <c r="P26">
        <f t="shared" si="2"/>
        <v>0</v>
      </c>
      <c r="Q26">
        <f t="shared" si="3"/>
        <v>1</v>
      </c>
    </row>
    <row r="27" spans="1:17" ht="15.75" thickBot="1" x14ac:dyDescent="0.3">
      <c r="A27" s="47">
        <v>19</v>
      </c>
      <c r="B27" s="41" t="s">
        <v>94</v>
      </c>
      <c r="C27" s="42"/>
      <c r="D27" s="43"/>
      <c r="E27">
        <v>62</v>
      </c>
      <c r="F27">
        <v>80</v>
      </c>
      <c r="I27">
        <f t="shared" si="0"/>
        <v>18</v>
      </c>
      <c r="M27">
        <f t="shared" si="1"/>
        <v>0</v>
      </c>
      <c r="P27">
        <f t="shared" si="2"/>
        <v>0</v>
      </c>
      <c r="Q27">
        <f t="shared" si="3"/>
        <v>1</v>
      </c>
    </row>
    <row r="28" spans="1:17" ht="15.75" thickBot="1" x14ac:dyDescent="0.3">
      <c r="A28" s="47">
        <v>20</v>
      </c>
      <c r="B28" s="41" t="s">
        <v>46</v>
      </c>
      <c r="C28" s="42"/>
      <c r="D28" s="43"/>
      <c r="E28">
        <v>62</v>
      </c>
      <c r="F28">
        <v>80</v>
      </c>
      <c r="I28">
        <f t="shared" si="0"/>
        <v>18</v>
      </c>
      <c r="K28">
        <v>1</v>
      </c>
      <c r="M28">
        <f t="shared" si="1"/>
        <v>2</v>
      </c>
      <c r="P28">
        <f t="shared" si="2"/>
        <v>0</v>
      </c>
      <c r="Q28">
        <f t="shared" si="3"/>
        <v>1</v>
      </c>
    </row>
    <row r="29" spans="1:17" ht="15.75" thickBot="1" x14ac:dyDescent="0.3">
      <c r="A29" s="47">
        <v>21</v>
      </c>
      <c r="B29" s="41" t="s">
        <v>65</v>
      </c>
      <c r="C29" s="42"/>
      <c r="D29" s="43"/>
      <c r="E29">
        <v>62</v>
      </c>
      <c r="F29">
        <v>80</v>
      </c>
      <c r="I29">
        <f t="shared" si="0"/>
        <v>18</v>
      </c>
      <c r="M29">
        <f t="shared" si="1"/>
        <v>0</v>
      </c>
      <c r="P29">
        <f t="shared" si="2"/>
        <v>0</v>
      </c>
      <c r="Q29">
        <f t="shared" si="3"/>
        <v>1</v>
      </c>
    </row>
    <row r="30" spans="1:17" ht="15.75" thickBot="1" x14ac:dyDescent="0.3">
      <c r="A30" s="47">
        <v>22</v>
      </c>
      <c r="B30" s="41" t="s">
        <v>3</v>
      </c>
      <c r="C30" s="42"/>
      <c r="D30" s="43"/>
      <c r="E30">
        <v>32</v>
      </c>
      <c r="F30">
        <v>80</v>
      </c>
      <c r="I30">
        <f t="shared" si="0"/>
        <v>48</v>
      </c>
      <c r="M30">
        <f t="shared" si="1"/>
        <v>0</v>
      </c>
      <c r="P30">
        <f t="shared" si="2"/>
        <v>0</v>
      </c>
      <c r="Q30">
        <f t="shared" si="3"/>
        <v>1</v>
      </c>
    </row>
    <row r="31" spans="1:17" ht="15.75" thickBot="1" x14ac:dyDescent="0.3">
      <c r="A31" s="48">
        <v>23</v>
      </c>
      <c r="B31" s="44" t="s">
        <v>57</v>
      </c>
      <c r="C31" s="45"/>
      <c r="D31" s="46" t="s">
        <v>132</v>
      </c>
      <c r="E31">
        <v>51</v>
      </c>
      <c r="F31">
        <v>80</v>
      </c>
      <c r="I31">
        <f t="shared" si="0"/>
        <v>29</v>
      </c>
      <c r="M31">
        <f t="shared" si="1"/>
        <v>0</v>
      </c>
      <c r="P31">
        <f t="shared" si="2"/>
        <v>0</v>
      </c>
      <c r="Q31">
        <f t="shared" si="3"/>
        <v>1</v>
      </c>
    </row>
    <row r="32" spans="1:17" ht="15.75" thickTop="1" x14ac:dyDescent="0.25">
      <c r="J32">
        <f>SUM(J9:J31)</f>
        <v>7</v>
      </c>
      <c r="K32">
        <f t="shared" ref="K32:M32" si="4">SUM(K9:K31)</f>
        <v>4</v>
      </c>
      <c r="L32">
        <f t="shared" si="4"/>
        <v>2</v>
      </c>
      <c r="M32">
        <f t="shared" si="4"/>
        <v>49</v>
      </c>
    </row>
  </sheetData>
  <mergeCells count="2">
    <mergeCell ref="A4:B4"/>
    <mergeCell ref="C6:D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86C42BC-53CE-4DDD-93A2-585376D1B55B}">
          <x14:formula1>
            <xm:f>Listes!$A$4:$A$69</xm:f>
          </x14:formula1>
          <xm:sqref>B9:B31</xm:sqref>
        </x14:dataValidation>
        <x14:dataValidation type="list" allowBlank="1" showInputMessage="1" showErrorMessage="1" xr:uid="{1B56ADAA-C828-4921-95B3-53517A464578}">
          <x14:formula1>
            <xm:f>Listes!$D$4:$D$10</xm:f>
          </x14:formula1>
          <xm:sqref>D9:D31</xm:sqref>
        </x14:dataValidation>
        <x14:dataValidation type="list" allowBlank="1" showInputMessage="1" showErrorMessage="1" xr:uid="{26C5BCB0-6CEA-4150-B726-76332A07CD79}">
          <x14:formula1>
            <xm:f>Listes!$D$16</xm:f>
          </x14:formula1>
          <xm:sqref>C9:C23</xm:sqref>
        </x14:dataValidation>
        <x14:dataValidation type="list" allowBlank="1" showInputMessage="1" showErrorMessage="1" xr:uid="{E4B5E994-0E08-475F-B803-9DED99EA3E00}">
          <x14:formula1>
            <xm:f>Calendrier!$A$4:$A$59</xm:f>
          </x14:formula1>
          <xm:sqref>C6</xm:sqref>
        </x14:dataValidation>
        <x14:dataValidation type="list" allowBlank="1" showInputMessage="1" showErrorMessage="1" xr:uid="{923FBD13-9839-403D-98DF-0B86421C5CAD}">
          <x14:formula1>
            <xm:f>Listes!$F$4:$F$9</xm:f>
          </x14:formula1>
          <xm:sqref>A4:A5 D4:D5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79357-5E99-45D0-A5EE-C0D7CB82E8EB}">
  <sheetPr codeName="Feuil9"/>
  <dimension ref="A2:Q32"/>
  <sheetViews>
    <sheetView topLeftCell="A6" workbookViewId="0">
      <pane xSplit="4" ySplit="3" topLeftCell="E9" activePane="bottomRight" state="frozen"/>
      <selection activeCell="A6" sqref="A6"/>
      <selection pane="topRight" activeCell="E6" sqref="E6"/>
      <selection pane="bottomLeft" activeCell="A9" sqref="A9"/>
      <selection pane="bottomRight" activeCell="P8" sqref="P8:Q31"/>
    </sheetView>
  </sheetViews>
  <sheetFormatPr baseColWidth="10" defaultRowHeight="15" x14ac:dyDescent="0.25"/>
  <cols>
    <col min="1" max="1" width="2.7109375" bestFit="1" customWidth="1"/>
    <col min="2" max="2" width="13.85546875" bestFit="1" customWidth="1"/>
    <col min="3" max="3" width="4" style="19" bestFit="1" customWidth="1"/>
    <col min="4" max="4" width="13" customWidth="1"/>
    <col min="5" max="5" width="8" bestFit="1" customWidth="1"/>
    <col min="7" max="7" width="8" bestFit="1" customWidth="1"/>
  </cols>
  <sheetData>
    <row r="2" spans="1:17" ht="28.5" x14ac:dyDescent="0.45">
      <c r="A2" s="33" t="s">
        <v>140</v>
      </c>
      <c r="B2" s="33"/>
    </row>
    <row r="3" spans="1:17" ht="28.5" x14ac:dyDescent="0.45">
      <c r="A3" s="33"/>
      <c r="B3" s="33"/>
    </row>
    <row r="4" spans="1:17" ht="25.9" customHeight="1" x14ac:dyDescent="0.4">
      <c r="A4" s="54" t="s">
        <v>119</v>
      </c>
      <c r="B4" s="54"/>
      <c r="C4" s="36" t="s">
        <v>142</v>
      </c>
      <c r="D4" s="36" t="s">
        <v>122</v>
      </c>
      <c r="E4" s="37"/>
      <c r="F4" s="37"/>
    </row>
    <row r="5" spans="1:17" ht="26.25" x14ac:dyDescent="0.4">
      <c r="A5" s="34"/>
      <c r="B5" s="34"/>
      <c r="C5" s="35"/>
      <c r="D5" s="35"/>
    </row>
    <row r="6" spans="1:17" ht="15.75" x14ac:dyDescent="0.25">
      <c r="A6" s="22" t="s">
        <v>141</v>
      </c>
      <c r="C6" s="53">
        <v>45262</v>
      </c>
      <c r="D6" s="53"/>
    </row>
    <row r="7" spans="1:17" ht="16.5" thickBot="1" x14ac:dyDescent="0.3">
      <c r="A7" s="22"/>
    </row>
    <row r="8" spans="1:17" ht="17.25" thickTop="1" thickBot="1" x14ac:dyDescent="0.3">
      <c r="A8" s="38" t="s">
        <v>125</v>
      </c>
      <c r="B8" s="39" t="s">
        <v>126</v>
      </c>
      <c r="C8" s="39" t="s">
        <v>127</v>
      </c>
      <c r="D8" s="40" t="s">
        <v>128</v>
      </c>
      <c r="E8" s="24" t="s">
        <v>143</v>
      </c>
      <c r="F8" s="24" t="s">
        <v>145</v>
      </c>
      <c r="G8" s="24" t="s">
        <v>144</v>
      </c>
      <c r="H8" s="24" t="s">
        <v>146</v>
      </c>
      <c r="I8" s="24" t="s">
        <v>147</v>
      </c>
      <c r="J8" s="24" t="s">
        <v>149</v>
      </c>
      <c r="K8" s="24" t="s">
        <v>150</v>
      </c>
      <c r="L8" s="24" t="s">
        <v>148</v>
      </c>
      <c r="M8" s="24" t="s">
        <v>153</v>
      </c>
      <c r="N8" s="24" t="s">
        <v>151</v>
      </c>
      <c r="O8" s="24" t="s">
        <v>152</v>
      </c>
      <c r="P8" s="24" t="s">
        <v>131</v>
      </c>
      <c r="Q8" s="24" t="s">
        <v>157</v>
      </c>
    </row>
    <row r="9" spans="1:17" ht="15.75" thickBot="1" x14ac:dyDescent="0.3">
      <c r="A9" s="47">
        <v>1</v>
      </c>
      <c r="B9" s="41" t="s">
        <v>2</v>
      </c>
      <c r="C9" s="42" t="s">
        <v>138</v>
      </c>
      <c r="D9" s="43" t="s">
        <v>130</v>
      </c>
      <c r="E9">
        <v>0</v>
      </c>
      <c r="F9">
        <v>40</v>
      </c>
      <c r="I9">
        <f>(F9-E9)+(H9-G9)</f>
        <v>40</v>
      </c>
      <c r="M9">
        <f>(J9*5)+(K9*2)+(L9*3)</f>
        <v>0</v>
      </c>
      <c r="P9">
        <f>IF(A9&lt;16,1,0)</f>
        <v>1</v>
      </c>
      <c r="Q9">
        <f>IF(A9&gt;15,1,0)</f>
        <v>0</v>
      </c>
    </row>
    <row r="10" spans="1:17" ht="15.75" thickBot="1" x14ac:dyDescent="0.3">
      <c r="A10" s="47">
        <v>2</v>
      </c>
      <c r="B10" s="41" t="s">
        <v>91</v>
      </c>
      <c r="C10" s="42"/>
      <c r="D10" s="43" t="s">
        <v>133</v>
      </c>
      <c r="E10">
        <v>0</v>
      </c>
      <c r="F10">
        <v>60</v>
      </c>
      <c r="I10">
        <f t="shared" ref="I10:I31" si="0">(F10-E10)+(H10-G10)</f>
        <v>60</v>
      </c>
      <c r="J10">
        <v>1</v>
      </c>
      <c r="M10">
        <f t="shared" ref="M10:M31" si="1">(J10*5)+(K10*2)+(L10*3)</f>
        <v>5</v>
      </c>
      <c r="P10">
        <f t="shared" ref="P10:P31" si="2">IF(A10&lt;16,1,0)</f>
        <v>1</v>
      </c>
      <c r="Q10">
        <f t="shared" ref="Q10:Q31" si="3">IF(A10&gt;15,1,0)</f>
        <v>0</v>
      </c>
    </row>
    <row r="11" spans="1:17" ht="15.75" thickBot="1" x14ac:dyDescent="0.3">
      <c r="A11" s="47">
        <v>3</v>
      </c>
      <c r="B11" s="41" t="s">
        <v>68</v>
      </c>
      <c r="C11" s="42"/>
      <c r="D11" s="43" t="s">
        <v>136</v>
      </c>
      <c r="E11">
        <v>0</v>
      </c>
      <c r="F11">
        <v>48</v>
      </c>
      <c r="I11">
        <f t="shared" si="0"/>
        <v>48</v>
      </c>
      <c r="J11">
        <v>1</v>
      </c>
      <c r="M11">
        <f t="shared" si="1"/>
        <v>5</v>
      </c>
      <c r="P11">
        <f t="shared" si="2"/>
        <v>1</v>
      </c>
      <c r="Q11">
        <f t="shared" si="3"/>
        <v>0</v>
      </c>
    </row>
    <row r="12" spans="1:17" ht="15.75" thickBot="1" x14ac:dyDescent="0.3">
      <c r="A12" s="47">
        <v>4</v>
      </c>
      <c r="B12" s="41" t="s">
        <v>115</v>
      </c>
      <c r="C12" s="42"/>
      <c r="D12" s="43"/>
      <c r="E12">
        <v>0</v>
      </c>
      <c r="F12">
        <v>48</v>
      </c>
      <c r="I12">
        <f t="shared" si="0"/>
        <v>48</v>
      </c>
      <c r="M12">
        <f t="shared" si="1"/>
        <v>0</v>
      </c>
      <c r="P12">
        <f t="shared" si="2"/>
        <v>1</v>
      </c>
      <c r="Q12">
        <f t="shared" si="3"/>
        <v>0</v>
      </c>
    </row>
    <row r="13" spans="1:17" ht="15.75" thickBot="1" x14ac:dyDescent="0.3">
      <c r="A13" s="47">
        <v>5</v>
      </c>
      <c r="B13" s="41" t="s">
        <v>92</v>
      </c>
      <c r="C13" s="42"/>
      <c r="D13" s="43"/>
      <c r="E13">
        <v>0</v>
      </c>
      <c r="F13">
        <v>80</v>
      </c>
      <c r="I13">
        <f t="shared" si="0"/>
        <v>80</v>
      </c>
      <c r="M13">
        <f t="shared" si="1"/>
        <v>0</v>
      </c>
      <c r="P13">
        <f t="shared" si="2"/>
        <v>1</v>
      </c>
      <c r="Q13">
        <f t="shared" si="3"/>
        <v>0</v>
      </c>
    </row>
    <row r="14" spans="1:17" ht="15.75" thickBot="1" x14ac:dyDescent="0.3">
      <c r="A14" s="47">
        <v>6</v>
      </c>
      <c r="B14" s="41" t="s">
        <v>0</v>
      </c>
      <c r="C14" s="42"/>
      <c r="D14" s="43"/>
      <c r="E14">
        <v>0</v>
      </c>
      <c r="F14">
        <v>63</v>
      </c>
      <c r="I14">
        <f t="shared" si="0"/>
        <v>63</v>
      </c>
      <c r="M14">
        <f t="shared" si="1"/>
        <v>0</v>
      </c>
      <c r="P14">
        <f t="shared" si="2"/>
        <v>1</v>
      </c>
      <c r="Q14">
        <f t="shared" si="3"/>
        <v>0</v>
      </c>
    </row>
    <row r="15" spans="1:17" ht="15.75" thickBot="1" x14ac:dyDescent="0.3">
      <c r="A15" s="47">
        <v>7</v>
      </c>
      <c r="B15" s="41" t="s">
        <v>44</v>
      </c>
      <c r="C15" s="42"/>
      <c r="D15" s="43"/>
      <c r="E15">
        <v>0</v>
      </c>
      <c r="F15">
        <v>80</v>
      </c>
      <c r="I15">
        <f t="shared" si="0"/>
        <v>80</v>
      </c>
      <c r="M15">
        <f t="shared" si="1"/>
        <v>0</v>
      </c>
      <c r="P15">
        <f t="shared" si="2"/>
        <v>1</v>
      </c>
      <c r="Q15">
        <f t="shared" si="3"/>
        <v>0</v>
      </c>
    </row>
    <row r="16" spans="1:17" ht="15.75" thickBot="1" x14ac:dyDescent="0.3">
      <c r="A16" s="47">
        <v>8</v>
      </c>
      <c r="B16" s="41" t="s">
        <v>36</v>
      </c>
      <c r="C16" s="42"/>
      <c r="D16" s="43"/>
      <c r="E16">
        <v>0</v>
      </c>
      <c r="F16">
        <v>80</v>
      </c>
      <c r="I16">
        <f t="shared" si="0"/>
        <v>80</v>
      </c>
      <c r="M16">
        <f t="shared" si="1"/>
        <v>0</v>
      </c>
      <c r="P16">
        <f t="shared" si="2"/>
        <v>1</v>
      </c>
      <c r="Q16">
        <f t="shared" si="3"/>
        <v>0</v>
      </c>
    </row>
    <row r="17" spans="1:17" ht="15.75" thickBot="1" x14ac:dyDescent="0.3">
      <c r="A17" s="47">
        <v>9</v>
      </c>
      <c r="B17" s="41" t="s">
        <v>38</v>
      </c>
      <c r="C17" s="42"/>
      <c r="D17" s="43"/>
      <c r="E17">
        <v>0</v>
      </c>
      <c r="F17">
        <v>80</v>
      </c>
      <c r="I17">
        <f t="shared" si="0"/>
        <v>80</v>
      </c>
      <c r="M17">
        <f t="shared" si="1"/>
        <v>0</v>
      </c>
      <c r="P17">
        <f t="shared" si="2"/>
        <v>1</v>
      </c>
      <c r="Q17">
        <f t="shared" si="3"/>
        <v>0</v>
      </c>
    </row>
    <row r="18" spans="1:17" ht="15.75" thickBot="1" x14ac:dyDescent="0.3">
      <c r="A18" s="47">
        <v>10</v>
      </c>
      <c r="B18" s="41" t="s">
        <v>78</v>
      </c>
      <c r="C18" s="42"/>
      <c r="D18" s="43"/>
      <c r="E18">
        <v>0</v>
      </c>
      <c r="F18">
        <v>78</v>
      </c>
      <c r="I18">
        <f t="shared" si="0"/>
        <v>78</v>
      </c>
      <c r="M18">
        <f t="shared" si="1"/>
        <v>0</v>
      </c>
      <c r="P18">
        <f t="shared" si="2"/>
        <v>1</v>
      </c>
      <c r="Q18">
        <f t="shared" si="3"/>
        <v>0</v>
      </c>
    </row>
    <row r="19" spans="1:17" ht="15.75" thickBot="1" x14ac:dyDescent="0.3">
      <c r="A19" s="47">
        <v>11</v>
      </c>
      <c r="B19" s="41" t="s">
        <v>46</v>
      </c>
      <c r="C19" s="42"/>
      <c r="D19" s="43"/>
      <c r="E19">
        <v>0</v>
      </c>
      <c r="F19">
        <v>73</v>
      </c>
      <c r="I19">
        <f t="shared" si="0"/>
        <v>73</v>
      </c>
      <c r="K19">
        <v>2</v>
      </c>
      <c r="L19">
        <v>4</v>
      </c>
      <c r="M19">
        <f t="shared" si="1"/>
        <v>16</v>
      </c>
      <c r="P19">
        <f t="shared" si="2"/>
        <v>1</v>
      </c>
      <c r="Q19">
        <f t="shared" si="3"/>
        <v>0</v>
      </c>
    </row>
    <row r="20" spans="1:17" ht="15.75" thickBot="1" x14ac:dyDescent="0.3">
      <c r="A20" s="47">
        <v>12</v>
      </c>
      <c r="B20" s="41" t="s">
        <v>26</v>
      </c>
      <c r="C20" s="42"/>
      <c r="D20" s="43"/>
      <c r="E20">
        <v>0</v>
      </c>
      <c r="F20">
        <v>80</v>
      </c>
      <c r="I20">
        <f t="shared" si="0"/>
        <v>80</v>
      </c>
      <c r="M20">
        <f t="shared" si="1"/>
        <v>0</v>
      </c>
      <c r="N20">
        <v>1</v>
      </c>
      <c r="P20">
        <f t="shared" si="2"/>
        <v>1</v>
      </c>
      <c r="Q20">
        <f t="shared" si="3"/>
        <v>0</v>
      </c>
    </row>
    <row r="21" spans="1:17" ht="15.75" thickBot="1" x14ac:dyDescent="0.3">
      <c r="A21" s="47">
        <v>13</v>
      </c>
      <c r="B21" s="41" t="s">
        <v>60</v>
      </c>
      <c r="C21" s="42"/>
      <c r="D21" s="43"/>
      <c r="E21">
        <v>0</v>
      </c>
      <c r="F21">
        <v>80</v>
      </c>
      <c r="I21">
        <f t="shared" si="0"/>
        <v>80</v>
      </c>
      <c r="M21">
        <f t="shared" si="1"/>
        <v>0</v>
      </c>
      <c r="P21">
        <f t="shared" si="2"/>
        <v>1</v>
      </c>
      <c r="Q21">
        <f t="shared" si="3"/>
        <v>0</v>
      </c>
    </row>
    <row r="22" spans="1:17" ht="15.75" thickBot="1" x14ac:dyDescent="0.3">
      <c r="A22" s="47">
        <v>14</v>
      </c>
      <c r="B22" s="41" t="s">
        <v>6</v>
      </c>
      <c r="C22" s="42"/>
      <c r="D22" s="43"/>
      <c r="E22">
        <v>0</v>
      </c>
      <c r="F22">
        <v>56</v>
      </c>
      <c r="I22">
        <f t="shared" si="0"/>
        <v>56</v>
      </c>
      <c r="M22">
        <f t="shared" si="1"/>
        <v>0</v>
      </c>
      <c r="P22">
        <f t="shared" si="2"/>
        <v>1</v>
      </c>
      <c r="Q22">
        <f t="shared" si="3"/>
        <v>0</v>
      </c>
    </row>
    <row r="23" spans="1:17" ht="15.75" thickBot="1" x14ac:dyDescent="0.3">
      <c r="A23" s="47">
        <v>15</v>
      </c>
      <c r="B23" s="41" t="s">
        <v>70</v>
      </c>
      <c r="C23" s="42"/>
      <c r="D23" s="43"/>
      <c r="E23">
        <v>0</v>
      </c>
      <c r="F23">
        <v>80</v>
      </c>
      <c r="I23">
        <f t="shared" si="0"/>
        <v>80</v>
      </c>
      <c r="M23">
        <f t="shared" si="1"/>
        <v>0</v>
      </c>
      <c r="P23">
        <f t="shared" si="2"/>
        <v>1</v>
      </c>
      <c r="Q23">
        <f t="shared" si="3"/>
        <v>0</v>
      </c>
    </row>
    <row r="24" spans="1:17" ht="15.75" thickBot="1" x14ac:dyDescent="0.3">
      <c r="A24" s="47">
        <v>16</v>
      </c>
      <c r="B24" s="41" t="s">
        <v>47</v>
      </c>
      <c r="C24" s="42"/>
      <c r="D24" s="43" t="s">
        <v>131</v>
      </c>
      <c r="E24">
        <v>60</v>
      </c>
      <c r="F24">
        <v>80</v>
      </c>
      <c r="I24">
        <f t="shared" si="0"/>
        <v>20</v>
      </c>
      <c r="M24">
        <f t="shared" si="1"/>
        <v>0</v>
      </c>
      <c r="P24">
        <f t="shared" si="2"/>
        <v>0</v>
      </c>
      <c r="Q24">
        <f t="shared" si="3"/>
        <v>1</v>
      </c>
    </row>
    <row r="25" spans="1:17" ht="15.75" thickBot="1" x14ac:dyDescent="0.3">
      <c r="A25" s="47">
        <v>17</v>
      </c>
      <c r="B25" s="41" t="s">
        <v>16</v>
      </c>
      <c r="C25" s="42"/>
      <c r="D25" s="43" t="s">
        <v>133</v>
      </c>
      <c r="E25">
        <v>40</v>
      </c>
      <c r="F25">
        <v>80</v>
      </c>
      <c r="I25">
        <f t="shared" si="0"/>
        <v>40</v>
      </c>
      <c r="M25">
        <f t="shared" si="1"/>
        <v>0</v>
      </c>
      <c r="P25">
        <f t="shared" si="2"/>
        <v>0</v>
      </c>
      <c r="Q25">
        <f t="shared" si="3"/>
        <v>1</v>
      </c>
    </row>
    <row r="26" spans="1:17" ht="15.75" thickBot="1" x14ac:dyDescent="0.3">
      <c r="A26" s="47">
        <v>18</v>
      </c>
      <c r="B26" s="41" t="s">
        <v>27</v>
      </c>
      <c r="C26" s="42"/>
      <c r="D26" s="43"/>
      <c r="E26">
        <v>63</v>
      </c>
      <c r="F26">
        <v>80</v>
      </c>
      <c r="I26">
        <f t="shared" si="0"/>
        <v>17</v>
      </c>
      <c r="M26">
        <f t="shared" si="1"/>
        <v>0</v>
      </c>
      <c r="P26">
        <f t="shared" si="2"/>
        <v>0</v>
      </c>
      <c r="Q26">
        <f t="shared" si="3"/>
        <v>1</v>
      </c>
    </row>
    <row r="27" spans="1:17" ht="15.75" thickBot="1" x14ac:dyDescent="0.3">
      <c r="A27" s="47">
        <v>19</v>
      </c>
      <c r="B27" s="41" t="s">
        <v>34</v>
      </c>
      <c r="C27" s="42"/>
      <c r="D27" s="43"/>
      <c r="E27">
        <v>48</v>
      </c>
      <c r="F27">
        <v>80</v>
      </c>
      <c r="I27">
        <f t="shared" si="0"/>
        <v>32</v>
      </c>
      <c r="M27">
        <f t="shared" si="1"/>
        <v>0</v>
      </c>
      <c r="P27">
        <f t="shared" si="2"/>
        <v>0</v>
      </c>
      <c r="Q27">
        <f t="shared" si="3"/>
        <v>1</v>
      </c>
    </row>
    <row r="28" spans="1:17" ht="15.75" thickBot="1" x14ac:dyDescent="0.3">
      <c r="A28" s="47">
        <v>20</v>
      </c>
      <c r="B28" s="41" t="s">
        <v>65</v>
      </c>
      <c r="C28" s="42"/>
      <c r="D28" s="43"/>
      <c r="E28">
        <v>78</v>
      </c>
      <c r="F28">
        <v>80</v>
      </c>
      <c r="I28">
        <f t="shared" si="0"/>
        <v>2</v>
      </c>
      <c r="M28">
        <f t="shared" si="1"/>
        <v>0</v>
      </c>
      <c r="P28">
        <f t="shared" si="2"/>
        <v>0</v>
      </c>
      <c r="Q28">
        <f t="shared" si="3"/>
        <v>1</v>
      </c>
    </row>
    <row r="29" spans="1:17" ht="15.75" thickBot="1" x14ac:dyDescent="0.3">
      <c r="A29" s="47">
        <v>21</v>
      </c>
      <c r="B29" s="41" t="s">
        <v>52</v>
      </c>
      <c r="C29" s="42"/>
      <c r="D29" s="43"/>
      <c r="E29">
        <v>56</v>
      </c>
      <c r="F29">
        <v>80</v>
      </c>
      <c r="I29">
        <f t="shared" si="0"/>
        <v>24</v>
      </c>
      <c r="M29">
        <f t="shared" si="1"/>
        <v>0</v>
      </c>
      <c r="P29">
        <f t="shared" si="2"/>
        <v>0</v>
      </c>
      <c r="Q29">
        <f t="shared" si="3"/>
        <v>1</v>
      </c>
    </row>
    <row r="30" spans="1:17" ht="15.75" thickBot="1" x14ac:dyDescent="0.3">
      <c r="A30" s="47">
        <v>22</v>
      </c>
      <c r="B30" s="41" t="s">
        <v>55</v>
      </c>
      <c r="C30" s="42"/>
      <c r="D30" s="43"/>
      <c r="E30">
        <v>73</v>
      </c>
      <c r="F30">
        <v>80</v>
      </c>
      <c r="I30">
        <f t="shared" si="0"/>
        <v>7</v>
      </c>
      <c r="M30">
        <f t="shared" si="1"/>
        <v>0</v>
      </c>
      <c r="P30">
        <f t="shared" si="2"/>
        <v>0</v>
      </c>
      <c r="Q30">
        <f t="shared" si="3"/>
        <v>1</v>
      </c>
    </row>
    <row r="31" spans="1:17" ht="15.75" thickBot="1" x14ac:dyDescent="0.3">
      <c r="A31" s="48">
        <v>23</v>
      </c>
      <c r="B31" s="44" t="s">
        <v>57</v>
      </c>
      <c r="C31" s="45"/>
      <c r="D31" s="46" t="s">
        <v>132</v>
      </c>
      <c r="E31">
        <v>48</v>
      </c>
      <c r="F31">
        <v>80</v>
      </c>
      <c r="I31">
        <f t="shared" si="0"/>
        <v>32</v>
      </c>
      <c r="M31">
        <f t="shared" si="1"/>
        <v>0</v>
      </c>
      <c r="P31">
        <f t="shared" si="2"/>
        <v>0</v>
      </c>
      <c r="Q31">
        <f t="shared" si="3"/>
        <v>1</v>
      </c>
    </row>
    <row r="32" spans="1:17" ht="15.75" thickTop="1" x14ac:dyDescent="0.25">
      <c r="J32">
        <f>SUM(J9:J31)</f>
        <v>2</v>
      </c>
      <c r="K32">
        <f t="shared" ref="K32:M32" si="4">SUM(K9:K31)</f>
        <v>2</v>
      </c>
      <c r="L32">
        <f t="shared" si="4"/>
        <v>4</v>
      </c>
      <c r="M32">
        <f t="shared" si="4"/>
        <v>26</v>
      </c>
    </row>
  </sheetData>
  <mergeCells count="2">
    <mergeCell ref="A4:B4"/>
    <mergeCell ref="C6:D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9D7C393-37F5-4E3C-B602-1DE9E1A891E2}">
          <x14:formula1>
            <xm:f>Listes!$F$4:$F$9</xm:f>
          </x14:formula1>
          <xm:sqref>A4:A5 D4:D5</xm:sqref>
        </x14:dataValidation>
        <x14:dataValidation type="list" allowBlank="1" showInputMessage="1" showErrorMessage="1" xr:uid="{749AED88-05AF-4811-A293-CB54BAC35BEC}">
          <x14:formula1>
            <xm:f>Calendrier!$A$4:$A$59</xm:f>
          </x14:formula1>
          <xm:sqref>C6</xm:sqref>
        </x14:dataValidation>
        <x14:dataValidation type="list" allowBlank="1" showInputMessage="1" showErrorMessage="1" xr:uid="{FAFD2C40-2B03-4D40-A72D-DEF5F13134DF}">
          <x14:formula1>
            <xm:f>Listes!$D$16</xm:f>
          </x14:formula1>
          <xm:sqref>C9:C23</xm:sqref>
        </x14:dataValidation>
        <x14:dataValidation type="list" allowBlank="1" showInputMessage="1" showErrorMessage="1" xr:uid="{0E0EAD07-05A0-4DA7-95BF-D0D65D43EC46}">
          <x14:formula1>
            <xm:f>Listes!$D$4:$D$10</xm:f>
          </x14:formula1>
          <xm:sqref>D9:D31</xm:sqref>
        </x14:dataValidation>
        <x14:dataValidation type="list" allowBlank="1" showInputMessage="1" showErrorMessage="1" xr:uid="{FB7EF661-BFCC-4BD8-B0A3-CCC92A38EFC5}">
          <x14:formula1>
            <xm:f>Listes!$A$4:$A$69</xm:f>
          </x14:formula1>
          <xm:sqref>B9:B31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Compo</vt:lpstr>
      <vt:lpstr>Impression</vt:lpstr>
      <vt:lpstr>Listes</vt:lpstr>
      <vt:lpstr>Calendrier</vt:lpstr>
      <vt:lpstr>SUIVI</vt:lpstr>
      <vt:lpstr>11112023</vt:lpstr>
      <vt:lpstr>19112023</vt:lpstr>
      <vt:lpstr>26112023</vt:lpstr>
      <vt:lpstr>02122023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Monfort</dc:creator>
  <cp:lastModifiedBy>Daniel Colardelle</cp:lastModifiedBy>
  <cp:lastPrinted>2023-12-03T10:57:26Z</cp:lastPrinted>
  <dcterms:created xsi:type="dcterms:W3CDTF">2023-12-01T13:52:07Z</dcterms:created>
  <dcterms:modified xsi:type="dcterms:W3CDTF">2023-12-03T13:21:51Z</dcterms:modified>
</cp:coreProperties>
</file>