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11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A6434140-F558-4019-B801-F613FD5C6E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5" i="1" l="1"/>
  <c r="R34" i="1"/>
  <c r="R33" i="1"/>
  <c r="R32" i="1"/>
  <c r="R31" i="1"/>
  <c r="R30" i="1"/>
  <c r="R28" i="1"/>
  <c r="R27" i="1"/>
  <c r="R26" i="1"/>
  <c r="R25" i="1"/>
  <c r="R24" i="1"/>
  <c r="R23" i="1"/>
  <c r="R21" i="1"/>
  <c r="R20" i="1"/>
  <c r="R19" i="1"/>
  <c r="R17" i="1"/>
  <c r="R16" i="1"/>
  <c r="R18" i="1"/>
  <c r="R15" i="1"/>
  <c r="R13" i="1"/>
  <c r="R12" i="1"/>
  <c r="R11" i="1"/>
  <c r="R10" i="1"/>
  <c r="R9" i="1"/>
  <c r="R8" i="1"/>
</calcChain>
</file>

<file path=xl/sharedStrings.xml><?xml version="1.0" encoding="utf-8"?>
<sst xmlns="http://schemas.openxmlformats.org/spreadsheetml/2006/main" count="68" uniqueCount="60">
  <si>
    <t>Analyse de performance</t>
  </si>
  <si>
    <t xml:space="preserve">Nom </t>
  </si>
  <si>
    <t>Prénom</t>
  </si>
  <si>
    <t>Rôle</t>
  </si>
  <si>
    <t>Temps joué</t>
  </si>
  <si>
    <t>Statistiques</t>
  </si>
  <si>
    <t>Buts</t>
  </si>
  <si>
    <t>Passe décisive</t>
  </si>
  <si>
    <t>Possesion perdu</t>
  </si>
  <si>
    <t>Hors jeu</t>
  </si>
  <si>
    <t>Tirs cadrés</t>
  </si>
  <si>
    <t>Tirs non cadrés</t>
  </si>
  <si>
    <t>Tirs bloqués</t>
  </si>
  <si>
    <t>Tentatives de dribble</t>
  </si>
  <si>
    <t>Touches</t>
  </si>
  <si>
    <t>Passes clé</t>
  </si>
  <si>
    <t>Long ballon (ratio)</t>
  </si>
  <si>
    <t>Centres (ratio)</t>
  </si>
  <si>
    <t>Occasions créées</t>
  </si>
  <si>
    <t>Duels aériens (réussi)</t>
  </si>
  <si>
    <t>Duels au sol (réussi)</t>
  </si>
  <si>
    <t>Fautes reçu</t>
  </si>
  <si>
    <t>Dégagements</t>
  </si>
  <si>
    <t>Interceptions</t>
  </si>
  <si>
    <t>Tacles (réussi)</t>
  </si>
  <si>
    <t>Dribbles subis</t>
  </si>
  <si>
    <t>Conservation</t>
  </si>
  <si>
    <t>Physique</t>
  </si>
  <si>
    <t>Offensive</t>
  </si>
  <si>
    <t>Défensive</t>
  </si>
  <si>
    <t>Note</t>
  </si>
  <si>
    <t>Nombres passes (ratio)</t>
  </si>
  <si>
    <t xml:space="preserve">3pts </t>
  </si>
  <si>
    <t>1,5pts</t>
  </si>
  <si>
    <t>0,25pts</t>
  </si>
  <si>
    <t>0,5pts</t>
  </si>
  <si>
    <t>0,10pts</t>
  </si>
  <si>
    <t>0,05pts</t>
  </si>
  <si>
    <t>0,15pts</t>
  </si>
  <si>
    <t>(réussi -50% = -1pts/ 50-75 % -0,5 / 75-90 +0,5/ +90 +1pts</t>
  </si>
  <si>
    <t>(réussi -50% = -0,5pts/ 50-75 % -0,10 / 75-90 +0,10/ +90 +0,5pts)</t>
  </si>
  <si>
    <t>(Ratio -50% = -0,25pts / 50-75= 0,05 pts/ +75 = 0,25pts)</t>
  </si>
  <si>
    <t>Centre = 0,05 pts ( Ratio - 30% = -0,05/30-50% = 0pts/ 50-70% = 0,05pts/ +70 = 0,10pts)</t>
  </si>
  <si>
    <t>(Ratio inférieur 50% -1pts/ Ratio inférieur 75% -0,5 / Ratio entre à 75% et 90% +0,10pts/ +90% +1pts)</t>
  </si>
  <si>
    <t>Perte de 0,10pts</t>
  </si>
  <si>
    <t>Perte de 0,25 pts</t>
  </si>
  <si>
    <t>(Ratio -50% = -0,25pts / 50-75= 0,10 pts/ +75 = 0,5pts)</t>
  </si>
  <si>
    <t>Perte 0,10pts</t>
  </si>
  <si>
    <t>Tir raté</t>
  </si>
  <si>
    <t>Perte de 0,5pts</t>
  </si>
  <si>
    <t>Fautes commise</t>
  </si>
  <si>
    <t>Note défensive</t>
  </si>
  <si>
    <t>Note physique</t>
  </si>
  <si>
    <t>Note Conservation</t>
  </si>
  <si>
    <t>Centres</t>
  </si>
  <si>
    <t>Passes</t>
  </si>
  <si>
    <t>Long ballon</t>
  </si>
  <si>
    <t>Duel sol réussi</t>
  </si>
  <si>
    <t>Duel aérien réussi</t>
  </si>
  <si>
    <t>Tacles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</si>
</sst>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entury Gothic"/>
      <family val="2"/>
      <scheme val="minor"/>
    </font>
    <font>
      <sz val="11"/>
      <color theme="0"/>
      <name val="Century Gothic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499984740745262"/>
        <bgColor indexed="64"/>
      </patternFill>
    </fill>
  </fills>
  <borders count="27">
    <border>
      <left/>
      <right/>
      <top/>
      <bottom/>
      <diagonal/>
    </border>
    <border>
      <left style="medium">
        <color theme="9" tint="-0.499984740745262"/>
      </left>
      <right/>
      <top style="medium">
        <color theme="9" tint="-0.499984740745262"/>
      </top>
      <bottom/>
      <diagonal/>
    </border>
    <border>
      <left/>
      <right style="medium">
        <color theme="9" tint="-0.499984740745262"/>
      </right>
      <top style="medium">
        <color theme="9" tint="-0.499984740745262"/>
      </top>
      <bottom/>
      <diagonal/>
    </border>
    <border>
      <left style="medium">
        <color theme="9" tint="-0.499984740745262"/>
      </left>
      <right/>
      <top/>
      <bottom/>
      <diagonal/>
    </border>
    <border>
      <left/>
      <right style="medium">
        <color theme="9" tint="-0.499984740745262"/>
      </right>
      <top/>
      <bottom/>
      <diagonal/>
    </border>
    <border>
      <left style="medium">
        <color theme="9" tint="-0.499984740745262"/>
      </left>
      <right/>
      <top/>
      <bottom style="medium">
        <color theme="9" tint="-0.499984740745262"/>
      </bottom>
      <diagonal/>
    </border>
    <border>
      <left/>
      <right style="medium">
        <color theme="9" tint="-0.499984740745262"/>
      </right>
      <top/>
      <bottom style="medium">
        <color theme="9" tint="-0.499984740745262"/>
      </bottom>
      <diagonal/>
    </border>
    <border>
      <left style="medium">
        <color theme="9" tint="-0.499984740745262"/>
      </left>
      <right/>
      <top style="medium">
        <color theme="9" tint="-0.499984740745262"/>
      </top>
      <bottom style="medium">
        <color theme="9" tint="-0.499984740745262"/>
      </bottom>
      <diagonal/>
    </border>
    <border>
      <left/>
      <right/>
      <top style="medium">
        <color theme="9" tint="-0.499984740745262"/>
      </top>
      <bottom style="medium">
        <color theme="9" tint="-0.499984740745262"/>
      </bottom>
      <diagonal/>
    </border>
    <border>
      <left/>
      <right style="medium">
        <color theme="9" tint="-0.499984740745262"/>
      </right>
      <top style="medium">
        <color theme="9" tint="-0.499984740745262"/>
      </top>
      <bottom style="medium">
        <color theme="9" tint="-0.499984740745262"/>
      </bottom>
      <diagonal/>
    </border>
    <border>
      <left/>
      <right/>
      <top style="medium">
        <color theme="9" tint="-0.499984740745262"/>
      </top>
      <bottom/>
      <diagonal/>
    </border>
    <border>
      <left/>
      <right/>
      <top/>
      <bottom style="medium">
        <color theme="9" tint="-0.499984740745262"/>
      </bottom>
      <diagonal/>
    </border>
    <border>
      <left style="medium">
        <color theme="9" tint="-0.499984740745262"/>
      </left>
      <right/>
      <top style="medium">
        <color theme="9" tint="-0.499984740745262"/>
      </top>
      <bottom style="thin">
        <color theme="9" tint="0.39997558519241921"/>
      </bottom>
      <diagonal/>
    </border>
    <border>
      <left/>
      <right/>
      <top style="medium">
        <color theme="9" tint="-0.499984740745262"/>
      </top>
      <bottom style="thin">
        <color theme="9" tint="0.39997558519241921"/>
      </bottom>
      <diagonal/>
    </border>
    <border>
      <left/>
      <right style="medium">
        <color theme="9" tint="-0.499984740745262"/>
      </right>
      <top style="medium">
        <color theme="9" tint="-0.499984740745262"/>
      </top>
      <bottom style="thin">
        <color theme="9" tint="0.39997558519241921"/>
      </bottom>
      <diagonal/>
    </border>
    <border>
      <left style="medium">
        <color theme="9" tint="-0.499984740745262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medium">
        <color theme="9" tint="-0.499984740745262"/>
      </right>
      <top style="thin">
        <color theme="9" tint="0.39997558519241921"/>
      </top>
      <bottom style="thin">
        <color theme="9" tint="0.39997558519241921"/>
      </bottom>
      <diagonal/>
    </border>
    <border>
      <left style="medium">
        <color theme="9" tint="-0.499984740745262"/>
      </left>
      <right/>
      <top style="thin">
        <color theme="9" tint="0.79998168889431442"/>
      </top>
      <bottom/>
      <diagonal/>
    </border>
    <border>
      <left/>
      <right style="medium">
        <color theme="9" tint="-0.499984740745262"/>
      </right>
      <top style="thin">
        <color theme="9" tint="0.79998168889431442"/>
      </top>
      <bottom/>
      <diagonal/>
    </border>
    <border>
      <left style="medium">
        <color theme="9" tint="-0.49998474074526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/>
      <right style="medium">
        <color theme="9" tint="-0.499984740745262"/>
      </right>
      <top style="thin">
        <color theme="9" tint="0.79998168889431442"/>
      </top>
      <bottom style="thin">
        <color theme="9" tint="0.79998168889431442"/>
      </bottom>
      <diagonal/>
    </border>
    <border>
      <left style="medium">
        <color theme="9" tint="-0.499984740745262"/>
      </left>
      <right/>
      <top style="thin">
        <color theme="9" tint="0.79998168889431442"/>
      </top>
      <bottom style="medium">
        <color theme="9" tint="-0.499984740745262"/>
      </bottom>
      <diagonal/>
    </border>
    <border>
      <left/>
      <right style="medium">
        <color theme="9" tint="-0.499984740745262"/>
      </right>
      <top style="thin">
        <color theme="9" tint="0.79998168889431442"/>
      </top>
      <bottom style="medium">
        <color theme="9" tint="-0.499984740745262"/>
      </bottom>
      <diagonal/>
    </border>
    <border>
      <left style="medium">
        <color theme="9" tint="-0.499984740745262"/>
      </left>
      <right/>
      <top/>
      <bottom style="thin">
        <color theme="9" tint="0.79998168889431442"/>
      </bottom>
      <diagonal/>
    </border>
    <border>
      <left/>
      <right style="medium">
        <color theme="9" tint="-0.499984740745262"/>
      </right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3" borderId="1" xfId="0" applyFill="1" applyBorder="1"/>
    <xf numFmtId="0" fontId="0" fillId="3" borderId="10" xfId="0" applyFill="1" applyBorder="1"/>
    <xf numFmtId="0" fontId="0" fillId="3" borderId="5" xfId="0" applyFill="1" applyBorder="1"/>
    <xf numFmtId="0" fontId="0" fillId="3" borderId="11" xfId="0" applyFill="1" applyBorder="1"/>
    <xf numFmtId="0" fontId="0" fillId="0" borderId="2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3" borderId="20" xfId="0" applyFill="1" applyBorder="1" applyAlignment="1">
      <alignment horizontal="left" vertical="center"/>
    </xf>
    <xf numFmtId="0" fontId="0" fillId="3" borderId="21" xfId="0" applyFill="1" applyBorder="1" applyAlignment="1">
      <alignment horizontal="left" vertical="center"/>
    </xf>
    <xf numFmtId="0" fontId="0" fillId="2" borderId="15" xfId="0" applyFill="1" applyBorder="1" applyAlignment="1">
      <alignment horizontal="right" vertical="center"/>
    </xf>
    <xf numFmtId="0" fontId="0" fillId="2" borderId="16" xfId="0" applyFill="1" applyBorder="1" applyAlignment="1">
      <alignment horizontal="right" vertical="center"/>
    </xf>
    <xf numFmtId="0" fontId="0" fillId="2" borderId="17" xfId="0" applyFill="1" applyBorder="1" applyAlignment="1">
      <alignment horizontal="right" vertic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7" xfId="0" applyFill="1" applyBorder="1" applyAlignment="1">
      <alignment horizontal="center"/>
    </xf>
    <xf numFmtId="0" fontId="0" fillId="2" borderId="12" xfId="0" applyFill="1" applyBorder="1" applyAlignment="1">
      <alignment horizontal="right" vertical="center"/>
    </xf>
    <xf numFmtId="0" fontId="0" fillId="2" borderId="13" xfId="0" applyFill="1" applyBorder="1" applyAlignment="1">
      <alignment horizontal="right" vertical="center"/>
    </xf>
    <xf numFmtId="0" fontId="0" fillId="2" borderId="14" xfId="0" applyFill="1" applyBorder="1" applyAlignment="1">
      <alignment horizontal="right" vertical="center"/>
    </xf>
    <xf numFmtId="0" fontId="0" fillId="2" borderId="5" xfId="0" applyFill="1" applyBorder="1" applyAlignment="1">
      <alignment horizontal="right" vertical="center"/>
    </xf>
    <xf numFmtId="0" fontId="0" fillId="2" borderId="11" xfId="0" applyFill="1" applyBorder="1" applyAlignment="1">
      <alignment horizontal="right" vertical="center"/>
    </xf>
    <xf numFmtId="0" fontId="0" fillId="2" borderId="6" xfId="0" applyFill="1" applyBorder="1" applyAlignment="1">
      <alignment horizontal="right" vertical="center"/>
    </xf>
    <xf numFmtId="0" fontId="0" fillId="2" borderId="15" xfId="0" applyFill="1" applyBorder="1" applyAlignment="1">
      <alignment horizontal="right"/>
    </xf>
    <xf numFmtId="0" fontId="0" fillId="2" borderId="16" xfId="0" applyFill="1" applyBorder="1" applyAlignment="1">
      <alignment horizontal="right"/>
    </xf>
    <xf numFmtId="0" fontId="0" fillId="2" borderId="17" xfId="0" applyFill="1" applyBorder="1" applyAlignment="1">
      <alignment horizontal="right"/>
    </xf>
    <xf numFmtId="0" fontId="0" fillId="3" borderId="5" xfId="0" applyFill="1" applyBorder="1" applyAlignment="1">
      <alignment horizontal="left" vertical="center"/>
    </xf>
    <xf numFmtId="0" fontId="0" fillId="3" borderId="6" xfId="0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3" borderId="3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3" borderId="22" xfId="0" applyFill="1" applyBorder="1" applyAlignment="1">
      <alignment horizontal="left" vertical="center"/>
    </xf>
    <xf numFmtId="0" fontId="0" fillId="3" borderId="23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3" borderId="2" xfId="0" applyFill="1" applyBorder="1" applyAlignment="1">
      <alignment horizontal="left" vertical="center"/>
    </xf>
    <xf numFmtId="0" fontId="0" fillId="3" borderId="18" xfId="0" applyFill="1" applyBorder="1" applyAlignment="1">
      <alignment horizontal="left" vertical="center"/>
    </xf>
    <xf numFmtId="0" fontId="0" fillId="3" borderId="19" xfId="0" applyFill="1" applyBorder="1" applyAlignment="1">
      <alignment horizontal="left" vertical="center"/>
    </xf>
    <xf numFmtId="0" fontId="0" fillId="3" borderId="24" xfId="0" applyFill="1" applyBorder="1" applyAlignment="1">
      <alignment horizontal="left" vertical="center"/>
    </xf>
    <xf numFmtId="0" fontId="0" fillId="3" borderId="25" xfId="0" applyFill="1" applyBorder="1" applyAlignment="1">
      <alignment horizontal="left" vertical="center"/>
    </xf>
    <xf numFmtId="0" fontId="0" fillId="3" borderId="10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9" fontId="0" fillId="0" borderId="0" xfId="0" applyNumberFormat="1"/>
    <xf numFmtId="9" fontId="0" fillId="2" borderId="15" xfId="0" applyNumberFormat="1" applyFill="1" applyBorder="1" applyAlignment="1">
      <alignment horizontal="right" vertical="center"/>
    </xf>
    <xf numFmtId="9" fontId="0" fillId="2" borderId="16" xfId="0" applyNumberFormat="1" applyFill="1" applyBorder="1" applyAlignment="1">
      <alignment horizontal="right" vertical="center"/>
    </xf>
    <xf numFmtId="9" fontId="0" fillId="2" borderId="17" xfId="0" applyNumberFormat="1" applyFill="1" applyBorder="1" applyAlignment="1">
      <alignment horizontal="right" vertical="center"/>
    </xf>
    <xf numFmtId="9" fontId="0" fillId="2" borderId="12" xfId="0" applyNumberFormat="1" applyFill="1" applyBorder="1" applyAlignment="1">
      <alignment horizontal="right" vertical="center"/>
    </xf>
    <xf numFmtId="9" fontId="0" fillId="2" borderId="13" xfId="0" applyNumberFormat="1" applyFill="1" applyBorder="1" applyAlignment="1">
      <alignment horizontal="right" vertical="center"/>
    </xf>
    <xf numFmtId="9" fontId="0" fillId="2" borderId="14" xfId="0" applyNumberForma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43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avo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Savon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Savon">
      <a:fillStyleLst>
        <a:solidFill>
          <a:schemeClr val="phClr"/>
        </a:solidFill>
        <a:gradFill rotWithShape="1">
          <a:gsLst>
            <a:gs pos="0">
              <a:schemeClr val="phClr">
                <a:tint val="60000"/>
                <a:satMod val="105000"/>
                <a:lumMod val="105000"/>
              </a:schemeClr>
            </a:gs>
            <a:gs pos="100000">
              <a:schemeClr val="phClr">
                <a:tint val="65000"/>
                <a:satMod val="100000"/>
                <a:lumMod val="100000"/>
              </a:schemeClr>
            </a:gs>
            <a:gs pos="100000">
              <a:schemeClr val="phClr">
                <a:tint val="70000"/>
                <a:satMod val="100000"/>
                <a:lum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0000"/>
                <a:lumMod val="100000"/>
              </a:schemeClr>
            </a:gs>
            <a:gs pos="50000">
              <a:schemeClr val="phClr">
                <a:shade val="99000"/>
                <a:satMod val="105000"/>
                <a:lumMod val="100000"/>
              </a:schemeClr>
            </a:gs>
            <a:gs pos="100000">
              <a:schemeClr val="phClr">
                <a:shade val="98000"/>
                <a:satMod val="105000"/>
                <a:lumMod val="100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12700" dir="5400000" algn="ctr" rotWithShape="0">
              <a:srgbClr val="000000">
                <a:alpha val="63000"/>
              </a:srgbClr>
            </a:outerShdw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cene3d>
            <a:camera prst="orthographicFront">
              <a:rot lat="0" lon="0" rev="0"/>
            </a:camera>
            <a:lightRig rig="flat" dir="tl">
              <a:rot lat="0" lon="0" rev="4200000"/>
            </a:lightRig>
          </a:scene3d>
          <a:sp3d prstMaterial="flat">
            <a:bevelT w="50800" h="63500" prst="rible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shade val="92000"/>
                <a:satMod val="160000"/>
              </a:schemeClr>
            </a:gs>
            <a:gs pos="77000">
              <a:schemeClr val="phClr">
                <a:tint val="100000"/>
                <a:shade val="73000"/>
                <a:satMod val="155000"/>
              </a:schemeClr>
            </a:gs>
            <a:gs pos="100000">
              <a:schemeClr val="phClr">
                <a:tint val="100000"/>
                <a:shade val="67000"/>
                <a:satMod val="145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5000"/>
              </a:schemeClr>
              <a:schemeClr val="phClr">
                <a:shade val="92000"/>
                <a:satMod val="115000"/>
              </a:schemeClr>
            </a:duotone>
          </a:blip>
          <a:tile tx="0" ty="0" sx="60000" sy="60000" flip="none" algn="tl"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Savon" id="{1306E473-ED32-493B-A2D0-240A757EDD34}" vid="{C20BADFE-D095-436F-9677-9264042809F0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54"/>
  <sheetViews>
    <sheetView tabSelected="1" topLeftCell="A8" workbookViewId="0">
      <selection activeCell="C35" sqref="C35:F35"/>
    </sheetView>
  </sheetViews>
  <sheetFormatPr baseColWidth="10" defaultRowHeight="16.5" x14ac:dyDescent="0.3"/>
  <sheetData>
    <row r="1" spans="1:18" x14ac:dyDescent="0.3">
      <c r="A1" s="46" t="s">
        <v>0</v>
      </c>
      <c r="B1" s="52"/>
      <c r="C1" s="52"/>
      <c r="D1" s="52"/>
      <c r="E1" s="52"/>
      <c r="F1" s="53"/>
    </row>
    <row r="2" spans="1:18" ht="17.25" thickBot="1" x14ac:dyDescent="0.35">
      <c r="A2" s="54"/>
      <c r="B2" s="55"/>
      <c r="C2" s="55"/>
      <c r="D2" s="55"/>
      <c r="E2" s="55"/>
      <c r="F2" s="56"/>
    </row>
    <row r="3" spans="1:18" x14ac:dyDescent="0.3">
      <c r="A3" s="1" t="s">
        <v>1</v>
      </c>
      <c r="B3" s="42"/>
      <c r="C3" s="42"/>
      <c r="D3" s="2" t="s">
        <v>2</v>
      </c>
      <c r="E3" s="42"/>
      <c r="F3" s="43"/>
    </row>
    <row r="4" spans="1:18" ht="17.25" thickBot="1" x14ac:dyDescent="0.35">
      <c r="A4" s="3" t="s">
        <v>3</v>
      </c>
      <c r="B4" s="44"/>
      <c r="C4" s="44"/>
      <c r="D4" s="4" t="s">
        <v>4</v>
      </c>
      <c r="E4" s="44"/>
      <c r="F4" s="45"/>
    </row>
    <row r="5" spans="1:18" x14ac:dyDescent="0.3">
      <c r="A5" s="46" t="s">
        <v>5</v>
      </c>
      <c r="B5" s="47"/>
      <c r="C5" s="47"/>
      <c r="D5" s="47"/>
      <c r="E5" s="47"/>
      <c r="F5" s="48"/>
    </row>
    <row r="6" spans="1:18" ht="17.25" thickBot="1" x14ac:dyDescent="0.35">
      <c r="A6" s="49"/>
      <c r="B6" s="50"/>
      <c r="C6" s="50"/>
      <c r="D6" s="50"/>
      <c r="E6" s="50"/>
      <c r="F6" s="51"/>
    </row>
    <row r="7" spans="1:18" ht="17.25" thickBot="1" x14ac:dyDescent="0.35">
      <c r="A7" s="16"/>
      <c r="B7" s="18"/>
      <c r="C7" s="16" t="s">
        <v>28</v>
      </c>
      <c r="D7" s="17"/>
      <c r="E7" s="17"/>
      <c r="F7" s="18"/>
    </row>
    <row r="8" spans="1:18" x14ac:dyDescent="0.3">
      <c r="A8" s="36" t="s">
        <v>6</v>
      </c>
      <c r="B8" s="37"/>
      <c r="C8" s="20">
        <v>0</v>
      </c>
      <c r="D8" s="21"/>
      <c r="E8" s="21"/>
      <c r="F8" s="22"/>
      <c r="G8" t="s">
        <v>32</v>
      </c>
      <c r="R8">
        <f>C8*3</f>
        <v>0</v>
      </c>
    </row>
    <row r="9" spans="1:18" x14ac:dyDescent="0.3">
      <c r="A9" s="9" t="s">
        <v>7</v>
      </c>
      <c r="B9" s="10"/>
      <c r="C9" s="11">
        <v>0</v>
      </c>
      <c r="D9" s="12"/>
      <c r="E9" s="12"/>
      <c r="F9" s="13"/>
      <c r="G9" t="s">
        <v>33</v>
      </c>
      <c r="R9">
        <f>C9*1.5</f>
        <v>0</v>
      </c>
    </row>
    <row r="10" spans="1:18" x14ac:dyDescent="0.3">
      <c r="A10" s="9" t="s">
        <v>10</v>
      </c>
      <c r="B10" s="10"/>
      <c r="C10" s="11">
        <v>2</v>
      </c>
      <c r="D10" s="12"/>
      <c r="E10" s="12"/>
      <c r="F10" s="13"/>
      <c r="G10" t="s">
        <v>35</v>
      </c>
      <c r="R10">
        <f>C10*0.5</f>
        <v>1</v>
      </c>
    </row>
    <row r="11" spans="1:18" x14ac:dyDescent="0.3">
      <c r="A11" s="40" t="s">
        <v>11</v>
      </c>
      <c r="B11" s="41"/>
      <c r="C11" s="11">
        <v>0</v>
      </c>
      <c r="D11" s="12"/>
      <c r="E11" s="12"/>
      <c r="F11" s="13"/>
      <c r="G11" t="s">
        <v>34</v>
      </c>
      <c r="R11">
        <f>C11*0.25</f>
        <v>0</v>
      </c>
    </row>
    <row r="12" spans="1:18" x14ac:dyDescent="0.3">
      <c r="A12" s="40" t="s">
        <v>12</v>
      </c>
      <c r="B12" s="41"/>
      <c r="C12" s="26">
        <v>0</v>
      </c>
      <c r="D12" s="27"/>
      <c r="E12" s="27"/>
      <c r="F12" s="28"/>
      <c r="G12" t="s">
        <v>36</v>
      </c>
      <c r="R12">
        <f>C12*0.1</f>
        <v>0</v>
      </c>
    </row>
    <row r="13" spans="1:18" ht="17.25" thickBot="1" x14ac:dyDescent="0.35">
      <c r="A13" s="32" t="s">
        <v>13</v>
      </c>
      <c r="B13" s="33"/>
      <c r="C13" s="23">
        <v>0</v>
      </c>
      <c r="D13" s="24"/>
      <c r="E13" s="24"/>
      <c r="F13" s="25"/>
      <c r="G13" t="s">
        <v>36</v>
      </c>
      <c r="R13">
        <f>C13*0.1</f>
        <v>0</v>
      </c>
    </row>
    <row r="14" spans="1:18" ht="17.25" thickBot="1" x14ac:dyDescent="0.35">
      <c r="A14" s="19" t="s">
        <v>53</v>
      </c>
      <c r="B14" s="15"/>
      <c r="C14" s="14" t="s">
        <v>26</v>
      </c>
      <c r="D14" s="14"/>
      <c r="E14" s="14"/>
      <c r="F14" s="15"/>
    </row>
    <row r="15" spans="1:18" x14ac:dyDescent="0.3">
      <c r="A15" s="36" t="s">
        <v>14</v>
      </c>
      <c r="B15" s="37"/>
      <c r="C15" s="20">
        <v>4</v>
      </c>
      <c r="D15" s="21"/>
      <c r="E15" s="21"/>
      <c r="F15" s="22"/>
      <c r="G15" t="s">
        <v>37</v>
      </c>
      <c r="R15">
        <f>C15*0.05</f>
        <v>0.2</v>
      </c>
    </row>
    <row r="16" spans="1:18" x14ac:dyDescent="0.3">
      <c r="A16" s="9" t="s">
        <v>31</v>
      </c>
      <c r="B16" s="10"/>
      <c r="C16" s="58">
        <v>0.04</v>
      </c>
      <c r="D16" s="12"/>
      <c r="E16" s="12"/>
      <c r="F16" s="13"/>
      <c r="G16" t="s">
        <v>43</v>
      </c>
      <c r="R16">
        <f>VLOOKUP(C16,T24:U28,2)</f>
        <v>-1</v>
      </c>
    </row>
    <row r="17" spans="1:21" x14ac:dyDescent="0.3">
      <c r="A17" s="32" t="s">
        <v>15</v>
      </c>
      <c r="B17" s="33"/>
      <c r="C17" s="11">
        <v>2</v>
      </c>
      <c r="D17" s="12"/>
      <c r="E17" s="12"/>
      <c r="F17" s="13"/>
      <c r="G17" t="s">
        <v>38</v>
      </c>
      <c r="R17">
        <f>C17*0.15</f>
        <v>0.3</v>
      </c>
      <c r="T17" t="s">
        <v>54</v>
      </c>
    </row>
    <row r="18" spans="1:21" x14ac:dyDescent="0.3">
      <c r="A18" s="38" t="s">
        <v>17</v>
      </c>
      <c r="B18" s="39"/>
      <c r="C18" s="58">
        <v>0.75</v>
      </c>
      <c r="D18" s="59"/>
      <c r="E18" s="59"/>
      <c r="F18" s="60"/>
      <c r="G18" t="s">
        <v>42</v>
      </c>
      <c r="H18" s="5"/>
      <c r="R18">
        <f>VLOOKUP(C18,T18:U22,2)</f>
        <v>0.1</v>
      </c>
      <c r="T18" s="57">
        <v>0</v>
      </c>
      <c r="U18">
        <v>-0.05</v>
      </c>
    </row>
    <row r="19" spans="1:21" x14ac:dyDescent="0.3">
      <c r="A19" s="9" t="s">
        <v>48</v>
      </c>
      <c r="B19" s="10"/>
      <c r="C19" s="11">
        <v>0</v>
      </c>
      <c r="D19" s="12"/>
      <c r="E19" s="12"/>
      <c r="F19" s="13"/>
      <c r="G19" t="s">
        <v>49</v>
      </c>
      <c r="R19">
        <f>C19*-0.5</f>
        <v>0</v>
      </c>
      <c r="T19" s="57">
        <v>0.3</v>
      </c>
      <c r="U19">
        <v>0</v>
      </c>
    </row>
    <row r="20" spans="1:21" x14ac:dyDescent="0.3">
      <c r="A20" s="38" t="s">
        <v>16</v>
      </c>
      <c r="B20" s="39"/>
      <c r="C20" s="58">
        <v>0.1</v>
      </c>
      <c r="D20" s="59"/>
      <c r="E20" s="59"/>
      <c r="F20" s="60"/>
      <c r="G20" t="s">
        <v>41</v>
      </c>
      <c r="R20">
        <f>VLOOKUP(C20,T30:U33,2)</f>
        <v>-0.25</v>
      </c>
      <c r="T20" s="57">
        <v>0.5</v>
      </c>
      <c r="U20">
        <v>0.05</v>
      </c>
    </row>
    <row r="21" spans="1:21" ht="17.25" thickBot="1" x14ac:dyDescent="0.35">
      <c r="A21" s="34" t="s">
        <v>18</v>
      </c>
      <c r="B21" s="35"/>
      <c r="C21" s="23">
        <v>0</v>
      </c>
      <c r="D21" s="24"/>
      <c r="E21" s="24"/>
      <c r="F21" s="25"/>
      <c r="G21" t="s">
        <v>38</v>
      </c>
      <c r="R21">
        <f>C21*0.15</f>
        <v>0</v>
      </c>
      <c r="T21" s="57">
        <v>0.7</v>
      </c>
      <c r="U21">
        <v>0.1</v>
      </c>
    </row>
    <row r="22" spans="1:21" ht="17.25" thickBot="1" x14ac:dyDescent="0.35">
      <c r="A22" s="19" t="s">
        <v>52</v>
      </c>
      <c r="B22" s="15"/>
      <c r="C22" s="14" t="s">
        <v>27</v>
      </c>
      <c r="D22" s="14"/>
      <c r="E22" s="14"/>
      <c r="F22" s="15"/>
      <c r="T22" s="57">
        <v>1</v>
      </c>
      <c r="U22">
        <v>0.1</v>
      </c>
    </row>
    <row r="23" spans="1:21" x14ac:dyDescent="0.3">
      <c r="A23" s="36" t="s">
        <v>20</v>
      </c>
      <c r="B23" s="37"/>
      <c r="C23" s="61">
        <v>1</v>
      </c>
      <c r="D23" s="62"/>
      <c r="E23" s="62"/>
      <c r="F23" s="63"/>
      <c r="G23" t="s">
        <v>39</v>
      </c>
      <c r="R23">
        <f>VLOOKUP(C23,T35:U39,2)</f>
        <v>1</v>
      </c>
      <c r="T23" t="s">
        <v>55</v>
      </c>
    </row>
    <row r="24" spans="1:21" x14ac:dyDescent="0.3">
      <c r="A24" s="38" t="s">
        <v>19</v>
      </c>
      <c r="B24" s="39"/>
      <c r="C24" s="11">
        <v>2</v>
      </c>
      <c r="D24" s="12"/>
      <c r="E24" s="12"/>
      <c r="F24" s="13"/>
      <c r="G24" t="s">
        <v>40</v>
      </c>
      <c r="R24">
        <f>VLOOKUP(C24,T41:U45,2)</f>
        <v>0.5</v>
      </c>
      <c r="T24" s="57">
        <v>0</v>
      </c>
      <c r="U24">
        <v>-1</v>
      </c>
    </row>
    <row r="25" spans="1:21" x14ac:dyDescent="0.3">
      <c r="A25" s="38" t="s">
        <v>8</v>
      </c>
      <c r="B25" s="39"/>
      <c r="C25" s="11">
        <v>0</v>
      </c>
      <c r="D25" s="12"/>
      <c r="E25" s="12"/>
      <c r="F25" s="13"/>
      <c r="G25" t="s">
        <v>44</v>
      </c>
      <c r="R25">
        <f>C25*0.1</f>
        <v>0</v>
      </c>
      <c r="T25" s="57">
        <v>0.5</v>
      </c>
      <c r="U25">
        <v>-0.5</v>
      </c>
    </row>
    <row r="26" spans="1:21" x14ac:dyDescent="0.3">
      <c r="A26" s="9" t="s">
        <v>50</v>
      </c>
      <c r="B26" s="10"/>
      <c r="C26" s="11">
        <v>0</v>
      </c>
      <c r="D26" s="12"/>
      <c r="E26" s="12"/>
      <c r="F26" s="13"/>
      <c r="G26" t="s">
        <v>45</v>
      </c>
      <c r="R26">
        <f>C26*0.25</f>
        <v>0</v>
      </c>
      <c r="T26" s="57">
        <v>0.75</v>
      </c>
      <c r="U26">
        <v>0.1</v>
      </c>
    </row>
    <row r="27" spans="1:21" x14ac:dyDescent="0.3">
      <c r="A27" s="9" t="s">
        <v>21</v>
      </c>
      <c r="B27" s="10"/>
      <c r="C27" s="11">
        <v>0</v>
      </c>
      <c r="D27" s="12"/>
      <c r="E27" s="12"/>
      <c r="F27" s="13"/>
      <c r="G27" t="s">
        <v>34</v>
      </c>
      <c r="R27">
        <f>C27*2.5</f>
        <v>0</v>
      </c>
      <c r="T27" s="57">
        <v>0.9</v>
      </c>
      <c r="U27">
        <v>1</v>
      </c>
    </row>
    <row r="28" spans="1:21" ht="17.25" thickBot="1" x14ac:dyDescent="0.35">
      <c r="A28" s="32" t="s">
        <v>9</v>
      </c>
      <c r="B28" s="33"/>
      <c r="C28" s="23">
        <v>0</v>
      </c>
      <c r="D28" s="24"/>
      <c r="E28" s="24"/>
      <c r="F28" s="25"/>
      <c r="G28" t="s">
        <v>44</v>
      </c>
      <c r="R28">
        <f>C28*0.1</f>
        <v>0</v>
      </c>
      <c r="T28" s="57">
        <v>1</v>
      </c>
      <c r="U28">
        <v>1</v>
      </c>
    </row>
    <row r="29" spans="1:21" ht="17.25" thickBot="1" x14ac:dyDescent="0.35">
      <c r="A29" s="19" t="s">
        <v>51</v>
      </c>
      <c r="B29" s="15"/>
      <c r="C29" s="14" t="s">
        <v>29</v>
      </c>
      <c r="D29" s="14"/>
      <c r="E29" s="14"/>
      <c r="F29" s="15"/>
      <c r="T29" s="57" t="s">
        <v>56</v>
      </c>
    </row>
    <row r="30" spans="1:21" x14ac:dyDescent="0.3">
      <c r="A30" s="32" t="s">
        <v>22</v>
      </c>
      <c r="B30" s="33"/>
      <c r="C30" s="20">
        <v>0</v>
      </c>
      <c r="D30" s="21"/>
      <c r="E30" s="21"/>
      <c r="F30" s="22"/>
      <c r="G30" t="s">
        <v>36</v>
      </c>
      <c r="R30">
        <f>C30*0.1</f>
        <v>0</v>
      </c>
      <c r="T30" s="57">
        <v>0</v>
      </c>
      <c r="U30">
        <v>-0.25</v>
      </c>
    </row>
    <row r="31" spans="1:21" x14ac:dyDescent="0.3">
      <c r="A31" s="9" t="s">
        <v>12</v>
      </c>
      <c r="B31" s="10"/>
      <c r="C31" s="11">
        <v>0</v>
      </c>
      <c r="D31" s="12"/>
      <c r="E31" s="12"/>
      <c r="F31" s="13"/>
      <c r="G31" t="s">
        <v>34</v>
      </c>
      <c r="R31">
        <f>C31*0.25</f>
        <v>0</v>
      </c>
      <c r="T31" s="57">
        <v>0.5</v>
      </c>
      <c r="U31">
        <v>0.05</v>
      </c>
    </row>
    <row r="32" spans="1:21" x14ac:dyDescent="0.3">
      <c r="A32" s="9" t="s">
        <v>23</v>
      </c>
      <c r="B32" s="10"/>
      <c r="C32" s="11">
        <v>0</v>
      </c>
      <c r="D32" s="12"/>
      <c r="E32" s="12"/>
      <c r="F32" s="13"/>
      <c r="G32" t="s">
        <v>34</v>
      </c>
      <c r="R32">
        <f>C32*0.25</f>
        <v>0</v>
      </c>
      <c r="T32" s="57">
        <v>0.75</v>
      </c>
      <c r="U32">
        <v>0.25</v>
      </c>
    </row>
    <row r="33" spans="1:21" x14ac:dyDescent="0.3">
      <c r="A33" s="9" t="s">
        <v>24</v>
      </c>
      <c r="B33" s="10"/>
      <c r="C33" s="11">
        <v>0</v>
      </c>
      <c r="D33" s="12"/>
      <c r="E33" s="12"/>
      <c r="F33" s="13"/>
      <c r="G33" t="s">
        <v>46</v>
      </c>
      <c r="R33">
        <f>VLOOKUP(C33,T47:U50,2)</f>
        <v>-0.25</v>
      </c>
      <c r="T33" s="57">
        <v>1</v>
      </c>
      <c r="U33">
        <v>0.25</v>
      </c>
    </row>
    <row r="34" spans="1:21" ht="17.25" thickBot="1" x14ac:dyDescent="0.35">
      <c r="A34" s="29" t="s">
        <v>25</v>
      </c>
      <c r="B34" s="30"/>
      <c r="C34" s="23">
        <v>0</v>
      </c>
      <c r="D34" s="24"/>
      <c r="E34" s="24"/>
      <c r="F34" s="25"/>
      <c r="G34" t="s">
        <v>47</v>
      </c>
      <c r="R34">
        <f>C34*-1</f>
        <v>0</v>
      </c>
      <c r="T34" s="57" t="s">
        <v>57</v>
      </c>
    </row>
    <row r="35" spans="1:21" ht="17.25" thickBot="1" x14ac:dyDescent="0.35">
      <c r="A35" s="7" t="s">
        <v>30</v>
      </c>
      <c r="B35" s="7"/>
      <c r="C35" s="6">
        <f>6.5+SUM(R8:R34)</f>
        <v>8.1</v>
      </c>
      <c r="D35" s="7"/>
      <c r="E35" s="7"/>
      <c r="F35" s="8"/>
      <c r="T35" s="57">
        <v>0</v>
      </c>
      <c r="U35">
        <v>-1</v>
      </c>
    </row>
    <row r="36" spans="1:21" x14ac:dyDescent="0.3">
      <c r="T36" s="57">
        <v>0.5</v>
      </c>
      <c r="U36">
        <v>-0.5</v>
      </c>
    </row>
    <row r="37" spans="1:21" x14ac:dyDescent="0.3">
      <c r="A37" s="31"/>
      <c r="B37" s="31"/>
      <c r="T37" s="57">
        <v>0.75</v>
      </c>
      <c r="U37">
        <v>0.5</v>
      </c>
    </row>
    <row r="38" spans="1:21" x14ac:dyDescent="0.3">
      <c r="A38" s="31"/>
      <c r="B38" s="31"/>
      <c r="T38" s="57">
        <v>0.9</v>
      </c>
      <c r="U38">
        <v>1</v>
      </c>
    </row>
    <row r="39" spans="1:21" x14ac:dyDescent="0.3">
      <c r="T39" s="57">
        <v>1</v>
      </c>
      <c r="U39">
        <v>1</v>
      </c>
    </row>
    <row r="40" spans="1:21" x14ac:dyDescent="0.3">
      <c r="T40" t="s">
        <v>58</v>
      </c>
    </row>
    <row r="41" spans="1:21" x14ac:dyDescent="0.3">
      <c r="T41" s="57">
        <v>0</v>
      </c>
      <c r="U41">
        <v>-0.5</v>
      </c>
    </row>
    <row r="42" spans="1:21" x14ac:dyDescent="0.3">
      <c r="T42" s="57">
        <v>0.5</v>
      </c>
      <c r="U42">
        <v>-0.1</v>
      </c>
    </row>
    <row r="43" spans="1:21" x14ac:dyDescent="0.3">
      <c r="T43" s="57">
        <v>0.75</v>
      </c>
      <c r="U43">
        <v>0.1</v>
      </c>
    </row>
    <row r="44" spans="1:21" x14ac:dyDescent="0.3">
      <c r="T44" s="57">
        <v>0.9</v>
      </c>
      <c r="U44">
        <v>0.5</v>
      </c>
    </row>
    <row r="45" spans="1:21" x14ac:dyDescent="0.3">
      <c r="T45" s="57">
        <v>1</v>
      </c>
      <c r="U45">
        <v>0.5</v>
      </c>
    </row>
    <row r="46" spans="1:21" x14ac:dyDescent="0.3">
      <c r="T46" t="s">
        <v>59</v>
      </c>
    </row>
    <row r="47" spans="1:21" x14ac:dyDescent="0.3">
      <c r="T47" s="57">
        <v>0</v>
      </c>
      <c r="U47">
        <v>-0.25</v>
      </c>
    </row>
    <row r="48" spans="1:21" x14ac:dyDescent="0.3">
      <c r="T48" s="57">
        <v>0.5</v>
      </c>
      <c r="U48">
        <v>-1</v>
      </c>
    </row>
    <row r="49" spans="20:21" x14ac:dyDescent="0.3">
      <c r="T49" s="57">
        <v>0.75</v>
      </c>
      <c r="U49">
        <v>0.5</v>
      </c>
    </row>
    <row r="50" spans="20:21" x14ac:dyDescent="0.3">
      <c r="T50" s="57">
        <v>1</v>
      </c>
      <c r="U50">
        <v>0.5</v>
      </c>
    </row>
    <row r="51" spans="20:21" x14ac:dyDescent="0.3">
      <c r="T51" s="57"/>
    </row>
    <row r="52" spans="20:21" x14ac:dyDescent="0.3">
      <c r="T52" s="57"/>
    </row>
    <row r="53" spans="20:21" x14ac:dyDescent="0.3">
      <c r="T53" s="57"/>
    </row>
    <row r="54" spans="20:21" x14ac:dyDescent="0.3">
      <c r="T54" s="57"/>
    </row>
  </sheetData>
  <mergeCells count="66">
    <mergeCell ref="A1:F2"/>
    <mergeCell ref="A13:B13"/>
    <mergeCell ref="E3:F3"/>
    <mergeCell ref="B3:C3"/>
    <mergeCell ref="E4:F4"/>
    <mergeCell ref="B4:C4"/>
    <mergeCell ref="A5:F6"/>
    <mergeCell ref="A8:B8"/>
    <mergeCell ref="A9:B9"/>
    <mergeCell ref="A10:B10"/>
    <mergeCell ref="A11:B11"/>
    <mergeCell ref="A12:B12"/>
    <mergeCell ref="A15:B15"/>
    <mergeCell ref="A16:B16"/>
    <mergeCell ref="A17:B17"/>
    <mergeCell ref="A18:B18"/>
    <mergeCell ref="A20:B20"/>
    <mergeCell ref="A21:B21"/>
    <mergeCell ref="A23:B23"/>
    <mergeCell ref="A24:B24"/>
    <mergeCell ref="A25:B25"/>
    <mergeCell ref="A26:B26"/>
    <mergeCell ref="A37:B37"/>
    <mergeCell ref="A38:B38"/>
    <mergeCell ref="A27:B27"/>
    <mergeCell ref="A28:B28"/>
    <mergeCell ref="A30:B30"/>
    <mergeCell ref="A31:B31"/>
    <mergeCell ref="A32:B32"/>
    <mergeCell ref="C27:F27"/>
    <mergeCell ref="C28:F28"/>
    <mergeCell ref="A33:B33"/>
    <mergeCell ref="A34:B34"/>
    <mergeCell ref="A35:B35"/>
    <mergeCell ref="C14:F14"/>
    <mergeCell ref="C7:F7"/>
    <mergeCell ref="A29:B29"/>
    <mergeCell ref="A22:B22"/>
    <mergeCell ref="A14:B14"/>
    <mergeCell ref="A7:B7"/>
    <mergeCell ref="C8:F8"/>
    <mergeCell ref="C9:F9"/>
    <mergeCell ref="C10:F10"/>
    <mergeCell ref="C11:F11"/>
    <mergeCell ref="C12:F12"/>
    <mergeCell ref="C13:F13"/>
    <mergeCell ref="C16:F16"/>
    <mergeCell ref="C15:F15"/>
    <mergeCell ref="C17:F17"/>
    <mergeCell ref="C18:F18"/>
    <mergeCell ref="C35:F35"/>
    <mergeCell ref="A19:B19"/>
    <mergeCell ref="C19:F19"/>
    <mergeCell ref="C29:F29"/>
    <mergeCell ref="C22:F22"/>
    <mergeCell ref="C30:F30"/>
    <mergeCell ref="C31:F31"/>
    <mergeCell ref="C32:F32"/>
    <mergeCell ref="C33:F33"/>
    <mergeCell ref="C34:F34"/>
    <mergeCell ref="C20:F20"/>
    <mergeCell ref="C21:F21"/>
    <mergeCell ref="C23:F23"/>
    <mergeCell ref="C24:F24"/>
    <mergeCell ref="C25:F25"/>
    <mergeCell ref="C26:F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PC</dc:creator>
  <cp:lastModifiedBy>Daniel Colardelle</cp:lastModifiedBy>
  <dcterms:created xsi:type="dcterms:W3CDTF">2023-08-18T12:53:03Z</dcterms:created>
  <dcterms:modified xsi:type="dcterms:W3CDTF">2023-08-19T14:43:09Z</dcterms:modified>
</cp:coreProperties>
</file>