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aprr-my.sharepoint.com/personal/paul_bernigaud_aprr_fr/Documents/Bureau/"/>
    </mc:Choice>
  </mc:AlternateContent>
  <bookViews>
    <workbookView xWindow="0" yWindow="0" windowWidth="28800" windowHeight="12345"/>
  </bookViews>
  <sheets>
    <sheet name="Récap" sheetId="2" r:id="rId1"/>
    <sheet name="1" sheetId="3" r:id="rId2"/>
    <sheet name="Exemple export à copier en &quot;1&quot;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D14" i="2"/>
  <c r="E14" i="2"/>
  <c r="B14" i="2"/>
  <c r="F3" i="2"/>
  <c r="F5" i="2"/>
  <c r="F6" i="2"/>
  <c r="F7" i="2"/>
  <c r="F8" i="2"/>
  <c r="F9" i="2"/>
  <c r="F10" i="2"/>
  <c r="F11" i="2"/>
  <c r="F12" i="2"/>
  <c r="F13" i="2"/>
  <c r="F4" i="2"/>
  <c r="E13" i="2"/>
  <c r="E12" i="2"/>
  <c r="E11" i="2"/>
  <c r="E10" i="2"/>
  <c r="E9" i="2"/>
  <c r="E8" i="2"/>
  <c r="E7" i="2"/>
  <c r="E6" i="2"/>
  <c r="D13" i="2"/>
  <c r="D12" i="2"/>
  <c r="D11" i="2"/>
  <c r="D10" i="2"/>
  <c r="D9" i="2"/>
  <c r="D8" i="2"/>
  <c r="D7" i="2"/>
  <c r="D6" i="2"/>
  <c r="C13" i="2"/>
  <c r="C12" i="2"/>
  <c r="C11" i="2"/>
  <c r="C10" i="2"/>
  <c r="C9" i="2"/>
  <c r="C8" i="2"/>
  <c r="C7" i="2"/>
  <c r="C6" i="2"/>
  <c r="E5" i="2"/>
  <c r="D5" i="2"/>
  <c r="C5" i="2"/>
  <c r="E4" i="2"/>
  <c r="D4" i="2"/>
  <c r="C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<sst xmlns="http://schemas.openxmlformats.org/spreadsheetml/2006/main" count="13" uniqueCount="10">
  <si>
    <t>Lot</t>
  </si>
  <si>
    <t>CA / Année</t>
  </si>
  <si>
    <t>CA Total</t>
  </si>
  <si>
    <t>CA moyen / Nb de commandes</t>
  </si>
  <si>
    <t>CA Moyen Total</t>
  </si>
  <si>
    <t>Nombre de commandes</t>
  </si>
  <si>
    <t>Total / An</t>
  </si>
  <si>
    <t>Montant</t>
  </si>
  <si>
    <t>Année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</si>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</sst>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4"/>
      <color rgb="FFFF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0" tint="-0.14996795556505021"/>
      </bottom>
      <diagonal/>
    </border>
    <border>
      <left/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/>
      <bottom style="medium">
        <color theme="0" tint="-0.14996795556505021"/>
      </bottom>
      <diagonal/>
    </border>
    <border>
      <left style="medium">
        <color theme="0" tint="-0.14990691854609822"/>
      </left>
      <right style="medium">
        <color theme="0" tint="-0.14990691854609822"/>
      </right>
      <top/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3743705557422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/>
  </cellStyleXfs>
  <cellXfs count="27">
    <xf numFmtId="0" fontId="0" fillId="0" borderId="0" xfId="0"/>
    <xf numFmtId="0" fontId="4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4" fontId="5" fillId="2" borderId="1" xfId="1" applyFont="1" applyFill="1" applyBorder="1" applyAlignment="1">
      <alignment horizontal="center" vertical="center" wrapText="1"/>
    </xf>
    <xf numFmtId="44" fontId="0" fillId="0" borderId="1" xfId="0" applyNumberFormat="1" applyBorder="1"/>
    <xf numFmtId="0" fontId="3" fillId="2" borderId="1" xfId="0" applyFont="1" applyFill="1" applyBorder="1" applyAlignment="1">
      <alignment vertical="center" wrapText="1"/>
    </xf>
    <xf numFmtId="44" fontId="0" fillId="0" borderId="3" xfId="0" applyNumberFormat="1" applyBorder="1"/>
    <xf numFmtId="0" fontId="0" fillId="2" borderId="5" xfId="0" applyFill="1" applyBorder="1"/>
    <xf numFmtId="44" fontId="2" fillId="2" borderId="6" xfId="1" applyFont="1" applyFill="1" applyBorder="1" applyAlignment="1">
      <alignment horizontal="center"/>
    </xf>
    <xf numFmtId="0" fontId="0" fillId="2" borderId="4" xfId="0" applyFill="1" applyBorder="1"/>
    <xf numFmtId="0" fontId="0" fillId="2" borderId="8" xfId="0" applyFill="1" applyBorder="1"/>
    <xf numFmtId="44" fontId="2" fillId="2" borderId="4" xfId="1" applyFont="1" applyFill="1" applyBorder="1" applyAlignment="1">
      <alignment horizontal="center"/>
    </xf>
    <xf numFmtId="44" fontId="2" fillId="2" borderId="8" xfId="1" applyFont="1" applyFill="1" applyBorder="1" applyAlignment="1">
      <alignment horizontal="center"/>
    </xf>
    <xf numFmtId="44" fontId="2" fillId="2" borderId="5" xfId="1" applyFont="1" applyFill="1" applyBorder="1" applyAlignment="1">
      <alignment horizontal="center"/>
    </xf>
    <xf numFmtId="44" fontId="5" fillId="2" borderId="9" xfId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44" fontId="0" fillId="0" borderId="10" xfId="1" applyFont="1" applyBorder="1" applyAlignment="1">
      <alignment vertical="center" wrapText="1"/>
    </xf>
    <xf numFmtId="44" fontId="3" fillId="2" borderId="1" xfId="0" applyNumberFormat="1" applyFont="1" applyFill="1" applyBorder="1" applyAlignment="1">
      <alignment vertical="center" wrapText="1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13</xdr:row>
          <xdr:rowOff>161925</xdr:rowOff>
        </xdr:from>
        <xdr:to>
          <xdr:col>11</xdr:col>
          <xdr:colOff>752475</xdr:colOff>
          <xdr:row>19</xdr:row>
          <xdr:rowOff>152400</xdr:rowOff>
        </xdr:to>
        <xdr:sp macro="" textlink="">
          <xdr:nvSpPr>
            <xdr:cNvPr id="1025" name="Button 1" descr="Bouton pour coller le presse papier en Feuil1!A2&#10;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Bouton pour coller le presse papier en "1" sur la cellule A1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L14"/>
  <sheetViews>
    <sheetView tabSelected="1" workbookViewId="0">
      <selection activeCell="F32" sqref="F32"/>
    </sheetView>
  </sheetViews>
  <sheetFormatPr baseColWidth="10" defaultRowHeight="12.75" x14ac:dyDescent="0.2"/>
  <cols>
    <col min="6" max="6" width="11.85546875" bestFit="1" customWidth="1"/>
  </cols>
  <sheetData>
    <row r="1" spans="1:12" ht="13.5" thickBot="1" x14ac:dyDescent="0.25">
      <c r="A1" s="15" t="s">
        <v>0</v>
      </c>
      <c r="B1" s="15" t="s">
        <v>1</v>
      </c>
      <c r="C1" s="15"/>
      <c r="D1" s="15"/>
      <c r="E1" s="15"/>
      <c r="F1" s="15" t="s">
        <v>2</v>
      </c>
      <c r="G1" s="19" t="s">
        <v>3</v>
      </c>
      <c r="H1" s="20"/>
      <c r="I1" s="20"/>
      <c r="J1" s="21"/>
      <c r="K1" s="15" t="s">
        <v>4</v>
      </c>
      <c r="L1" s="15" t="s">
        <v>5</v>
      </c>
    </row>
    <row r="2" spans="1:12" ht="13.5" thickBot="1" x14ac:dyDescent="0.25">
      <c r="A2" s="15"/>
      <c r="B2" s="15"/>
      <c r="C2" s="15"/>
      <c r="D2" s="15"/>
      <c r="E2" s="15"/>
      <c r="F2" s="15"/>
      <c r="G2" s="22"/>
      <c r="H2" s="23"/>
      <c r="I2" s="23"/>
      <c r="J2" s="24"/>
      <c r="K2" s="15"/>
      <c r="L2" s="15"/>
    </row>
    <row r="3" spans="1:12" ht="15.75" thickBot="1" x14ac:dyDescent="0.25">
      <c r="A3" s="15"/>
      <c r="B3" s="2">
        <v>2019</v>
      </c>
      <c r="C3" s="2">
        <v>2020</v>
      </c>
      <c r="D3" s="2">
        <v>2021</v>
      </c>
      <c r="E3" s="2">
        <v>2022</v>
      </c>
      <c r="F3" s="14">
        <f>SUM(F4:F13)</f>
        <v>9065</v>
      </c>
      <c r="G3" s="2">
        <v>2019</v>
      </c>
      <c r="H3" s="2">
        <v>2020</v>
      </c>
      <c r="I3" s="2">
        <v>2021</v>
      </c>
      <c r="J3" s="2">
        <v>2022</v>
      </c>
      <c r="K3" s="3">
        <v>0</v>
      </c>
      <c r="L3" s="2">
        <v>29</v>
      </c>
    </row>
    <row r="4" spans="1:12" ht="13.5" customHeight="1" thickBot="1" x14ac:dyDescent="0.25">
      <c r="A4" s="1">
        <v>0</v>
      </c>
      <c r="B4" s="25">
        <f>SUMIFS('1'!$B$2:$B$20,'1'!$C$2:$C$20,"2019",'1'!$A$2:$A$20,"0")</f>
        <v>478</v>
      </c>
      <c r="C4" s="25">
        <f>SUMIFS('1'!$B$2:$B$20,'1'!$C$2:$C$20,"2020",'1'!$A$2:$A$20,"0")</f>
        <v>0</v>
      </c>
      <c r="D4" s="25">
        <f>SUMIFS('1'!$B$2:$B$20,'1'!$C$2:$C$20,"2021",'1'!$A$2:$A$20,"0")</f>
        <v>0</v>
      </c>
      <c r="E4" s="25">
        <f>SUMIFS('1'!$B$2:$B$20,'1'!$C$2:$C$20,"2022",'1'!$A$2:$A$20,"0")</f>
        <v>520</v>
      </c>
      <c r="F4" s="8">
        <f>SUM(B4:E4)</f>
        <v>998</v>
      </c>
      <c r="G4" s="6">
        <v>0</v>
      </c>
      <c r="H4" s="4">
        <v>0</v>
      </c>
      <c r="I4" s="4">
        <v>0</v>
      </c>
      <c r="J4" s="4">
        <v>0</v>
      </c>
      <c r="K4" s="11">
        <v>0</v>
      </c>
      <c r="L4" s="9"/>
    </row>
    <row r="5" spans="1:12" ht="13.5" thickBot="1" x14ac:dyDescent="0.25">
      <c r="A5" s="1">
        <v>1</v>
      </c>
      <c r="B5" s="25">
        <f>SUMIFS('1'!$B$2:$B$20,'1'!$C$2:$C$20,"2019",'1'!$A$2:$A$20,"1")</f>
        <v>0</v>
      </c>
      <c r="C5" s="25">
        <f>SUMIFS('1'!$B$2:$B$20,'1'!$C$2:$C$20,"2020",'1'!$A$2:$A$20,"1")</f>
        <v>0</v>
      </c>
      <c r="D5" s="25">
        <f>SUMIFS('1'!$B$2:$B$20,'1'!$C$2:$C$20,"2021",'1'!$A$2:$A$20,"1")</f>
        <v>0</v>
      </c>
      <c r="E5" s="25">
        <f>SUMIFS('1'!$B$2:$B$20,'1'!$C$2:$C$20,"2022",'1'!$A$2:$A$20,"1")</f>
        <v>0</v>
      </c>
      <c r="F5" s="8">
        <f t="shared" ref="F5:F13" si="0">SUM(B5:E5)</f>
        <v>0</v>
      </c>
      <c r="G5" s="6">
        <v>0</v>
      </c>
      <c r="H5" s="4">
        <v>0</v>
      </c>
      <c r="I5" s="4">
        <v>0</v>
      </c>
      <c r="J5" s="4">
        <v>0</v>
      </c>
      <c r="K5" s="12">
        <v>0</v>
      </c>
      <c r="L5" s="10"/>
    </row>
    <row r="6" spans="1:12" ht="13.5" thickBot="1" x14ac:dyDescent="0.25">
      <c r="A6" s="1">
        <v>2</v>
      </c>
      <c r="B6" s="25">
        <f>SUMIFS('1'!$B$2:$B$20,'1'!$C$2:$C$20,"2019",'1'!$A$2:$A$20,"2")</f>
        <v>299</v>
      </c>
      <c r="C6" s="25">
        <f>SUMIFS('1'!$B$2:$B$20,'1'!$C$2:$C$20,"2020",'1'!$A$2:$A$20,"2")</f>
        <v>384</v>
      </c>
      <c r="D6" s="25">
        <f>SUMIFS('1'!$B$2:$B$20,'1'!$C$2:$C$20,"2021",'1'!$A$2:$A$20,"2")</f>
        <v>0</v>
      </c>
      <c r="E6" s="25">
        <f>SUMIFS('1'!$B$2:$B$20,'1'!$C$2:$C$20,"2022",'1'!$A$2:$A$20,"2")</f>
        <v>1456</v>
      </c>
      <c r="F6" s="8">
        <f t="shared" si="0"/>
        <v>2139</v>
      </c>
      <c r="G6" s="6">
        <v>0</v>
      </c>
      <c r="H6" s="4">
        <v>0</v>
      </c>
      <c r="I6" s="4">
        <v>0</v>
      </c>
      <c r="J6" s="4">
        <v>0</v>
      </c>
      <c r="K6" s="12">
        <v>0</v>
      </c>
      <c r="L6" s="10"/>
    </row>
    <row r="7" spans="1:12" ht="13.5" thickBot="1" x14ac:dyDescent="0.25">
      <c r="A7" s="1">
        <v>3</v>
      </c>
      <c r="B7" s="25">
        <f>SUMIFS('1'!$B$2:$B$20,'1'!$C$2:$C$20,"2019",'1'!$A$2:$A$20,"3")</f>
        <v>0</v>
      </c>
      <c r="C7" s="25">
        <f>SUMIFS('1'!$B$2:$B$20,'1'!$C$2:$C$20,"2020",'1'!$A$2:$A$20,"3")</f>
        <v>151</v>
      </c>
      <c r="D7" s="25">
        <f>SUMIFS('1'!$B$2:$B$20,'1'!$C$2:$C$20,"2021",'1'!$A$2:$A$20,"3")</f>
        <v>968</v>
      </c>
      <c r="E7" s="25">
        <f>SUMIFS('1'!$B$2:$B$20,'1'!$C$2:$C$20,"2022",'1'!$A$2:$A$20,"3")</f>
        <v>0</v>
      </c>
      <c r="F7" s="8">
        <f t="shared" si="0"/>
        <v>1119</v>
      </c>
      <c r="G7" s="6">
        <v>0</v>
      </c>
      <c r="H7" s="4">
        <v>0</v>
      </c>
      <c r="I7" s="4">
        <v>0</v>
      </c>
      <c r="J7" s="4">
        <v>0</v>
      </c>
      <c r="K7" s="12">
        <v>0</v>
      </c>
      <c r="L7" s="10"/>
    </row>
    <row r="8" spans="1:12" ht="13.5" thickBot="1" x14ac:dyDescent="0.25">
      <c r="A8" s="1">
        <v>4</v>
      </c>
      <c r="B8" s="25">
        <f>SUMIFS('1'!$B$2:$B$20,'1'!$C$2:$C$20,"2019",'1'!$A$2:$A$20,"4")</f>
        <v>356</v>
      </c>
      <c r="C8" s="25">
        <f>SUMIFS('1'!$B$2:$B$20,'1'!$C$2:$C$20,"2020",'1'!$A$2:$A$20,"4")</f>
        <v>0</v>
      </c>
      <c r="D8" s="25">
        <f>SUMIFS('1'!$B$2:$B$20,'1'!$C$2:$C$20,"2021",'1'!$A$2:$A$20,"4")</f>
        <v>606</v>
      </c>
      <c r="E8" s="25">
        <f>SUMIFS('1'!$B$2:$B$20,'1'!$C$2:$C$20,"2022",'1'!$A$2:$A$20,"4")</f>
        <v>0</v>
      </c>
      <c r="F8" s="8">
        <f t="shared" si="0"/>
        <v>962</v>
      </c>
      <c r="G8" s="6">
        <v>0</v>
      </c>
      <c r="H8" s="4">
        <v>0</v>
      </c>
      <c r="I8" s="4">
        <v>0</v>
      </c>
      <c r="J8" s="4">
        <v>0</v>
      </c>
      <c r="K8" s="12">
        <v>0</v>
      </c>
      <c r="L8" s="10"/>
    </row>
    <row r="9" spans="1:12" ht="13.5" thickBot="1" x14ac:dyDescent="0.25">
      <c r="A9" s="1">
        <v>5</v>
      </c>
      <c r="B9" s="25">
        <f>SUMIFS('1'!$B$2:$B$20,'1'!$C$2:$C$20,"2019",'1'!$A$2:$A$20,"5")</f>
        <v>0</v>
      </c>
      <c r="C9" s="25">
        <f>SUMIFS('1'!$B$2:$B$20,'1'!$C$2:$C$20,"2020",'1'!$A$2:$A$20,"5")</f>
        <v>0</v>
      </c>
      <c r="D9" s="25">
        <f>SUMIFS('1'!$B$2:$B$20,'1'!$C$2:$C$20,"2021",'1'!$A$2:$A$20,"5")</f>
        <v>0</v>
      </c>
      <c r="E9" s="25">
        <f>SUMIFS('1'!$B$2:$B$20,'1'!$C$2:$C$20,"2022",'1'!$A$2:$A$20,"5")</f>
        <v>0</v>
      </c>
      <c r="F9" s="8">
        <f t="shared" si="0"/>
        <v>0</v>
      </c>
      <c r="G9" s="6">
        <v>0</v>
      </c>
      <c r="H9" s="4">
        <v>0</v>
      </c>
      <c r="I9" s="4">
        <v>0</v>
      </c>
      <c r="J9" s="4">
        <v>0</v>
      </c>
      <c r="K9" s="12">
        <v>0</v>
      </c>
      <c r="L9" s="10"/>
    </row>
    <row r="10" spans="1:12" ht="13.5" thickBot="1" x14ac:dyDescent="0.25">
      <c r="A10" s="1">
        <v>6</v>
      </c>
      <c r="B10" s="25">
        <f>SUMIFS('1'!$B$2:$B$20,'1'!$C$2:$C$20,"2019",'1'!$A$2:$A$20,"6")</f>
        <v>0</v>
      </c>
      <c r="C10" s="25">
        <f>SUMIFS('1'!$B$2:$B$20,'1'!$C$2:$C$20,"2020",'1'!$A$2:$A$20,"6")</f>
        <v>116</v>
      </c>
      <c r="D10" s="25">
        <f>SUMIFS('1'!$B$2:$B$20,'1'!$C$2:$C$20,"2021",'1'!$A$2:$A$20,"6")</f>
        <v>1458</v>
      </c>
      <c r="E10" s="25">
        <f>SUMIFS('1'!$B$2:$B$20,'1'!$C$2:$C$20,"2022",'1'!$A$2:$A$20,"6")</f>
        <v>0</v>
      </c>
      <c r="F10" s="8">
        <f t="shared" si="0"/>
        <v>1574</v>
      </c>
      <c r="G10" s="6">
        <v>0</v>
      </c>
      <c r="H10" s="4">
        <v>0</v>
      </c>
      <c r="I10" s="4">
        <v>0</v>
      </c>
      <c r="J10" s="4">
        <v>0</v>
      </c>
      <c r="K10" s="12">
        <v>0</v>
      </c>
      <c r="L10" s="10"/>
    </row>
    <row r="11" spans="1:12" ht="13.5" thickBot="1" x14ac:dyDescent="0.25">
      <c r="A11" s="1">
        <v>7</v>
      </c>
      <c r="B11" s="25">
        <f>SUMIFS('1'!$B$2:$B$20,'1'!$C$2:$C$20,"2019",'1'!$A$2:$A$20,"7")</f>
        <v>376</v>
      </c>
      <c r="C11" s="25">
        <f>SUMIFS('1'!$B$2:$B$20,'1'!$C$2:$C$20,"2020",'1'!$A$2:$A$20,"7")</f>
        <v>117</v>
      </c>
      <c r="D11" s="25">
        <f>SUMIFS('1'!$B$2:$B$20,'1'!$C$2:$C$20,"2021",'1'!$A$2:$A$20,"7")</f>
        <v>0</v>
      </c>
      <c r="E11" s="25">
        <f>SUMIFS('1'!$B$2:$B$20,'1'!$C$2:$C$20,"2022",'1'!$A$2:$A$20,"7")</f>
        <v>0</v>
      </c>
      <c r="F11" s="8">
        <f t="shared" si="0"/>
        <v>493</v>
      </c>
      <c r="G11" s="6">
        <v>0</v>
      </c>
      <c r="H11" s="4">
        <v>0</v>
      </c>
      <c r="I11" s="4">
        <v>0</v>
      </c>
      <c r="J11" s="4">
        <v>0</v>
      </c>
      <c r="K11" s="12">
        <v>0</v>
      </c>
      <c r="L11" s="10"/>
    </row>
    <row r="12" spans="1:12" ht="13.5" thickBot="1" x14ac:dyDescent="0.25">
      <c r="A12" s="1">
        <v>8</v>
      </c>
      <c r="B12" s="25">
        <f>SUMIFS('1'!$B$2:$B$20,'1'!$C$2:$C$20,"2019",'1'!$A$2:$A$20,"8")</f>
        <v>0</v>
      </c>
      <c r="C12" s="25">
        <f>SUMIFS('1'!$B$2:$B$20,'1'!$C$2:$C$20,"2020",'1'!$A$2:$A$20,"8")</f>
        <v>970</v>
      </c>
      <c r="D12" s="25">
        <f>SUMIFS('1'!$B$2:$B$20,'1'!$C$2:$C$20,"2021",'1'!$A$2:$A$20,"8")</f>
        <v>680</v>
      </c>
      <c r="E12" s="25">
        <f>SUMIFS('1'!$B$2:$B$20,'1'!$C$2:$C$20,"2022",'1'!$A$2:$A$20,"8")</f>
        <v>0</v>
      </c>
      <c r="F12" s="8">
        <f t="shared" si="0"/>
        <v>1650</v>
      </c>
      <c r="G12" s="6">
        <v>0</v>
      </c>
      <c r="H12" s="4">
        <v>0</v>
      </c>
      <c r="I12" s="4">
        <v>0</v>
      </c>
      <c r="J12" s="4">
        <v>0</v>
      </c>
      <c r="K12" s="12">
        <v>0</v>
      </c>
      <c r="L12" s="10"/>
    </row>
    <row r="13" spans="1:12" ht="13.5" thickBot="1" x14ac:dyDescent="0.25">
      <c r="A13" s="1">
        <v>9</v>
      </c>
      <c r="B13" s="25">
        <f>SUMIFS('1'!$B$2:$B$20,'1'!$C$2:$C$20,"2019",'1'!$A$2:$A$20,"9")</f>
        <v>130</v>
      </c>
      <c r="C13" s="25">
        <f>SUMIFS('1'!$B$2:$B$20,'1'!$C$2:$C$20,"2020",'1'!$A$2:$A$20,"9")</f>
        <v>0</v>
      </c>
      <c r="D13" s="25">
        <f>SUMIFS('1'!$B$2:$B$20,'1'!$C$2:$C$20,"2021",'1'!$A$2:$A$20,"9")</f>
        <v>0</v>
      </c>
      <c r="E13" s="25">
        <f>SUMIFS('1'!$B$2:$B$20,'1'!$C$2:$C$20,"2022",'1'!$A$2:$A$20,"9")</f>
        <v>0</v>
      </c>
      <c r="F13" s="8">
        <f t="shared" si="0"/>
        <v>130</v>
      </c>
      <c r="G13" s="6">
        <v>0</v>
      </c>
      <c r="H13" s="4">
        <v>0</v>
      </c>
      <c r="I13" s="4">
        <v>0</v>
      </c>
      <c r="J13" s="4">
        <v>0</v>
      </c>
      <c r="K13" s="13">
        <v>0</v>
      </c>
      <c r="L13" s="7"/>
    </row>
    <row r="14" spans="1:12" ht="13.5" thickBot="1" x14ac:dyDescent="0.25">
      <c r="A14" s="5" t="s">
        <v>6</v>
      </c>
      <c r="B14" s="26">
        <f>SUM(B4:B13)</f>
        <v>1639</v>
      </c>
      <c r="C14" s="26">
        <f t="shared" ref="C14:E14" si="1">SUM(C4:C13)</f>
        <v>1738</v>
      </c>
      <c r="D14" s="26">
        <f t="shared" si="1"/>
        <v>3712</v>
      </c>
      <c r="E14" s="26">
        <f t="shared" si="1"/>
        <v>1976</v>
      </c>
      <c r="F14" s="7"/>
      <c r="G14" s="16"/>
      <c r="H14" s="17"/>
      <c r="I14" s="17"/>
      <c r="J14" s="17"/>
      <c r="K14" s="17"/>
      <c r="L14" s="18"/>
    </row>
  </sheetData>
  <mergeCells count="7">
    <mergeCell ref="A1:A3"/>
    <mergeCell ref="B1:E2"/>
    <mergeCell ref="G14:L14"/>
    <mergeCell ref="G1:J2"/>
    <mergeCell ref="F1:F2"/>
    <mergeCell ref="K1:K2"/>
    <mergeCell ref="L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 altText="Bouton pour coller le presse papier en Feuil1!A2_x000a_">
                <anchor moveWithCells="1" sizeWithCells="1">
                  <from>
                    <xdr:col>0</xdr:col>
                    <xdr:colOff>0</xdr:colOff>
                    <xdr:row>13</xdr:row>
                    <xdr:rowOff>161925</xdr:rowOff>
                  </from>
                  <to>
                    <xdr:col>11</xdr:col>
                    <xdr:colOff>752475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workbookViewId="0">
      <selection activeCell="D28" sqref="D28"/>
    </sheetView>
  </sheetViews>
  <sheetFormatPr baseColWidth="10" defaultColWidth="12.5703125" defaultRowHeight="12.75" x14ac:dyDescent="0.2"/>
  <sheetData>
    <row r="1" spans="1:3" x14ac:dyDescent="0.2">
      <c r="A1" t="s">
        <v>9</v>
      </c>
      <c r="B1" t="s">
        <v>7</v>
      </c>
      <c r="C1" t="s">
        <v>8</v>
      </c>
    </row>
    <row r="2" spans="1:3" x14ac:dyDescent="0.2">
      <c r="A2">
        <v>6</v>
      </c>
      <c r="B2">
        <v>763</v>
      </c>
      <c r="C2">
        <v>2021</v>
      </c>
    </row>
    <row r="3" spans="1:3" x14ac:dyDescent="0.2">
      <c r="A3">
        <v>2</v>
      </c>
      <c r="B3">
        <v>925</v>
      </c>
      <c r="C3">
        <v>2022</v>
      </c>
    </row>
    <row r="4" spans="1:3" x14ac:dyDescent="0.2">
      <c r="A4">
        <v>4</v>
      </c>
      <c r="B4">
        <v>356</v>
      </c>
      <c r="C4">
        <v>2019</v>
      </c>
    </row>
    <row r="5" spans="1:3" x14ac:dyDescent="0.2">
      <c r="A5">
        <v>2</v>
      </c>
      <c r="B5">
        <v>299</v>
      </c>
      <c r="C5">
        <v>2019</v>
      </c>
    </row>
    <row r="6" spans="1:3" x14ac:dyDescent="0.2">
      <c r="A6">
        <v>9</v>
      </c>
      <c r="B6">
        <v>130</v>
      </c>
      <c r="C6">
        <v>2019</v>
      </c>
    </row>
    <row r="7" spans="1:3" x14ac:dyDescent="0.2">
      <c r="A7">
        <v>3</v>
      </c>
      <c r="B7">
        <v>151</v>
      </c>
      <c r="C7">
        <v>2020</v>
      </c>
    </row>
    <row r="8" spans="1:3" x14ac:dyDescent="0.2">
      <c r="A8">
        <v>8</v>
      </c>
      <c r="B8">
        <v>970</v>
      </c>
      <c r="C8">
        <v>2020</v>
      </c>
    </row>
    <row r="9" spans="1:3" x14ac:dyDescent="0.2">
      <c r="A9">
        <v>4</v>
      </c>
      <c r="B9">
        <v>606</v>
      </c>
      <c r="C9">
        <v>2021</v>
      </c>
    </row>
    <row r="10" spans="1:3" x14ac:dyDescent="0.2">
      <c r="A10">
        <v>0</v>
      </c>
      <c r="B10">
        <v>520</v>
      </c>
      <c r="C10">
        <v>2022</v>
      </c>
    </row>
    <row r="11" spans="1:3" x14ac:dyDescent="0.2">
      <c r="A11">
        <v>6</v>
      </c>
      <c r="B11">
        <v>116</v>
      </c>
      <c r="C11">
        <v>2020</v>
      </c>
    </row>
    <row r="12" spans="1:3" x14ac:dyDescent="0.2">
      <c r="A12">
        <v>0</v>
      </c>
      <c r="B12">
        <v>478</v>
      </c>
      <c r="C12">
        <v>2019</v>
      </c>
    </row>
    <row r="13" spans="1:3" x14ac:dyDescent="0.2">
      <c r="A13">
        <v>7</v>
      </c>
      <c r="B13">
        <v>117</v>
      </c>
      <c r="C13">
        <v>2020</v>
      </c>
    </row>
    <row r="14" spans="1:3" x14ac:dyDescent="0.2">
      <c r="A14">
        <v>8</v>
      </c>
      <c r="B14">
        <v>244</v>
      </c>
      <c r="C14">
        <v>2021</v>
      </c>
    </row>
    <row r="15" spans="1:3" x14ac:dyDescent="0.2">
      <c r="A15">
        <v>7</v>
      </c>
      <c r="B15">
        <v>376</v>
      </c>
      <c r="C15">
        <v>2019</v>
      </c>
    </row>
    <row r="16" spans="1:3" x14ac:dyDescent="0.2">
      <c r="A16">
        <v>8</v>
      </c>
      <c r="B16">
        <v>436</v>
      </c>
      <c r="C16">
        <v>2021</v>
      </c>
    </row>
    <row r="17" spans="1:3" x14ac:dyDescent="0.2">
      <c r="A17">
        <v>6</v>
      </c>
      <c r="B17">
        <v>695</v>
      </c>
      <c r="C17">
        <v>2021</v>
      </c>
    </row>
    <row r="18" spans="1:3" x14ac:dyDescent="0.2">
      <c r="A18">
        <v>3</v>
      </c>
      <c r="B18">
        <v>968</v>
      </c>
      <c r="C18">
        <v>2021</v>
      </c>
    </row>
    <row r="19" spans="1:3" x14ac:dyDescent="0.2">
      <c r="A19">
        <v>2</v>
      </c>
      <c r="B19">
        <v>531</v>
      </c>
      <c r="C19">
        <v>2022</v>
      </c>
    </row>
    <row r="20" spans="1:3" x14ac:dyDescent="0.2">
      <c r="A20">
        <v>2</v>
      </c>
      <c r="B20">
        <v>384</v>
      </c>
      <c r="C20">
        <v>2020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0"/>
  <sheetViews>
    <sheetView workbookViewId="0">
      <selection sqref="A1:C20"/>
    </sheetView>
  </sheetViews>
  <sheetFormatPr baseColWidth="10" defaultRowHeight="12.75" x14ac:dyDescent="0.2"/>
  <sheetData>
    <row r="1" spans="1:3" x14ac:dyDescent="0.2">
      <c r="A1" t="s">
        <v>9</v>
      </c>
      <c r="B1" t="s">
        <v>7</v>
      </c>
      <c r="C1" t="s">
        <v>8</v>
      </c>
    </row>
    <row r="2" spans="1:3" x14ac:dyDescent="0.2">
      <c r="A2">
        <v>6</v>
      </c>
      <c r="B2">
        <v>763</v>
      </c>
      <c r="C2">
        <v>2021</v>
      </c>
    </row>
    <row r="3" spans="1:3" x14ac:dyDescent="0.2">
      <c r="A3">
        <v>2</v>
      </c>
      <c r="B3">
        <v>925</v>
      </c>
      <c r="C3">
        <v>2022</v>
      </c>
    </row>
    <row r="4" spans="1:3" x14ac:dyDescent="0.2">
      <c r="A4">
        <v>4</v>
      </c>
      <c r="B4">
        <v>356</v>
      </c>
      <c r="C4">
        <v>2019</v>
      </c>
    </row>
    <row r="5" spans="1:3" x14ac:dyDescent="0.2">
      <c r="A5">
        <v>2</v>
      </c>
      <c r="B5">
        <v>299</v>
      </c>
      <c r="C5">
        <v>2019</v>
      </c>
    </row>
    <row r="6" spans="1:3" x14ac:dyDescent="0.2">
      <c r="A6">
        <v>9</v>
      </c>
      <c r="B6">
        <v>130</v>
      </c>
      <c r="C6">
        <v>2019</v>
      </c>
    </row>
    <row r="7" spans="1:3" x14ac:dyDescent="0.2">
      <c r="A7">
        <v>3</v>
      </c>
      <c r="B7">
        <v>151</v>
      </c>
      <c r="C7">
        <v>2020</v>
      </c>
    </row>
    <row r="8" spans="1:3" x14ac:dyDescent="0.2">
      <c r="A8">
        <v>8</v>
      </c>
      <c r="B8">
        <v>970</v>
      </c>
      <c r="C8">
        <v>2020</v>
      </c>
    </row>
    <row r="9" spans="1:3" x14ac:dyDescent="0.2">
      <c r="A9">
        <v>4</v>
      </c>
      <c r="B9">
        <v>606</v>
      </c>
      <c r="C9">
        <v>2021</v>
      </c>
    </row>
    <row r="10" spans="1:3" x14ac:dyDescent="0.2">
      <c r="A10">
        <v>0</v>
      </c>
      <c r="B10">
        <v>520</v>
      </c>
      <c r="C10">
        <v>2022</v>
      </c>
    </row>
    <row r="11" spans="1:3" x14ac:dyDescent="0.2">
      <c r="A11">
        <v>6</v>
      </c>
      <c r="B11">
        <v>116</v>
      </c>
      <c r="C11">
        <v>2020</v>
      </c>
    </row>
    <row r="12" spans="1:3" x14ac:dyDescent="0.2">
      <c r="A12">
        <v>0</v>
      </c>
      <c r="B12">
        <v>478</v>
      </c>
      <c r="C12">
        <v>2019</v>
      </c>
    </row>
    <row r="13" spans="1:3" x14ac:dyDescent="0.2">
      <c r="A13">
        <v>7</v>
      </c>
      <c r="B13">
        <v>117</v>
      </c>
      <c r="C13">
        <v>2020</v>
      </c>
    </row>
    <row r="14" spans="1:3" x14ac:dyDescent="0.2">
      <c r="A14">
        <v>8</v>
      </c>
      <c r="B14">
        <v>244</v>
      </c>
      <c r="C14">
        <v>2021</v>
      </c>
    </row>
    <row r="15" spans="1:3" x14ac:dyDescent="0.2">
      <c r="A15">
        <v>7</v>
      </c>
      <c r="B15">
        <v>376</v>
      </c>
      <c r="C15">
        <v>2019</v>
      </c>
    </row>
    <row r="16" spans="1:3" x14ac:dyDescent="0.2">
      <c r="A16">
        <v>8</v>
      </c>
      <c r="B16">
        <v>436</v>
      </c>
      <c r="C16">
        <v>2021</v>
      </c>
    </row>
    <row r="17" spans="1:3" x14ac:dyDescent="0.2">
      <c r="A17">
        <v>6</v>
      </c>
      <c r="B17">
        <v>695</v>
      </c>
      <c r="C17">
        <v>2021</v>
      </c>
    </row>
    <row r="18" spans="1:3" x14ac:dyDescent="0.2">
      <c r="A18">
        <v>3</v>
      </c>
      <c r="B18">
        <v>968</v>
      </c>
      <c r="C18">
        <v>2021</v>
      </c>
    </row>
    <row r="19" spans="1:3" x14ac:dyDescent="0.2">
      <c r="A19">
        <v>2</v>
      </c>
      <c r="B19">
        <v>531</v>
      </c>
      <c r="C19">
        <v>2022</v>
      </c>
    </row>
    <row r="20" spans="1:3" x14ac:dyDescent="0.2">
      <c r="A20">
        <v>2</v>
      </c>
      <c r="B20">
        <v>384</v>
      </c>
      <c r="C20">
        <v>2020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8C7A8D6F96B0408D3DE0EFCA3DD5BB" ma:contentTypeVersion="9" ma:contentTypeDescription="Crée un document." ma:contentTypeScope="" ma:versionID="01c3d40e508f9aa6df7d39072885f5f0">
  <xsd:schema xmlns:xsd="http://www.w3.org/2001/XMLSchema" xmlns:xs="http://www.w3.org/2001/XMLSchema" xmlns:p="http://schemas.microsoft.com/office/2006/metadata/properties" xmlns:ns3="7d8a9698-32dc-41a5-89a5-e7ac8a1bf4fa" xmlns:ns4="981c017d-bb02-4bfb-b8e6-458c40890199" targetNamespace="http://schemas.microsoft.com/office/2006/metadata/properties" ma:root="true" ma:fieldsID="419dbe7d0f7c318183f6f8848ddd1ce4" ns3:_="" ns4:_="">
    <xsd:import namespace="7d8a9698-32dc-41a5-89a5-e7ac8a1bf4fa"/>
    <xsd:import namespace="981c017d-bb02-4bfb-b8e6-458c4089019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8a9698-32dc-41a5-89a5-e7ac8a1bf4f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1c017d-bb02-4bfb-b8e6-458c4089019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39EBBB0-C53E-4871-89C0-44EE3241C927}">
  <ds:schemaRefs>
    <ds:schemaRef ds:uri="http://purl.org/dc/elements/1.1/"/>
    <ds:schemaRef ds:uri="http://schemas.microsoft.com/office/2006/metadata/properties"/>
    <ds:schemaRef ds:uri="7d8a9698-32dc-41a5-89a5-e7ac8a1bf4fa"/>
    <ds:schemaRef ds:uri="http://purl.org/dc/terms/"/>
    <ds:schemaRef ds:uri="http://schemas.openxmlformats.org/package/2006/metadata/core-properties"/>
    <ds:schemaRef ds:uri="981c017d-bb02-4bfb-b8e6-458c40890199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6877942-AFC1-470D-9D0F-312A94771CA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E9D1F1D-10AD-40C9-9B69-F1C463DC87D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8a9698-32dc-41a5-89a5-e7ac8a1bf4fa"/>
    <ds:schemaRef ds:uri="981c017d-bb02-4bfb-b8e6-458c408901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1</vt:lpstr>
      <vt:lpstr>Exemple export à copier en "1"</vt:lpstr>
    </vt:vector>
  </TitlesOfParts>
  <Company>APRR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BERNIGAUD Paul</dc:creator>
  <cp:lastModifiedBy>BERNIGAUD Paul</cp:lastModifiedBy>
  <dcterms:created xsi:type="dcterms:W3CDTF">2022-10-25T06:19:47Z</dcterms:created>
  <dcterms:modified xsi:type="dcterms:W3CDTF">2022-10-28T07:22:30Z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0x010100028C7A8D6F96B0408D3DE0EFCA3DD5BB</vt:lpwstr>
  </property>
</Properties>
</file>