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hasebrouck\Desktop\"/>
    </mc:Choice>
  </mc:AlternateContent>
  <xr:revisionPtr revIDLastSave="0" documentId="13_ncr:1_{9B5308F6-C8F3-4F31-93D6-53378A00A696}" xr6:coauthVersionLast="47" xr6:coauthVersionMax="47" xr10:uidLastSave="{00000000-0000-0000-0000-000000000000}"/>
  <bookViews>
    <workbookView xWindow="-57720" yWindow="45" windowWidth="29040" windowHeight="15720" xr2:uid="{9E86D091-BAF3-468A-92F6-2A7E92C94305}"/>
  </bookViews>
  <sheets>
    <sheet name="Réception" sheetId="1" r:id="rId1"/>
    <sheet name="BDD" sheetId="2" state="hidden" r:id="rId2"/>
    <sheet name="Sorties2" sheetId="3" r:id="rId3"/>
    <sheet name="Inventaires" sheetId="5" r:id="rId4"/>
  </sheets>
  <definedNames>
    <definedName name="_xlnm._FilterDatabase" localSheetId="0">Réception!$B$5:$H$5</definedName>
    <definedName name="_xlnm._FilterDatabase" localSheetId="2" hidden="1">Sorties2!$A$6:$H$6</definedName>
    <definedName name="ART_CUISINE">BDD!$C$2:$C$21</definedName>
    <definedName name="CAE">BDD!$D$2:$D$21</definedName>
    <definedName name="CAP_TAHITI">BDD!$E$2:$E$21</definedName>
    <definedName name="CAPELEC">BDD!$F$2:$F$21</definedName>
    <definedName name="CAROVOG">BDD!$G$2:$G$21</definedName>
    <definedName name="DBM">BDD!$H$2:$H$21</definedName>
    <definedName name="Fournisseurs">BDD!$A$2:$A$32</definedName>
    <definedName name="GWT">BDD!$I$2:$I$21</definedName>
    <definedName name="INEXWOOD">BDD!$J$2:$J$21</definedName>
    <definedName name="ITRIX">BDD!$K$2:$K$21</definedName>
    <definedName name="KARMAN">BDD!$L$2:$L$21</definedName>
    <definedName name="KKR">BDD!$M$2:$M$21</definedName>
    <definedName name="KL_Consulting">BDD!$N$2:$N$21</definedName>
    <definedName name="QUANTUM">BDD!$O$2:$O$21</definedName>
    <definedName name="SED_100_LED">BDD!$P$2:$P$21</definedName>
    <definedName name="SOTAPOR">BDD!$Q$2:$Q$21</definedName>
    <definedName name="TALA">BDD!$R$2:$R$21</definedName>
    <definedName name="TOM_DIXON">BDD!$S$2:$S$21</definedName>
    <definedName name="TROPICAL_LIVING">BDD!$T$2:$T$21</definedName>
    <definedName name="YUNE_TUNG">BDD!$U$2:$U$21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7" i="1" l="1"/>
  <c r="G10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AB3" i="2"/>
  <c r="AB4" i="2"/>
  <c r="AB5" i="2"/>
  <c r="AB6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2" i="2"/>
  <c r="Z2" i="2"/>
  <c r="AA2" i="2" s="1"/>
  <c r="Z3" i="2"/>
  <c r="AA3" i="2" s="1"/>
  <c r="G9" i="1" s="1"/>
  <c r="Z4" i="2"/>
  <c r="AA4" i="2" s="1"/>
  <c r="Z5" i="2"/>
  <c r="AA5" i="2" s="1"/>
  <c r="Z6" i="2"/>
  <c r="AA6" i="2" s="1"/>
  <c r="Z7" i="2"/>
  <c r="AA7" i="2" s="1"/>
  <c r="Z8" i="2"/>
  <c r="AA8" i="2" s="1"/>
  <c r="Z9" i="2"/>
  <c r="AA9" i="2" s="1"/>
  <c r="Z10" i="2"/>
  <c r="AA10" i="2" s="1"/>
  <c r="Z11" i="2"/>
  <c r="Z12" i="2"/>
  <c r="AA12" i="2" s="1"/>
  <c r="Z13" i="2"/>
  <c r="AA13" i="2" s="1"/>
  <c r="Z14" i="2"/>
  <c r="AA14" i="2" s="1"/>
  <c r="Z15" i="2"/>
  <c r="AA15" i="2" s="1"/>
  <c r="Z16" i="2"/>
  <c r="AA16" i="2" s="1"/>
  <c r="Z17" i="2"/>
  <c r="AA17" i="2" s="1"/>
  <c r="Z18" i="2"/>
  <c r="Z19" i="2"/>
  <c r="AA19" i="2" s="1"/>
  <c r="Z20" i="2"/>
  <c r="AA20" i="2" s="1"/>
  <c r="Z21" i="2"/>
  <c r="Z22" i="2"/>
  <c r="AA22" i="2" s="1"/>
  <c r="Z23" i="2"/>
  <c r="AA23" i="2" s="1"/>
  <c r="G8" i="1" s="1"/>
  <c r="Z24" i="2"/>
  <c r="AA24" i="2" s="1"/>
  <c r="Z25" i="2"/>
  <c r="AA25" i="2" s="1"/>
  <c r="Z26" i="2"/>
  <c r="Z27" i="2"/>
  <c r="Z28" i="2"/>
  <c r="AA28" i="2" s="1"/>
  <c r="Z29" i="2"/>
  <c r="AA29" i="2" s="1"/>
  <c r="Z30" i="2"/>
  <c r="AA30" i="2" s="1"/>
  <c r="Z31" i="2"/>
  <c r="AA31" i="2" s="1"/>
  <c r="Z32" i="2"/>
  <c r="AA32" i="2" s="1"/>
  <c r="Z33" i="2"/>
  <c r="AA33" i="2" s="1"/>
  <c r="Z34" i="2"/>
  <c r="AA34" i="2" s="1"/>
  <c r="Z35" i="2"/>
  <c r="AA35" i="2" s="1"/>
  <c r="Z36" i="2"/>
  <c r="AA36" i="2" s="1"/>
  <c r="Z37" i="2"/>
  <c r="AA37" i="2" s="1"/>
  <c r="Z38" i="2"/>
  <c r="AA38" i="2" s="1"/>
  <c r="Z39" i="2"/>
  <c r="AA39" i="2" s="1"/>
  <c r="Z40" i="2"/>
  <c r="AA40" i="2" s="1"/>
  <c r="Z41" i="2"/>
  <c r="AA41" i="2" s="1"/>
  <c r="Z42" i="2"/>
  <c r="AA42" i="2" s="1"/>
  <c r="Z43" i="2"/>
  <c r="AA43" i="2" s="1"/>
  <c r="Z44" i="2"/>
  <c r="AA44" i="2" s="1"/>
  <c r="Z45" i="2"/>
  <c r="AA45" i="2" s="1"/>
  <c r="Z46" i="2"/>
  <c r="Z47" i="2"/>
  <c r="Z48" i="2"/>
  <c r="Z49" i="2"/>
  <c r="AA49" i="2" s="1"/>
  <c r="Z50" i="2"/>
  <c r="AA50" i="2" s="1"/>
  <c r="Z51" i="2"/>
  <c r="AA51" i="2" s="1"/>
  <c r="Z52" i="2"/>
  <c r="AA52" i="2" s="1"/>
  <c r="Z53" i="2"/>
  <c r="AA53" i="2" s="1"/>
  <c r="Z54" i="2"/>
  <c r="AA54" i="2" s="1"/>
  <c r="Z55" i="2"/>
  <c r="AA55" i="2" s="1"/>
  <c r="Z56" i="2"/>
  <c r="AA56" i="2" s="1"/>
  <c r="Z57" i="2"/>
  <c r="AA57" i="2" s="1"/>
  <c r="Z58" i="2"/>
  <c r="AA58" i="2" s="1"/>
  <c r="Z59" i="2"/>
  <c r="AA59" i="2" s="1"/>
  <c r="Z60" i="2"/>
  <c r="AA60" i="2" s="1"/>
  <c r="Z61" i="2"/>
  <c r="Z62" i="2"/>
  <c r="AA62" i="2" s="1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17" i="1" l="1"/>
  <c r="G16" i="1"/>
  <c r="G15" i="1"/>
  <c r="G14" i="1"/>
  <c r="G13" i="1"/>
  <c r="G12" i="1"/>
  <c r="G11" i="1"/>
  <c r="AC18" i="2"/>
  <c r="AC23" i="2"/>
  <c r="AC22" i="2"/>
  <c r="AC48" i="2"/>
  <c r="AC44" i="2"/>
  <c r="AC28" i="2"/>
  <c r="AC12" i="2"/>
  <c r="D21" i="5" s="1"/>
  <c r="AC27" i="2"/>
  <c r="AC11" i="2"/>
  <c r="D20" i="5" s="1"/>
  <c r="AC26" i="2"/>
  <c r="AC21" i="2"/>
  <c r="AC47" i="2"/>
  <c r="AC46" i="2"/>
  <c r="AC61" i="2"/>
  <c r="AC45" i="2"/>
  <c r="AC29" i="2"/>
  <c r="AC55" i="2"/>
  <c r="AC9" i="2"/>
  <c r="D18" i="5" s="1"/>
  <c r="AA26" i="2"/>
  <c r="AC54" i="2"/>
  <c r="AC8" i="2"/>
  <c r="D17" i="5" s="1"/>
  <c r="AC43" i="2"/>
  <c r="AC7" i="2"/>
  <c r="AA11" i="2"/>
  <c r="AC42" i="2"/>
  <c r="AC6" i="2"/>
  <c r="AC24" i="2"/>
  <c r="AC59" i="2"/>
  <c r="AC58" i="2"/>
  <c r="AC57" i="2"/>
  <c r="AC56" i="2"/>
  <c r="AC10" i="2"/>
  <c r="D19" i="5" s="1"/>
  <c r="AA27" i="2"/>
  <c r="AC41" i="2"/>
  <c r="AC40" i="2"/>
  <c r="AC39" i="2"/>
  <c r="AC38" i="2"/>
  <c r="AA48" i="2"/>
  <c r="AA47" i="2"/>
  <c r="AA46" i="2"/>
  <c r="AC25" i="2"/>
  <c r="AC53" i="2"/>
  <c r="AC37" i="2"/>
  <c r="AC5" i="2"/>
  <c r="AA21" i="2"/>
  <c r="AC49" i="2"/>
  <c r="AC17" i="2"/>
  <c r="D14" i="5" s="1"/>
  <c r="AA18" i="2"/>
  <c r="G6" i="1" s="1"/>
  <c r="AC52" i="2"/>
  <c r="AC36" i="2"/>
  <c r="AC20" i="2"/>
  <c r="AC4" i="2"/>
  <c r="AC51" i="2"/>
  <c r="AC35" i="2"/>
  <c r="AC19" i="2"/>
  <c r="AC3" i="2"/>
  <c r="AC50" i="2"/>
  <c r="AC34" i="2"/>
  <c r="AC33" i="2"/>
  <c r="F9" i="3" s="1"/>
  <c r="AC32" i="2"/>
  <c r="AC16" i="2"/>
  <c r="D13" i="5" s="1"/>
  <c r="AC2" i="2"/>
  <c r="AC31" i="2"/>
  <c r="AC15" i="2"/>
  <c r="D12" i="5" s="1"/>
  <c r="AA61" i="2"/>
  <c r="AC62" i="2"/>
  <c r="AC30" i="2"/>
  <c r="AC14" i="2"/>
  <c r="D15" i="5" s="1"/>
  <c r="AC13" i="2"/>
  <c r="D16" i="5" s="1"/>
  <c r="AC60" i="2"/>
  <c r="D26" i="5"/>
  <c r="D30" i="5"/>
  <c r="D38" i="5"/>
  <c r="D25" i="5"/>
  <c r="D42" i="5"/>
  <c r="D31" i="5"/>
  <c r="D39" i="5"/>
  <c r="D27" i="5"/>
  <c r="D24" i="5"/>
  <c r="D23" i="5"/>
  <c r="D22" i="5"/>
  <c r="D43" i="5"/>
  <c r="D41" i="5"/>
  <c r="D40" i="5"/>
  <c r="D37" i="5"/>
  <c r="D36" i="5"/>
  <c r="D34" i="5"/>
  <c r="D35" i="5"/>
  <c r="D33" i="5"/>
  <c r="D32" i="5"/>
  <c r="D45" i="5"/>
  <c r="D29" i="5"/>
  <c r="D44" i="5"/>
  <c r="D28" i="5"/>
  <c r="F7" i="3" l="1"/>
  <c r="D7" i="5"/>
  <c r="F8" i="3"/>
  <c r="D10" i="5"/>
  <c r="D9" i="5"/>
  <c r="D8" i="5"/>
  <c r="D11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6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  <bk>
      <extLst>
        <ext uri="{3e2802c4-a4d2-4d8b-9148-e3be6c30e623}">
          <xlrd:rvb i="5"/>
        </ext>
      </extLst>
    </bk>
  </futureMetadata>
  <valueMetadata count="6">
    <bk>
      <rc t="1" v="0"/>
    </bk>
    <bk>
      <rc t="1" v="1"/>
    </bk>
    <bk>
      <rc t="1" v="2"/>
    </bk>
    <bk>
      <rc t="1" v="3"/>
    </bk>
    <bk>
      <rc t="1" v="4"/>
    </bk>
    <bk>
      <rc t="1" v="5"/>
    </bk>
  </valueMetadata>
</metadata>
</file>

<file path=xl/sharedStrings.xml><?xml version="1.0" encoding="utf-8"?>
<sst xmlns="http://schemas.openxmlformats.org/spreadsheetml/2006/main" count="307" uniqueCount="266">
  <si>
    <t>Date</t>
  </si>
  <si>
    <t>N° facture</t>
  </si>
  <si>
    <t>Item</t>
  </si>
  <si>
    <t>Observations</t>
  </si>
  <si>
    <t>Réceptionné par</t>
  </si>
  <si>
    <t>Fournisseur</t>
  </si>
  <si>
    <t>Fournisseurs</t>
  </si>
  <si>
    <t>KKR</t>
  </si>
  <si>
    <t>SOTAPOR</t>
  </si>
  <si>
    <t>CAE</t>
  </si>
  <si>
    <t>Réf.</t>
  </si>
  <si>
    <t>Pic.</t>
  </si>
  <si>
    <t>ITRIX</t>
  </si>
  <si>
    <t>Qté attendue</t>
  </si>
  <si>
    <t>Qté Reçue</t>
  </si>
  <si>
    <t>GWT</t>
  </si>
  <si>
    <t>CAP TAHITI</t>
  </si>
  <si>
    <t>CAROVOG</t>
  </si>
  <si>
    <t>INEXWOOD</t>
  </si>
  <si>
    <t>CAPELEC</t>
  </si>
  <si>
    <t>YUNE TUNG</t>
  </si>
  <si>
    <t>DBM</t>
  </si>
  <si>
    <t>KARMAN</t>
  </si>
  <si>
    <t>TOM DIXON</t>
  </si>
  <si>
    <t>TROPICAL LIVING</t>
  </si>
  <si>
    <t>TALA</t>
  </si>
  <si>
    <t>QUANTUM</t>
  </si>
  <si>
    <t>KL Consulting</t>
  </si>
  <si>
    <t>ART CUISINE</t>
  </si>
  <si>
    <t>SED_100_LED</t>
  </si>
  <si>
    <t>Reçue</t>
  </si>
  <si>
    <t>Câble électrique homologué à double isolation, fiche et interrupteur passant inclus, couleur noire, Douille externe E27 noir.
1 ampoule LED E27 Filament amber, ambré led 4W 2200K, 400lm, Ø6,4cm, H14,6cm - Faro comprise.</t>
  </si>
  <si>
    <t>Entreprise</t>
  </si>
  <si>
    <t>Entreprises</t>
  </si>
  <si>
    <t>OBTP</t>
  </si>
  <si>
    <t>Boyer</t>
  </si>
  <si>
    <t>Engie</t>
  </si>
  <si>
    <t>Quantum</t>
  </si>
  <si>
    <t>Cegelec</t>
  </si>
  <si>
    <t>Tradibois</t>
  </si>
  <si>
    <t>EGBTP</t>
  </si>
  <si>
    <t>Lucky</t>
  </si>
  <si>
    <t>Art du Bâtiment</t>
  </si>
  <si>
    <t>Inexwood</t>
  </si>
  <si>
    <t>MBH</t>
  </si>
  <si>
    <t>Aquanett</t>
  </si>
  <si>
    <t>Pacific Alu</t>
  </si>
  <si>
    <t>Kuahani</t>
  </si>
  <si>
    <t>Qté Restante</t>
  </si>
  <si>
    <t>Qté distribuée</t>
  </si>
  <si>
    <t>Reliquat réception</t>
  </si>
  <si>
    <t>Stock</t>
  </si>
  <si>
    <t>Qté distribué</t>
  </si>
  <si>
    <r>
      <rPr>
        <b/>
        <sz val="10"/>
        <color rgb="FF0070C0"/>
        <rFont val="Tahoma"/>
        <family val="2"/>
      </rPr>
      <t>372534BN</t>
    </r>
    <r>
      <rPr>
        <sz val="10"/>
        <color rgb="FF0070C0"/>
        <rFont val="Tahoma"/>
        <family val="2"/>
      </rPr>
      <t xml:space="preserve"> - Mitigeur de douche/baignoire en îlot</t>
    </r>
  </si>
  <si>
    <r>
      <rPr>
        <b/>
        <sz val="10"/>
        <color rgb="FF0070C0"/>
        <rFont val="Tahoma"/>
        <family val="2"/>
      </rPr>
      <t>50030315209</t>
    </r>
    <r>
      <rPr>
        <sz val="10"/>
        <color rgb="FF0070C0"/>
        <rFont val="Tahoma"/>
        <family val="2"/>
      </rPr>
      <t xml:space="preserve"> - Ciel de pluie  pour mitigeur douche / baignoire encastré à 2 voies</t>
    </r>
  </si>
  <si>
    <r>
      <rPr>
        <b/>
        <sz val="10"/>
        <color rgb="FF0070C0"/>
        <rFont val="Tahoma"/>
        <family val="2"/>
      </rPr>
      <t>50040205909</t>
    </r>
    <r>
      <rPr>
        <sz val="10"/>
        <color rgb="FF0070C0"/>
        <rFont val="Tahoma"/>
        <family val="2"/>
      </rPr>
      <t xml:space="preserve"> - Rallonge ciel de pluie pour mitigeur douche / baignoire encastré à 2 voies</t>
    </r>
  </si>
  <si>
    <r>
      <rPr>
        <b/>
        <sz val="10"/>
        <color rgb="FF0070C0"/>
        <rFont val="Tahoma"/>
        <family val="2"/>
      </rPr>
      <t>10020232309(37)</t>
    </r>
    <r>
      <rPr>
        <sz val="10"/>
        <color rgb="FF0070C0"/>
        <rFont val="Tahoma"/>
        <family val="2"/>
      </rPr>
      <t xml:space="preserve"> - Corps mitigeur douche / baignoire encastré à 2 voies</t>
    </r>
  </si>
  <si>
    <r>
      <rPr>
        <b/>
        <sz val="10"/>
        <color rgb="FF0070C0"/>
        <rFont val="Tahoma"/>
        <family val="2"/>
      </rPr>
      <t>900093BN</t>
    </r>
    <r>
      <rPr>
        <sz val="10"/>
        <color rgb="FF0070C0"/>
        <rFont val="Tahoma"/>
        <family val="2"/>
      </rPr>
      <t xml:space="preserve"> - Siphon horizontal (avec tuyau de raccordement)</t>
    </r>
  </si>
  <si>
    <r>
      <rPr>
        <b/>
        <sz val="10"/>
        <color rgb="FF0070C0"/>
        <rFont val="Tahoma"/>
        <family val="2"/>
      </rPr>
      <t>371438BN</t>
    </r>
    <r>
      <rPr>
        <sz val="10"/>
        <color rgb="FF0070C0"/>
        <rFont val="Tahoma"/>
        <family val="2"/>
      </rPr>
      <t xml:space="preserve"> - Mitigeur de lavabo monocommande 2 trous</t>
    </r>
  </si>
  <si>
    <r>
      <rPr>
        <b/>
        <sz val="10"/>
        <color rgb="FF0070C0"/>
        <rFont val="Tahoma"/>
        <family val="2"/>
      </rPr>
      <t>511909C</t>
    </r>
    <r>
      <rPr>
        <sz val="10"/>
        <color rgb="FF0070C0"/>
        <rFont val="Tahoma"/>
        <family val="2"/>
      </rPr>
      <t xml:space="preserve"> - Barre de maintien 90cm</t>
    </r>
  </si>
  <si>
    <r>
      <rPr>
        <b/>
        <sz val="10"/>
        <color rgb="FF0070C0"/>
        <rFont val="Tahoma"/>
        <family val="2"/>
      </rPr>
      <t>511960C</t>
    </r>
    <r>
      <rPr>
        <sz val="10"/>
        <color rgb="FF0070C0"/>
        <rFont val="Tahoma"/>
        <family val="2"/>
      </rPr>
      <t xml:space="preserve"> - BARRE DE MAINTIEN RABATTABLE 65 cm</t>
    </r>
  </si>
  <si>
    <r>
      <rPr>
        <b/>
        <sz val="10"/>
        <color rgb="FF0070C0"/>
        <rFont val="Tahoma"/>
        <family val="2"/>
      </rPr>
      <t>511950C</t>
    </r>
    <r>
      <rPr>
        <sz val="10"/>
        <color rgb="FF0070C0"/>
        <rFont val="Tahoma"/>
        <family val="2"/>
      </rPr>
      <t xml:space="preserve"> - CACHE  fixation pour barre de maintien rabattable amovible</t>
    </r>
  </si>
  <si>
    <r>
      <rPr>
        <b/>
        <sz val="10"/>
        <color rgb="FF0070C0"/>
        <rFont val="Tahoma"/>
        <family val="2"/>
      </rPr>
      <t>511971C</t>
    </r>
    <r>
      <rPr>
        <sz val="10"/>
        <color rgb="FF0070C0"/>
        <rFont val="Tahoma"/>
        <family val="2"/>
      </rPr>
      <t xml:space="preserve"> - BARRE DE MAINTIEN EN L    H. 1130 mm Tube aluminium</t>
    </r>
  </si>
  <si>
    <r>
      <rPr>
        <b/>
        <sz val="10"/>
        <color rgb="FF0070C0"/>
        <rFont val="Tahoma"/>
        <family val="2"/>
      </rPr>
      <t>511911C</t>
    </r>
    <r>
      <rPr>
        <sz val="10"/>
        <color rgb="FF0070C0"/>
        <rFont val="Tahoma"/>
        <family val="2"/>
      </rPr>
      <t xml:space="preserve"> - SUPPORT DOUCHETTE pour barre de douche pour personne à mobilité réduite (PMR)</t>
    </r>
  </si>
  <si>
    <r>
      <t>SST363960</t>
    </r>
    <r>
      <rPr>
        <sz val="10"/>
        <color rgb="FF0070C0"/>
        <rFont val="Tahoma"/>
        <family val="2"/>
      </rPr>
      <t xml:space="preserve"> - Siège de douche</t>
    </r>
  </si>
  <si>
    <r>
      <rPr>
        <b/>
        <sz val="10"/>
        <color rgb="FF0070C0"/>
        <rFont val="Tahoma"/>
        <family val="2"/>
      </rPr>
      <t>BABN001MA</t>
    </r>
    <r>
      <rPr>
        <sz val="10"/>
        <color rgb="FF0070C0"/>
        <rFont val="Tahoma"/>
        <family val="2"/>
      </rPr>
      <t xml:space="preserve"> - Plateau de bain mistral</t>
    </r>
  </si>
  <si>
    <r>
      <rPr>
        <b/>
        <sz val="10"/>
        <color rgb="FF0070C0"/>
        <rFont val="Tahoma"/>
        <family val="2"/>
      </rPr>
      <t>PAT7-10-13</t>
    </r>
    <r>
      <rPr>
        <sz val="10"/>
        <color rgb="FF0070C0"/>
        <rFont val="Tahoma"/>
        <family val="2"/>
      </rPr>
      <t xml:space="preserve"> - Ensemble 3 patères bois Ø7; 10 &amp; 13 cm</t>
    </r>
  </si>
  <si>
    <r>
      <rPr>
        <b/>
        <sz val="10"/>
        <color rgb="FF0070C0"/>
        <rFont val="Tahoma"/>
        <family val="2"/>
      </rPr>
      <t>PAT7</t>
    </r>
    <r>
      <rPr>
        <sz val="10"/>
        <color rgb="FF0070C0"/>
        <rFont val="Tahoma"/>
        <family val="2"/>
      </rPr>
      <t xml:space="preserve"> - Patères bois Ø7  cm</t>
    </r>
  </si>
  <si>
    <r>
      <rPr>
        <b/>
        <sz val="10"/>
        <color rgb="FF0070C0"/>
        <rFont val="Tahoma"/>
        <family val="2"/>
      </rPr>
      <t>PAT10</t>
    </r>
    <r>
      <rPr>
        <sz val="10"/>
        <color rgb="FF0070C0"/>
        <rFont val="Tahoma"/>
        <family val="2"/>
      </rPr>
      <t xml:space="preserve"> - Patères bois Ø10  cm</t>
    </r>
  </si>
  <si>
    <r>
      <rPr>
        <b/>
        <sz val="10"/>
        <color rgb="FF0070C0"/>
        <rFont val="Tahoma"/>
        <family val="2"/>
      </rPr>
      <t>SICAX10VNR</t>
    </r>
    <r>
      <rPr>
        <sz val="10"/>
        <color rgb="FF0070C0"/>
        <rFont val="Tahoma"/>
        <family val="2"/>
      </rPr>
      <t xml:space="preserve"> - Siphon à carreler</t>
    </r>
  </si>
  <si>
    <r>
      <rPr>
        <b/>
        <sz val="10"/>
        <color rgb="FF0070C0"/>
        <rFont val="Tahoma"/>
        <family val="2"/>
      </rPr>
      <t>42523800</t>
    </r>
    <r>
      <rPr>
        <sz val="10"/>
        <color rgb="FF0070C0"/>
        <rFont val="Tahoma"/>
        <family val="2"/>
      </rPr>
      <t xml:space="preserve"> - Caniveaux de douche</t>
    </r>
  </si>
  <si>
    <r>
      <rPr>
        <b/>
        <sz val="10"/>
        <color rgb="FF0070C0"/>
        <rFont val="Tahoma"/>
        <family val="2"/>
      </rPr>
      <t>01007180</t>
    </r>
    <r>
      <rPr>
        <sz val="10"/>
        <color rgb="FF0070C0"/>
        <rFont val="Tahoma"/>
        <family val="2"/>
      </rPr>
      <t xml:space="preserve"> - Corps d'encastrement</t>
    </r>
  </si>
  <si>
    <r>
      <rPr>
        <b/>
        <sz val="10"/>
        <color rgb="FF0070C0"/>
        <rFont val="Tahoma"/>
        <family val="2"/>
      </rPr>
      <t>42857820</t>
    </r>
    <r>
      <rPr>
        <sz val="10"/>
        <color rgb="FF0070C0"/>
        <rFont val="Tahoma"/>
        <family val="2"/>
      </rPr>
      <t xml:space="preserve"> - Porte-papier WC double AXOR universal circular</t>
    </r>
  </si>
  <si>
    <r>
      <t>41790340</t>
    </r>
    <r>
      <rPr>
        <sz val="10"/>
        <color rgb="FF0070C0"/>
        <rFont val="Tahoma"/>
        <family val="2"/>
      </rPr>
      <t xml:space="preserve"> - Miroir grossissant</t>
    </r>
  </si>
  <si>
    <r>
      <rPr>
        <b/>
        <sz val="10"/>
        <color rgb="FF0070C0"/>
        <rFont val="Tahoma"/>
        <family val="2"/>
      </rPr>
      <t>9600049669</t>
    </r>
    <r>
      <rPr>
        <sz val="10"/>
        <color rgb="FF0070C0"/>
        <rFont val="Tahoma"/>
        <family val="2"/>
      </rPr>
      <t xml:space="preserve"> - Réfrigérateur minibar encastrable à tiroir</t>
    </r>
  </si>
  <si>
    <r>
      <rPr>
        <b/>
        <sz val="10"/>
        <color rgb="FF0070C0"/>
        <rFont val="Tahoma"/>
        <family val="2"/>
      </rPr>
      <t>3009063 -</t>
    </r>
    <r>
      <rPr>
        <sz val="10"/>
        <color rgb="FF0070C0"/>
        <rFont val="Tahoma"/>
        <family val="2"/>
      </rPr>
      <t xml:space="preserve"> LED  POWER  SUPPLY  MULTI-POWER  DIM9</t>
    </r>
  </si>
  <si>
    <r>
      <rPr>
        <b/>
        <sz val="10"/>
        <color rgb="FF0070C0"/>
        <rFont val="Tahoma"/>
        <family val="2"/>
      </rPr>
      <t>193519330B -</t>
    </r>
    <r>
      <rPr>
        <sz val="10"/>
        <color rgb="FF0070C0"/>
        <rFont val="Tahoma"/>
        <family val="2"/>
      </rPr>
      <t xml:space="preserve"> MINI  REO  II  93037  B</t>
    </r>
  </si>
  <si>
    <r>
      <rPr>
        <b/>
        <sz val="10"/>
        <color rgb="FF0070C0"/>
        <rFont val="Tahoma"/>
        <family val="2"/>
      </rPr>
      <t>630043 -</t>
    </r>
    <r>
      <rPr>
        <sz val="10"/>
        <color rgb="FF0070C0"/>
        <rFont val="Tahoma"/>
        <family val="2"/>
      </rPr>
      <t xml:space="preserve"> Luna Deco Opal 3W 3°K 24V IP67 801m</t>
    </r>
  </si>
  <si>
    <r>
      <rPr>
        <b/>
        <sz val="10"/>
        <color rgb="FF0070C0"/>
        <rFont val="Tahoma"/>
        <family val="2"/>
      </rPr>
      <t>820440 -</t>
    </r>
    <r>
      <rPr>
        <sz val="10"/>
        <color rgb="FF0070C0"/>
        <rFont val="Tahoma"/>
        <family val="2"/>
      </rPr>
      <t xml:space="preserve"> Driver blanc 24V 36W Coup.Ph.Desc IP20</t>
    </r>
  </si>
  <si>
    <r>
      <rPr>
        <b/>
        <sz val="10"/>
        <color rgb="FF0070C0"/>
        <rFont val="Tahoma"/>
        <family val="2"/>
      </rPr>
      <t>78741 -</t>
    </r>
    <r>
      <rPr>
        <sz val="10"/>
        <color rgb="FF0070C0"/>
        <rFont val="Tahoma"/>
        <family val="2"/>
      </rPr>
      <t xml:space="preserve"> Gelbox en "Y" noir IP68 IK08 1.5/2.5mm2       1</t>
    </r>
  </si>
  <si>
    <r>
      <rPr>
        <b/>
        <sz val="10"/>
        <color rgb="FF0070C0"/>
        <rFont val="Tahoma"/>
        <family val="2"/>
      </rPr>
      <t>202256811932W -</t>
    </r>
    <r>
      <rPr>
        <sz val="10"/>
        <color rgb="FF0070C0"/>
        <rFont val="Tahoma"/>
        <family val="2"/>
      </rPr>
      <t xml:space="preserve"> REO  X  93033-65  S1  W</t>
    </r>
  </si>
  <si>
    <r>
      <rPr>
        <b/>
        <sz val="10"/>
        <color rgb="FF0070C0"/>
        <rFont val="Tahoma"/>
        <family val="2"/>
      </rPr>
      <t>210120318 -</t>
    </r>
    <r>
      <rPr>
        <sz val="10"/>
        <color rgb="FF0070C0"/>
        <rFont val="Tahoma"/>
        <family val="2"/>
      </rPr>
      <t xml:space="preserve"> LED  POWER  SUPPLY  500MA/10W  DIM8</t>
    </r>
  </si>
  <si>
    <r>
      <rPr>
        <b/>
        <sz val="10"/>
        <color rgb="FF0070C0"/>
        <rFont val="Tahoma"/>
        <family val="2"/>
      </rPr>
      <t>20226811933W -</t>
    </r>
    <r>
      <rPr>
        <sz val="10"/>
        <color rgb="FF0070C0"/>
        <rFont val="Tahoma"/>
        <family val="2"/>
      </rPr>
      <t xml:space="preserve"> REO   93050  S1  W</t>
    </r>
  </si>
  <si>
    <r>
      <rPr>
        <b/>
        <sz val="10"/>
        <color rgb="FF0070C0"/>
        <rFont val="Tahoma"/>
        <family val="2"/>
      </rPr>
      <t>20226811933B -</t>
    </r>
    <r>
      <rPr>
        <sz val="10"/>
        <color rgb="FF0070C0"/>
        <rFont val="Tahoma"/>
        <family val="2"/>
      </rPr>
      <t xml:space="preserve"> REO  93050  S1  B</t>
    </r>
  </si>
  <si>
    <r>
      <rPr>
        <b/>
        <sz val="10"/>
        <color rgb="FF0070C0"/>
        <rFont val="Tahoma"/>
        <family val="2"/>
      </rPr>
      <t>ACAM.000891</t>
    </r>
    <r>
      <rPr>
        <sz val="10"/>
        <color rgb="FF0070C0"/>
        <rFont val="Tahoma"/>
        <family val="2"/>
      </rPr>
      <t xml:space="preserve"> - Liseuse FLEXILED AP L60 Satin bronze avec interrupteur et bras en cuir ivoir</t>
    </r>
  </si>
  <si>
    <r>
      <rPr>
        <b/>
        <sz val="10"/>
        <color rgb="FF0070C0"/>
        <rFont val="Tahoma"/>
        <family val="2"/>
      </rPr>
      <t>A-1-1 -</t>
    </r>
    <r>
      <rPr>
        <sz val="10"/>
        <color rgb="FF0070C0"/>
        <rFont val="Tahoma"/>
        <family val="2"/>
      </rPr>
      <t xml:space="preserve"> Table carrée dimensions : 98 x 98 x 75(h) cm Structure et cadre en bois massif de Teck Plateau en solid surface réf. KKR-M6802 Patin</t>
    </r>
  </si>
  <si>
    <r>
      <rPr>
        <b/>
        <sz val="10"/>
        <color rgb="FF0070C0"/>
        <rFont val="Tahoma"/>
        <family val="2"/>
      </rPr>
      <t>A-1-2 -</t>
    </r>
    <r>
      <rPr>
        <sz val="10"/>
        <color rgb="FF0070C0"/>
        <rFont val="Tahoma"/>
        <family val="2"/>
      </rPr>
      <t xml:space="preserve"> Chaises avec accoudoirs Dimensions : 60 x 64 x 87(h) cm Bois massif de Teck tressage en synthétique torsadé type Viro Patin</t>
    </r>
  </si>
  <si>
    <r>
      <rPr>
        <b/>
        <sz val="10"/>
        <color rgb="FF0070C0"/>
        <rFont val="Tahoma"/>
        <family val="2"/>
      </rPr>
      <t>A-1-3 -</t>
    </r>
    <r>
      <rPr>
        <sz val="10"/>
        <color rgb="FF0070C0"/>
        <rFont val="Tahoma"/>
        <family val="2"/>
      </rPr>
      <t xml:space="preserve"> Coussin d’assise pour extérieur mousse à séchage rapide</t>
    </r>
  </si>
  <si>
    <r>
      <rPr>
        <b/>
        <sz val="10"/>
        <color rgb="FF0070C0"/>
        <rFont val="Tahoma"/>
        <family val="2"/>
      </rPr>
      <t>A-1-4 -</t>
    </r>
    <r>
      <rPr>
        <sz val="10"/>
        <color rgb="FF0070C0"/>
        <rFont val="Tahoma"/>
        <family val="2"/>
      </rPr>
      <t xml:space="preserve"> Fauteuil avec accoudoirs dimensions : 80 x 83 x 69(h) cm Bois massif de Teck Tressage en synthétique torsadé type Viro</t>
    </r>
  </si>
  <si>
    <r>
      <rPr>
        <b/>
        <sz val="10"/>
        <color rgb="FF0070C0"/>
        <rFont val="Tahoma"/>
        <family val="2"/>
      </rPr>
      <t>A-1-5 -</t>
    </r>
    <r>
      <rPr>
        <sz val="10"/>
        <color rgb="FF0070C0"/>
        <rFont val="Tahoma"/>
        <family val="2"/>
      </rPr>
      <t xml:space="preserve"> Coussins pour fauteuil Ens. 1 coussin d’assise + 1 coussin dos pour extérieur </t>
    </r>
  </si>
  <si>
    <r>
      <rPr>
        <b/>
        <sz val="10"/>
        <color rgb="FF0070C0"/>
        <rFont val="Tahoma"/>
        <family val="2"/>
      </rPr>
      <t>A-1-6 -</t>
    </r>
    <r>
      <rPr>
        <sz val="10"/>
        <color rgb="FF0070C0"/>
        <rFont val="Tahoma"/>
        <family val="2"/>
      </rPr>
      <t xml:space="preserve"> Table basse ronde Ø 90cm dimensions : Ø90 x 59(h) cm Structure en bois massif de Teck Plateau en solid surface réf. KKR-M6802</t>
    </r>
  </si>
  <si>
    <r>
      <rPr>
        <b/>
        <sz val="10"/>
        <color rgb="FF0070C0"/>
        <rFont val="Tahoma"/>
        <family val="2"/>
      </rPr>
      <t>A-1-7 -</t>
    </r>
    <r>
      <rPr>
        <sz val="10"/>
        <color rgb="FF0070C0"/>
        <rFont val="Tahoma"/>
        <family val="2"/>
      </rPr>
      <t xml:space="preserve"> Table d'appoint ronde Ø 48 dimensions : Ø48 x 50(h) cm Bois massif de Teck</t>
    </r>
  </si>
  <si>
    <r>
      <rPr>
        <b/>
        <sz val="10"/>
        <color rgb="FF0070C0"/>
        <rFont val="Tahoma"/>
        <family val="2"/>
      </rPr>
      <t>A-1-8 -</t>
    </r>
    <r>
      <rPr>
        <sz val="10"/>
        <color rgb="FF0070C0"/>
        <rFont val="Tahoma"/>
        <family val="2"/>
      </rPr>
      <t xml:space="preserve"> Day-bed dimensions : 160 x 220 x 197(h) cm Structure en bois massif de Teck</t>
    </r>
  </si>
  <si>
    <r>
      <rPr>
        <b/>
        <sz val="10"/>
        <color rgb="FF0070C0"/>
        <rFont val="Tahoma"/>
        <family val="2"/>
      </rPr>
      <t>A-1-9 -</t>
    </r>
    <r>
      <rPr>
        <sz val="10"/>
        <color rgb="FF0070C0"/>
        <rFont val="Tahoma"/>
        <family val="2"/>
      </rPr>
      <t xml:space="preserve"> Matelas pour Day-bed Dimensions : 80 x 220 x 10(h) cm</t>
    </r>
  </si>
  <si>
    <r>
      <rPr>
        <b/>
        <sz val="10"/>
        <color rgb="FF0070C0"/>
        <rFont val="Tahoma"/>
        <family val="2"/>
      </rPr>
      <t>A-1-10 -</t>
    </r>
    <r>
      <rPr>
        <sz val="10"/>
        <color rgb="FF0070C0"/>
        <rFont val="Tahoma"/>
        <family val="2"/>
      </rPr>
      <t xml:space="preserve"> Coussin pour Day-bed Dimensions : 50 x 50 x 12(h) cm</t>
    </r>
  </si>
  <si>
    <r>
      <rPr>
        <b/>
        <sz val="10"/>
        <color rgb="FF0070C0"/>
        <rFont val="Tahoma"/>
        <family val="2"/>
      </rPr>
      <t>A-1-11 -</t>
    </r>
    <r>
      <rPr>
        <sz val="10"/>
        <color rgb="FF0070C0"/>
        <rFont val="Tahoma"/>
        <family val="2"/>
      </rPr>
      <t xml:space="preserve"> Chaises longues Dimensions : 200 x 65 x 30(h) cm Structure en bois massif de Teck</t>
    </r>
  </si>
  <si>
    <r>
      <rPr>
        <b/>
        <sz val="10"/>
        <color rgb="FF0070C0"/>
        <rFont val="Tahoma"/>
        <family val="2"/>
      </rPr>
      <t>A-1-12 -</t>
    </r>
    <r>
      <rPr>
        <sz val="10"/>
        <color rgb="FF0070C0"/>
        <rFont val="Tahoma"/>
        <family val="2"/>
      </rPr>
      <t xml:space="preserve"> Table d'appoint outdoor pour daybed et chaises longues Dimensions : 40 x 55 x 45(h) cm Bois massif de Teck</t>
    </r>
  </si>
  <si>
    <r>
      <rPr>
        <b/>
        <sz val="10"/>
        <color rgb="FF0070C0"/>
        <rFont val="Tahoma"/>
        <family val="2"/>
      </rPr>
      <t>A-1-13 -</t>
    </r>
    <r>
      <rPr>
        <sz val="10"/>
        <color rgb="FF0070C0"/>
        <rFont val="Tahoma"/>
        <family val="2"/>
      </rPr>
      <t xml:space="preserve"> Matelas pour 32 daybed villa sundeck Dimensions : 1130 x 920 x 50 (h) mm</t>
    </r>
  </si>
  <si>
    <r>
      <rPr>
        <b/>
        <sz val="10"/>
        <color rgb="FF0070C0"/>
        <rFont val="Tahoma"/>
        <family val="2"/>
      </rPr>
      <t>A-1-14 -</t>
    </r>
    <r>
      <rPr>
        <sz val="10"/>
        <color rgb="FF0070C0"/>
        <rFont val="Tahoma"/>
        <family val="2"/>
      </rPr>
      <t xml:space="preserve"> Coussins pour pour 32 daybed villa sundeck Dimensions : 50 x 50 x12(h) cm</t>
    </r>
  </si>
  <si>
    <r>
      <rPr>
        <b/>
        <sz val="10"/>
        <color rgb="FF0070C0"/>
        <rFont val="Tahoma"/>
        <family val="2"/>
      </rPr>
      <t>15.0 - AMA LA01 -</t>
    </r>
    <r>
      <rPr>
        <sz val="10"/>
        <color rgb="FF0070C0"/>
        <rFont val="Tahoma"/>
        <family val="2"/>
      </rPr>
      <t xml:space="preserve"> Lampe sur pied 01 Lampe (28 x 28 x H35 cm). Suar massif.</t>
    </r>
  </si>
  <si>
    <r>
      <rPr>
        <b/>
        <sz val="10"/>
        <color rgb="FF0070C0"/>
        <rFont val="Tahoma"/>
        <family val="2"/>
      </rPr>
      <t>15.1 - AMA LA02 -</t>
    </r>
    <r>
      <rPr>
        <sz val="10"/>
        <color rgb="FF0070C0"/>
        <rFont val="Tahoma"/>
        <family val="2"/>
      </rPr>
      <t xml:space="preserve"> Lampe sur pied 02 Lampe (41 x 41 x H20cm). Suar massif.</t>
    </r>
  </si>
  <si>
    <r>
      <rPr>
        <b/>
        <sz val="10"/>
        <color rgb="FF0070C0"/>
        <rFont val="Tahoma"/>
        <family val="2"/>
      </rPr>
      <t>15.4 - MOB-14 -</t>
    </r>
    <r>
      <rPr>
        <sz val="10"/>
        <color rgb="FF0070C0"/>
        <rFont val="Tahoma"/>
        <family val="2"/>
      </rPr>
      <t xml:space="preserve"> Tabouret bureau indoor suivant plan GWT</t>
    </r>
  </si>
  <si>
    <r>
      <rPr>
        <b/>
        <sz val="10"/>
        <color rgb="FF0070C0"/>
        <rFont val="Tahoma"/>
        <family val="2"/>
      </rPr>
      <t>RIBADAO -</t>
    </r>
    <r>
      <rPr>
        <sz val="10"/>
        <color rgb="FF0070C0"/>
        <rFont val="Tahoma"/>
        <family val="2"/>
      </rPr>
      <t xml:space="preserve"> Parquet contre collé SUCUPIRA 140x17mm </t>
    </r>
  </si>
  <si>
    <r>
      <rPr>
        <b/>
        <sz val="10"/>
        <color rgb="FF0070C0"/>
        <rFont val="Tahoma"/>
        <family val="2"/>
      </rPr>
      <t>RIBADAO -</t>
    </r>
    <r>
      <rPr>
        <sz val="10"/>
        <color rgb="FF0070C0"/>
        <rFont val="Tahoma"/>
        <family val="2"/>
      </rPr>
      <t xml:space="preserve"> Plinthes en SUCUPIRA massif 20x30mm</t>
    </r>
  </si>
  <si>
    <r>
      <rPr>
        <b/>
        <sz val="10"/>
        <color rgb="FF0070C0"/>
        <rFont val="Tahoma"/>
        <family val="2"/>
      </rPr>
      <t>CW542HME5UNW1 -</t>
    </r>
    <r>
      <rPr>
        <sz val="10"/>
        <color rgb="FF0070C0"/>
        <rFont val="Tahoma"/>
        <family val="2"/>
      </rPr>
      <t xml:space="preserve"> D-Shape Wall Hung Closet Bowl (P-Trap) with Concealed feature</t>
    </r>
  </si>
  <si>
    <r>
      <rPr>
        <b/>
        <sz val="10"/>
        <color rgb="FF0070C0"/>
        <rFont val="Tahoma"/>
        <family val="2"/>
      </rPr>
      <t>TCF795C2Z#NW1 -</t>
    </r>
    <r>
      <rPr>
        <sz val="10"/>
        <color rgb="FF0070C0"/>
        <rFont val="Tahoma"/>
        <family val="2"/>
      </rPr>
      <t xml:space="preserve"> WASHLET RX (Auto Flush)</t>
    </r>
  </si>
  <si>
    <r>
      <rPr>
        <b/>
        <sz val="10"/>
        <color rgb="FF0070C0"/>
        <rFont val="Tahoma"/>
        <family val="2"/>
      </rPr>
      <t>WH172AAT -</t>
    </r>
    <r>
      <rPr>
        <sz val="10"/>
        <color rgb="FF0070C0"/>
        <rFont val="Tahoma"/>
        <family val="2"/>
      </rPr>
      <t xml:space="preserve"> Concealed Tank (4.5L / 3L) For Auto Flush</t>
    </r>
  </si>
  <si>
    <r>
      <rPr>
        <b/>
        <sz val="10"/>
        <color rgb="FF0070C0"/>
        <rFont val="Tahoma"/>
        <family val="2"/>
      </rPr>
      <t>MB174P#SS -</t>
    </r>
    <r>
      <rPr>
        <sz val="10"/>
        <color rgb="FF0070C0"/>
        <rFont val="Tahoma"/>
        <family val="2"/>
      </rPr>
      <t xml:space="preserve"> Flush Panel</t>
    </r>
  </si>
  <si>
    <r>
      <rPr>
        <b/>
        <sz val="9"/>
        <color rgb="FF0070C0"/>
        <rFont val="Arial"/>
        <family val="2"/>
      </rPr>
      <t>170DIVERS000060</t>
    </r>
    <r>
      <rPr>
        <sz val="9"/>
        <color rgb="FF0070C0"/>
        <rFont val="Arial"/>
        <family val="2"/>
      </rPr>
      <t xml:space="preserve"> - OD 7417 LED 12W (24VDC) 3000K 42DEG</t>
    </r>
  </si>
  <si>
    <r>
      <rPr>
        <b/>
        <sz val="9"/>
        <color rgb="FF0070C0"/>
        <rFont val="Arial"/>
        <family val="2"/>
      </rPr>
      <t>170DIVERS000061</t>
    </r>
    <r>
      <rPr>
        <sz val="9"/>
        <color rgb="FF0070C0"/>
        <rFont val="Arial"/>
        <family val="2"/>
      </rPr>
      <t xml:space="preserve"> - LED CONSTANT VOLTAGE DRIVER 24VDC 200W</t>
    </r>
  </si>
  <si>
    <r>
      <rPr>
        <b/>
        <sz val="9"/>
        <color rgb="FF0070C0"/>
        <rFont val="Arial"/>
        <family val="2"/>
      </rPr>
      <t>170DIVERS000057</t>
    </r>
    <r>
      <rPr>
        <sz val="9"/>
        <color rgb="FF0070C0"/>
        <rFont val="Arial"/>
        <family val="2"/>
      </rPr>
      <t xml:space="preserve"> - OD 7416 LED 12W(24VDC) 3000K 42DEG REMOTE CONTROL GEAR STAINLESS STEE</t>
    </r>
  </si>
  <si>
    <r>
      <rPr>
        <b/>
        <sz val="9"/>
        <color rgb="FF0070C0"/>
        <rFont val="Arial"/>
        <family val="2"/>
      </rPr>
      <t>170DIVERS000058</t>
    </r>
    <r>
      <rPr>
        <sz val="9"/>
        <color rgb="FF0070C0"/>
        <rFont val="Arial"/>
        <family val="2"/>
      </rPr>
      <t xml:space="preserve"> - LED CONSTANT VOLTAGE DRIVER 24VDC 30W (CONNECT 1 SET ONLY)</t>
    </r>
  </si>
  <si>
    <r>
      <rPr>
        <b/>
        <sz val="9"/>
        <color rgb="FF0070C0"/>
        <rFont val="Arial"/>
        <family val="2"/>
      </rPr>
      <t>170DIVERS000059</t>
    </r>
    <r>
      <rPr>
        <sz val="9"/>
        <color rgb="FF0070C0"/>
        <rFont val="Arial"/>
        <family val="2"/>
      </rPr>
      <t xml:space="preserve"> - IP68 CONNECTOR CABLE DIAM 8/10MM GEL FILLED FOR THROUGH WIRING</t>
    </r>
  </si>
  <si>
    <t>N° Villas</t>
  </si>
  <si>
    <t>Date :</t>
  </si>
  <si>
    <t>Stock théorique</t>
  </si>
  <si>
    <t>Comptage</t>
  </si>
  <si>
    <t>Référence</t>
  </si>
  <si>
    <r>
      <rPr>
        <b/>
        <sz val="11"/>
        <color rgb="FF0070C0"/>
        <rFont val="Aptos Narrow"/>
        <family val="2"/>
        <scheme val="minor"/>
      </rPr>
      <t>SE647G -</t>
    </r>
    <r>
      <rPr>
        <sz val="11"/>
        <color rgb="FF0070C0"/>
        <rFont val="Aptos Narrow"/>
        <family val="2"/>
        <scheme val="minor"/>
      </rPr>
      <t xml:space="preserve"> MOBY DICK pendant Indoor 150x50 H55</t>
    </r>
  </si>
  <si>
    <r>
      <rPr>
        <b/>
        <sz val="10"/>
        <color rgb="FF0070C0"/>
        <rFont val="Tahoma"/>
        <family val="2"/>
      </rPr>
      <t>SE649/1GB-EXT -</t>
    </r>
    <r>
      <rPr>
        <sz val="10"/>
        <color rgb="FF0070C0"/>
        <rFont val="Tahoma"/>
        <family val="2"/>
      </rPr>
      <t xml:space="preserve"> PLANCTONpendant Ø75 outdoor white IP44 special black electrical cable </t>
    </r>
  </si>
  <si>
    <r>
      <rPr>
        <b/>
        <sz val="10"/>
        <color rgb="FF0070C0"/>
        <rFont val="Tahoma"/>
        <family val="2"/>
      </rPr>
      <t>SR0101NEXT -</t>
    </r>
    <r>
      <rPr>
        <sz val="10"/>
        <color rgb="FF0070C0"/>
        <rFont val="Tahoma"/>
        <family val="2"/>
      </rPr>
      <t xml:space="preserve"> CEILING CUP 1 hole outdoor</t>
    </r>
  </si>
  <si>
    <r>
      <rPr>
        <b/>
        <sz val="10"/>
        <color rgb="FF0070C0"/>
        <rFont val="Tahoma"/>
        <family val="2"/>
      </rPr>
      <t>KKR-B008 -</t>
    </r>
    <r>
      <rPr>
        <sz val="10"/>
        <color rgb="FF0070C0"/>
        <rFont val="Tahoma"/>
        <family val="2"/>
      </rPr>
      <t xml:space="preserve"> Solid Surface Bathtub (1630x770x550mm)</t>
    </r>
  </si>
  <si>
    <r>
      <rPr>
        <b/>
        <sz val="10"/>
        <color rgb="FF0070C0"/>
        <rFont val="Tahoma"/>
        <family val="2"/>
      </rPr>
      <t>KKR-M6802 -</t>
    </r>
    <r>
      <rPr>
        <sz val="10"/>
        <color rgb="FF0070C0"/>
        <rFont val="Tahoma"/>
        <family val="2"/>
      </rPr>
      <t xml:space="preserve"> Shower Niche (1530x330x132mm)</t>
    </r>
  </si>
  <si>
    <r>
      <rPr>
        <b/>
        <sz val="10"/>
        <color rgb="FF0070C0"/>
        <rFont val="Tahoma"/>
        <family val="2"/>
      </rPr>
      <t>KKR-1153 -</t>
    </r>
    <r>
      <rPr>
        <sz val="10"/>
        <color rgb="FF0070C0"/>
        <rFont val="Tahoma"/>
        <family val="2"/>
      </rPr>
      <t xml:space="preserve"> Solid Surface Basin (Ø400x117mm)</t>
    </r>
  </si>
  <si>
    <r>
      <rPr>
        <b/>
        <sz val="10"/>
        <color rgb="FF0070C0"/>
        <rFont val="Tahoma"/>
        <family val="2"/>
      </rPr>
      <t>Basin Drainage -</t>
    </r>
    <r>
      <rPr>
        <sz val="10"/>
        <color rgb="FF0070C0"/>
        <rFont val="Tahoma"/>
        <family val="2"/>
      </rPr>
      <t xml:space="preserve"> For the basin KKR-1153</t>
    </r>
  </si>
  <si>
    <r>
      <rPr>
        <b/>
        <sz val="10"/>
        <color rgb="FF0070C0"/>
        <rFont val="Tahoma"/>
        <family val="2"/>
      </rPr>
      <t>Basin Drain Cover -</t>
    </r>
    <r>
      <rPr>
        <sz val="10"/>
        <color rgb="FF0070C0"/>
        <rFont val="Tahoma"/>
        <family val="2"/>
      </rPr>
      <t xml:space="preserve"> For the basin KKR-1153</t>
    </r>
  </si>
  <si>
    <r>
      <rPr>
        <b/>
        <sz val="10"/>
        <color rgb="FF0070C0"/>
        <rFont val="Tahoma"/>
        <family val="2"/>
      </rPr>
      <t>Bathtub Drainage -</t>
    </r>
    <r>
      <rPr>
        <sz val="10"/>
        <color rgb="FF0070C0"/>
        <rFont val="Tahoma"/>
        <family val="2"/>
      </rPr>
      <t xml:space="preserve"> For the bathtub KKR-B008</t>
    </r>
  </si>
  <si>
    <r>
      <rPr>
        <b/>
        <sz val="10"/>
        <color rgb="FF0070C0"/>
        <rFont val="Tahoma"/>
        <family val="2"/>
      </rPr>
      <t>Bathtub Drain Cover -</t>
    </r>
    <r>
      <rPr>
        <sz val="10"/>
        <color rgb="FF0070C0"/>
        <rFont val="Tahoma"/>
        <family val="2"/>
      </rPr>
      <t xml:space="preserve"> For the bathtub KKR-B008</t>
    </r>
  </si>
  <si>
    <r>
      <rPr>
        <b/>
        <sz val="10"/>
        <color rgb="FF00B050"/>
        <rFont val="Tahoma"/>
        <family val="2"/>
      </rPr>
      <t>KKR-B008 -</t>
    </r>
    <r>
      <rPr>
        <sz val="10"/>
        <color rgb="FF00B050"/>
        <rFont val="Tahoma"/>
        <family val="2"/>
      </rPr>
      <t xml:space="preserve"> Solid Surface Bathtub (1630x770x550mm)</t>
    </r>
  </si>
  <si>
    <r>
      <rPr>
        <b/>
        <sz val="10"/>
        <color rgb="FF00B050"/>
        <rFont val="Tahoma"/>
        <family val="2"/>
      </rPr>
      <t>Bathtub Drain Cover -</t>
    </r>
    <r>
      <rPr>
        <sz val="10"/>
        <color rgb="FF00B050"/>
        <rFont val="Tahoma"/>
        <family val="2"/>
      </rPr>
      <t xml:space="preserve"> For the bathtub KKR-B008</t>
    </r>
  </si>
  <si>
    <r>
      <rPr>
        <b/>
        <sz val="10"/>
        <color rgb="FF00B050"/>
        <rFont val="Tahoma"/>
        <family val="2"/>
      </rPr>
      <t>Bathtub Drainage -</t>
    </r>
    <r>
      <rPr>
        <sz val="10"/>
        <color rgb="FF00B050"/>
        <rFont val="Tahoma"/>
        <family val="2"/>
      </rPr>
      <t xml:space="preserve"> For the bathtub KKR-B008</t>
    </r>
  </si>
  <si>
    <r>
      <rPr>
        <b/>
        <sz val="10"/>
        <color rgb="FF00B050"/>
        <rFont val="Tahoma"/>
        <family val="2"/>
      </rPr>
      <t>KKR-M6802 -</t>
    </r>
    <r>
      <rPr>
        <sz val="10"/>
        <color rgb="FF00B050"/>
        <rFont val="Tahoma"/>
        <family val="2"/>
      </rPr>
      <t xml:space="preserve"> Shower Niche (1530x330x132mm)</t>
    </r>
  </si>
  <si>
    <r>
      <rPr>
        <b/>
        <sz val="10"/>
        <color rgb="FF00B050"/>
        <rFont val="Tahoma"/>
        <family val="2"/>
      </rPr>
      <t>KKR-1153 -</t>
    </r>
    <r>
      <rPr>
        <sz val="10"/>
        <color rgb="FF00B050"/>
        <rFont val="Tahoma"/>
        <family val="2"/>
      </rPr>
      <t xml:space="preserve"> Solid Surface Basin (Ø400x117mm)</t>
    </r>
  </si>
  <si>
    <r>
      <rPr>
        <b/>
        <sz val="10"/>
        <color rgb="FF00B050"/>
        <rFont val="Tahoma"/>
        <family val="2"/>
      </rPr>
      <t>Basin Drain Cover -</t>
    </r>
    <r>
      <rPr>
        <sz val="10"/>
        <color rgb="FF00B050"/>
        <rFont val="Tahoma"/>
        <family val="2"/>
      </rPr>
      <t xml:space="preserve"> For the basin KKR-1153</t>
    </r>
  </si>
  <si>
    <r>
      <rPr>
        <b/>
        <sz val="10"/>
        <color rgb="FF00B050"/>
        <rFont val="Tahoma"/>
        <family val="2"/>
      </rPr>
      <t>Basin Drainage -</t>
    </r>
    <r>
      <rPr>
        <sz val="10"/>
        <color rgb="FF00B050"/>
        <rFont val="Tahoma"/>
        <family val="2"/>
      </rPr>
      <t xml:space="preserve"> For the basin KKR-1153</t>
    </r>
  </si>
  <si>
    <r>
      <rPr>
        <b/>
        <sz val="10"/>
        <color rgb="FF00B050"/>
        <rFont val="Tahoma"/>
        <family val="2"/>
      </rPr>
      <t>9600049669</t>
    </r>
    <r>
      <rPr>
        <sz val="10"/>
        <color rgb="FF00B050"/>
        <rFont val="Tahoma"/>
        <family val="2"/>
      </rPr>
      <t xml:space="preserve"> - Réfrigérateur minibar encastrable à tiroir</t>
    </r>
  </si>
  <si>
    <r>
      <rPr>
        <b/>
        <sz val="10"/>
        <color rgb="FF00B050"/>
        <rFont val="Tahoma"/>
        <family val="2"/>
      </rPr>
      <t>372534BN</t>
    </r>
    <r>
      <rPr>
        <sz val="10"/>
        <color rgb="FF00B050"/>
        <rFont val="Tahoma"/>
        <family val="2"/>
      </rPr>
      <t xml:space="preserve"> - Mitigeur de douche/baignoire en îlot</t>
    </r>
  </si>
  <si>
    <r>
      <rPr>
        <b/>
        <sz val="9"/>
        <color rgb="FF00B050"/>
        <rFont val="Arial"/>
        <family val="2"/>
      </rPr>
      <t>170DIVERS000060</t>
    </r>
    <r>
      <rPr>
        <sz val="9"/>
        <color rgb="FF00B050"/>
        <rFont val="Arial"/>
        <family val="2"/>
      </rPr>
      <t xml:space="preserve"> - OD 7417 LED 12W (24VDC) 3000K 42DEG</t>
    </r>
  </si>
  <si>
    <r>
      <rPr>
        <b/>
        <sz val="10"/>
        <color rgb="FF00B050"/>
        <rFont val="Tahoma"/>
        <family val="2"/>
      </rPr>
      <t>3009063 -</t>
    </r>
    <r>
      <rPr>
        <sz val="10"/>
        <color rgb="FF00B050"/>
        <rFont val="Tahoma"/>
        <family val="2"/>
      </rPr>
      <t xml:space="preserve"> LED  POWER  SUPPLY  MULTI-POWER  DIM9</t>
    </r>
  </si>
  <si>
    <r>
      <rPr>
        <b/>
        <sz val="10"/>
        <color rgb="FF00B050"/>
        <rFont val="Tahoma"/>
        <family val="2"/>
      </rPr>
      <t>42523800</t>
    </r>
    <r>
      <rPr>
        <sz val="10"/>
        <color rgb="FF00B050"/>
        <rFont val="Tahoma"/>
        <family val="2"/>
      </rPr>
      <t xml:space="preserve"> - Caniveaux de douche</t>
    </r>
  </si>
  <si>
    <r>
      <rPr>
        <b/>
        <sz val="10"/>
        <color rgb="FF00B050"/>
        <rFont val="Tahoma"/>
        <family val="2"/>
      </rPr>
      <t>ACAM.000891</t>
    </r>
    <r>
      <rPr>
        <sz val="10"/>
        <color rgb="FF00B050"/>
        <rFont val="Tahoma"/>
        <family val="2"/>
      </rPr>
      <t xml:space="preserve"> - Liseuse FLEXILED AP L60 Satin bronze avec interrupteur et bras en cuir ivoir</t>
    </r>
  </si>
  <si>
    <r>
      <rPr>
        <b/>
        <sz val="10"/>
        <color rgb="FF00B050"/>
        <rFont val="Tahoma"/>
        <family val="2"/>
      </rPr>
      <t>A-1-1 -</t>
    </r>
    <r>
      <rPr>
        <sz val="10"/>
        <color rgb="FF00B050"/>
        <rFont val="Tahoma"/>
        <family val="2"/>
      </rPr>
      <t xml:space="preserve"> Table carrée dimensions : 98 x 98 x 75(h) cm Structure et cadre en bois massif de Teck Plateau en solid surface réf. KKR-M6802 Patin</t>
    </r>
  </si>
  <si>
    <r>
      <rPr>
        <b/>
        <sz val="10"/>
        <color rgb="FF00B050"/>
        <rFont val="Tahoma"/>
        <family val="2"/>
      </rPr>
      <t>RIBADAO -</t>
    </r>
    <r>
      <rPr>
        <sz val="10"/>
        <color rgb="FF00B050"/>
        <rFont val="Tahoma"/>
        <family val="2"/>
      </rPr>
      <t xml:space="preserve"> Parquet contre collé SUCUPIRA 140x17mm </t>
    </r>
  </si>
  <si>
    <r>
      <rPr>
        <b/>
        <sz val="10"/>
        <color rgb="FF00B050"/>
        <rFont val="Tahoma"/>
        <family val="2"/>
      </rPr>
      <t>CW542HME5UNW1 -</t>
    </r>
    <r>
      <rPr>
        <sz val="10"/>
        <color rgb="FF00B050"/>
        <rFont val="Tahoma"/>
        <family val="2"/>
      </rPr>
      <t xml:space="preserve"> D-Shape Wall Hung Closet Bowl (P-Trap) with Concealed feature</t>
    </r>
  </si>
  <si>
    <r>
      <rPr>
        <b/>
        <sz val="10"/>
        <color rgb="FF00B050"/>
        <rFont val="Tahoma"/>
        <family val="2"/>
      </rPr>
      <t xml:space="preserve">SE647G - </t>
    </r>
    <r>
      <rPr>
        <sz val="10"/>
        <color rgb="FF00B050"/>
        <rFont val="Tahoma"/>
        <family val="2"/>
      </rPr>
      <t>MOBY DICK pendant Indoor 150x50 H55</t>
    </r>
  </si>
  <si>
    <r>
      <rPr>
        <b/>
        <sz val="10"/>
        <color rgb="FF00B050"/>
        <rFont val="Tahoma"/>
        <family val="2"/>
      </rPr>
      <t>50030315209</t>
    </r>
    <r>
      <rPr>
        <sz val="10"/>
        <color rgb="FF00B050"/>
        <rFont val="Tahoma"/>
        <family val="2"/>
      </rPr>
      <t xml:space="preserve"> - Ciel de pluie  pour mitigeur douche / baignoire encastré à 2 voies</t>
    </r>
  </si>
  <si>
    <r>
      <rPr>
        <b/>
        <sz val="9"/>
        <color rgb="FF00B050"/>
        <rFont val="Arial"/>
        <family val="2"/>
      </rPr>
      <t>170DIVERS000061</t>
    </r>
    <r>
      <rPr>
        <sz val="9"/>
        <color rgb="FF00B050"/>
        <rFont val="Arial"/>
        <family val="2"/>
      </rPr>
      <t xml:space="preserve"> - LED CONSTANT VOLTAGE DRIVER 24VDC 200W</t>
    </r>
  </si>
  <si>
    <r>
      <rPr>
        <b/>
        <sz val="10"/>
        <color rgb="FF00B050"/>
        <rFont val="Tahoma"/>
        <family val="2"/>
      </rPr>
      <t>193519330B -</t>
    </r>
    <r>
      <rPr>
        <sz val="10"/>
        <color rgb="FF00B050"/>
        <rFont val="Tahoma"/>
        <family val="2"/>
      </rPr>
      <t xml:space="preserve"> MINI  REO  II  93037  B</t>
    </r>
  </si>
  <si>
    <r>
      <rPr>
        <b/>
        <sz val="10"/>
        <color rgb="FF00B050"/>
        <rFont val="Tahoma"/>
        <family val="2"/>
      </rPr>
      <t>01007180</t>
    </r>
    <r>
      <rPr>
        <sz val="10"/>
        <color rgb="FF00B050"/>
        <rFont val="Tahoma"/>
        <family val="2"/>
      </rPr>
      <t xml:space="preserve"> - Corps d'encastrement</t>
    </r>
  </si>
  <si>
    <r>
      <rPr>
        <b/>
        <sz val="10"/>
        <color rgb="FF00B050"/>
        <rFont val="Tahoma"/>
        <family val="2"/>
      </rPr>
      <t>A-1-2 -</t>
    </r>
    <r>
      <rPr>
        <sz val="10"/>
        <color rgb="FF00B050"/>
        <rFont val="Tahoma"/>
        <family val="2"/>
      </rPr>
      <t xml:space="preserve"> Chaises avec accoudoirs Dimensions : 60 x 64 x 87(h) cm Bois massif de Teck tressage en synthétique torsadé type Viro Patin</t>
    </r>
  </si>
  <si>
    <r>
      <rPr>
        <b/>
        <sz val="10"/>
        <color rgb="FF00B050"/>
        <rFont val="Tahoma"/>
        <family val="2"/>
      </rPr>
      <t>RIBADAO -</t>
    </r>
    <r>
      <rPr>
        <sz val="10"/>
        <color rgb="FF00B050"/>
        <rFont val="Tahoma"/>
        <family val="2"/>
      </rPr>
      <t xml:space="preserve"> Plinthes en SUCUPIRA massif 20x30mm</t>
    </r>
  </si>
  <si>
    <r>
      <rPr>
        <b/>
        <sz val="10"/>
        <color rgb="FF00B050"/>
        <rFont val="Tahoma"/>
        <family val="2"/>
      </rPr>
      <t>TCF795C2Z#NW1 -</t>
    </r>
    <r>
      <rPr>
        <sz val="10"/>
        <color rgb="FF00B050"/>
        <rFont val="Tahoma"/>
        <family val="2"/>
      </rPr>
      <t xml:space="preserve"> WASHLET RX (Auto Flush)</t>
    </r>
  </si>
  <si>
    <r>
      <rPr>
        <b/>
        <sz val="10"/>
        <color rgb="FF00B050"/>
        <rFont val="Tahoma"/>
        <family val="2"/>
      </rPr>
      <t xml:space="preserve">SE649/1GB-EXT - </t>
    </r>
    <r>
      <rPr>
        <sz val="10"/>
        <color rgb="FF00B050"/>
        <rFont val="Tahoma"/>
        <family val="2"/>
      </rPr>
      <t xml:space="preserve">PLANCTONpendant Ø75 outdoor white IP44 special black electrical cable </t>
    </r>
  </si>
  <si>
    <r>
      <rPr>
        <b/>
        <sz val="10"/>
        <color rgb="FF00B050"/>
        <rFont val="Tahoma"/>
        <family val="2"/>
      </rPr>
      <t>50040205909</t>
    </r>
    <r>
      <rPr>
        <sz val="10"/>
        <color rgb="FF00B050"/>
        <rFont val="Tahoma"/>
        <family val="2"/>
      </rPr>
      <t xml:space="preserve"> - Rallonge ciel de pluie pour mitigeur douche / baignoire encastré à 2 voies</t>
    </r>
  </si>
  <si>
    <r>
      <rPr>
        <b/>
        <sz val="9"/>
        <color rgb="FF00B050"/>
        <rFont val="Arial"/>
        <family val="2"/>
      </rPr>
      <t>170DIVERS000057</t>
    </r>
    <r>
      <rPr>
        <sz val="9"/>
        <color rgb="FF00B050"/>
        <rFont val="Arial"/>
        <family val="2"/>
      </rPr>
      <t xml:space="preserve"> - OD 7416 LED 12W(24VDC) 3000K 42DEG REMOTE CONTROL GEAR STAINLESS STEE</t>
    </r>
  </si>
  <si>
    <r>
      <rPr>
        <b/>
        <sz val="10"/>
        <color rgb="FF00B050"/>
        <rFont val="Tahoma"/>
        <family val="2"/>
      </rPr>
      <t>630043 -</t>
    </r>
    <r>
      <rPr>
        <sz val="10"/>
        <color rgb="FF00B050"/>
        <rFont val="Tahoma"/>
        <family val="2"/>
      </rPr>
      <t xml:space="preserve"> Luna Deco Opal 3W 3°K 24V IP67 801m</t>
    </r>
  </si>
  <si>
    <r>
      <rPr>
        <b/>
        <sz val="10"/>
        <color rgb="FF00B050"/>
        <rFont val="Tahoma"/>
        <family val="2"/>
      </rPr>
      <t>42857820</t>
    </r>
    <r>
      <rPr>
        <sz val="10"/>
        <color rgb="FF00B050"/>
        <rFont val="Tahoma"/>
        <family val="2"/>
      </rPr>
      <t xml:space="preserve"> - Porte-papier WC double AXOR universal circular</t>
    </r>
  </si>
  <si>
    <r>
      <rPr>
        <b/>
        <sz val="10"/>
        <color rgb="FF00B050"/>
        <rFont val="Tahoma"/>
        <family val="2"/>
      </rPr>
      <t>A-1-3 -</t>
    </r>
    <r>
      <rPr>
        <sz val="10"/>
        <color rgb="FF00B050"/>
        <rFont val="Tahoma"/>
        <family val="2"/>
      </rPr>
      <t xml:space="preserve"> Coussin d’assise pour extérieur mousse à séchage rapide</t>
    </r>
  </si>
  <si>
    <r>
      <rPr>
        <b/>
        <sz val="10"/>
        <color rgb="FF00B050"/>
        <rFont val="Tahoma"/>
        <family val="2"/>
      </rPr>
      <t>WH172AAT -</t>
    </r>
    <r>
      <rPr>
        <sz val="10"/>
        <color rgb="FF00B050"/>
        <rFont val="Tahoma"/>
        <family val="2"/>
      </rPr>
      <t xml:space="preserve"> Concealed Tank (4.5L / 3L) For Auto Flush</t>
    </r>
  </si>
  <si>
    <r>
      <t xml:space="preserve">SR0101NEXT - </t>
    </r>
    <r>
      <rPr>
        <sz val="10"/>
        <color rgb="FF00B050"/>
        <rFont val="Tahoma"/>
        <family val="2"/>
      </rPr>
      <t>CEILING CUP 1 hole outdoor</t>
    </r>
  </si>
  <si>
    <r>
      <rPr>
        <b/>
        <sz val="10"/>
        <color rgb="FF00B050"/>
        <rFont val="Tahoma"/>
        <family val="2"/>
      </rPr>
      <t>10020232309(37)</t>
    </r>
    <r>
      <rPr>
        <sz val="10"/>
        <color rgb="FF00B050"/>
        <rFont val="Tahoma"/>
        <family val="2"/>
      </rPr>
      <t xml:space="preserve"> - Corps mitigeur douche / baignoire encastré à 2 voies</t>
    </r>
  </si>
  <si>
    <r>
      <rPr>
        <b/>
        <sz val="9"/>
        <color rgb="FF00B050"/>
        <rFont val="Arial"/>
        <family val="2"/>
      </rPr>
      <t>170DIVERS000058</t>
    </r>
    <r>
      <rPr>
        <sz val="9"/>
        <color rgb="FF00B050"/>
        <rFont val="Arial"/>
        <family val="2"/>
      </rPr>
      <t xml:space="preserve"> - LED CONSTANT VOLTAGE DRIVER 24VDC 30W (CONNECT 1 SET ONLY)</t>
    </r>
  </si>
  <si>
    <r>
      <rPr>
        <b/>
        <sz val="10"/>
        <color rgb="FF00B050"/>
        <rFont val="Tahoma"/>
        <family val="2"/>
      </rPr>
      <t>820440 -</t>
    </r>
    <r>
      <rPr>
        <sz val="10"/>
        <color rgb="FF00B050"/>
        <rFont val="Tahoma"/>
        <family val="2"/>
      </rPr>
      <t xml:space="preserve"> Driver blanc 24V 36W Coup.Ph.Desc IP20</t>
    </r>
  </si>
  <si>
    <r>
      <t>41790340</t>
    </r>
    <r>
      <rPr>
        <sz val="10"/>
        <color rgb="FF00B050"/>
        <rFont val="Tahoma"/>
        <family val="2"/>
      </rPr>
      <t xml:space="preserve"> - Miroir grossissant</t>
    </r>
  </si>
  <si>
    <r>
      <rPr>
        <b/>
        <sz val="10"/>
        <color rgb="FF00B050"/>
        <rFont val="Tahoma"/>
        <family val="2"/>
      </rPr>
      <t>A-1-4 -</t>
    </r>
    <r>
      <rPr>
        <sz val="10"/>
        <color rgb="FF00B050"/>
        <rFont val="Tahoma"/>
        <family val="2"/>
      </rPr>
      <t xml:space="preserve"> Fauteuil avec accoudoirs dimensions : 80 x 83 x 69(h) cm Bois massif de Teck Tressage en synthétique torsadé type Viro</t>
    </r>
  </si>
  <si>
    <r>
      <rPr>
        <b/>
        <sz val="10"/>
        <color rgb="FF00B050"/>
        <rFont val="Tahoma"/>
        <family val="2"/>
      </rPr>
      <t>MB174P#SS -</t>
    </r>
    <r>
      <rPr>
        <sz val="10"/>
        <color rgb="FF00B050"/>
        <rFont val="Tahoma"/>
        <family val="2"/>
      </rPr>
      <t xml:space="preserve"> Flush Panel</t>
    </r>
  </si>
  <si>
    <r>
      <rPr>
        <b/>
        <sz val="10"/>
        <color rgb="FF00B050"/>
        <rFont val="Tahoma"/>
        <family val="2"/>
      </rPr>
      <t>900093BN</t>
    </r>
    <r>
      <rPr>
        <sz val="10"/>
        <color rgb="FF00B050"/>
        <rFont val="Tahoma"/>
        <family val="2"/>
      </rPr>
      <t xml:space="preserve"> - Siphon horizontal (avec tuyau de raccordement)</t>
    </r>
  </si>
  <si>
    <r>
      <rPr>
        <b/>
        <sz val="9"/>
        <color rgb="FF00B050"/>
        <rFont val="Arial"/>
        <family val="2"/>
      </rPr>
      <t>170DIVERS000059</t>
    </r>
    <r>
      <rPr>
        <sz val="9"/>
        <color rgb="FF00B050"/>
        <rFont val="Arial"/>
        <family val="2"/>
      </rPr>
      <t xml:space="preserve"> - IP68 CONNECTOR CABLE DIAM 8/10MM GEL FILLED FOR THROUGH WIRING</t>
    </r>
  </si>
  <si>
    <r>
      <rPr>
        <b/>
        <sz val="10"/>
        <color rgb="FF00B050"/>
        <rFont val="Tahoma"/>
        <family val="2"/>
      </rPr>
      <t>78741 -</t>
    </r>
    <r>
      <rPr>
        <sz val="10"/>
        <color rgb="FF00B050"/>
        <rFont val="Tahoma"/>
        <family val="2"/>
      </rPr>
      <t xml:space="preserve"> Gelbox en "Y" noir IP68 IK08 1.5/2.5mm2       1</t>
    </r>
  </si>
  <si>
    <r>
      <rPr>
        <b/>
        <sz val="10"/>
        <color rgb="FF00B050"/>
        <rFont val="Tahoma"/>
        <family val="2"/>
      </rPr>
      <t>SICAX10VNR</t>
    </r>
    <r>
      <rPr>
        <sz val="10"/>
        <color rgb="FF00B050"/>
        <rFont val="Tahoma"/>
        <family val="2"/>
      </rPr>
      <t xml:space="preserve"> - Siphon à carreler</t>
    </r>
  </si>
  <si>
    <r>
      <rPr>
        <b/>
        <sz val="10"/>
        <color rgb="FF00B050"/>
        <rFont val="Tahoma"/>
        <family val="2"/>
      </rPr>
      <t>A-1-5 -</t>
    </r>
    <r>
      <rPr>
        <sz val="10"/>
        <color rgb="FF00B050"/>
        <rFont val="Tahoma"/>
        <family val="2"/>
      </rPr>
      <t xml:space="preserve"> Coussins pour fauteuil Ens. 1 coussin d’assise + 1 coussin dos pour extérieur </t>
    </r>
  </si>
  <si>
    <r>
      <rPr>
        <b/>
        <sz val="10"/>
        <color rgb="FF00B050"/>
        <rFont val="Tahoma"/>
        <family val="2"/>
      </rPr>
      <t>371438BN</t>
    </r>
    <r>
      <rPr>
        <sz val="10"/>
        <color rgb="FF00B050"/>
        <rFont val="Tahoma"/>
        <family val="2"/>
      </rPr>
      <t xml:space="preserve"> - Mitigeur de lavabo monocommande 2 trous</t>
    </r>
  </si>
  <si>
    <r>
      <rPr>
        <b/>
        <sz val="10"/>
        <color rgb="FF00B050"/>
        <rFont val="Tahoma"/>
        <family val="2"/>
      </rPr>
      <t>202256811932W -</t>
    </r>
    <r>
      <rPr>
        <sz val="10"/>
        <color rgb="FF00B050"/>
        <rFont val="Tahoma"/>
        <family val="2"/>
      </rPr>
      <t xml:space="preserve"> REO  X  93033-65  S1  W</t>
    </r>
  </si>
  <si>
    <r>
      <rPr>
        <b/>
        <sz val="10"/>
        <color rgb="FF00B050"/>
        <rFont val="Tahoma"/>
        <family val="2"/>
      </rPr>
      <t>PAT7-10-13</t>
    </r>
    <r>
      <rPr>
        <sz val="10"/>
        <color rgb="FF00B050"/>
        <rFont val="Tahoma"/>
        <family val="2"/>
      </rPr>
      <t xml:space="preserve"> - Ensemble 3 patères bois Ø7; 10 &amp; 13 cm</t>
    </r>
  </si>
  <si>
    <r>
      <rPr>
        <b/>
        <sz val="10"/>
        <color rgb="FF00B050"/>
        <rFont val="Tahoma"/>
        <family val="2"/>
      </rPr>
      <t>A-1-6 -</t>
    </r>
    <r>
      <rPr>
        <sz val="10"/>
        <color rgb="FF00B050"/>
        <rFont val="Tahoma"/>
        <family val="2"/>
      </rPr>
      <t xml:space="preserve"> Table basse ronde Ø 90cm dimensions : Ø90 x 59(h) cm Structure en bois massif de Teck Plateau en solid surface réf. KKR-M6802</t>
    </r>
  </si>
  <si>
    <r>
      <rPr>
        <b/>
        <sz val="10"/>
        <color rgb="FF00B050"/>
        <rFont val="Tahoma"/>
        <family val="2"/>
      </rPr>
      <t>210120318 -</t>
    </r>
    <r>
      <rPr>
        <sz val="10"/>
        <color rgb="FF00B050"/>
        <rFont val="Tahoma"/>
        <family val="2"/>
      </rPr>
      <t xml:space="preserve"> LED  POWER  SUPPLY  500MA/10W  DIM8</t>
    </r>
  </si>
  <si>
    <r>
      <rPr>
        <b/>
        <sz val="10"/>
        <color rgb="FF00B050"/>
        <rFont val="Tahoma"/>
        <family val="2"/>
      </rPr>
      <t>PAT7</t>
    </r>
    <r>
      <rPr>
        <sz val="10"/>
        <color rgb="FF00B050"/>
        <rFont val="Tahoma"/>
        <family val="2"/>
      </rPr>
      <t xml:space="preserve"> - Patères bois Ø7  cm</t>
    </r>
  </si>
  <si>
    <r>
      <rPr>
        <b/>
        <sz val="10"/>
        <color rgb="FF00B050"/>
        <rFont val="Tahoma"/>
        <family val="2"/>
      </rPr>
      <t>A-1-7 -</t>
    </r>
    <r>
      <rPr>
        <sz val="10"/>
        <color rgb="FF00B050"/>
        <rFont val="Tahoma"/>
        <family val="2"/>
      </rPr>
      <t xml:space="preserve"> Table d'appoint ronde Ø 48 dimensions : Ø48 x 50(h) cm Bois massif de Teck</t>
    </r>
  </si>
  <si>
    <r>
      <rPr>
        <b/>
        <sz val="10"/>
        <color rgb="FF00B050"/>
        <rFont val="Tahoma"/>
        <family val="2"/>
      </rPr>
      <t>20226811933W -</t>
    </r>
    <r>
      <rPr>
        <sz val="10"/>
        <color rgb="FF00B050"/>
        <rFont val="Tahoma"/>
        <family val="2"/>
      </rPr>
      <t xml:space="preserve"> REO   93050  S1  W</t>
    </r>
  </si>
  <si>
    <r>
      <rPr>
        <b/>
        <sz val="10"/>
        <color rgb="FF00B050"/>
        <rFont val="Tahoma"/>
        <family val="2"/>
      </rPr>
      <t>PAT10</t>
    </r>
    <r>
      <rPr>
        <sz val="10"/>
        <color rgb="FF00B050"/>
        <rFont val="Tahoma"/>
        <family val="2"/>
      </rPr>
      <t xml:space="preserve"> - Patères bois Ø10  cm</t>
    </r>
  </si>
  <si>
    <r>
      <rPr>
        <b/>
        <sz val="10"/>
        <color rgb="FF00B050"/>
        <rFont val="Tahoma"/>
        <family val="2"/>
      </rPr>
      <t>A-1-8 -</t>
    </r>
    <r>
      <rPr>
        <sz val="10"/>
        <color rgb="FF00B050"/>
        <rFont val="Tahoma"/>
        <family val="2"/>
      </rPr>
      <t xml:space="preserve"> Day-bed dimensions : 160 x 220 x 197(h) cm Structure en bois massif de Teck</t>
    </r>
  </si>
  <si>
    <r>
      <rPr>
        <b/>
        <sz val="10"/>
        <color rgb="FF00B050"/>
        <rFont val="Tahoma"/>
        <family val="2"/>
      </rPr>
      <t>20226811933B -</t>
    </r>
    <r>
      <rPr>
        <sz val="10"/>
        <color rgb="FF00B050"/>
        <rFont val="Tahoma"/>
        <family val="2"/>
      </rPr>
      <t xml:space="preserve"> REO  93050  S1  B</t>
    </r>
  </si>
  <si>
    <r>
      <rPr>
        <b/>
        <sz val="10"/>
        <color rgb="FF00B050"/>
        <rFont val="Tahoma"/>
        <family val="2"/>
      </rPr>
      <t>BABN001MA</t>
    </r>
    <r>
      <rPr>
        <sz val="10"/>
        <color rgb="FF00B050"/>
        <rFont val="Tahoma"/>
        <family val="2"/>
      </rPr>
      <t xml:space="preserve"> - Plateau de bain mistral</t>
    </r>
  </si>
  <si>
    <r>
      <rPr>
        <b/>
        <sz val="10"/>
        <color rgb="FF00B050"/>
        <rFont val="Tahoma"/>
        <family val="2"/>
      </rPr>
      <t>A-1-9 -</t>
    </r>
    <r>
      <rPr>
        <sz val="10"/>
        <color rgb="FF00B050"/>
        <rFont val="Tahoma"/>
        <family val="2"/>
      </rPr>
      <t xml:space="preserve"> Matelas pour Day-bed Dimensions : 80 x 220 x 10(h) cm
</t>
    </r>
  </si>
  <si>
    <r>
      <t>SST363960</t>
    </r>
    <r>
      <rPr>
        <sz val="10"/>
        <color rgb="FF00B050"/>
        <rFont val="Tahoma"/>
        <family val="2"/>
      </rPr>
      <t xml:space="preserve"> - Siège de douche</t>
    </r>
  </si>
  <si>
    <r>
      <rPr>
        <b/>
        <sz val="10"/>
        <color rgb="FF00B050"/>
        <rFont val="Tahoma"/>
        <family val="2"/>
      </rPr>
      <t>A-1-10 -</t>
    </r>
    <r>
      <rPr>
        <sz val="10"/>
        <color rgb="FF00B050"/>
        <rFont val="Tahoma"/>
        <family val="2"/>
      </rPr>
      <t xml:space="preserve"> Coussin pour Day-bed Dimensions : 50 x 50 x 12(h) cm</t>
    </r>
  </si>
  <si>
    <r>
      <rPr>
        <b/>
        <sz val="10"/>
        <color rgb="FF00B050"/>
        <rFont val="Tahoma"/>
        <family val="2"/>
      </rPr>
      <t>511909C</t>
    </r>
    <r>
      <rPr>
        <sz val="10"/>
        <color rgb="FF00B050"/>
        <rFont val="Tahoma"/>
        <family val="2"/>
      </rPr>
      <t xml:space="preserve"> - Barre de maintien 90cm</t>
    </r>
  </si>
  <si>
    <r>
      <rPr>
        <b/>
        <sz val="10"/>
        <color rgb="FF00B050"/>
        <rFont val="Tahoma"/>
        <family val="2"/>
      </rPr>
      <t>A-1-11 -</t>
    </r>
    <r>
      <rPr>
        <sz val="10"/>
        <color rgb="FF00B050"/>
        <rFont val="Tahoma"/>
        <family val="2"/>
      </rPr>
      <t xml:space="preserve"> Chaises longues Dimensions : 200 x 65 x 30(h) cm Structure en bois massif de Teck</t>
    </r>
  </si>
  <si>
    <r>
      <rPr>
        <b/>
        <sz val="10"/>
        <color rgb="FF00B050"/>
        <rFont val="Tahoma"/>
        <family val="2"/>
      </rPr>
      <t>511960C</t>
    </r>
    <r>
      <rPr>
        <sz val="10"/>
        <color rgb="FF00B050"/>
        <rFont val="Tahoma"/>
        <family val="2"/>
      </rPr>
      <t xml:space="preserve"> - BARRE DE MAINTIEN RABATTABLE 65 cm</t>
    </r>
  </si>
  <si>
    <r>
      <rPr>
        <b/>
        <sz val="10"/>
        <color rgb="FF00B050"/>
        <rFont val="Tahoma"/>
        <family val="2"/>
      </rPr>
      <t>A-1-12 -</t>
    </r>
    <r>
      <rPr>
        <sz val="10"/>
        <color rgb="FF00B050"/>
        <rFont val="Tahoma"/>
        <family val="2"/>
      </rPr>
      <t xml:space="preserve"> Table d'appoint outdoor pour daybed et chaises longues Dimensions : 40 x 55 x 45(h) cm Bois massif de Teck</t>
    </r>
  </si>
  <si>
    <r>
      <rPr>
        <b/>
        <sz val="10"/>
        <color rgb="FF00B050"/>
        <rFont val="Tahoma"/>
        <family val="2"/>
      </rPr>
      <t>511950C</t>
    </r>
    <r>
      <rPr>
        <sz val="10"/>
        <color rgb="FF00B050"/>
        <rFont val="Tahoma"/>
        <family val="2"/>
      </rPr>
      <t xml:space="preserve"> - CACHE  fixation pour barre de maintien rabattable amovible</t>
    </r>
  </si>
  <si>
    <r>
      <rPr>
        <b/>
        <sz val="10"/>
        <color rgb="FF00B050"/>
        <rFont val="Tahoma"/>
        <family val="2"/>
      </rPr>
      <t>A-1-13 -</t>
    </r>
    <r>
      <rPr>
        <sz val="10"/>
        <color rgb="FF00B050"/>
        <rFont val="Tahoma"/>
        <family val="2"/>
      </rPr>
      <t xml:space="preserve"> Matelas pour 32 daybed villa sundeck Dimensions : 1130 x 920 x 50 (h) mm</t>
    </r>
  </si>
  <si>
    <r>
      <rPr>
        <b/>
        <sz val="10"/>
        <color rgb="FF00B050"/>
        <rFont val="Tahoma"/>
        <family val="2"/>
      </rPr>
      <t>511971C</t>
    </r>
    <r>
      <rPr>
        <sz val="10"/>
        <color rgb="FF00B050"/>
        <rFont val="Tahoma"/>
        <family val="2"/>
      </rPr>
      <t xml:space="preserve"> - BARRE DE MAINTIEN EN L    H. 1130 mm Tube aluminium</t>
    </r>
  </si>
  <si>
    <r>
      <rPr>
        <b/>
        <sz val="10"/>
        <color rgb="FF00B050"/>
        <rFont val="Tahoma"/>
        <family val="2"/>
      </rPr>
      <t>A-1-14 -</t>
    </r>
    <r>
      <rPr>
        <sz val="10"/>
        <color rgb="FF00B050"/>
        <rFont val="Tahoma"/>
        <family val="2"/>
      </rPr>
      <t xml:space="preserve"> Coussins pour pour 32 daybed villa sundeck Dimensions : 50 x 50 x12(h) cm
</t>
    </r>
  </si>
  <si>
    <r>
      <rPr>
        <b/>
        <sz val="10"/>
        <color rgb="FF00B050"/>
        <rFont val="Tahoma"/>
        <family val="2"/>
      </rPr>
      <t>511911C</t>
    </r>
    <r>
      <rPr>
        <sz val="10"/>
        <color rgb="FF00B050"/>
        <rFont val="Tahoma"/>
        <family val="2"/>
      </rPr>
      <t xml:space="preserve"> - SUPPORT DOUCHETTE pour barre de douche pour personne à mobilité réduite (PMR)</t>
    </r>
  </si>
  <si>
    <r>
      <rPr>
        <b/>
        <sz val="10"/>
        <color rgb="FF00B050"/>
        <rFont val="Tahoma"/>
        <family val="2"/>
      </rPr>
      <t>15.0 - AMA LA01 -</t>
    </r>
    <r>
      <rPr>
        <sz val="10"/>
        <color rgb="FF00B050"/>
        <rFont val="Tahoma"/>
        <family val="2"/>
      </rPr>
      <t xml:space="preserve"> Lampe sur pied 01 Lampe (28 x 28 x H35 cm). Suar massif.</t>
    </r>
  </si>
  <si>
    <r>
      <rPr>
        <b/>
        <sz val="10"/>
        <color rgb="FF00B050"/>
        <rFont val="Tahoma"/>
        <family val="2"/>
      </rPr>
      <t>15.1 - AMA LA02 -</t>
    </r>
    <r>
      <rPr>
        <sz val="10"/>
        <color rgb="FF00B050"/>
        <rFont val="Tahoma"/>
        <family val="2"/>
      </rPr>
      <t xml:space="preserve"> Lampe sur pied 02 Lampe (41 x 41 x H20cm). Suar massif.</t>
    </r>
  </si>
  <si>
    <r>
      <rPr>
        <b/>
        <sz val="10"/>
        <color rgb="FF0070C0"/>
        <rFont val="Tahoma"/>
        <family val="2"/>
      </rPr>
      <t>Axes door</t>
    </r>
    <r>
      <rPr>
        <sz val="10"/>
        <color rgb="FF0070C0"/>
        <rFont val="Tahoma"/>
        <family val="2"/>
      </rPr>
      <t xml:space="preserve"> Black nova</t>
    </r>
  </si>
  <si>
    <r>
      <rPr>
        <b/>
        <sz val="10"/>
        <color rgb="FF00B050"/>
        <rFont val="Tahoma"/>
        <family val="2"/>
      </rPr>
      <t>Axes door</t>
    </r>
    <r>
      <rPr>
        <sz val="10"/>
        <color rgb="FF00B050"/>
        <rFont val="Tahoma"/>
        <family val="2"/>
      </rPr>
      <t xml:space="preserve"> Black nova</t>
    </r>
  </si>
  <si>
    <r>
      <rPr>
        <b/>
        <sz val="10"/>
        <color rgb="FF00B050"/>
        <rFont val="Tahoma"/>
        <family val="2"/>
      </rPr>
      <t>LG43UM662H -</t>
    </r>
    <r>
      <rPr>
        <sz val="10"/>
        <color rgb="FF00B050"/>
        <rFont val="Tahoma"/>
        <family val="2"/>
      </rPr>
      <t xml:space="preserve"> Téléviseur PRO 43’’ (109cm) LG 4K UHD, ProCentric,  
Cast Ready</t>
    </r>
  </si>
  <si>
    <t>STRIP5M24V
oc - RUBAN LED SM 24VDC - WARM WHITE (2700°K OU 3000°K) 60 LED/ M - CHIPS LED 5050</t>
  </si>
  <si>
    <t>TRANS250W2 4VTRIAC - TRANSFORMATEUR 240VAC - 24VDC TRIAC &amp; 0-10V VARIABLE
ENTRÉE AC170-264V@  50/60Hz SORTIE 250W - 10.4A
IP67</t>
  </si>
  <si>
    <t>TRANS200W2 4VTRIAC - TRANSFORMATEUR 240VAC - 24VDC TRIAC &amp; 0-10V VARIABLE
ENTRÉE AC170-264V@  50/60Hz SORTIE 200W  - 8.3A
IP67</t>
  </si>
  <si>
    <t>TRANS100W2 4VTRIAC - TRANSFORMATEUR 240VAC - 24VDC TRIAC &amp; 0-10V VARIABLE
ENTRÉE AC170-264V  @ 50/ 60Hz SORTIE 100W - 4.2A
IP67</t>
  </si>
  <si>
    <r>
      <rPr>
        <b/>
        <sz val="10"/>
        <color rgb="FF0070C0"/>
        <rFont val="Tahoma"/>
        <family val="2"/>
      </rPr>
      <t>LG43UM662H -</t>
    </r>
    <r>
      <rPr>
        <sz val="10"/>
        <color rgb="FF0070C0"/>
        <rFont val="Tahoma"/>
        <family val="2"/>
      </rPr>
      <t xml:space="preserve"> Téléviseur PRO 43’’ (109cm) LG 4K UHD, ProCentric, Cast Ready</t>
    </r>
  </si>
  <si>
    <r>
      <rPr>
        <b/>
        <sz val="10"/>
        <color rgb="FF0070C0"/>
        <rFont val="Tahoma"/>
        <family val="2"/>
      </rPr>
      <t>TRANS250W2 4VTRIAC -</t>
    </r>
    <r>
      <rPr>
        <sz val="10"/>
        <color rgb="FF0070C0"/>
        <rFont val="Tahoma"/>
        <family val="2"/>
      </rPr>
      <t xml:space="preserve"> TRANSFORMATEUR 240VAC - 24VDC TRIAC &amp; 0-10V VARIABLE
ENTRÉE AC170-264V@  50/60Hz SORTIE 250W - 10.4A
IP67</t>
    </r>
  </si>
  <si>
    <r>
      <rPr>
        <b/>
        <sz val="10"/>
        <color rgb="FF0070C0"/>
        <rFont val="Tahoma"/>
        <family val="2"/>
      </rPr>
      <t>TRANS200W2 4VTRIAC -</t>
    </r>
    <r>
      <rPr>
        <sz val="10"/>
        <color rgb="FF0070C0"/>
        <rFont val="Tahoma"/>
        <family val="2"/>
      </rPr>
      <t xml:space="preserve"> TRANSFORMATEUR 240VAC - 24VDC TRIAC &amp; 0-10V VARIABLE
ENTRÉE AC170-264V@  50/60Hz SORTIE 200W  - 8.3A
IP67</t>
    </r>
  </si>
  <si>
    <r>
      <rPr>
        <b/>
        <sz val="10"/>
        <color rgb="FF0070C0"/>
        <rFont val="Tahoma"/>
        <family val="2"/>
      </rPr>
      <t>TRANS100W2 4VTRIAC -</t>
    </r>
    <r>
      <rPr>
        <sz val="10"/>
        <color rgb="FF0070C0"/>
        <rFont val="Tahoma"/>
        <family val="2"/>
      </rPr>
      <t xml:space="preserve"> TRANSFORMATEUR 240VAC - 24VDC TRIAC &amp; 0-10V VARIABLE
ENTRÉE AC170-264V  @ 50/ 60Hz SORTIE 100W - 4.2A
IP67</t>
    </r>
  </si>
  <si>
    <t>SICAX10VNR - Siphon à carreler</t>
  </si>
  <si>
    <t>PAT7-10-13 - Ensemble 3 patères bois Ø7; 10 &amp; 13 cm</t>
  </si>
  <si>
    <t>Donné par</t>
  </si>
  <si>
    <t>Bruno &amp; Mickaël</t>
  </si>
  <si>
    <r>
      <rPr>
        <b/>
        <sz val="10"/>
        <color rgb="FF0070C0"/>
        <rFont val="Tahoma"/>
        <family val="2"/>
      </rPr>
      <t>9102200331722 -</t>
    </r>
    <r>
      <rPr>
        <sz val="10"/>
        <color rgb="FF0070C0"/>
        <rFont val="Tahoma"/>
        <family val="2"/>
      </rPr>
      <t xml:space="preserve"> Carrelage finition Sand Anti-slip 60x60x0,9cm C3-R11  (1,07m²)</t>
    </r>
  </si>
  <si>
    <r>
      <rPr>
        <b/>
        <sz val="10"/>
        <color rgb="FF0070C0"/>
        <rFont val="Tahoma"/>
        <family val="2"/>
      </rPr>
      <t>9102200331715 -</t>
    </r>
    <r>
      <rPr>
        <sz val="10"/>
        <color rgb="FF0070C0"/>
        <rFont val="Tahoma"/>
        <family val="2"/>
      </rPr>
      <t xml:space="preserve"> Carrelage finition Sand Natural 30x60x0,9cm C1-R9 (1,07m²)</t>
    </r>
  </si>
  <si>
    <r>
      <rPr>
        <b/>
        <sz val="10"/>
        <color rgb="FF0070C0"/>
        <rFont val="Tahoma"/>
        <family val="2"/>
      </rPr>
      <t>CARRELAGE DUCTILE</t>
    </r>
    <r>
      <rPr>
        <sz val="10"/>
        <color rgb="FF0070C0"/>
        <rFont val="Tahoma"/>
        <family val="2"/>
      </rPr>
      <t xml:space="preserve"> DRESSING - Carrelage finition Sand Natural 30x60x0,9cm C1-R9</t>
    </r>
  </si>
  <si>
    <r>
      <rPr>
        <b/>
        <sz val="10"/>
        <color rgb="FF00B050"/>
        <rFont val="Tahoma"/>
        <family val="2"/>
      </rPr>
      <t>9102200331722 -</t>
    </r>
    <r>
      <rPr>
        <sz val="10"/>
        <color rgb="FF00B050"/>
        <rFont val="Tahoma"/>
        <family val="2"/>
      </rPr>
      <t xml:space="preserve"> Carrelage finition Sand Anti-slip 60x60x0,9cm C3-R11  (1,07m²)</t>
    </r>
  </si>
  <si>
    <r>
      <rPr>
        <b/>
        <sz val="10"/>
        <color rgb="FF00B050"/>
        <rFont val="Tahoma"/>
        <family val="2"/>
      </rPr>
      <t>9102200331715 -</t>
    </r>
    <r>
      <rPr>
        <sz val="10"/>
        <color rgb="FF00B050"/>
        <rFont val="Tahoma"/>
        <family val="2"/>
      </rPr>
      <t xml:space="preserve"> Carrelage finition Sand Natural 30x60x0,9cm C1-R9 (1,07m²)</t>
    </r>
  </si>
  <si>
    <r>
      <rPr>
        <b/>
        <sz val="10"/>
        <color rgb="FF00B050"/>
        <rFont val="Tahoma"/>
        <family val="2"/>
      </rPr>
      <t>CARRELAGE DUCTILE</t>
    </r>
    <r>
      <rPr>
        <sz val="10"/>
        <color rgb="FF00B050"/>
        <rFont val="Tahoma"/>
        <family val="2"/>
      </rPr>
      <t xml:space="preserve"> DRESSING - Carrelage finition Sand Natural 30x60x0,9cm C1-R9</t>
    </r>
  </si>
  <si>
    <r>
      <rPr>
        <b/>
        <sz val="10"/>
        <color rgb="FF0070C0"/>
        <rFont val="Tahoma"/>
        <family val="2"/>
      </rPr>
      <t>STRIP5M24Voc -</t>
    </r>
    <r>
      <rPr>
        <sz val="10"/>
        <color rgb="FF0070C0"/>
        <rFont val="Tahoma"/>
        <family val="2"/>
      </rPr>
      <t xml:space="preserve"> RUBAN LED SM 24VDC - WARM WHITE (2700°K OU 3000°K) 60 LED/ M - CHIPS LED 5050</t>
    </r>
  </si>
  <si>
    <r>
      <rPr>
        <b/>
        <sz val="10"/>
        <color rgb="FF0070C0"/>
        <rFont val="Tahoma"/>
        <family val="2"/>
      </rPr>
      <t>9998T9999900 -</t>
    </r>
    <r>
      <rPr>
        <sz val="10"/>
        <color rgb="FF0070C0"/>
        <rFont val="Tahoma"/>
        <family val="2"/>
      </rPr>
      <t xml:space="preserve"> GC 29.8X59.8 NOON SAND 9MM NS  R11C Carrelage bassin et bac de débordement</t>
    </r>
  </si>
  <si>
    <r>
      <rPr>
        <b/>
        <sz val="10"/>
        <color rgb="FF0070C0"/>
        <rFont val="Tahoma"/>
        <family val="2"/>
      </rPr>
      <t>9998T9999900 -</t>
    </r>
    <r>
      <rPr>
        <sz val="10"/>
        <color rgb="FF0070C0"/>
        <rFont val="Tahoma"/>
        <family val="2"/>
      </rPr>
      <t xml:space="preserve"> MARGELLE 29.8X89.8X9X30MM NOON SAND 1R11c</t>
    </r>
  </si>
  <si>
    <r>
      <rPr>
        <b/>
        <sz val="10"/>
        <color rgb="FF0070C0"/>
        <rFont val="Tahoma"/>
        <family val="2"/>
      </rPr>
      <t>9998T9999900 -</t>
    </r>
    <r>
      <rPr>
        <sz val="10"/>
        <color rgb="FF0070C0"/>
        <rFont val="Tahoma"/>
        <family val="2"/>
      </rPr>
      <t xml:space="preserve"> PCE D'ANGLE DROITE 29.8X44.8X9X30 NOON SAND R11-C3</t>
    </r>
  </si>
  <si>
    <r>
      <rPr>
        <b/>
        <sz val="10"/>
        <color rgb="FF0070C0"/>
        <rFont val="Tahoma"/>
        <family val="2"/>
      </rPr>
      <t>9998T9999900 -</t>
    </r>
    <r>
      <rPr>
        <sz val="10"/>
        <color rgb="FF0070C0"/>
        <rFont val="Tahoma"/>
        <family val="2"/>
      </rPr>
      <t xml:space="preserve"> PCE D'ANGLE GAUCHE 29.8X44.8X9X30 NOON SAND R11-C3</t>
    </r>
  </si>
  <si>
    <r>
      <rPr>
        <b/>
        <sz val="10"/>
        <color rgb="FF00B050"/>
        <rFont val="Tahoma"/>
        <family val="2"/>
      </rPr>
      <t>9998T9999900 -</t>
    </r>
    <r>
      <rPr>
        <sz val="10"/>
        <color rgb="FF00B050"/>
        <rFont val="Tahoma"/>
        <family val="2"/>
      </rPr>
      <t xml:space="preserve"> GC 29.8X59.8 NOON SAND 9MM NS  R11C Carrelage bassin et bac de débordement</t>
    </r>
  </si>
  <si>
    <r>
      <rPr>
        <b/>
        <sz val="10"/>
        <color rgb="FF00B050"/>
        <rFont val="Tahoma"/>
        <family val="2"/>
      </rPr>
      <t xml:space="preserve">9998T9999900 - </t>
    </r>
    <r>
      <rPr>
        <sz val="10"/>
        <color rgb="FF00B050"/>
        <rFont val="Tahoma"/>
        <family val="2"/>
      </rPr>
      <t>MARGELLE 29.8X89.8X9X30MM NOON SAND 1R11c</t>
    </r>
  </si>
  <si>
    <r>
      <rPr>
        <b/>
        <sz val="10"/>
        <color rgb="FF00B050"/>
        <rFont val="Tahoma"/>
        <family val="2"/>
      </rPr>
      <t xml:space="preserve">9998T9999900 - </t>
    </r>
    <r>
      <rPr>
        <sz val="10"/>
        <color rgb="FF00B050"/>
        <rFont val="Tahoma"/>
        <family val="2"/>
      </rPr>
      <t>PCE D'ANGLE DROITE 29.8X44.8X9X30 NOON SAND R11-C3</t>
    </r>
  </si>
  <si>
    <r>
      <rPr>
        <b/>
        <sz val="10"/>
        <color rgb="FF00B050"/>
        <rFont val="Tahoma"/>
        <family val="2"/>
      </rPr>
      <t xml:space="preserve">9998T9999900 - </t>
    </r>
    <r>
      <rPr>
        <sz val="10"/>
        <color rgb="FF00B050"/>
        <rFont val="Tahoma"/>
        <family val="2"/>
      </rPr>
      <t>PCE D'ANGLE GAUCHE 29.8X44.8X9X30 NOON SAND R11-C3</t>
    </r>
  </si>
  <si>
    <r>
      <rPr>
        <b/>
        <sz val="10"/>
        <color rgb="FF0070C0"/>
        <rFont val="Tahoma"/>
        <family val="2"/>
      </rPr>
      <t>SPHR-G100-7W-2000/2800K-E27-MP -</t>
    </r>
    <r>
      <rPr>
        <sz val="10"/>
        <color rgb="FF0070C0"/>
        <rFont val="Tahoma"/>
        <family val="2"/>
      </rPr>
      <t xml:space="preserve"> Sphere G100 7W 2000K to 2800K E27 Matte Porcelain UK/EU LED Bulb</t>
    </r>
  </si>
  <si>
    <r>
      <rPr>
        <b/>
        <sz val="10"/>
        <color rgb="FF0070C0"/>
        <rFont val="Tahoma"/>
        <family val="2"/>
      </rPr>
      <t>PORC-III-6W-2700K-E27-MP-</t>
    </r>
    <r>
      <rPr>
        <sz val="10"/>
        <color rgb="FF0070C0"/>
        <rFont val="Tahoma"/>
        <family val="2"/>
      </rPr>
      <t xml:space="preserve"> Porcelain G125 6W 2700K E27 Matte Porcelain LED Bulb</t>
    </r>
  </si>
  <si>
    <r>
      <rPr>
        <b/>
        <sz val="10"/>
        <color rgb="FF00B050"/>
        <rFont val="Tahoma"/>
        <family val="2"/>
      </rPr>
      <t>SPHR-G100-7W-2000/2800K-E27-MP -</t>
    </r>
    <r>
      <rPr>
        <sz val="10"/>
        <color rgb="FF00B050"/>
        <rFont val="Tahoma"/>
        <family val="2"/>
      </rPr>
      <t xml:space="preserve"> Sphere G100 7W 2000K to 2800K E27 Matte Porcelain UK/EU LED Bulb</t>
    </r>
  </si>
  <si>
    <r>
      <rPr>
        <b/>
        <sz val="10"/>
        <color rgb="FF00B050"/>
        <rFont val="Tahoma"/>
        <family val="2"/>
      </rPr>
      <t>PORC-III-6W-2700K-E27-MP-</t>
    </r>
    <r>
      <rPr>
        <sz val="10"/>
        <color rgb="FF00B050"/>
        <rFont val="Tahoma"/>
        <family val="2"/>
      </rPr>
      <t xml:space="preserve"> Porcelain G125 6W 2700K E27 Matte Porcelain LED Bulb</t>
    </r>
  </si>
  <si>
    <r>
      <rPr>
        <b/>
        <sz val="10"/>
        <color rgb="FF0070C0"/>
        <rFont val="Tahoma"/>
        <family val="2"/>
      </rPr>
      <t>LEDP07GOEU -</t>
    </r>
    <r>
      <rPr>
        <sz val="10"/>
        <color rgb="FF0070C0"/>
        <rFont val="Tahoma"/>
        <family val="2"/>
      </rPr>
      <t xml:space="preserve"> Pendant Fitting 6W Small Gold LED CB-CCC</t>
    </r>
  </si>
  <si>
    <r>
      <rPr>
        <b/>
        <sz val="10"/>
        <color rgb="FF0070C0"/>
        <rFont val="Tahoma"/>
        <family val="2"/>
      </rPr>
      <t>MES02BR -</t>
    </r>
    <r>
      <rPr>
        <sz val="10"/>
        <color rgb="FF0070C0"/>
        <rFont val="Tahoma"/>
        <family val="2"/>
      </rPr>
      <t xml:space="preserve"> Melt Shade Mini Bronze</t>
    </r>
  </si>
  <si>
    <r>
      <rPr>
        <b/>
        <sz val="10"/>
        <color rgb="FF00B050"/>
        <rFont val="Tahoma"/>
        <family val="2"/>
      </rPr>
      <t>LEDP07GOEU -</t>
    </r>
    <r>
      <rPr>
        <sz val="10"/>
        <color rgb="FF00B050"/>
        <rFont val="Tahoma"/>
        <family val="2"/>
      </rPr>
      <t xml:space="preserve"> Pendant Fitting 6W Small Gold LED CB-CCC</t>
    </r>
  </si>
  <si>
    <r>
      <rPr>
        <b/>
        <sz val="10"/>
        <color rgb="FF00B050"/>
        <rFont val="Tahoma"/>
        <family val="2"/>
      </rPr>
      <t>MES02BR -</t>
    </r>
    <r>
      <rPr>
        <sz val="10"/>
        <color rgb="FF00B050"/>
        <rFont val="Tahoma"/>
        <family val="2"/>
      </rPr>
      <t xml:space="preserve"> Melt Shade Mini Bronze</t>
    </r>
  </si>
  <si>
    <r>
      <rPr>
        <b/>
        <sz val="10"/>
        <color rgb="FF0070C0"/>
        <rFont val="Tahoma"/>
        <family val="2"/>
      </rPr>
      <t>AMA AUA 2 -</t>
    </r>
    <r>
      <rPr>
        <sz val="10"/>
        <color rgb="FF0070C0"/>
        <rFont val="Tahoma"/>
        <family val="2"/>
      </rPr>
      <t xml:space="preserve"> Stucture de 2 deux demi-noix de coco polies.
Rahi (Ø14cm) Tama (Ø10cm)</t>
    </r>
  </si>
  <si>
    <r>
      <rPr>
        <b/>
        <sz val="10"/>
        <color rgb="FF0070C0"/>
        <rFont val="Tahoma"/>
        <family val="2"/>
      </rPr>
      <t>HH2-101-M40 HANG 1 -</t>
    </r>
    <r>
      <rPr>
        <sz val="10"/>
        <color rgb="FF0070C0"/>
        <rFont val="Tahoma"/>
        <family val="2"/>
      </rPr>
      <t xml:space="preserve"> Fil d'alimentation électrique en corde Pavillon en acier premium Ø 12 cm</t>
    </r>
  </si>
  <si>
    <r>
      <rPr>
        <b/>
        <sz val="10"/>
        <color rgb="FF0070C0"/>
        <rFont val="Tahoma"/>
        <family val="2"/>
      </rPr>
      <t xml:space="preserve">49045/03/62 - </t>
    </r>
    <r>
      <rPr>
        <sz val="10"/>
        <color rgb="FF0070C0"/>
        <rFont val="Tahoma"/>
        <family val="2"/>
      </rPr>
      <t>Ampoules VINTAGE, G45 Amp. Fil.-Ambre-LED Dimmable-1xE27-3W-2200K</t>
    </r>
  </si>
  <si>
    <r>
      <rPr>
        <b/>
        <sz val="10"/>
        <color rgb="FF00B050"/>
        <rFont val="Tahoma"/>
        <family val="2"/>
      </rPr>
      <t>AMA AUA 2 -</t>
    </r>
    <r>
      <rPr>
        <sz val="10"/>
        <color rgb="FF00B050"/>
        <rFont val="Tahoma"/>
        <family val="2"/>
      </rPr>
      <t xml:space="preserve"> Stucture de 2 deux demi-noix de coco polies.
Rahi (Ø14cm) Tama (Ø10cm)</t>
    </r>
  </si>
  <si>
    <r>
      <rPr>
        <b/>
        <sz val="10"/>
        <color rgb="FF00B050"/>
        <rFont val="Tahoma"/>
        <family val="2"/>
      </rPr>
      <t>HH2-101-M40 HANG 1 -</t>
    </r>
    <r>
      <rPr>
        <sz val="10"/>
        <color rgb="FF00B050"/>
        <rFont val="Tahoma"/>
        <family val="2"/>
      </rPr>
      <t xml:space="preserve"> Fil d'alimentation électrique en corde Pavillon en acier premium Ø 12 cm</t>
    </r>
  </si>
  <si>
    <r>
      <rPr>
        <b/>
        <sz val="10"/>
        <color rgb="FF00B050"/>
        <rFont val="Tahoma"/>
        <family val="2"/>
      </rPr>
      <t xml:space="preserve">49045/03/62 - </t>
    </r>
    <r>
      <rPr>
        <sz val="10"/>
        <color rgb="FF00B050"/>
        <rFont val="Tahoma"/>
        <family val="2"/>
      </rPr>
      <t>Ampoules VINTAGE, G45 Amp. Fil.-Ambre-LED Dimmable-1xE27-3W-2200K</t>
    </r>
  </si>
  <si>
    <r>
      <rPr>
        <b/>
        <sz val="10"/>
        <color rgb="FF0070C0"/>
        <rFont val="Tahoma"/>
        <family val="2"/>
      </rPr>
      <t>AMA LA O1 -</t>
    </r>
    <r>
      <rPr>
        <sz val="10"/>
        <color rgb="FF0070C0"/>
        <rFont val="Tahoma"/>
        <family val="2"/>
      </rPr>
      <t xml:space="preserve"> Revêtement en tissu pareo appliqué sur une feuille de polyphane Tissu PAREO Local de chez TAHITI ART MAOHI(ø 60 X H 30 cm)</t>
    </r>
  </si>
  <si>
    <r>
      <rPr>
        <b/>
        <sz val="10"/>
        <color rgb="FF0070C0"/>
        <rFont val="Tahoma"/>
        <family val="2"/>
      </rPr>
      <t>AMA LA O2 -</t>
    </r>
    <r>
      <rPr>
        <sz val="10"/>
        <color rgb="FF0070C0"/>
        <rFont val="Tahoma"/>
        <family val="2"/>
      </rPr>
      <t xml:space="preserve"> Revêtement en tissu pareo appliqué sur une feuille de polyphane Tissu PAREO Local de chez TAHITI ART MAOHI(ø 30 X H 90 cm)</t>
    </r>
  </si>
  <si>
    <r>
      <rPr>
        <b/>
        <sz val="10"/>
        <color rgb="FF00B050"/>
        <rFont val="Tahoma"/>
        <family val="2"/>
      </rPr>
      <t>AMA LA O1 -</t>
    </r>
    <r>
      <rPr>
        <sz val="10"/>
        <color rgb="FF00B050"/>
        <rFont val="Tahoma"/>
        <family val="2"/>
      </rPr>
      <t xml:space="preserve"> Revêtement en tissu pareo appliqué sur une feuille de polyphane Tissu PAREO Local de chez TAHITI ART MAOHI(ø 60 X H 30 cm)</t>
    </r>
  </si>
  <si>
    <r>
      <rPr>
        <b/>
        <sz val="10"/>
        <color rgb="FF00B050"/>
        <rFont val="Tahoma"/>
        <family val="2"/>
      </rPr>
      <t>AMA LA O2 -</t>
    </r>
    <r>
      <rPr>
        <sz val="10"/>
        <color rgb="FF00B050"/>
        <rFont val="Tahoma"/>
        <family val="2"/>
      </rPr>
      <t xml:space="preserve"> Revêtement en tissu pareo appliqué sur une feuille de polyphane Tissu PAREO Local de chez TAHITI ART MAOHI(ø 30 X H 90 cm)</t>
    </r>
  </si>
  <si>
    <r>
      <rPr>
        <b/>
        <sz val="10"/>
        <color rgb="FF0070C0"/>
        <rFont val="Tahoma"/>
        <family val="2"/>
      </rPr>
      <t>28401012118 -</t>
    </r>
    <r>
      <rPr>
        <sz val="10"/>
        <color rgb="FF0070C0"/>
        <rFont val="Tahoma"/>
        <family val="2"/>
      </rPr>
      <t xml:space="preserve"> SISAL A/01 OUTDOOR - TRIAC DIMMABLE - BROWN - BROWN SHADE</t>
    </r>
  </si>
  <si>
    <r>
      <rPr>
        <b/>
        <sz val="10"/>
        <color rgb="FF0070C0"/>
        <rFont val="Tahoma"/>
        <family val="2"/>
      </rPr>
      <t>30921013163 -</t>
    </r>
    <r>
      <rPr>
        <sz val="10"/>
        <color rgb="FF0070C0"/>
        <rFont val="Tahoma"/>
        <family val="2"/>
      </rPr>
      <t xml:space="preserve"> NANS A/01 OUTDOOR - WALL LAMP - DIMMABLE
TRIAC -GRAPHITE BROWN - BROWN, BEIGE AND LIGHT GREY SHADE</t>
    </r>
  </si>
  <si>
    <r>
      <rPr>
        <b/>
        <sz val="10"/>
        <color rgb="FF0070C0"/>
        <rFont val="Tahoma"/>
        <family val="2"/>
      </rPr>
      <t>F1584018 -</t>
    </r>
    <r>
      <rPr>
        <sz val="10"/>
        <color rgb="FF0070C0"/>
        <rFont val="Tahoma"/>
        <family val="2"/>
      </rPr>
      <t xml:space="preserve"> Applique Clessidra 10W 601lm IP55 Brown</t>
    </r>
  </si>
  <si>
    <r>
      <rPr>
        <b/>
        <sz val="10"/>
        <color rgb="FF00B050"/>
        <rFont val="Tahoma"/>
        <family val="2"/>
      </rPr>
      <t>28401012118 -</t>
    </r>
    <r>
      <rPr>
        <sz val="10"/>
        <color rgb="FF00B050"/>
        <rFont val="Tahoma"/>
        <family val="2"/>
      </rPr>
      <t xml:space="preserve"> SISAL A/01 OUTDOOR - TRIAC DIMMABLE - BROWN - BROWN SHADE</t>
    </r>
  </si>
  <si>
    <r>
      <rPr>
        <b/>
        <sz val="10"/>
        <color rgb="FF00B050"/>
        <rFont val="Tahoma"/>
        <family val="2"/>
      </rPr>
      <t>F1584018 -</t>
    </r>
    <r>
      <rPr>
        <sz val="10"/>
        <color rgb="FF00B050"/>
        <rFont val="Tahoma"/>
        <family val="2"/>
      </rPr>
      <t xml:space="preserve"> Applique Clessidra 10W 601lm IP55 Brown</t>
    </r>
  </si>
  <si>
    <r>
      <rPr>
        <b/>
        <sz val="10"/>
        <color rgb="FF0070C0"/>
        <rFont val="Tahoma"/>
        <family val="2"/>
      </rPr>
      <t xml:space="preserve">33478WP - </t>
    </r>
    <r>
      <rPr>
        <sz val="10"/>
        <color rgb="FF0070C0"/>
        <rFont val="Tahoma"/>
        <family val="2"/>
      </rPr>
      <t>Brasseur d'air NASSAU Marron WP</t>
    </r>
  </si>
  <si>
    <r>
      <rPr>
        <b/>
        <sz val="10"/>
        <color rgb="FF0070C0"/>
        <rFont val="Tahoma"/>
        <family val="2"/>
      </rPr>
      <t xml:space="preserve">34160 - </t>
    </r>
    <r>
      <rPr>
        <sz val="10"/>
        <color rgb="FF0070C0"/>
        <rFont val="Tahoma"/>
        <family val="2"/>
      </rPr>
      <t>Recept Universel Dimm - Brasseur d'air</t>
    </r>
  </si>
  <si>
    <r>
      <rPr>
        <b/>
        <sz val="10"/>
        <color rgb="FF0070C0"/>
        <rFont val="Tahoma"/>
        <family val="2"/>
      </rPr>
      <t xml:space="preserve">34162 - </t>
    </r>
    <r>
      <rPr>
        <sz val="10"/>
        <color rgb="FF0070C0"/>
        <rFont val="Tahoma"/>
        <family val="2"/>
      </rPr>
      <t>Passerelle 0-l0V/1-l0V - Brasseur  d'air</t>
    </r>
  </si>
  <si>
    <r>
      <rPr>
        <b/>
        <sz val="10"/>
        <color rgb="FF00B050"/>
        <rFont val="Tahoma"/>
        <family val="2"/>
      </rPr>
      <t xml:space="preserve">33478WP - </t>
    </r>
    <r>
      <rPr>
        <sz val="10"/>
        <color rgb="FF00B050"/>
        <rFont val="Tahoma"/>
        <family val="2"/>
      </rPr>
      <t>Brasseur d'air NASSAU Marron WP</t>
    </r>
  </si>
  <si>
    <r>
      <rPr>
        <b/>
        <sz val="10"/>
        <color rgb="FF00B050"/>
        <rFont val="Tahoma"/>
        <family val="2"/>
      </rPr>
      <t xml:space="preserve">34160 - </t>
    </r>
    <r>
      <rPr>
        <sz val="10"/>
        <color rgb="FF00B050"/>
        <rFont val="Tahoma"/>
        <family val="2"/>
      </rPr>
      <t>Recept Universel Dimm - Brasseur d'air</t>
    </r>
  </si>
  <si>
    <r>
      <rPr>
        <b/>
        <sz val="10"/>
        <color rgb="FF00B050"/>
        <rFont val="Tahoma"/>
        <family val="2"/>
      </rPr>
      <t xml:space="preserve">34162 - </t>
    </r>
    <r>
      <rPr>
        <sz val="10"/>
        <color rgb="FF00B050"/>
        <rFont val="Tahoma"/>
        <family val="2"/>
      </rPr>
      <t>Passerelle 0-l0V/1-l0V - Brasseur  d'air</t>
    </r>
  </si>
  <si>
    <r>
      <rPr>
        <b/>
        <sz val="10"/>
        <color rgb="FF0070C0"/>
        <rFont val="Tahoma"/>
        <family val="2"/>
      </rPr>
      <t>FM-BLK-Vxxx -</t>
    </r>
    <r>
      <rPr>
        <sz val="10"/>
        <color rgb="FF0070C0"/>
        <rFont val="Tahoma"/>
        <family val="2"/>
      </rPr>
      <t xml:space="preserve"> Support TV circle 1m noir</t>
    </r>
  </si>
  <si>
    <r>
      <rPr>
        <b/>
        <sz val="10"/>
        <color rgb="FF0070C0"/>
        <rFont val="Tahoma"/>
        <family val="2"/>
      </rPr>
      <t>DA1-Custom -</t>
    </r>
    <r>
      <rPr>
        <sz val="10"/>
        <color rgb="FF0070C0"/>
        <rFont val="Tahoma"/>
        <family val="2"/>
      </rPr>
      <t xml:space="preserve"> Support mural articulé pour TV 32"-55"</t>
    </r>
  </si>
  <si>
    <r>
      <rPr>
        <b/>
        <sz val="10"/>
        <color rgb="FF0070C0"/>
        <rFont val="Tahoma"/>
        <family val="2"/>
      </rPr>
      <t>SM -</t>
    </r>
    <r>
      <rPr>
        <sz val="10"/>
        <color rgb="FF0070C0"/>
        <rFont val="Tahoma"/>
        <family val="2"/>
      </rPr>
      <t xml:space="preserve"> Support barre de son</t>
    </r>
  </si>
  <si>
    <r>
      <rPr>
        <b/>
        <sz val="10"/>
        <color rgb="FF00B050"/>
        <rFont val="Tahoma"/>
        <family val="2"/>
      </rPr>
      <t>FM-BLK-Vxxx -</t>
    </r>
    <r>
      <rPr>
        <sz val="10"/>
        <color rgb="FF00B050"/>
        <rFont val="Tahoma"/>
        <family val="2"/>
      </rPr>
      <t xml:space="preserve"> Support TV circle 1m noir</t>
    </r>
  </si>
  <si>
    <r>
      <rPr>
        <b/>
        <sz val="10"/>
        <color rgb="FF00B050"/>
        <rFont val="Tahoma"/>
        <family val="2"/>
      </rPr>
      <t>DA1-Custom -</t>
    </r>
    <r>
      <rPr>
        <sz val="10"/>
        <color rgb="FF00B050"/>
        <rFont val="Tahoma"/>
        <family val="2"/>
      </rPr>
      <t xml:space="preserve"> Support mural articulé pour TV 32"-55"</t>
    </r>
  </si>
  <si>
    <r>
      <rPr>
        <b/>
        <sz val="10"/>
        <color rgb="FF00B050"/>
        <rFont val="Tahoma"/>
        <family val="2"/>
      </rPr>
      <t>SM -</t>
    </r>
    <r>
      <rPr>
        <sz val="10"/>
        <color rgb="FF00B050"/>
        <rFont val="Tahoma"/>
        <family val="2"/>
      </rPr>
      <t xml:space="preserve"> Support barre de son</t>
    </r>
  </si>
  <si>
    <r>
      <rPr>
        <b/>
        <sz val="10"/>
        <color rgb="FF00B050"/>
        <rFont val="Tahoma"/>
        <family val="2"/>
      </rPr>
      <t>15.4 - MOB-14 -</t>
    </r>
    <r>
      <rPr>
        <sz val="10"/>
        <color rgb="FF00B050"/>
        <rFont val="Tahoma"/>
        <family val="2"/>
      </rPr>
      <t xml:space="preserve"> Tabouret bureau indoor suivant plan GWT (50 x 30 x H45 cm) Suar massif. Finition PU Mat.</t>
    </r>
  </si>
  <si>
    <r>
      <rPr>
        <b/>
        <sz val="10"/>
        <color rgb="FF00B050"/>
        <rFont val="Tahoma"/>
        <family val="2"/>
      </rPr>
      <t>30921013163 -</t>
    </r>
    <r>
      <rPr>
        <sz val="10"/>
        <color rgb="FF00B050"/>
        <rFont val="Tahoma"/>
        <family val="2"/>
      </rPr>
      <t xml:space="preserve"> NANS A/01 OUTDOOR - WALL LAMP - DIMMABLE TRIAC -GRAPHITE BROWN - BROWN, BEIGE AND LIGHT GREY SHADE</t>
    </r>
  </si>
  <si>
    <t>Local stockage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</si>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</sst>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Aptos Narrow"/>
      <family val="2"/>
      <scheme val="minor"/>
    </font>
    <font>
      <sz val="10"/>
      <color theme="1"/>
      <name val="Tahoma"/>
      <family val="2"/>
    </font>
    <font>
      <sz val="8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rgb="FF00B050"/>
      <name val="Tahoma"/>
      <family val="2"/>
    </font>
    <font>
      <sz val="10"/>
      <color rgb="FF0070C0"/>
      <name val="Tahoma"/>
      <family val="2"/>
    </font>
    <font>
      <b/>
      <sz val="10"/>
      <color rgb="FF0070C0"/>
      <name val="Tahoma"/>
      <family val="2"/>
    </font>
    <font>
      <sz val="9"/>
      <color rgb="FF0070C0"/>
      <name val="Arial"/>
      <family val="2"/>
    </font>
    <font>
      <b/>
      <sz val="9"/>
      <color rgb="FF0070C0"/>
      <name val="Arial"/>
      <family val="2"/>
    </font>
    <font>
      <sz val="11"/>
      <color rgb="FF0070C0"/>
      <name val="Aptos Narrow"/>
      <family val="2"/>
      <scheme val="minor"/>
    </font>
    <font>
      <sz val="10"/>
      <color theme="0"/>
      <name val="Tahoma"/>
      <family val="2"/>
    </font>
    <font>
      <b/>
      <sz val="10"/>
      <color theme="0"/>
      <name val="Tahoma"/>
      <family val="2"/>
    </font>
    <font>
      <b/>
      <sz val="11"/>
      <color rgb="FF0070C0"/>
      <name val="Aptos Narrow"/>
      <family val="2"/>
      <scheme val="minor"/>
    </font>
    <font>
      <b/>
      <sz val="10"/>
      <color rgb="FF00B050"/>
      <name val="Tahoma"/>
      <family val="2"/>
    </font>
    <font>
      <sz val="9"/>
      <color rgb="FF00B050"/>
      <name val="Arial"/>
      <family val="2"/>
    </font>
    <font>
      <b/>
      <sz val="9"/>
      <color rgb="FF00B050"/>
      <name val="Arial"/>
      <family val="2"/>
    </font>
    <font>
      <sz val="10"/>
      <color theme="5" tint="-0.249977111117893"/>
      <name val="Tahoma"/>
      <family val="2"/>
    </font>
    <font>
      <b/>
      <sz val="11"/>
      <color theme="6" tint="0.79998168889431442"/>
      <name val="Aptos Narrow"/>
      <family val="2"/>
      <scheme val="minor"/>
    </font>
    <font>
      <sz val="11"/>
      <color theme="6" tint="0.79998168889431442"/>
      <name val="Aptos Narrow"/>
      <family val="2"/>
      <scheme val="minor"/>
    </font>
    <font>
      <sz val="11"/>
      <color theme="6" tint="-0.499984740745262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6" tint="-0.499984740745262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medium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thin">
        <color theme="9" tint="-0.499984740745262"/>
      </left>
      <right style="medium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medium">
        <color theme="9" tint="-0.499984740745262"/>
      </left>
      <right style="thin">
        <color theme="9" tint="-0.499984740745262"/>
      </right>
      <top style="thin">
        <color theme="9" tint="-0.499984740745262"/>
      </top>
      <bottom style="medium">
        <color theme="9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medium">
        <color theme="9" tint="-0.499984740745262"/>
      </bottom>
      <diagonal/>
    </border>
    <border>
      <left style="thin">
        <color theme="9" tint="-0.499984740745262"/>
      </left>
      <right style="medium">
        <color theme="9" tint="-0.499984740745262"/>
      </right>
      <top style="thin">
        <color theme="9" tint="-0.499984740745262"/>
      </top>
      <bottom style="medium">
        <color theme="9" tint="-0.499984740745262"/>
      </bottom>
      <diagonal/>
    </border>
    <border>
      <left style="medium">
        <color theme="9" tint="-0.499984740745262"/>
      </left>
      <right style="thin">
        <color theme="9" tint="-0.499984740745262"/>
      </right>
      <top/>
      <bottom style="thin">
        <color theme="9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/>
      <bottom style="thin">
        <color theme="9" tint="-0.499984740745262"/>
      </bottom>
      <diagonal/>
    </border>
    <border>
      <left style="thin">
        <color theme="9" tint="-0.499984740745262"/>
      </left>
      <right style="medium">
        <color theme="9" tint="-0.499984740745262"/>
      </right>
      <top/>
      <bottom style="thin">
        <color theme="9" tint="-0.499984740745262"/>
      </bottom>
      <diagonal/>
    </border>
    <border>
      <left style="medium">
        <color theme="9" tint="-0.499984740745262"/>
      </left>
      <right style="thin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thin">
        <color theme="9" tint="-0.499984740745262"/>
      </left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thin">
        <color theme="5" tint="-0.499984740745262"/>
      </bottom>
      <diagonal/>
    </border>
    <border>
      <left style="medium">
        <color theme="5" tint="-0.499984740745262"/>
      </left>
      <right style="medium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  <border>
      <left style="medium">
        <color theme="5" tint="-0.499984740745262"/>
      </left>
      <right style="medium">
        <color theme="5" tint="-0.499984740745262"/>
      </right>
      <top style="thin">
        <color theme="5" tint="-0.499984740745262"/>
      </top>
      <bottom style="medium">
        <color theme="5" tint="-0.499984740745262"/>
      </bottom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 style="medium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6" tint="-0.499984740745262"/>
      </top>
      <bottom style="medium">
        <color theme="6" tint="-0.499984740745262"/>
      </bottom>
      <diagonal/>
    </border>
    <border>
      <left style="thin">
        <color theme="6" tint="-0.499984740745262"/>
      </left>
      <right style="medium">
        <color theme="6" tint="-0.499984740745262"/>
      </right>
      <top style="thin">
        <color theme="6" tint="-0.499984740745262"/>
      </top>
      <bottom style="medium">
        <color theme="6" tint="-0.499984740745262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medium">
        <color theme="6" tint="-0.499984740745262"/>
      </bottom>
      <diagonal/>
    </border>
    <border>
      <left style="medium">
        <color theme="6" tint="-0.499984740745262"/>
      </left>
      <right style="medium">
        <color theme="6" tint="-0.499984740745262"/>
      </right>
      <top style="medium">
        <color theme="6" tint="-0.499984740745262"/>
      </top>
      <bottom style="thin">
        <color theme="6" tint="0.79998168889431442"/>
      </bottom>
      <diagonal/>
    </border>
    <border>
      <left style="medium">
        <color theme="6" tint="-0.499984740745262"/>
      </left>
      <right style="medium">
        <color theme="6" tint="-0.499984740745262"/>
      </right>
      <top style="thin">
        <color theme="6" tint="0.79998168889431442"/>
      </top>
      <bottom style="thin">
        <color theme="6" tint="0.79998168889431442"/>
      </bottom>
      <diagonal/>
    </border>
    <border>
      <left style="medium">
        <color theme="6" tint="-0.499984740745262"/>
      </left>
      <right style="medium">
        <color theme="6" tint="-0.499984740745262"/>
      </right>
      <top/>
      <bottom style="medium">
        <color theme="6" tint="-0.499984740745262"/>
      </bottom>
      <diagonal/>
    </border>
    <border>
      <left/>
      <right style="thin">
        <color theme="6" tint="-0.499984740745262"/>
      </right>
      <top/>
      <bottom style="thin">
        <color theme="6" tint="-0.499984740745262"/>
      </bottom>
      <diagonal/>
    </border>
    <border>
      <left style="thin">
        <color theme="6" tint="-0.499984740745262"/>
      </left>
      <right style="thin">
        <color theme="6" tint="-0.499984740745262"/>
      </right>
      <top/>
      <bottom style="thin">
        <color theme="6" tint="-0.499984740745262"/>
      </bottom>
      <diagonal/>
    </border>
    <border>
      <left style="thin">
        <color theme="6" tint="-0.499984740745262"/>
      </left>
      <right style="medium">
        <color theme="6" tint="-0.499984740745262"/>
      </right>
      <top/>
      <bottom style="thin">
        <color theme="6" tint="-0.499984740745262"/>
      </bottom>
      <diagonal/>
    </border>
    <border>
      <left style="medium">
        <color theme="6" tint="-0.499984740745262"/>
      </left>
      <right style="thin">
        <color theme="6" tint="0.79998168889431442"/>
      </right>
      <top style="medium">
        <color theme="6" tint="-0.499984740745262"/>
      </top>
      <bottom style="medium">
        <color theme="6" tint="-0.499984740745262"/>
      </bottom>
      <diagonal/>
    </border>
    <border>
      <left style="thin">
        <color theme="6" tint="0.79998168889431442"/>
      </left>
      <right style="thin">
        <color theme="6" tint="0.79998168889431442"/>
      </right>
      <top style="medium">
        <color theme="6" tint="-0.499984740745262"/>
      </top>
      <bottom style="medium">
        <color theme="6" tint="-0.499984740745262"/>
      </bottom>
      <diagonal/>
    </border>
    <border>
      <left style="thin">
        <color theme="6" tint="0.79998168889431442"/>
      </left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1" xfId="0" applyBorder="1"/>
    <xf numFmtId="0" fontId="0" fillId="0" borderId="1" xfId="0" applyBorder="1" applyProtection="1">
      <protection locked="0"/>
    </xf>
    <xf numFmtId="22" fontId="0" fillId="0" borderId="1" xfId="0" applyNumberFormat="1" applyBorder="1" applyProtection="1">
      <protection locked="0"/>
    </xf>
    <xf numFmtId="0" fontId="0" fillId="0" borderId="1" xfId="0" applyBorder="1" applyAlignment="1">
      <alignment horizontal="center"/>
    </xf>
    <xf numFmtId="0" fontId="3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Font="1" applyBorder="1" applyAlignment="1">
      <alignment horizontal="right" vertical="center"/>
    </xf>
    <xf numFmtId="0" fontId="6" fillId="0" borderId="2" xfId="0" applyFont="1" applyBorder="1"/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7" fillId="0" borderId="6" xfId="0" applyFont="1" applyBorder="1" applyAlignment="1">
      <alignment vertical="center"/>
    </xf>
    <xf numFmtId="0" fontId="6" fillId="0" borderId="6" xfId="0" applyFont="1" applyBorder="1"/>
    <xf numFmtId="0" fontId="6" fillId="0" borderId="6" xfId="0" applyFont="1" applyBorder="1" applyAlignment="1">
      <alignment wrapText="1"/>
    </xf>
    <xf numFmtId="0" fontId="8" fillId="0" borderId="6" xfId="0" applyFont="1" applyBorder="1" applyAlignment="1">
      <alignment vertical="top"/>
    </xf>
    <xf numFmtId="0" fontId="10" fillId="0" borderId="6" xfId="0" applyFont="1" applyBorder="1"/>
    <xf numFmtId="0" fontId="6" fillId="0" borderId="7" xfId="0" applyFont="1" applyBorder="1"/>
    <xf numFmtId="0" fontId="6" fillId="0" borderId="8" xfId="0" applyFont="1" applyBorder="1"/>
    <xf numFmtId="0" fontId="6" fillId="0" borderId="9" xfId="0" applyFont="1" applyBorder="1" applyAlignment="1">
      <alignment vertical="center"/>
    </xf>
    <xf numFmtId="0" fontId="6" fillId="0" borderId="9" xfId="0" applyFont="1" applyBorder="1"/>
    <xf numFmtId="0" fontId="6" fillId="0" borderId="10" xfId="0" applyFont="1" applyBorder="1"/>
    <xf numFmtId="0" fontId="12" fillId="3" borderId="3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22" fontId="0" fillId="0" borderId="0" xfId="0" applyNumberFormat="1"/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/>
    </xf>
    <xf numFmtId="0" fontId="3" fillId="2" borderId="13" xfId="0" applyFont="1" applyFill="1" applyBorder="1" applyAlignment="1">
      <alignment horizontal="center"/>
    </xf>
    <xf numFmtId="0" fontId="5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14" xfId="0" applyFont="1" applyBorder="1"/>
    <xf numFmtId="0" fontId="1" fillId="0" borderId="14" xfId="0" applyFont="1" applyBorder="1"/>
    <xf numFmtId="0" fontId="5" fillId="0" borderId="14" xfId="0" applyFont="1" applyBorder="1" applyAlignment="1">
      <alignment vertical="center"/>
    </xf>
    <xf numFmtId="0" fontId="15" fillId="0" borderId="14" xfId="0" applyFont="1" applyBorder="1" applyAlignment="1">
      <alignment vertical="top"/>
    </xf>
    <xf numFmtId="0" fontId="14" fillId="0" borderId="14" xfId="0" applyFont="1" applyBorder="1"/>
    <xf numFmtId="0" fontId="14" fillId="0" borderId="14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vertical="center"/>
    </xf>
    <xf numFmtId="0" fontId="5" fillId="0" borderId="16" xfId="0" applyFont="1" applyBorder="1"/>
    <xf numFmtId="0" fontId="5" fillId="0" borderId="15" xfId="0" applyFont="1" applyBorder="1"/>
    <xf numFmtId="0" fontId="1" fillId="0" borderId="16" xfId="0" applyFont="1" applyBorder="1"/>
    <xf numFmtId="0" fontId="5" fillId="0" borderId="17" xfId="0" applyFont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5" fillId="0" borderId="18" xfId="0" applyFont="1" applyBorder="1" applyAlignment="1">
      <alignment horizontal="center" vertical="center"/>
    </xf>
    <xf numFmtId="0" fontId="5" fillId="0" borderId="18" xfId="0" applyFont="1" applyBorder="1"/>
    <xf numFmtId="0" fontId="1" fillId="0" borderId="18" xfId="0" applyFont="1" applyBorder="1"/>
    <xf numFmtId="0" fontId="1" fillId="0" borderId="19" xfId="0" applyFont="1" applyBorder="1"/>
    <xf numFmtId="0" fontId="5" fillId="0" borderId="20" xfId="0" applyFont="1" applyBorder="1" applyAlignment="1">
      <alignment vertical="center"/>
    </xf>
    <xf numFmtId="0" fontId="5" fillId="0" borderId="21" xfId="0" applyFont="1" applyBorder="1" applyAlignment="1">
      <alignment vertical="center"/>
    </xf>
    <xf numFmtId="0" fontId="15" fillId="0" borderId="21" xfId="0" applyFont="1" applyBorder="1" applyAlignment="1">
      <alignment vertical="top"/>
    </xf>
    <xf numFmtId="0" fontId="5" fillId="0" borderId="21" xfId="0" applyFont="1" applyBorder="1"/>
    <xf numFmtId="0" fontId="5" fillId="0" borderId="22" xfId="0" applyFont="1" applyBorder="1"/>
    <xf numFmtId="0" fontId="5" fillId="0" borderId="14" xfId="0" applyFont="1" applyBorder="1" applyAlignment="1">
      <alignment wrapText="1"/>
    </xf>
    <xf numFmtId="0" fontId="1" fillId="0" borderId="27" xfId="0" applyFont="1" applyBorder="1"/>
    <xf numFmtId="0" fontId="0" fillId="0" borderId="27" xfId="0" applyBorder="1"/>
    <xf numFmtId="0" fontId="0" fillId="0" borderId="28" xfId="0" applyBorder="1"/>
    <xf numFmtId="0" fontId="12" fillId="2" borderId="26" xfId="0" applyFont="1" applyFill="1" applyBorder="1" applyAlignment="1">
      <alignment horizontal="center"/>
    </xf>
    <xf numFmtId="0" fontId="12" fillId="4" borderId="23" xfId="0" applyFont="1" applyFill="1" applyBorder="1" applyAlignment="1">
      <alignment horizontal="center"/>
    </xf>
    <xf numFmtId="0" fontId="12" fillId="4" borderId="24" xfId="0" applyFont="1" applyFill="1" applyBorder="1" applyAlignment="1">
      <alignment horizontal="center"/>
    </xf>
    <xf numFmtId="0" fontId="3" fillId="4" borderId="24" xfId="0" applyFont="1" applyFill="1" applyBorder="1" applyAlignment="1">
      <alignment horizontal="center"/>
    </xf>
    <xf numFmtId="0" fontId="12" fillId="4" borderId="25" xfId="0" applyFont="1" applyFill="1" applyBorder="1" applyAlignment="1">
      <alignment horizontal="center"/>
    </xf>
    <xf numFmtId="0" fontId="17" fillId="0" borderId="30" xfId="0" applyFont="1" applyBorder="1"/>
    <xf numFmtId="0" fontId="17" fillId="0" borderId="31" xfId="0" applyFont="1" applyBorder="1"/>
    <xf numFmtId="0" fontId="11" fillId="5" borderId="2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Protection="1">
      <protection locked="0"/>
    </xf>
    <xf numFmtId="0" fontId="18" fillId="6" borderId="38" xfId="0" applyFont="1" applyFill="1" applyBorder="1" applyAlignment="1">
      <alignment horizontal="center" vertical="center"/>
    </xf>
    <xf numFmtId="0" fontId="18" fillId="6" borderId="39" xfId="0" applyFont="1" applyFill="1" applyBorder="1" applyAlignment="1">
      <alignment horizontal="center" vertical="center"/>
    </xf>
    <xf numFmtId="0" fontId="19" fillId="6" borderId="40" xfId="0" applyFont="1" applyFill="1" applyBorder="1"/>
    <xf numFmtId="0" fontId="18" fillId="6" borderId="44" xfId="0" applyFont="1" applyFill="1" applyBorder="1" applyAlignment="1">
      <alignment horizontal="center"/>
    </xf>
    <xf numFmtId="0" fontId="20" fillId="6" borderId="37" xfId="0" applyFont="1" applyFill="1" applyBorder="1"/>
    <xf numFmtId="0" fontId="20" fillId="6" borderId="34" xfId="0" applyFont="1" applyFill="1" applyBorder="1"/>
    <xf numFmtId="0" fontId="20" fillId="6" borderId="35" xfId="0" applyFont="1" applyFill="1" applyBorder="1"/>
    <xf numFmtId="0" fontId="0" fillId="0" borderId="11" xfId="0" applyBorder="1" applyAlignment="1" applyProtection="1">
      <alignment horizontal="left" vertical="top" wrapText="1"/>
      <protection locked="0"/>
    </xf>
    <xf numFmtId="0" fontId="0" fillId="0" borderId="12" xfId="0" applyBorder="1" applyAlignment="1" applyProtection="1">
      <alignment horizontal="left" vertical="top" wrapText="1"/>
      <protection locked="0"/>
    </xf>
    <xf numFmtId="0" fontId="0" fillId="0" borderId="42" xfId="0" applyBorder="1" applyAlignment="1" applyProtection="1">
      <alignment horizontal="center" vertical="center"/>
    </xf>
    <xf numFmtId="0" fontId="0" fillId="0" borderId="42" xfId="0" applyBorder="1" applyProtection="1"/>
    <xf numFmtId="0" fontId="0" fillId="0" borderId="42" xfId="0" applyBorder="1" applyAlignment="1" applyProtection="1">
      <alignment horizontal="center"/>
    </xf>
    <xf numFmtId="0" fontId="0" fillId="0" borderId="43" xfId="0" applyBorder="1" applyProtection="1"/>
    <xf numFmtId="0" fontId="0" fillId="0" borderId="0" xfId="0" applyProtection="1"/>
    <xf numFmtId="0" fontId="18" fillId="6" borderId="45" xfId="0" applyFont="1" applyFill="1" applyBorder="1" applyAlignment="1" applyProtection="1">
      <alignment horizontal="center"/>
    </xf>
    <xf numFmtId="0" fontId="18" fillId="6" borderId="46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0" borderId="32" xfId="0" applyBorder="1" applyAlignment="1" applyProtection="1">
      <alignment horizontal="center" vertical="center"/>
    </xf>
    <xf numFmtId="0" fontId="0" fillId="0" borderId="32" xfId="0" applyBorder="1" applyProtection="1"/>
    <xf numFmtId="0" fontId="0" fillId="0" borderId="32" xfId="0" applyBorder="1" applyAlignment="1" applyProtection="1">
      <alignment horizontal="center"/>
    </xf>
    <xf numFmtId="0" fontId="0" fillId="0" borderId="33" xfId="0" applyBorder="1" applyProtection="1"/>
    <xf numFmtId="22" fontId="0" fillId="0" borderId="41" xfId="0" applyNumberFormat="1" applyBorder="1" applyProtection="1"/>
    <xf numFmtId="22" fontId="0" fillId="0" borderId="36" xfId="0" applyNumberFormat="1" applyBorder="1" applyProtection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Structure" Target="richData/rdrichvaluestructure.xml"/><Relationship Id="rId5" Type="http://schemas.openxmlformats.org/officeDocument/2006/relationships/theme" Target="theme/theme1.xml"/><Relationship Id="rId10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microsoft.com/office/2022/10/relationships/richValueRel" Target="richData/richValueRel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38737</xdr:colOff>
      <xdr:row>0</xdr:row>
      <xdr:rowOff>30479</xdr:rowOff>
    </xdr:from>
    <xdr:to>
      <xdr:col>2</xdr:col>
      <xdr:colOff>516255</xdr:colOff>
      <xdr:row>3</xdr:row>
      <xdr:rowOff>170600</xdr:rowOff>
    </xdr:to>
    <xdr:pic>
      <xdr:nvPicPr>
        <xdr:cNvPr id="2" name="Image 1" descr="Aperçu de l’image">
          <a:extLst>
            <a:ext uri="{FF2B5EF4-FFF2-40B4-BE49-F238E27FC236}">
              <a16:creationId xmlns:a16="http://schemas.microsoft.com/office/drawing/2014/main" id="{2CDFBB6D-F8CD-4A46-8042-BFA0793B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62" y="30479"/>
          <a:ext cx="1521458" cy="6868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6">
  <rv s="0">
    <v>0</v>
    <v>5</v>
  </rv>
  <rv s="0">
    <v>1</v>
    <v>5</v>
  </rv>
  <rv s="0">
    <v>2</v>
    <v>5</v>
  </rv>
  <rv s="0">
    <v>3</v>
    <v>5</v>
  </rv>
  <rv s="0">
    <v>4</v>
    <v>5</v>
  </rv>
  <rv s="0">
    <v>5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  <rel r:id="rId3"/>
  <rel r:id="rId4"/>
  <rel r:id="rId5"/>
  <rel r:id="rId6"/>
</richValueRels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B5E7A-5FC4-475D-906E-976DC30AB0B7}">
  <sheetPr codeName="Feuil1"/>
  <dimension ref="A1:Q510"/>
  <sheetViews>
    <sheetView tabSelected="1" topLeftCell="G1" workbookViewId="0">
      <selection activeCell="J10" sqref="J10"/>
    </sheetView>
  </sheetViews>
  <sheetFormatPr baseColWidth="10" defaultRowHeight="14.4" x14ac:dyDescent="0.3"/>
  <cols>
    <col min="1" max="1" width="4" style="72" bestFit="1" customWidth="1"/>
    <col min="2" max="2" width="15.21875" bestFit="1" customWidth="1"/>
    <col min="3" max="3" width="19.88671875" bestFit="1" customWidth="1"/>
    <col min="4" max="4" width="23" customWidth="1"/>
    <col min="5" max="5" width="13.88671875" bestFit="1" customWidth="1"/>
    <col min="6" max="6" width="86.109375" bestFit="1" customWidth="1"/>
    <col min="7" max="7" width="16.21875" bestFit="1" customWidth="1"/>
    <col min="8" max="8" width="58.5546875" customWidth="1"/>
    <col min="9" max="9" width="13.77734375" bestFit="1" customWidth="1"/>
    <col min="10" max="10" width="14.5546875" bestFit="1" customWidth="1"/>
    <col min="11" max="11" width="11.5546875" style="74"/>
  </cols>
  <sheetData>
    <row r="1" spans="1:17" x14ac:dyDescent="0.3">
      <c r="A1"/>
    </row>
    <row r="2" spans="1:17" x14ac:dyDescent="0.3">
      <c r="A2"/>
    </row>
    <row r="3" spans="1:17" x14ac:dyDescent="0.3">
      <c r="A3"/>
    </row>
    <row r="4" spans="1:17" ht="15" thickBot="1" x14ac:dyDescent="0.35">
      <c r="A4"/>
    </row>
    <row r="5" spans="1:17" ht="15" thickBot="1" x14ac:dyDescent="0.35">
      <c r="A5"/>
      <c r="B5" s="78" t="s">
        <v>0</v>
      </c>
      <c r="C5" s="89" t="s">
        <v>4</v>
      </c>
      <c r="D5" s="89" t="s">
        <v>5</v>
      </c>
      <c r="E5" s="89" t="s">
        <v>1</v>
      </c>
      <c r="F5" s="89" t="s">
        <v>2</v>
      </c>
      <c r="G5" s="89" t="s">
        <v>13</v>
      </c>
      <c r="H5" s="89" t="s">
        <v>3</v>
      </c>
      <c r="I5" s="89" t="s">
        <v>264</v>
      </c>
      <c r="J5" s="90" t="s">
        <v>14</v>
      </c>
      <c r="K5" s="91"/>
      <c r="L5" s="10"/>
      <c r="M5" s="10"/>
      <c r="N5" s="10"/>
    </row>
    <row r="6" spans="1:17" x14ac:dyDescent="0.3">
      <c r="A6" s="75">
        <v>1</v>
      </c>
      <c r="B6" s="96"/>
      <c r="C6" s="84"/>
      <c r="D6" s="85"/>
      <c r="E6" s="85"/>
      <c r="F6" s="85"/>
      <c r="G6" s="86" t="str">
        <f>IF(ISERROR(VLOOKUP(F6,BDD!$W$2:$AA$200,5,FALSE)),"",VLOOKUP(F6,BDD!$W$2:$AA$200,5,FALSE))</f>
        <v/>
      </c>
      <c r="H6" s="85"/>
      <c r="I6" s="85"/>
      <c r="J6" s="87"/>
      <c r="K6" s="88"/>
      <c r="L6" s="74"/>
      <c r="M6" s="74"/>
      <c r="N6" s="74"/>
      <c r="O6" s="74"/>
      <c r="P6" s="74"/>
      <c r="Q6" s="73"/>
    </row>
    <row r="7" spans="1:17" x14ac:dyDescent="0.3">
      <c r="A7" s="76">
        <v>2</v>
      </c>
      <c r="B7" s="97"/>
      <c r="C7" s="92"/>
      <c r="D7" s="93"/>
      <c r="E7" s="93"/>
      <c r="F7" s="93"/>
      <c r="G7" s="94" t="str">
        <f>IF(ISERROR(VLOOKUP(F7,BDD!$W$2:$AA$200,5,FALSE)),"",VLOOKUP(F7,BDD!$W$2:$AA$200,5,FALSE))</f>
        <v/>
      </c>
      <c r="H7" s="93"/>
      <c r="I7" s="93"/>
      <c r="J7" s="95">
        <v>4</v>
      </c>
      <c r="K7" s="88"/>
    </row>
    <row r="8" spans="1:17" x14ac:dyDescent="0.3">
      <c r="A8" s="76">
        <v>3</v>
      </c>
      <c r="B8" s="97"/>
      <c r="C8" s="92"/>
      <c r="D8" s="93"/>
      <c r="E8" s="93"/>
      <c r="F8" s="93"/>
      <c r="G8" s="94" t="str">
        <f>IF(ISERROR(VLOOKUP(F8,BDD!$W$2:$AA$200,5,FALSE)),"",VLOOKUP(F8,BDD!$W$2:$AA$200,5,FALSE))</f>
        <v/>
      </c>
      <c r="H8" s="93"/>
      <c r="I8" s="93"/>
      <c r="J8" s="95">
        <v>5</v>
      </c>
      <c r="K8" s="88"/>
    </row>
    <row r="9" spans="1:17" x14ac:dyDescent="0.3">
      <c r="A9" s="76">
        <v>4</v>
      </c>
      <c r="B9" s="97"/>
      <c r="C9" s="92"/>
      <c r="D9" s="93"/>
      <c r="E9" s="93"/>
      <c r="F9" s="93"/>
      <c r="G9" s="94" t="str">
        <f>IF(ISERROR(VLOOKUP(F9,BDD!$W$2:$AA$200,5,FALSE)),"",VLOOKUP(F9,BDD!$W$2:$AA$200,5,FALSE))</f>
        <v/>
      </c>
      <c r="H9" s="93"/>
      <c r="I9" s="93"/>
      <c r="J9" s="95">
        <v>6</v>
      </c>
      <c r="K9" s="88"/>
    </row>
    <row r="10" spans="1:17" x14ac:dyDescent="0.3">
      <c r="A10" s="76">
        <v>5</v>
      </c>
      <c r="B10" s="97"/>
      <c r="C10" s="92"/>
      <c r="D10" s="93"/>
      <c r="E10" s="93"/>
      <c r="F10" s="93"/>
      <c r="G10" s="94" t="str">
        <f>IF(ISERROR(VLOOKUP(F10,BDD!$W$2:$AA$200,5,FALSE)),"",VLOOKUP(F10,BDD!$W$2:$AA$200,5,FALSE))</f>
        <v/>
      </c>
      <c r="H10" s="93"/>
      <c r="I10" s="93"/>
      <c r="J10" s="95"/>
      <c r="K10"/>
    </row>
    <row r="11" spans="1:17" x14ac:dyDescent="0.3">
      <c r="A11" s="76">
        <v>6</v>
      </c>
      <c r="B11" s="97"/>
      <c r="C11" s="92"/>
      <c r="D11" s="93"/>
      <c r="E11" s="93"/>
      <c r="F11" s="93"/>
      <c r="G11" s="94" t="str">
        <f>IF(ISERROR(VLOOKUP(F11,BDD!$W$2:$AA$200,5,FALSE)),"",VLOOKUP(F11,BDD!$W$2:$AA$200,5,FALSE))</f>
        <v/>
      </c>
      <c r="H11" s="93"/>
      <c r="I11" s="93"/>
      <c r="J11" s="95"/>
    </row>
    <row r="12" spans="1:17" x14ac:dyDescent="0.3">
      <c r="A12" s="76">
        <v>7</v>
      </c>
      <c r="B12" s="97"/>
      <c r="C12" s="92"/>
      <c r="D12" s="93"/>
      <c r="E12" s="93"/>
      <c r="F12" s="93"/>
      <c r="G12" s="94" t="str">
        <f>IF(ISERROR(VLOOKUP(F12,BDD!$W$2:$AA$200,5,FALSE)),"",VLOOKUP(F12,BDD!$W$2:$AA$200,5,FALSE))</f>
        <v/>
      </c>
      <c r="H12" s="93"/>
      <c r="I12" s="93"/>
      <c r="J12" s="95"/>
    </row>
    <row r="13" spans="1:17" x14ac:dyDescent="0.3">
      <c r="A13" s="76">
        <v>8</v>
      </c>
      <c r="B13" s="97"/>
      <c r="C13" s="92"/>
      <c r="D13" s="93"/>
      <c r="E13" s="93"/>
      <c r="F13" s="93"/>
      <c r="G13" s="94" t="str">
        <f>IF(ISERROR(VLOOKUP(F13,BDD!$W$2:$AA$200,5,FALSE)),"",VLOOKUP(F13,BDD!$W$2:$AA$200,5,FALSE))</f>
        <v/>
      </c>
      <c r="H13" s="93"/>
      <c r="I13" s="93"/>
      <c r="J13" s="95"/>
      <c r="K13"/>
    </row>
    <row r="14" spans="1:17" x14ac:dyDescent="0.3">
      <c r="A14" s="76">
        <v>9</v>
      </c>
      <c r="B14" s="97"/>
      <c r="C14" s="92"/>
      <c r="D14" s="93"/>
      <c r="E14" s="93"/>
      <c r="F14" s="93"/>
      <c r="G14" s="94" t="str">
        <f>IF(ISERROR(VLOOKUP(F14,BDD!$W$2:$AA$200,5,FALSE)),"",VLOOKUP(F14,BDD!$W$2:$AA$200,5,FALSE))</f>
        <v/>
      </c>
      <c r="H14" s="93"/>
      <c r="I14" s="93"/>
      <c r="J14" s="95"/>
      <c r="K14"/>
    </row>
    <row r="15" spans="1:17" x14ac:dyDescent="0.3">
      <c r="A15" s="76">
        <v>10</v>
      </c>
      <c r="B15" s="97"/>
      <c r="C15" s="92"/>
      <c r="D15" s="93"/>
      <c r="E15" s="93"/>
      <c r="F15" s="93"/>
      <c r="G15" s="94" t="str">
        <f>IF(ISERROR(VLOOKUP(F15,BDD!$W$2:$AA$200,5,FALSE)),"",VLOOKUP(F15,BDD!$W$2:$AA$200,5,FALSE))</f>
        <v/>
      </c>
      <c r="H15" s="93"/>
      <c r="I15" s="93"/>
      <c r="J15" s="95"/>
      <c r="K15"/>
    </row>
    <row r="16" spans="1:17" x14ac:dyDescent="0.3">
      <c r="A16" s="76">
        <v>11</v>
      </c>
      <c r="B16" s="97"/>
      <c r="C16" s="92"/>
      <c r="D16" s="93"/>
      <c r="E16" s="93"/>
      <c r="F16" s="93"/>
      <c r="G16" s="94" t="str">
        <f>IF(ISERROR(VLOOKUP(F16,BDD!$W$2:$AA$200,5,FALSE)),"",VLOOKUP(F16,BDD!$W$2:$AA$200,5,FALSE))</f>
        <v/>
      </c>
      <c r="H16" s="93"/>
      <c r="I16" s="93"/>
      <c r="J16" s="95"/>
      <c r="K16"/>
    </row>
    <row r="17" spans="1:11" x14ac:dyDescent="0.3">
      <c r="A17" s="76">
        <v>12</v>
      </c>
      <c r="B17" s="97"/>
      <c r="C17" s="92"/>
      <c r="D17" s="93"/>
      <c r="E17" s="93"/>
      <c r="F17" s="93"/>
      <c r="G17" s="94" t="str">
        <f>IF(ISERROR(VLOOKUP(F17,BDD!$W$2:$AA$200,5,FALSE)),"",VLOOKUP(F17,BDD!$W$2:$AA$200,5,FALSE))</f>
        <v/>
      </c>
      <c r="H17" s="93"/>
      <c r="I17" s="93"/>
      <c r="J17" s="95"/>
      <c r="K17"/>
    </row>
    <row r="18" spans="1:11" x14ac:dyDescent="0.3">
      <c r="A18" s="76">
        <v>13</v>
      </c>
      <c r="B18" s="97"/>
      <c r="C18" s="92"/>
      <c r="D18" s="93"/>
      <c r="E18" s="93"/>
      <c r="F18" s="93"/>
      <c r="G18" s="94" t="str">
        <f>IF(ISERROR(VLOOKUP(F18,BDD!$W$2:$AA$200,5,FALSE)),"",VLOOKUP(F18,BDD!$W$2:$AA$200,5,FALSE))</f>
        <v/>
      </c>
      <c r="H18" s="93"/>
      <c r="I18" s="93"/>
      <c r="J18" s="95"/>
    </row>
    <row r="19" spans="1:11" x14ac:dyDescent="0.3">
      <c r="A19" s="76">
        <v>14</v>
      </c>
      <c r="B19" s="97"/>
      <c r="C19" s="92"/>
      <c r="D19" s="93"/>
      <c r="E19" s="93"/>
      <c r="F19" s="93"/>
      <c r="G19" s="94" t="str">
        <f>IF(ISERROR(VLOOKUP(F19,BDD!$W$2:$AA$200,5,FALSE)),"",VLOOKUP(F19,BDD!$W$2:$AA$200,5,FALSE))</f>
        <v/>
      </c>
      <c r="H19" s="93"/>
      <c r="I19" s="93"/>
      <c r="J19" s="95"/>
    </row>
    <row r="20" spans="1:11" x14ac:dyDescent="0.3">
      <c r="A20" s="76">
        <v>15</v>
      </c>
      <c r="B20" s="97"/>
      <c r="C20" s="92"/>
      <c r="D20" s="93"/>
      <c r="E20" s="93"/>
      <c r="F20" s="93"/>
      <c r="G20" s="94" t="str">
        <f>IF(ISERROR(VLOOKUP(F20,BDD!$W$2:$AA$200,5,FALSE)),"",VLOOKUP(F20,BDD!$W$2:$AA$200,5,FALSE))</f>
        <v/>
      </c>
      <c r="H20" s="93"/>
      <c r="I20" s="93"/>
      <c r="J20" s="95"/>
    </row>
    <row r="21" spans="1:11" x14ac:dyDescent="0.3">
      <c r="A21" s="76">
        <v>16</v>
      </c>
      <c r="B21" s="97"/>
      <c r="C21" s="92"/>
      <c r="D21" s="93"/>
      <c r="E21" s="93"/>
      <c r="F21" s="93"/>
      <c r="G21" s="94" t="str">
        <f>IF(ISERROR(VLOOKUP(F21,BDD!$W$2:$AA$200,5,FALSE)),"",VLOOKUP(F21,BDD!$W$2:$AA$200,5,FALSE))</f>
        <v/>
      </c>
      <c r="H21" s="93"/>
      <c r="I21" s="93"/>
      <c r="J21" s="95"/>
    </row>
    <row r="22" spans="1:11" x14ac:dyDescent="0.3">
      <c r="A22" s="76">
        <v>17</v>
      </c>
      <c r="B22" s="97"/>
      <c r="C22" s="92"/>
      <c r="D22" s="93"/>
      <c r="E22" s="93"/>
      <c r="F22" s="93"/>
      <c r="G22" s="94" t="str">
        <f>IF(ISERROR(VLOOKUP(F22,BDD!$W$2:$AA$200,5,FALSE)),"",VLOOKUP(F22,BDD!$W$2:$AA$200,5,FALSE))</f>
        <v/>
      </c>
      <c r="H22" s="93"/>
      <c r="I22" s="93"/>
      <c r="J22" s="95"/>
    </row>
    <row r="23" spans="1:11" x14ac:dyDescent="0.3">
      <c r="A23" s="76">
        <v>18</v>
      </c>
      <c r="B23" s="97"/>
      <c r="C23" s="92"/>
      <c r="D23" s="93"/>
      <c r="E23" s="93"/>
      <c r="F23" s="93"/>
      <c r="G23" s="94" t="str">
        <f>IF(ISERROR(VLOOKUP(F23,BDD!$W$2:$AA$200,5,FALSE)),"",VLOOKUP(F23,BDD!$W$2:$AA$200,5,FALSE))</f>
        <v/>
      </c>
      <c r="H23" s="93"/>
      <c r="I23" s="93"/>
      <c r="J23" s="95"/>
    </row>
    <row r="24" spans="1:11" x14ac:dyDescent="0.3">
      <c r="A24" s="76">
        <v>19</v>
      </c>
      <c r="B24" s="97"/>
      <c r="C24" s="92"/>
      <c r="D24" s="93"/>
      <c r="E24" s="93"/>
      <c r="F24" s="93"/>
      <c r="G24" s="94" t="str">
        <f>IF(ISERROR(VLOOKUP(F24,BDD!$W$2:$AA$200,5,FALSE)),"",VLOOKUP(F24,BDD!$W$2:$AA$200,5,FALSE))</f>
        <v/>
      </c>
      <c r="H24" s="93"/>
      <c r="I24" s="93"/>
      <c r="J24" s="95"/>
    </row>
    <row r="25" spans="1:11" x14ac:dyDescent="0.3">
      <c r="A25" s="76">
        <v>20</v>
      </c>
      <c r="B25" s="97"/>
      <c r="C25" s="92"/>
      <c r="D25" s="93"/>
      <c r="E25" s="93"/>
      <c r="F25" s="93"/>
      <c r="G25" s="94" t="str">
        <f>IF(ISERROR(VLOOKUP(F25,BDD!$W$2:$AA$200,5,FALSE)),"",VLOOKUP(F25,BDD!$W$2:$AA$200,5,FALSE))</f>
        <v/>
      </c>
      <c r="H25" s="93"/>
      <c r="I25" s="93"/>
      <c r="J25" s="95"/>
    </row>
    <row r="26" spans="1:11" x14ac:dyDescent="0.3">
      <c r="A26" s="76">
        <v>21</v>
      </c>
      <c r="B26" s="97"/>
      <c r="C26" s="92"/>
      <c r="D26" s="93"/>
      <c r="E26" s="93"/>
      <c r="F26" s="93"/>
      <c r="G26" s="94" t="str">
        <f>IF(ISERROR(VLOOKUP(F26,BDD!$W$2:$AA$200,5,FALSE)),"",VLOOKUP(F26,BDD!$W$2:$AA$200,5,FALSE))</f>
        <v/>
      </c>
      <c r="H26" s="93"/>
      <c r="I26" s="93"/>
      <c r="J26" s="95"/>
    </row>
    <row r="27" spans="1:11" x14ac:dyDescent="0.3">
      <c r="A27" s="76">
        <v>22</v>
      </c>
      <c r="B27" s="97"/>
      <c r="C27" s="92"/>
      <c r="D27" s="93"/>
      <c r="E27" s="93"/>
      <c r="F27" s="93"/>
      <c r="G27" s="94" t="str">
        <f>IF(ISERROR(VLOOKUP(F27,BDD!$W$2:$AA$200,5,FALSE)),"",VLOOKUP(F27,BDD!$W$2:$AA$200,5,FALSE))</f>
        <v/>
      </c>
      <c r="H27" s="93"/>
      <c r="I27" s="93"/>
      <c r="J27" s="95"/>
    </row>
    <row r="28" spans="1:11" x14ac:dyDescent="0.3">
      <c r="A28" s="76">
        <v>23</v>
      </c>
      <c r="B28" s="97"/>
      <c r="C28" s="92"/>
      <c r="D28" s="93"/>
      <c r="E28" s="93"/>
      <c r="F28" s="93"/>
      <c r="G28" s="94" t="str">
        <f>IF(ISERROR(VLOOKUP(F28,BDD!$W$2:$AA$200,5,FALSE)),"",VLOOKUP(F28,BDD!$W$2:$AA$200,5,FALSE))</f>
        <v/>
      </c>
      <c r="H28" s="93"/>
      <c r="I28" s="93"/>
      <c r="J28" s="95"/>
    </row>
    <row r="29" spans="1:11" x14ac:dyDescent="0.3">
      <c r="A29" s="76">
        <v>24</v>
      </c>
      <c r="B29" s="97"/>
      <c r="C29" s="92"/>
      <c r="D29" s="93"/>
      <c r="E29" s="93"/>
      <c r="F29" s="93"/>
      <c r="G29" s="94" t="str">
        <f>IF(ISERROR(VLOOKUP(F29,BDD!$W$2:$AA$200,5,FALSE)),"",VLOOKUP(F29,BDD!$W$2:$AA$200,5,FALSE))</f>
        <v/>
      </c>
      <c r="H29" s="93"/>
      <c r="I29" s="93"/>
      <c r="J29" s="95"/>
    </row>
    <row r="30" spans="1:11" x14ac:dyDescent="0.3">
      <c r="A30" s="76">
        <v>25</v>
      </c>
      <c r="B30" s="97"/>
      <c r="C30" s="92"/>
      <c r="D30" s="93"/>
      <c r="E30" s="93"/>
      <c r="F30" s="93"/>
      <c r="G30" s="94" t="str">
        <f>IF(ISERROR(VLOOKUP(F30,BDD!$W$2:$AA$200,5,FALSE)),"",VLOOKUP(F30,BDD!$W$2:$AA$200,5,FALSE))</f>
        <v/>
      </c>
      <c r="H30" s="93"/>
      <c r="I30" s="93"/>
      <c r="J30" s="95"/>
    </row>
    <row r="31" spans="1:11" x14ac:dyDescent="0.3">
      <c r="A31" s="76">
        <v>26</v>
      </c>
      <c r="B31" s="97"/>
      <c r="C31" s="92"/>
      <c r="D31" s="93"/>
      <c r="E31" s="93"/>
      <c r="F31" s="93"/>
      <c r="G31" s="94" t="str">
        <f>IF(ISERROR(VLOOKUP(F31,BDD!$W$2:$AA$200,5,FALSE)),"",VLOOKUP(F31,BDD!$W$2:$AA$200,5,FALSE))</f>
        <v/>
      </c>
      <c r="H31" s="93"/>
      <c r="I31" s="93"/>
      <c r="J31" s="95"/>
    </row>
    <row r="32" spans="1:11" x14ac:dyDescent="0.3">
      <c r="A32" s="76">
        <v>27</v>
      </c>
      <c r="B32" s="97"/>
      <c r="C32" s="92"/>
      <c r="D32" s="93"/>
      <c r="E32" s="93"/>
      <c r="F32" s="93"/>
      <c r="G32" s="94" t="str">
        <f>IF(ISERROR(VLOOKUP(F32,BDD!$W$2:$AA$200,5,FALSE)),"",VLOOKUP(F32,BDD!$W$2:$AA$200,5,FALSE))</f>
        <v/>
      </c>
      <c r="H32" s="93"/>
      <c r="I32" s="93"/>
      <c r="J32" s="95"/>
    </row>
    <row r="33" spans="1:10" x14ac:dyDescent="0.3">
      <c r="A33" s="76">
        <v>28</v>
      </c>
      <c r="B33" s="97"/>
      <c r="C33" s="92"/>
      <c r="D33" s="93"/>
      <c r="E33" s="93"/>
      <c r="F33" s="93"/>
      <c r="G33" s="94" t="str">
        <f>IF(ISERROR(VLOOKUP(F33,BDD!$W$2:$AA$200,5,FALSE)),"",VLOOKUP(F33,BDD!$W$2:$AA$200,5,FALSE))</f>
        <v/>
      </c>
      <c r="H33" s="93"/>
      <c r="I33" s="93"/>
      <c r="J33" s="95"/>
    </row>
    <row r="34" spans="1:10" x14ac:dyDescent="0.3">
      <c r="A34" s="76">
        <v>29</v>
      </c>
      <c r="B34" s="97"/>
      <c r="C34" s="92"/>
      <c r="D34" s="93"/>
      <c r="E34" s="93"/>
      <c r="F34" s="93"/>
      <c r="G34" s="94" t="str">
        <f>IF(ISERROR(VLOOKUP(F34,BDD!$W$2:$AA$200,5,FALSE)),"",VLOOKUP(F34,BDD!$W$2:$AA$200,5,FALSE))</f>
        <v/>
      </c>
      <c r="H34" s="93"/>
      <c r="I34" s="93"/>
      <c r="J34" s="95"/>
    </row>
    <row r="35" spans="1:10" x14ac:dyDescent="0.3">
      <c r="A35" s="76">
        <v>30</v>
      </c>
      <c r="B35" s="97"/>
      <c r="C35" s="92"/>
      <c r="D35" s="93"/>
      <c r="E35" s="93"/>
      <c r="F35" s="93"/>
      <c r="G35" s="94" t="str">
        <f>IF(ISERROR(VLOOKUP(F35,BDD!$W$2:$AA$200,5,FALSE)),"",VLOOKUP(F35,BDD!$W$2:$AA$200,5,FALSE))</f>
        <v/>
      </c>
      <c r="H35" s="93"/>
      <c r="I35" s="93"/>
      <c r="J35" s="95"/>
    </row>
    <row r="36" spans="1:10" x14ac:dyDescent="0.3">
      <c r="A36" s="76">
        <v>31</v>
      </c>
      <c r="B36" s="97"/>
      <c r="C36" s="92"/>
      <c r="D36" s="93"/>
      <c r="E36" s="93"/>
      <c r="F36" s="93"/>
      <c r="G36" s="94" t="str">
        <f>IF(ISERROR(VLOOKUP(F36,BDD!$W$2:$AA$200,5,FALSE)),"",VLOOKUP(F36,BDD!$W$2:$AA$200,5,FALSE))</f>
        <v/>
      </c>
      <c r="H36" s="93"/>
      <c r="I36" s="93"/>
      <c r="J36" s="95"/>
    </row>
    <row r="37" spans="1:10" x14ac:dyDescent="0.3">
      <c r="A37" s="76">
        <v>32</v>
      </c>
      <c r="B37" s="97"/>
      <c r="C37" s="92"/>
      <c r="D37" s="93"/>
      <c r="E37" s="93"/>
      <c r="F37" s="93"/>
      <c r="G37" s="94" t="str">
        <f>IF(ISERROR(VLOOKUP(F37,BDD!$W$2:$AA$200,5,FALSE)),"",VLOOKUP(F37,BDD!$W$2:$AA$200,5,FALSE))</f>
        <v/>
      </c>
      <c r="H37" s="93"/>
      <c r="I37" s="93"/>
      <c r="J37" s="95"/>
    </row>
    <row r="38" spans="1:10" x14ac:dyDescent="0.3">
      <c r="A38" s="76">
        <v>33</v>
      </c>
      <c r="B38" s="97"/>
      <c r="C38" s="92"/>
      <c r="D38" s="93"/>
      <c r="E38" s="93"/>
      <c r="F38" s="93"/>
      <c r="G38" s="94" t="str">
        <f>IF(ISERROR(VLOOKUP(F38,BDD!$W$2:$AA$200,5,FALSE)),"",VLOOKUP(F38,BDD!$W$2:$AA$200,5,FALSE))</f>
        <v/>
      </c>
      <c r="H38" s="93"/>
      <c r="I38" s="93"/>
      <c r="J38" s="95"/>
    </row>
    <row r="39" spans="1:10" x14ac:dyDescent="0.3">
      <c r="A39" s="76">
        <v>34</v>
      </c>
      <c r="B39" s="97"/>
      <c r="C39" s="92"/>
      <c r="D39" s="93"/>
      <c r="E39" s="93"/>
      <c r="F39" s="93"/>
      <c r="G39" s="94" t="str">
        <f>IF(ISERROR(VLOOKUP(F39,BDD!$W$2:$AA$200,5,FALSE)),"",VLOOKUP(F39,BDD!$W$2:$AA$200,5,FALSE))</f>
        <v/>
      </c>
      <c r="H39" s="93"/>
      <c r="I39" s="93"/>
      <c r="J39" s="95"/>
    </row>
    <row r="40" spans="1:10" x14ac:dyDescent="0.3">
      <c r="A40" s="76">
        <v>35</v>
      </c>
      <c r="B40" s="97"/>
      <c r="C40" s="92"/>
      <c r="D40" s="93"/>
      <c r="E40" s="93"/>
      <c r="F40" s="93"/>
      <c r="G40" s="94" t="str">
        <f>IF(ISERROR(VLOOKUP(F40,BDD!$W$2:$AA$200,5,FALSE)),"",VLOOKUP(F40,BDD!$W$2:$AA$200,5,FALSE))</f>
        <v/>
      </c>
      <c r="H40" s="93"/>
      <c r="I40" s="93"/>
      <c r="J40" s="95"/>
    </row>
    <row r="41" spans="1:10" x14ac:dyDescent="0.3">
      <c r="A41" s="76">
        <v>36</v>
      </c>
      <c r="B41" s="97"/>
      <c r="C41" s="92"/>
      <c r="D41" s="93"/>
      <c r="E41" s="93"/>
      <c r="F41" s="93"/>
      <c r="G41" s="94" t="str">
        <f>IF(ISERROR(VLOOKUP(F41,BDD!$W$2:$AA$200,5,FALSE)),"",VLOOKUP(F41,BDD!$W$2:$AA$200,5,FALSE))</f>
        <v/>
      </c>
      <c r="H41" s="93"/>
      <c r="I41" s="93"/>
      <c r="J41" s="95"/>
    </row>
    <row r="42" spans="1:10" x14ac:dyDescent="0.3">
      <c r="A42" s="76">
        <v>37</v>
      </c>
      <c r="B42" s="97"/>
      <c r="C42" s="92"/>
      <c r="D42" s="93"/>
      <c r="E42" s="93"/>
      <c r="F42" s="93"/>
      <c r="G42" s="94" t="str">
        <f>IF(ISERROR(VLOOKUP(F42,BDD!$W$2:$AA$200,5,FALSE)),"",VLOOKUP(F42,BDD!$W$2:$AA$200,5,FALSE))</f>
        <v/>
      </c>
      <c r="H42" s="93"/>
      <c r="I42" s="93"/>
      <c r="J42" s="95"/>
    </row>
    <row r="43" spans="1:10" x14ac:dyDescent="0.3">
      <c r="A43" s="76">
        <v>38</v>
      </c>
      <c r="B43" s="97"/>
      <c r="C43" s="92"/>
      <c r="D43" s="93"/>
      <c r="E43" s="93"/>
      <c r="F43" s="93"/>
      <c r="G43" s="94" t="str">
        <f>IF(ISERROR(VLOOKUP(F43,BDD!$W$2:$AA$200,5,FALSE)),"",VLOOKUP(F43,BDD!$W$2:$AA$200,5,FALSE))</f>
        <v/>
      </c>
      <c r="H43" s="93"/>
      <c r="I43" s="93"/>
      <c r="J43" s="95"/>
    </row>
    <row r="44" spans="1:10" x14ac:dyDescent="0.3">
      <c r="A44" s="76">
        <v>39</v>
      </c>
      <c r="B44" s="97"/>
      <c r="C44" s="92"/>
      <c r="D44" s="93"/>
      <c r="E44" s="93"/>
      <c r="F44" s="93"/>
      <c r="G44" s="94" t="str">
        <f>IF(ISERROR(VLOOKUP(F44,BDD!$W$2:$AA$200,5,FALSE)),"",VLOOKUP(F44,BDD!$W$2:$AA$200,5,FALSE))</f>
        <v/>
      </c>
      <c r="H44" s="93"/>
      <c r="I44" s="93"/>
      <c r="J44" s="95"/>
    </row>
    <row r="45" spans="1:10" x14ac:dyDescent="0.3">
      <c r="A45" s="76">
        <v>40</v>
      </c>
      <c r="B45" s="97"/>
      <c r="C45" s="92"/>
      <c r="D45" s="93"/>
      <c r="E45" s="93"/>
      <c r="F45" s="93"/>
      <c r="G45" s="94" t="str">
        <f>IF(ISERROR(VLOOKUP(F45,BDD!$W$2:$AA$200,5,FALSE)),"",VLOOKUP(F45,BDD!$W$2:$AA$200,5,FALSE))</f>
        <v/>
      </c>
      <c r="H45" s="93"/>
      <c r="I45" s="93"/>
      <c r="J45" s="95"/>
    </row>
    <row r="46" spans="1:10" x14ac:dyDescent="0.3">
      <c r="A46" s="76">
        <v>41</v>
      </c>
      <c r="B46" s="97"/>
      <c r="C46" s="92"/>
      <c r="D46" s="93"/>
      <c r="E46" s="93"/>
      <c r="F46" s="93"/>
      <c r="G46" s="94" t="str">
        <f>IF(ISERROR(VLOOKUP(F46,BDD!$W$2:$AA$200,5,FALSE)),"",VLOOKUP(F46,BDD!$W$2:$AA$200,5,FALSE))</f>
        <v/>
      </c>
      <c r="H46" s="93"/>
      <c r="I46" s="93"/>
      <c r="J46" s="95"/>
    </row>
    <row r="47" spans="1:10" x14ac:dyDescent="0.3">
      <c r="A47" s="76">
        <v>42</v>
      </c>
      <c r="B47" s="97"/>
      <c r="C47" s="92"/>
      <c r="D47" s="93"/>
      <c r="E47" s="93"/>
      <c r="F47" s="93"/>
      <c r="G47" s="94" t="str">
        <f>IF(ISERROR(VLOOKUP(F47,BDD!$W$2:$AA$200,5,FALSE)),"",VLOOKUP(F47,BDD!$W$2:$AA$200,5,FALSE))</f>
        <v/>
      </c>
      <c r="H47" s="93"/>
      <c r="I47" s="93"/>
      <c r="J47" s="95"/>
    </row>
    <row r="48" spans="1:10" x14ac:dyDescent="0.3">
      <c r="A48" s="76">
        <v>43</v>
      </c>
      <c r="B48" s="97"/>
      <c r="C48" s="92"/>
      <c r="D48" s="93"/>
      <c r="E48" s="93"/>
      <c r="F48" s="93"/>
      <c r="G48" s="94" t="str">
        <f>IF(ISERROR(VLOOKUP(F48,BDD!$W$2:$AA$200,5,FALSE)),"",VLOOKUP(F48,BDD!$W$2:$AA$200,5,FALSE))</f>
        <v/>
      </c>
      <c r="H48" s="93"/>
      <c r="I48" s="93"/>
      <c r="J48" s="95"/>
    </row>
    <row r="49" spans="1:10" x14ac:dyDescent="0.3">
      <c r="A49" s="76">
        <v>44</v>
      </c>
      <c r="B49" s="97"/>
      <c r="C49" s="92"/>
      <c r="D49" s="93"/>
      <c r="E49" s="93"/>
      <c r="F49" s="93"/>
      <c r="G49" s="94" t="str">
        <f>IF(ISERROR(VLOOKUP(F49,BDD!$W$2:$AA$200,5,FALSE)),"",VLOOKUP(F49,BDD!$W$2:$AA$200,5,FALSE))</f>
        <v/>
      </c>
      <c r="H49" s="93"/>
      <c r="I49" s="93"/>
      <c r="J49" s="95"/>
    </row>
    <row r="50" spans="1:10" x14ac:dyDescent="0.3">
      <c r="A50" s="76">
        <v>45</v>
      </c>
      <c r="B50" s="97"/>
      <c r="C50" s="92"/>
      <c r="D50" s="93"/>
      <c r="E50" s="93"/>
      <c r="F50" s="93"/>
      <c r="G50" s="94" t="str">
        <f>IF(ISERROR(VLOOKUP(F50,BDD!$W$2:$AA$200,5,FALSE)),"",VLOOKUP(F50,BDD!$W$2:$AA$200,5,FALSE))</f>
        <v/>
      </c>
      <c r="H50" s="93"/>
      <c r="I50" s="93"/>
      <c r="J50" s="95"/>
    </row>
    <row r="51" spans="1:10" x14ac:dyDescent="0.3">
      <c r="A51" s="76">
        <v>46</v>
      </c>
      <c r="B51" s="97"/>
      <c r="C51" s="92"/>
      <c r="D51" s="93"/>
      <c r="E51" s="93"/>
      <c r="F51" s="93"/>
      <c r="G51" s="94" t="str">
        <f>IF(ISERROR(VLOOKUP(F51,BDD!$W$2:$AA$200,5,FALSE)),"",VLOOKUP(F51,BDD!$W$2:$AA$200,5,FALSE))</f>
        <v/>
      </c>
      <c r="H51" s="93"/>
      <c r="I51" s="93"/>
      <c r="J51" s="95"/>
    </row>
    <row r="52" spans="1:10" x14ac:dyDescent="0.3">
      <c r="A52" s="76">
        <v>47</v>
      </c>
      <c r="B52" s="97"/>
      <c r="C52" s="92"/>
      <c r="D52" s="93"/>
      <c r="E52" s="93"/>
      <c r="F52" s="93"/>
      <c r="G52" s="94" t="str">
        <f>IF(ISERROR(VLOOKUP(F52,BDD!$W$2:$AA$200,5,FALSE)),"",VLOOKUP(F52,BDD!$W$2:$AA$200,5,FALSE))</f>
        <v/>
      </c>
      <c r="H52" s="93"/>
      <c r="I52" s="93"/>
      <c r="J52" s="95"/>
    </row>
    <row r="53" spans="1:10" x14ac:dyDescent="0.3">
      <c r="A53" s="76">
        <v>48</v>
      </c>
      <c r="B53" s="97"/>
      <c r="C53" s="92"/>
      <c r="D53" s="93"/>
      <c r="E53" s="93"/>
      <c r="F53" s="93"/>
      <c r="G53" s="94" t="str">
        <f>IF(ISERROR(VLOOKUP(F53,BDD!$W$2:$AA$200,5,FALSE)),"",VLOOKUP(F53,BDD!$W$2:$AA$200,5,FALSE))</f>
        <v/>
      </c>
      <c r="H53" s="93"/>
      <c r="I53" s="93"/>
      <c r="J53" s="95"/>
    </row>
    <row r="54" spans="1:10" x14ac:dyDescent="0.3">
      <c r="A54" s="76">
        <v>49</v>
      </c>
      <c r="B54" s="97"/>
      <c r="C54" s="92"/>
      <c r="D54" s="93"/>
      <c r="E54" s="93"/>
      <c r="F54" s="93"/>
      <c r="G54" s="94" t="str">
        <f>IF(ISERROR(VLOOKUP(F54,BDD!$W$2:$AA$200,5,FALSE)),"",VLOOKUP(F54,BDD!$W$2:$AA$200,5,FALSE))</f>
        <v/>
      </c>
      <c r="H54" s="93"/>
      <c r="I54" s="93"/>
      <c r="J54" s="95"/>
    </row>
    <row r="55" spans="1:10" x14ac:dyDescent="0.3">
      <c r="A55" s="76">
        <v>50</v>
      </c>
      <c r="B55" s="97"/>
      <c r="C55" s="92"/>
      <c r="D55" s="93"/>
      <c r="E55" s="93"/>
      <c r="F55" s="93"/>
      <c r="G55" s="94" t="str">
        <f>IF(ISERROR(VLOOKUP(F55,BDD!$W$2:$AA$200,5,FALSE)),"",VLOOKUP(F55,BDD!$W$2:$AA$200,5,FALSE))</f>
        <v/>
      </c>
      <c r="H55" s="93"/>
      <c r="I55" s="93"/>
      <c r="J55" s="95"/>
    </row>
    <row r="56" spans="1:10" x14ac:dyDescent="0.3">
      <c r="A56" s="76">
        <v>51</v>
      </c>
      <c r="B56" s="97"/>
      <c r="C56" s="92"/>
      <c r="D56" s="93"/>
      <c r="E56" s="93"/>
      <c r="F56" s="93"/>
      <c r="G56" s="94" t="str">
        <f>IF(ISERROR(VLOOKUP(F56,BDD!$W$2:$AA$200,5,FALSE)),"",VLOOKUP(F56,BDD!$W$2:$AA$200,5,FALSE))</f>
        <v/>
      </c>
      <c r="H56" s="93"/>
      <c r="I56" s="93"/>
      <c r="J56" s="95"/>
    </row>
    <row r="57" spans="1:10" x14ac:dyDescent="0.3">
      <c r="A57" s="76">
        <v>52</v>
      </c>
      <c r="B57" s="97"/>
      <c r="C57" s="92"/>
      <c r="D57" s="93"/>
      <c r="E57" s="93"/>
      <c r="F57" s="93"/>
      <c r="G57" s="94" t="str">
        <f>IF(ISERROR(VLOOKUP(F57,BDD!$W$2:$AA$200,5,FALSE)),"",VLOOKUP(F57,BDD!$W$2:$AA$200,5,FALSE))</f>
        <v/>
      </c>
      <c r="H57" s="93"/>
      <c r="I57" s="93"/>
      <c r="J57" s="95"/>
    </row>
    <row r="58" spans="1:10" x14ac:dyDescent="0.3">
      <c r="A58" s="76">
        <v>53</v>
      </c>
      <c r="B58" s="97"/>
      <c r="C58" s="92"/>
      <c r="D58" s="93"/>
      <c r="E58" s="93"/>
      <c r="F58" s="93"/>
      <c r="G58" s="94" t="str">
        <f>IF(ISERROR(VLOOKUP(F58,BDD!$W$2:$AA$200,5,FALSE)),"",VLOOKUP(F58,BDD!$W$2:$AA$200,5,FALSE))</f>
        <v/>
      </c>
      <c r="H58" s="93"/>
      <c r="I58" s="93"/>
      <c r="J58" s="95"/>
    </row>
    <row r="59" spans="1:10" x14ac:dyDescent="0.3">
      <c r="A59" s="76">
        <v>54</v>
      </c>
      <c r="B59" s="97"/>
      <c r="C59" s="92"/>
      <c r="D59" s="93"/>
      <c r="E59" s="93"/>
      <c r="F59" s="93"/>
      <c r="G59" s="94" t="str">
        <f>IF(ISERROR(VLOOKUP(F59,BDD!$W$2:$AA$200,5,FALSE)),"",VLOOKUP(F59,BDD!$W$2:$AA$200,5,FALSE))</f>
        <v/>
      </c>
      <c r="H59" s="93"/>
      <c r="I59" s="93"/>
      <c r="J59" s="95"/>
    </row>
    <row r="60" spans="1:10" x14ac:dyDescent="0.3">
      <c r="A60" s="76">
        <v>55</v>
      </c>
      <c r="B60" s="97"/>
      <c r="C60" s="92"/>
      <c r="D60" s="93"/>
      <c r="E60" s="93"/>
      <c r="F60" s="93"/>
      <c r="G60" s="94" t="str">
        <f>IF(ISERROR(VLOOKUP(F60,BDD!$W$2:$AA$200,5,FALSE)),"",VLOOKUP(F60,BDD!$W$2:$AA$200,5,FALSE))</f>
        <v/>
      </c>
      <c r="H60" s="93"/>
      <c r="I60" s="93"/>
      <c r="J60" s="95"/>
    </row>
    <row r="61" spans="1:10" x14ac:dyDescent="0.3">
      <c r="A61" s="76">
        <v>56</v>
      </c>
      <c r="B61" s="97"/>
      <c r="C61" s="92"/>
      <c r="D61" s="93"/>
      <c r="E61" s="93"/>
      <c r="F61" s="93"/>
      <c r="G61" s="94" t="str">
        <f>IF(ISERROR(VLOOKUP(F61,BDD!$W$2:$AA$200,5,FALSE)),"",VLOOKUP(F61,BDD!$W$2:$AA$200,5,FALSE))</f>
        <v/>
      </c>
      <c r="H61" s="93"/>
      <c r="I61" s="93"/>
      <c r="J61" s="95"/>
    </row>
    <row r="62" spans="1:10" x14ac:dyDescent="0.3">
      <c r="A62" s="76">
        <v>57</v>
      </c>
      <c r="B62" s="97"/>
      <c r="C62" s="92"/>
      <c r="D62" s="93"/>
      <c r="E62" s="93"/>
      <c r="F62" s="93"/>
      <c r="G62" s="94" t="str">
        <f>IF(ISERROR(VLOOKUP(F62,BDD!$W$2:$AA$200,5,FALSE)),"",VLOOKUP(F62,BDD!$W$2:$AA$200,5,FALSE))</f>
        <v/>
      </c>
      <c r="H62" s="93"/>
      <c r="I62" s="93"/>
      <c r="J62" s="95"/>
    </row>
    <row r="63" spans="1:10" x14ac:dyDescent="0.3">
      <c r="A63" s="76">
        <v>58</v>
      </c>
      <c r="B63" s="97"/>
      <c r="C63" s="92"/>
      <c r="D63" s="93"/>
      <c r="E63" s="93"/>
      <c r="F63" s="93"/>
      <c r="G63" s="94" t="str">
        <f>IF(ISERROR(VLOOKUP(F63,BDD!$W$2:$AA$200,5,FALSE)),"",VLOOKUP(F63,BDD!$W$2:$AA$200,5,FALSE))</f>
        <v/>
      </c>
      <c r="H63" s="93"/>
      <c r="I63" s="93"/>
      <c r="J63" s="95"/>
    </row>
    <row r="64" spans="1:10" x14ac:dyDescent="0.3">
      <c r="A64" s="76">
        <v>59</v>
      </c>
      <c r="B64" s="97"/>
      <c r="C64" s="92"/>
      <c r="D64" s="93"/>
      <c r="E64" s="93"/>
      <c r="F64" s="93"/>
      <c r="G64" s="94" t="str">
        <f>IF(ISERROR(VLOOKUP(F64,BDD!$W$2:$AA$200,5,FALSE)),"",VLOOKUP(F64,BDD!$W$2:$AA$200,5,FALSE))</f>
        <v/>
      </c>
      <c r="H64" s="93"/>
      <c r="I64" s="93"/>
      <c r="J64" s="95"/>
    </row>
    <row r="65" spans="1:10" x14ac:dyDescent="0.3">
      <c r="A65" s="76">
        <v>60</v>
      </c>
      <c r="B65" s="97"/>
      <c r="C65" s="92"/>
      <c r="D65" s="93"/>
      <c r="E65" s="93"/>
      <c r="F65" s="93"/>
      <c r="G65" s="94" t="str">
        <f>IF(ISERROR(VLOOKUP(F65,BDD!$W$2:$AA$200,5,FALSE)),"",VLOOKUP(F65,BDD!$W$2:$AA$200,5,FALSE))</f>
        <v/>
      </c>
      <c r="H65" s="93"/>
      <c r="I65" s="93"/>
      <c r="J65" s="95"/>
    </row>
    <row r="66" spans="1:10" x14ac:dyDescent="0.3">
      <c r="A66" s="76">
        <v>61</v>
      </c>
      <c r="B66" s="97"/>
      <c r="C66" s="92"/>
      <c r="D66" s="93"/>
      <c r="E66" s="93"/>
      <c r="F66" s="93"/>
      <c r="G66" s="94" t="str">
        <f>IF(ISERROR(VLOOKUP(F66,BDD!$W$2:$AA$200,5,FALSE)),"",VLOOKUP(F66,BDD!$W$2:$AA$200,5,FALSE))</f>
        <v/>
      </c>
      <c r="H66" s="93"/>
      <c r="I66" s="93"/>
      <c r="J66" s="95"/>
    </row>
    <row r="67" spans="1:10" x14ac:dyDescent="0.3">
      <c r="A67" s="76">
        <v>62</v>
      </c>
      <c r="B67" s="97"/>
      <c r="C67" s="92"/>
      <c r="D67" s="93"/>
      <c r="E67" s="93"/>
      <c r="F67" s="93"/>
      <c r="G67" s="94" t="str">
        <f>IF(ISERROR(VLOOKUP(F67,BDD!$W$2:$AA$200,5,FALSE)),"",VLOOKUP(F67,BDD!$W$2:$AA$200,5,FALSE))</f>
        <v/>
      </c>
      <c r="H67" s="93"/>
      <c r="I67" s="93"/>
      <c r="J67" s="95"/>
    </row>
    <row r="68" spans="1:10" x14ac:dyDescent="0.3">
      <c r="A68" s="76">
        <v>63</v>
      </c>
      <c r="B68" s="97"/>
      <c r="C68" s="92"/>
      <c r="D68" s="93"/>
      <c r="E68" s="93"/>
      <c r="F68" s="93"/>
      <c r="G68" s="94" t="str">
        <f>IF(ISERROR(VLOOKUP(F68,BDD!$W$2:$AA$200,5,FALSE)),"",VLOOKUP(F68,BDD!$W$2:$AA$200,5,FALSE))</f>
        <v/>
      </c>
      <c r="H68" s="93"/>
      <c r="I68" s="93"/>
      <c r="J68" s="95"/>
    </row>
    <row r="69" spans="1:10" x14ac:dyDescent="0.3">
      <c r="A69" s="76">
        <v>64</v>
      </c>
      <c r="B69" s="97"/>
      <c r="C69" s="92"/>
      <c r="D69" s="93"/>
      <c r="E69" s="93"/>
      <c r="F69" s="93"/>
      <c r="G69" s="94" t="str">
        <f>IF(ISERROR(VLOOKUP(F69,BDD!$W$2:$AA$200,5,FALSE)),"",VLOOKUP(F69,BDD!$W$2:$AA$200,5,FALSE))</f>
        <v/>
      </c>
      <c r="H69" s="93"/>
      <c r="I69" s="93"/>
      <c r="J69" s="95"/>
    </row>
    <row r="70" spans="1:10" x14ac:dyDescent="0.3">
      <c r="A70" s="76">
        <v>65</v>
      </c>
      <c r="B70" s="97"/>
      <c r="C70" s="92"/>
      <c r="D70" s="93"/>
      <c r="E70" s="93"/>
      <c r="F70" s="93"/>
      <c r="G70" s="94" t="str">
        <f>IF(ISERROR(VLOOKUP(F70,BDD!$W$2:$AA$200,5,FALSE)),"",VLOOKUP(F70,BDD!$W$2:$AA$200,5,FALSE))</f>
        <v/>
      </c>
      <c r="H70" s="93"/>
      <c r="I70" s="93"/>
      <c r="J70" s="95"/>
    </row>
    <row r="71" spans="1:10" x14ac:dyDescent="0.3">
      <c r="A71" s="76">
        <v>66</v>
      </c>
      <c r="B71" s="97"/>
      <c r="C71" s="92"/>
      <c r="D71" s="93"/>
      <c r="E71" s="93"/>
      <c r="F71" s="93"/>
      <c r="G71" s="94" t="str">
        <f>IF(ISERROR(VLOOKUP(F71,BDD!$W$2:$AA$200,5,FALSE)),"",VLOOKUP(F71,BDD!$W$2:$AA$200,5,FALSE))</f>
        <v/>
      </c>
      <c r="H71" s="93"/>
      <c r="I71" s="93"/>
      <c r="J71" s="95"/>
    </row>
    <row r="72" spans="1:10" x14ac:dyDescent="0.3">
      <c r="A72" s="76">
        <v>67</v>
      </c>
      <c r="B72" s="97"/>
      <c r="C72" s="92"/>
      <c r="D72" s="93"/>
      <c r="E72" s="93"/>
      <c r="F72" s="93"/>
      <c r="G72" s="94" t="str">
        <f>IF(ISERROR(VLOOKUP(F72,BDD!$W$2:$AA$200,5,FALSE)),"",VLOOKUP(F72,BDD!$W$2:$AA$200,5,FALSE))</f>
        <v/>
      </c>
      <c r="H72" s="93"/>
      <c r="I72" s="93"/>
      <c r="J72" s="95"/>
    </row>
    <row r="73" spans="1:10" x14ac:dyDescent="0.3">
      <c r="A73" s="76">
        <v>68</v>
      </c>
      <c r="B73" s="97"/>
      <c r="C73" s="92"/>
      <c r="D73" s="93"/>
      <c r="E73" s="93"/>
      <c r="F73" s="93"/>
      <c r="G73" s="94" t="str">
        <f>IF(ISERROR(VLOOKUP(F73,BDD!$W$2:$AA$200,5,FALSE)),"",VLOOKUP(F73,BDD!$W$2:$AA$200,5,FALSE))</f>
        <v/>
      </c>
      <c r="H73" s="93"/>
      <c r="I73" s="93"/>
      <c r="J73" s="95"/>
    </row>
    <row r="74" spans="1:10" x14ac:dyDescent="0.3">
      <c r="A74" s="76">
        <v>69</v>
      </c>
      <c r="B74" s="97"/>
      <c r="C74" s="92"/>
      <c r="D74" s="93"/>
      <c r="E74" s="93"/>
      <c r="F74" s="93"/>
      <c r="G74" s="94" t="str">
        <f>IF(ISERROR(VLOOKUP(F74,BDD!$W$2:$AA$200,5,FALSE)),"",VLOOKUP(F74,BDD!$W$2:$AA$200,5,FALSE))</f>
        <v/>
      </c>
      <c r="H74" s="93"/>
      <c r="I74" s="93"/>
      <c r="J74" s="95"/>
    </row>
    <row r="75" spans="1:10" x14ac:dyDescent="0.3">
      <c r="A75" s="76">
        <v>70</v>
      </c>
      <c r="B75" s="97"/>
      <c r="C75" s="92"/>
      <c r="D75" s="93"/>
      <c r="E75" s="93"/>
      <c r="F75" s="93"/>
      <c r="G75" s="94" t="str">
        <f>IF(ISERROR(VLOOKUP(F75,BDD!$W$2:$AA$200,5,FALSE)),"",VLOOKUP(F75,BDD!$W$2:$AA$200,5,FALSE))</f>
        <v/>
      </c>
      <c r="H75" s="93"/>
      <c r="I75" s="93"/>
      <c r="J75" s="95"/>
    </row>
    <row r="76" spans="1:10" x14ac:dyDescent="0.3">
      <c r="A76" s="76">
        <v>71</v>
      </c>
      <c r="B76" s="97"/>
      <c r="C76" s="92"/>
      <c r="D76" s="93"/>
      <c r="E76" s="93"/>
      <c r="F76" s="93"/>
      <c r="G76" s="94" t="str">
        <f>IF(ISERROR(VLOOKUP(F76,BDD!$W$2:$AA$200,5,FALSE)),"",VLOOKUP(F76,BDD!$W$2:$AA$200,5,FALSE))</f>
        <v/>
      </c>
      <c r="H76" s="93"/>
      <c r="I76" s="93"/>
      <c r="J76" s="95"/>
    </row>
    <row r="77" spans="1:10" x14ac:dyDescent="0.3">
      <c r="A77" s="76">
        <v>72</v>
      </c>
      <c r="B77" s="97"/>
      <c r="C77" s="92"/>
      <c r="D77" s="93"/>
      <c r="E77" s="93"/>
      <c r="F77" s="93"/>
      <c r="G77" s="94" t="str">
        <f>IF(ISERROR(VLOOKUP(F77,BDD!$W$2:$AA$200,5,FALSE)),"",VLOOKUP(F77,BDD!$W$2:$AA$200,5,FALSE))</f>
        <v/>
      </c>
      <c r="H77" s="93"/>
      <c r="I77" s="93"/>
      <c r="J77" s="95"/>
    </row>
    <row r="78" spans="1:10" x14ac:dyDescent="0.3">
      <c r="A78" s="76">
        <v>73</v>
      </c>
      <c r="B78" s="97"/>
      <c r="C78" s="92"/>
      <c r="D78" s="93"/>
      <c r="E78" s="93"/>
      <c r="F78" s="93"/>
      <c r="G78" s="94" t="str">
        <f>IF(ISERROR(VLOOKUP(F78,BDD!$W$2:$AA$200,5,FALSE)),"",VLOOKUP(F78,BDD!$W$2:$AA$200,5,FALSE))</f>
        <v/>
      </c>
      <c r="H78" s="93"/>
      <c r="I78" s="93"/>
      <c r="J78" s="95"/>
    </row>
    <row r="79" spans="1:10" x14ac:dyDescent="0.3">
      <c r="A79" s="76">
        <v>74</v>
      </c>
      <c r="B79" s="97"/>
      <c r="C79" s="92"/>
      <c r="D79" s="93"/>
      <c r="E79" s="93"/>
      <c r="F79" s="93"/>
      <c r="G79" s="94" t="str">
        <f>IF(ISERROR(VLOOKUP(F79,BDD!$W$2:$AA$200,5,FALSE)),"",VLOOKUP(F79,BDD!$W$2:$AA$200,5,FALSE))</f>
        <v/>
      </c>
      <c r="H79" s="93"/>
      <c r="I79" s="93"/>
      <c r="J79" s="95"/>
    </row>
    <row r="80" spans="1:10" x14ac:dyDescent="0.3">
      <c r="A80" s="76">
        <v>75</v>
      </c>
      <c r="B80" s="97"/>
      <c r="C80" s="92"/>
      <c r="D80" s="93"/>
      <c r="E80" s="93"/>
      <c r="F80" s="93"/>
      <c r="G80" s="94" t="str">
        <f>IF(ISERROR(VLOOKUP(F80,BDD!$W$2:$AA$200,5,FALSE)),"",VLOOKUP(F80,BDD!$W$2:$AA$200,5,FALSE))</f>
        <v/>
      </c>
      <c r="H80" s="93"/>
      <c r="I80" s="93"/>
      <c r="J80" s="95"/>
    </row>
    <row r="81" spans="1:10" x14ac:dyDescent="0.3">
      <c r="A81" s="76">
        <v>76</v>
      </c>
      <c r="B81" s="97"/>
      <c r="C81" s="92"/>
      <c r="D81" s="93"/>
      <c r="E81" s="93"/>
      <c r="F81" s="93"/>
      <c r="G81" s="94" t="str">
        <f>IF(ISERROR(VLOOKUP(F81,BDD!$W$2:$AA$200,5,FALSE)),"",VLOOKUP(F81,BDD!$W$2:$AA$200,5,FALSE))</f>
        <v/>
      </c>
      <c r="H81" s="93"/>
      <c r="I81" s="93"/>
      <c r="J81" s="95"/>
    </row>
    <row r="82" spans="1:10" x14ac:dyDescent="0.3">
      <c r="A82" s="76">
        <v>77</v>
      </c>
      <c r="B82" s="97"/>
      <c r="C82" s="92"/>
      <c r="D82" s="93"/>
      <c r="E82" s="93"/>
      <c r="F82" s="93"/>
      <c r="G82" s="94" t="str">
        <f>IF(ISERROR(VLOOKUP(F82,BDD!$W$2:$AA$200,5,FALSE)),"",VLOOKUP(F82,BDD!$W$2:$AA$200,5,FALSE))</f>
        <v/>
      </c>
      <c r="H82" s="93"/>
      <c r="I82" s="93"/>
      <c r="J82" s="95"/>
    </row>
    <row r="83" spans="1:10" x14ac:dyDescent="0.3">
      <c r="A83" s="76">
        <v>78</v>
      </c>
      <c r="B83" s="97"/>
      <c r="C83" s="92"/>
      <c r="D83" s="93"/>
      <c r="E83" s="93"/>
      <c r="F83" s="93"/>
      <c r="G83" s="94" t="str">
        <f>IF(ISERROR(VLOOKUP(F83,BDD!$W$2:$AA$200,5,FALSE)),"",VLOOKUP(F83,BDD!$W$2:$AA$200,5,FALSE))</f>
        <v/>
      </c>
      <c r="H83" s="93"/>
      <c r="I83" s="93"/>
      <c r="J83" s="95"/>
    </row>
    <row r="84" spans="1:10" x14ac:dyDescent="0.3">
      <c r="A84" s="76">
        <v>79</v>
      </c>
      <c r="B84" s="97"/>
      <c r="C84" s="92"/>
      <c r="D84" s="93"/>
      <c r="E84" s="93"/>
      <c r="F84" s="93"/>
      <c r="G84" s="94" t="str">
        <f>IF(ISERROR(VLOOKUP(F84,BDD!$W$2:$AA$200,5,FALSE)),"",VLOOKUP(F84,BDD!$W$2:$AA$200,5,FALSE))</f>
        <v/>
      </c>
      <c r="H84" s="93"/>
      <c r="I84" s="93"/>
      <c r="J84" s="95"/>
    </row>
    <row r="85" spans="1:10" x14ac:dyDescent="0.3">
      <c r="A85" s="76">
        <v>80</v>
      </c>
      <c r="B85" s="97"/>
      <c r="C85" s="92"/>
      <c r="D85" s="93"/>
      <c r="E85" s="93"/>
      <c r="F85" s="93"/>
      <c r="G85" s="94" t="str">
        <f>IF(ISERROR(VLOOKUP(F85,BDD!$W$2:$AA$200,5,FALSE)),"",VLOOKUP(F85,BDD!$W$2:$AA$200,5,FALSE))</f>
        <v/>
      </c>
      <c r="H85" s="93"/>
      <c r="I85" s="93"/>
      <c r="J85" s="95"/>
    </row>
    <row r="86" spans="1:10" x14ac:dyDescent="0.3">
      <c r="A86" s="76">
        <v>81</v>
      </c>
      <c r="B86" s="97"/>
      <c r="C86" s="92"/>
      <c r="D86" s="93"/>
      <c r="E86" s="93"/>
      <c r="F86" s="93"/>
      <c r="G86" s="94" t="str">
        <f>IF(ISERROR(VLOOKUP(F86,BDD!$W$2:$AA$200,5,FALSE)),"",VLOOKUP(F86,BDD!$W$2:$AA$200,5,FALSE))</f>
        <v/>
      </c>
      <c r="H86" s="93"/>
      <c r="I86" s="93"/>
      <c r="J86" s="95"/>
    </row>
    <row r="87" spans="1:10" x14ac:dyDescent="0.3">
      <c r="A87" s="76">
        <v>82</v>
      </c>
      <c r="B87" s="97"/>
      <c r="C87" s="92"/>
      <c r="D87" s="93"/>
      <c r="E87" s="93"/>
      <c r="F87" s="93"/>
      <c r="G87" s="94" t="str">
        <f>IF(ISERROR(VLOOKUP(F87,BDD!$W$2:$AA$200,5,FALSE)),"",VLOOKUP(F87,BDD!$W$2:$AA$200,5,FALSE))</f>
        <v/>
      </c>
      <c r="H87" s="93"/>
      <c r="I87" s="93"/>
      <c r="J87" s="95"/>
    </row>
    <row r="88" spans="1:10" x14ac:dyDescent="0.3">
      <c r="A88" s="76">
        <v>83</v>
      </c>
      <c r="B88" s="97"/>
      <c r="C88" s="92"/>
      <c r="D88" s="93"/>
      <c r="E88" s="93"/>
      <c r="F88" s="93"/>
      <c r="G88" s="94" t="str">
        <f>IF(ISERROR(VLOOKUP(F88,BDD!$W$2:$AA$200,5,FALSE)),"",VLOOKUP(F88,BDD!$W$2:$AA$200,5,FALSE))</f>
        <v/>
      </c>
      <c r="H88" s="93"/>
      <c r="I88" s="93"/>
      <c r="J88" s="95"/>
    </row>
    <row r="89" spans="1:10" x14ac:dyDescent="0.3">
      <c r="A89" s="76">
        <v>84</v>
      </c>
      <c r="B89" s="97"/>
      <c r="C89" s="92"/>
      <c r="D89" s="93"/>
      <c r="E89" s="93"/>
      <c r="F89" s="93"/>
      <c r="G89" s="94" t="str">
        <f>IF(ISERROR(VLOOKUP(F89,BDD!$W$2:$AA$200,5,FALSE)),"",VLOOKUP(F89,BDD!$W$2:$AA$200,5,FALSE))</f>
        <v/>
      </c>
      <c r="H89" s="93"/>
      <c r="I89" s="93"/>
      <c r="J89" s="95"/>
    </row>
    <row r="90" spans="1:10" x14ac:dyDescent="0.3">
      <c r="A90" s="76">
        <v>85</v>
      </c>
      <c r="B90" s="97"/>
      <c r="C90" s="92"/>
      <c r="D90" s="93"/>
      <c r="E90" s="93"/>
      <c r="F90" s="93"/>
      <c r="G90" s="94" t="str">
        <f>IF(ISERROR(VLOOKUP(F90,BDD!$W$2:$AA$200,5,FALSE)),"",VLOOKUP(F90,BDD!$W$2:$AA$200,5,FALSE))</f>
        <v/>
      </c>
      <c r="H90" s="93"/>
      <c r="I90" s="93"/>
      <c r="J90" s="95"/>
    </row>
    <row r="91" spans="1:10" x14ac:dyDescent="0.3">
      <c r="A91" s="76">
        <v>86</v>
      </c>
      <c r="B91" s="97"/>
      <c r="C91" s="92"/>
      <c r="D91" s="93"/>
      <c r="E91" s="93"/>
      <c r="F91" s="93"/>
      <c r="G91" s="94" t="str">
        <f>IF(ISERROR(VLOOKUP(F91,BDD!$W$2:$AA$200,5,FALSE)),"",VLOOKUP(F91,BDD!$W$2:$AA$200,5,FALSE))</f>
        <v/>
      </c>
      <c r="H91" s="93"/>
      <c r="I91" s="93"/>
      <c r="J91" s="95"/>
    </row>
    <row r="92" spans="1:10" x14ac:dyDescent="0.3">
      <c r="A92" s="76">
        <v>87</v>
      </c>
      <c r="B92" s="97"/>
      <c r="C92" s="92"/>
      <c r="D92" s="93"/>
      <c r="E92" s="93"/>
      <c r="F92" s="93"/>
      <c r="G92" s="94" t="str">
        <f>IF(ISERROR(VLOOKUP(F92,BDD!$W$2:$AA$200,5,FALSE)),"",VLOOKUP(F92,BDD!$W$2:$AA$200,5,FALSE))</f>
        <v/>
      </c>
      <c r="H92" s="93"/>
      <c r="I92" s="93"/>
      <c r="J92" s="95"/>
    </row>
    <row r="93" spans="1:10" x14ac:dyDescent="0.3">
      <c r="A93" s="76">
        <v>88</v>
      </c>
      <c r="B93" s="97"/>
      <c r="C93" s="92"/>
      <c r="D93" s="93"/>
      <c r="E93" s="93"/>
      <c r="F93" s="93"/>
      <c r="G93" s="94" t="str">
        <f>IF(ISERROR(VLOOKUP(F93,BDD!$W$2:$AA$200,5,FALSE)),"",VLOOKUP(F93,BDD!$W$2:$AA$200,5,FALSE))</f>
        <v/>
      </c>
      <c r="H93" s="93"/>
      <c r="I93" s="93"/>
      <c r="J93" s="95"/>
    </row>
    <row r="94" spans="1:10" x14ac:dyDescent="0.3">
      <c r="A94" s="76">
        <v>89</v>
      </c>
      <c r="B94" s="97"/>
      <c r="C94" s="92"/>
      <c r="D94" s="93"/>
      <c r="E94" s="93"/>
      <c r="F94" s="93"/>
      <c r="G94" s="94" t="str">
        <f>IF(ISERROR(VLOOKUP(F94,BDD!$W$2:$AA$200,5,FALSE)),"",VLOOKUP(F94,BDD!$W$2:$AA$200,5,FALSE))</f>
        <v/>
      </c>
      <c r="H94" s="93"/>
      <c r="I94" s="93"/>
      <c r="J94" s="95"/>
    </row>
    <row r="95" spans="1:10" x14ac:dyDescent="0.3">
      <c r="A95" s="76">
        <v>90</v>
      </c>
      <c r="B95" s="97"/>
      <c r="C95" s="92"/>
      <c r="D95" s="93"/>
      <c r="E95" s="93"/>
      <c r="F95" s="93"/>
      <c r="G95" s="94" t="str">
        <f>IF(ISERROR(VLOOKUP(F95,BDD!$W$2:$AA$200,5,FALSE)),"",VLOOKUP(F95,BDD!$W$2:$AA$200,5,FALSE))</f>
        <v/>
      </c>
      <c r="H95" s="93"/>
      <c r="I95" s="93"/>
      <c r="J95" s="95"/>
    </row>
    <row r="96" spans="1:10" x14ac:dyDescent="0.3">
      <c r="A96" s="76">
        <v>91</v>
      </c>
      <c r="B96" s="97"/>
      <c r="C96" s="92"/>
      <c r="D96" s="93"/>
      <c r="E96" s="93"/>
      <c r="F96" s="93"/>
      <c r="G96" s="94" t="str">
        <f>IF(ISERROR(VLOOKUP(F96,BDD!$W$2:$AA$200,5,FALSE)),"",VLOOKUP(F96,BDD!$W$2:$AA$200,5,FALSE))</f>
        <v/>
      </c>
      <c r="H96" s="93"/>
      <c r="I96" s="93"/>
      <c r="J96" s="95"/>
    </row>
    <row r="97" spans="1:10" x14ac:dyDescent="0.3">
      <c r="A97" s="76">
        <v>92</v>
      </c>
      <c r="B97" s="97"/>
      <c r="C97" s="92"/>
      <c r="D97" s="93"/>
      <c r="E97" s="93"/>
      <c r="F97" s="93"/>
      <c r="G97" s="94" t="str">
        <f>IF(ISERROR(VLOOKUP(F97,BDD!$W$2:$AA$200,5,FALSE)),"",VLOOKUP(F97,BDD!$W$2:$AA$200,5,FALSE))</f>
        <v/>
      </c>
      <c r="H97" s="93"/>
      <c r="I97" s="93"/>
      <c r="J97" s="95"/>
    </row>
    <row r="98" spans="1:10" x14ac:dyDescent="0.3">
      <c r="A98" s="76">
        <v>93</v>
      </c>
      <c r="B98" s="97"/>
      <c r="C98" s="92"/>
      <c r="D98" s="93"/>
      <c r="E98" s="93"/>
      <c r="F98" s="93"/>
      <c r="G98" s="94" t="str">
        <f>IF(ISERROR(VLOOKUP(F98,BDD!$W$2:$AA$200,5,FALSE)),"",VLOOKUP(F98,BDD!$W$2:$AA$200,5,FALSE))</f>
        <v/>
      </c>
      <c r="H98" s="93"/>
      <c r="I98" s="93"/>
      <c r="J98" s="95"/>
    </row>
    <row r="99" spans="1:10" x14ac:dyDescent="0.3">
      <c r="A99" s="76">
        <v>94</v>
      </c>
      <c r="B99" s="97"/>
      <c r="C99" s="92"/>
      <c r="D99" s="93"/>
      <c r="E99" s="93"/>
      <c r="F99" s="93"/>
      <c r="G99" s="94" t="str">
        <f>IF(ISERROR(VLOOKUP(F99,BDD!$W$2:$AA$200,5,FALSE)),"",VLOOKUP(F99,BDD!$W$2:$AA$200,5,FALSE))</f>
        <v/>
      </c>
      <c r="H99" s="93"/>
      <c r="I99" s="93"/>
      <c r="J99" s="95"/>
    </row>
    <row r="100" spans="1:10" x14ac:dyDescent="0.3">
      <c r="A100" s="76">
        <v>95</v>
      </c>
      <c r="B100" s="97"/>
      <c r="C100" s="92"/>
      <c r="D100" s="93"/>
      <c r="E100" s="93"/>
      <c r="F100" s="93"/>
      <c r="G100" s="94" t="str">
        <f>IF(ISERROR(VLOOKUP(F100,BDD!$W$2:$AA$200,5,FALSE)),"",VLOOKUP(F100,BDD!$W$2:$AA$200,5,FALSE))</f>
        <v/>
      </c>
      <c r="H100" s="93"/>
      <c r="I100" s="93"/>
      <c r="J100" s="95"/>
    </row>
    <row r="101" spans="1:10" x14ac:dyDescent="0.3">
      <c r="A101" s="76">
        <v>96</v>
      </c>
      <c r="B101" s="97"/>
      <c r="C101" s="92"/>
      <c r="D101" s="93"/>
      <c r="E101" s="93"/>
      <c r="F101" s="93"/>
      <c r="G101" s="94" t="str">
        <f>IF(ISERROR(VLOOKUP(F101,BDD!$W$2:$AA$200,5,FALSE)),"",VLOOKUP(F101,BDD!$W$2:$AA$200,5,FALSE))</f>
        <v/>
      </c>
      <c r="H101" s="93"/>
      <c r="I101" s="93"/>
      <c r="J101" s="95"/>
    </row>
    <row r="102" spans="1:10" x14ac:dyDescent="0.3">
      <c r="A102" s="76">
        <v>97</v>
      </c>
      <c r="B102" s="97"/>
      <c r="C102" s="92"/>
      <c r="D102" s="93"/>
      <c r="E102" s="93"/>
      <c r="F102" s="93"/>
      <c r="G102" s="94" t="str">
        <f>IF(ISERROR(VLOOKUP(F102,BDD!$W$2:$AA$200,5,FALSE)),"",VLOOKUP(F102,BDD!$W$2:$AA$200,5,FALSE))</f>
        <v/>
      </c>
      <c r="H102" s="93"/>
      <c r="I102" s="93"/>
      <c r="J102" s="95"/>
    </row>
    <row r="103" spans="1:10" x14ac:dyDescent="0.3">
      <c r="A103" s="76">
        <v>98</v>
      </c>
      <c r="B103" s="97"/>
      <c r="C103" s="92"/>
      <c r="D103" s="93"/>
      <c r="E103" s="93"/>
      <c r="F103" s="93"/>
      <c r="G103" s="94" t="str">
        <f>IF(ISERROR(VLOOKUP(F103,BDD!$W$2:$AA$200,5,FALSE)),"",VLOOKUP(F103,BDD!$W$2:$AA$200,5,FALSE))</f>
        <v/>
      </c>
      <c r="H103" s="93"/>
      <c r="I103" s="93"/>
      <c r="J103" s="95"/>
    </row>
    <row r="104" spans="1:10" x14ac:dyDescent="0.3">
      <c r="A104" s="76">
        <v>99</v>
      </c>
      <c r="B104" s="97"/>
      <c r="C104" s="92"/>
      <c r="D104" s="93"/>
      <c r="E104" s="93"/>
      <c r="F104" s="93"/>
      <c r="G104" s="94" t="str">
        <f>IF(ISERROR(VLOOKUP(F104,BDD!$W$2:$AA$200,5,FALSE)),"",VLOOKUP(F104,BDD!$W$2:$AA$200,5,FALSE))</f>
        <v/>
      </c>
      <c r="H104" s="93"/>
      <c r="I104" s="93"/>
      <c r="J104" s="95"/>
    </row>
    <row r="105" spans="1:10" x14ac:dyDescent="0.3">
      <c r="A105" s="76">
        <v>100</v>
      </c>
      <c r="B105" s="97"/>
      <c r="C105" s="92"/>
      <c r="D105" s="93"/>
      <c r="E105" s="93"/>
      <c r="F105" s="93"/>
      <c r="G105" s="94" t="str">
        <f>IF(ISERROR(VLOOKUP(F105,BDD!$W$2:$AA$200,5,FALSE)),"",VLOOKUP(F105,BDD!$W$2:$AA$200,5,FALSE))</f>
        <v/>
      </c>
      <c r="H105" s="93"/>
      <c r="I105" s="93"/>
      <c r="J105" s="95"/>
    </row>
    <row r="106" spans="1:10" x14ac:dyDescent="0.3">
      <c r="A106" s="76">
        <v>101</v>
      </c>
      <c r="B106" s="97"/>
      <c r="C106" s="92"/>
      <c r="D106" s="93"/>
      <c r="E106" s="93"/>
      <c r="F106" s="93"/>
      <c r="G106" s="94" t="str">
        <f>IF(ISERROR(VLOOKUP(F106,BDD!$W$2:$AA$200,5,FALSE)),"",VLOOKUP(F106,BDD!$W$2:$AA$200,5,FALSE))</f>
        <v/>
      </c>
      <c r="H106" s="93"/>
      <c r="I106" s="93"/>
      <c r="J106" s="95"/>
    </row>
    <row r="107" spans="1:10" x14ac:dyDescent="0.3">
      <c r="A107" s="76">
        <v>102</v>
      </c>
      <c r="B107" s="97"/>
      <c r="C107" s="92"/>
      <c r="D107" s="93"/>
      <c r="E107" s="93"/>
      <c r="F107" s="93"/>
      <c r="G107" s="94" t="str">
        <f>IF(ISERROR(VLOOKUP(F107,BDD!$W$2:$AA$200,5,FALSE)),"",VLOOKUP(F107,BDD!$W$2:$AA$200,5,FALSE))</f>
        <v/>
      </c>
      <c r="H107" s="93"/>
      <c r="I107" s="93"/>
      <c r="J107" s="95"/>
    </row>
    <row r="108" spans="1:10" x14ac:dyDescent="0.3">
      <c r="A108" s="76">
        <v>103</v>
      </c>
      <c r="B108" s="97"/>
      <c r="C108" s="92"/>
      <c r="D108" s="93"/>
      <c r="E108" s="93"/>
      <c r="F108" s="93"/>
      <c r="G108" s="94" t="str">
        <f>IF(ISERROR(VLOOKUP(F108,BDD!$W$2:$AA$200,5,FALSE)),"",VLOOKUP(F108,BDD!$W$2:$AA$200,5,FALSE))</f>
        <v/>
      </c>
      <c r="H108" s="93"/>
      <c r="I108" s="93"/>
      <c r="J108" s="95"/>
    </row>
    <row r="109" spans="1:10" x14ac:dyDescent="0.3">
      <c r="A109" s="76">
        <v>104</v>
      </c>
      <c r="B109" s="97"/>
      <c r="C109" s="92"/>
      <c r="D109" s="93"/>
      <c r="E109" s="93"/>
      <c r="F109" s="93"/>
      <c r="G109" s="94" t="str">
        <f>IF(ISERROR(VLOOKUP(F109,BDD!$W$2:$AA$200,5,FALSE)),"",VLOOKUP(F109,BDD!$W$2:$AA$200,5,FALSE))</f>
        <v/>
      </c>
      <c r="H109" s="93"/>
      <c r="I109" s="93"/>
      <c r="J109" s="95"/>
    </row>
    <row r="110" spans="1:10" x14ac:dyDescent="0.3">
      <c r="A110" s="76">
        <v>105</v>
      </c>
      <c r="B110" s="97"/>
      <c r="C110" s="92"/>
      <c r="D110" s="93"/>
      <c r="E110" s="93"/>
      <c r="F110" s="93"/>
      <c r="G110" s="94" t="str">
        <f>IF(ISERROR(VLOOKUP(F110,BDD!$W$2:$AA$200,5,FALSE)),"",VLOOKUP(F110,BDD!$W$2:$AA$200,5,FALSE))</f>
        <v/>
      </c>
      <c r="H110" s="93"/>
      <c r="I110" s="93"/>
      <c r="J110" s="95"/>
    </row>
    <row r="111" spans="1:10" x14ac:dyDescent="0.3">
      <c r="A111" s="76">
        <v>106</v>
      </c>
      <c r="B111" s="97"/>
      <c r="C111" s="92"/>
      <c r="D111" s="93"/>
      <c r="E111" s="93"/>
      <c r="F111" s="93"/>
      <c r="G111" s="94" t="str">
        <f>IF(ISERROR(VLOOKUP(F111,BDD!$W$2:$AA$200,5,FALSE)),"",VLOOKUP(F111,BDD!$W$2:$AA$200,5,FALSE))</f>
        <v/>
      </c>
      <c r="H111" s="93"/>
      <c r="I111" s="93"/>
      <c r="J111" s="95"/>
    </row>
    <row r="112" spans="1:10" x14ac:dyDescent="0.3">
      <c r="A112" s="76">
        <v>107</v>
      </c>
      <c r="B112" s="97"/>
      <c r="C112" s="92"/>
      <c r="D112" s="93"/>
      <c r="E112" s="93"/>
      <c r="F112" s="93"/>
      <c r="G112" s="94" t="str">
        <f>IF(ISERROR(VLOOKUP(F112,BDD!$W$2:$AA$200,5,FALSE)),"",VLOOKUP(F112,BDD!$W$2:$AA$200,5,FALSE))</f>
        <v/>
      </c>
      <c r="H112" s="93"/>
      <c r="I112" s="93"/>
      <c r="J112" s="95"/>
    </row>
    <row r="113" spans="1:10" x14ac:dyDescent="0.3">
      <c r="A113" s="76">
        <v>108</v>
      </c>
      <c r="B113" s="97"/>
      <c r="C113" s="92"/>
      <c r="D113" s="93"/>
      <c r="E113" s="93"/>
      <c r="F113" s="93"/>
      <c r="G113" s="94" t="str">
        <f>IF(ISERROR(VLOOKUP(F113,BDD!$W$2:$AA$200,5,FALSE)),"",VLOOKUP(F113,BDD!$W$2:$AA$200,5,FALSE))</f>
        <v/>
      </c>
      <c r="H113" s="93"/>
      <c r="I113" s="93"/>
      <c r="J113" s="95"/>
    </row>
    <row r="114" spans="1:10" x14ac:dyDescent="0.3">
      <c r="A114" s="76">
        <v>109</v>
      </c>
      <c r="B114" s="97"/>
      <c r="C114" s="92"/>
      <c r="D114" s="93"/>
      <c r="E114" s="93"/>
      <c r="F114" s="93"/>
      <c r="G114" s="94" t="str">
        <f>IF(ISERROR(VLOOKUP(F114,BDD!$W$2:$AA$200,5,FALSE)),"",VLOOKUP(F114,BDD!$W$2:$AA$200,5,FALSE))</f>
        <v/>
      </c>
      <c r="H114" s="93"/>
      <c r="I114" s="93"/>
      <c r="J114" s="95"/>
    </row>
    <row r="115" spans="1:10" x14ac:dyDescent="0.3">
      <c r="A115" s="76">
        <v>110</v>
      </c>
      <c r="B115" s="97"/>
      <c r="C115" s="92"/>
      <c r="D115" s="93"/>
      <c r="E115" s="93"/>
      <c r="F115" s="93"/>
      <c r="G115" s="94" t="str">
        <f>IF(ISERROR(VLOOKUP(F115,BDD!$W$2:$AA$200,5,FALSE)),"",VLOOKUP(F115,BDD!$W$2:$AA$200,5,FALSE))</f>
        <v/>
      </c>
      <c r="H115" s="93"/>
      <c r="I115" s="93"/>
      <c r="J115" s="95"/>
    </row>
    <row r="116" spans="1:10" x14ac:dyDescent="0.3">
      <c r="A116" s="76">
        <v>111</v>
      </c>
      <c r="B116" s="97"/>
      <c r="C116" s="92"/>
      <c r="D116" s="93"/>
      <c r="E116" s="93"/>
      <c r="F116" s="93"/>
      <c r="G116" s="94" t="str">
        <f>IF(ISERROR(VLOOKUP(F116,BDD!$W$2:$AA$200,5,FALSE)),"",VLOOKUP(F116,BDD!$W$2:$AA$200,5,FALSE))</f>
        <v/>
      </c>
      <c r="H116" s="93"/>
      <c r="I116" s="93"/>
      <c r="J116" s="95"/>
    </row>
    <row r="117" spans="1:10" x14ac:dyDescent="0.3">
      <c r="A117" s="76">
        <v>112</v>
      </c>
      <c r="B117" s="97"/>
      <c r="C117" s="92"/>
      <c r="D117" s="93"/>
      <c r="E117" s="93"/>
      <c r="F117" s="93"/>
      <c r="G117" s="94" t="str">
        <f>IF(ISERROR(VLOOKUP(F117,BDD!$W$2:$AA$200,5,FALSE)),"",VLOOKUP(F117,BDD!$W$2:$AA$200,5,FALSE))</f>
        <v/>
      </c>
      <c r="H117" s="93"/>
      <c r="I117" s="93"/>
      <c r="J117" s="95"/>
    </row>
    <row r="118" spans="1:10" x14ac:dyDescent="0.3">
      <c r="A118" s="76">
        <v>113</v>
      </c>
      <c r="B118" s="97"/>
      <c r="C118" s="92"/>
      <c r="D118" s="93"/>
      <c r="E118" s="93"/>
      <c r="F118" s="93"/>
      <c r="G118" s="94" t="str">
        <f>IF(ISERROR(VLOOKUP(F118,BDD!$W$2:$AA$200,5,FALSE)),"",VLOOKUP(F118,BDD!$W$2:$AA$200,5,FALSE))</f>
        <v/>
      </c>
      <c r="H118" s="93"/>
      <c r="I118" s="93"/>
      <c r="J118" s="95"/>
    </row>
    <row r="119" spans="1:10" x14ac:dyDescent="0.3">
      <c r="A119" s="76">
        <v>114</v>
      </c>
      <c r="B119" s="97"/>
      <c r="C119" s="92"/>
      <c r="D119" s="93"/>
      <c r="E119" s="93"/>
      <c r="F119" s="93"/>
      <c r="G119" s="94" t="str">
        <f>IF(ISERROR(VLOOKUP(F119,BDD!$W$2:$AA$200,5,FALSE)),"",VLOOKUP(F119,BDD!$W$2:$AA$200,5,FALSE))</f>
        <v/>
      </c>
      <c r="H119" s="93"/>
      <c r="I119" s="93"/>
      <c r="J119" s="95"/>
    </row>
    <row r="120" spans="1:10" x14ac:dyDescent="0.3">
      <c r="A120" s="76">
        <v>115</v>
      </c>
      <c r="B120" s="97"/>
      <c r="C120" s="92"/>
      <c r="D120" s="93"/>
      <c r="E120" s="93"/>
      <c r="F120" s="93"/>
      <c r="G120" s="94" t="str">
        <f>IF(ISERROR(VLOOKUP(F120,BDD!$W$2:$AA$200,5,FALSE)),"",VLOOKUP(F120,BDD!$W$2:$AA$200,5,FALSE))</f>
        <v/>
      </c>
      <c r="H120" s="93"/>
      <c r="I120" s="93"/>
      <c r="J120" s="95"/>
    </row>
    <row r="121" spans="1:10" x14ac:dyDescent="0.3">
      <c r="A121" s="76">
        <v>116</v>
      </c>
      <c r="B121" s="97"/>
      <c r="C121" s="92"/>
      <c r="D121" s="93"/>
      <c r="E121" s="93"/>
      <c r="F121" s="93"/>
      <c r="G121" s="94" t="str">
        <f>IF(ISERROR(VLOOKUP(F121,BDD!$W$2:$AA$200,5,FALSE)),"",VLOOKUP(F121,BDD!$W$2:$AA$200,5,FALSE))</f>
        <v/>
      </c>
      <c r="H121" s="93"/>
      <c r="I121" s="93"/>
      <c r="J121" s="95"/>
    </row>
    <row r="122" spans="1:10" x14ac:dyDescent="0.3">
      <c r="A122" s="76">
        <v>117</v>
      </c>
      <c r="B122" s="97"/>
      <c r="C122" s="92"/>
      <c r="D122" s="93"/>
      <c r="E122" s="93"/>
      <c r="F122" s="93"/>
      <c r="G122" s="94" t="str">
        <f>IF(ISERROR(VLOOKUP(F122,BDD!$W$2:$AA$200,5,FALSE)),"",VLOOKUP(F122,BDD!$W$2:$AA$200,5,FALSE))</f>
        <v/>
      </c>
      <c r="H122" s="93"/>
      <c r="I122" s="93"/>
      <c r="J122" s="95"/>
    </row>
    <row r="123" spans="1:10" x14ac:dyDescent="0.3">
      <c r="A123" s="76">
        <v>118</v>
      </c>
      <c r="B123" s="97"/>
      <c r="C123" s="92"/>
      <c r="D123" s="93"/>
      <c r="E123" s="93"/>
      <c r="F123" s="93"/>
      <c r="G123" s="94" t="str">
        <f>IF(ISERROR(VLOOKUP(F123,BDD!$W$2:$AA$200,5,FALSE)),"",VLOOKUP(F123,BDD!$W$2:$AA$200,5,FALSE))</f>
        <v/>
      </c>
      <c r="H123" s="93"/>
      <c r="I123" s="93"/>
      <c r="J123" s="95"/>
    </row>
    <row r="124" spans="1:10" x14ac:dyDescent="0.3">
      <c r="A124" s="76">
        <v>119</v>
      </c>
      <c r="B124" s="97"/>
      <c r="C124" s="92"/>
      <c r="D124" s="93"/>
      <c r="E124" s="93"/>
      <c r="F124" s="93"/>
      <c r="G124" s="94" t="str">
        <f>IF(ISERROR(VLOOKUP(F124,BDD!$W$2:$AA$200,5,FALSE)),"",VLOOKUP(F124,BDD!$W$2:$AA$200,5,FALSE))</f>
        <v/>
      </c>
      <c r="H124" s="93"/>
      <c r="I124" s="93"/>
      <c r="J124" s="95"/>
    </row>
    <row r="125" spans="1:10" x14ac:dyDescent="0.3">
      <c r="A125" s="76">
        <v>120</v>
      </c>
      <c r="B125" s="97"/>
      <c r="C125" s="92"/>
      <c r="D125" s="93"/>
      <c r="E125" s="93"/>
      <c r="F125" s="93"/>
      <c r="G125" s="94" t="str">
        <f>IF(ISERROR(VLOOKUP(F125,BDD!$W$2:$AA$200,5,FALSE)),"",VLOOKUP(F125,BDD!$W$2:$AA$200,5,FALSE))</f>
        <v/>
      </c>
      <c r="H125" s="93"/>
      <c r="I125" s="93"/>
      <c r="J125" s="95"/>
    </row>
    <row r="126" spans="1:10" x14ac:dyDescent="0.3">
      <c r="A126" s="76">
        <v>121</v>
      </c>
      <c r="B126" s="97"/>
      <c r="C126" s="92"/>
      <c r="D126" s="93"/>
      <c r="E126" s="93"/>
      <c r="F126" s="93"/>
      <c r="G126" s="94" t="str">
        <f>IF(ISERROR(VLOOKUP(F126,BDD!$W$2:$AA$200,5,FALSE)),"",VLOOKUP(F126,BDD!$W$2:$AA$200,5,FALSE))</f>
        <v/>
      </c>
      <c r="H126" s="93"/>
      <c r="I126" s="93"/>
      <c r="J126" s="95"/>
    </row>
    <row r="127" spans="1:10" x14ac:dyDescent="0.3">
      <c r="A127" s="76">
        <v>122</v>
      </c>
      <c r="B127" s="97"/>
      <c r="C127" s="92"/>
      <c r="D127" s="93"/>
      <c r="E127" s="93"/>
      <c r="F127" s="93"/>
      <c r="G127" s="94" t="str">
        <f>IF(ISERROR(VLOOKUP(F127,BDD!$W$2:$AA$200,5,FALSE)),"",VLOOKUP(F127,BDD!$W$2:$AA$200,5,FALSE))</f>
        <v/>
      </c>
      <c r="H127" s="93"/>
      <c r="I127" s="93"/>
      <c r="J127" s="95"/>
    </row>
    <row r="128" spans="1:10" x14ac:dyDescent="0.3">
      <c r="A128" s="76">
        <v>123</v>
      </c>
      <c r="B128" s="97"/>
      <c r="C128" s="92"/>
      <c r="D128" s="93"/>
      <c r="E128" s="93"/>
      <c r="F128" s="93"/>
      <c r="G128" s="94" t="str">
        <f>IF(ISERROR(VLOOKUP(F128,BDD!$W$2:$AA$200,5,FALSE)),"",VLOOKUP(F128,BDD!$W$2:$AA$200,5,FALSE))</f>
        <v/>
      </c>
      <c r="H128" s="93"/>
      <c r="I128" s="93"/>
      <c r="J128" s="95"/>
    </row>
    <row r="129" spans="1:10" x14ac:dyDescent="0.3">
      <c r="A129" s="76">
        <v>124</v>
      </c>
      <c r="B129" s="97"/>
      <c r="C129" s="92"/>
      <c r="D129" s="93"/>
      <c r="E129" s="93"/>
      <c r="F129" s="93"/>
      <c r="G129" s="94" t="str">
        <f>IF(ISERROR(VLOOKUP(F129,BDD!$W$2:$AA$200,5,FALSE)),"",VLOOKUP(F129,BDD!$W$2:$AA$200,5,FALSE))</f>
        <v/>
      </c>
      <c r="H129" s="93"/>
      <c r="I129" s="93"/>
      <c r="J129" s="95"/>
    </row>
    <row r="130" spans="1:10" x14ac:dyDescent="0.3">
      <c r="A130" s="76">
        <v>125</v>
      </c>
      <c r="B130" s="97"/>
      <c r="C130" s="92"/>
      <c r="D130" s="93"/>
      <c r="E130" s="93"/>
      <c r="F130" s="93"/>
      <c r="G130" s="94" t="str">
        <f>IF(ISERROR(VLOOKUP(F130,BDD!$W$2:$AA$200,5,FALSE)),"",VLOOKUP(F130,BDD!$W$2:$AA$200,5,FALSE))</f>
        <v/>
      </c>
      <c r="H130" s="93"/>
      <c r="I130" s="93"/>
      <c r="J130" s="95"/>
    </row>
    <row r="131" spans="1:10" x14ac:dyDescent="0.3">
      <c r="A131" s="76">
        <v>126</v>
      </c>
      <c r="B131" s="97"/>
      <c r="C131" s="92"/>
      <c r="D131" s="93"/>
      <c r="E131" s="93"/>
      <c r="F131" s="93"/>
      <c r="G131" s="94" t="str">
        <f>IF(ISERROR(VLOOKUP(F131,BDD!$W$2:$AA$200,5,FALSE)),"",VLOOKUP(F131,BDD!$W$2:$AA$200,5,FALSE))</f>
        <v/>
      </c>
      <c r="H131" s="93"/>
      <c r="I131" s="93"/>
      <c r="J131" s="95"/>
    </row>
    <row r="132" spans="1:10" x14ac:dyDescent="0.3">
      <c r="A132" s="76">
        <v>127</v>
      </c>
      <c r="B132" s="97"/>
      <c r="C132" s="92"/>
      <c r="D132" s="93"/>
      <c r="E132" s="93"/>
      <c r="F132" s="93"/>
      <c r="G132" s="94" t="str">
        <f>IF(ISERROR(VLOOKUP(F132,BDD!$W$2:$AA$200,5,FALSE)),"",VLOOKUP(F132,BDD!$W$2:$AA$200,5,FALSE))</f>
        <v/>
      </c>
      <c r="H132" s="93"/>
      <c r="I132" s="93"/>
      <c r="J132" s="95"/>
    </row>
    <row r="133" spans="1:10" x14ac:dyDescent="0.3">
      <c r="A133" s="76">
        <v>128</v>
      </c>
      <c r="B133" s="97"/>
      <c r="C133" s="92"/>
      <c r="D133" s="93"/>
      <c r="E133" s="93"/>
      <c r="F133" s="93"/>
      <c r="G133" s="94" t="str">
        <f>IF(ISERROR(VLOOKUP(F133,BDD!$W$2:$AA$200,5,FALSE)),"",VLOOKUP(F133,BDD!$W$2:$AA$200,5,FALSE))</f>
        <v/>
      </c>
      <c r="H133" s="93"/>
      <c r="I133" s="93"/>
      <c r="J133" s="95"/>
    </row>
    <row r="134" spans="1:10" x14ac:dyDescent="0.3">
      <c r="A134" s="76">
        <v>129</v>
      </c>
      <c r="B134" s="97"/>
      <c r="C134" s="92"/>
      <c r="D134" s="93"/>
      <c r="E134" s="93"/>
      <c r="F134" s="93"/>
      <c r="G134" s="94" t="str">
        <f>IF(ISERROR(VLOOKUP(F134,BDD!$W$2:$AA$200,5,FALSE)),"",VLOOKUP(F134,BDD!$W$2:$AA$200,5,FALSE))</f>
        <v/>
      </c>
      <c r="H134" s="93"/>
      <c r="I134" s="93"/>
      <c r="J134" s="95"/>
    </row>
    <row r="135" spans="1:10" x14ac:dyDescent="0.3">
      <c r="A135" s="76">
        <v>130</v>
      </c>
      <c r="B135" s="97"/>
      <c r="C135" s="92"/>
      <c r="D135" s="93"/>
      <c r="E135" s="93"/>
      <c r="F135" s="93"/>
      <c r="G135" s="94" t="str">
        <f>IF(ISERROR(VLOOKUP(F135,BDD!$W$2:$AA$200,5,FALSE)),"",VLOOKUP(F135,BDD!$W$2:$AA$200,5,FALSE))</f>
        <v/>
      </c>
      <c r="H135" s="93"/>
      <c r="I135" s="93"/>
      <c r="J135" s="95"/>
    </row>
    <row r="136" spans="1:10" x14ac:dyDescent="0.3">
      <c r="A136" s="76">
        <v>131</v>
      </c>
      <c r="B136" s="97"/>
      <c r="C136" s="92"/>
      <c r="D136" s="93"/>
      <c r="E136" s="93"/>
      <c r="F136" s="93"/>
      <c r="G136" s="94" t="str">
        <f>IF(ISERROR(VLOOKUP(F136,BDD!$W$2:$AA$200,5,FALSE)),"",VLOOKUP(F136,BDD!$W$2:$AA$200,5,FALSE))</f>
        <v/>
      </c>
      <c r="H136" s="93"/>
      <c r="I136" s="93"/>
      <c r="J136" s="95"/>
    </row>
    <row r="137" spans="1:10" x14ac:dyDescent="0.3">
      <c r="A137" s="76">
        <v>132</v>
      </c>
      <c r="B137" s="97"/>
      <c r="C137" s="92"/>
      <c r="D137" s="93"/>
      <c r="E137" s="93"/>
      <c r="F137" s="93"/>
      <c r="G137" s="94" t="str">
        <f>IF(ISERROR(VLOOKUP(F137,BDD!$W$2:$AA$200,5,FALSE)),"",VLOOKUP(F137,BDD!$W$2:$AA$200,5,FALSE))</f>
        <v/>
      </c>
      <c r="H137" s="93"/>
      <c r="I137" s="93"/>
      <c r="J137" s="95"/>
    </row>
    <row r="138" spans="1:10" x14ac:dyDescent="0.3">
      <c r="A138" s="76">
        <v>133</v>
      </c>
      <c r="B138" s="97"/>
      <c r="C138" s="92"/>
      <c r="D138" s="93"/>
      <c r="E138" s="93"/>
      <c r="F138" s="93"/>
      <c r="G138" s="94" t="str">
        <f>IF(ISERROR(VLOOKUP(F138,BDD!$W$2:$AA$200,5,FALSE)),"",VLOOKUP(F138,BDD!$W$2:$AA$200,5,FALSE))</f>
        <v/>
      </c>
      <c r="H138" s="93"/>
      <c r="I138" s="93"/>
      <c r="J138" s="95"/>
    </row>
    <row r="139" spans="1:10" x14ac:dyDescent="0.3">
      <c r="A139" s="76">
        <v>134</v>
      </c>
      <c r="B139" s="97"/>
      <c r="C139" s="92"/>
      <c r="D139" s="93"/>
      <c r="E139" s="93"/>
      <c r="F139" s="93"/>
      <c r="G139" s="94" t="str">
        <f>IF(ISERROR(VLOOKUP(F139,BDD!$W$2:$AA$200,5,FALSE)),"",VLOOKUP(F139,BDD!$W$2:$AA$200,5,FALSE))</f>
        <v/>
      </c>
      <c r="H139" s="93"/>
      <c r="I139" s="93"/>
      <c r="J139" s="95"/>
    </row>
    <row r="140" spans="1:10" x14ac:dyDescent="0.3">
      <c r="A140" s="76">
        <v>135</v>
      </c>
      <c r="B140" s="97"/>
      <c r="C140" s="92"/>
      <c r="D140" s="93"/>
      <c r="E140" s="93"/>
      <c r="F140" s="93"/>
      <c r="G140" s="94" t="str">
        <f>IF(ISERROR(VLOOKUP(F140,BDD!$W$2:$AA$200,5,FALSE)),"",VLOOKUP(F140,BDD!$W$2:$AA$200,5,FALSE))</f>
        <v/>
      </c>
      <c r="H140" s="93"/>
      <c r="I140" s="93"/>
      <c r="J140" s="95"/>
    </row>
    <row r="141" spans="1:10" x14ac:dyDescent="0.3">
      <c r="A141" s="76">
        <v>136</v>
      </c>
      <c r="B141" s="97"/>
      <c r="C141" s="92"/>
      <c r="D141" s="93"/>
      <c r="E141" s="93"/>
      <c r="F141" s="93"/>
      <c r="G141" s="94" t="str">
        <f>IF(ISERROR(VLOOKUP(F141,BDD!$W$2:$AA$200,5,FALSE)),"",VLOOKUP(F141,BDD!$W$2:$AA$200,5,FALSE))</f>
        <v/>
      </c>
      <c r="H141" s="93"/>
      <c r="I141" s="93"/>
      <c r="J141" s="95"/>
    </row>
    <row r="142" spans="1:10" x14ac:dyDescent="0.3">
      <c r="A142" s="76">
        <v>137</v>
      </c>
      <c r="B142" s="97"/>
      <c r="C142" s="92"/>
      <c r="D142" s="93"/>
      <c r="E142" s="93"/>
      <c r="F142" s="93"/>
      <c r="G142" s="94" t="str">
        <f>IF(ISERROR(VLOOKUP(F142,BDD!$W$2:$AA$200,5,FALSE)),"",VLOOKUP(F142,BDD!$W$2:$AA$200,5,FALSE))</f>
        <v/>
      </c>
      <c r="H142" s="93"/>
      <c r="I142" s="93"/>
      <c r="J142" s="95"/>
    </row>
    <row r="143" spans="1:10" x14ac:dyDescent="0.3">
      <c r="A143" s="76">
        <v>138</v>
      </c>
      <c r="B143" s="97"/>
      <c r="C143" s="92"/>
      <c r="D143" s="93"/>
      <c r="E143" s="93"/>
      <c r="F143" s="93"/>
      <c r="G143" s="94" t="str">
        <f>IF(ISERROR(VLOOKUP(F143,BDD!$W$2:$AA$200,5,FALSE)),"",VLOOKUP(F143,BDD!$W$2:$AA$200,5,FALSE))</f>
        <v/>
      </c>
      <c r="H143" s="93"/>
      <c r="I143" s="93"/>
      <c r="J143" s="95"/>
    </row>
    <row r="144" spans="1:10" x14ac:dyDescent="0.3">
      <c r="A144" s="76">
        <v>139</v>
      </c>
      <c r="B144" s="97"/>
      <c r="C144" s="92"/>
      <c r="D144" s="93"/>
      <c r="E144" s="93"/>
      <c r="F144" s="93"/>
      <c r="G144" s="94" t="str">
        <f>IF(ISERROR(VLOOKUP(F144,BDD!$W$2:$AA$200,5,FALSE)),"",VLOOKUP(F144,BDD!$W$2:$AA$200,5,FALSE))</f>
        <v/>
      </c>
      <c r="H144" s="93"/>
      <c r="I144" s="93"/>
      <c r="J144" s="95"/>
    </row>
    <row r="145" spans="1:10" x14ac:dyDescent="0.3">
      <c r="A145" s="76">
        <v>140</v>
      </c>
      <c r="B145" s="97"/>
      <c r="C145" s="92"/>
      <c r="D145" s="93"/>
      <c r="E145" s="93"/>
      <c r="F145" s="93"/>
      <c r="G145" s="94" t="str">
        <f>IF(ISERROR(VLOOKUP(F145,BDD!$W$2:$AA$200,5,FALSE)),"",VLOOKUP(F145,BDD!$W$2:$AA$200,5,FALSE))</f>
        <v/>
      </c>
      <c r="H145" s="93"/>
      <c r="I145" s="93"/>
      <c r="J145" s="95"/>
    </row>
    <row r="146" spans="1:10" x14ac:dyDescent="0.3">
      <c r="A146" s="76">
        <v>141</v>
      </c>
      <c r="B146" s="97"/>
      <c r="C146" s="92"/>
      <c r="D146" s="93"/>
      <c r="E146" s="93"/>
      <c r="F146" s="93"/>
      <c r="G146" s="94" t="str">
        <f>IF(ISERROR(VLOOKUP(F146,BDD!$W$2:$AA$200,5,FALSE)),"",VLOOKUP(F146,BDD!$W$2:$AA$200,5,FALSE))</f>
        <v/>
      </c>
      <c r="H146" s="93"/>
      <c r="I146" s="93"/>
      <c r="J146" s="95"/>
    </row>
    <row r="147" spans="1:10" x14ac:dyDescent="0.3">
      <c r="A147" s="76">
        <v>142</v>
      </c>
      <c r="B147" s="97"/>
      <c r="C147" s="92"/>
      <c r="D147" s="93"/>
      <c r="E147" s="93"/>
      <c r="F147" s="93"/>
      <c r="G147" s="94" t="str">
        <f>IF(ISERROR(VLOOKUP(F147,BDD!$W$2:$AA$200,5,FALSE)),"",VLOOKUP(F147,BDD!$W$2:$AA$200,5,FALSE))</f>
        <v/>
      </c>
      <c r="H147" s="93"/>
      <c r="I147" s="93"/>
      <c r="J147" s="95"/>
    </row>
    <row r="148" spans="1:10" x14ac:dyDescent="0.3">
      <c r="A148" s="76">
        <v>143</v>
      </c>
      <c r="B148" s="97"/>
      <c r="C148" s="92"/>
      <c r="D148" s="93"/>
      <c r="E148" s="93"/>
      <c r="F148" s="93"/>
      <c r="G148" s="94" t="str">
        <f>IF(ISERROR(VLOOKUP(F148,BDD!$W$2:$AA$200,5,FALSE)),"",VLOOKUP(F148,BDD!$W$2:$AA$200,5,FALSE))</f>
        <v/>
      </c>
      <c r="H148" s="93"/>
      <c r="I148" s="93"/>
      <c r="J148" s="95"/>
    </row>
    <row r="149" spans="1:10" x14ac:dyDescent="0.3">
      <c r="A149" s="76">
        <v>144</v>
      </c>
      <c r="B149" s="97"/>
      <c r="C149" s="92"/>
      <c r="D149" s="93"/>
      <c r="E149" s="93"/>
      <c r="F149" s="93"/>
      <c r="G149" s="94" t="str">
        <f>IF(ISERROR(VLOOKUP(F149,BDD!$W$2:$AA$200,5,FALSE)),"",VLOOKUP(F149,BDD!$W$2:$AA$200,5,FALSE))</f>
        <v/>
      </c>
      <c r="H149" s="93"/>
      <c r="I149" s="93"/>
      <c r="J149" s="95"/>
    </row>
    <row r="150" spans="1:10" x14ac:dyDescent="0.3">
      <c r="A150" s="76">
        <v>145</v>
      </c>
      <c r="B150" s="97"/>
      <c r="C150" s="92"/>
      <c r="D150" s="93"/>
      <c r="E150" s="93"/>
      <c r="F150" s="93"/>
      <c r="G150" s="94" t="str">
        <f>IF(ISERROR(VLOOKUP(F150,BDD!$W$2:$AA$200,5,FALSE)),"",VLOOKUP(F150,BDD!$W$2:$AA$200,5,FALSE))</f>
        <v/>
      </c>
      <c r="H150" s="93"/>
      <c r="I150" s="93"/>
      <c r="J150" s="95"/>
    </row>
    <row r="151" spans="1:10" x14ac:dyDescent="0.3">
      <c r="A151" s="76">
        <v>146</v>
      </c>
      <c r="B151" s="97"/>
      <c r="C151" s="92"/>
      <c r="D151" s="93"/>
      <c r="E151" s="93"/>
      <c r="F151" s="93"/>
      <c r="G151" s="94" t="str">
        <f>IF(ISERROR(VLOOKUP(F151,BDD!$W$2:$AA$200,5,FALSE)),"",VLOOKUP(F151,BDD!$W$2:$AA$200,5,FALSE))</f>
        <v/>
      </c>
      <c r="H151" s="93"/>
      <c r="I151" s="93"/>
      <c r="J151" s="95"/>
    </row>
    <row r="152" spans="1:10" x14ac:dyDescent="0.3">
      <c r="A152" s="76">
        <v>147</v>
      </c>
      <c r="B152" s="97"/>
      <c r="C152" s="92"/>
      <c r="D152" s="93"/>
      <c r="E152" s="93"/>
      <c r="F152" s="93"/>
      <c r="G152" s="94" t="str">
        <f>IF(ISERROR(VLOOKUP(F152,BDD!$W$2:$AA$200,5,FALSE)),"",VLOOKUP(F152,BDD!$W$2:$AA$200,5,FALSE))</f>
        <v/>
      </c>
      <c r="H152" s="93"/>
      <c r="I152" s="93"/>
      <c r="J152" s="95"/>
    </row>
    <row r="153" spans="1:10" x14ac:dyDescent="0.3">
      <c r="A153" s="76">
        <v>148</v>
      </c>
      <c r="B153" s="97"/>
      <c r="C153" s="92"/>
      <c r="D153" s="93"/>
      <c r="E153" s="93"/>
      <c r="F153" s="93"/>
      <c r="G153" s="94" t="str">
        <f>IF(ISERROR(VLOOKUP(F153,BDD!$W$2:$AA$200,5,FALSE)),"",VLOOKUP(F153,BDD!$W$2:$AA$200,5,FALSE))</f>
        <v/>
      </c>
      <c r="H153" s="93"/>
      <c r="I153" s="93"/>
      <c r="J153" s="95"/>
    </row>
    <row r="154" spans="1:10" x14ac:dyDescent="0.3">
      <c r="A154" s="76">
        <v>149</v>
      </c>
      <c r="B154" s="97"/>
      <c r="C154" s="92"/>
      <c r="D154" s="93"/>
      <c r="E154" s="93"/>
      <c r="F154" s="93"/>
      <c r="G154" s="94" t="str">
        <f>IF(ISERROR(VLOOKUP(F154,BDD!$W$2:$AA$200,5,FALSE)),"",VLOOKUP(F154,BDD!$W$2:$AA$200,5,FALSE))</f>
        <v/>
      </c>
      <c r="H154" s="93"/>
      <c r="I154" s="93"/>
      <c r="J154" s="95"/>
    </row>
    <row r="155" spans="1:10" x14ac:dyDescent="0.3">
      <c r="A155" s="76">
        <v>150</v>
      </c>
      <c r="B155" s="97"/>
      <c r="C155" s="92"/>
      <c r="D155" s="93"/>
      <c r="E155" s="93"/>
      <c r="F155" s="93"/>
      <c r="G155" s="94" t="str">
        <f>IF(ISERROR(VLOOKUP(F155,BDD!$W$2:$AA$200,5,FALSE)),"",VLOOKUP(F155,BDD!$W$2:$AA$200,5,FALSE))</f>
        <v/>
      </c>
      <c r="H155" s="93"/>
      <c r="I155" s="93"/>
      <c r="J155" s="95"/>
    </row>
    <row r="156" spans="1:10" x14ac:dyDescent="0.3">
      <c r="A156" s="76">
        <v>151</v>
      </c>
      <c r="B156" s="97"/>
      <c r="C156" s="92"/>
      <c r="D156" s="93"/>
      <c r="E156" s="93"/>
      <c r="F156" s="93"/>
      <c r="G156" s="94" t="str">
        <f>IF(ISERROR(VLOOKUP(F156,BDD!$W$2:$AA$200,5,FALSE)),"",VLOOKUP(F156,BDD!$W$2:$AA$200,5,FALSE))</f>
        <v/>
      </c>
      <c r="H156" s="93"/>
      <c r="I156" s="93"/>
      <c r="J156" s="95"/>
    </row>
    <row r="157" spans="1:10" x14ac:dyDescent="0.3">
      <c r="A157" s="76">
        <v>152</v>
      </c>
      <c r="B157" s="97"/>
      <c r="C157" s="92"/>
      <c r="D157" s="93"/>
      <c r="E157" s="93"/>
      <c r="F157" s="93"/>
      <c r="G157" s="94" t="str">
        <f>IF(ISERROR(VLOOKUP(F157,BDD!$W$2:$AA$200,5,FALSE)),"",VLOOKUP(F157,BDD!$W$2:$AA$200,5,FALSE))</f>
        <v/>
      </c>
      <c r="H157" s="93"/>
      <c r="I157" s="93"/>
      <c r="J157" s="95"/>
    </row>
    <row r="158" spans="1:10" x14ac:dyDescent="0.3">
      <c r="A158" s="76">
        <v>153</v>
      </c>
      <c r="B158" s="97"/>
      <c r="C158" s="92"/>
      <c r="D158" s="93"/>
      <c r="E158" s="93"/>
      <c r="F158" s="93"/>
      <c r="G158" s="94" t="str">
        <f>IF(ISERROR(VLOOKUP(F158,BDD!$W$2:$AA$200,5,FALSE)),"",VLOOKUP(F158,BDD!$W$2:$AA$200,5,FALSE))</f>
        <v/>
      </c>
      <c r="H158" s="93"/>
      <c r="I158" s="93"/>
      <c r="J158" s="95"/>
    </row>
    <row r="159" spans="1:10" x14ac:dyDescent="0.3">
      <c r="A159" s="76">
        <v>154</v>
      </c>
      <c r="B159" s="97"/>
      <c r="C159" s="92"/>
      <c r="D159" s="93"/>
      <c r="E159" s="93"/>
      <c r="F159" s="93"/>
      <c r="G159" s="94" t="str">
        <f>IF(ISERROR(VLOOKUP(F159,BDD!$W$2:$AA$200,5,FALSE)),"",VLOOKUP(F159,BDD!$W$2:$AA$200,5,FALSE))</f>
        <v/>
      </c>
      <c r="H159" s="93"/>
      <c r="I159" s="93"/>
      <c r="J159" s="95"/>
    </row>
    <row r="160" spans="1:10" x14ac:dyDescent="0.3">
      <c r="A160" s="76">
        <v>155</v>
      </c>
      <c r="B160" s="97"/>
      <c r="C160" s="92"/>
      <c r="D160" s="93"/>
      <c r="E160" s="93"/>
      <c r="F160" s="93"/>
      <c r="G160" s="94" t="str">
        <f>IF(ISERROR(VLOOKUP(F160,BDD!$W$2:$AA$200,5,FALSE)),"",VLOOKUP(F160,BDD!$W$2:$AA$200,5,FALSE))</f>
        <v/>
      </c>
      <c r="H160" s="93"/>
      <c r="I160" s="93"/>
      <c r="J160" s="95"/>
    </row>
    <row r="161" spans="1:10" x14ac:dyDescent="0.3">
      <c r="A161" s="76">
        <v>156</v>
      </c>
      <c r="B161" s="97"/>
      <c r="C161" s="92"/>
      <c r="D161" s="93"/>
      <c r="E161" s="93"/>
      <c r="F161" s="93"/>
      <c r="G161" s="94" t="str">
        <f>IF(ISERROR(VLOOKUP(F161,BDD!$W$2:$AA$200,5,FALSE)),"",VLOOKUP(F161,BDD!$W$2:$AA$200,5,FALSE))</f>
        <v/>
      </c>
      <c r="H161" s="93"/>
      <c r="I161" s="93"/>
      <c r="J161" s="95"/>
    </row>
    <row r="162" spans="1:10" x14ac:dyDescent="0.3">
      <c r="A162" s="76">
        <v>157</v>
      </c>
      <c r="B162" s="97"/>
      <c r="C162" s="92"/>
      <c r="D162" s="93"/>
      <c r="E162" s="93"/>
      <c r="F162" s="93"/>
      <c r="G162" s="94" t="str">
        <f>IF(ISERROR(VLOOKUP(F162,BDD!$W$2:$AA$200,5,FALSE)),"",VLOOKUP(F162,BDD!$W$2:$AA$200,5,FALSE))</f>
        <v/>
      </c>
      <c r="H162" s="93"/>
      <c r="I162" s="93"/>
      <c r="J162" s="95"/>
    </row>
    <row r="163" spans="1:10" x14ac:dyDescent="0.3">
      <c r="A163" s="76">
        <v>158</v>
      </c>
      <c r="B163" s="97"/>
      <c r="C163" s="92"/>
      <c r="D163" s="93"/>
      <c r="E163" s="93"/>
      <c r="F163" s="93"/>
      <c r="G163" s="94" t="str">
        <f>IF(ISERROR(VLOOKUP(F163,BDD!$W$2:$AA$200,5,FALSE)),"",VLOOKUP(F163,BDD!$W$2:$AA$200,5,FALSE))</f>
        <v/>
      </c>
      <c r="H163" s="93"/>
      <c r="I163" s="93"/>
      <c r="J163" s="95"/>
    </row>
    <row r="164" spans="1:10" x14ac:dyDescent="0.3">
      <c r="A164" s="76">
        <v>159</v>
      </c>
      <c r="B164" s="97"/>
      <c r="C164" s="92"/>
      <c r="D164" s="93"/>
      <c r="E164" s="93"/>
      <c r="F164" s="93"/>
      <c r="G164" s="94" t="str">
        <f>IF(ISERROR(VLOOKUP(F164,BDD!$W$2:$AA$200,5,FALSE)),"",VLOOKUP(F164,BDD!$W$2:$AA$200,5,FALSE))</f>
        <v/>
      </c>
      <c r="H164" s="93"/>
      <c r="I164" s="93"/>
      <c r="J164" s="95"/>
    </row>
    <row r="165" spans="1:10" x14ac:dyDescent="0.3">
      <c r="A165" s="76">
        <v>160</v>
      </c>
      <c r="B165" s="97"/>
      <c r="C165" s="92"/>
      <c r="D165" s="93"/>
      <c r="E165" s="93"/>
      <c r="F165" s="93"/>
      <c r="G165" s="94" t="str">
        <f>IF(ISERROR(VLOOKUP(F165,BDD!$W$2:$AA$200,5,FALSE)),"",VLOOKUP(F165,BDD!$W$2:$AA$200,5,FALSE))</f>
        <v/>
      </c>
      <c r="H165" s="93"/>
      <c r="I165" s="93"/>
      <c r="J165" s="95"/>
    </row>
    <row r="166" spans="1:10" x14ac:dyDescent="0.3">
      <c r="A166" s="76">
        <v>161</v>
      </c>
      <c r="B166" s="97"/>
      <c r="C166" s="92"/>
      <c r="D166" s="93"/>
      <c r="E166" s="93"/>
      <c r="F166" s="93"/>
      <c r="G166" s="94" t="str">
        <f>IF(ISERROR(VLOOKUP(F166,BDD!$W$2:$AA$200,5,FALSE)),"",VLOOKUP(F166,BDD!$W$2:$AA$200,5,FALSE))</f>
        <v/>
      </c>
      <c r="H166" s="93"/>
      <c r="I166" s="93"/>
      <c r="J166" s="95"/>
    </row>
    <row r="167" spans="1:10" x14ac:dyDescent="0.3">
      <c r="A167" s="76">
        <v>162</v>
      </c>
      <c r="B167" s="97"/>
      <c r="C167" s="92"/>
      <c r="D167" s="93"/>
      <c r="E167" s="93"/>
      <c r="F167" s="93"/>
      <c r="G167" s="94" t="str">
        <f>IF(ISERROR(VLOOKUP(F167,BDD!$W$2:$AA$200,5,FALSE)),"",VLOOKUP(F167,BDD!$W$2:$AA$200,5,FALSE))</f>
        <v/>
      </c>
      <c r="H167" s="93"/>
      <c r="I167" s="93"/>
      <c r="J167" s="95"/>
    </row>
    <row r="168" spans="1:10" x14ac:dyDescent="0.3">
      <c r="A168" s="76">
        <v>163</v>
      </c>
      <c r="B168" s="97"/>
      <c r="C168" s="92"/>
      <c r="D168" s="93"/>
      <c r="E168" s="93"/>
      <c r="F168" s="93"/>
      <c r="G168" s="94" t="str">
        <f>IF(ISERROR(VLOOKUP(F168,BDD!$W$2:$AA$200,5,FALSE)),"",VLOOKUP(F168,BDD!$W$2:$AA$200,5,FALSE))</f>
        <v/>
      </c>
      <c r="H168" s="93"/>
      <c r="I168" s="93"/>
      <c r="J168" s="95"/>
    </row>
    <row r="169" spans="1:10" x14ac:dyDescent="0.3">
      <c r="A169" s="76">
        <v>164</v>
      </c>
      <c r="B169" s="97"/>
      <c r="C169" s="92"/>
      <c r="D169" s="93"/>
      <c r="E169" s="93"/>
      <c r="F169" s="93"/>
      <c r="G169" s="94" t="str">
        <f>IF(ISERROR(VLOOKUP(F169,BDD!$W$2:$AA$200,5,FALSE)),"",VLOOKUP(F169,BDD!$W$2:$AA$200,5,FALSE))</f>
        <v/>
      </c>
      <c r="H169" s="93"/>
      <c r="I169" s="93"/>
      <c r="J169" s="95"/>
    </row>
    <row r="170" spans="1:10" x14ac:dyDescent="0.3">
      <c r="A170" s="76">
        <v>165</v>
      </c>
      <c r="B170" s="97"/>
      <c r="C170" s="92"/>
      <c r="D170" s="93"/>
      <c r="E170" s="93"/>
      <c r="F170" s="93"/>
      <c r="G170" s="94" t="str">
        <f>IF(ISERROR(VLOOKUP(F170,BDD!$W$2:$AA$200,5,FALSE)),"",VLOOKUP(F170,BDD!$W$2:$AA$200,5,FALSE))</f>
        <v/>
      </c>
      <c r="H170" s="93"/>
      <c r="I170" s="93"/>
      <c r="J170" s="95"/>
    </row>
    <row r="171" spans="1:10" x14ac:dyDescent="0.3">
      <c r="A171" s="76">
        <v>166</v>
      </c>
      <c r="B171" s="97"/>
      <c r="C171" s="92"/>
      <c r="D171" s="93"/>
      <c r="E171" s="93"/>
      <c r="F171" s="93"/>
      <c r="G171" s="94" t="str">
        <f>IF(ISERROR(VLOOKUP(F171,BDD!$W$2:$AA$200,5,FALSE)),"",VLOOKUP(F171,BDD!$W$2:$AA$200,5,FALSE))</f>
        <v/>
      </c>
      <c r="H171" s="93"/>
      <c r="I171" s="93"/>
      <c r="J171" s="95"/>
    </row>
    <row r="172" spans="1:10" x14ac:dyDescent="0.3">
      <c r="A172" s="76">
        <v>167</v>
      </c>
      <c r="B172" s="97"/>
      <c r="C172" s="92"/>
      <c r="D172" s="93"/>
      <c r="E172" s="93"/>
      <c r="F172" s="93"/>
      <c r="G172" s="94" t="str">
        <f>IF(ISERROR(VLOOKUP(F172,BDD!$W$2:$AA$200,5,FALSE)),"",VLOOKUP(F172,BDD!$W$2:$AA$200,5,FALSE))</f>
        <v/>
      </c>
      <c r="H172" s="93"/>
      <c r="I172" s="93"/>
      <c r="J172" s="95"/>
    </row>
    <row r="173" spans="1:10" x14ac:dyDescent="0.3">
      <c r="A173" s="76">
        <v>168</v>
      </c>
      <c r="B173" s="97"/>
      <c r="C173" s="92"/>
      <c r="D173" s="93"/>
      <c r="E173" s="93"/>
      <c r="F173" s="93"/>
      <c r="G173" s="94" t="str">
        <f>IF(ISERROR(VLOOKUP(F173,BDD!$W$2:$AA$200,5,FALSE)),"",VLOOKUP(F173,BDD!$W$2:$AA$200,5,FALSE))</f>
        <v/>
      </c>
      <c r="H173" s="93"/>
      <c r="I173" s="93"/>
      <c r="J173" s="95"/>
    </row>
    <row r="174" spans="1:10" x14ac:dyDescent="0.3">
      <c r="A174" s="76">
        <v>169</v>
      </c>
      <c r="B174" s="97"/>
      <c r="C174" s="92"/>
      <c r="D174" s="93"/>
      <c r="E174" s="93"/>
      <c r="F174" s="93"/>
      <c r="G174" s="94" t="str">
        <f>IF(ISERROR(VLOOKUP(F174,BDD!$W$2:$AA$200,5,FALSE)),"",VLOOKUP(F174,BDD!$W$2:$AA$200,5,FALSE))</f>
        <v/>
      </c>
      <c r="H174" s="93"/>
      <c r="I174" s="93"/>
      <c r="J174" s="95"/>
    </row>
    <row r="175" spans="1:10" x14ac:dyDescent="0.3">
      <c r="A175" s="76">
        <v>170</v>
      </c>
      <c r="B175" s="97"/>
      <c r="C175" s="92"/>
      <c r="D175" s="93"/>
      <c r="E175" s="93"/>
      <c r="F175" s="93"/>
      <c r="G175" s="94" t="str">
        <f>IF(ISERROR(VLOOKUP(F175,BDD!$W$2:$AA$200,5,FALSE)),"",VLOOKUP(F175,BDD!$W$2:$AA$200,5,FALSE))</f>
        <v/>
      </c>
      <c r="H175" s="93"/>
      <c r="I175" s="93"/>
      <c r="J175" s="95"/>
    </row>
    <row r="176" spans="1:10" x14ac:dyDescent="0.3">
      <c r="A176" s="76">
        <v>171</v>
      </c>
      <c r="B176" s="97"/>
      <c r="C176" s="92"/>
      <c r="D176" s="93"/>
      <c r="E176" s="93"/>
      <c r="F176" s="93"/>
      <c r="G176" s="94" t="str">
        <f>IF(ISERROR(VLOOKUP(F176,BDD!$W$2:$AA$200,5,FALSE)),"",VLOOKUP(F176,BDD!$W$2:$AA$200,5,FALSE))</f>
        <v/>
      </c>
      <c r="H176" s="93"/>
      <c r="I176" s="93"/>
      <c r="J176" s="95"/>
    </row>
    <row r="177" spans="1:10" x14ac:dyDescent="0.3">
      <c r="A177" s="76">
        <v>172</v>
      </c>
      <c r="B177" s="97"/>
      <c r="C177" s="92"/>
      <c r="D177" s="93"/>
      <c r="E177" s="93"/>
      <c r="F177" s="93"/>
      <c r="G177" s="94" t="str">
        <f>IF(ISERROR(VLOOKUP(F177,BDD!$W$2:$AA$200,5,FALSE)),"",VLOOKUP(F177,BDD!$W$2:$AA$200,5,FALSE))</f>
        <v/>
      </c>
      <c r="H177" s="93"/>
      <c r="I177" s="93"/>
      <c r="J177" s="95"/>
    </row>
    <row r="178" spans="1:10" x14ac:dyDescent="0.3">
      <c r="A178" s="76">
        <v>173</v>
      </c>
      <c r="B178" s="97"/>
      <c r="C178" s="92"/>
      <c r="D178" s="93"/>
      <c r="E178" s="93"/>
      <c r="F178" s="93"/>
      <c r="G178" s="94" t="str">
        <f>IF(ISERROR(VLOOKUP(F178,BDD!$W$2:$AA$200,5,FALSE)),"",VLOOKUP(F178,BDD!$W$2:$AA$200,5,FALSE))</f>
        <v/>
      </c>
      <c r="H178" s="93"/>
      <c r="I178" s="93"/>
      <c r="J178" s="95"/>
    </row>
    <row r="179" spans="1:10" x14ac:dyDescent="0.3">
      <c r="A179" s="76">
        <v>174</v>
      </c>
      <c r="B179" s="97"/>
      <c r="C179" s="92"/>
      <c r="D179" s="93"/>
      <c r="E179" s="93"/>
      <c r="F179" s="93"/>
      <c r="G179" s="94" t="str">
        <f>IF(ISERROR(VLOOKUP(F179,BDD!$W$2:$AA$200,5,FALSE)),"",VLOOKUP(F179,BDD!$W$2:$AA$200,5,FALSE))</f>
        <v/>
      </c>
      <c r="H179" s="93"/>
      <c r="I179" s="93"/>
      <c r="J179" s="95"/>
    </row>
    <row r="180" spans="1:10" x14ac:dyDescent="0.3">
      <c r="A180" s="76">
        <v>175</v>
      </c>
      <c r="B180" s="97"/>
      <c r="C180" s="92"/>
      <c r="D180" s="93"/>
      <c r="E180" s="93"/>
      <c r="F180" s="93"/>
      <c r="G180" s="94" t="str">
        <f>IF(ISERROR(VLOOKUP(F180,BDD!$W$2:$AA$200,5,FALSE)),"",VLOOKUP(F180,BDD!$W$2:$AA$200,5,FALSE))</f>
        <v/>
      </c>
      <c r="H180" s="93"/>
      <c r="I180" s="93"/>
      <c r="J180" s="95"/>
    </row>
    <row r="181" spans="1:10" x14ac:dyDescent="0.3">
      <c r="A181" s="76">
        <v>176</v>
      </c>
      <c r="B181" s="97"/>
      <c r="C181" s="92"/>
      <c r="D181" s="93"/>
      <c r="E181" s="93"/>
      <c r="F181" s="93"/>
      <c r="G181" s="94" t="str">
        <f>IF(ISERROR(VLOOKUP(F181,BDD!$W$2:$AA$200,5,FALSE)),"",VLOOKUP(F181,BDD!$W$2:$AA$200,5,FALSE))</f>
        <v/>
      </c>
      <c r="H181" s="93"/>
      <c r="I181" s="93"/>
      <c r="J181" s="95"/>
    </row>
    <row r="182" spans="1:10" x14ac:dyDescent="0.3">
      <c r="A182" s="76">
        <v>177</v>
      </c>
      <c r="B182" s="97"/>
      <c r="C182" s="92"/>
      <c r="D182" s="93"/>
      <c r="E182" s="93"/>
      <c r="F182" s="93"/>
      <c r="G182" s="94" t="str">
        <f>IF(ISERROR(VLOOKUP(F182,BDD!$W$2:$AA$200,5,FALSE)),"",VLOOKUP(F182,BDD!$W$2:$AA$200,5,FALSE))</f>
        <v/>
      </c>
      <c r="H182" s="93"/>
      <c r="I182" s="93"/>
      <c r="J182" s="95"/>
    </row>
    <row r="183" spans="1:10" x14ac:dyDescent="0.3">
      <c r="A183" s="76">
        <v>178</v>
      </c>
      <c r="B183" s="97"/>
      <c r="C183" s="92"/>
      <c r="D183" s="93"/>
      <c r="E183" s="93"/>
      <c r="F183" s="93"/>
      <c r="G183" s="94" t="str">
        <f>IF(ISERROR(VLOOKUP(F183,BDD!$W$2:$AA$200,5,FALSE)),"",VLOOKUP(F183,BDD!$W$2:$AA$200,5,FALSE))</f>
        <v/>
      </c>
      <c r="H183" s="93"/>
      <c r="I183" s="93"/>
      <c r="J183" s="95"/>
    </row>
    <row r="184" spans="1:10" x14ac:dyDescent="0.3">
      <c r="A184" s="76">
        <v>179</v>
      </c>
      <c r="B184" s="97"/>
      <c r="C184" s="92"/>
      <c r="D184" s="93"/>
      <c r="E184" s="93"/>
      <c r="F184" s="93"/>
      <c r="G184" s="94" t="str">
        <f>IF(ISERROR(VLOOKUP(F184,BDD!$W$2:$AA$200,5,FALSE)),"",VLOOKUP(F184,BDD!$W$2:$AA$200,5,FALSE))</f>
        <v/>
      </c>
      <c r="H184" s="93"/>
      <c r="I184" s="93"/>
      <c r="J184" s="95"/>
    </row>
    <row r="185" spans="1:10" x14ac:dyDescent="0.3">
      <c r="A185" s="76">
        <v>180</v>
      </c>
      <c r="B185" s="97"/>
      <c r="C185" s="92"/>
      <c r="D185" s="93"/>
      <c r="E185" s="93"/>
      <c r="F185" s="93"/>
      <c r="G185" s="94" t="str">
        <f>IF(ISERROR(VLOOKUP(F185,BDD!$W$2:$AA$200,5,FALSE)),"",VLOOKUP(F185,BDD!$W$2:$AA$200,5,FALSE))</f>
        <v/>
      </c>
      <c r="H185" s="93"/>
      <c r="I185" s="93"/>
      <c r="J185" s="95"/>
    </row>
    <row r="186" spans="1:10" x14ac:dyDescent="0.3">
      <c r="A186" s="76">
        <v>181</v>
      </c>
      <c r="B186" s="97"/>
      <c r="C186" s="92"/>
      <c r="D186" s="93"/>
      <c r="E186" s="93"/>
      <c r="F186" s="93"/>
      <c r="G186" s="94" t="str">
        <f>IF(ISERROR(VLOOKUP(F186,BDD!$W$2:$AA$200,5,FALSE)),"",VLOOKUP(F186,BDD!$W$2:$AA$200,5,FALSE))</f>
        <v/>
      </c>
      <c r="H186" s="93"/>
      <c r="I186" s="93"/>
      <c r="J186" s="95"/>
    </row>
    <row r="187" spans="1:10" x14ac:dyDescent="0.3">
      <c r="A187" s="76">
        <v>182</v>
      </c>
      <c r="B187" s="97"/>
      <c r="C187" s="92"/>
      <c r="D187" s="93"/>
      <c r="E187" s="93"/>
      <c r="F187" s="93"/>
      <c r="G187" s="94" t="str">
        <f>IF(ISERROR(VLOOKUP(F187,BDD!$W$2:$AA$200,5,FALSE)),"",VLOOKUP(F187,BDD!$W$2:$AA$200,5,FALSE))</f>
        <v/>
      </c>
      <c r="H187" s="93"/>
      <c r="I187" s="93"/>
      <c r="J187" s="95"/>
    </row>
    <row r="188" spans="1:10" x14ac:dyDescent="0.3">
      <c r="A188" s="76">
        <v>183</v>
      </c>
      <c r="B188" s="97"/>
      <c r="C188" s="92"/>
      <c r="D188" s="93"/>
      <c r="E188" s="93"/>
      <c r="F188" s="93"/>
      <c r="G188" s="94" t="str">
        <f>IF(ISERROR(VLOOKUP(F188,BDD!$W$2:$AA$200,5,FALSE)),"",VLOOKUP(F188,BDD!$W$2:$AA$200,5,FALSE))</f>
        <v/>
      </c>
      <c r="H188" s="93"/>
      <c r="I188" s="93"/>
      <c r="J188" s="95"/>
    </row>
    <row r="189" spans="1:10" x14ac:dyDescent="0.3">
      <c r="A189" s="76">
        <v>184</v>
      </c>
      <c r="B189" s="97"/>
      <c r="C189" s="92"/>
      <c r="D189" s="93"/>
      <c r="E189" s="93"/>
      <c r="F189" s="93"/>
      <c r="G189" s="94" t="str">
        <f>IF(ISERROR(VLOOKUP(F189,BDD!$W$2:$AA$200,5,FALSE)),"",VLOOKUP(F189,BDD!$W$2:$AA$200,5,FALSE))</f>
        <v/>
      </c>
      <c r="H189" s="93"/>
      <c r="I189" s="93"/>
      <c r="J189" s="95"/>
    </row>
    <row r="190" spans="1:10" x14ac:dyDescent="0.3">
      <c r="A190" s="76">
        <v>185</v>
      </c>
      <c r="B190" s="97"/>
      <c r="C190" s="92"/>
      <c r="D190" s="93"/>
      <c r="E190" s="93"/>
      <c r="F190" s="93"/>
      <c r="G190" s="94" t="str">
        <f>IF(ISERROR(VLOOKUP(F190,BDD!$W$2:$AA$200,5,FALSE)),"",VLOOKUP(F190,BDD!$W$2:$AA$200,5,FALSE))</f>
        <v/>
      </c>
      <c r="H190" s="93"/>
      <c r="I190" s="93"/>
      <c r="J190" s="95"/>
    </row>
    <row r="191" spans="1:10" x14ac:dyDescent="0.3">
      <c r="A191" s="76">
        <v>186</v>
      </c>
      <c r="B191" s="97"/>
      <c r="C191" s="92"/>
      <c r="D191" s="93"/>
      <c r="E191" s="93"/>
      <c r="F191" s="93"/>
      <c r="G191" s="94" t="str">
        <f>IF(ISERROR(VLOOKUP(F191,BDD!$W$2:$AA$200,5,FALSE)),"",VLOOKUP(F191,BDD!$W$2:$AA$200,5,FALSE))</f>
        <v/>
      </c>
      <c r="H191" s="93"/>
      <c r="I191" s="93"/>
      <c r="J191" s="95"/>
    </row>
    <row r="192" spans="1:10" x14ac:dyDescent="0.3">
      <c r="A192" s="76">
        <v>187</v>
      </c>
      <c r="B192" s="97"/>
      <c r="C192" s="92"/>
      <c r="D192" s="93"/>
      <c r="E192" s="93"/>
      <c r="F192" s="93"/>
      <c r="G192" s="94" t="str">
        <f>IF(ISERROR(VLOOKUP(F192,BDD!$W$2:$AA$200,5,FALSE)),"",VLOOKUP(F192,BDD!$W$2:$AA$200,5,FALSE))</f>
        <v/>
      </c>
      <c r="H192" s="93"/>
      <c r="I192" s="93"/>
      <c r="J192" s="95"/>
    </row>
    <row r="193" spans="1:10" x14ac:dyDescent="0.3">
      <c r="A193" s="76">
        <v>188</v>
      </c>
      <c r="B193" s="97"/>
      <c r="C193" s="92"/>
      <c r="D193" s="93"/>
      <c r="E193" s="93"/>
      <c r="F193" s="93"/>
      <c r="G193" s="94" t="str">
        <f>IF(ISERROR(VLOOKUP(F193,BDD!$W$2:$AA$200,5,FALSE)),"",VLOOKUP(F193,BDD!$W$2:$AA$200,5,FALSE))</f>
        <v/>
      </c>
      <c r="H193" s="93"/>
      <c r="I193" s="93"/>
      <c r="J193" s="95"/>
    </row>
    <row r="194" spans="1:10" x14ac:dyDescent="0.3">
      <c r="A194" s="76">
        <v>189</v>
      </c>
      <c r="B194" s="97"/>
      <c r="C194" s="92"/>
      <c r="D194" s="93"/>
      <c r="E194" s="93"/>
      <c r="F194" s="93"/>
      <c r="G194" s="94" t="str">
        <f>IF(ISERROR(VLOOKUP(F194,BDD!$W$2:$AA$200,5,FALSE)),"",VLOOKUP(F194,BDD!$W$2:$AA$200,5,FALSE))</f>
        <v/>
      </c>
      <c r="H194" s="93"/>
      <c r="I194" s="93"/>
      <c r="J194" s="95"/>
    </row>
    <row r="195" spans="1:10" x14ac:dyDescent="0.3">
      <c r="A195" s="76">
        <v>190</v>
      </c>
      <c r="B195" s="97"/>
      <c r="C195" s="92"/>
      <c r="D195" s="93"/>
      <c r="E195" s="93"/>
      <c r="F195" s="93"/>
      <c r="G195" s="94" t="str">
        <f>IF(ISERROR(VLOOKUP(F195,BDD!$W$2:$AA$200,5,FALSE)),"",VLOOKUP(F195,BDD!$W$2:$AA$200,5,FALSE))</f>
        <v/>
      </c>
      <c r="H195" s="93"/>
      <c r="I195" s="93"/>
      <c r="J195" s="95"/>
    </row>
    <row r="196" spans="1:10" x14ac:dyDescent="0.3">
      <c r="A196" s="76">
        <v>191</v>
      </c>
      <c r="B196" s="97"/>
      <c r="C196" s="92"/>
      <c r="D196" s="93"/>
      <c r="E196" s="93"/>
      <c r="F196" s="93"/>
      <c r="G196" s="94" t="str">
        <f>IF(ISERROR(VLOOKUP(F196,BDD!$W$2:$AA$200,5,FALSE)),"",VLOOKUP(F196,BDD!$W$2:$AA$200,5,FALSE))</f>
        <v/>
      </c>
      <c r="H196" s="93"/>
      <c r="I196" s="93"/>
      <c r="J196" s="95"/>
    </row>
    <row r="197" spans="1:10" x14ac:dyDescent="0.3">
      <c r="A197" s="76">
        <v>192</v>
      </c>
      <c r="B197" s="97"/>
      <c r="C197" s="92"/>
      <c r="D197" s="93"/>
      <c r="E197" s="93"/>
      <c r="F197" s="93"/>
      <c r="G197" s="94" t="str">
        <f>IF(ISERROR(VLOOKUP(F197,BDD!$W$2:$AA$200,5,FALSE)),"",VLOOKUP(F197,BDD!$W$2:$AA$200,5,FALSE))</f>
        <v/>
      </c>
      <c r="H197" s="93"/>
      <c r="I197" s="93"/>
      <c r="J197" s="95"/>
    </row>
    <row r="198" spans="1:10" x14ac:dyDescent="0.3">
      <c r="A198" s="76">
        <v>193</v>
      </c>
      <c r="B198" s="97"/>
      <c r="C198" s="92"/>
      <c r="D198" s="93"/>
      <c r="E198" s="93"/>
      <c r="F198" s="93"/>
      <c r="G198" s="94" t="str">
        <f>IF(ISERROR(VLOOKUP(F198,BDD!$W$2:$AA$200,5,FALSE)),"",VLOOKUP(F198,BDD!$W$2:$AA$200,5,FALSE))</f>
        <v/>
      </c>
      <c r="H198" s="93"/>
      <c r="I198" s="93"/>
      <c r="J198" s="95"/>
    </row>
    <row r="199" spans="1:10" x14ac:dyDescent="0.3">
      <c r="A199" s="76">
        <v>194</v>
      </c>
      <c r="B199" s="97"/>
      <c r="C199" s="92"/>
      <c r="D199" s="93"/>
      <c r="E199" s="93"/>
      <c r="F199" s="93"/>
      <c r="G199" s="94" t="str">
        <f>IF(ISERROR(VLOOKUP(F199,BDD!$W$2:$AA$200,5,FALSE)),"",VLOOKUP(F199,BDD!$W$2:$AA$200,5,FALSE))</f>
        <v/>
      </c>
      <c r="H199" s="93"/>
      <c r="I199" s="93"/>
      <c r="J199" s="95"/>
    </row>
    <row r="200" spans="1:10" x14ac:dyDescent="0.3">
      <c r="A200" s="76">
        <v>195</v>
      </c>
      <c r="B200" s="97"/>
      <c r="C200" s="92"/>
      <c r="D200" s="93"/>
      <c r="E200" s="93"/>
      <c r="F200" s="93"/>
      <c r="G200" s="94" t="str">
        <f>IF(ISERROR(VLOOKUP(F200,BDD!$W$2:$AA$200,5,FALSE)),"",VLOOKUP(F200,BDD!$W$2:$AA$200,5,FALSE))</f>
        <v/>
      </c>
      <c r="H200" s="93"/>
      <c r="I200" s="93"/>
      <c r="J200" s="95"/>
    </row>
    <row r="201" spans="1:10" x14ac:dyDescent="0.3">
      <c r="A201" s="76">
        <v>196</v>
      </c>
      <c r="B201" s="97"/>
      <c r="C201" s="92"/>
      <c r="D201" s="93"/>
      <c r="E201" s="93"/>
      <c r="F201" s="93"/>
      <c r="G201" s="94" t="str">
        <f>IF(ISERROR(VLOOKUP(F201,BDD!$W$2:$AA$200,5,FALSE)),"",VLOOKUP(F201,BDD!$W$2:$AA$200,5,FALSE))</f>
        <v/>
      </c>
      <c r="H201" s="93"/>
      <c r="I201" s="93"/>
      <c r="J201" s="95"/>
    </row>
    <row r="202" spans="1:10" x14ac:dyDescent="0.3">
      <c r="A202" s="76">
        <v>197</v>
      </c>
      <c r="B202" s="97"/>
      <c r="C202" s="92"/>
      <c r="D202" s="93"/>
      <c r="E202" s="93"/>
      <c r="F202" s="93"/>
      <c r="G202" s="94" t="str">
        <f>IF(ISERROR(VLOOKUP(F202,BDD!$W$2:$AA$200,5,FALSE)),"",VLOOKUP(F202,BDD!$W$2:$AA$200,5,FALSE))</f>
        <v/>
      </c>
      <c r="H202" s="93"/>
      <c r="I202" s="93"/>
      <c r="J202" s="95"/>
    </row>
    <row r="203" spans="1:10" x14ac:dyDescent="0.3">
      <c r="A203" s="76">
        <v>198</v>
      </c>
      <c r="B203" s="97"/>
      <c r="C203" s="92"/>
      <c r="D203" s="93"/>
      <c r="E203" s="93"/>
      <c r="F203" s="93"/>
      <c r="G203" s="94" t="str">
        <f>IF(ISERROR(VLOOKUP(F203,BDD!$W$2:$AA$200,5,FALSE)),"",VLOOKUP(F203,BDD!$W$2:$AA$200,5,FALSE))</f>
        <v/>
      </c>
      <c r="H203" s="93"/>
      <c r="I203" s="93"/>
      <c r="J203" s="95"/>
    </row>
    <row r="204" spans="1:10" x14ac:dyDescent="0.3">
      <c r="A204" s="76">
        <v>199</v>
      </c>
      <c r="B204" s="97"/>
      <c r="C204" s="92"/>
      <c r="D204" s="93"/>
      <c r="E204" s="93"/>
      <c r="F204" s="93"/>
      <c r="G204" s="94" t="str">
        <f>IF(ISERROR(VLOOKUP(F204,BDD!$W$2:$AA$200,5,FALSE)),"",VLOOKUP(F204,BDD!$W$2:$AA$200,5,FALSE))</f>
        <v/>
      </c>
      <c r="H204" s="93"/>
      <c r="I204" s="93"/>
      <c r="J204" s="95"/>
    </row>
    <row r="205" spans="1:10" x14ac:dyDescent="0.3">
      <c r="A205" s="76">
        <v>200</v>
      </c>
      <c r="B205" s="97"/>
      <c r="C205" s="92"/>
      <c r="D205" s="93"/>
      <c r="E205" s="93"/>
      <c r="F205" s="93"/>
      <c r="G205" s="94" t="str">
        <f>IF(ISERROR(VLOOKUP(F205,BDD!$W$2:$AA$200,5,FALSE)),"",VLOOKUP(F205,BDD!$W$2:$AA$200,5,FALSE))</f>
        <v/>
      </c>
      <c r="H205" s="93"/>
      <c r="I205" s="93"/>
      <c r="J205" s="95"/>
    </row>
    <row r="206" spans="1:10" x14ac:dyDescent="0.3">
      <c r="A206" s="76">
        <v>201</v>
      </c>
      <c r="B206" s="97"/>
      <c r="C206" s="92"/>
      <c r="D206" s="93"/>
      <c r="E206" s="93"/>
      <c r="F206" s="93"/>
      <c r="G206" s="94" t="str">
        <f>IF(ISERROR(VLOOKUP(F206,BDD!$W$2:$AA$200,5,FALSE)),"",VLOOKUP(F206,BDD!$W$2:$AA$200,5,FALSE))</f>
        <v/>
      </c>
      <c r="H206" s="93"/>
      <c r="I206" s="93"/>
      <c r="J206" s="95"/>
    </row>
    <row r="207" spans="1:10" x14ac:dyDescent="0.3">
      <c r="A207" s="76">
        <v>202</v>
      </c>
      <c r="B207" s="97"/>
      <c r="C207" s="92"/>
      <c r="D207" s="93"/>
      <c r="E207" s="93"/>
      <c r="F207" s="93"/>
      <c r="G207" s="94" t="str">
        <f>IF(ISERROR(VLOOKUP(F207,BDD!$W$2:$AA$200,5,FALSE)),"",VLOOKUP(F207,BDD!$W$2:$AA$200,5,FALSE))</f>
        <v/>
      </c>
      <c r="H207" s="93"/>
      <c r="I207" s="93"/>
      <c r="J207" s="95"/>
    </row>
    <row r="208" spans="1:10" x14ac:dyDescent="0.3">
      <c r="A208" s="76">
        <v>203</v>
      </c>
      <c r="B208" s="97"/>
      <c r="C208" s="92"/>
      <c r="D208" s="93"/>
      <c r="E208" s="93"/>
      <c r="F208" s="93"/>
      <c r="G208" s="94" t="str">
        <f>IF(ISERROR(VLOOKUP(F208,BDD!$W$2:$AA$200,5,FALSE)),"",VLOOKUP(F208,BDD!$W$2:$AA$200,5,FALSE))</f>
        <v/>
      </c>
      <c r="H208" s="93"/>
      <c r="I208" s="93"/>
      <c r="J208" s="95"/>
    </row>
    <row r="209" spans="1:10" x14ac:dyDescent="0.3">
      <c r="A209" s="76">
        <v>204</v>
      </c>
      <c r="B209" s="97"/>
      <c r="C209" s="92"/>
      <c r="D209" s="93"/>
      <c r="E209" s="93"/>
      <c r="F209" s="93"/>
      <c r="G209" s="94" t="str">
        <f>IF(ISERROR(VLOOKUP(F209,BDD!$W$2:$AA$200,5,FALSE)),"",VLOOKUP(F209,BDD!$W$2:$AA$200,5,FALSE))</f>
        <v/>
      </c>
      <c r="H209" s="93"/>
      <c r="I209" s="93"/>
      <c r="J209" s="95"/>
    </row>
    <row r="210" spans="1:10" x14ac:dyDescent="0.3">
      <c r="A210" s="76">
        <v>205</v>
      </c>
      <c r="B210" s="97"/>
      <c r="C210" s="92"/>
      <c r="D210" s="93"/>
      <c r="E210" s="93"/>
      <c r="F210" s="93"/>
      <c r="G210" s="94" t="str">
        <f>IF(ISERROR(VLOOKUP(F210,BDD!$W$2:$AA$200,5,FALSE)),"",VLOOKUP(F210,BDD!$W$2:$AA$200,5,FALSE))</f>
        <v/>
      </c>
      <c r="H210" s="93"/>
      <c r="I210" s="93"/>
      <c r="J210" s="95"/>
    </row>
    <row r="211" spans="1:10" x14ac:dyDescent="0.3">
      <c r="A211" s="76">
        <v>206</v>
      </c>
      <c r="B211" s="97"/>
      <c r="C211" s="92"/>
      <c r="D211" s="93"/>
      <c r="E211" s="93"/>
      <c r="F211" s="93"/>
      <c r="G211" s="94" t="str">
        <f>IF(ISERROR(VLOOKUP(F211,BDD!$W$2:$AA$200,5,FALSE)),"",VLOOKUP(F211,BDD!$W$2:$AA$200,5,FALSE))</f>
        <v/>
      </c>
      <c r="H211" s="93"/>
      <c r="I211" s="93"/>
      <c r="J211" s="95"/>
    </row>
    <row r="212" spans="1:10" x14ac:dyDescent="0.3">
      <c r="A212" s="76">
        <v>207</v>
      </c>
      <c r="B212" s="97"/>
      <c r="C212" s="92"/>
      <c r="D212" s="93"/>
      <c r="E212" s="93"/>
      <c r="F212" s="93"/>
      <c r="G212" s="94" t="str">
        <f>IF(ISERROR(VLOOKUP(F212,BDD!$W$2:$AA$200,5,FALSE)),"",VLOOKUP(F212,BDD!$W$2:$AA$200,5,FALSE))</f>
        <v/>
      </c>
      <c r="H212" s="93"/>
      <c r="I212" s="93"/>
      <c r="J212" s="95"/>
    </row>
    <row r="213" spans="1:10" x14ac:dyDescent="0.3">
      <c r="A213" s="76">
        <v>208</v>
      </c>
      <c r="B213" s="97"/>
      <c r="C213" s="92"/>
      <c r="D213" s="93"/>
      <c r="E213" s="93"/>
      <c r="F213" s="93"/>
      <c r="G213" s="94" t="str">
        <f>IF(ISERROR(VLOOKUP(F213,BDD!$W$2:$AA$200,5,FALSE)),"",VLOOKUP(F213,BDD!$W$2:$AA$200,5,FALSE))</f>
        <v/>
      </c>
      <c r="H213" s="93"/>
      <c r="I213" s="93"/>
      <c r="J213" s="95"/>
    </row>
    <row r="214" spans="1:10" x14ac:dyDescent="0.3">
      <c r="A214" s="76">
        <v>209</v>
      </c>
      <c r="B214" s="97"/>
      <c r="C214" s="92"/>
      <c r="D214" s="93"/>
      <c r="E214" s="93"/>
      <c r="F214" s="93"/>
      <c r="G214" s="94" t="str">
        <f>IF(ISERROR(VLOOKUP(F214,BDD!$W$2:$AA$200,5,FALSE)),"",VLOOKUP(F214,BDD!$W$2:$AA$200,5,FALSE))</f>
        <v/>
      </c>
      <c r="H214" s="93"/>
      <c r="I214" s="93"/>
      <c r="J214" s="95"/>
    </row>
    <row r="215" spans="1:10" x14ac:dyDescent="0.3">
      <c r="A215" s="76">
        <v>210</v>
      </c>
      <c r="B215" s="97"/>
      <c r="C215" s="92"/>
      <c r="D215" s="93"/>
      <c r="E215" s="93"/>
      <c r="F215" s="93"/>
      <c r="G215" s="94" t="str">
        <f>IF(ISERROR(VLOOKUP(F215,BDD!$W$2:$AA$200,5,FALSE)),"",VLOOKUP(F215,BDD!$W$2:$AA$200,5,FALSE))</f>
        <v/>
      </c>
      <c r="H215" s="93"/>
      <c r="I215" s="93"/>
      <c r="J215" s="95"/>
    </row>
    <row r="216" spans="1:10" x14ac:dyDescent="0.3">
      <c r="A216" s="76">
        <v>211</v>
      </c>
      <c r="B216" s="97"/>
      <c r="C216" s="92"/>
      <c r="D216" s="93"/>
      <c r="E216" s="93"/>
      <c r="F216" s="93"/>
      <c r="G216" s="94" t="str">
        <f>IF(ISERROR(VLOOKUP(F216,BDD!$W$2:$AA$200,5,FALSE)),"",VLOOKUP(F216,BDD!$W$2:$AA$200,5,FALSE))</f>
        <v/>
      </c>
      <c r="H216" s="93"/>
      <c r="I216" s="93"/>
      <c r="J216" s="95"/>
    </row>
    <row r="217" spans="1:10" x14ac:dyDescent="0.3">
      <c r="A217" s="76">
        <v>212</v>
      </c>
      <c r="B217" s="97"/>
      <c r="C217" s="92"/>
      <c r="D217" s="93"/>
      <c r="E217" s="93"/>
      <c r="F217" s="93"/>
      <c r="G217" s="94" t="str">
        <f>IF(ISERROR(VLOOKUP(F217,BDD!$W$2:$AA$200,5,FALSE)),"",VLOOKUP(F217,BDD!$W$2:$AA$200,5,FALSE))</f>
        <v/>
      </c>
      <c r="H217" s="93"/>
      <c r="I217" s="93"/>
      <c r="J217" s="95"/>
    </row>
    <row r="218" spans="1:10" x14ac:dyDescent="0.3">
      <c r="A218" s="76">
        <v>213</v>
      </c>
      <c r="B218" s="97"/>
      <c r="C218" s="92"/>
      <c r="D218" s="93"/>
      <c r="E218" s="93"/>
      <c r="F218" s="93"/>
      <c r="G218" s="94" t="str">
        <f>IF(ISERROR(VLOOKUP(F218,BDD!$W$2:$AA$200,5,FALSE)),"",VLOOKUP(F218,BDD!$W$2:$AA$200,5,FALSE))</f>
        <v/>
      </c>
      <c r="H218" s="93"/>
      <c r="I218" s="93"/>
      <c r="J218" s="95"/>
    </row>
    <row r="219" spans="1:10" x14ac:dyDescent="0.3">
      <c r="A219" s="76">
        <v>214</v>
      </c>
      <c r="B219" s="97"/>
      <c r="C219" s="92"/>
      <c r="D219" s="93"/>
      <c r="E219" s="93"/>
      <c r="F219" s="93"/>
      <c r="G219" s="94" t="str">
        <f>IF(ISERROR(VLOOKUP(F219,BDD!$W$2:$AA$200,5,FALSE)),"",VLOOKUP(F219,BDD!$W$2:$AA$200,5,FALSE))</f>
        <v/>
      </c>
      <c r="H219" s="93"/>
      <c r="I219" s="93"/>
      <c r="J219" s="95"/>
    </row>
    <row r="220" spans="1:10" x14ac:dyDescent="0.3">
      <c r="A220" s="76">
        <v>215</v>
      </c>
      <c r="B220" s="97"/>
      <c r="C220" s="92"/>
      <c r="D220" s="93"/>
      <c r="E220" s="93"/>
      <c r="F220" s="93"/>
      <c r="G220" s="94" t="str">
        <f>IF(ISERROR(VLOOKUP(F220,BDD!$W$2:$AA$200,5,FALSE)),"",VLOOKUP(F220,BDD!$W$2:$AA$200,5,FALSE))</f>
        <v/>
      </c>
      <c r="H220" s="93"/>
      <c r="I220" s="93"/>
      <c r="J220" s="95"/>
    </row>
    <row r="221" spans="1:10" x14ac:dyDescent="0.3">
      <c r="A221" s="76">
        <v>216</v>
      </c>
      <c r="B221" s="97"/>
      <c r="C221" s="92"/>
      <c r="D221" s="93"/>
      <c r="E221" s="93"/>
      <c r="F221" s="93"/>
      <c r="G221" s="94" t="str">
        <f>IF(ISERROR(VLOOKUP(F221,BDD!$W$2:$AA$200,5,FALSE)),"",VLOOKUP(F221,BDD!$W$2:$AA$200,5,FALSE))</f>
        <v/>
      </c>
      <c r="H221" s="93"/>
      <c r="I221" s="93"/>
      <c r="J221" s="95"/>
    </row>
    <row r="222" spans="1:10" x14ac:dyDescent="0.3">
      <c r="A222" s="76">
        <v>217</v>
      </c>
      <c r="B222" s="97"/>
      <c r="C222" s="92"/>
      <c r="D222" s="93"/>
      <c r="E222" s="93"/>
      <c r="F222" s="93"/>
      <c r="G222" s="94" t="str">
        <f>IF(ISERROR(VLOOKUP(F222,BDD!$W$2:$AA$200,5,FALSE)),"",VLOOKUP(F222,BDD!$W$2:$AA$200,5,FALSE))</f>
        <v/>
      </c>
      <c r="H222" s="93"/>
      <c r="I222" s="93"/>
      <c r="J222" s="95"/>
    </row>
    <row r="223" spans="1:10" x14ac:dyDescent="0.3">
      <c r="A223" s="76">
        <v>218</v>
      </c>
      <c r="B223" s="97"/>
      <c r="C223" s="92"/>
      <c r="D223" s="93"/>
      <c r="E223" s="93"/>
      <c r="F223" s="93"/>
      <c r="G223" s="94" t="str">
        <f>IF(ISERROR(VLOOKUP(F223,BDD!$W$2:$AA$200,5,FALSE)),"",VLOOKUP(F223,BDD!$W$2:$AA$200,5,FALSE))</f>
        <v/>
      </c>
      <c r="H223" s="93"/>
      <c r="I223" s="93"/>
      <c r="J223" s="95"/>
    </row>
    <row r="224" spans="1:10" x14ac:dyDescent="0.3">
      <c r="A224" s="76">
        <v>219</v>
      </c>
      <c r="B224" s="97"/>
      <c r="C224" s="92"/>
      <c r="D224" s="93"/>
      <c r="E224" s="93"/>
      <c r="F224" s="93"/>
      <c r="G224" s="94" t="str">
        <f>IF(ISERROR(VLOOKUP(F224,BDD!$W$2:$AA$200,5,FALSE)),"",VLOOKUP(F224,BDD!$W$2:$AA$200,5,FALSE))</f>
        <v/>
      </c>
      <c r="H224" s="93"/>
      <c r="I224" s="93"/>
      <c r="J224" s="95"/>
    </row>
    <row r="225" spans="1:10" x14ac:dyDescent="0.3">
      <c r="A225" s="76">
        <v>220</v>
      </c>
      <c r="B225" s="97"/>
      <c r="C225" s="92"/>
      <c r="D225" s="93"/>
      <c r="E225" s="93"/>
      <c r="F225" s="93"/>
      <c r="G225" s="94" t="str">
        <f>IF(ISERROR(VLOOKUP(F225,BDD!$W$2:$AA$200,5,FALSE)),"",VLOOKUP(F225,BDD!$W$2:$AA$200,5,FALSE))</f>
        <v/>
      </c>
      <c r="H225" s="93"/>
      <c r="I225" s="93"/>
      <c r="J225" s="95"/>
    </row>
    <row r="226" spans="1:10" x14ac:dyDescent="0.3">
      <c r="A226" s="76">
        <v>221</v>
      </c>
      <c r="B226" s="97"/>
      <c r="C226" s="92"/>
      <c r="D226" s="93"/>
      <c r="E226" s="93"/>
      <c r="F226" s="93"/>
      <c r="G226" s="94" t="str">
        <f>IF(ISERROR(VLOOKUP(F226,BDD!$W$2:$AA$200,5,FALSE)),"",VLOOKUP(F226,BDD!$W$2:$AA$200,5,FALSE))</f>
        <v/>
      </c>
      <c r="H226" s="93"/>
      <c r="I226" s="93"/>
      <c r="J226" s="95"/>
    </row>
    <row r="227" spans="1:10" x14ac:dyDescent="0.3">
      <c r="A227" s="76">
        <v>222</v>
      </c>
      <c r="B227" s="97"/>
      <c r="C227" s="92"/>
      <c r="D227" s="93"/>
      <c r="E227" s="93"/>
      <c r="F227" s="93"/>
      <c r="G227" s="94" t="str">
        <f>IF(ISERROR(VLOOKUP(F227,BDD!$W$2:$AA$200,5,FALSE)),"",VLOOKUP(F227,BDD!$W$2:$AA$200,5,FALSE))</f>
        <v/>
      </c>
      <c r="H227" s="93"/>
      <c r="I227" s="93"/>
      <c r="J227" s="95"/>
    </row>
    <row r="228" spans="1:10" x14ac:dyDescent="0.3">
      <c r="A228" s="76">
        <v>223</v>
      </c>
      <c r="B228" s="97"/>
      <c r="C228" s="92"/>
      <c r="D228" s="93"/>
      <c r="E228" s="93"/>
      <c r="F228" s="93"/>
      <c r="G228" s="94" t="str">
        <f>IF(ISERROR(VLOOKUP(F228,BDD!$W$2:$AA$200,5,FALSE)),"",VLOOKUP(F228,BDD!$W$2:$AA$200,5,FALSE))</f>
        <v/>
      </c>
      <c r="H228" s="93"/>
      <c r="I228" s="93"/>
      <c r="J228" s="95"/>
    </row>
    <row r="229" spans="1:10" x14ac:dyDescent="0.3">
      <c r="A229" s="76">
        <v>224</v>
      </c>
      <c r="B229" s="97"/>
      <c r="C229" s="92"/>
      <c r="D229" s="93"/>
      <c r="E229" s="93"/>
      <c r="F229" s="93"/>
      <c r="G229" s="94" t="str">
        <f>IF(ISERROR(VLOOKUP(F229,BDD!$W$2:$AA$200,5,FALSE)),"",VLOOKUP(F229,BDD!$W$2:$AA$200,5,FALSE))</f>
        <v/>
      </c>
      <c r="H229" s="93"/>
      <c r="I229" s="93"/>
      <c r="J229" s="95"/>
    </row>
    <row r="230" spans="1:10" x14ac:dyDescent="0.3">
      <c r="A230" s="76">
        <v>225</v>
      </c>
      <c r="B230" s="97"/>
      <c r="C230" s="92"/>
      <c r="D230" s="93"/>
      <c r="E230" s="93"/>
      <c r="F230" s="93"/>
      <c r="G230" s="94" t="str">
        <f>IF(ISERROR(VLOOKUP(F230,BDD!$W$2:$AA$200,5,FALSE)),"",VLOOKUP(F230,BDD!$W$2:$AA$200,5,FALSE))</f>
        <v/>
      </c>
      <c r="H230" s="93"/>
      <c r="I230" s="93"/>
      <c r="J230" s="95"/>
    </row>
    <row r="231" spans="1:10" x14ac:dyDescent="0.3">
      <c r="A231" s="76">
        <v>226</v>
      </c>
      <c r="B231" s="97"/>
      <c r="C231" s="92"/>
      <c r="D231" s="93"/>
      <c r="E231" s="93"/>
      <c r="F231" s="93"/>
      <c r="G231" s="94" t="str">
        <f>IF(ISERROR(VLOOKUP(F231,BDD!$W$2:$AA$200,5,FALSE)),"",VLOOKUP(F231,BDD!$W$2:$AA$200,5,FALSE))</f>
        <v/>
      </c>
      <c r="H231" s="93"/>
      <c r="I231" s="93"/>
      <c r="J231" s="95"/>
    </row>
    <row r="232" spans="1:10" x14ac:dyDescent="0.3">
      <c r="A232" s="76">
        <v>227</v>
      </c>
      <c r="B232" s="97"/>
      <c r="C232" s="92"/>
      <c r="D232" s="93"/>
      <c r="E232" s="93"/>
      <c r="F232" s="93"/>
      <c r="G232" s="94" t="str">
        <f>IF(ISERROR(VLOOKUP(F232,BDD!$W$2:$AA$200,5,FALSE)),"",VLOOKUP(F232,BDD!$W$2:$AA$200,5,FALSE))</f>
        <v/>
      </c>
      <c r="H232" s="93"/>
      <c r="I232" s="93"/>
      <c r="J232" s="95"/>
    </row>
    <row r="233" spans="1:10" x14ac:dyDescent="0.3">
      <c r="A233" s="76">
        <v>228</v>
      </c>
      <c r="B233" s="97"/>
      <c r="C233" s="92"/>
      <c r="D233" s="93"/>
      <c r="E233" s="93"/>
      <c r="F233" s="93"/>
      <c r="G233" s="94" t="str">
        <f>IF(ISERROR(VLOOKUP(F233,BDD!$W$2:$AA$200,5,FALSE)),"",VLOOKUP(F233,BDD!$W$2:$AA$200,5,FALSE))</f>
        <v/>
      </c>
      <c r="H233" s="93"/>
      <c r="I233" s="93"/>
      <c r="J233" s="95"/>
    </row>
    <row r="234" spans="1:10" x14ac:dyDescent="0.3">
      <c r="A234" s="76">
        <v>229</v>
      </c>
      <c r="B234" s="97"/>
      <c r="C234" s="92"/>
      <c r="D234" s="93"/>
      <c r="E234" s="93"/>
      <c r="F234" s="93"/>
      <c r="G234" s="94" t="str">
        <f>IF(ISERROR(VLOOKUP(F234,BDD!$W$2:$AA$200,5,FALSE)),"",VLOOKUP(F234,BDD!$W$2:$AA$200,5,FALSE))</f>
        <v/>
      </c>
      <c r="H234" s="93"/>
      <c r="I234" s="93"/>
      <c r="J234" s="95"/>
    </row>
    <row r="235" spans="1:10" x14ac:dyDescent="0.3">
      <c r="A235" s="76">
        <v>230</v>
      </c>
      <c r="B235" s="97"/>
      <c r="C235" s="92"/>
      <c r="D235" s="93"/>
      <c r="E235" s="93"/>
      <c r="F235" s="93"/>
      <c r="G235" s="94" t="str">
        <f>IF(ISERROR(VLOOKUP(F235,BDD!$W$2:$AA$200,5,FALSE)),"",VLOOKUP(F235,BDD!$W$2:$AA$200,5,FALSE))</f>
        <v/>
      </c>
      <c r="H235" s="93"/>
      <c r="I235" s="93"/>
      <c r="J235" s="95"/>
    </row>
    <row r="236" spans="1:10" x14ac:dyDescent="0.3">
      <c r="A236" s="76">
        <v>231</v>
      </c>
      <c r="B236" s="97"/>
      <c r="C236" s="92"/>
      <c r="D236" s="93"/>
      <c r="E236" s="93"/>
      <c r="F236" s="93"/>
      <c r="G236" s="94" t="str">
        <f>IF(ISERROR(VLOOKUP(F236,BDD!$W$2:$AA$200,5,FALSE)),"",VLOOKUP(F236,BDD!$W$2:$AA$200,5,FALSE))</f>
        <v/>
      </c>
      <c r="H236" s="93"/>
      <c r="I236" s="93"/>
      <c r="J236" s="95"/>
    </row>
    <row r="237" spans="1:10" x14ac:dyDescent="0.3">
      <c r="A237" s="76">
        <v>232</v>
      </c>
      <c r="B237" s="97"/>
      <c r="C237" s="92"/>
      <c r="D237" s="93"/>
      <c r="E237" s="93"/>
      <c r="F237" s="93"/>
      <c r="G237" s="94" t="str">
        <f>IF(ISERROR(VLOOKUP(F237,BDD!$W$2:$AA$200,5,FALSE)),"",VLOOKUP(F237,BDD!$W$2:$AA$200,5,FALSE))</f>
        <v/>
      </c>
      <c r="H237" s="93"/>
      <c r="I237" s="93"/>
      <c r="J237" s="95"/>
    </row>
    <row r="238" spans="1:10" x14ac:dyDescent="0.3">
      <c r="A238" s="76">
        <v>233</v>
      </c>
      <c r="B238" s="97"/>
      <c r="C238" s="92"/>
      <c r="D238" s="93"/>
      <c r="E238" s="93"/>
      <c r="F238" s="93"/>
      <c r="G238" s="94" t="str">
        <f>IF(ISERROR(VLOOKUP(F238,BDD!$W$2:$AA$200,5,FALSE)),"",VLOOKUP(F238,BDD!$W$2:$AA$200,5,FALSE))</f>
        <v/>
      </c>
      <c r="H238" s="93"/>
      <c r="I238" s="93"/>
      <c r="J238" s="95"/>
    </row>
    <row r="239" spans="1:10" x14ac:dyDescent="0.3">
      <c r="A239" s="76">
        <v>234</v>
      </c>
      <c r="B239" s="97"/>
      <c r="C239" s="92"/>
      <c r="D239" s="93"/>
      <c r="E239" s="93"/>
      <c r="F239" s="93"/>
      <c r="G239" s="94" t="str">
        <f>IF(ISERROR(VLOOKUP(F239,BDD!$W$2:$AA$200,5,FALSE)),"",VLOOKUP(F239,BDD!$W$2:$AA$200,5,FALSE))</f>
        <v/>
      </c>
      <c r="H239" s="93"/>
      <c r="I239" s="93"/>
      <c r="J239" s="95"/>
    </row>
    <row r="240" spans="1:10" x14ac:dyDescent="0.3">
      <c r="A240" s="76">
        <v>235</v>
      </c>
      <c r="B240" s="97"/>
      <c r="C240" s="92"/>
      <c r="D240" s="93"/>
      <c r="E240" s="93"/>
      <c r="F240" s="93"/>
      <c r="G240" s="94" t="str">
        <f>IF(ISERROR(VLOOKUP(F240,BDD!$W$2:$AA$200,5,FALSE)),"",VLOOKUP(F240,BDD!$W$2:$AA$200,5,FALSE))</f>
        <v/>
      </c>
      <c r="H240" s="93"/>
      <c r="I240" s="93"/>
      <c r="J240" s="95"/>
    </row>
    <row r="241" spans="1:10" x14ac:dyDescent="0.3">
      <c r="A241" s="76">
        <v>236</v>
      </c>
      <c r="B241" s="97"/>
      <c r="C241" s="92"/>
      <c r="D241" s="93"/>
      <c r="E241" s="93"/>
      <c r="F241" s="93"/>
      <c r="G241" s="94" t="str">
        <f>IF(ISERROR(VLOOKUP(F241,BDD!$W$2:$AA$200,5,FALSE)),"",VLOOKUP(F241,BDD!$W$2:$AA$200,5,FALSE))</f>
        <v/>
      </c>
      <c r="H241" s="93"/>
      <c r="I241" s="93"/>
      <c r="J241" s="95"/>
    </row>
    <row r="242" spans="1:10" x14ac:dyDescent="0.3">
      <c r="A242" s="76">
        <v>237</v>
      </c>
      <c r="B242" s="97"/>
      <c r="C242" s="92"/>
      <c r="D242" s="93"/>
      <c r="E242" s="93"/>
      <c r="F242" s="93"/>
      <c r="G242" s="94" t="str">
        <f>IF(ISERROR(VLOOKUP(F242,BDD!$W$2:$AA$200,5,FALSE)),"",VLOOKUP(F242,BDD!$W$2:$AA$200,5,FALSE))</f>
        <v/>
      </c>
      <c r="H242" s="93"/>
      <c r="I242" s="93"/>
      <c r="J242" s="95"/>
    </row>
    <row r="243" spans="1:10" x14ac:dyDescent="0.3">
      <c r="A243" s="76">
        <v>238</v>
      </c>
      <c r="B243" s="97"/>
      <c r="C243" s="92"/>
      <c r="D243" s="93"/>
      <c r="E243" s="93"/>
      <c r="F243" s="93"/>
      <c r="G243" s="94" t="str">
        <f>IF(ISERROR(VLOOKUP(F243,BDD!$W$2:$AA$200,5,FALSE)),"",VLOOKUP(F243,BDD!$W$2:$AA$200,5,FALSE))</f>
        <v/>
      </c>
      <c r="H243" s="93"/>
      <c r="I243" s="93"/>
      <c r="J243" s="95"/>
    </row>
    <row r="244" spans="1:10" x14ac:dyDescent="0.3">
      <c r="A244" s="76">
        <v>239</v>
      </c>
      <c r="B244" s="97"/>
      <c r="C244" s="92"/>
      <c r="D244" s="93"/>
      <c r="E244" s="93"/>
      <c r="F244" s="93"/>
      <c r="G244" s="94" t="str">
        <f>IF(ISERROR(VLOOKUP(F244,BDD!$W$2:$AA$200,5,FALSE)),"",VLOOKUP(F244,BDD!$W$2:$AA$200,5,FALSE))</f>
        <v/>
      </c>
      <c r="H244" s="93"/>
      <c r="I244" s="93"/>
      <c r="J244" s="95"/>
    </row>
    <row r="245" spans="1:10" x14ac:dyDescent="0.3">
      <c r="A245" s="76">
        <v>240</v>
      </c>
      <c r="B245" s="97"/>
      <c r="C245" s="92"/>
      <c r="D245" s="93"/>
      <c r="E245" s="93"/>
      <c r="F245" s="93"/>
      <c r="G245" s="94" t="str">
        <f>IF(ISERROR(VLOOKUP(F245,BDD!$W$2:$AA$200,5,FALSE)),"",VLOOKUP(F245,BDD!$W$2:$AA$200,5,FALSE))</f>
        <v/>
      </c>
      <c r="H245" s="93"/>
      <c r="I245" s="93"/>
      <c r="J245" s="95"/>
    </row>
    <row r="246" spans="1:10" x14ac:dyDescent="0.3">
      <c r="A246" s="76">
        <v>241</v>
      </c>
      <c r="B246" s="97"/>
      <c r="C246" s="92"/>
      <c r="D246" s="93"/>
      <c r="E246" s="93"/>
      <c r="F246" s="93"/>
      <c r="G246" s="94" t="str">
        <f>IF(ISERROR(VLOOKUP(F246,BDD!$W$2:$AA$200,5,FALSE)),"",VLOOKUP(F246,BDD!$W$2:$AA$200,5,FALSE))</f>
        <v/>
      </c>
      <c r="H246" s="93"/>
      <c r="I246" s="93"/>
      <c r="J246" s="95"/>
    </row>
    <row r="247" spans="1:10" x14ac:dyDescent="0.3">
      <c r="A247" s="76">
        <v>242</v>
      </c>
      <c r="B247" s="97"/>
      <c r="C247" s="92"/>
      <c r="D247" s="93"/>
      <c r="E247" s="93"/>
      <c r="F247" s="93"/>
      <c r="G247" s="94" t="str">
        <f>IF(ISERROR(VLOOKUP(F247,BDD!$W$2:$AA$200,5,FALSE)),"",VLOOKUP(F247,BDD!$W$2:$AA$200,5,FALSE))</f>
        <v/>
      </c>
      <c r="H247" s="93"/>
      <c r="I247" s="93"/>
      <c r="J247" s="95"/>
    </row>
    <row r="248" spans="1:10" x14ac:dyDescent="0.3">
      <c r="A248" s="76">
        <v>243</v>
      </c>
      <c r="B248" s="97"/>
      <c r="C248" s="92"/>
      <c r="D248" s="93"/>
      <c r="E248" s="93"/>
      <c r="F248" s="93"/>
      <c r="G248" s="94" t="str">
        <f>IF(ISERROR(VLOOKUP(F248,BDD!$W$2:$AA$200,5,FALSE)),"",VLOOKUP(F248,BDD!$W$2:$AA$200,5,FALSE))</f>
        <v/>
      </c>
      <c r="H248" s="93"/>
      <c r="I248" s="93"/>
      <c r="J248" s="95"/>
    </row>
    <row r="249" spans="1:10" x14ac:dyDescent="0.3">
      <c r="A249" s="76">
        <v>244</v>
      </c>
      <c r="B249" s="97"/>
      <c r="C249" s="92"/>
      <c r="D249" s="93"/>
      <c r="E249" s="93"/>
      <c r="F249" s="93"/>
      <c r="G249" s="94" t="str">
        <f>IF(ISERROR(VLOOKUP(F249,BDD!$W$2:$AA$200,5,FALSE)),"",VLOOKUP(F249,BDD!$W$2:$AA$200,5,FALSE))</f>
        <v/>
      </c>
      <c r="H249" s="93"/>
      <c r="I249" s="93"/>
      <c r="J249" s="95"/>
    </row>
    <row r="250" spans="1:10" x14ac:dyDescent="0.3">
      <c r="A250" s="76">
        <v>245</v>
      </c>
      <c r="B250" s="97"/>
      <c r="C250" s="92"/>
      <c r="D250" s="93"/>
      <c r="E250" s="93"/>
      <c r="F250" s="93"/>
      <c r="G250" s="94" t="str">
        <f>IF(ISERROR(VLOOKUP(F250,BDD!$W$2:$AA$200,5,FALSE)),"",VLOOKUP(F250,BDD!$W$2:$AA$200,5,FALSE))</f>
        <v/>
      </c>
      <c r="H250" s="93"/>
      <c r="I250" s="93"/>
      <c r="J250" s="95"/>
    </row>
    <row r="251" spans="1:10" x14ac:dyDescent="0.3">
      <c r="A251" s="76">
        <v>246</v>
      </c>
      <c r="B251" s="97"/>
      <c r="C251" s="92"/>
      <c r="D251" s="93"/>
      <c r="E251" s="93"/>
      <c r="F251" s="93"/>
      <c r="G251" s="94" t="str">
        <f>IF(ISERROR(VLOOKUP(F251,BDD!$W$2:$AA$200,5,FALSE)),"",VLOOKUP(F251,BDD!$W$2:$AA$200,5,FALSE))</f>
        <v/>
      </c>
      <c r="H251" s="93"/>
      <c r="I251" s="93"/>
      <c r="J251" s="95"/>
    </row>
    <row r="252" spans="1:10" x14ac:dyDescent="0.3">
      <c r="A252" s="76">
        <v>247</v>
      </c>
      <c r="B252" s="97"/>
      <c r="C252" s="92"/>
      <c r="D252" s="93"/>
      <c r="E252" s="93"/>
      <c r="F252" s="93"/>
      <c r="G252" s="94" t="str">
        <f>IF(ISERROR(VLOOKUP(F252,BDD!$W$2:$AA$200,5,FALSE)),"",VLOOKUP(F252,BDD!$W$2:$AA$200,5,FALSE))</f>
        <v/>
      </c>
      <c r="H252" s="93"/>
      <c r="I252" s="93"/>
      <c r="J252" s="95"/>
    </row>
    <row r="253" spans="1:10" x14ac:dyDescent="0.3">
      <c r="A253" s="76">
        <v>248</v>
      </c>
      <c r="B253" s="97"/>
      <c r="C253" s="92"/>
      <c r="D253" s="93"/>
      <c r="E253" s="93"/>
      <c r="F253" s="93"/>
      <c r="G253" s="94" t="str">
        <f>IF(ISERROR(VLOOKUP(F253,BDD!$W$2:$AA$200,5,FALSE)),"",VLOOKUP(F253,BDD!$W$2:$AA$200,5,FALSE))</f>
        <v/>
      </c>
      <c r="H253" s="93"/>
      <c r="I253" s="93"/>
      <c r="J253" s="95"/>
    </row>
    <row r="254" spans="1:10" x14ac:dyDescent="0.3">
      <c r="A254" s="76">
        <v>249</v>
      </c>
      <c r="B254" s="97"/>
      <c r="C254" s="92"/>
      <c r="D254" s="93"/>
      <c r="E254" s="93"/>
      <c r="F254" s="93"/>
      <c r="G254" s="94" t="str">
        <f>IF(ISERROR(VLOOKUP(F254,BDD!$W$2:$AA$200,5,FALSE)),"",VLOOKUP(F254,BDD!$W$2:$AA$200,5,FALSE))</f>
        <v/>
      </c>
      <c r="H254" s="93"/>
      <c r="I254" s="93"/>
      <c r="J254" s="95"/>
    </row>
    <row r="255" spans="1:10" x14ac:dyDescent="0.3">
      <c r="A255" s="76">
        <v>250</v>
      </c>
      <c r="B255" s="97"/>
      <c r="C255" s="92"/>
      <c r="D255" s="93"/>
      <c r="E255" s="93"/>
      <c r="F255" s="93"/>
      <c r="G255" s="94" t="str">
        <f>IF(ISERROR(VLOOKUP(F255,BDD!$W$2:$AA$200,5,FALSE)),"",VLOOKUP(F255,BDD!$W$2:$AA$200,5,FALSE))</f>
        <v/>
      </c>
      <c r="H255" s="93"/>
      <c r="I255" s="93"/>
      <c r="J255" s="95"/>
    </row>
    <row r="256" spans="1:10" x14ac:dyDescent="0.3">
      <c r="A256" s="76">
        <v>251</v>
      </c>
      <c r="B256" s="97"/>
      <c r="C256" s="92"/>
      <c r="D256" s="93"/>
      <c r="E256" s="93"/>
      <c r="F256" s="93"/>
      <c r="G256" s="94" t="str">
        <f>IF(ISERROR(VLOOKUP(F256,BDD!$W$2:$AA$200,5,FALSE)),"",VLOOKUP(F256,BDD!$W$2:$AA$200,5,FALSE))</f>
        <v/>
      </c>
      <c r="H256" s="93"/>
      <c r="I256" s="93"/>
      <c r="J256" s="95"/>
    </row>
    <row r="257" spans="1:10" x14ac:dyDescent="0.3">
      <c r="A257" s="76">
        <v>252</v>
      </c>
      <c r="B257" s="97"/>
      <c r="C257" s="92"/>
      <c r="D257" s="93"/>
      <c r="E257" s="93"/>
      <c r="F257" s="93"/>
      <c r="G257" s="94" t="str">
        <f>IF(ISERROR(VLOOKUP(F257,BDD!$W$2:$AA$200,5,FALSE)),"",VLOOKUP(F257,BDD!$W$2:$AA$200,5,FALSE))</f>
        <v/>
      </c>
      <c r="H257" s="93"/>
      <c r="I257" s="93"/>
      <c r="J257" s="95"/>
    </row>
    <row r="258" spans="1:10" x14ac:dyDescent="0.3">
      <c r="A258" s="76">
        <v>253</v>
      </c>
      <c r="B258" s="97"/>
      <c r="C258" s="92"/>
      <c r="D258" s="93"/>
      <c r="E258" s="93"/>
      <c r="F258" s="93"/>
      <c r="G258" s="94" t="str">
        <f>IF(ISERROR(VLOOKUP(F258,BDD!$W$2:$AA$200,5,FALSE)),"",VLOOKUP(F258,BDD!$W$2:$AA$200,5,FALSE))</f>
        <v/>
      </c>
      <c r="H258" s="93"/>
      <c r="I258" s="93"/>
      <c r="J258" s="95"/>
    </row>
    <row r="259" spans="1:10" x14ac:dyDescent="0.3">
      <c r="A259" s="76">
        <v>254</v>
      </c>
      <c r="B259" s="97"/>
      <c r="C259" s="92"/>
      <c r="D259" s="93"/>
      <c r="E259" s="93"/>
      <c r="F259" s="93"/>
      <c r="G259" s="94" t="str">
        <f>IF(ISERROR(VLOOKUP(F259,BDD!$W$2:$AA$200,5,FALSE)),"",VLOOKUP(F259,BDD!$W$2:$AA$200,5,FALSE))</f>
        <v/>
      </c>
      <c r="H259" s="93"/>
      <c r="I259" s="93"/>
      <c r="J259" s="95"/>
    </row>
    <row r="260" spans="1:10" x14ac:dyDescent="0.3">
      <c r="A260" s="76">
        <v>255</v>
      </c>
      <c r="B260" s="97"/>
      <c r="C260" s="92"/>
      <c r="D260" s="93"/>
      <c r="E260" s="93"/>
      <c r="F260" s="93"/>
      <c r="G260" s="94" t="str">
        <f>IF(ISERROR(VLOOKUP(F260,BDD!$W$2:$AA$200,5,FALSE)),"",VLOOKUP(F260,BDD!$W$2:$AA$200,5,FALSE))</f>
        <v/>
      </c>
      <c r="H260" s="93"/>
      <c r="I260" s="93"/>
      <c r="J260" s="95"/>
    </row>
    <row r="261" spans="1:10" x14ac:dyDescent="0.3">
      <c r="A261" s="76">
        <v>256</v>
      </c>
      <c r="B261" s="97"/>
      <c r="C261" s="92"/>
      <c r="D261" s="93"/>
      <c r="E261" s="93"/>
      <c r="F261" s="93"/>
      <c r="G261" s="94" t="str">
        <f>IF(ISERROR(VLOOKUP(F261,BDD!$W$2:$AA$200,5,FALSE)),"",VLOOKUP(F261,BDD!$W$2:$AA$200,5,FALSE))</f>
        <v/>
      </c>
      <c r="H261" s="93"/>
      <c r="I261" s="93"/>
      <c r="J261" s="95"/>
    </row>
    <row r="262" spans="1:10" x14ac:dyDescent="0.3">
      <c r="A262" s="76">
        <v>257</v>
      </c>
      <c r="B262" s="97"/>
      <c r="C262" s="92"/>
      <c r="D262" s="93"/>
      <c r="E262" s="93"/>
      <c r="F262" s="93"/>
      <c r="G262" s="94" t="str">
        <f>IF(ISERROR(VLOOKUP(F262,BDD!$W$2:$AA$200,5,FALSE)),"",VLOOKUP(F262,BDD!$W$2:$AA$200,5,FALSE))</f>
        <v/>
      </c>
      <c r="H262" s="93"/>
      <c r="I262" s="93"/>
      <c r="J262" s="95"/>
    </row>
    <row r="263" spans="1:10" x14ac:dyDescent="0.3">
      <c r="A263" s="76">
        <v>258</v>
      </c>
      <c r="B263" s="97"/>
      <c r="C263" s="92"/>
      <c r="D263" s="93"/>
      <c r="E263" s="93"/>
      <c r="F263" s="93"/>
      <c r="G263" s="94" t="str">
        <f>IF(ISERROR(VLOOKUP(F263,BDD!$W$2:$AA$200,5,FALSE)),"",VLOOKUP(F263,BDD!$W$2:$AA$200,5,FALSE))</f>
        <v/>
      </c>
      <c r="H263" s="93"/>
      <c r="I263" s="93"/>
      <c r="J263" s="95"/>
    </row>
    <row r="264" spans="1:10" x14ac:dyDescent="0.3">
      <c r="A264" s="76">
        <v>259</v>
      </c>
      <c r="B264" s="97"/>
      <c r="C264" s="92"/>
      <c r="D264" s="93"/>
      <c r="E264" s="93"/>
      <c r="F264" s="93"/>
      <c r="G264" s="94" t="str">
        <f>IF(ISERROR(VLOOKUP(F264,BDD!$W$2:$AA$200,5,FALSE)),"",VLOOKUP(F264,BDD!$W$2:$AA$200,5,FALSE))</f>
        <v/>
      </c>
      <c r="H264" s="93"/>
      <c r="I264" s="93"/>
      <c r="J264" s="95"/>
    </row>
    <row r="265" spans="1:10" x14ac:dyDescent="0.3">
      <c r="A265" s="76">
        <v>260</v>
      </c>
      <c r="B265" s="97"/>
      <c r="C265" s="92"/>
      <c r="D265" s="93"/>
      <c r="E265" s="93"/>
      <c r="F265" s="93"/>
      <c r="G265" s="94" t="str">
        <f>IF(ISERROR(VLOOKUP(F265,BDD!$W$2:$AA$200,5,FALSE)),"",VLOOKUP(F265,BDD!$W$2:$AA$200,5,FALSE))</f>
        <v/>
      </c>
      <c r="H265" s="93"/>
      <c r="I265" s="93"/>
      <c r="J265" s="95"/>
    </row>
    <row r="266" spans="1:10" x14ac:dyDescent="0.3">
      <c r="A266" s="76">
        <v>261</v>
      </c>
      <c r="B266" s="97"/>
      <c r="C266" s="92"/>
      <c r="D266" s="93"/>
      <c r="E266" s="93"/>
      <c r="F266" s="93"/>
      <c r="G266" s="94" t="str">
        <f>IF(ISERROR(VLOOKUP(F266,BDD!$W$2:$AA$200,5,FALSE)),"",VLOOKUP(F266,BDD!$W$2:$AA$200,5,FALSE))</f>
        <v/>
      </c>
      <c r="H266" s="93"/>
      <c r="I266" s="93"/>
      <c r="J266" s="95"/>
    </row>
    <row r="267" spans="1:10" x14ac:dyDescent="0.3">
      <c r="A267" s="76">
        <v>262</v>
      </c>
      <c r="B267" s="97"/>
      <c r="C267" s="92"/>
      <c r="D267" s="93"/>
      <c r="E267" s="93"/>
      <c r="F267" s="93"/>
      <c r="G267" s="94" t="str">
        <f>IF(ISERROR(VLOOKUP(F267,BDD!$W$2:$AA$200,5,FALSE)),"",VLOOKUP(F267,BDD!$W$2:$AA$200,5,FALSE))</f>
        <v/>
      </c>
      <c r="H267" s="93"/>
      <c r="I267" s="93"/>
      <c r="J267" s="95"/>
    </row>
    <row r="268" spans="1:10" x14ac:dyDescent="0.3">
      <c r="A268" s="76">
        <v>263</v>
      </c>
      <c r="B268" s="97"/>
      <c r="C268" s="92"/>
      <c r="D268" s="93"/>
      <c r="E268" s="93"/>
      <c r="F268" s="93"/>
      <c r="G268" s="94" t="str">
        <f>IF(ISERROR(VLOOKUP(F268,BDD!$W$2:$AA$200,5,FALSE)),"",VLOOKUP(F268,BDD!$W$2:$AA$200,5,FALSE))</f>
        <v/>
      </c>
      <c r="H268" s="93"/>
      <c r="I268" s="93"/>
      <c r="J268" s="95"/>
    </row>
    <row r="269" spans="1:10" x14ac:dyDescent="0.3">
      <c r="A269" s="76">
        <v>264</v>
      </c>
      <c r="B269" s="97"/>
      <c r="C269" s="92"/>
      <c r="D269" s="93"/>
      <c r="E269" s="93"/>
      <c r="F269" s="93"/>
      <c r="G269" s="94" t="str">
        <f>IF(ISERROR(VLOOKUP(F269,BDD!$W$2:$AA$200,5,FALSE)),"",VLOOKUP(F269,BDD!$W$2:$AA$200,5,FALSE))</f>
        <v/>
      </c>
      <c r="H269" s="93"/>
      <c r="I269" s="93"/>
      <c r="J269" s="95"/>
    </row>
    <row r="270" spans="1:10" x14ac:dyDescent="0.3">
      <c r="A270" s="76">
        <v>265</v>
      </c>
      <c r="B270" s="97"/>
      <c r="C270" s="92"/>
      <c r="D270" s="93"/>
      <c r="E270" s="93"/>
      <c r="F270" s="93"/>
      <c r="G270" s="94" t="str">
        <f>IF(ISERROR(VLOOKUP(F270,BDD!$W$2:$AA$200,5,FALSE)),"",VLOOKUP(F270,BDD!$W$2:$AA$200,5,FALSE))</f>
        <v/>
      </c>
      <c r="H270" s="93"/>
      <c r="I270" s="93"/>
      <c r="J270" s="95"/>
    </row>
    <row r="271" spans="1:10" x14ac:dyDescent="0.3">
      <c r="A271" s="76">
        <v>266</v>
      </c>
      <c r="B271" s="97"/>
      <c r="C271" s="92"/>
      <c r="D271" s="93"/>
      <c r="E271" s="93"/>
      <c r="F271" s="93"/>
      <c r="G271" s="94" t="str">
        <f>IF(ISERROR(VLOOKUP(F271,BDD!$W$2:$AA$200,5,FALSE)),"",VLOOKUP(F271,BDD!$W$2:$AA$200,5,FALSE))</f>
        <v/>
      </c>
      <c r="H271" s="93"/>
      <c r="I271" s="93"/>
      <c r="J271" s="95"/>
    </row>
    <row r="272" spans="1:10" x14ac:dyDescent="0.3">
      <c r="A272" s="76">
        <v>267</v>
      </c>
      <c r="B272" s="97"/>
      <c r="C272" s="92"/>
      <c r="D272" s="93"/>
      <c r="E272" s="93"/>
      <c r="F272" s="93"/>
      <c r="G272" s="94" t="str">
        <f>IF(ISERROR(VLOOKUP(F272,BDD!$W$2:$AA$200,5,FALSE)),"",VLOOKUP(F272,BDD!$W$2:$AA$200,5,FALSE))</f>
        <v/>
      </c>
      <c r="H272" s="93"/>
      <c r="I272" s="93"/>
      <c r="J272" s="95"/>
    </row>
    <row r="273" spans="1:10" x14ac:dyDescent="0.3">
      <c r="A273" s="76">
        <v>268</v>
      </c>
      <c r="B273" s="97"/>
      <c r="C273" s="92"/>
      <c r="D273" s="93"/>
      <c r="E273" s="93"/>
      <c r="F273" s="93"/>
      <c r="G273" s="94" t="str">
        <f>IF(ISERROR(VLOOKUP(F273,BDD!$W$2:$AA$200,5,FALSE)),"",VLOOKUP(F273,BDD!$W$2:$AA$200,5,FALSE))</f>
        <v/>
      </c>
      <c r="H273" s="93"/>
      <c r="I273" s="93"/>
      <c r="J273" s="95"/>
    </row>
    <row r="274" spans="1:10" x14ac:dyDescent="0.3">
      <c r="A274" s="76">
        <v>269</v>
      </c>
      <c r="B274" s="97"/>
      <c r="C274" s="92"/>
      <c r="D274" s="93"/>
      <c r="E274" s="93"/>
      <c r="F274" s="93"/>
      <c r="G274" s="94" t="str">
        <f>IF(ISERROR(VLOOKUP(F274,BDD!$W$2:$AA$200,5,FALSE)),"",VLOOKUP(F274,BDD!$W$2:$AA$200,5,FALSE))</f>
        <v/>
      </c>
      <c r="H274" s="93"/>
      <c r="I274" s="93"/>
      <c r="J274" s="95"/>
    </row>
    <row r="275" spans="1:10" x14ac:dyDescent="0.3">
      <c r="A275" s="76">
        <v>270</v>
      </c>
      <c r="B275" s="97"/>
      <c r="C275" s="92"/>
      <c r="D275" s="93"/>
      <c r="E275" s="93"/>
      <c r="F275" s="93"/>
      <c r="G275" s="94" t="str">
        <f>IF(ISERROR(VLOOKUP(F275,BDD!$W$2:$AA$200,5,FALSE)),"",VLOOKUP(F275,BDD!$W$2:$AA$200,5,FALSE))</f>
        <v/>
      </c>
      <c r="H275" s="93"/>
      <c r="I275" s="93"/>
      <c r="J275" s="95"/>
    </row>
    <row r="276" spans="1:10" x14ac:dyDescent="0.3">
      <c r="A276" s="76">
        <v>271</v>
      </c>
      <c r="B276" s="97"/>
      <c r="C276" s="92"/>
      <c r="D276" s="93"/>
      <c r="E276" s="93"/>
      <c r="F276" s="93"/>
      <c r="G276" s="94" t="str">
        <f>IF(ISERROR(VLOOKUP(F276,BDD!$W$2:$AA$200,5,FALSE)),"",VLOOKUP(F276,BDD!$W$2:$AA$200,5,FALSE))</f>
        <v/>
      </c>
      <c r="H276" s="93"/>
      <c r="I276" s="93"/>
      <c r="J276" s="95"/>
    </row>
    <row r="277" spans="1:10" x14ac:dyDescent="0.3">
      <c r="A277" s="76">
        <v>272</v>
      </c>
      <c r="B277" s="97"/>
      <c r="C277" s="92"/>
      <c r="D277" s="93"/>
      <c r="E277" s="93"/>
      <c r="F277" s="93"/>
      <c r="G277" s="94" t="str">
        <f>IF(ISERROR(VLOOKUP(F277,BDD!$W$2:$AA$200,5,FALSE)),"",VLOOKUP(F277,BDD!$W$2:$AA$200,5,FALSE))</f>
        <v/>
      </c>
      <c r="H277" s="93"/>
      <c r="I277" s="93"/>
      <c r="J277" s="95"/>
    </row>
    <row r="278" spans="1:10" x14ac:dyDescent="0.3">
      <c r="A278" s="76">
        <v>273</v>
      </c>
      <c r="B278" s="97"/>
      <c r="C278" s="92"/>
      <c r="D278" s="93"/>
      <c r="E278" s="93"/>
      <c r="F278" s="93"/>
      <c r="G278" s="94" t="str">
        <f>IF(ISERROR(VLOOKUP(F278,BDD!$W$2:$AA$200,5,FALSE)),"",VLOOKUP(F278,BDD!$W$2:$AA$200,5,FALSE))</f>
        <v/>
      </c>
      <c r="H278" s="93"/>
      <c r="I278" s="93"/>
      <c r="J278" s="95"/>
    </row>
    <row r="279" spans="1:10" x14ac:dyDescent="0.3">
      <c r="A279" s="76">
        <v>274</v>
      </c>
      <c r="B279" s="97"/>
      <c r="C279" s="92"/>
      <c r="D279" s="93"/>
      <c r="E279" s="93"/>
      <c r="F279" s="93"/>
      <c r="G279" s="94" t="str">
        <f>IF(ISERROR(VLOOKUP(F279,BDD!$W$2:$AA$200,5,FALSE)),"",VLOOKUP(F279,BDD!$W$2:$AA$200,5,FALSE))</f>
        <v/>
      </c>
      <c r="H279" s="93"/>
      <c r="I279" s="93"/>
      <c r="J279" s="95"/>
    </row>
    <row r="280" spans="1:10" x14ac:dyDescent="0.3">
      <c r="A280" s="76">
        <v>275</v>
      </c>
      <c r="B280" s="97"/>
      <c r="C280" s="92"/>
      <c r="D280" s="93"/>
      <c r="E280" s="93"/>
      <c r="F280" s="93"/>
      <c r="G280" s="94" t="str">
        <f>IF(ISERROR(VLOOKUP(F280,BDD!$W$2:$AA$200,5,FALSE)),"",VLOOKUP(F280,BDD!$W$2:$AA$200,5,FALSE))</f>
        <v/>
      </c>
      <c r="H280" s="93"/>
      <c r="I280" s="93"/>
      <c r="J280" s="95"/>
    </row>
    <row r="281" spans="1:10" x14ac:dyDescent="0.3">
      <c r="A281" s="76">
        <v>276</v>
      </c>
      <c r="B281" s="97"/>
      <c r="C281" s="92"/>
      <c r="D281" s="93"/>
      <c r="E281" s="93"/>
      <c r="F281" s="93"/>
      <c r="G281" s="94" t="str">
        <f>IF(ISERROR(VLOOKUP(F281,BDD!$W$2:$AA$200,5,FALSE)),"",VLOOKUP(F281,BDD!$W$2:$AA$200,5,FALSE))</f>
        <v/>
      </c>
      <c r="H281" s="93"/>
      <c r="I281" s="93"/>
      <c r="J281" s="95"/>
    </row>
    <row r="282" spans="1:10" x14ac:dyDescent="0.3">
      <c r="A282" s="76">
        <v>277</v>
      </c>
      <c r="B282" s="97"/>
      <c r="C282" s="92"/>
      <c r="D282" s="93"/>
      <c r="E282" s="93"/>
      <c r="F282" s="93"/>
      <c r="G282" s="94" t="str">
        <f>IF(ISERROR(VLOOKUP(F282,BDD!$W$2:$AA$200,5,FALSE)),"",VLOOKUP(F282,BDD!$W$2:$AA$200,5,FALSE))</f>
        <v/>
      </c>
      <c r="H282" s="93"/>
      <c r="I282" s="93"/>
      <c r="J282" s="95"/>
    </row>
    <row r="283" spans="1:10" x14ac:dyDescent="0.3">
      <c r="A283" s="76">
        <v>278</v>
      </c>
      <c r="B283" s="97"/>
      <c r="C283" s="92"/>
      <c r="D283" s="93"/>
      <c r="E283" s="93"/>
      <c r="F283" s="93"/>
      <c r="G283" s="94" t="str">
        <f>IF(ISERROR(VLOOKUP(F283,BDD!$W$2:$AA$200,5,FALSE)),"",VLOOKUP(F283,BDD!$W$2:$AA$200,5,FALSE))</f>
        <v/>
      </c>
      <c r="H283" s="93"/>
      <c r="I283" s="93"/>
      <c r="J283" s="95"/>
    </row>
    <row r="284" spans="1:10" x14ac:dyDescent="0.3">
      <c r="A284" s="76">
        <v>279</v>
      </c>
      <c r="B284" s="97"/>
      <c r="C284" s="92"/>
      <c r="D284" s="93"/>
      <c r="E284" s="93"/>
      <c r="F284" s="93"/>
      <c r="G284" s="94" t="str">
        <f>IF(ISERROR(VLOOKUP(F284,BDD!$W$2:$AA$200,5,FALSE)),"",VLOOKUP(F284,BDD!$W$2:$AA$200,5,FALSE))</f>
        <v/>
      </c>
      <c r="H284" s="93"/>
      <c r="I284" s="93"/>
      <c r="J284" s="95"/>
    </row>
    <row r="285" spans="1:10" x14ac:dyDescent="0.3">
      <c r="A285" s="76">
        <v>280</v>
      </c>
      <c r="B285" s="97"/>
      <c r="C285" s="92"/>
      <c r="D285" s="93"/>
      <c r="E285" s="93"/>
      <c r="F285" s="93"/>
      <c r="G285" s="94" t="str">
        <f>IF(ISERROR(VLOOKUP(F285,BDD!$W$2:$AA$200,5,FALSE)),"",VLOOKUP(F285,BDD!$W$2:$AA$200,5,FALSE))</f>
        <v/>
      </c>
      <c r="H285" s="93"/>
      <c r="I285" s="93"/>
      <c r="J285" s="95"/>
    </row>
    <row r="286" spans="1:10" x14ac:dyDescent="0.3">
      <c r="A286" s="76">
        <v>281</v>
      </c>
      <c r="B286" s="97"/>
      <c r="C286" s="92"/>
      <c r="D286" s="93"/>
      <c r="E286" s="93"/>
      <c r="F286" s="93"/>
      <c r="G286" s="94" t="str">
        <f>IF(ISERROR(VLOOKUP(F286,BDD!$W$2:$AA$200,5,FALSE)),"",VLOOKUP(F286,BDD!$W$2:$AA$200,5,FALSE))</f>
        <v/>
      </c>
      <c r="H286" s="93"/>
      <c r="I286" s="93"/>
      <c r="J286" s="95"/>
    </row>
    <row r="287" spans="1:10" x14ac:dyDescent="0.3">
      <c r="A287" s="76">
        <v>282</v>
      </c>
      <c r="B287" s="97"/>
      <c r="C287" s="92"/>
      <c r="D287" s="93"/>
      <c r="E287" s="93"/>
      <c r="F287" s="93"/>
      <c r="G287" s="94" t="str">
        <f>IF(ISERROR(VLOOKUP(F287,BDD!$W$2:$AA$200,5,FALSE)),"",VLOOKUP(F287,BDD!$W$2:$AA$200,5,FALSE))</f>
        <v/>
      </c>
      <c r="H287" s="93"/>
      <c r="I287" s="93"/>
      <c r="J287" s="95"/>
    </row>
    <row r="288" spans="1:10" x14ac:dyDescent="0.3">
      <c r="A288" s="76">
        <v>283</v>
      </c>
      <c r="B288" s="97"/>
      <c r="C288" s="92"/>
      <c r="D288" s="93"/>
      <c r="E288" s="93"/>
      <c r="F288" s="93"/>
      <c r="G288" s="94" t="str">
        <f>IF(ISERROR(VLOOKUP(F288,BDD!$W$2:$AA$200,5,FALSE)),"",VLOOKUP(F288,BDD!$W$2:$AA$200,5,FALSE))</f>
        <v/>
      </c>
      <c r="H288" s="93"/>
      <c r="I288" s="93"/>
      <c r="J288" s="95"/>
    </row>
    <row r="289" spans="1:10" x14ac:dyDescent="0.3">
      <c r="A289" s="76">
        <v>284</v>
      </c>
      <c r="B289" s="97"/>
      <c r="C289" s="92"/>
      <c r="D289" s="93"/>
      <c r="E289" s="93"/>
      <c r="F289" s="93"/>
      <c r="G289" s="94" t="str">
        <f>IF(ISERROR(VLOOKUP(F289,BDD!$W$2:$AA$200,5,FALSE)),"",VLOOKUP(F289,BDD!$W$2:$AA$200,5,FALSE))</f>
        <v/>
      </c>
      <c r="H289" s="93"/>
      <c r="I289" s="93"/>
      <c r="J289" s="95"/>
    </row>
    <row r="290" spans="1:10" x14ac:dyDescent="0.3">
      <c r="A290" s="76">
        <v>285</v>
      </c>
      <c r="B290" s="97"/>
      <c r="C290" s="92"/>
      <c r="D290" s="93"/>
      <c r="E290" s="93"/>
      <c r="F290" s="93"/>
      <c r="G290" s="94" t="str">
        <f>IF(ISERROR(VLOOKUP(F290,BDD!$W$2:$AA$200,5,FALSE)),"",VLOOKUP(F290,BDD!$W$2:$AA$200,5,FALSE))</f>
        <v/>
      </c>
      <c r="H290" s="93"/>
      <c r="I290" s="93"/>
      <c r="J290" s="95"/>
    </row>
    <row r="291" spans="1:10" x14ac:dyDescent="0.3">
      <c r="A291" s="76">
        <v>286</v>
      </c>
      <c r="B291" s="97"/>
      <c r="C291" s="92"/>
      <c r="D291" s="93"/>
      <c r="E291" s="93"/>
      <c r="F291" s="93"/>
      <c r="G291" s="94" t="str">
        <f>IF(ISERROR(VLOOKUP(F291,BDD!$W$2:$AA$200,5,FALSE)),"",VLOOKUP(F291,BDD!$W$2:$AA$200,5,FALSE))</f>
        <v/>
      </c>
      <c r="H291" s="93"/>
      <c r="I291" s="93"/>
      <c r="J291" s="95"/>
    </row>
    <row r="292" spans="1:10" x14ac:dyDescent="0.3">
      <c r="A292" s="76">
        <v>287</v>
      </c>
      <c r="B292" s="97"/>
      <c r="C292" s="92"/>
      <c r="D292" s="93"/>
      <c r="E292" s="93"/>
      <c r="F292" s="93"/>
      <c r="G292" s="94" t="str">
        <f>IF(ISERROR(VLOOKUP(F292,BDD!$W$2:$AA$200,5,FALSE)),"",VLOOKUP(F292,BDD!$W$2:$AA$200,5,FALSE))</f>
        <v/>
      </c>
      <c r="H292" s="93"/>
      <c r="I292" s="93"/>
      <c r="J292" s="95"/>
    </row>
    <row r="293" spans="1:10" x14ac:dyDescent="0.3">
      <c r="A293" s="76">
        <v>288</v>
      </c>
      <c r="B293" s="97"/>
      <c r="C293" s="92"/>
      <c r="D293" s="93"/>
      <c r="E293" s="93"/>
      <c r="F293" s="93"/>
      <c r="G293" s="94" t="str">
        <f>IF(ISERROR(VLOOKUP(F293,BDD!$W$2:$AA$200,5,FALSE)),"",VLOOKUP(F293,BDD!$W$2:$AA$200,5,FALSE))</f>
        <v/>
      </c>
      <c r="H293" s="93"/>
      <c r="I293" s="93"/>
      <c r="J293" s="95"/>
    </row>
    <row r="294" spans="1:10" x14ac:dyDescent="0.3">
      <c r="A294" s="76">
        <v>289</v>
      </c>
      <c r="B294" s="97"/>
      <c r="C294" s="92"/>
      <c r="D294" s="93"/>
      <c r="E294" s="93"/>
      <c r="F294" s="93"/>
      <c r="G294" s="94" t="str">
        <f>IF(ISERROR(VLOOKUP(F294,BDD!$W$2:$AA$200,5,FALSE)),"",VLOOKUP(F294,BDD!$W$2:$AA$200,5,FALSE))</f>
        <v/>
      </c>
      <c r="H294" s="93"/>
      <c r="I294" s="93"/>
      <c r="J294" s="95"/>
    </row>
    <row r="295" spans="1:10" x14ac:dyDescent="0.3">
      <c r="A295" s="76">
        <v>290</v>
      </c>
      <c r="B295" s="97"/>
      <c r="C295" s="92"/>
      <c r="D295" s="93"/>
      <c r="E295" s="93"/>
      <c r="F295" s="93"/>
      <c r="G295" s="94" t="str">
        <f>IF(ISERROR(VLOOKUP(F295,BDD!$W$2:$AA$200,5,FALSE)),"",VLOOKUP(F295,BDD!$W$2:$AA$200,5,FALSE))</f>
        <v/>
      </c>
      <c r="H295" s="93"/>
      <c r="I295" s="93"/>
      <c r="J295" s="95"/>
    </row>
    <row r="296" spans="1:10" x14ac:dyDescent="0.3">
      <c r="A296" s="76">
        <v>291</v>
      </c>
      <c r="B296" s="97"/>
      <c r="C296" s="92"/>
      <c r="D296" s="93"/>
      <c r="E296" s="93"/>
      <c r="F296" s="93"/>
      <c r="G296" s="94" t="str">
        <f>IF(ISERROR(VLOOKUP(F296,BDD!$W$2:$AA$200,5,FALSE)),"",VLOOKUP(F296,BDD!$W$2:$AA$200,5,FALSE))</f>
        <v/>
      </c>
      <c r="H296" s="93"/>
      <c r="I296" s="93"/>
      <c r="J296" s="95"/>
    </row>
    <row r="297" spans="1:10" x14ac:dyDescent="0.3">
      <c r="A297" s="76">
        <v>292</v>
      </c>
      <c r="B297" s="97"/>
      <c r="C297" s="92"/>
      <c r="D297" s="93"/>
      <c r="E297" s="93"/>
      <c r="F297" s="93"/>
      <c r="G297" s="94" t="str">
        <f>IF(ISERROR(VLOOKUP(F297,BDD!$W$2:$AA$200,5,FALSE)),"",VLOOKUP(F297,BDD!$W$2:$AA$200,5,FALSE))</f>
        <v/>
      </c>
      <c r="H297" s="93"/>
      <c r="I297" s="93"/>
      <c r="J297" s="95"/>
    </row>
    <row r="298" spans="1:10" x14ac:dyDescent="0.3">
      <c r="A298" s="76">
        <v>293</v>
      </c>
      <c r="B298" s="97"/>
      <c r="C298" s="92"/>
      <c r="D298" s="93"/>
      <c r="E298" s="93"/>
      <c r="F298" s="93"/>
      <c r="G298" s="94" t="str">
        <f>IF(ISERROR(VLOOKUP(F298,BDD!$W$2:$AA$200,5,FALSE)),"",VLOOKUP(F298,BDD!$W$2:$AA$200,5,FALSE))</f>
        <v/>
      </c>
      <c r="H298" s="93"/>
      <c r="I298" s="93"/>
      <c r="J298" s="95"/>
    </row>
    <row r="299" spans="1:10" x14ac:dyDescent="0.3">
      <c r="A299" s="76">
        <v>294</v>
      </c>
      <c r="B299" s="97"/>
      <c r="C299" s="92"/>
      <c r="D299" s="93"/>
      <c r="E299" s="93"/>
      <c r="F299" s="93"/>
      <c r="G299" s="94" t="str">
        <f>IF(ISERROR(VLOOKUP(F299,BDD!$W$2:$AA$200,5,FALSE)),"",VLOOKUP(F299,BDD!$W$2:$AA$200,5,FALSE))</f>
        <v/>
      </c>
      <c r="H299" s="93"/>
      <c r="I299" s="93"/>
      <c r="J299" s="95"/>
    </row>
    <row r="300" spans="1:10" x14ac:dyDescent="0.3">
      <c r="A300" s="76">
        <v>295</v>
      </c>
      <c r="B300" s="97"/>
      <c r="C300" s="92"/>
      <c r="D300" s="93"/>
      <c r="E300" s="93"/>
      <c r="F300" s="93"/>
      <c r="G300" s="94" t="str">
        <f>IF(ISERROR(VLOOKUP(F300,BDD!$W$2:$AA$200,5,FALSE)),"",VLOOKUP(F300,BDD!$W$2:$AA$200,5,FALSE))</f>
        <v/>
      </c>
      <c r="H300" s="93"/>
      <c r="I300" s="93"/>
      <c r="J300" s="95"/>
    </row>
    <row r="301" spans="1:10" x14ac:dyDescent="0.3">
      <c r="A301" s="76">
        <v>296</v>
      </c>
      <c r="B301" s="97"/>
      <c r="C301" s="92"/>
      <c r="D301" s="93"/>
      <c r="E301" s="93"/>
      <c r="F301" s="93"/>
      <c r="G301" s="94" t="str">
        <f>IF(ISERROR(VLOOKUP(F301,BDD!$W$2:$AA$200,5,FALSE)),"",VLOOKUP(F301,BDD!$W$2:$AA$200,5,FALSE))</f>
        <v/>
      </c>
      <c r="H301" s="93"/>
      <c r="I301" s="93"/>
      <c r="J301" s="95"/>
    </row>
    <row r="302" spans="1:10" x14ac:dyDescent="0.3">
      <c r="A302" s="76">
        <v>297</v>
      </c>
      <c r="B302" s="97"/>
      <c r="C302" s="92"/>
      <c r="D302" s="93"/>
      <c r="E302" s="93"/>
      <c r="F302" s="93"/>
      <c r="G302" s="94" t="str">
        <f>IF(ISERROR(VLOOKUP(F302,BDD!$W$2:$AA$200,5,FALSE)),"",VLOOKUP(F302,BDD!$W$2:$AA$200,5,FALSE))</f>
        <v/>
      </c>
      <c r="H302" s="93"/>
      <c r="I302" s="93"/>
      <c r="J302" s="95"/>
    </row>
    <row r="303" spans="1:10" x14ac:dyDescent="0.3">
      <c r="A303" s="76">
        <v>298</v>
      </c>
      <c r="B303" s="97"/>
      <c r="C303" s="92"/>
      <c r="D303" s="93"/>
      <c r="E303" s="93"/>
      <c r="F303" s="93"/>
      <c r="G303" s="94" t="str">
        <f>IF(ISERROR(VLOOKUP(F303,BDD!$W$2:$AA$200,5,FALSE)),"",VLOOKUP(F303,BDD!$W$2:$AA$200,5,FALSE))</f>
        <v/>
      </c>
      <c r="H303" s="93"/>
      <c r="I303" s="93"/>
      <c r="J303" s="95"/>
    </row>
    <row r="304" spans="1:10" x14ac:dyDescent="0.3">
      <c r="A304" s="76">
        <v>299</v>
      </c>
      <c r="B304" s="97"/>
      <c r="C304" s="92"/>
      <c r="D304" s="93"/>
      <c r="E304" s="93"/>
      <c r="F304" s="93"/>
      <c r="G304" s="94" t="str">
        <f>IF(ISERROR(VLOOKUP(F304,BDD!$W$2:$AA$200,5,FALSE)),"",VLOOKUP(F304,BDD!$W$2:$AA$200,5,FALSE))</f>
        <v/>
      </c>
      <c r="H304" s="93"/>
      <c r="I304" s="93"/>
      <c r="J304" s="95"/>
    </row>
    <row r="305" spans="1:10" x14ac:dyDescent="0.3">
      <c r="A305" s="76">
        <v>300</v>
      </c>
      <c r="B305" s="97"/>
      <c r="C305" s="92"/>
      <c r="D305" s="93"/>
      <c r="E305" s="93"/>
      <c r="F305" s="93"/>
      <c r="G305" s="94" t="str">
        <f>IF(ISERROR(VLOOKUP(F305,BDD!$W$2:$AA$200,5,FALSE)),"",VLOOKUP(F305,BDD!$W$2:$AA$200,5,FALSE))</f>
        <v/>
      </c>
      <c r="H305" s="93"/>
      <c r="I305" s="93"/>
      <c r="J305" s="95"/>
    </row>
    <row r="306" spans="1:10" x14ac:dyDescent="0.3">
      <c r="A306" s="76">
        <v>301</v>
      </c>
      <c r="B306" s="97"/>
      <c r="C306" s="92"/>
      <c r="D306" s="93"/>
      <c r="E306" s="93"/>
      <c r="F306" s="93"/>
      <c r="G306" s="94" t="str">
        <f>IF(ISERROR(VLOOKUP(F306,BDD!$W$2:$AA$200,5,FALSE)),"",VLOOKUP(F306,BDD!$W$2:$AA$200,5,FALSE))</f>
        <v/>
      </c>
      <c r="H306" s="93"/>
      <c r="I306" s="93"/>
      <c r="J306" s="95"/>
    </row>
    <row r="307" spans="1:10" x14ac:dyDescent="0.3">
      <c r="A307" s="76">
        <v>302</v>
      </c>
      <c r="B307" s="97"/>
      <c r="C307" s="92"/>
      <c r="D307" s="93"/>
      <c r="E307" s="93"/>
      <c r="F307" s="93"/>
      <c r="G307" s="94" t="str">
        <f>IF(ISERROR(VLOOKUP(F307,BDD!$W$2:$AA$200,5,FALSE)),"",VLOOKUP(F307,BDD!$W$2:$AA$200,5,FALSE))</f>
        <v/>
      </c>
      <c r="H307" s="93"/>
      <c r="I307" s="93"/>
      <c r="J307" s="95"/>
    </row>
    <row r="308" spans="1:10" x14ac:dyDescent="0.3">
      <c r="A308" s="76">
        <v>303</v>
      </c>
      <c r="B308" s="97"/>
      <c r="C308" s="92"/>
      <c r="D308" s="93"/>
      <c r="E308" s="93"/>
      <c r="F308" s="93"/>
      <c r="G308" s="94" t="str">
        <f>IF(ISERROR(VLOOKUP(F308,BDD!$W$2:$AA$200,5,FALSE)),"",VLOOKUP(F308,BDD!$W$2:$AA$200,5,FALSE))</f>
        <v/>
      </c>
      <c r="H308" s="93"/>
      <c r="I308" s="93"/>
      <c r="J308" s="95"/>
    </row>
    <row r="309" spans="1:10" x14ac:dyDescent="0.3">
      <c r="A309" s="76">
        <v>304</v>
      </c>
      <c r="B309" s="97"/>
      <c r="C309" s="92"/>
      <c r="D309" s="93"/>
      <c r="E309" s="93"/>
      <c r="F309" s="93"/>
      <c r="G309" s="94" t="str">
        <f>IF(ISERROR(VLOOKUP(F309,BDD!$W$2:$AA$200,5,FALSE)),"",VLOOKUP(F309,BDD!$W$2:$AA$200,5,FALSE))</f>
        <v/>
      </c>
      <c r="H309" s="93"/>
      <c r="I309" s="93"/>
      <c r="J309" s="95"/>
    </row>
    <row r="310" spans="1:10" x14ac:dyDescent="0.3">
      <c r="A310" s="76">
        <v>305</v>
      </c>
      <c r="B310" s="97"/>
      <c r="C310" s="92"/>
      <c r="D310" s="93"/>
      <c r="E310" s="93"/>
      <c r="F310" s="93"/>
      <c r="G310" s="94" t="str">
        <f>IF(ISERROR(VLOOKUP(F310,BDD!$W$2:$AA$200,5,FALSE)),"",VLOOKUP(F310,BDD!$W$2:$AA$200,5,FALSE))</f>
        <v/>
      </c>
      <c r="H310" s="93"/>
      <c r="I310" s="93"/>
      <c r="J310" s="95"/>
    </row>
    <row r="311" spans="1:10" x14ac:dyDescent="0.3">
      <c r="A311" s="76">
        <v>306</v>
      </c>
      <c r="B311" s="97"/>
      <c r="C311" s="92"/>
      <c r="D311" s="93"/>
      <c r="E311" s="93"/>
      <c r="F311" s="93"/>
      <c r="G311" s="94" t="str">
        <f>IF(ISERROR(VLOOKUP(F311,BDD!$W$2:$AA$200,5,FALSE)),"",VLOOKUP(F311,BDD!$W$2:$AA$200,5,FALSE))</f>
        <v/>
      </c>
      <c r="H311" s="93"/>
      <c r="I311" s="93"/>
      <c r="J311" s="95"/>
    </row>
    <row r="312" spans="1:10" x14ac:dyDescent="0.3">
      <c r="A312" s="76">
        <v>307</v>
      </c>
      <c r="B312" s="97"/>
      <c r="C312" s="92"/>
      <c r="D312" s="93"/>
      <c r="E312" s="93"/>
      <c r="F312" s="93"/>
      <c r="G312" s="94" t="str">
        <f>IF(ISERROR(VLOOKUP(F312,BDD!$W$2:$AA$200,5,FALSE)),"",VLOOKUP(F312,BDD!$W$2:$AA$200,5,FALSE))</f>
        <v/>
      </c>
      <c r="H312" s="93"/>
      <c r="I312" s="93"/>
      <c r="J312" s="95"/>
    </row>
    <row r="313" spans="1:10" x14ac:dyDescent="0.3">
      <c r="A313" s="76">
        <v>308</v>
      </c>
      <c r="B313" s="97"/>
      <c r="C313" s="92"/>
      <c r="D313" s="93"/>
      <c r="E313" s="93"/>
      <c r="F313" s="93"/>
      <c r="G313" s="94" t="str">
        <f>IF(ISERROR(VLOOKUP(F313,BDD!$W$2:$AA$200,5,FALSE)),"",VLOOKUP(F313,BDD!$W$2:$AA$200,5,FALSE))</f>
        <v/>
      </c>
      <c r="H313" s="93"/>
      <c r="I313" s="93"/>
      <c r="J313" s="95"/>
    </row>
    <row r="314" spans="1:10" x14ac:dyDescent="0.3">
      <c r="A314" s="76">
        <v>309</v>
      </c>
      <c r="B314" s="97"/>
      <c r="C314" s="92"/>
      <c r="D314" s="93"/>
      <c r="E314" s="93"/>
      <c r="F314" s="93"/>
      <c r="G314" s="94" t="str">
        <f>IF(ISERROR(VLOOKUP(F314,BDD!$W$2:$AA$200,5,FALSE)),"",VLOOKUP(F314,BDD!$W$2:$AA$200,5,FALSE))</f>
        <v/>
      </c>
      <c r="H314" s="93"/>
      <c r="I314" s="93"/>
      <c r="J314" s="95"/>
    </row>
    <row r="315" spans="1:10" x14ac:dyDescent="0.3">
      <c r="A315" s="76">
        <v>310</v>
      </c>
      <c r="B315" s="97"/>
      <c r="C315" s="92"/>
      <c r="D315" s="93"/>
      <c r="E315" s="93"/>
      <c r="F315" s="93"/>
      <c r="G315" s="94" t="str">
        <f>IF(ISERROR(VLOOKUP(F315,BDD!$W$2:$AA$200,5,FALSE)),"",VLOOKUP(F315,BDD!$W$2:$AA$200,5,FALSE))</f>
        <v/>
      </c>
      <c r="H315" s="93"/>
      <c r="I315" s="93"/>
      <c r="J315" s="95"/>
    </row>
    <row r="316" spans="1:10" x14ac:dyDescent="0.3">
      <c r="A316" s="76">
        <v>311</v>
      </c>
      <c r="B316" s="97"/>
      <c r="C316" s="92"/>
      <c r="D316" s="93"/>
      <c r="E316" s="93"/>
      <c r="F316" s="93"/>
      <c r="G316" s="94" t="str">
        <f>IF(ISERROR(VLOOKUP(F316,BDD!$W$2:$AA$200,5,FALSE)),"",VLOOKUP(F316,BDD!$W$2:$AA$200,5,FALSE))</f>
        <v/>
      </c>
      <c r="H316" s="93"/>
      <c r="I316" s="93"/>
      <c r="J316" s="95"/>
    </row>
    <row r="317" spans="1:10" x14ac:dyDescent="0.3">
      <c r="A317" s="76">
        <v>312</v>
      </c>
      <c r="B317" s="97"/>
      <c r="C317" s="92"/>
      <c r="D317" s="93"/>
      <c r="E317" s="93"/>
      <c r="F317" s="93"/>
      <c r="G317" s="94" t="str">
        <f>IF(ISERROR(VLOOKUP(F317,BDD!$W$2:$AA$200,5,FALSE)),"",VLOOKUP(F317,BDD!$W$2:$AA$200,5,FALSE))</f>
        <v/>
      </c>
      <c r="H317" s="93"/>
      <c r="I317" s="93"/>
      <c r="J317" s="95"/>
    </row>
    <row r="318" spans="1:10" x14ac:dyDescent="0.3">
      <c r="A318" s="76">
        <v>313</v>
      </c>
      <c r="B318" s="97"/>
      <c r="C318" s="92"/>
      <c r="D318" s="93"/>
      <c r="E318" s="93"/>
      <c r="F318" s="93"/>
      <c r="G318" s="94" t="str">
        <f>IF(ISERROR(VLOOKUP(F318,BDD!$W$2:$AA$200,5,FALSE)),"",VLOOKUP(F318,BDD!$W$2:$AA$200,5,FALSE))</f>
        <v/>
      </c>
      <c r="H318" s="93"/>
      <c r="I318" s="93"/>
      <c r="J318" s="95"/>
    </row>
    <row r="319" spans="1:10" x14ac:dyDescent="0.3">
      <c r="A319" s="76">
        <v>314</v>
      </c>
      <c r="B319" s="97"/>
      <c r="C319" s="92"/>
      <c r="D319" s="93"/>
      <c r="E319" s="93"/>
      <c r="F319" s="93"/>
      <c r="G319" s="94" t="str">
        <f>IF(ISERROR(VLOOKUP(F319,BDD!$W$2:$AA$200,5,FALSE)),"",VLOOKUP(F319,BDD!$W$2:$AA$200,5,FALSE))</f>
        <v/>
      </c>
      <c r="H319" s="93"/>
      <c r="I319" s="93"/>
      <c r="J319" s="95"/>
    </row>
    <row r="320" spans="1:10" x14ac:dyDescent="0.3">
      <c r="A320" s="76">
        <v>315</v>
      </c>
      <c r="B320" s="97"/>
      <c r="C320" s="92"/>
      <c r="D320" s="93"/>
      <c r="E320" s="93"/>
      <c r="F320" s="93"/>
      <c r="G320" s="94" t="str">
        <f>IF(ISERROR(VLOOKUP(F320,BDD!$W$2:$AA$200,5,FALSE)),"",VLOOKUP(F320,BDD!$W$2:$AA$200,5,FALSE))</f>
        <v/>
      </c>
      <c r="H320" s="93"/>
      <c r="I320" s="93"/>
      <c r="J320" s="95"/>
    </row>
    <row r="321" spans="1:10" x14ac:dyDescent="0.3">
      <c r="A321" s="76">
        <v>316</v>
      </c>
      <c r="B321" s="97"/>
      <c r="C321" s="92"/>
      <c r="D321" s="93"/>
      <c r="E321" s="93"/>
      <c r="F321" s="93"/>
      <c r="G321" s="94" t="str">
        <f>IF(ISERROR(VLOOKUP(F321,BDD!$W$2:$AA$200,5,FALSE)),"",VLOOKUP(F321,BDD!$W$2:$AA$200,5,FALSE))</f>
        <v/>
      </c>
      <c r="H321" s="93"/>
      <c r="I321" s="93"/>
      <c r="J321" s="95"/>
    </row>
    <row r="322" spans="1:10" x14ac:dyDescent="0.3">
      <c r="A322" s="76">
        <v>317</v>
      </c>
      <c r="B322" s="97"/>
      <c r="C322" s="92"/>
      <c r="D322" s="93"/>
      <c r="E322" s="93"/>
      <c r="F322" s="93"/>
      <c r="G322" s="94" t="str">
        <f>IF(ISERROR(VLOOKUP(F322,BDD!$W$2:$AA$200,5,FALSE)),"",VLOOKUP(F322,BDD!$W$2:$AA$200,5,FALSE))</f>
        <v/>
      </c>
      <c r="H322" s="93"/>
      <c r="I322" s="93"/>
      <c r="J322" s="95"/>
    </row>
    <row r="323" spans="1:10" x14ac:dyDescent="0.3">
      <c r="A323" s="76">
        <v>318</v>
      </c>
      <c r="B323" s="97"/>
      <c r="C323" s="92"/>
      <c r="D323" s="93"/>
      <c r="E323" s="93"/>
      <c r="F323" s="93"/>
      <c r="G323" s="94" t="str">
        <f>IF(ISERROR(VLOOKUP(F323,BDD!$W$2:$AA$200,5,FALSE)),"",VLOOKUP(F323,BDD!$W$2:$AA$200,5,FALSE))</f>
        <v/>
      </c>
      <c r="H323" s="93"/>
      <c r="I323" s="93"/>
      <c r="J323" s="95"/>
    </row>
    <row r="324" spans="1:10" x14ac:dyDescent="0.3">
      <c r="A324" s="76">
        <v>319</v>
      </c>
      <c r="B324" s="97"/>
      <c r="C324" s="92"/>
      <c r="D324" s="93"/>
      <c r="E324" s="93"/>
      <c r="F324" s="93"/>
      <c r="G324" s="94" t="str">
        <f>IF(ISERROR(VLOOKUP(F324,BDD!$W$2:$AA$200,5,FALSE)),"",VLOOKUP(F324,BDD!$W$2:$AA$200,5,FALSE))</f>
        <v/>
      </c>
      <c r="H324" s="93"/>
      <c r="I324" s="93"/>
      <c r="J324" s="95"/>
    </row>
    <row r="325" spans="1:10" x14ac:dyDescent="0.3">
      <c r="A325" s="76">
        <v>320</v>
      </c>
      <c r="B325" s="97"/>
      <c r="C325" s="92"/>
      <c r="D325" s="93"/>
      <c r="E325" s="93"/>
      <c r="F325" s="93"/>
      <c r="G325" s="94" t="str">
        <f>IF(ISERROR(VLOOKUP(F325,BDD!$W$2:$AA$200,5,FALSE)),"",VLOOKUP(F325,BDD!$W$2:$AA$200,5,FALSE))</f>
        <v/>
      </c>
      <c r="H325" s="93"/>
      <c r="I325" s="93"/>
      <c r="J325" s="95"/>
    </row>
    <row r="326" spans="1:10" x14ac:dyDescent="0.3">
      <c r="A326" s="76">
        <v>321</v>
      </c>
      <c r="B326" s="97"/>
      <c r="C326" s="92"/>
      <c r="D326" s="93"/>
      <c r="E326" s="93"/>
      <c r="F326" s="93"/>
      <c r="G326" s="94" t="str">
        <f>IF(ISERROR(VLOOKUP(F326,BDD!$W$2:$AA$200,5,FALSE)),"",VLOOKUP(F326,BDD!$W$2:$AA$200,5,FALSE))</f>
        <v/>
      </c>
      <c r="H326" s="93"/>
      <c r="I326" s="93"/>
      <c r="J326" s="95"/>
    </row>
    <row r="327" spans="1:10" x14ac:dyDescent="0.3">
      <c r="A327" s="76">
        <v>322</v>
      </c>
      <c r="B327" s="97"/>
      <c r="C327" s="92"/>
      <c r="D327" s="93"/>
      <c r="E327" s="93"/>
      <c r="F327" s="93"/>
      <c r="G327" s="94" t="str">
        <f>IF(ISERROR(VLOOKUP(F327,BDD!$W$2:$AA$200,5,FALSE)),"",VLOOKUP(F327,BDD!$W$2:$AA$200,5,FALSE))</f>
        <v/>
      </c>
      <c r="H327" s="93"/>
      <c r="I327" s="93"/>
      <c r="J327" s="95"/>
    </row>
    <row r="328" spans="1:10" x14ac:dyDescent="0.3">
      <c r="A328" s="76">
        <v>323</v>
      </c>
      <c r="B328" s="97"/>
      <c r="C328" s="92"/>
      <c r="D328" s="93"/>
      <c r="E328" s="93"/>
      <c r="F328" s="93"/>
      <c r="G328" s="94" t="str">
        <f>IF(ISERROR(VLOOKUP(F328,BDD!$W$2:$AA$200,5,FALSE)),"",VLOOKUP(F328,BDD!$W$2:$AA$200,5,FALSE))</f>
        <v/>
      </c>
      <c r="H328" s="93"/>
      <c r="I328" s="93"/>
      <c r="J328" s="95"/>
    </row>
    <row r="329" spans="1:10" x14ac:dyDescent="0.3">
      <c r="A329" s="76">
        <v>324</v>
      </c>
      <c r="B329" s="97"/>
      <c r="C329" s="92"/>
      <c r="D329" s="93"/>
      <c r="E329" s="93"/>
      <c r="F329" s="93"/>
      <c r="G329" s="94" t="str">
        <f>IF(ISERROR(VLOOKUP(F329,BDD!$W$2:$AA$200,5,FALSE)),"",VLOOKUP(F329,BDD!$W$2:$AA$200,5,FALSE))</f>
        <v/>
      </c>
      <c r="H329" s="93"/>
      <c r="I329" s="93"/>
      <c r="J329" s="95"/>
    </row>
    <row r="330" spans="1:10" x14ac:dyDescent="0.3">
      <c r="A330" s="76">
        <v>325</v>
      </c>
      <c r="B330" s="97"/>
      <c r="C330" s="92"/>
      <c r="D330" s="93"/>
      <c r="E330" s="93"/>
      <c r="F330" s="93"/>
      <c r="G330" s="94" t="str">
        <f>IF(ISERROR(VLOOKUP(F330,BDD!$W$2:$AA$200,5,FALSE)),"",VLOOKUP(F330,BDD!$W$2:$AA$200,5,FALSE))</f>
        <v/>
      </c>
      <c r="H330" s="93"/>
      <c r="I330" s="93"/>
      <c r="J330" s="95"/>
    </row>
    <row r="331" spans="1:10" x14ac:dyDescent="0.3">
      <c r="A331" s="76">
        <v>326</v>
      </c>
      <c r="B331" s="97"/>
      <c r="C331" s="92"/>
      <c r="D331" s="93"/>
      <c r="E331" s="93"/>
      <c r="F331" s="93"/>
      <c r="G331" s="94" t="str">
        <f>IF(ISERROR(VLOOKUP(F331,BDD!$W$2:$AA$200,5,FALSE)),"",VLOOKUP(F331,BDD!$W$2:$AA$200,5,FALSE))</f>
        <v/>
      </c>
      <c r="H331" s="93"/>
      <c r="I331" s="93"/>
      <c r="J331" s="95"/>
    </row>
    <row r="332" spans="1:10" x14ac:dyDescent="0.3">
      <c r="A332" s="76">
        <v>327</v>
      </c>
      <c r="B332" s="97"/>
      <c r="C332" s="92"/>
      <c r="D332" s="93"/>
      <c r="E332" s="93"/>
      <c r="F332" s="93"/>
      <c r="G332" s="94" t="str">
        <f>IF(ISERROR(VLOOKUP(F332,BDD!$W$2:$AA$200,5,FALSE)),"",VLOOKUP(F332,BDD!$W$2:$AA$200,5,FALSE))</f>
        <v/>
      </c>
      <c r="H332" s="93"/>
      <c r="I332" s="93"/>
      <c r="J332" s="95"/>
    </row>
    <row r="333" spans="1:10" x14ac:dyDescent="0.3">
      <c r="A333" s="76">
        <v>328</v>
      </c>
      <c r="B333" s="97"/>
      <c r="C333" s="92"/>
      <c r="D333" s="93"/>
      <c r="E333" s="93"/>
      <c r="F333" s="93"/>
      <c r="G333" s="94" t="str">
        <f>IF(ISERROR(VLOOKUP(F333,BDD!$W$2:$AA$200,5,FALSE)),"",VLOOKUP(F333,BDD!$W$2:$AA$200,5,FALSE))</f>
        <v/>
      </c>
      <c r="H333" s="93"/>
      <c r="I333" s="93"/>
      <c r="J333" s="95"/>
    </row>
    <row r="334" spans="1:10" x14ac:dyDescent="0.3">
      <c r="A334" s="76">
        <v>329</v>
      </c>
      <c r="B334" s="97"/>
      <c r="C334" s="92"/>
      <c r="D334" s="93"/>
      <c r="E334" s="93"/>
      <c r="F334" s="93"/>
      <c r="G334" s="94" t="str">
        <f>IF(ISERROR(VLOOKUP(F334,BDD!$W$2:$AA$200,5,FALSE)),"",VLOOKUP(F334,BDD!$W$2:$AA$200,5,FALSE))</f>
        <v/>
      </c>
      <c r="H334" s="93"/>
      <c r="I334" s="93"/>
      <c r="J334" s="95"/>
    </row>
    <row r="335" spans="1:10" x14ac:dyDescent="0.3">
      <c r="A335" s="76">
        <v>330</v>
      </c>
      <c r="B335" s="97"/>
      <c r="C335" s="92"/>
      <c r="D335" s="93"/>
      <c r="E335" s="93"/>
      <c r="F335" s="93"/>
      <c r="G335" s="94" t="str">
        <f>IF(ISERROR(VLOOKUP(F335,BDD!$W$2:$AA$200,5,FALSE)),"",VLOOKUP(F335,BDD!$W$2:$AA$200,5,FALSE))</f>
        <v/>
      </c>
      <c r="H335" s="93"/>
      <c r="I335" s="93"/>
      <c r="J335" s="95"/>
    </row>
    <row r="336" spans="1:10" x14ac:dyDescent="0.3">
      <c r="A336" s="76">
        <v>331</v>
      </c>
      <c r="B336" s="97"/>
      <c r="C336" s="92"/>
      <c r="D336" s="93"/>
      <c r="E336" s="93"/>
      <c r="F336" s="93"/>
      <c r="G336" s="94" t="str">
        <f>IF(ISERROR(VLOOKUP(F336,BDD!$W$2:$AA$200,5,FALSE)),"",VLOOKUP(F336,BDD!$W$2:$AA$200,5,FALSE))</f>
        <v/>
      </c>
      <c r="H336" s="93"/>
      <c r="I336" s="93"/>
      <c r="J336" s="95"/>
    </row>
    <row r="337" spans="1:10" x14ac:dyDescent="0.3">
      <c r="A337" s="76">
        <v>332</v>
      </c>
      <c r="B337" s="97"/>
      <c r="C337" s="92"/>
      <c r="D337" s="93"/>
      <c r="E337" s="93"/>
      <c r="F337" s="93"/>
      <c r="G337" s="94" t="str">
        <f>IF(ISERROR(VLOOKUP(F337,BDD!$W$2:$AA$200,5,FALSE)),"",VLOOKUP(F337,BDD!$W$2:$AA$200,5,FALSE))</f>
        <v/>
      </c>
      <c r="H337" s="93"/>
      <c r="I337" s="93"/>
      <c r="J337" s="95"/>
    </row>
    <row r="338" spans="1:10" x14ac:dyDescent="0.3">
      <c r="A338" s="76">
        <v>333</v>
      </c>
      <c r="B338" s="97"/>
      <c r="C338" s="92"/>
      <c r="D338" s="93"/>
      <c r="E338" s="93"/>
      <c r="F338" s="93"/>
      <c r="G338" s="94" t="str">
        <f>IF(ISERROR(VLOOKUP(F338,BDD!$W$2:$AA$200,5,FALSE)),"",VLOOKUP(F338,BDD!$W$2:$AA$200,5,FALSE))</f>
        <v/>
      </c>
      <c r="H338" s="93"/>
      <c r="I338" s="93"/>
      <c r="J338" s="95"/>
    </row>
    <row r="339" spans="1:10" x14ac:dyDescent="0.3">
      <c r="A339" s="76">
        <v>334</v>
      </c>
      <c r="B339" s="97"/>
      <c r="C339" s="92"/>
      <c r="D339" s="93"/>
      <c r="E339" s="93"/>
      <c r="F339" s="93"/>
      <c r="G339" s="94" t="str">
        <f>IF(ISERROR(VLOOKUP(F339,BDD!$W$2:$AA$200,5,FALSE)),"",VLOOKUP(F339,BDD!$W$2:$AA$200,5,FALSE))</f>
        <v/>
      </c>
      <c r="H339" s="93"/>
      <c r="I339" s="93"/>
      <c r="J339" s="95"/>
    </row>
    <row r="340" spans="1:10" x14ac:dyDescent="0.3">
      <c r="A340" s="76">
        <v>335</v>
      </c>
      <c r="B340" s="97"/>
      <c r="C340" s="92"/>
      <c r="D340" s="93"/>
      <c r="E340" s="93"/>
      <c r="F340" s="93"/>
      <c r="G340" s="94" t="str">
        <f>IF(ISERROR(VLOOKUP(F340,BDD!$W$2:$AA$200,5,FALSE)),"",VLOOKUP(F340,BDD!$W$2:$AA$200,5,FALSE))</f>
        <v/>
      </c>
      <c r="H340" s="93"/>
      <c r="I340" s="93"/>
      <c r="J340" s="95"/>
    </row>
    <row r="341" spans="1:10" x14ac:dyDescent="0.3">
      <c r="A341" s="76">
        <v>336</v>
      </c>
      <c r="B341" s="97"/>
      <c r="C341" s="92"/>
      <c r="D341" s="93"/>
      <c r="E341" s="93"/>
      <c r="F341" s="93"/>
      <c r="G341" s="94" t="str">
        <f>IF(ISERROR(VLOOKUP(F341,BDD!$W$2:$AA$200,5,FALSE)),"",VLOOKUP(F341,BDD!$W$2:$AA$200,5,FALSE))</f>
        <v/>
      </c>
      <c r="H341" s="93"/>
      <c r="I341" s="93"/>
      <c r="J341" s="95"/>
    </row>
    <row r="342" spans="1:10" x14ac:dyDescent="0.3">
      <c r="A342" s="76">
        <v>337</v>
      </c>
      <c r="B342" s="97"/>
      <c r="C342" s="92"/>
      <c r="D342" s="93"/>
      <c r="E342" s="93"/>
      <c r="F342" s="93"/>
      <c r="G342" s="94" t="str">
        <f>IF(ISERROR(VLOOKUP(F342,BDD!$W$2:$AA$200,5,FALSE)),"",VLOOKUP(F342,BDD!$W$2:$AA$200,5,FALSE))</f>
        <v/>
      </c>
      <c r="H342" s="93"/>
      <c r="I342" s="93"/>
      <c r="J342" s="95"/>
    </row>
    <row r="343" spans="1:10" x14ac:dyDescent="0.3">
      <c r="A343" s="76">
        <v>338</v>
      </c>
      <c r="B343" s="97"/>
      <c r="C343" s="92"/>
      <c r="D343" s="93"/>
      <c r="E343" s="93"/>
      <c r="F343" s="93"/>
      <c r="G343" s="94" t="str">
        <f>IF(ISERROR(VLOOKUP(F343,BDD!$W$2:$AA$200,5,FALSE)),"",VLOOKUP(F343,BDD!$W$2:$AA$200,5,FALSE))</f>
        <v/>
      </c>
      <c r="H343" s="93"/>
      <c r="I343" s="93"/>
      <c r="J343" s="95"/>
    </row>
    <row r="344" spans="1:10" x14ac:dyDescent="0.3">
      <c r="A344" s="76">
        <v>339</v>
      </c>
      <c r="B344" s="97"/>
      <c r="C344" s="92"/>
      <c r="D344" s="93"/>
      <c r="E344" s="93"/>
      <c r="F344" s="93"/>
      <c r="G344" s="94" t="str">
        <f>IF(ISERROR(VLOOKUP(F344,BDD!$W$2:$AA$200,5,FALSE)),"",VLOOKUP(F344,BDD!$W$2:$AA$200,5,FALSE))</f>
        <v/>
      </c>
      <c r="H344" s="93"/>
      <c r="I344" s="93"/>
      <c r="J344" s="95"/>
    </row>
    <row r="345" spans="1:10" x14ac:dyDescent="0.3">
      <c r="A345" s="76">
        <v>340</v>
      </c>
      <c r="B345" s="97"/>
      <c r="C345" s="92"/>
      <c r="D345" s="93"/>
      <c r="E345" s="93"/>
      <c r="F345" s="93"/>
      <c r="G345" s="94" t="str">
        <f>IF(ISERROR(VLOOKUP(F345,BDD!$W$2:$AA$200,5,FALSE)),"",VLOOKUP(F345,BDD!$W$2:$AA$200,5,FALSE))</f>
        <v/>
      </c>
      <c r="H345" s="93"/>
      <c r="I345" s="93"/>
      <c r="J345" s="95"/>
    </row>
    <row r="346" spans="1:10" x14ac:dyDescent="0.3">
      <c r="A346" s="76">
        <v>341</v>
      </c>
      <c r="B346" s="97"/>
      <c r="C346" s="92"/>
      <c r="D346" s="93"/>
      <c r="E346" s="93"/>
      <c r="F346" s="93"/>
      <c r="G346" s="94" t="str">
        <f>IF(ISERROR(VLOOKUP(F346,BDD!$W$2:$AA$200,5,FALSE)),"",VLOOKUP(F346,BDD!$W$2:$AA$200,5,FALSE))</f>
        <v/>
      </c>
      <c r="H346" s="93"/>
      <c r="I346" s="93"/>
      <c r="J346" s="95"/>
    </row>
    <row r="347" spans="1:10" x14ac:dyDescent="0.3">
      <c r="A347" s="76">
        <v>342</v>
      </c>
      <c r="B347" s="97"/>
      <c r="C347" s="92"/>
      <c r="D347" s="93"/>
      <c r="E347" s="93"/>
      <c r="F347" s="93"/>
      <c r="G347" s="94" t="str">
        <f>IF(ISERROR(VLOOKUP(F347,BDD!$W$2:$AA$200,5,FALSE)),"",VLOOKUP(F347,BDD!$W$2:$AA$200,5,FALSE))</f>
        <v/>
      </c>
      <c r="H347" s="93"/>
      <c r="I347" s="93"/>
      <c r="J347" s="95"/>
    </row>
    <row r="348" spans="1:10" x14ac:dyDescent="0.3">
      <c r="A348" s="76">
        <v>343</v>
      </c>
      <c r="B348" s="97"/>
      <c r="C348" s="92"/>
      <c r="D348" s="93"/>
      <c r="E348" s="93"/>
      <c r="F348" s="93"/>
      <c r="G348" s="94" t="str">
        <f>IF(ISERROR(VLOOKUP(F348,BDD!$W$2:$AA$200,5,FALSE)),"",VLOOKUP(F348,BDD!$W$2:$AA$200,5,FALSE))</f>
        <v/>
      </c>
      <c r="H348" s="93"/>
      <c r="I348" s="93"/>
      <c r="J348" s="95"/>
    </row>
    <row r="349" spans="1:10" x14ac:dyDescent="0.3">
      <c r="A349" s="76">
        <v>344</v>
      </c>
      <c r="B349" s="97"/>
      <c r="C349" s="92"/>
      <c r="D349" s="93"/>
      <c r="E349" s="93"/>
      <c r="F349" s="93"/>
      <c r="G349" s="94" t="str">
        <f>IF(ISERROR(VLOOKUP(F349,BDD!$W$2:$AA$200,5,FALSE)),"",VLOOKUP(F349,BDD!$W$2:$AA$200,5,FALSE))</f>
        <v/>
      </c>
      <c r="H349" s="93"/>
      <c r="I349" s="93"/>
      <c r="J349" s="95"/>
    </row>
    <row r="350" spans="1:10" x14ac:dyDescent="0.3">
      <c r="A350" s="76">
        <v>345</v>
      </c>
      <c r="B350" s="97"/>
      <c r="C350" s="92"/>
      <c r="D350" s="93"/>
      <c r="E350" s="93"/>
      <c r="F350" s="93"/>
      <c r="G350" s="94" t="str">
        <f>IF(ISERROR(VLOOKUP(F350,BDD!$W$2:$AA$200,5,FALSE)),"",VLOOKUP(F350,BDD!$W$2:$AA$200,5,FALSE))</f>
        <v/>
      </c>
      <c r="H350" s="93"/>
      <c r="I350" s="93"/>
      <c r="J350" s="95"/>
    </row>
    <row r="351" spans="1:10" x14ac:dyDescent="0.3">
      <c r="A351" s="76">
        <v>346</v>
      </c>
      <c r="B351" s="97"/>
      <c r="C351" s="92"/>
      <c r="D351" s="93"/>
      <c r="E351" s="93"/>
      <c r="F351" s="93"/>
      <c r="G351" s="94" t="str">
        <f>IF(ISERROR(VLOOKUP(F351,BDD!$W$2:$AA$200,5,FALSE)),"",VLOOKUP(F351,BDD!$W$2:$AA$200,5,FALSE))</f>
        <v/>
      </c>
      <c r="H351" s="93"/>
      <c r="I351" s="93"/>
      <c r="J351" s="95"/>
    </row>
    <row r="352" spans="1:10" x14ac:dyDescent="0.3">
      <c r="A352" s="76">
        <v>347</v>
      </c>
      <c r="B352" s="97"/>
      <c r="C352" s="92"/>
      <c r="D352" s="93"/>
      <c r="E352" s="93"/>
      <c r="F352" s="93"/>
      <c r="G352" s="94" t="str">
        <f>IF(ISERROR(VLOOKUP(F352,BDD!$W$2:$AA$200,5,FALSE)),"",VLOOKUP(F352,BDD!$W$2:$AA$200,5,FALSE))</f>
        <v/>
      </c>
      <c r="H352" s="93"/>
      <c r="I352" s="93"/>
      <c r="J352" s="95"/>
    </row>
    <row r="353" spans="1:10" x14ac:dyDescent="0.3">
      <c r="A353" s="76">
        <v>348</v>
      </c>
      <c r="B353" s="97"/>
      <c r="C353" s="92"/>
      <c r="D353" s="93"/>
      <c r="E353" s="93"/>
      <c r="F353" s="93"/>
      <c r="G353" s="94" t="str">
        <f>IF(ISERROR(VLOOKUP(F353,BDD!$W$2:$AA$200,5,FALSE)),"",VLOOKUP(F353,BDD!$W$2:$AA$200,5,FALSE))</f>
        <v/>
      </c>
      <c r="H353" s="93"/>
      <c r="I353" s="93"/>
      <c r="J353" s="95"/>
    </row>
    <row r="354" spans="1:10" x14ac:dyDescent="0.3">
      <c r="A354" s="76">
        <v>349</v>
      </c>
      <c r="B354" s="97"/>
      <c r="C354" s="92"/>
      <c r="D354" s="93"/>
      <c r="E354" s="93"/>
      <c r="F354" s="93"/>
      <c r="G354" s="94" t="str">
        <f>IF(ISERROR(VLOOKUP(F354,BDD!$W$2:$AA$200,5,FALSE)),"",VLOOKUP(F354,BDD!$W$2:$AA$200,5,FALSE))</f>
        <v/>
      </c>
      <c r="H354" s="93"/>
      <c r="I354" s="93"/>
      <c r="J354" s="95"/>
    </row>
    <row r="355" spans="1:10" x14ac:dyDescent="0.3">
      <c r="A355" s="76">
        <v>350</v>
      </c>
      <c r="B355" s="97"/>
      <c r="C355" s="92"/>
      <c r="D355" s="93"/>
      <c r="E355" s="93"/>
      <c r="F355" s="93"/>
      <c r="G355" s="94" t="str">
        <f>IF(ISERROR(VLOOKUP(F355,BDD!$W$2:$AA$200,5,FALSE)),"",VLOOKUP(F355,BDD!$W$2:$AA$200,5,FALSE))</f>
        <v/>
      </c>
      <c r="H355" s="93"/>
      <c r="I355" s="93"/>
      <c r="J355" s="95"/>
    </row>
    <row r="356" spans="1:10" x14ac:dyDescent="0.3">
      <c r="A356" s="76">
        <v>351</v>
      </c>
      <c r="B356" s="97"/>
      <c r="C356" s="92"/>
      <c r="D356" s="93"/>
      <c r="E356" s="93"/>
      <c r="F356" s="93"/>
      <c r="G356" s="94" t="str">
        <f>IF(ISERROR(VLOOKUP(F356,BDD!$W$2:$AA$200,5,FALSE)),"",VLOOKUP(F356,BDD!$W$2:$AA$200,5,FALSE))</f>
        <v/>
      </c>
      <c r="H356" s="93"/>
      <c r="I356" s="93"/>
      <c r="J356" s="95"/>
    </row>
    <row r="357" spans="1:10" x14ac:dyDescent="0.3">
      <c r="A357" s="76">
        <v>352</v>
      </c>
      <c r="B357" s="97"/>
      <c r="C357" s="92"/>
      <c r="D357" s="93"/>
      <c r="E357" s="93"/>
      <c r="F357" s="93"/>
      <c r="G357" s="94" t="str">
        <f>IF(ISERROR(VLOOKUP(F357,BDD!$W$2:$AA$200,5,FALSE)),"",VLOOKUP(F357,BDD!$W$2:$AA$200,5,FALSE))</f>
        <v/>
      </c>
      <c r="H357" s="93"/>
      <c r="I357" s="93"/>
      <c r="J357" s="95"/>
    </row>
    <row r="358" spans="1:10" x14ac:dyDescent="0.3">
      <c r="A358" s="76">
        <v>353</v>
      </c>
      <c r="B358" s="97"/>
      <c r="C358" s="92"/>
      <c r="D358" s="93"/>
      <c r="E358" s="93"/>
      <c r="F358" s="93"/>
      <c r="G358" s="94" t="str">
        <f>IF(ISERROR(VLOOKUP(F358,BDD!$W$2:$AA$200,5,FALSE)),"",VLOOKUP(F358,BDD!$W$2:$AA$200,5,FALSE))</f>
        <v/>
      </c>
      <c r="H358" s="93"/>
      <c r="I358" s="93"/>
      <c r="J358" s="95"/>
    </row>
    <row r="359" spans="1:10" x14ac:dyDescent="0.3">
      <c r="A359" s="76">
        <v>354</v>
      </c>
      <c r="B359" s="97"/>
      <c r="C359" s="92"/>
      <c r="D359" s="93"/>
      <c r="E359" s="93"/>
      <c r="F359" s="93"/>
      <c r="G359" s="94" t="str">
        <f>IF(ISERROR(VLOOKUP(F359,BDD!$W$2:$AA$200,5,FALSE)),"",VLOOKUP(F359,BDD!$W$2:$AA$200,5,FALSE))</f>
        <v/>
      </c>
      <c r="H359" s="93"/>
      <c r="I359" s="93"/>
      <c r="J359" s="95"/>
    </row>
    <row r="360" spans="1:10" x14ac:dyDescent="0.3">
      <c r="A360" s="76">
        <v>355</v>
      </c>
      <c r="B360" s="97"/>
      <c r="C360" s="92"/>
      <c r="D360" s="93"/>
      <c r="E360" s="93"/>
      <c r="F360" s="93"/>
      <c r="G360" s="94" t="str">
        <f>IF(ISERROR(VLOOKUP(F360,BDD!$W$2:$AA$200,5,FALSE)),"",VLOOKUP(F360,BDD!$W$2:$AA$200,5,FALSE))</f>
        <v/>
      </c>
      <c r="H360" s="93"/>
      <c r="I360" s="93"/>
      <c r="J360" s="95"/>
    </row>
    <row r="361" spans="1:10" x14ac:dyDescent="0.3">
      <c r="A361" s="76">
        <v>356</v>
      </c>
      <c r="B361" s="97"/>
      <c r="C361" s="92"/>
      <c r="D361" s="93"/>
      <c r="E361" s="93"/>
      <c r="F361" s="93"/>
      <c r="G361" s="94" t="str">
        <f>IF(ISERROR(VLOOKUP(F361,BDD!$W$2:$AA$200,5,FALSE)),"",VLOOKUP(F361,BDD!$W$2:$AA$200,5,FALSE))</f>
        <v/>
      </c>
      <c r="H361" s="93"/>
      <c r="I361" s="93"/>
      <c r="J361" s="95"/>
    </row>
    <row r="362" spans="1:10" x14ac:dyDescent="0.3">
      <c r="A362" s="76">
        <v>357</v>
      </c>
      <c r="B362" s="97"/>
      <c r="C362" s="92"/>
      <c r="D362" s="93"/>
      <c r="E362" s="93"/>
      <c r="F362" s="93"/>
      <c r="G362" s="94" t="str">
        <f>IF(ISERROR(VLOOKUP(F362,BDD!$W$2:$AA$200,5,FALSE)),"",VLOOKUP(F362,BDD!$W$2:$AA$200,5,FALSE))</f>
        <v/>
      </c>
      <c r="H362" s="93"/>
      <c r="I362" s="93"/>
      <c r="J362" s="95"/>
    </row>
    <row r="363" spans="1:10" x14ac:dyDescent="0.3">
      <c r="A363" s="76">
        <v>358</v>
      </c>
      <c r="B363" s="97"/>
      <c r="C363" s="92"/>
      <c r="D363" s="93"/>
      <c r="E363" s="93"/>
      <c r="F363" s="93"/>
      <c r="G363" s="94" t="str">
        <f>IF(ISERROR(VLOOKUP(F363,BDD!$W$2:$AA$200,5,FALSE)),"",VLOOKUP(F363,BDD!$W$2:$AA$200,5,FALSE))</f>
        <v/>
      </c>
      <c r="H363" s="93"/>
      <c r="I363" s="93"/>
      <c r="J363" s="95"/>
    </row>
    <row r="364" spans="1:10" x14ac:dyDescent="0.3">
      <c r="A364" s="76">
        <v>359</v>
      </c>
      <c r="B364" s="97"/>
      <c r="C364" s="92"/>
      <c r="D364" s="93"/>
      <c r="E364" s="93"/>
      <c r="F364" s="93"/>
      <c r="G364" s="94" t="str">
        <f>IF(ISERROR(VLOOKUP(F364,BDD!$W$2:$AA$200,5,FALSE)),"",VLOOKUP(F364,BDD!$W$2:$AA$200,5,FALSE))</f>
        <v/>
      </c>
      <c r="H364" s="93"/>
      <c r="I364" s="93"/>
      <c r="J364" s="95"/>
    </row>
    <row r="365" spans="1:10" x14ac:dyDescent="0.3">
      <c r="A365" s="76">
        <v>360</v>
      </c>
      <c r="B365" s="97"/>
      <c r="C365" s="92"/>
      <c r="D365" s="93"/>
      <c r="E365" s="93"/>
      <c r="F365" s="93"/>
      <c r="G365" s="94" t="str">
        <f>IF(ISERROR(VLOOKUP(F365,BDD!$W$2:$AA$200,5,FALSE)),"",VLOOKUP(F365,BDD!$W$2:$AA$200,5,FALSE))</f>
        <v/>
      </c>
      <c r="H365" s="93"/>
      <c r="I365" s="93"/>
      <c r="J365" s="95"/>
    </row>
    <row r="366" spans="1:10" x14ac:dyDescent="0.3">
      <c r="A366" s="76">
        <v>361</v>
      </c>
      <c r="B366" s="97"/>
      <c r="C366" s="92"/>
      <c r="D366" s="93"/>
      <c r="E366" s="93"/>
      <c r="F366" s="93"/>
      <c r="G366" s="94" t="str">
        <f>IF(ISERROR(VLOOKUP(F366,BDD!$W$2:$AA$200,5,FALSE)),"",VLOOKUP(F366,BDD!$W$2:$AA$200,5,FALSE))</f>
        <v/>
      </c>
      <c r="H366" s="93"/>
      <c r="I366" s="93"/>
      <c r="J366" s="95"/>
    </row>
    <row r="367" spans="1:10" x14ac:dyDescent="0.3">
      <c r="A367" s="76">
        <v>362</v>
      </c>
      <c r="B367" s="97"/>
      <c r="C367" s="92"/>
      <c r="D367" s="93"/>
      <c r="E367" s="93"/>
      <c r="F367" s="93"/>
      <c r="G367" s="94" t="str">
        <f>IF(ISERROR(VLOOKUP(F367,BDD!$W$2:$AA$200,5,FALSE)),"",VLOOKUP(F367,BDD!$W$2:$AA$200,5,FALSE))</f>
        <v/>
      </c>
      <c r="H367" s="93"/>
      <c r="I367" s="93"/>
      <c r="J367" s="95"/>
    </row>
    <row r="368" spans="1:10" x14ac:dyDescent="0.3">
      <c r="A368" s="76">
        <v>363</v>
      </c>
      <c r="B368" s="97"/>
      <c r="C368" s="92"/>
      <c r="D368" s="93"/>
      <c r="E368" s="93"/>
      <c r="F368" s="93"/>
      <c r="G368" s="94" t="str">
        <f>IF(ISERROR(VLOOKUP(F368,BDD!$W$2:$AA$200,5,FALSE)),"",VLOOKUP(F368,BDD!$W$2:$AA$200,5,FALSE))</f>
        <v/>
      </c>
      <c r="H368" s="93"/>
      <c r="I368" s="93"/>
      <c r="J368" s="95"/>
    </row>
    <row r="369" spans="1:10" x14ac:dyDescent="0.3">
      <c r="A369" s="76">
        <v>364</v>
      </c>
      <c r="B369" s="97"/>
      <c r="C369" s="92"/>
      <c r="D369" s="93"/>
      <c r="E369" s="93"/>
      <c r="F369" s="93"/>
      <c r="G369" s="94" t="str">
        <f>IF(ISERROR(VLOOKUP(F369,BDD!$W$2:$AA$200,5,FALSE)),"",VLOOKUP(F369,BDD!$W$2:$AA$200,5,FALSE))</f>
        <v/>
      </c>
      <c r="H369" s="93"/>
      <c r="I369" s="93"/>
      <c r="J369" s="95"/>
    </row>
    <row r="370" spans="1:10" x14ac:dyDescent="0.3">
      <c r="A370" s="76">
        <v>365</v>
      </c>
      <c r="B370" s="97"/>
      <c r="C370" s="92"/>
      <c r="D370" s="93"/>
      <c r="E370" s="93"/>
      <c r="F370" s="93"/>
      <c r="G370" s="94" t="str">
        <f>IF(ISERROR(VLOOKUP(F370,BDD!$W$2:$AA$200,5,FALSE)),"",VLOOKUP(F370,BDD!$W$2:$AA$200,5,FALSE))</f>
        <v/>
      </c>
      <c r="H370" s="93"/>
      <c r="I370" s="93"/>
      <c r="J370" s="95"/>
    </row>
    <row r="371" spans="1:10" x14ac:dyDescent="0.3">
      <c r="A371" s="76">
        <v>366</v>
      </c>
      <c r="B371" s="97"/>
      <c r="C371" s="92"/>
      <c r="D371" s="93"/>
      <c r="E371" s="93"/>
      <c r="F371" s="93"/>
      <c r="G371" s="94" t="str">
        <f>IF(ISERROR(VLOOKUP(F371,BDD!$W$2:$AA$200,5,FALSE)),"",VLOOKUP(F371,BDD!$W$2:$AA$200,5,FALSE))</f>
        <v/>
      </c>
      <c r="H371" s="93"/>
      <c r="I371" s="93"/>
      <c r="J371" s="95"/>
    </row>
    <row r="372" spans="1:10" x14ac:dyDescent="0.3">
      <c r="A372" s="76">
        <v>367</v>
      </c>
      <c r="B372" s="97"/>
      <c r="C372" s="92"/>
      <c r="D372" s="93"/>
      <c r="E372" s="93"/>
      <c r="F372" s="93"/>
      <c r="G372" s="94" t="str">
        <f>IF(ISERROR(VLOOKUP(F372,BDD!$W$2:$AA$200,5,FALSE)),"",VLOOKUP(F372,BDD!$W$2:$AA$200,5,FALSE))</f>
        <v/>
      </c>
      <c r="H372" s="93"/>
      <c r="I372" s="93"/>
      <c r="J372" s="95"/>
    </row>
    <row r="373" spans="1:10" x14ac:dyDescent="0.3">
      <c r="A373" s="76">
        <v>368</v>
      </c>
      <c r="B373" s="97"/>
      <c r="C373" s="92"/>
      <c r="D373" s="93"/>
      <c r="E373" s="93"/>
      <c r="F373" s="93"/>
      <c r="G373" s="94" t="str">
        <f>IF(ISERROR(VLOOKUP(F373,BDD!$W$2:$AA$200,5,FALSE)),"",VLOOKUP(F373,BDD!$W$2:$AA$200,5,FALSE))</f>
        <v/>
      </c>
      <c r="H373" s="93"/>
      <c r="I373" s="93"/>
      <c r="J373" s="95"/>
    </row>
    <row r="374" spans="1:10" x14ac:dyDescent="0.3">
      <c r="A374" s="76">
        <v>369</v>
      </c>
      <c r="B374" s="97"/>
      <c r="C374" s="92"/>
      <c r="D374" s="93"/>
      <c r="E374" s="93"/>
      <c r="F374" s="93"/>
      <c r="G374" s="94" t="str">
        <f>IF(ISERROR(VLOOKUP(F374,BDD!$W$2:$AA$200,5,FALSE)),"",VLOOKUP(F374,BDD!$W$2:$AA$200,5,FALSE))</f>
        <v/>
      </c>
      <c r="H374" s="93"/>
      <c r="I374" s="93"/>
      <c r="J374" s="95"/>
    </row>
    <row r="375" spans="1:10" x14ac:dyDescent="0.3">
      <c r="A375" s="76">
        <v>370</v>
      </c>
      <c r="B375" s="97"/>
      <c r="C375" s="92"/>
      <c r="D375" s="93"/>
      <c r="E375" s="93"/>
      <c r="F375" s="93"/>
      <c r="G375" s="94" t="str">
        <f>IF(ISERROR(VLOOKUP(F375,BDD!$W$2:$AA$200,5,FALSE)),"",VLOOKUP(F375,BDD!$W$2:$AA$200,5,FALSE))</f>
        <v/>
      </c>
      <c r="H375" s="93"/>
      <c r="I375" s="93"/>
      <c r="J375" s="95"/>
    </row>
    <row r="376" spans="1:10" x14ac:dyDescent="0.3">
      <c r="A376" s="76">
        <v>371</v>
      </c>
      <c r="B376" s="97"/>
      <c r="C376" s="92"/>
      <c r="D376" s="93"/>
      <c r="E376" s="93"/>
      <c r="F376" s="93"/>
      <c r="G376" s="94" t="str">
        <f>IF(ISERROR(VLOOKUP(F376,BDD!$W$2:$AA$200,5,FALSE)),"",VLOOKUP(F376,BDD!$W$2:$AA$200,5,FALSE))</f>
        <v/>
      </c>
      <c r="H376" s="93"/>
      <c r="I376" s="93"/>
      <c r="J376" s="95"/>
    </row>
    <row r="377" spans="1:10" x14ac:dyDescent="0.3">
      <c r="A377" s="76">
        <v>372</v>
      </c>
      <c r="B377" s="97"/>
      <c r="C377" s="92"/>
      <c r="D377" s="93"/>
      <c r="E377" s="93"/>
      <c r="F377" s="93"/>
      <c r="G377" s="94" t="str">
        <f>IF(ISERROR(VLOOKUP(F377,BDD!$W$2:$AA$200,5,FALSE)),"",VLOOKUP(F377,BDD!$W$2:$AA$200,5,FALSE))</f>
        <v/>
      </c>
      <c r="H377" s="93"/>
      <c r="I377" s="93"/>
      <c r="J377" s="95"/>
    </row>
    <row r="378" spans="1:10" x14ac:dyDescent="0.3">
      <c r="A378" s="76">
        <v>373</v>
      </c>
      <c r="B378" s="97"/>
      <c r="C378" s="92"/>
      <c r="D378" s="93"/>
      <c r="E378" s="93"/>
      <c r="F378" s="93"/>
      <c r="G378" s="94" t="str">
        <f>IF(ISERROR(VLOOKUP(F378,BDD!$W$2:$AA$200,5,FALSE)),"",VLOOKUP(F378,BDD!$W$2:$AA$200,5,FALSE))</f>
        <v/>
      </c>
      <c r="H378" s="93"/>
      <c r="I378" s="93"/>
      <c r="J378" s="95"/>
    </row>
    <row r="379" spans="1:10" x14ac:dyDescent="0.3">
      <c r="A379" s="76">
        <v>374</v>
      </c>
      <c r="B379" s="97"/>
      <c r="C379" s="92"/>
      <c r="D379" s="93"/>
      <c r="E379" s="93"/>
      <c r="F379" s="93"/>
      <c r="G379" s="94" t="str">
        <f>IF(ISERROR(VLOOKUP(F379,BDD!$W$2:$AA$200,5,FALSE)),"",VLOOKUP(F379,BDD!$W$2:$AA$200,5,FALSE))</f>
        <v/>
      </c>
      <c r="H379" s="93"/>
      <c r="I379" s="93"/>
      <c r="J379" s="95"/>
    </row>
    <row r="380" spans="1:10" x14ac:dyDescent="0.3">
      <c r="A380" s="76">
        <v>375</v>
      </c>
      <c r="B380" s="97"/>
      <c r="C380" s="92"/>
      <c r="D380" s="93"/>
      <c r="E380" s="93"/>
      <c r="F380" s="93"/>
      <c r="G380" s="94" t="str">
        <f>IF(ISERROR(VLOOKUP(F380,BDD!$W$2:$AA$200,5,FALSE)),"",VLOOKUP(F380,BDD!$W$2:$AA$200,5,FALSE))</f>
        <v/>
      </c>
      <c r="H380" s="93"/>
      <c r="I380" s="93"/>
      <c r="J380" s="95"/>
    </row>
    <row r="381" spans="1:10" x14ac:dyDescent="0.3">
      <c r="A381" s="76">
        <v>376</v>
      </c>
      <c r="B381" s="97"/>
      <c r="C381" s="92"/>
      <c r="D381" s="93"/>
      <c r="E381" s="93"/>
      <c r="F381" s="93"/>
      <c r="G381" s="94" t="str">
        <f>IF(ISERROR(VLOOKUP(F381,BDD!$W$2:$AA$200,5,FALSE)),"",VLOOKUP(F381,BDD!$W$2:$AA$200,5,FALSE))</f>
        <v/>
      </c>
      <c r="H381" s="93"/>
      <c r="I381" s="93"/>
      <c r="J381" s="95"/>
    </row>
    <row r="382" spans="1:10" x14ac:dyDescent="0.3">
      <c r="A382" s="76">
        <v>377</v>
      </c>
      <c r="B382" s="97"/>
      <c r="C382" s="92"/>
      <c r="D382" s="93"/>
      <c r="E382" s="93"/>
      <c r="F382" s="93"/>
      <c r="G382" s="94" t="str">
        <f>IF(ISERROR(VLOOKUP(F382,BDD!$W$2:$AA$200,5,FALSE)),"",VLOOKUP(F382,BDD!$W$2:$AA$200,5,FALSE))</f>
        <v/>
      </c>
      <c r="H382" s="93"/>
      <c r="I382" s="93"/>
      <c r="J382" s="95"/>
    </row>
    <row r="383" spans="1:10" x14ac:dyDescent="0.3">
      <c r="A383" s="76">
        <v>378</v>
      </c>
      <c r="B383" s="97"/>
      <c r="C383" s="92"/>
      <c r="D383" s="93"/>
      <c r="E383" s="93"/>
      <c r="F383" s="93"/>
      <c r="G383" s="94" t="str">
        <f>IF(ISERROR(VLOOKUP(F383,BDD!$W$2:$AA$200,5,FALSE)),"",VLOOKUP(F383,BDD!$W$2:$AA$200,5,FALSE))</f>
        <v/>
      </c>
      <c r="H383" s="93"/>
      <c r="I383" s="93"/>
      <c r="J383" s="95"/>
    </row>
    <row r="384" spans="1:10" x14ac:dyDescent="0.3">
      <c r="A384" s="76">
        <v>379</v>
      </c>
      <c r="B384" s="97"/>
      <c r="C384" s="92"/>
      <c r="D384" s="93"/>
      <c r="E384" s="93"/>
      <c r="F384" s="93"/>
      <c r="G384" s="94" t="str">
        <f>IF(ISERROR(VLOOKUP(F384,BDD!$W$2:$AA$200,5,FALSE)),"",VLOOKUP(F384,BDD!$W$2:$AA$200,5,FALSE))</f>
        <v/>
      </c>
      <c r="H384" s="93"/>
      <c r="I384" s="93"/>
      <c r="J384" s="95"/>
    </row>
    <row r="385" spans="1:10" x14ac:dyDescent="0.3">
      <c r="A385" s="76">
        <v>380</v>
      </c>
      <c r="B385" s="97"/>
      <c r="C385" s="92"/>
      <c r="D385" s="93"/>
      <c r="E385" s="93"/>
      <c r="F385" s="93"/>
      <c r="G385" s="94" t="str">
        <f>IF(ISERROR(VLOOKUP(F385,BDD!$W$2:$AA$200,5,FALSE)),"",VLOOKUP(F385,BDD!$W$2:$AA$200,5,FALSE))</f>
        <v/>
      </c>
      <c r="H385" s="93"/>
      <c r="I385" s="93"/>
      <c r="J385" s="95"/>
    </row>
    <row r="386" spans="1:10" x14ac:dyDescent="0.3">
      <c r="A386" s="76">
        <v>381</v>
      </c>
      <c r="B386" s="97"/>
      <c r="C386" s="92"/>
      <c r="D386" s="93"/>
      <c r="E386" s="93"/>
      <c r="F386" s="93"/>
      <c r="G386" s="94" t="str">
        <f>IF(ISERROR(VLOOKUP(F386,BDD!$W$2:$AA$200,5,FALSE)),"",VLOOKUP(F386,BDD!$W$2:$AA$200,5,FALSE))</f>
        <v/>
      </c>
      <c r="H386" s="93"/>
      <c r="I386" s="93"/>
      <c r="J386" s="95"/>
    </row>
    <row r="387" spans="1:10" x14ac:dyDescent="0.3">
      <c r="A387" s="76">
        <v>382</v>
      </c>
      <c r="B387" s="97"/>
      <c r="C387" s="92"/>
      <c r="D387" s="93"/>
      <c r="E387" s="93"/>
      <c r="F387" s="93"/>
      <c r="G387" s="94" t="str">
        <f>IF(ISERROR(VLOOKUP(F387,BDD!$W$2:$AA$200,5,FALSE)),"",VLOOKUP(F387,BDD!$W$2:$AA$200,5,FALSE))</f>
        <v/>
      </c>
      <c r="H387" s="93"/>
      <c r="I387" s="93"/>
      <c r="J387" s="95"/>
    </row>
    <row r="388" spans="1:10" x14ac:dyDescent="0.3">
      <c r="A388" s="76">
        <v>383</v>
      </c>
      <c r="B388" s="97"/>
      <c r="C388" s="92"/>
      <c r="D388" s="93"/>
      <c r="E388" s="93"/>
      <c r="F388" s="93"/>
      <c r="G388" s="94" t="str">
        <f>IF(ISERROR(VLOOKUP(F388,BDD!$W$2:$AA$200,5,FALSE)),"",VLOOKUP(F388,BDD!$W$2:$AA$200,5,FALSE))</f>
        <v/>
      </c>
      <c r="H388" s="93"/>
      <c r="I388" s="93"/>
      <c r="J388" s="95"/>
    </row>
    <row r="389" spans="1:10" x14ac:dyDescent="0.3">
      <c r="A389" s="76">
        <v>384</v>
      </c>
      <c r="B389" s="97"/>
      <c r="C389" s="92"/>
      <c r="D389" s="93"/>
      <c r="E389" s="93"/>
      <c r="F389" s="93"/>
      <c r="G389" s="94" t="str">
        <f>IF(ISERROR(VLOOKUP(F389,BDD!$W$2:$AA$200,5,FALSE)),"",VLOOKUP(F389,BDD!$W$2:$AA$200,5,FALSE))</f>
        <v/>
      </c>
      <c r="H389" s="93"/>
      <c r="I389" s="93"/>
      <c r="J389" s="95"/>
    </row>
    <row r="390" spans="1:10" x14ac:dyDescent="0.3">
      <c r="A390" s="76">
        <v>385</v>
      </c>
      <c r="B390" s="97"/>
      <c r="C390" s="92"/>
      <c r="D390" s="93"/>
      <c r="E390" s="93"/>
      <c r="F390" s="93"/>
      <c r="G390" s="94" t="str">
        <f>IF(ISERROR(VLOOKUP(F390,BDD!$W$2:$AA$200,5,FALSE)),"",VLOOKUP(F390,BDD!$W$2:$AA$200,5,FALSE))</f>
        <v/>
      </c>
      <c r="H390" s="93"/>
      <c r="I390" s="93"/>
      <c r="J390" s="95"/>
    </row>
    <row r="391" spans="1:10" x14ac:dyDescent="0.3">
      <c r="A391" s="76">
        <v>386</v>
      </c>
      <c r="B391" s="97"/>
      <c r="C391" s="92"/>
      <c r="D391" s="93"/>
      <c r="E391" s="93"/>
      <c r="F391" s="93"/>
      <c r="G391" s="94" t="str">
        <f>IF(ISERROR(VLOOKUP(F391,BDD!$W$2:$AA$200,5,FALSE)),"",VLOOKUP(F391,BDD!$W$2:$AA$200,5,FALSE))</f>
        <v/>
      </c>
      <c r="H391" s="93"/>
      <c r="I391" s="93"/>
      <c r="J391" s="95"/>
    </row>
    <row r="392" spans="1:10" x14ac:dyDescent="0.3">
      <c r="A392" s="76">
        <v>387</v>
      </c>
      <c r="B392" s="97"/>
      <c r="C392" s="92"/>
      <c r="D392" s="93"/>
      <c r="E392" s="93"/>
      <c r="F392" s="93"/>
      <c r="G392" s="94" t="str">
        <f>IF(ISERROR(VLOOKUP(F392,BDD!$W$2:$AA$200,5,FALSE)),"",VLOOKUP(F392,BDD!$W$2:$AA$200,5,FALSE))</f>
        <v/>
      </c>
      <c r="H392" s="93"/>
      <c r="I392" s="93"/>
      <c r="J392" s="95"/>
    </row>
    <row r="393" spans="1:10" x14ac:dyDescent="0.3">
      <c r="A393" s="76">
        <v>388</v>
      </c>
      <c r="B393" s="97"/>
      <c r="C393" s="92"/>
      <c r="D393" s="93"/>
      <c r="E393" s="93"/>
      <c r="F393" s="93"/>
      <c r="G393" s="94" t="str">
        <f>IF(ISERROR(VLOOKUP(F393,BDD!$W$2:$AA$200,5,FALSE)),"",VLOOKUP(F393,BDD!$W$2:$AA$200,5,FALSE))</f>
        <v/>
      </c>
      <c r="H393" s="93"/>
      <c r="I393" s="93"/>
      <c r="J393" s="95"/>
    </row>
    <row r="394" spans="1:10" x14ac:dyDescent="0.3">
      <c r="A394" s="76">
        <v>389</v>
      </c>
      <c r="B394" s="97"/>
      <c r="C394" s="92"/>
      <c r="D394" s="93"/>
      <c r="E394" s="93"/>
      <c r="F394" s="93"/>
      <c r="G394" s="94" t="str">
        <f>IF(ISERROR(VLOOKUP(F394,BDD!$W$2:$AA$200,5,FALSE)),"",VLOOKUP(F394,BDD!$W$2:$AA$200,5,FALSE))</f>
        <v/>
      </c>
      <c r="H394" s="93"/>
      <c r="I394" s="93"/>
      <c r="J394" s="95"/>
    </row>
    <row r="395" spans="1:10" x14ac:dyDescent="0.3">
      <c r="A395" s="76">
        <v>390</v>
      </c>
      <c r="B395" s="97"/>
      <c r="C395" s="92"/>
      <c r="D395" s="93"/>
      <c r="E395" s="93"/>
      <c r="F395" s="93"/>
      <c r="G395" s="94" t="str">
        <f>IF(ISERROR(VLOOKUP(F395,BDD!$W$2:$AA$200,5,FALSE)),"",VLOOKUP(F395,BDD!$W$2:$AA$200,5,FALSE))</f>
        <v/>
      </c>
      <c r="H395" s="93"/>
      <c r="I395" s="93"/>
      <c r="J395" s="95"/>
    </row>
    <row r="396" spans="1:10" x14ac:dyDescent="0.3">
      <c r="A396" s="76">
        <v>391</v>
      </c>
      <c r="B396" s="97"/>
      <c r="C396" s="92"/>
      <c r="D396" s="93"/>
      <c r="E396" s="93"/>
      <c r="F396" s="93"/>
      <c r="G396" s="94" t="str">
        <f>IF(ISERROR(VLOOKUP(F396,BDD!$W$2:$AA$200,5,FALSE)),"",VLOOKUP(F396,BDD!$W$2:$AA$200,5,FALSE))</f>
        <v/>
      </c>
      <c r="H396" s="93"/>
      <c r="I396" s="93"/>
      <c r="J396" s="95"/>
    </row>
    <row r="397" spans="1:10" x14ac:dyDescent="0.3">
      <c r="A397" s="76">
        <v>392</v>
      </c>
      <c r="B397" s="97"/>
      <c r="C397" s="92"/>
      <c r="D397" s="93"/>
      <c r="E397" s="93"/>
      <c r="F397" s="93"/>
      <c r="G397" s="94" t="str">
        <f>IF(ISERROR(VLOOKUP(F397,BDD!$W$2:$AA$200,5,FALSE)),"",VLOOKUP(F397,BDD!$W$2:$AA$200,5,FALSE))</f>
        <v/>
      </c>
      <c r="H397" s="93"/>
      <c r="I397" s="93"/>
      <c r="J397" s="95"/>
    </row>
    <row r="398" spans="1:10" x14ac:dyDescent="0.3">
      <c r="A398" s="76">
        <v>393</v>
      </c>
      <c r="B398" s="97"/>
      <c r="C398" s="92"/>
      <c r="D398" s="93"/>
      <c r="E398" s="93"/>
      <c r="F398" s="93"/>
      <c r="G398" s="94" t="str">
        <f>IF(ISERROR(VLOOKUP(F398,BDD!$W$2:$AA$200,5,FALSE)),"",VLOOKUP(F398,BDD!$W$2:$AA$200,5,FALSE))</f>
        <v/>
      </c>
      <c r="H398" s="93"/>
      <c r="I398" s="93"/>
      <c r="J398" s="95"/>
    </row>
    <row r="399" spans="1:10" x14ac:dyDescent="0.3">
      <c r="A399" s="76">
        <v>394</v>
      </c>
      <c r="B399" s="97"/>
      <c r="C399" s="92"/>
      <c r="D399" s="93"/>
      <c r="E399" s="93"/>
      <c r="F399" s="93"/>
      <c r="G399" s="94" t="str">
        <f>IF(ISERROR(VLOOKUP(F399,BDD!$W$2:$AA$200,5,FALSE)),"",VLOOKUP(F399,BDD!$W$2:$AA$200,5,FALSE))</f>
        <v/>
      </c>
      <c r="H399" s="93"/>
      <c r="I399" s="93"/>
      <c r="J399" s="95"/>
    </row>
    <row r="400" spans="1:10" x14ac:dyDescent="0.3">
      <c r="A400" s="76">
        <v>395</v>
      </c>
      <c r="B400" s="97"/>
      <c r="C400" s="92"/>
      <c r="D400" s="93"/>
      <c r="E400" s="93"/>
      <c r="F400" s="93"/>
      <c r="G400" s="94" t="str">
        <f>IF(ISERROR(VLOOKUP(F400,BDD!$W$2:$AA$200,5,FALSE)),"",VLOOKUP(F400,BDD!$W$2:$AA$200,5,FALSE))</f>
        <v/>
      </c>
      <c r="H400" s="93"/>
      <c r="I400" s="93"/>
      <c r="J400" s="95"/>
    </row>
    <row r="401" spans="1:10" x14ac:dyDescent="0.3">
      <c r="A401" s="76">
        <v>396</v>
      </c>
      <c r="B401" s="97"/>
      <c r="C401" s="92"/>
      <c r="D401" s="93"/>
      <c r="E401" s="93"/>
      <c r="F401" s="93"/>
      <c r="G401" s="94" t="str">
        <f>IF(ISERROR(VLOOKUP(F401,BDD!$W$2:$AA$200,5,FALSE)),"",VLOOKUP(F401,BDD!$W$2:$AA$200,5,FALSE))</f>
        <v/>
      </c>
      <c r="H401" s="93"/>
      <c r="I401" s="93"/>
      <c r="J401" s="95"/>
    </row>
    <row r="402" spans="1:10" x14ac:dyDescent="0.3">
      <c r="A402" s="76">
        <v>397</v>
      </c>
      <c r="B402" s="97"/>
      <c r="C402" s="92"/>
      <c r="D402" s="93"/>
      <c r="E402" s="93"/>
      <c r="F402" s="93"/>
      <c r="G402" s="94" t="str">
        <f>IF(ISERROR(VLOOKUP(F402,BDD!$W$2:$AA$200,5,FALSE)),"",VLOOKUP(F402,BDD!$W$2:$AA$200,5,FALSE))</f>
        <v/>
      </c>
      <c r="H402" s="93"/>
      <c r="I402" s="93"/>
      <c r="J402" s="95"/>
    </row>
    <row r="403" spans="1:10" x14ac:dyDescent="0.3">
      <c r="A403" s="76">
        <v>398</v>
      </c>
      <c r="B403" s="97"/>
      <c r="C403" s="92"/>
      <c r="D403" s="93"/>
      <c r="E403" s="93"/>
      <c r="F403" s="93"/>
      <c r="G403" s="94" t="str">
        <f>IF(ISERROR(VLOOKUP(F403,BDD!$W$2:$AA$200,5,FALSE)),"",VLOOKUP(F403,BDD!$W$2:$AA$200,5,FALSE))</f>
        <v/>
      </c>
      <c r="H403" s="93"/>
      <c r="I403" s="93"/>
      <c r="J403" s="95"/>
    </row>
    <row r="404" spans="1:10" x14ac:dyDescent="0.3">
      <c r="A404" s="76">
        <v>399</v>
      </c>
      <c r="B404" s="97"/>
      <c r="C404" s="92"/>
      <c r="D404" s="93"/>
      <c r="E404" s="93"/>
      <c r="F404" s="93"/>
      <c r="G404" s="94" t="str">
        <f>IF(ISERROR(VLOOKUP(F404,BDD!$W$2:$AA$200,5,FALSE)),"",VLOOKUP(F404,BDD!$W$2:$AA$200,5,FALSE))</f>
        <v/>
      </c>
      <c r="H404" s="93"/>
      <c r="I404" s="93"/>
      <c r="J404" s="95"/>
    </row>
    <row r="405" spans="1:10" x14ac:dyDescent="0.3">
      <c r="A405" s="76">
        <v>400</v>
      </c>
      <c r="B405" s="97"/>
      <c r="C405" s="92"/>
      <c r="D405" s="93"/>
      <c r="E405" s="93"/>
      <c r="F405" s="93"/>
      <c r="G405" s="94" t="str">
        <f>IF(ISERROR(VLOOKUP(F405,BDD!$W$2:$AA$200,5,FALSE)),"",VLOOKUP(F405,BDD!$W$2:$AA$200,5,FALSE))</f>
        <v/>
      </c>
      <c r="H405" s="93"/>
      <c r="I405" s="93"/>
      <c r="J405" s="95"/>
    </row>
    <row r="406" spans="1:10" x14ac:dyDescent="0.3">
      <c r="A406" s="76">
        <v>401</v>
      </c>
      <c r="B406" s="97"/>
      <c r="C406" s="92"/>
      <c r="D406" s="93"/>
      <c r="E406" s="93"/>
      <c r="F406" s="93"/>
      <c r="G406" s="94" t="str">
        <f>IF(ISERROR(VLOOKUP(F406,BDD!$W$2:$AA$200,5,FALSE)),"",VLOOKUP(F406,BDD!$W$2:$AA$200,5,FALSE))</f>
        <v/>
      </c>
      <c r="H406" s="93"/>
      <c r="I406" s="93"/>
      <c r="J406" s="95"/>
    </row>
    <row r="407" spans="1:10" x14ac:dyDescent="0.3">
      <c r="A407" s="76">
        <v>402</v>
      </c>
      <c r="B407" s="97"/>
      <c r="C407" s="92"/>
      <c r="D407" s="93"/>
      <c r="E407" s="93"/>
      <c r="F407" s="93"/>
      <c r="G407" s="94" t="str">
        <f>IF(ISERROR(VLOOKUP(F407,BDD!$W$2:$AA$200,5,FALSE)),"",VLOOKUP(F407,BDD!$W$2:$AA$200,5,FALSE))</f>
        <v/>
      </c>
      <c r="H407" s="93"/>
      <c r="I407" s="93"/>
      <c r="J407" s="95"/>
    </row>
    <row r="408" spans="1:10" x14ac:dyDescent="0.3">
      <c r="A408" s="76">
        <v>403</v>
      </c>
      <c r="B408" s="97"/>
      <c r="C408" s="92"/>
      <c r="D408" s="93"/>
      <c r="E408" s="93"/>
      <c r="F408" s="93"/>
      <c r="G408" s="94" t="str">
        <f>IF(ISERROR(VLOOKUP(F408,BDD!$W$2:$AA$200,5,FALSE)),"",VLOOKUP(F408,BDD!$W$2:$AA$200,5,FALSE))</f>
        <v/>
      </c>
      <c r="H408" s="93"/>
      <c r="I408" s="93"/>
      <c r="J408" s="95"/>
    </row>
    <row r="409" spans="1:10" x14ac:dyDescent="0.3">
      <c r="A409" s="76">
        <v>404</v>
      </c>
      <c r="B409" s="97"/>
      <c r="C409" s="92"/>
      <c r="D409" s="93"/>
      <c r="E409" s="93"/>
      <c r="F409" s="93"/>
      <c r="G409" s="94" t="str">
        <f>IF(ISERROR(VLOOKUP(F409,BDD!$W$2:$AA$200,5,FALSE)),"",VLOOKUP(F409,BDD!$W$2:$AA$200,5,FALSE))</f>
        <v/>
      </c>
      <c r="H409" s="93"/>
      <c r="I409" s="93"/>
      <c r="J409" s="95"/>
    </row>
    <row r="410" spans="1:10" x14ac:dyDescent="0.3">
      <c r="A410" s="76">
        <v>405</v>
      </c>
      <c r="B410" s="97"/>
      <c r="C410" s="92"/>
      <c r="D410" s="93"/>
      <c r="E410" s="93"/>
      <c r="F410" s="93"/>
      <c r="G410" s="94" t="str">
        <f>IF(ISERROR(VLOOKUP(F410,BDD!$W$2:$AA$200,5,FALSE)),"",VLOOKUP(F410,BDD!$W$2:$AA$200,5,FALSE))</f>
        <v/>
      </c>
      <c r="H410" s="93"/>
      <c r="I410" s="93"/>
      <c r="J410" s="95"/>
    </row>
    <row r="411" spans="1:10" x14ac:dyDescent="0.3">
      <c r="A411" s="76">
        <v>406</v>
      </c>
      <c r="B411" s="97"/>
      <c r="C411" s="92"/>
      <c r="D411" s="93"/>
      <c r="E411" s="93"/>
      <c r="F411" s="93"/>
      <c r="G411" s="94" t="str">
        <f>IF(ISERROR(VLOOKUP(F411,BDD!$W$2:$AA$200,5,FALSE)),"",VLOOKUP(F411,BDD!$W$2:$AA$200,5,FALSE))</f>
        <v/>
      </c>
      <c r="H411" s="93"/>
      <c r="I411" s="93"/>
      <c r="J411" s="95"/>
    </row>
    <row r="412" spans="1:10" x14ac:dyDescent="0.3">
      <c r="A412" s="76">
        <v>407</v>
      </c>
      <c r="B412" s="97"/>
      <c r="C412" s="92"/>
      <c r="D412" s="93"/>
      <c r="E412" s="93"/>
      <c r="F412" s="93"/>
      <c r="G412" s="94" t="str">
        <f>IF(ISERROR(VLOOKUP(F412,BDD!$W$2:$AA$200,5,FALSE)),"",VLOOKUP(F412,BDD!$W$2:$AA$200,5,FALSE))</f>
        <v/>
      </c>
      <c r="H412" s="93"/>
      <c r="I412" s="93"/>
      <c r="J412" s="95"/>
    </row>
    <row r="413" spans="1:10" x14ac:dyDescent="0.3">
      <c r="A413" s="76">
        <v>408</v>
      </c>
      <c r="B413" s="97"/>
      <c r="C413" s="92"/>
      <c r="D413" s="93"/>
      <c r="E413" s="93"/>
      <c r="F413" s="93"/>
      <c r="G413" s="94" t="str">
        <f>IF(ISERROR(VLOOKUP(F413,BDD!$W$2:$AA$200,5,FALSE)),"",VLOOKUP(F413,BDD!$W$2:$AA$200,5,FALSE))</f>
        <v/>
      </c>
      <c r="H413" s="93"/>
      <c r="I413" s="93"/>
      <c r="J413" s="95"/>
    </row>
    <row r="414" spans="1:10" x14ac:dyDescent="0.3">
      <c r="A414" s="76">
        <v>409</v>
      </c>
      <c r="B414" s="97"/>
      <c r="C414" s="92"/>
      <c r="D414" s="93"/>
      <c r="E414" s="93"/>
      <c r="F414" s="93"/>
      <c r="G414" s="94" t="str">
        <f>IF(ISERROR(VLOOKUP(F414,BDD!$W$2:$AA$200,5,FALSE)),"",VLOOKUP(F414,BDD!$W$2:$AA$200,5,FALSE))</f>
        <v/>
      </c>
      <c r="H414" s="93"/>
      <c r="I414" s="93"/>
      <c r="J414" s="95"/>
    </row>
    <row r="415" spans="1:10" x14ac:dyDescent="0.3">
      <c r="A415" s="76">
        <v>410</v>
      </c>
      <c r="B415" s="97"/>
      <c r="C415" s="92"/>
      <c r="D415" s="93"/>
      <c r="E415" s="93"/>
      <c r="F415" s="93"/>
      <c r="G415" s="94" t="str">
        <f>IF(ISERROR(VLOOKUP(F415,BDD!$W$2:$AA$200,5,FALSE)),"",VLOOKUP(F415,BDD!$W$2:$AA$200,5,FALSE))</f>
        <v/>
      </c>
      <c r="H415" s="93"/>
      <c r="I415" s="93"/>
      <c r="J415" s="95"/>
    </row>
    <row r="416" spans="1:10" x14ac:dyDescent="0.3">
      <c r="A416" s="76">
        <v>411</v>
      </c>
      <c r="B416" s="97"/>
      <c r="C416" s="92"/>
      <c r="D416" s="93"/>
      <c r="E416" s="93"/>
      <c r="F416" s="93"/>
      <c r="G416" s="94" t="str">
        <f>IF(ISERROR(VLOOKUP(F416,BDD!$W$2:$AA$200,5,FALSE)),"",VLOOKUP(F416,BDD!$W$2:$AA$200,5,FALSE))</f>
        <v/>
      </c>
      <c r="H416" s="93"/>
      <c r="I416" s="93"/>
      <c r="J416" s="95"/>
    </row>
    <row r="417" spans="1:10" x14ac:dyDescent="0.3">
      <c r="A417" s="76">
        <v>412</v>
      </c>
      <c r="B417" s="97"/>
      <c r="C417" s="92"/>
      <c r="D417" s="93"/>
      <c r="E417" s="93"/>
      <c r="F417" s="93"/>
      <c r="G417" s="94" t="str">
        <f>IF(ISERROR(VLOOKUP(F417,BDD!$W$2:$AA$200,5,FALSE)),"",VLOOKUP(F417,BDD!$W$2:$AA$200,5,FALSE))</f>
        <v/>
      </c>
      <c r="H417" s="93"/>
      <c r="I417" s="93"/>
      <c r="J417" s="95"/>
    </row>
    <row r="418" spans="1:10" x14ac:dyDescent="0.3">
      <c r="A418" s="76">
        <v>413</v>
      </c>
      <c r="B418" s="97"/>
      <c r="C418" s="92"/>
      <c r="D418" s="93"/>
      <c r="E418" s="93"/>
      <c r="F418" s="93"/>
      <c r="G418" s="94" t="str">
        <f>IF(ISERROR(VLOOKUP(F418,BDD!$W$2:$AA$200,5,FALSE)),"",VLOOKUP(F418,BDD!$W$2:$AA$200,5,FALSE))</f>
        <v/>
      </c>
      <c r="H418" s="93"/>
      <c r="I418" s="93"/>
      <c r="J418" s="95"/>
    </row>
    <row r="419" spans="1:10" x14ac:dyDescent="0.3">
      <c r="A419" s="76">
        <v>414</v>
      </c>
      <c r="B419" s="97"/>
      <c r="C419" s="92"/>
      <c r="D419" s="93"/>
      <c r="E419" s="93"/>
      <c r="F419" s="93"/>
      <c r="G419" s="94" t="str">
        <f>IF(ISERROR(VLOOKUP(F419,BDD!$W$2:$AA$200,5,FALSE)),"",VLOOKUP(F419,BDD!$W$2:$AA$200,5,FALSE))</f>
        <v/>
      </c>
      <c r="H419" s="93"/>
      <c r="I419" s="93"/>
      <c r="J419" s="95"/>
    </row>
    <row r="420" spans="1:10" x14ac:dyDescent="0.3">
      <c r="A420" s="76">
        <v>415</v>
      </c>
      <c r="B420" s="97"/>
      <c r="C420" s="92"/>
      <c r="D420" s="93"/>
      <c r="E420" s="93"/>
      <c r="F420" s="93"/>
      <c r="G420" s="94" t="str">
        <f>IF(ISERROR(VLOOKUP(F420,BDD!$W$2:$AA$200,5,FALSE)),"",VLOOKUP(F420,BDD!$W$2:$AA$200,5,FALSE))</f>
        <v/>
      </c>
      <c r="H420" s="93"/>
      <c r="I420" s="93"/>
      <c r="J420" s="95"/>
    </row>
    <row r="421" spans="1:10" x14ac:dyDescent="0.3">
      <c r="A421" s="76">
        <v>416</v>
      </c>
      <c r="B421" s="97"/>
      <c r="C421" s="92"/>
      <c r="D421" s="93"/>
      <c r="E421" s="93"/>
      <c r="F421" s="93"/>
      <c r="G421" s="94" t="str">
        <f>IF(ISERROR(VLOOKUP(F421,BDD!$W$2:$AA$200,5,FALSE)),"",VLOOKUP(F421,BDD!$W$2:$AA$200,5,FALSE))</f>
        <v/>
      </c>
      <c r="H421" s="93"/>
      <c r="I421" s="93"/>
      <c r="J421" s="95"/>
    </row>
    <row r="422" spans="1:10" x14ac:dyDescent="0.3">
      <c r="A422" s="76">
        <v>417</v>
      </c>
      <c r="B422" s="97"/>
      <c r="C422" s="92"/>
      <c r="D422" s="93"/>
      <c r="E422" s="93"/>
      <c r="F422" s="93"/>
      <c r="G422" s="94" t="str">
        <f>IF(ISERROR(VLOOKUP(F422,BDD!$W$2:$AA$200,5,FALSE)),"",VLOOKUP(F422,BDD!$W$2:$AA$200,5,FALSE))</f>
        <v/>
      </c>
      <c r="H422" s="93"/>
      <c r="I422" s="93"/>
      <c r="J422" s="95"/>
    </row>
    <row r="423" spans="1:10" x14ac:dyDescent="0.3">
      <c r="A423" s="76">
        <v>418</v>
      </c>
      <c r="B423" s="97"/>
      <c r="C423" s="92"/>
      <c r="D423" s="93"/>
      <c r="E423" s="93"/>
      <c r="F423" s="93"/>
      <c r="G423" s="94" t="str">
        <f>IF(ISERROR(VLOOKUP(F423,BDD!$W$2:$AA$200,5,FALSE)),"",VLOOKUP(F423,BDD!$W$2:$AA$200,5,FALSE))</f>
        <v/>
      </c>
      <c r="H423" s="93"/>
      <c r="I423" s="93"/>
      <c r="J423" s="95"/>
    </row>
    <row r="424" spans="1:10" x14ac:dyDescent="0.3">
      <c r="A424" s="76">
        <v>419</v>
      </c>
      <c r="B424" s="97"/>
      <c r="C424" s="92"/>
      <c r="D424" s="93"/>
      <c r="E424" s="93"/>
      <c r="F424" s="93"/>
      <c r="G424" s="94" t="str">
        <f>IF(ISERROR(VLOOKUP(F424,BDD!$W$2:$AA$200,5,FALSE)),"",VLOOKUP(F424,BDD!$W$2:$AA$200,5,FALSE))</f>
        <v/>
      </c>
      <c r="H424" s="93"/>
      <c r="I424" s="93"/>
      <c r="J424" s="95"/>
    </row>
    <row r="425" spans="1:10" x14ac:dyDescent="0.3">
      <c r="A425" s="76">
        <v>420</v>
      </c>
      <c r="B425" s="97"/>
      <c r="C425" s="92"/>
      <c r="D425" s="93"/>
      <c r="E425" s="93"/>
      <c r="F425" s="93"/>
      <c r="G425" s="94" t="str">
        <f>IF(ISERROR(VLOOKUP(F425,BDD!$W$2:$AA$200,5,FALSE)),"",VLOOKUP(F425,BDD!$W$2:$AA$200,5,FALSE))</f>
        <v/>
      </c>
      <c r="H425" s="93"/>
      <c r="I425" s="93"/>
      <c r="J425" s="95"/>
    </row>
    <row r="426" spans="1:10" x14ac:dyDescent="0.3">
      <c r="A426" s="76">
        <v>421</v>
      </c>
      <c r="B426" s="97"/>
      <c r="C426" s="92"/>
      <c r="D426" s="93"/>
      <c r="E426" s="93"/>
      <c r="F426" s="93"/>
      <c r="G426" s="94" t="str">
        <f>IF(ISERROR(VLOOKUP(F426,BDD!$W$2:$AA$200,5,FALSE)),"",VLOOKUP(F426,BDD!$W$2:$AA$200,5,FALSE))</f>
        <v/>
      </c>
      <c r="H426" s="93"/>
      <c r="I426" s="93"/>
      <c r="J426" s="95"/>
    </row>
    <row r="427" spans="1:10" x14ac:dyDescent="0.3">
      <c r="A427" s="76">
        <v>422</v>
      </c>
      <c r="B427" s="97"/>
      <c r="C427" s="92"/>
      <c r="D427" s="93"/>
      <c r="E427" s="93"/>
      <c r="F427" s="93"/>
      <c r="G427" s="94" t="str">
        <f>IF(ISERROR(VLOOKUP(F427,BDD!$W$2:$AA$200,5,FALSE)),"",VLOOKUP(F427,BDD!$W$2:$AA$200,5,FALSE))</f>
        <v/>
      </c>
      <c r="H427" s="93"/>
      <c r="I427" s="93"/>
      <c r="J427" s="95"/>
    </row>
    <row r="428" spans="1:10" x14ac:dyDescent="0.3">
      <c r="A428" s="76">
        <v>423</v>
      </c>
      <c r="B428" s="97"/>
      <c r="C428" s="92"/>
      <c r="D428" s="93"/>
      <c r="E428" s="93"/>
      <c r="F428" s="93"/>
      <c r="G428" s="94" t="str">
        <f>IF(ISERROR(VLOOKUP(F428,BDD!$W$2:$AA$200,5,FALSE)),"",VLOOKUP(F428,BDD!$W$2:$AA$200,5,FALSE))</f>
        <v/>
      </c>
      <c r="H428" s="93"/>
      <c r="I428" s="93"/>
      <c r="J428" s="95"/>
    </row>
    <row r="429" spans="1:10" x14ac:dyDescent="0.3">
      <c r="A429" s="76">
        <v>424</v>
      </c>
      <c r="B429" s="97"/>
      <c r="C429" s="92"/>
      <c r="D429" s="93"/>
      <c r="E429" s="93"/>
      <c r="F429" s="93"/>
      <c r="G429" s="94" t="str">
        <f>IF(ISERROR(VLOOKUP(F429,BDD!$W$2:$AA$200,5,FALSE)),"",VLOOKUP(F429,BDD!$W$2:$AA$200,5,FALSE))</f>
        <v/>
      </c>
      <c r="H429" s="93"/>
      <c r="I429" s="93"/>
      <c r="J429" s="95"/>
    </row>
    <row r="430" spans="1:10" x14ac:dyDescent="0.3">
      <c r="A430" s="76">
        <v>425</v>
      </c>
      <c r="B430" s="97"/>
      <c r="C430" s="92"/>
      <c r="D430" s="93"/>
      <c r="E430" s="93"/>
      <c r="F430" s="93"/>
      <c r="G430" s="94" t="str">
        <f>IF(ISERROR(VLOOKUP(F430,BDD!$W$2:$AA$200,5,FALSE)),"",VLOOKUP(F430,BDD!$W$2:$AA$200,5,FALSE))</f>
        <v/>
      </c>
      <c r="H430" s="93"/>
      <c r="I430" s="93"/>
      <c r="J430" s="95"/>
    </row>
    <row r="431" spans="1:10" x14ac:dyDescent="0.3">
      <c r="A431" s="76">
        <v>426</v>
      </c>
      <c r="B431" s="97"/>
      <c r="C431" s="92"/>
      <c r="D431" s="93"/>
      <c r="E431" s="93"/>
      <c r="F431" s="93"/>
      <c r="G431" s="94" t="str">
        <f>IF(ISERROR(VLOOKUP(F431,BDD!$W$2:$AA$200,5,FALSE)),"",VLOOKUP(F431,BDD!$W$2:$AA$200,5,FALSE))</f>
        <v/>
      </c>
      <c r="H431" s="93"/>
      <c r="I431" s="93"/>
      <c r="J431" s="95"/>
    </row>
    <row r="432" spans="1:10" x14ac:dyDescent="0.3">
      <c r="A432" s="76">
        <v>427</v>
      </c>
      <c r="B432" s="97"/>
      <c r="C432" s="92"/>
      <c r="D432" s="93"/>
      <c r="E432" s="93"/>
      <c r="F432" s="93"/>
      <c r="G432" s="94" t="str">
        <f>IF(ISERROR(VLOOKUP(F432,BDD!$W$2:$AA$200,5,FALSE)),"",VLOOKUP(F432,BDD!$W$2:$AA$200,5,FALSE))</f>
        <v/>
      </c>
      <c r="H432" s="93"/>
      <c r="I432" s="93"/>
      <c r="J432" s="95"/>
    </row>
    <row r="433" spans="1:10" x14ac:dyDescent="0.3">
      <c r="A433" s="76">
        <v>428</v>
      </c>
      <c r="B433" s="97"/>
      <c r="C433" s="92"/>
      <c r="D433" s="93"/>
      <c r="E433" s="93"/>
      <c r="F433" s="93"/>
      <c r="G433" s="94" t="str">
        <f>IF(ISERROR(VLOOKUP(F433,BDD!$W$2:$AA$200,5,FALSE)),"",VLOOKUP(F433,BDD!$W$2:$AA$200,5,FALSE))</f>
        <v/>
      </c>
      <c r="H433" s="93"/>
      <c r="I433" s="93"/>
      <c r="J433" s="95"/>
    </row>
    <row r="434" spans="1:10" x14ac:dyDescent="0.3">
      <c r="A434" s="76">
        <v>429</v>
      </c>
      <c r="B434" s="97"/>
      <c r="C434" s="92"/>
      <c r="D434" s="93"/>
      <c r="E434" s="93"/>
      <c r="F434" s="93"/>
      <c r="G434" s="94" t="str">
        <f>IF(ISERROR(VLOOKUP(F434,BDD!$W$2:$AA$200,5,FALSE)),"",VLOOKUP(F434,BDD!$W$2:$AA$200,5,FALSE))</f>
        <v/>
      </c>
      <c r="H434" s="93"/>
      <c r="I434" s="93"/>
      <c r="J434" s="95"/>
    </row>
    <row r="435" spans="1:10" x14ac:dyDescent="0.3">
      <c r="A435" s="76">
        <v>430</v>
      </c>
      <c r="B435" s="97"/>
      <c r="C435" s="92"/>
      <c r="D435" s="93"/>
      <c r="E435" s="93"/>
      <c r="F435" s="93"/>
      <c r="G435" s="94" t="str">
        <f>IF(ISERROR(VLOOKUP(F435,BDD!$W$2:$AA$200,5,FALSE)),"",VLOOKUP(F435,BDD!$W$2:$AA$200,5,FALSE))</f>
        <v/>
      </c>
      <c r="H435" s="93"/>
      <c r="I435" s="93"/>
      <c r="J435" s="95"/>
    </row>
    <row r="436" spans="1:10" x14ac:dyDescent="0.3">
      <c r="A436" s="76">
        <v>431</v>
      </c>
      <c r="B436" s="97"/>
      <c r="C436" s="92"/>
      <c r="D436" s="93"/>
      <c r="E436" s="93"/>
      <c r="F436" s="93"/>
      <c r="G436" s="94" t="str">
        <f>IF(ISERROR(VLOOKUP(F436,BDD!$W$2:$AA$200,5,FALSE)),"",VLOOKUP(F436,BDD!$W$2:$AA$200,5,FALSE))</f>
        <v/>
      </c>
      <c r="H436" s="93"/>
      <c r="I436" s="93"/>
      <c r="J436" s="95"/>
    </row>
    <row r="437" spans="1:10" x14ac:dyDescent="0.3">
      <c r="A437" s="76">
        <v>432</v>
      </c>
      <c r="B437" s="97"/>
      <c r="C437" s="92"/>
      <c r="D437" s="93"/>
      <c r="E437" s="93"/>
      <c r="F437" s="93"/>
      <c r="G437" s="94" t="str">
        <f>IF(ISERROR(VLOOKUP(F437,BDD!$W$2:$AA$200,5,FALSE)),"",VLOOKUP(F437,BDD!$W$2:$AA$200,5,FALSE))</f>
        <v/>
      </c>
      <c r="H437" s="93"/>
      <c r="I437" s="93"/>
      <c r="J437" s="95"/>
    </row>
    <row r="438" spans="1:10" x14ac:dyDescent="0.3">
      <c r="A438" s="76">
        <v>433</v>
      </c>
      <c r="B438" s="97"/>
      <c r="C438" s="92"/>
      <c r="D438" s="93"/>
      <c r="E438" s="93"/>
      <c r="F438" s="93"/>
      <c r="G438" s="94" t="str">
        <f>IF(ISERROR(VLOOKUP(F438,BDD!$W$2:$AA$200,5,FALSE)),"",VLOOKUP(F438,BDD!$W$2:$AA$200,5,FALSE))</f>
        <v/>
      </c>
      <c r="H438" s="93"/>
      <c r="I438" s="93"/>
      <c r="J438" s="95"/>
    </row>
    <row r="439" spans="1:10" x14ac:dyDescent="0.3">
      <c r="A439" s="76">
        <v>434</v>
      </c>
      <c r="B439" s="97"/>
      <c r="C439" s="92"/>
      <c r="D439" s="93"/>
      <c r="E439" s="93"/>
      <c r="F439" s="93"/>
      <c r="G439" s="94" t="str">
        <f>IF(ISERROR(VLOOKUP(F439,BDD!$W$2:$AA$200,5,FALSE)),"",VLOOKUP(F439,BDD!$W$2:$AA$200,5,FALSE))</f>
        <v/>
      </c>
      <c r="H439" s="93"/>
      <c r="I439" s="93"/>
      <c r="J439" s="95"/>
    </row>
    <row r="440" spans="1:10" x14ac:dyDescent="0.3">
      <c r="A440" s="76">
        <v>435</v>
      </c>
      <c r="B440" s="97"/>
      <c r="C440" s="92"/>
      <c r="D440" s="93"/>
      <c r="E440" s="93"/>
      <c r="F440" s="93"/>
      <c r="G440" s="94" t="str">
        <f>IF(ISERROR(VLOOKUP(F440,BDD!$W$2:$AA$200,5,FALSE)),"",VLOOKUP(F440,BDD!$W$2:$AA$200,5,FALSE))</f>
        <v/>
      </c>
      <c r="H440" s="93"/>
      <c r="I440" s="93"/>
      <c r="J440" s="95"/>
    </row>
    <row r="441" spans="1:10" x14ac:dyDescent="0.3">
      <c r="A441" s="76">
        <v>436</v>
      </c>
      <c r="B441" s="97"/>
      <c r="C441" s="92"/>
      <c r="D441" s="93"/>
      <c r="E441" s="93"/>
      <c r="F441" s="93"/>
      <c r="G441" s="94" t="str">
        <f>IF(ISERROR(VLOOKUP(F441,BDD!$W$2:$AA$200,5,FALSE)),"",VLOOKUP(F441,BDD!$W$2:$AA$200,5,FALSE))</f>
        <v/>
      </c>
      <c r="H441" s="93"/>
      <c r="I441" s="93"/>
      <c r="J441" s="95"/>
    </row>
    <row r="442" spans="1:10" x14ac:dyDescent="0.3">
      <c r="A442" s="76">
        <v>437</v>
      </c>
      <c r="B442" s="97"/>
      <c r="C442" s="92"/>
      <c r="D442" s="93"/>
      <c r="E442" s="93"/>
      <c r="F442" s="93"/>
      <c r="G442" s="94" t="str">
        <f>IF(ISERROR(VLOOKUP(F442,BDD!$W$2:$AA$200,5,FALSE)),"",VLOOKUP(F442,BDD!$W$2:$AA$200,5,FALSE))</f>
        <v/>
      </c>
      <c r="H442" s="93"/>
      <c r="I442" s="93"/>
      <c r="J442" s="95"/>
    </row>
    <row r="443" spans="1:10" x14ac:dyDescent="0.3">
      <c r="A443" s="76">
        <v>438</v>
      </c>
      <c r="B443" s="97"/>
      <c r="C443" s="92"/>
      <c r="D443" s="93"/>
      <c r="E443" s="93"/>
      <c r="F443" s="93"/>
      <c r="G443" s="94" t="str">
        <f>IF(ISERROR(VLOOKUP(F443,BDD!$W$2:$AA$200,5,FALSE)),"",VLOOKUP(F443,BDD!$W$2:$AA$200,5,FALSE))</f>
        <v/>
      </c>
      <c r="H443" s="93"/>
      <c r="I443" s="93"/>
      <c r="J443" s="95"/>
    </row>
    <row r="444" spans="1:10" x14ac:dyDescent="0.3">
      <c r="A444" s="76">
        <v>439</v>
      </c>
      <c r="B444" s="97"/>
      <c r="C444" s="92"/>
      <c r="D444" s="93"/>
      <c r="E444" s="93"/>
      <c r="F444" s="93"/>
      <c r="G444" s="94" t="str">
        <f>IF(ISERROR(VLOOKUP(F444,BDD!$W$2:$AA$200,5,FALSE)),"",VLOOKUP(F444,BDD!$W$2:$AA$200,5,FALSE))</f>
        <v/>
      </c>
      <c r="H444" s="93"/>
      <c r="I444" s="93"/>
      <c r="J444" s="95"/>
    </row>
    <row r="445" spans="1:10" x14ac:dyDescent="0.3">
      <c r="A445" s="76">
        <v>440</v>
      </c>
      <c r="B445" s="97"/>
      <c r="C445" s="92"/>
      <c r="D445" s="93"/>
      <c r="E445" s="93"/>
      <c r="F445" s="93"/>
      <c r="G445" s="94" t="str">
        <f>IF(ISERROR(VLOOKUP(F445,BDD!$W$2:$AA$200,5,FALSE)),"",VLOOKUP(F445,BDD!$W$2:$AA$200,5,FALSE))</f>
        <v/>
      </c>
      <c r="H445" s="93"/>
      <c r="I445" s="93"/>
      <c r="J445" s="95"/>
    </row>
    <row r="446" spans="1:10" x14ac:dyDescent="0.3">
      <c r="A446" s="76">
        <v>441</v>
      </c>
      <c r="B446" s="97"/>
      <c r="C446" s="92"/>
      <c r="D446" s="93"/>
      <c r="E446" s="93"/>
      <c r="F446" s="93"/>
      <c r="G446" s="94" t="str">
        <f>IF(ISERROR(VLOOKUP(F446,BDD!$W$2:$AA$200,5,FALSE)),"",VLOOKUP(F446,BDD!$W$2:$AA$200,5,FALSE))</f>
        <v/>
      </c>
      <c r="H446" s="93"/>
      <c r="I446" s="93"/>
      <c r="J446" s="95"/>
    </row>
    <row r="447" spans="1:10" x14ac:dyDescent="0.3">
      <c r="A447" s="76">
        <v>442</v>
      </c>
      <c r="B447" s="97"/>
      <c r="C447" s="92"/>
      <c r="D447" s="93"/>
      <c r="E447" s="93"/>
      <c r="F447" s="93"/>
      <c r="G447" s="94" t="str">
        <f>IF(ISERROR(VLOOKUP(F447,BDD!$W$2:$AA$200,5,FALSE)),"",VLOOKUP(F447,BDD!$W$2:$AA$200,5,FALSE))</f>
        <v/>
      </c>
      <c r="H447" s="93"/>
      <c r="I447" s="93"/>
      <c r="J447" s="95"/>
    </row>
    <row r="448" spans="1:10" x14ac:dyDescent="0.3">
      <c r="A448" s="76">
        <v>443</v>
      </c>
      <c r="B448" s="97"/>
      <c r="C448" s="92"/>
      <c r="D448" s="93"/>
      <c r="E448" s="93"/>
      <c r="F448" s="93"/>
      <c r="G448" s="94" t="str">
        <f>IF(ISERROR(VLOOKUP(F448,BDD!$W$2:$AA$200,5,FALSE)),"",VLOOKUP(F448,BDD!$W$2:$AA$200,5,FALSE))</f>
        <v/>
      </c>
      <c r="H448" s="93"/>
      <c r="I448" s="93"/>
      <c r="J448" s="95"/>
    </row>
    <row r="449" spans="1:10" x14ac:dyDescent="0.3">
      <c r="A449" s="76">
        <v>444</v>
      </c>
      <c r="B449" s="97"/>
      <c r="C449" s="92"/>
      <c r="D449" s="93"/>
      <c r="E449" s="93"/>
      <c r="F449" s="93"/>
      <c r="G449" s="94" t="str">
        <f>IF(ISERROR(VLOOKUP(F449,BDD!$W$2:$AA$200,5,FALSE)),"",VLOOKUP(F449,BDD!$W$2:$AA$200,5,FALSE))</f>
        <v/>
      </c>
      <c r="H449" s="93"/>
      <c r="I449" s="93"/>
      <c r="J449" s="95"/>
    </row>
    <row r="450" spans="1:10" x14ac:dyDescent="0.3">
      <c r="A450" s="76">
        <v>445</v>
      </c>
      <c r="B450" s="97"/>
      <c r="C450" s="92"/>
      <c r="D450" s="93"/>
      <c r="E450" s="93"/>
      <c r="F450" s="93"/>
      <c r="G450" s="94" t="str">
        <f>IF(ISERROR(VLOOKUP(F450,BDD!$W$2:$AA$200,5,FALSE)),"",VLOOKUP(F450,BDD!$W$2:$AA$200,5,FALSE))</f>
        <v/>
      </c>
      <c r="H450" s="93"/>
      <c r="I450" s="93"/>
      <c r="J450" s="95"/>
    </row>
    <row r="451" spans="1:10" x14ac:dyDescent="0.3">
      <c r="A451" s="76">
        <v>446</v>
      </c>
      <c r="B451" s="97"/>
      <c r="C451" s="92"/>
      <c r="D451" s="93"/>
      <c r="E451" s="93"/>
      <c r="F451" s="93"/>
      <c r="G451" s="94" t="str">
        <f>IF(ISERROR(VLOOKUP(F451,BDD!$W$2:$AA$200,5,FALSE)),"",VLOOKUP(F451,BDD!$W$2:$AA$200,5,FALSE))</f>
        <v/>
      </c>
      <c r="H451" s="93"/>
      <c r="I451" s="93"/>
      <c r="J451" s="95"/>
    </row>
    <row r="452" spans="1:10" x14ac:dyDescent="0.3">
      <c r="A452" s="76">
        <v>447</v>
      </c>
      <c r="B452" s="97"/>
      <c r="C452" s="92"/>
      <c r="D452" s="93"/>
      <c r="E452" s="93"/>
      <c r="F452" s="93"/>
      <c r="G452" s="94" t="str">
        <f>IF(ISERROR(VLOOKUP(F452,BDD!$W$2:$AA$200,5,FALSE)),"",VLOOKUP(F452,BDD!$W$2:$AA$200,5,FALSE))</f>
        <v/>
      </c>
      <c r="H452" s="93"/>
      <c r="I452" s="93"/>
      <c r="J452" s="95"/>
    </row>
    <row r="453" spans="1:10" x14ac:dyDescent="0.3">
      <c r="A453" s="76">
        <v>448</v>
      </c>
      <c r="B453" s="97"/>
      <c r="C453" s="92"/>
      <c r="D453" s="93"/>
      <c r="E453" s="93"/>
      <c r="F453" s="93"/>
      <c r="G453" s="94" t="str">
        <f>IF(ISERROR(VLOOKUP(F453,BDD!$W$2:$AA$200,5,FALSE)),"",VLOOKUP(F453,BDD!$W$2:$AA$200,5,FALSE))</f>
        <v/>
      </c>
      <c r="H453" s="93"/>
      <c r="I453" s="93"/>
      <c r="J453" s="95"/>
    </row>
    <row r="454" spans="1:10" x14ac:dyDescent="0.3">
      <c r="A454" s="76">
        <v>449</v>
      </c>
      <c r="B454" s="97"/>
      <c r="C454" s="92"/>
      <c r="D454" s="93"/>
      <c r="E454" s="93"/>
      <c r="F454" s="93"/>
      <c r="G454" s="94" t="str">
        <f>IF(ISERROR(VLOOKUP(F454,BDD!$W$2:$AA$200,5,FALSE)),"",VLOOKUP(F454,BDD!$W$2:$AA$200,5,FALSE))</f>
        <v/>
      </c>
      <c r="H454" s="93"/>
      <c r="I454" s="93"/>
      <c r="J454" s="95"/>
    </row>
    <row r="455" spans="1:10" x14ac:dyDescent="0.3">
      <c r="A455" s="76">
        <v>450</v>
      </c>
      <c r="B455" s="97"/>
      <c r="C455" s="92"/>
      <c r="D455" s="93"/>
      <c r="E455" s="93"/>
      <c r="F455" s="93"/>
      <c r="G455" s="94" t="str">
        <f>IF(ISERROR(VLOOKUP(F455,BDD!$W$2:$AA$200,5,FALSE)),"",VLOOKUP(F455,BDD!$W$2:$AA$200,5,FALSE))</f>
        <v/>
      </c>
      <c r="H455" s="93"/>
      <c r="I455" s="93"/>
      <c r="J455" s="95"/>
    </row>
    <row r="456" spans="1:10" x14ac:dyDescent="0.3">
      <c r="A456" s="76">
        <v>451</v>
      </c>
      <c r="B456" s="97"/>
      <c r="C456" s="92"/>
      <c r="D456" s="93"/>
      <c r="E456" s="93"/>
      <c r="F456" s="93"/>
      <c r="G456" s="94" t="str">
        <f>IF(ISERROR(VLOOKUP(F456,BDD!$W$2:$AA$200,5,FALSE)),"",VLOOKUP(F456,BDD!$W$2:$AA$200,5,FALSE))</f>
        <v/>
      </c>
      <c r="H456" s="93"/>
      <c r="I456" s="93"/>
      <c r="J456" s="95"/>
    </row>
    <row r="457" spans="1:10" x14ac:dyDescent="0.3">
      <c r="A457" s="76">
        <v>452</v>
      </c>
      <c r="B457" s="97"/>
      <c r="C457" s="92"/>
      <c r="D457" s="93"/>
      <c r="E457" s="93"/>
      <c r="F457" s="93"/>
      <c r="G457" s="94" t="str">
        <f>IF(ISERROR(VLOOKUP(F457,BDD!$W$2:$AA$200,5,FALSE)),"",VLOOKUP(F457,BDD!$W$2:$AA$200,5,FALSE))</f>
        <v/>
      </c>
      <c r="H457" s="93"/>
      <c r="I457" s="93"/>
      <c r="J457" s="95"/>
    </row>
    <row r="458" spans="1:10" x14ac:dyDescent="0.3">
      <c r="A458" s="76">
        <v>453</v>
      </c>
      <c r="B458" s="97"/>
      <c r="C458" s="92"/>
      <c r="D458" s="93"/>
      <c r="E458" s="93"/>
      <c r="F458" s="93"/>
      <c r="G458" s="94" t="str">
        <f>IF(ISERROR(VLOOKUP(F458,BDD!$W$2:$AA$200,5,FALSE)),"",VLOOKUP(F458,BDD!$W$2:$AA$200,5,FALSE))</f>
        <v/>
      </c>
      <c r="H458" s="93"/>
      <c r="I458" s="93"/>
      <c r="J458" s="95"/>
    </row>
    <row r="459" spans="1:10" x14ac:dyDescent="0.3">
      <c r="A459" s="76">
        <v>454</v>
      </c>
      <c r="B459" s="97"/>
      <c r="C459" s="92"/>
      <c r="D459" s="93"/>
      <c r="E459" s="93"/>
      <c r="F459" s="93"/>
      <c r="G459" s="94" t="str">
        <f>IF(ISERROR(VLOOKUP(F459,BDD!$W$2:$AA$200,5,FALSE)),"",VLOOKUP(F459,BDD!$W$2:$AA$200,5,FALSE))</f>
        <v/>
      </c>
      <c r="H459" s="93"/>
      <c r="I459" s="93"/>
      <c r="J459" s="95"/>
    </row>
    <row r="460" spans="1:10" x14ac:dyDescent="0.3">
      <c r="A460" s="76">
        <v>455</v>
      </c>
      <c r="B460" s="97"/>
      <c r="C460" s="92"/>
      <c r="D460" s="93"/>
      <c r="E460" s="93"/>
      <c r="F460" s="93"/>
      <c r="G460" s="94" t="str">
        <f>IF(ISERROR(VLOOKUP(F460,BDD!$W$2:$AA$200,5,FALSE)),"",VLOOKUP(F460,BDD!$W$2:$AA$200,5,FALSE))</f>
        <v/>
      </c>
      <c r="H460" s="93"/>
      <c r="I460" s="93"/>
      <c r="J460" s="95"/>
    </row>
    <row r="461" spans="1:10" x14ac:dyDescent="0.3">
      <c r="A461" s="76">
        <v>456</v>
      </c>
      <c r="B461" s="97"/>
      <c r="C461" s="92"/>
      <c r="D461" s="93"/>
      <c r="E461" s="93"/>
      <c r="F461" s="93"/>
      <c r="G461" s="94" t="str">
        <f>IF(ISERROR(VLOOKUP(F461,BDD!$W$2:$AA$200,5,FALSE)),"",VLOOKUP(F461,BDD!$W$2:$AA$200,5,FALSE))</f>
        <v/>
      </c>
      <c r="H461" s="93"/>
      <c r="I461" s="93"/>
      <c r="J461" s="95"/>
    </row>
    <row r="462" spans="1:10" x14ac:dyDescent="0.3">
      <c r="A462" s="76">
        <v>457</v>
      </c>
      <c r="B462" s="97"/>
      <c r="C462" s="92"/>
      <c r="D462" s="93"/>
      <c r="E462" s="93"/>
      <c r="F462" s="93"/>
      <c r="G462" s="94" t="str">
        <f>IF(ISERROR(VLOOKUP(F462,BDD!$W$2:$AA$200,5,FALSE)),"",VLOOKUP(F462,BDD!$W$2:$AA$200,5,FALSE))</f>
        <v/>
      </c>
      <c r="H462" s="93"/>
      <c r="I462" s="93"/>
      <c r="J462" s="95"/>
    </row>
    <row r="463" spans="1:10" x14ac:dyDescent="0.3">
      <c r="A463" s="76">
        <v>458</v>
      </c>
      <c r="B463" s="97"/>
      <c r="C463" s="92"/>
      <c r="D463" s="93"/>
      <c r="E463" s="93"/>
      <c r="F463" s="93"/>
      <c r="G463" s="94" t="str">
        <f>IF(ISERROR(VLOOKUP(F463,BDD!$W$2:$AA$200,5,FALSE)),"",VLOOKUP(F463,BDD!$W$2:$AA$200,5,FALSE))</f>
        <v/>
      </c>
      <c r="H463" s="93"/>
      <c r="I463" s="93"/>
      <c r="J463" s="95"/>
    </row>
    <row r="464" spans="1:10" x14ac:dyDescent="0.3">
      <c r="A464" s="76">
        <v>459</v>
      </c>
      <c r="B464" s="97"/>
      <c r="C464" s="92"/>
      <c r="D464" s="93"/>
      <c r="E464" s="93"/>
      <c r="F464" s="93"/>
      <c r="G464" s="94" t="str">
        <f>IF(ISERROR(VLOOKUP(F464,BDD!$W$2:$AA$200,5,FALSE)),"",VLOOKUP(F464,BDD!$W$2:$AA$200,5,FALSE))</f>
        <v/>
      </c>
      <c r="H464" s="93"/>
      <c r="I464" s="93"/>
      <c r="J464" s="95"/>
    </row>
    <row r="465" spans="1:10" x14ac:dyDescent="0.3">
      <c r="A465" s="76">
        <v>460</v>
      </c>
      <c r="B465" s="97"/>
      <c r="C465" s="92"/>
      <c r="D465" s="93"/>
      <c r="E465" s="93"/>
      <c r="F465" s="93"/>
      <c r="G465" s="94" t="str">
        <f>IF(ISERROR(VLOOKUP(F465,BDD!$W$2:$AA$200,5,FALSE)),"",VLOOKUP(F465,BDD!$W$2:$AA$200,5,FALSE))</f>
        <v/>
      </c>
      <c r="H465" s="93"/>
      <c r="I465" s="93"/>
      <c r="J465" s="95"/>
    </row>
    <row r="466" spans="1:10" x14ac:dyDescent="0.3">
      <c r="A466" s="76">
        <v>461</v>
      </c>
      <c r="B466" s="97"/>
      <c r="C466" s="92"/>
      <c r="D466" s="93"/>
      <c r="E466" s="93"/>
      <c r="F466" s="93"/>
      <c r="G466" s="94" t="str">
        <f>IF(ISERROR(VLOOKUP(F466,BDD!$W$2:$AA$200,5,FALSE)),"",VLOOKUP(F466,BDD!$W$2:$AA$200,5,FALSE))</f>
        <v/>
      </c>
      <c r="H466" s="93"/>
      <c r="I466" s="93"/>
      <c r="J466" s="95"/>
    </row>
    <row r="467" spans="1:10" x14ac:dyDescent="0.3">
      <c r="A467" s="76">
        <v>462</v>
      </c>
      <c r="B467" s="97"/>
      <c r="C467" s="92"/>
      <c r="D467" s="93"/>
      <c r="E467" s="93"/>
      <c r="F467" s="93"/>
      <c r="G467" s="94" t="str">
        <f>IF(ISERROR(VLOOKUP(F467,BDD!$W$2:$AA$200,5,FALSE)),"",VLOOKUP(F467,BDD!$W$2:$AA$200,5,FALSE))</f>
        <v/>
      </c>
      <c r="H467" s="93"/>
      <c r="I467" s="93"/>
      <c r="J467" s="95"/>
    </row>
    <row r="468" spans="1:10" x14ac:dyDescent="0.3">
      <c r="A468" s="76">
        <v>463</v>
      </c>
      <c r="B468" s="97"/>
      <c r="C468" s="92"/>
      <c r="D468" s="93"/>
      <c r="E468" s="93"/>
      <c r="F468" s="93"/>
      <c r="G468" s="94" t="str">
        <f>IF(ISERROR(VLOOKUP(F468,BDD!$W$2:$AA$200,5,FALSE)),"",VLOOKUP(F468,BDD!$W$2:$AA$200,5,FALSE))</f>
        <v/>
      </c>
      <c r="H468" s="93"/>
      <c r="I468" s="93"/>
      <c r="J468" s="95"/>
    </row>
    <row r="469" spans="1:10" x14ac:dyDescent="0.3">
      <c r="A469" s="76">
        <v>464</v>
      </c>
      <c r="B469" s="97"/>
      <c r="C469" s="92"/>
      <c r="D469" s="93"/>
      <c r="E469" s="93"/>
      <c r="F469" s="93"/>
      <c r="G469" s="94" t="str">
        <f>IF(ISERROR(VLOOKUP(F469,BDD!$W$2:$AA$200,5,FALSE)),"",VLOOKUP(F469,BDD!$W$2:$AA$200,5,FALSE))</f>
        <v/>
      </c>
      <c r="H469" s="93"/>
      <c r="I469" s="93"/>
      <c r="J469" s="95"/>
    </row>
    <row r="470" spans="1:10" x14ac:dyDescent="0.3">
      <c r="A470" s="76">
        <v>465</v>
      </c>
      <c r="B470" s="97"/>
      <c r="C470" s="92"/>
      <c r="D470" s="93"/>
      <c r="E470" s="93"/>
      <c r="F470" s="93"/>
      <c r="G470" s="94" t="str">
        <f>IF(ISERROR(VLOOKUP(F470,BDD!$W$2:$AA$200,5,FALSE)),"",VLOOKUP(F470,BDD!$W$2:$AA$200,5,FALSE))</f>
        <v/>
      </c>
      <c r="H470" s="93"/>
      <c r="I470" s="93"/>
      <c r="J470" s="95"/>
    </row>
    <row r="471" spans="1:10" x14ac:dyDescent="0.3">
      <c r="A471" s="76">
        <v>466</v>
      </c>
      <c r="B471" s="97"/>
      <c r="C471" s="92"/>
      <c r="D471" s="93"/>
      <c r="E471" s="93"/>
      <c r="F471" s="93"/>
      <c r="G471" s="94" t="str">
        <f>IF(ISERROR(VLOOKUP(F471,BDD!$W$2:$AA$200,5,FALSE)),"",VLOOKUP(F471,BDD!$W$2:$AA$200,5,FALSE))</f>
        <v/>
      </c>
      <c r="H471" s="93"/>
      <c r="I471" s="93"/>
      <c r="J471" s="95"/>
    </row>
    <row r="472" spans="1:10" x14ac:dyDescent="0.3">
      <c r="A472" s="76">
        <v>467</v>
      </c>
      <c r="B472" s="97"/>
      <c r="C472" s="92"/>
      <c r="D472" s="93"/>
      <c r="E472" s="93"/>
      <c r="F472" s="93"/>
      <c r="G472" s="94" t="str">
        <f>IF(ISERROR(VLOOKUP(F472,BDD!$W$2:$AA$200,5,FALSE)),"",VLOOKUP(F472,BDD!$W$2:$AA$200,5,FALSE))</f>
        <v/>
      </c>
      <c r="H472" s="93"/>
      <c r="I472" s="93"/>
      <c r="J472" s="95"/>
    </row>
    <row r="473" spans="1:10" x14ac:dyDescent="0.3">
      <c r="A473" s="76">
        <v>468</v>
      </c>
      <c r="B473" s="97"/>
      <c r="C473" s="92"/>
      <c r="D473" s="93"/>
      <c r="E473" s="93"/>
      <c r="F473" s="93"/>
      <c r="G473" s="94" t="str">
        <f>IF(ISERROR(VLOOKUP(F473,BDD!$W$2:$AA$200,5,FALSE)),"",VLOOKUP(F473,BDD!$W$2:$AA$200,5,FALSE))</f>
        <v/>
      </c>
      <c r="H473" s="93"/>
      <c r="I473" s="93"/>
      <c r="J473" s="95"/>
    </row>
    <row r="474" spans="1:10" x14ac:dyDescent="0.3">
      <c r="A474" s="76">
        <v>469</v>
      </c>
      <c r="B474" s="97"/>
      <c r="C474" s="92"/>
      <c r="D474" s="93"/>
      <c r="E474" s="93"/>
      <c r="F474" s="93"/>
      <c r="G474" s="94" t="str">
        <f>IF(ISERROR(VLOOKUP(F474,BDD!$W$2:$AA$200,5,FALSE)),"",VLOOKUP(F474,BDD!$W$2:$AA$200,5,FALSE))</f>
        <v/>
      </c>
      <c r="H474" s="93"/>
      <c r="I474" s="93"/>
      <c r="J474" s="95"/>
    </row>
    <row r="475" spans="1:10" x14ac:dyDescent="0.3">
      <c r="A475" s="76">
        <v>470</v>
      </c>
      <c r="B475" s="97"/>
      <c r="C475" s="92"/>
      <c r="D475" s="93"/>
      <c r="E475" s="93"/>
      <c r="F475" s="93"/>
      <c r="G475" s="94" t="str">
        <f>IF(ISERROR(VLOOKUP(F475,BDD!$W$2:$AA$200,5,FALSE)),"",VLOOKUP(F475,BDD!$W$2:$AA$200,5,FALSE))</f>
        <v/>
      </c>
      <c r="H475" s="93"/>
      <c r="I475" s="93"/>
      <c r="J475" s="95"/>
    </row>
    <row r="476" spans="1:10" x14ac:dyDescent="0.3">
      <c r="A476" s="76">
        <v>471</v>
      </c>
      <c r="B476" s="97"/>
      <c r="C476" s="92"/>
      <c r="D476" s="93"/>
      <c r="E476" s="93"/>
      <c r="F476" s="93"/>
      <c r="G476" s="94" t="str">
        <f>IF(ISERROR(VLOOKUP(F476,BDD!$W$2:$AA$200,5,FALSE)),"",VLOOKUP(F476,BDD!$W$2:$AA$200,5,FALSE))</f>
        <v/>
      </c>
      <c r="H476" s="93"/>
      <c r="I476" s="93"/>
      <c r="J476" s="95"/>
    </row>
    <row r="477" spans="1:10" x14ac:dyDescent="0.3">
      <c r="A477" s="76">
        <v>472</v>
      </c>
      <c r="B477" s="97"/>
      <c r="C477" s="92"/>
      <c r="D477" s="93"/>
      <c r="E477" s="93"/>
      <c r="F477" s="93"/>
      <c r="G477" s="94" t="str">
        <f>IF(ISERROR(VLOOKUP(F477,BDD!$W$2:$AA$200,5,FALSE)),"",VLOOKUP(F477,BDD!$W$2:$AA$200,5,FALSE))</f>
        <v/>
      </c>
      <c r="H477" s="93"/>
      <c r="I477" s="93"/>
      <c r="J477" s="95"/>
    </row>
    <row r="478" spans="1:10" x14ac:dyDescent="0.3">
      <c r="A478" s="76">
        <v>473</v>
      </c>
      <c r="B478" s="97"/>
      <c r="C478" s="92"/>
      <c r="D478" s="93"/>
      <c r="E478" s="93"/>
      <c r="F478" s="93"/>
      <c r="G478" s="94" t="str">
        <f>IF(ISERROR(VLOOKUP(F478,BDD!$W$2:$AA$200,5,FALSE)),"",VLOOKUP(F478,BDD!$W$2:$AA$200,5,FALSE))</f>
        <v/>
      </c>
      <c r="H478" s="93"/>
      <c r="I478" s="93"/>
      <c r="J478" s="95"/>
    </row>
    <row r="479" spans="1:10" x14ac:dyDescent="0.3">
      <c r="A479" s="76">
        <v>474</v>
      </c>
      <c r="B479" s="97"/>
      <c r="C479" s="92"/>
      <c r="D479" s="93"/>
      <c r="E479" s="93"/>
      <c r="F479" s="93"/>
      <c r="G479" s="94" t="str">
        <f>IF(ISERROR(VLOOKUP(F479,BDD!$W$2:$AA$200,5,FALSE)),"",VLOOKUP(F479,BDD!$W$2:$AA$200,5,FALSE))</f>
        <v/>
      </c>
      <c r="H479" s="93"/>
      <c r="I479" s="93"/>
      <c r="J479" s="95"/>
    </row>
    <row r="480" spans="1:10" x14ac:dyDescent="0.3">
      <c r="A480" s="76">
        <v>475</v>
      </c>
      <c r="B480" s="97"/>
      <c r="C480" s="92"/>
      <c r="D480" s="93"/>
      <c r="E480" s="93"/>
      <c r="F480" s="93"/>
      <c r="G480" s="94" t="str">
        <f>IF(ISERROR(VLOOKUP(F480,BDD!$W$2:$AA$200,5,FALSE)),"",VLOOKUP(F480,BDD!$W$2:$AA$200,5,FALSE))</f>
        <v/>
      </c>
      <c r="H480" s="93"/>
      <c r="I480" s="93"/>
      <c r="J480" s="95"/>
    </row>
    <row r="481" spans="1:10" x14ac:dyDescent="0.3">
      <c r="A481" s="76">
        <v>476</v>
      </c>
      <c r="B481" s="97"/>
      <c r="C481" s="92"/>
      <c r="D481" s="93"/>
      <c r="E481" s="93"/>
      <c r="F481" s="93"/>
      <c r="G481" s="94" t="str">
        <f>IF(ISERROR(VLOOKUP(F481,BDD!$W$2:$AA$200,5,FALSE)),"",VLOOKUP(F481,BDD!$W$2:$AA$200,5,FALSE))</f>
        <v/>
      </c>
      <c r="H481" s="93"/>
      <c r="I481" s="93"/>
      <c r="J481" s="95"/>
    </row>
    <row r="482" spans="1:10" x14ac:dyDescent="0.3">
      <c r="A482" s="76">
        <v>477</v>
      </c>
      <c r="B482" s="97"/>
      <c r="C482" s="92"/>
      <c r="D482" s="93"/>
      <c r="E482" s="93"/>
      <c r="F482" s="93"/>
      <c r="G482" s="94" t="str">
        <f>IF(ISERROR(VLOOKUP(F482,BDD!$W$2:$AA$200,5,FALSE)),"",VLOOKUP(F482,BDD!$W$2:$AA$200,5,FALSE))</f>
        <v/>
      </c>
      <c r="H482" s="93"/>
      <c r="I482" s="93"/>
      <c r="J482" s="95"/>
    </row>
    <row r="483" spans="1:10" x14ac:dyDescent="0.3">
      <c r="A483" s="76">
        <v>478</v>
      </c>
      <c r="B483" s="97"/>
      <c r="C483" s="92"/>
      <c r="D483" s="93"/>
      <c r="E483" s="93"/>
      <c r="F483" s="93"/>
      <c r="G483" s="94" t="str">
        <f>IF(ISERROR(VLOOKUP(F483,BDD!$W$2:$AA$200,5,FALSE)),"",VLOOKUP(F483,BDD!$W$2:$AA$200,5,FALSE))</f>
        <v/>
      </c>
      <c r="H483" s="93"/>
      <c r="I483" s="93"/>
      <c r="J483" s="95"/>
    </row>
    <row r="484" spans="1:10" x14ac:dyDescent="0.3">
      <c r="A484" s="76">
        <v>479</v>
      </c>
      <c r="B484" s="97"/>
      <c r="C484" s="92"/>
      <c r="D484" s="93"/>
      <c r="E484" s="93"/>
      <c r="F484" s="93"/>
      <c r="G484" s="94" t="str">
        <f>IF(ISERROR(VLOOKUP(F484,BDD!$W$2:$AA$200,5,FALSE)),"",VLOOKUP(F484,BDD!$W$2:$AA$200,5,FALSE))</f>
        <v/>
      </c>
      <c r="H484" s="93"/>
      <c r="I484" s="93"/>
      <c r="J484" s="95"/>
    </row>
    <row r="485" spans="1:10" x14ac:dyDescent="0.3">
      <c r="A485" s="76">
        <v>480</v>
      </c>
      <c r="B485" s="97"/>
      <c r="C485" s="92"/>
      <c r="D485" s="93"/>
      <c r="E485" s="93"/>
      <c r="F485" s="93"/>
      <c r="G485" s="94" t="str">
        <f>IF(ISERROR(VLOOKUP(F485,BDD!$W$2:$AA$200,5,FALSE)),"",VLOOKUP(F485,BDD!$W$2:$AA$200,5,FALSE))</f>
        <v/>
      </c>
      <c r="H485" s="93"/>
      <c r="I485" s="93"/>
      <c r="J485" s="95"/>
    </row>
    <row r="486" spans="1:10" x14ac:dyDescent="0.3">
      <c r="A486" s="76">
        <v>481</v>
      </c>
      <c r="B486" s="97"/>
      <c r="C486" s="92"/>
      <c r="D486" s="93"/>
      <c r="E486" s="93"/>
      <c r="F486" s="93"/>
      <c r="G486" s="94" t="str">
        <f>IF(ISERROR(VLOOKUP(F486,BDD!$W$2:$AA$200,5,FALSE)),"",VLOOKUP(F486,BDD!$W$2:$AA$200,5,FALSE))</f>
        <v/>
      </c>
      <c r="H486" s="93"/>
      <c r="I486" s="93"/>
      <c r="J486" s="95"/>
    </row>
    <row r="487" spans="1:10" x14ac:dyDescent="0.3">
      <c r="A487" s="76">
        <v>482</v>
      </c>
      <c r="B487" s="97"/>
      <c r="C487" s="92"/>
      <c r="D487" s="93"/>
      <c r="E487" s="93"/>
      <c r="F487" s="93"/>
      <c r="G487" s="94" t="str">
        <f>IF(ISERROR(VLOOKUP(F487,BDD!$W$2:$AA$200,5,FALSE)),"",VLOOKUP(F487,BDD!$W$2:$AA$200,5,FALSE))</f>
        <v/>
      </c>
      <c r="H487" s="93"/>
      <c r="I487" s="93"/>
      <c r="J487" s="95"/>
    </row>
    <row r="488" spans="1:10" x14ac:dyDescent="0.3">
      <c r="A488" s="76">
        <v>483</v>
      </c>
      <c r="B488" s="97"/>
      <c r="C488" s="92"/>
      <c r="D488" s="93"/>
      <c r="E488" s="93"/>
      <c r="F488" s="93"/>
      <c r="G488" s="94" t="str">
        <f>IF(ISERROR(VLOOKUP(F488,BDD!$W$2:$AA$200,5,FALSE)),"",VLOOKUP(F488,BDD!$W$2:$AA$200,5,FALSE))</f>
        <v/>
      </c>
      <c r="H488" s="93"/>
      <c r="I488" s="93"/>
      <c r="J488" s="95"/>
    </row>
    <row r="489" spans="1:10" x14ac:dyDescent="0.3">
      <c r="A489" s="76">
        <v>484</v>
      </c>
      <c r="B489" s="97"/>
      <c r="C489" s="92"/>
      <c r="D489" s="93"/>
      <c r="E489" s="93"/>
      <c r="F489" s="93"/>
      <c r="G489" s="94" t="str">
        <f>IF(ISERROR(VLOOKUP(F489,BDD!$W$2:$AA$200,5,FALSE)),"",VLOOKUP(F489,BDD!$W$2:$AA$200,5,FALSE))</f>
        <v/>
      </c>
      <c r="H489" s="93"/>
      <c r="I489" s="93"/>
      <c r="J489" s="95"/>
    </row>
    <row r="490" spans="1:10" x14ac:dyDescent="0.3">
      <c r="A490" s="76">
        <v>485</v>
      </c>
      <c r="B490" s="97"/>
      <c r="C490" s="92"/>
      <c r="D490" s="93"/>
      <c r="E490" s="93"/>
      <c r="F490" s="93"/>
      <c r="G490" s="94" t="str">
        <f>IF(ISERROR(VLOOKUP(F490,BDD!$W$2:$AA$200,5,FALSE)),"",VLOOKUP(F490,BDD!$W$2:$AA$200,5,FALSE))</f>
        <v/>
      </c>
      <c r="H490" s="93"/>
      <c r="I490" s="93"/>
      <c r="J490" s="95"/>
    </row>
    <row r="491" spans="1:10" x14ac:dyDescent="0.3">
      <c r="A491" s="76">
        <v>486</v>
      </c>
      <c r="B491" s="97"/>
      <c r="C491" s="92"/>
      <c r="D491" s="93"/>
      <c r="E491" s="93"/>
      <c r="F491" s="93"/>
      <c r="G491" s="94" t="str">
        <f>IF(ISERROR(VLOOKUP(F491,BDD!$W$2:$AA$200,5,FALSE)),"",VLOOKUP(F491,BDD!$W$2:$AA$200,5,FALSE))</f>
        <v/>
      </c>
      <c r="H491" s="93"/>
      <c r="I491" s="93"/>
      <c r="J491" s="95"/>
    </row>
    <row r="492" spans="1:10" x14ac:dyDescent="0.3">
      <c r="A492" s="76">
        <v>487</v>
      </c>
      <c r="B492" s="97"/>
      <c r="C492" s="92"/>
      <c r="D492" s="93"/>
      <c r="E492" s="93"/>
      <c r="F492" s="93"/>
      <c r="G492" s="94" t="str">
        <f>IF(ISERROR(VLOOKUP(F492,BDD!$W$2:$AA$200,5,FALSE)),"",VLOOKUP(F492,BDD!$W$2:$AA$200,5,FALSE))</f>
        <v/>
      </c>
      <c r="H492" s="93"/>
      <c r="I492" s="93"/>
      <c r="J492" s="95"/>
    </row>
    <row r="493" spans="1:10" x14ac:dyDescent="0.3">
      <c r="A493" s="76">
        <v>488</v>
      </c>
      <c r="B493" s="97"/>
      <c r="C493" s="92"/>
      <c r="D493" s="93"/>
      <c r="E493" s="93"/>
      <c r="F493" s="93"/>
      <c r="G493" s="94" t="str">
        <f>IF(ISERROR(VLOOKUP(F493,BDD!$W$2:$AA$200,5,FALSE)),"",VLOOKUP(F493,BDD!$W$2:$AA$200,5,FALSE))</f>
        <v/>
      </c>
      <c r="H493" s="93"/>
      <c r="I493" s="93"/>
      <c r="J493" s="95"/>
    </row>
    <row r="494" spans="1:10" x14ac:dyDescent="0.3">
      <c r="A494" s="76">
        <v>489</v>
      </c>
      <c r="B494" s="97"/>
      <c r="C494" s="92"/>
      <c r="D494" s="93"/>
      <c r="E494" s="93"/>
      <c r="F494" s="93"/>
      <c r="G494" s="94" t="str">
        <f>IF(ISERROR(VLOOKUP(F494,BDD!$W$2:$AA$200,5,FALSE)),"",VLOOKUP(F494,BDD!$W$2:$AA$200,5,FALSE))</f>
        <v/>
      </c>
      <c r="H494" s="93"/>
      <c r="I494" s="93"/>
      <c r="J494" s="95"/>
    </row>
    <row r="495" spans="1:10" x14ac:dyDescent="0.3">
      <c r="A495" s="76">
        <v>490</v>
      </c>
      <c r="B495" s="97"/>
      <c r="C495" s="92"/>
      <c r="D495" s="93"/>
      <c r="E495" s="93"/>
      <c r="F495" s="93"/>
      <c r="G495" s="94" t="str">
        <f>IF(ISERROR(VLOOKUP(F495,BDD!$W$2:$AA$200,5,FALSE)),"",VLOOKUP(F495,BDD!$W$2:$AA$200,5,FALSE))</f>
        <v/>
      </c>
      <c r="H495" s="93"/>
      <c r="I495" s="93"/>
      <c r="J495" s="95"/>
    </row>
    <row r="496" spans="1:10" x14ac:dyDescent="0.3">
      <c r="A496" s="76">
        <v>491</v>
      </c>
      <c r="B496" s="97"/>
      <c r="C496" s="92"/>
      <c r="D496" s="93"/>
      <c r="E496" s="93"/>
      <c r="F496" s="93"/>
      <c r="G496" s="94" t="str">
        <f>IF(ISERROR(VLOOKUP(F496,BDD!$W$2:$AA$200,5,FALSE)),"",VLOOKUP(F496,BDD!$W$2:$AA$200,5,FALSE))</f>
        <v/>
      </c>
      <c r="H496" s="93"/>
      <c r="I496" s="93"/>
      <c r="J496" s="95"/>
    </row>
    <row r="497" spans="1:10" x14ac:dyDescent="0.3">
      <c r="A497" s="76">
        <v>492</v>
      </c>
      <c r="B497" s="97"/>
      <c r="C497" s="92"/>
      <c r="D497" s="93"/>
      <c r="E497" s="93"/>
      <c r="F497" s="93"/>
      <c r="G497" s="94" t="str">
        <f>IF(ISERROR(VLOOKUP(F497,BDD!$W$2:$AA$200,5,FALSE)),"",VLOOKUP(F497,BDD!$W$2:$AA$200,5,FALSE))</f>
        <v/>
      </c>
      <c r="H497" s="93"/>
      <c r="I497" s="93"/>
      <c r="J497" s="95"/>
    </row>
    <row r="498" spans="1:10" x14ac:dyDescent="0.3">
      <c r="A498" s="76">
        <v>493</v>
      </c>
      <c r="B498" s="97"/>
      <c r="C498" s="92"/>
      <c r="D498" s="93"/>
      <c r="E498" s="93"/>
      <c r="F498" s="93"/>
      <c r="G498" s="94" t="str">
        <f>IF(ISERROR(VLOOKUP(F498,BDD!$W$2:$AA$200,5,FALSE)),"",VLOOKUP(F498,BDD!$W$2:$AA$200,5,FALSE))</f>
        <v/>
      </c>
      <c r="H498" s="93"/>
      <c r="I498" s="93"/>
      <c r="J498" s="95"/>
    </row>
    <row r="499" spans="1:10" x14ac:dyDescent="0.3">
      <c r="A499" s="76">
        <v>494</v>
      </c>
      <c r="B499" s="97"/>
      <c r="C499" s="92"/>
      <c r="D499" s="93"/>
      <c r="E499" s="93"/>
      <c r="F499" s="93"/>
      <c r="G499" s="94" t="str">
        <f>IF(ISERROR(VLOOKUP(F499,BDD!$W$2:$AA$200,5,FALSE)),"",VLOOKUP(F499,BDD!$W$2:$AA$200,5,FALSE))</f>
        <v/>
      </c>
      <c r="H499" s="93"/>
      <c r="I499" s="93"/>
      <c r="J499" s="95"/>
    </row>
    <row r="500" spans="1:10" x14ac:dyDescent="0.3">
      <c r="A500" s="76">
        <v>495</v>
      </c>
      <c r="B500" s="97"/>
      <c r="C500" s="92"/>
      <c r="D500" s="93"/>
      <c r="E500" s="93"/>
      <c r="F500" s="93"/>
      <c r="G500" s="94" t="str">
        <f>IF(ISERROR(VLOOKUP(F500,BDD!$W$2:$AA$200,5,FALSE)),"",VLOOKUP(F500,BDD!$W$2:$AA$200,5,FALSE))</f>
        <v/>
      </c>
      <c r="H500" s="93"/>
      <c r="I500" s="93"/>
      <c r="J500" s="95"/>
    </row>
    <row r="501" spans="1:10" x14ac:dyDescent="0.3">
      <c r="A501" s="76">
        <v>496</v>
      </c>
      <c r="B501" s="97"/>
      <c r="C501" s="92"/>
      <c r="D501" s="93"/>
      <c r="E501" s="93"/>
      <c r="F501" s="93"/>
      <c r="G501" s="94" t="str">
        <f>IF(ISERROR(VLOOKUP(F501,BDD!$W$2:$AA$200,5,FALSE)),"",VLOOKUP(F501,BDD!$W$2:$AA$200,5,FALSE))</f>
        <v/>
      </c>
      <c r="H501" s="93"/>
      <c r="I501" s="93"/>
      <c r="J501" s="95"/>
    </row>
    <row r="502" spans="1:10" x14ac:dyDescent="0.3">
      <c r="A502" s="76">
        <v>497</v>
      </c>
      <c r="B502" s="97"/>
      <c r="C502" s="92"/>
      <c r="D502" s="93"/>
      <c r="E502" s="93"/>
      <c r="F502" s="93"/>
      <c r="G502" s="94" t="str">
        <f>IF(ISERROR(VLOOKUP(F502,BDD!$W$2:$AA$200,5,FALSE)),"",VLOOKUP(F502,BDD!$W$2:$AA$200,5,FALSE))</f>
        <v/>
      </c>
      <c r="H502" s="93"/>
      <c r="I502" s="93"/>
      <c r="J502" s="95"/>
    </row>
    <row r="503" spans="1:10" x14ac:dyDescent="0.3">
      <c r="A503" s="76">
        <v>498</v>
      </c>
      <c r="B503" s="97"/>
      <c r="C503" s="92"/>
      <c r="D503" s="93"/>
      <c r="E503" s="93"/>
      <c r="F503" s="93"/>
      <c r="G503" s="94" t="str">
        <f>IF(ISERROR(VLOOKUP(F503,BDD!$W$2:$AA$200,5,FALSE)),"",VLOOKUP(F503,BDD!$W$2:$AA$200,5,FALSE))</f>
        <v/>
      </c>
      <c r="H503" s="93"/>
      <c r="I503" s="93"/>
      <c r="J503" s="95"/>
    </row>
    <row r="504" spans="1:10" x14ac:dyDescent="0.3">
      <c r="A504" s="76">
        <v>499</v>
      </c>
      <c r="B504" s="97"/>
      <c r="C504" s="92"/>
      <c r="D504" s="93"/>
      <c r="E504" s="93"/>
      <c r="F504" s="93"/>
      <c r="G504" s="94" t="str">
        <f>IF(ISERROR(VLOOKUP(F504,BDD!$W$2:$AA$200,5,FALSE)),"",VLOOKUP(F504,BDD!$W$2:$AA$200,5,FALSE))</f>
        <v/>
      </c>
      <c r="H504" s="93"/>
      <c r="I504" s="93"/>
      <c r="J504" s="95"/>
    </row>
    <row r="505" spans="1:10" x14ac:dyDescent="0.3">
      <c r="A505" s="76">
        <v>500</v>
      </c>
      <c r="B505" s="97"/>
      <c r="C505" s="92"/>
      <c r="D505" s="93"/>
      <c r="E505" s="93"/>
      <c r="F505" s="93"/>
      <c r="G505" s="94" t="str">
        <f>IF(ISERROR(VLOOKUP(F505,BDD!$W$2:$AA$200,5,FALSE)),"",VLOOKUP(F505,BDD!$W$2:$AA$200,5,FALSE))</f>
        <v/>
      </c>
      <c r="H505" s="93"/>
      <c r="I505" s="93"/>
      <c r="J505" s="95"/>
    </row>
    <row r="506" spans="1:10" x14ac:dyDescent="0.3">
      <c r="A506" s="76">
        <v>501</v>
      </c>
      <c r="B506" s="97"/>
      <c r="C506" s="92"/>
      <c r="D506" s="93"/>
      <c r="E506" s="93"/>
      <c r="F506" s="93"/>
      <c r="G506" s="94" t="str">
        <f>IF(ISERROR(VLOOKUP(F506,BDD!$W$2:$AA$200,5,FALSE)),"",VLOOKUP(F506,BDD!$W$2:$AA$200,5,FALSE))</f>
        <v/>
      </c>
      <c r="H506" s="93"/>
      <c r="I506" s="93"/>
      <c r="J506" s="95"/>
    </row>
    <row r="507" spans="1:10" x14ac:dyDescent="0.3">
      <c r="A507" s="76">
        <v>502</v>
      </c>
      <c r="B507" s="97"/>
      <c r="C507" s="92"/>
      <c r="D507" s="93"/>
      <c r="E507" s="93"/>
      <c r="F507" s="93"/>
      <c r="G507" s="94" t="str">
        <f>IF(ISERROR(VLOOKUP(F507,BDD!$W$2:$AA$200,5,FALSE)),"",VLOOKUP(F507,BDD!$W$2:$AA$200,5,FALSE))</f>
        <v/>
      </c>
      <c r="H507" s="93"/>
      <c r="I507" s="93"/>
      <c r="J507" s="95"/>
    </row>
    <row r="508" spans="1:10" x14ac:dyDescent="0.3">
      <c r="A508" s="76">
        <v>503</v>
      </c>
      <c r="B508" s="97"/>
      <c r="C508" s="92"/>
      <c r="D508" s="93"/>
      <c r="E508" s="93"/>
      <c r="F508" s="93"/>
      <c r="G508" s="94" t="str">
        <f>IF(ISERROR(VLOOKUP(F508,BDD!$W$2:$AA$200,5,FALSE)),"",VLOOKUP(F508,BDD!$W$2:$AA$200,5,FALSE))</f>
        <v/>
      </c>
      <c r="H508" s="93"/>
      <c r="I508" s="93"/>
      <c r="J508" s="95"/>
    </row>
    <row r="509" spans="1:10" x14ac:dyDescent="0.3">
      <c r="A509" s="76">
        <v>504</v>
      </c>
      <c r="B509" s="97"/>
      <c r="C509" s="92"/>
      <c r="D509" s="93"/>
      <c r="E509" s="93"/>
      <c r="F509" s="93"/>
      <c r="G509" s="94" t="str">
        <f>IF(ISERROR(VLOOKUP(F509,BDD!$W$2:$AA$200,5,FALSE)),"",VLOOKUP(F509,BDD!$W$2:$AA$200,5,FALSE))</f>
        <v/>
      </c>
      <c r="H509" s="93"/>
      <c r="I509" s="93"/>
      <c r="J509" s="95"/>
    </row>
    <row r="510" spans="1:10" ht="4.8" customHeight="1" thickBot="1" x14ac:dyDescent="0.35">
      <c r="A510" s="77" t="s">
        <v>265</v>
      </c>
      <c r="B510" s="79" t="s">
        <v>265</v>
      </c>
      <c r="C510" s="80" t="s">
        <v>265</v>
      </c>
      <c r="D510" s="80" t="s">
        <v>265</v>
      </c>
      <c r="E510" s="80" t="s">
        <v>265</v>
      </c>
      <c r="F510" s="80" t="s">
        <v>265</v>
      </c>
      <c r="G510" s="80" t="s">
        <v>265</v>
      </c>
      <c r="H510" s="80" t="s">
        <v>265</v>
      </c>
      <c r="I510" s="80" t="s">
        <v>265</v>
      </c>
      <c r="J510" s="81" t="s">
        <v>265</v>
      </c>
    </row>
  </sheetData>
  <dataValidations count="2">
    <dataValidation type="list" allowBlank="1" showInputMessage="1" showErrorMessage="1" sqref="D6:D509" xr:uid="{6BC19D27-8E60-4491-B8B2-0DCAF50DC4B0}">
      <formula1>Fournisseurs</formula1>
    </dataValidation>
    <dataValidation type="list" allowBlank="1" showInputMessage="1" showErrorMessage="1" sqref="F6:F509" xr:uid="{6DC13563-12AB-4C7F-8584-E64320DF9211}">
      <formula1>INDIRECT(SUBSTITUTE(D6," ","_"))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821BE5-B5C9-42EA-8983-B1D6F38D5671}">
  <sheetPr codeName="Feuil2"/>
  <dimension ref="A1:AE500"/>
  <sheetViews>
    <sheetView workbookViewId="0">
      <selection activeCell="C2" sqref="C2:U32"/>
    </sheetView>
  </sheetViews>
  <sheetFormatPr baseColWidth="10" defaultRowHeight="13.2" x14ac:dyDescent="0.25"/>
  <cols>
    <col min="1" max="1" width="15.88671875" style="1" bestFit="1" customWidth="1"/>
    <col min="2" max="2" width="1.6640625" style="1" customWidth="1"/>
    <col min="3" max="3" width="49.44140625" style="4" bestFit="1" customWidth="1"/>
    <col min="4" max="4" width="78.109375" style="4" bestFit="1" customWidth="1"/>
    <col min="5" max="5" width="86.5546875" style="4" bestFit="1" customWidth="1"/>
    <col min="6" max="6" width="49.5546875" style="3" bestFit="1" customWidth="1"/>
    <col min="7" max="7" width="83.21875" style="1" bestFit="1" customWidth="1"/>
    <col min="8" max="8" width="80.5546875" style="1" bestFit="1" customWidth="1"/>
    <col min="9" max="9" width="66" style="1" customWidth="1"/>
    <col min="10" max="10" width="48" style="1" bestFit="1" customWidth="1"/>
    <col min="11" max="11" width="75.6640625" style="1" bestFit="1" customWidth="1"/>
    <col min="12" max="12" width="79.5546875" style="1" bestFit="1" customWidth="1"/>
    <col min="13" max="13" width="48" style="1" bestFit="1" customWidth="1"/>
    <col min="14" max="14" width="47.6640625" style="1" bestFit="1" customWidth="1"/>
    <col min="15" max="15" width="60.44140625" style="1" bestFit="1" customWidth="1"/>
    <col min="16" max="16" width="127.5546875" style="1" bestFit="1" customWidth="1"/>
    <col min="17" max="17" width="87.77734375" style="1" bestFit="1" customWidth="1"/>
    <col min="18" max="18" width="99" style="1" bestFit="1" customWidth="1"/>
    <col min="19" max="19" width="52.109375" style="1" bestFit="1" customWidth="1"/>
    <col min="20" max="20" width="123.21875" style="1" bestFit="1" customWidth="1"/>
    <col min="21" max="21" width="119.21875" style="1" bestFit="1" customWidth="1"/>
    <col min="22" max="22" width="6.109375" style="1" customWidth="1"/>
    <col min="23" max="23" width="78.109375" style="1" bestFit="1" customWidth="1"/>
    <col min="24" max="24" width="13.44140625" style="4" bestFit="1" customWidth="1"/>
    <col min="25" max="25" width="11.5546875" style="1"/>
    <col min="26" max="26" width="6.109375" style="1" bestFit="1" customWidth="1"/>
    <col min="27" max="27" width="18.5546875" style="1" bestFit="1" customWidth="1"/>
    <col min="28" max="29" width="16.109375" style="1" customWidth="1"/>
    <col min="30" max="30" width="1.109375" style="1" customWidth="1"/>
    <col min="31" max="31" width="14.21875" style="1" bestFit="1" customWidth="1"/>
    <col min="32" max="16384" width="11.5546875" style="1"/>
  </cols>
  <sheetData>
    <row r="1" spans="1:31" s="2" customFormat="1" ht="15" thickBot="1" x14ac:dyDescent="0.35">
      <c r="A1" s="64" t="s">
        <v>6</v>
      </c>
      <c r="C1" s="65" t="s">
        <v>28</v>
      </c>
      <c r="D1" s="66" t="s">
        <v>9</v>
      </c>
      <c r="E1" s="66" t="s">
        <v>16</v>
      </c>
      <c r="F1" s="66" t="s">
        <v>19</v>
      </c>
      <c r="G1" s="67" t="s">
        <v>17</v>
      </c>
      <c r="H1" s="66" t="s">
        <v>21</v>
      </c>
      <c r="I1" s="66" t="s">
        <v>15</v>
      </c>
      <c r="J1" s="66" t="s">
        <v>18</v>
      </c>
      <c r="K1" s="66" t="s">
        <v>12</v>
      </c>
      <c r="L1" s="66" t="s">
        <v>22</v>
      </c>
      <c r="M1" s="66" t="s">
        <v>7</v>
      </c>
      <c r="N1" s="66" t="s">
        <v>27</v>
      </c>
      <c r="O1" s="66" t="s">
        <v>26</v>
      </c>
      <c r="P1" s="66" t="s">
        <v>29</v>
      </c>
      <c r="Q1" s="66" t="s">
        <v>8</v>
      </c>
      <c r="R1" s="66" t="s">
        <v>25</v>
      </c>
      <c r="S1" s="66" t="s">
        <v>23</v>
      </c>
      <c r="T1" s="66" t="s">
        <v>24</v>
      </c>
      <c r="U1" s="68" t="s">
        <v>20</v>
      </c>
      <c r="W1" s="27" t="s">
        <v>10</v>
      </c>
      <c r="X1" s="28" t="s">
        <v>13</v>
      </c>
      <c r="Y1" s="29" t="s">
        <v>11</v>
      </c>
      <c r="Z1" s="29" t="s">
        <v>30</v>
      </c>
      <c r="AA1" s="29" t="s">
        <v>50</v>
      </c>
      <c r="AB1" s="29" t="s">
        <v>52</v>
      </c>
      <c r="AC1" s="30" t="s">
        <v>51</v>
      </c>
      <c r="AE1" s="71" t="s">
        <v>33</v>
      </c>
    </row>
    <row r="2" spans="1:31" x14ac:dyDescent="0.25">
      <c r="A2" s="61"/>
      <c r="C2" s="55" t="s">
        <v>135</v>
      </c>
      <c r="D2" s="56" t="s">
        <v>136</v>
      </c>
      <c r="E2" s="57" t="s">
        <v>137</v>
      </c>
      <c r="F2" s="58" t="s">
        <v>138</v>
      </c>
      <c r="G2" s="56" t="s">
        <v>139</v>
      </c>
      <c r="H2" s="58" t="s">
        <v>140</v>
      </c>
      <c r="I2" s="58" t="s">
        <v>141</v>
      </c>
      <c r="J2" s="58" t="s">
        <v>142</v>
      </c>
      <c r="K2" s="58" t="s">
        <v>143</v>
      </c>
      <c r="L2" s="58" t="s">
        <v>144</v>
      </c>
      <c r="M2" s="58" t="s">
        <v>128</v>
      </c>
      <c r="N2" s="58" t="s">
        <v>198</v>
      </c>
      <c r="O2" s="58" t="s">
        <v>199</v>
      </c>
      <c r="P2" s="58" t="s">
        <v>200</v>
      </c>
      <c r="Q2" s="58" t="s">
        <v>215</v>
      </c>
      <c r="R2" s="58" t="s">
        <v>229</v>
      </c>
      <c r="S2" s="58" t="s">
        <v>233</v>
      </c>
      <c r="T2" s="58" t="s">
        <v>238</v>
      </c>
      <c r="U2" s="59" t="s">
        <v>248</v>
      </c>
      <c r="W2" s="15" t="s">
        <v>53</v>
      </c>
      <c r="X2" s="13">
        <v>13</v>
      </c>
      <c r="Y2" s="11" t="e" vm="1">
        <v>#VALUE!</v>
      </c>
      <c r="Z2" s="12">
        <f>SUMIF(Réception!F$6:F$49,BDD!W2,Réception!J$6:J$49)</f>
        <v>0</v>
      </c>
      <c r="AA2" s="12">
        <f>X2-Z2</f>
        <v>13</v>
      </c>
      <c r="AB2" s="12">
        <f>SUMIF(Sorties2!D$7:D$50,BDD!W2,Sorties2!E$7:E$50)</f>
        <v>0</v>
      </c>
      <c r="AC2" s="16">
        <f>Z2-AB2</f>
        <v>0</v>
      </c>
      <c r="AD2" s="2"/>
      <c r="AE2" s="69"/>
    </row>
    <row r="3" spans="1:31" x14ac:dyDescent="0.25">
      <c r="A3" s="61" t="s">
        <v>28</v>
      </c>
      <c r="C3" s="45"/>
      <c r="D3" s="40" t="s">
        <v>145</v>
      </c>
      <c r="E3" s="41" t="s">
        <v>146</v>
      </c>
      <c r="F3" s="38" t="s">
        <v>147</v>
      </c>
      <c r="G3" s="40" t="s">
        <v>148</v>
      </c>
      <c r="H3" s="38"/>
      <c r="I3" s="38" t="s">
        <v>149</v>
      </c>
      <c r="J3" s="38" t="s">
        <v>150</v>
      </c>
      <c r="K3" s="38" t="s">
        <v>151</v>
      </c>
      <c r="L3" s="38" t="s">
        <v>152</v>
      </c>
      <c r="M3" s="38" t="s">
        <v>129</v>
      </c>
      <c r="N3" s="38" t="s">
        <v>259</v>
      </c>
      <c r="O3" s="39"/>
      <c r="P3" s="38" t="s">
        <v>201</v>
      </c>
      <c r="Q3" s="38" t="s">
        <v>216</v>
      </c>
      <c r="R3" s="38" t="s">
        <v>230</v>
      </c>
      <c r="S3" s="38" t="s">
        <v>234</v>
      </c>
      <c r="T3" s="38" t="s">
        <v>239</v>
      </c>
      <c r="U3" s="46" t="s">
        <v>263</v>
      </c>
      <c r="W3" s="15" t="s">
        <v>54</v>
      </c>
      <c r="X3" s="13">
        <v>13</v>
      </c>
      <c r="Y3" s="11" t="e" vm="2">
        <v>#VALUE!</v>
      </c>
      <c r="Z3" s="12">
        <f>SUMIF(Réception!F$6:F$49,BDD!W3,Réception!J$6:J$49)</f>
        <v>0</v>
      </c>
      <c r="AA3" s="12">
        <f t="shared" ref="AA3:AA62" si="0">X3-Z3</f>
        <v>13</v>
      </c>
      <c r="AB3" s="12">
        <f>SUMIF(Sorties2!D$7:D$50,BDD!W3,Sorties2!E$7:E$50)</f>
        <v>0</v>
      </c>
      <c r="AC3" s="16">
        <f t="shared" ref="AC3:AC62" si="1">Z3-AB3</f>
        <v>0</v>
      </c>
      <c r="AE3" s="69" t="s">
        <v>34</v>
      </c>
    </row>
    <row r="4" spans="1:31" x14ac:dyDescent="0.25">
      <c r="A4" s="61" t="s">
        <v>211</v>
      </c>
      <c r="C4" s="45"/>
      <c r="D4" s="40" t="s">
        <v>153</v>
      </c>
      <c r="E4" s="41" t="s">
        <v>154</v>
      </c>
      <c r="F4" s="38" t="s">
        <v>155</v>
      </c>
      <c r="G4" s="40" t="s">
        <v>156</v>
      </c>
      <c r="H4" s="38"/>
      <c r="I4" s="38" t="s">
        <v>157</v>
      </c>
      <c r="J4" s="38"/>
      <c r="K4" s="38" t="s">
        <v>158</v>
      </c>
      <c r="L4" s="42" t="s">
        <v>159</v>
      </c>
      <c r="M4" s="38" t="s">
        <v>130</v>
      </c>
      <c r="N4" s="38" t="s">
        <v>260</v>
      </c>
      <c r="O4" s="39"/>
      <c r="P4" s="38" t="s">
        <v>202</v>
      </c>
      <c r="Q4" s="38" t="s">
        <v>217</v>
      </c>
      <c r="R4" s="39"/>
      <c r="S4" s="39"/>
      <c r="T4" s="38" t="s">
        <v>240</v>
      </c>
      <c r="U4" s="46" t="s">
        <v>249</v>
      </c>
      <c r="W4" s="15" t="s">
        <v>55</v>
      </c>
      <c r="X4" s="13">
        <v>13</v>
      </c>
      <c r="Y4" s="11" t="e" vm="3">
        <v>#VALUE!</v>
      </c>
      <c r="Z4" s="12">
        <f>SUMIF(Réception!F$6:F$49,BDD!W4,Réception!J$6:J$49)</f>
        <v>0</v>
      </c>
      <c r="AA4" s="12">
        <f t="shared" si="0"/>
        <v>13</v>
      </c>
      <c r="AB4" s="12">
        <f>SUMIF(Sorties2!D$7:D$50,BDD!W4,Sorties2!E$7:E$50)</f>
        <v>0</v>
      </c>
      <c r="AC4" s="16">
        <f t="shared" si="1"/>
        <v>0</v>
      </c>
      <c r="AE4" s="69" t="s">
        <v>45</v>
      </c>
    </row>
    <row r="5" spans="1:31" x14ac:dyDescent="0.25">
      <c r="A5" s="61" t="s">
        <v>9</v>
      </c>
      <c r="C5" s="45"/>
      <c r="D5" s="40" t="s">
        <v>160</v>
      </c>
      <c r="E5" s="41" t="s">
        <v>161</v>
      </c>
      <c r="F5" s="38" t="s">
        <v>162</v>
      </c>
      <c r="G5" s="43" t="s">
        <v>163</v>
      </c>
      <c r="H5" s="38"/>
      <c r="I5" s="38" t="s">
        <v>164</v>
      </c>
      <c r="J5" s="38"/>
      <c r="K5" s="38" t="s">
        <v>165</v>
      </c>
      <c r="L5" s="38"/>
      <c r="M5" s="38" t="s">
        <v>131</v>
      </c>
      <c r="N5" s="38" t="s">
        <v>261</v>
      </c>
      <c r="O5" s="39"/>
      <c r="P5" s="38" t="s">
        <v>203</v>
      </c>
      <c r="Q5" s="38" t="s">
        <v>223</v>
      </c>
      <c r="R5" s="39"/>
      <c r="S5" s="39"/>
      <c r="T5" s="38" t="s">
        <v>243</v>
      </c>
      <c r="U5" s="46" t="s">
        <v>253</v>
      </c>
      <c r="W5" s="15" t="s">
        <v>56</v>
      </c>
      <c r="X5" s="13">
        <v>13</v>
      </c>
      <c r="Y5" s="11" t="e" vm="4">
        <v>#VALUE!</v>
      </c>
      <c r="Z5" s="12">
        <f>SUMIF(Réception!F$6:F$49,BDD!W5,Réception!J$6:J$49)</f>
        <v>0</v>
      </c>
      <c r="AA5" s="12">
        <f t="shared" si="0"/>
        <v>13</v>
      </c>
      <c r="AB5" s="12">
        <f>SUMIF(Sorties2!D$7:D$50,BDD!W5,Sorties2!E$7:E$50)</f>
        <v>0</v>
      </c>
      <c r="AC5" s="16">
        <f t="shared" si="1"/>
        <v>0</v>
      </c>
      <c r="AE5" s="69" t="s">
        <v>42</v>
      </c>
    </row>
    <row r="6" spans="1:31" x14ac:dyDescent="0.25">
      <c r="A6" s="61" t="s">
        <v>16</v>
      </c>
      <c r="C6" s="45"/>
      <c r="D6" s="40" t="s">
        <v>166</v>
      </c>
      <c r="E6" s="41" t="s">
        <v>167</v>
      </c>
      <c r="F6" s="38" t="s">
        <v>168</v>
      </c>
      <c r="G6" s="40" t="s">
        <v>169</v>
      </c>
      <c r="H6" s="38"/>
      <c r="I6" s="38" t="s">
        <v>170</v>
      </c>
      <c r="J6" s="38"/>
      <c r="K6" s="38"/>
      <c r="L6" s="38"/>
      <c r="M6" s="38" t="s">
        <v>132</v>
      </c>
      <c r="N6" s="39"/>
      <c r="O6" s="39"/>
      <c r="P6" s="38"/>
      <c r="Q6" s="38" t="s">
        <v>224</v>
      </c>
      <c r="R6" s="39"/>
      <c r="S6" s="39"/>
      <c r="T6" s="38" t="s">
        <v>244</v>
      </c>
      <c r="U6" s="46" t="s">
        <v>254</v>
      </c>
      <c r="W6" s="15" t="s">
        <v>57</v>
      </c>
      <c r="X6" s="13">
        <v>26</v>
      </c>
      <c r="Y6" s="11" t="e" vm="5">
        <v>#VALUE!</v>
      </c>
      <c r="Z6" s="12">
        <f>SUMIF(Réception!F$6:F$49,BDD!W6,Réception!J$6:J$49)</f>
        <v>0</v>
      </c>
      <c r="AA6" s="12">
        <f t="shared" si="0"/>
        <v>26</v>
      </c>
      <c r="AB6" s="12">
        <f>SUMIF(Sorties2!D$7:D$50,BDD!W6,Sorties2!E$7:E$50)</f>
        <v>0</v>
      </c>
      <c r="AC6" s="16">
        <f t="shared" si="1"/>
        <v>0</v>
      </c>
      <c r="AE6" s="69" t="s">
        <v>35</v>
      </c>
    </row>
    <row r="7" spans="1:31" x14ac:dyDescent="0.25">
      <c r="A7" s="61" t="s">
        <v>19</v>
      </c>
      <c r="C7" s="45"/>
      <c r="D7" s="40" t="s">
        <v>171</v>
      </c>
      <c r="E7" s="38"/>
      <c r="F7" s="38" t="s">
        <v>172</v>
      </c>
      <c r="G7" s="40" t="s">
        <v>173</v>
      </c>
      <c r="H7" s="38"/>
      <c r="I7" s="38" t="s">
        <v>174</v>
      </c>
      <c r="J7" s="38"/>
      <c r="K7" s="38"/>
      <c r="L7" s="38"/>
      <c r="M7" s="38" t="s">
        <v>133</v>
      </c>
      <c r="N7" s="39"/>
      <c r="O7" s="39"/>
      <c r="P7" s="38"/>
      <c r="Q7" s="38" t="s">
        <v>225</v>
      </c>
      <c r="R7" s="39"/>
      <c r="S7" s="39"/>
      <c r="T7" s="39"/>
      <c r="U7" s="46" t="s">
        <v>255</v>
      </c>
      <c r="W7" s="15" t="s">
        <v>58</v>
      </c>
      <c r="X7" s="13">
        <v>26</v>
      </c>
      <c r="Y7" s="11" t="e" vm="6">
        <v>#VALUE!</v>
      </c>
      <c r="Z7" s="12">
        <f>SUMIF(Réception!F$6:F$49,BDD!W7,Réception!J$6:J$49)</f>
        <v>0</v>
      </c>
      <c r="AA7" s="12">
        <f t="shared" si="0"/>
        <v>26</v>
      </c>
      <c r="AB7" s="12">
        <f>SUMIF(Sorties2!D$7:D$50,BDD!W7,Sorties2!E$7:E$50)</f>
        <v>0</v>
      </c>
      <c r="AC7" s="16">
        <f t="shared" si="1"/>
        <v>0</v>
      </c>
      <c r="AE7" s="69" t="s">
        <v>211</v>
      </c>
    </row>
    <row r="8" spans="1:31" ht="14.4" x14ac:dyDescent="0.3">
      <c r="A8" s="62" t="s">
        <v>17</v>
      </c>
      <c r="C8" s="47"/>
      <c r="D8" s="38"/>
      <c r="E8" s="38"/>
      <c r="F8" s="38" t="s">
        <v>175</v>
      </c>
      <c r="G8" s="40" t="s">
        <v>176</v>
      </c>
      <c r="H8" s="38"/>
      <c r="I8" s="38" t="s">
        <v>177</v>
      </c>
      <c r="J8" s="38"/>
      <c r="K8" s="38"/>
      <c r="L8" s="38"/>
      <c r="M8" s="38" t="s">
        <v>134</v>
      </c>
      <c r="N8" s="39"/>
      <c r="O8" s="39"/>
      <c r="P8" s="38"/>
      <c r="Q8" s="38" t="s">
        <v>226</v>
      </c>
      <c r="R8" s="39"/>
      <c r="S8" s="39"/>
      <c r="T8" s="39"/>
      <c r="U8" s="48"/>
      <c r="W8" s="15" t="s">
        <v>59</v>
      </c>
      <c r="X8" s="13">
        <v>3</v>
      </c>
      <c r="Y8" s="14"/>
      <c r="Z8" s="12">
        <f>SUMIF(Réception!F$6:F$49,BDD!W8,Réception!J$6:J$49)</f>
        <v>0</v>
      </c>
      <c r="AA8" s="12">
        <f t="shared" si="0"/>
        <v>3</v>
      </c>
      <c r="AB8" s="12">
        <f>SUMIF(Sorties2!D$7:D$50,BDD!W8,Sorties2!E$7:E$50)</f>
        <v>0</v>
      </c>
      <c r="AC8" s="16">
        <f t="shared" si="1"/>
        <v>0</v>
      </c>
      <c r="AE8" s="69" t="s">
        <v>38</v>
      </c>
    </row>
    <row r="9" spans="1:31" x14ac:dyDescent="0.25">
      <c r="A9" s="61" t="s">
        <v>21</v>
      </c>
      <c r="C9" s="47"/>
      <c r="D9" s="38"/>
      <c r="E9" s="38"/>
      <c r="F9" s="38" t="s">
        <v>178</v>
      </c>
      <c r="G9" s="40" t="s">
        <v>179</v>
      </c>
      <c r="H9" s="38"/>
      <c r="I9" s="38" t="s">
        <v>180</v>
      </c>
      <c r="J9" s="38"/>
      <c r="K9" s="38"/>
      <c r="L9" s="38"/>
      <c r="M9" s="38"/>
      <c r="N9" s="39"/>
      <c r="O9" s="39"/>
      <c r="P9" s="38"/>
      <c r="Q9" s="39"/>
      <c r="R9" s="39"/>
      <c r="S9" s="39"/>
      <c r="T9" s="39"/>
      <c r="U9" s="48"/>
      <c r="W9" s="15" t="s">
        <v>60</v>
      </c>
      <c r="X9" s="13">
        <v>3</v>
      </c>
      <c r="Y9" s="14"/>
      <c r="Z9" s="12">
        <f>SUMIF(Réception!F$6:F$49,BDD!W9,Réception!J$6:J$49)</f>
        <v>0</v>
      </c>
      <c r="AA9" s="12">
        <f t="shared" si="0"/>
        <v>3</v>
      </c>
      <c r="AB9" s="12">
        <f>SUMIF(Sorties2!D$7:D$50,BDD!W9,Sorties2!E$7:E$50)</f>
        <v>0</v>
      </c>
      <c r="AC9" s="16">
        <f t="shared" si="1"/>
        <v>0</v>
      </c>
      <c r="AE9" s="69" t="s">
        <v>40</v>
      </c>
    </row>
    <row r="10" spans="1:31" x14ac:dyDescent="0.25">
      <c r="A10" s="61" t="s">
        <v>15</v>
      </c>
      <c r="C10" s="47"/>
      <c r="D10" s="38"/>
      <c r="E10" s="38"/>
      <c r="F10" s="38" t="s">
        <v>181</v>
      </c>
      <c r="G10" s="40" t="s">
        <v>182</v>
      </c>
      <c r="H10" s="38"/>
      <c r="I10" s="38" t="s">
        <v>183</v>
      </c>
      <c r="J10" s="38"/>
      <c r="K10" s="38"/>
      <c r="L10" s="38"/>
      <c r="M10" s="38"/>
      <c r="N10" s="39"/>
      <c r="O10" s="39"/>
      <c r="P10" s="38"/>
      <c r="Q10" s="39"/>
      <c r="R10" s="39"/>
      <c r="S10" s="39"/>
      <c r="T10" s="39"/>
      <c r="U10" s="48"/>
      <c r="W10" s="15" t="s">
        <v>61</v>
      </c>
      <c r="X10" s="13">
        <v>3</v>
      </c>
      <c r="Y10" s="14"/>
      <c r="Z10" s="12">
        <f>SUMIF(Réception!F$6:F$49,BDD!W10,Réception!J$6:J$49)</f>
        <v>0</v>
      </c>
      <c r="AA10" s="12">
        <f t="shared" si="0"/>
        <v>3</v>
      </c>
      <c r="AB10" s="12">
        <f>SUMIF(Sorties2!D$7:D$50,BDD!W10,Sorties2!E$7:E$50)</f>
        <v>0</v>
      </c>
      <c r="AC10" s="16">
        <f t="shared" si="1"/>
        <v>0</v>
      </c>
      <c r="AE10" s="69" t="s">
        <v>36</v>
      </c>
    </row>
    <row r="11" spans="1:31" x14ac:dyDescent="0.25">
      <c r="A11" s="61" t="s">
        <v>18</v>
      </c>
      <c r="C11" s="47"/>
      <c r="D11" s="38"/>
      <c r="E11" s="38"/>
      <c r="F11" s="44"/>
      <c r="G11" s="43" t="s">
        <v>184</v>
      </c>
      <c r="H11" s="38"/>
      <c r="I11" s="38" t="s">
        <v>185</v>
      </c>
      <c r="J11" s="38"/>
      <c r="K11" s="38"/>
      <c r="L11" s="38"/>
      <c r="M11" s="38"/>
      <c r="N11" s="39"/>
      <c r="O11" s="39"/>
      <c r="P11" s="38"/>
      <c r="Q11" s="39"/>
      <c r="R11" s="39"/>
      <c r="S11" s="39"/>
      <c r="T11" s="39"/>
      <c r="U11" s="48"/>
      <c r="W11" s="15" t="s">
        <v>62</v>
      </c>
      <c r="X11" s="13">
        <v>3</v>
      </c>
      <c r="Y11" s="14"/>
      <c r="Z11" s="12">
        <f>SUMIF(Réception!F$6:F$49,BDD!W11,Réception!J$6:J$49)</f>
        <v>0</v>
      </c>
      <c r="AA11" s="12">
        <f t="shared" si="0"/>
        <v>3</v>
      </c>
      <c r="AB11" s="12">
        <f>SUMIF(Sorties2!D$7:D$50,BDD!W11,Sorties2!E$7:E$50)</f>
        <v>0</v>
      </c>
      <c r="AC11" s="16">
        <f t="shared" si="1"/>
        <v>0</v>
      </c>
      <c r="AE11" s="69" t="s">
        <v>15</v>
      </c>
    </row>
    <row r="12" spans="1:31" x14ac:dyDescent="0.25">
      <c r="A12" s="61" t="s">
        <v>12</v>
      </c>
      <c r="C12" s="47"/>
      <c r="D12" s="38"/>
      <c r="E12" s="38"/>
      <c r="F12" s="44"/>
      <c r="G12" s="40" t="s">
        <v>186</v>
      </c>
      <c r="H12" s="38"/>
      <c r="I12" s="38" t="s">
        <v>187</v>
      </c>
      <c r="J12" s="38"/>
      <c r="K12" s="38"/>
      <c r="L12" s="38"/>
      <c r="M12" s="38"/>
      <c r="N12" s="39"/>
      <c r="O12" s="39"/>
      <c r="P12" s="38"/>
      <c r="Q12" s="39"/>
      <c r="R12" s="39"/>
      <c r="S12" s="39"/>
      <c r="T12" s="39"/>
      <c r="U12" s="48"/>
      <c r="W12" s="15" t="s">
        <v>63</v>
      </c>
      <c r="X12" s="13">
        <v>3</v>
      </c>
      <c r="Y12" s="14"/>
      <c r="Z12" s="12">
        <f>SUMIF(Réception!F$6:F$49,BDD!W12,Réception!J$6:J$49)</f>
        <v>0</v>
      </c>
      <c r="AA12" s="12">
        <f t="shared" si="0"/>
        <v>3</v>
      </c>
      <c r="AB12" s="12">
        <f>SUMIF(Sorties2!D$7:D$50,BDD!W12,Sorties2!E$7:E$50)</f>
        <v>0</v>
      </c>
      <c r="AC12" s="16">
        <f t="shared" si="1"/>
        <v>0</v>
      </c>
      <c r="AE12" s="69" t="s">
        <v>43</v>
      </c>
    </row>
    <row r="13" spans="1:31" x14ac:dyDescent="0.25">
      <c r="A13" s="61" t="s">
        <v>22</v>
      </c>
      <c r="C13" s="47"/>
      <c r="D13" s="38"/>
      <c r="E13" s="38"/>
      <c r="F13" s="44"/>
      <c r="G13" s="40" t="s">
        <v>188</v>
      </c>
      <c r="H13" s="38"/>
      <c r="I13" s="38" t="s">
        <v>189</v>
      </c>
      <c r="J13" s="38"/>
      <c r="K13" s="38"/>
      <c r="L13" s="38"/>
      <c r="M13" s="38"/>
      <c r="N13" s="39"/>
      <c r="O13" s="39"/>
      <c r="P13" s="38"/>
      <c r="Q13" s="39"/>
      <c r="R13" s="39"/>
      <c r="S13" s="39"/>
      <c r="T13" s="39"/>
      <c r="U13" s="48"/>
      <c r="W13" s="17" t="s">
        <v>64</v>
      </c>
      <c r="X13" s="12">
        <v>3</v>
      </c>
      <c r="Y13" s="14"/>
      <c r="Z13" s="12">
        <f>SUMIF(Réception!F$6:F$49,BDD!W13,Réception!J$6:J$49)</f>
        <v>0</v>
      </c>
      <c r="AA13" s="12">
        <f t="shared" si="0"/>
        <v>3</v>
      </c>
      <c r="AB13" s="12">
        <f>SUMIF(Sorties2!D$7:D$50,BDD!W13,Sorties2!E$7:E$50)</f>
        <v>0</v>
      </c>
      <c r="AC13" s="16">
        <f t="shared" si="1"/>
        <v>0</v>
      </c>
      <c r="AE13" s="69" t="s">
        <v>47</v>
      </c>
    </row>
    <row r="14" spans="1:31" x14ac:dyDescent="0.25">
      <c r="A14" s="61" t="s">
        <v>7</v>
      </c>
      <c r="C14" s="47"/>
      <c r="D14" s="38"/>
      <c r="E14" s="38"/>
      <c r="F14" s="44"/>
      <c r="G14" s="40" t="s">
        <v>190</v>
      </c>
      <c r="H14" s="38"/>
      <c r="I14" s="38" t="s">
        <v>191</v>
      </c>
      <c r="J14" s="38"/>
      <c r="K14" s="38"/>
      <c r="L14" s="38"/>
      <c r="M14" s="38"/>
      <c r="N14" s="39"/>
      <c r="O14" s="39"/>
      <c r="P14" s="38"/>
      <c r="Q14" s="39"/>
      <c r="R14" s="39"/>
      <c r="S14" s="39"/>
      <c r="T14" s="39"/>
      <c r="U14" s="48"/>
      <c r="W14" s="15" t="s">
        <v>65</v>
      </c>
      <c r="X14" s="12">
        <v>84</v>
      </c>
      <c r="Y14" s="14"/>
      <c r="Z14" s="12">
        <f>SUMIF(Réception!F$6:F$49,BDD!W14,Réception!J$6:J$49)</f>
        <v>0</v>
      </c>
      <c r="AA14" s="12">
        <f t="shared" si="0"/>
        <v>84</v>
      </c>
      <c r="AB14" s="12">
        <f>SUMIF(Sorties2!D$7:D$50,BDD!W14,Sorties2!E$7:E$50)</f>
        <v>0</v>
      </c>
      <c r="AC14" s="16">
        <f t="shared" si="1"/>
        <v>0</v>
      </c>
      <c r="AE14" s="69" t="s">
        <v>41</v>
      </c>
    </row>
    <row r="15" spans="1:31" x14ac:dyDescent="0.25">
      <c r="A15" s="61" t="s">
        <v>27</v>
      </c>
      <c r="C15" s="47"/>
      <c r="D15" s="38"/>
      <c r="E15" s="38"/>
      <c r="F15" s="38"/>
      <c r="G15" s="40" t="s">
        <v>192</v>
      </c>
      <c r="H15" s="38"/>
      <c r="I15" s="38" t="s">
        <v>193</v>
      </c>
      <c r="J15" s="38"/>
      <c r="K15" s="38"/>
      <c r="L15" s="38"/>
      <c r="M15" s="38"/>
      <c r="N15" s="39"/>
      <c r="O15" s="39"/>
      <c r="P15" s="38"/>
      <c r="Q15" s="39"/>
      <c r="R15" s="39"/>
      <c r="S15" s="39"/>
      <c r="T15" s="39"/>
      <c r="U15" s="48"/>
      <c r="W15" s="15" t="s">
        <v>66</v>
      </c>
      <c r="X15" s="12">
        <v>168</v>
      </c>
      <c r="Y15" s="14"/>
      <c r="Z15" s="12">
        <f>SUMIF(Réception!F$6:F$49,BDD!W15,Réception!J$6:J$49)</f>
        <v>0</v>
      </c>
      <c r="AA15" s="12">
        <f t="shared" si="0"/>
        <v>168</v>
      </c>
      <c r="AB15" s="12">
        <f>SUMIF(Sorties2!D$7:D$50,BDD!W15,Sorties2!E$7:E$50)</f>
        <v>0</v>
      </c>
      <c r="AC15" s="16">
        <f t="shared" si="1"/>
        <v>0</v>
      </c>
      <c r="AE15" s="69" t="s">
        <v>44</v>
      </c>
    </row>
    <row r="16" spans="1:31" x14ac:dyDescent="0.25">
      <c r="A16" s="61" t="s">
        <v>26</v>
      </c>
      <c r="C16" s="47"/>
      <c r="D16" s="38"/>
      <c r="E16" s="38"/>
      <c r="F16" s="38"/>
      <c r="G16" s="40" t="s">
        <v>194</v>
      </c>
      <c r="H16" s="38"/>
      <c r="I16" s="38" t="s">
        <v>195</v>
      </c>
      <c r="J16" s="38"/>
      <c r="K16" s="38"/>
      <c r="L16" s="38"/>
      <c r="M16" s="38"/>
      <c r="N16" s="39"/>
      <c r="O16" s="39"/>
      <c r="P16" s="38"/>
      <c r="Q16" s="39"/>
      <c r="R16" s="39"/>
      <c r="S16" s="39"/>
      <c r="T16" s="39"/>
      <c r="U16" s="48"/>
      <c r="W16" s="15" t="s">
        <v>67</v>
      </c>
      <c r="X16" s="12">
        <v>84</v>
      </c>
      <c r="Y16" s="14"/>
      <c r="Z16" s="12">
        <f>SUMIF(Réception!F$6:F$49,BDD!W16,Réception!J$6:J$49)</f>
        <v>0</v>
      </c>
      <c r="AA16" s="12">
        <f t="shared" si="0"/>
        <v>84</v>
      </c>
      <c r="AB16" s="12">
        <f>SUMIF(Sorties2!D$7:D$50,BDD!W16,Sorties2!E$7:E$50)</f>
        <v>0</v>
      </c>
      <c r="AC16" s="16">
        <f t="shared" si="1"/>
        <v>0</v>
      </c>
      <c r="AE16" s="69" t="s">
        <v>46</v>
      </c>
    </row>
    <row r="17" spans="1:31" x14ac:dyDescent="0.25">
      <c r="A17" s="61" t="s">
        <v>29</v>
      </c>
      <c r="C17" s="45"/>
      <c r="D17" s="40"/>
      <c r="E17" s="40"/>
      <c r="F17" s="44"/>
      <c r="G17" s="38"/>
      <c r="H17" s="38"/>
      <c r="I17" s="38" t="s">
        <v>196</v>
      </c>
      <c r="J17" s="38"/>
      <c r="K17" s="38"/>
      <c r="L17" s="38"/>
      <c r="M17" s="38"/>
      <c r="N17" s="39"/>
      <c r="O17" s="39"/>
      <c r="P17" s="38"/>
      <c r="Q17" s="39"/>
      <c r="R17" s="39"/>
      <c r="S17" s="39"/>
      <c r="T17" s="39"/>
      <c r="U17" s="48"/>
      <c r="W17" s="15" t="s">
        <v>68</v>
      </c>
      <c r="X17" s="12">
        <v>84</v>
      </c>
      <c r="Y17" s="14"/>
      <c r="Z17" s="12">
        <f>SUMIF(Réception!F$6:F$49,BDD!W17,Réception!J$6:J$49)</f>
        <v>0</v>
      </c>
      <c r="AA17" s="12">
        <f t="shared" si="0"/>
        <v>84</v>
      </c>
      <c r="AB17" s="12">
        <f>SUMIF(Sorties2!D$7:D$50,BDD!W17,Sorties2!E$7:E$50)</f>
        <v>0</v>
      </c>
      <c r="AC17" s="16">
        <f t="shared" si="1"/>
        <v>0</v>
      </c>
      <c r="AE17" s="69" t="s">
        <v>37</v>
      </c>
    </row>
    <row r="18" spans="1:31" ht="52.8" x14ac:dyDescent="0.25">
      <c r="A18" s="61" t="s">
        <v>8</v>
      </c>
      <c r="B18" s="4"/>
      <c r="C18" s="47"/>
      <c r="D18" s="38"/>
      <c r="E18" s="38"/>
      <c r="F18" s="38"/>
      <c r="G18" s="38"/>
      <c r="H18" s="38"/>
      <c r="I18" s="60" t="s">
        <v>31</v>
      </c>
      <c r="J18" s="38"/>
      <c r="K18" s="38"/>
      <c r="L18" s="38"/>
      <c r="M18" s="38"/>
      <c r="N18" s="39"/>
      <c r="O18" s="39"/>
      <c r="P18" s="38"/>
      <c r="Q18" s="39"/>
      <c r="R18" s="39"/>
      <c r="S18" s="39"/>
      <c r="T18" s="39"/>
      <c r="U18" s="48"/>
      <c r="W18" s="15" t="s">
        <v>69</v>
      </c>
      <c r="X18" s="12">
        <v>3</v>
      </c>
      <c r="Y18" s="14"/>
      <c r="Z18" s="12">
        <f>SUMIF(Réception!F$6:F$49,BDD!W18,Réception!J$6:J$49)</f>
        <v>0</v>
      </c>
      <c r="AA18" s="12">
        <f t="shared" si="0"/>
        <v>3</v>
      </c>
      <c r="AB18" s="12">
        <f>SUMIF(Sorties2!D$7:D$50,BDD!W18,Sorties2!E$7:E$50)</f>
        <v>1</v>
      </c>
      <c r="AC18" s="16">
        <f t="shared" si="1"/>
        <v>-1</v>
      </c>
      <c r="AE18" s="69" t="s">
        <v>39</v>
      </c>
    </row>
    <row r="19" spans="1:31" x14ac:dyDescent="0.25">
      <c r="A19" s="61" t="s">
        <v>25</v>
      </c>
      <c r="B19" s="4"/>
      <c r="C19" s="47"/>
      <c r="D19" s="38"/>
      <c r="E19" s="38"/>
      <c r="F19" s="38"/>
      <c r="G19" s="38"/>
      <c r="H19" s="38"/>
      <c r="I19" s="38" t="s">
        <v>262</v>
      </c>
      <c r="J19" s="38"/>
      <c r="K19" s="38"/>
      <c r="L19" s="38"/>
      <c r="M19" s="38"/>
      <c r="N19" s="39"/>
      <c r="O19" s="39"/>
      <c r="P19" s="38"/>
      <c r="Q19" s="39"/>
      <c r="R19" s="39"/>
      <c r="S19" s="39"/>
      <c r="T19" s="39"/>
      <c r="U19" s="48"/>
      <c r="W19" s="15" t="s">
        <v>70</v>
      </c>
      <c r="X19" s="13">
        <v>79</v>
      </c>
      <c r="Y19" s="14"/>
      <c r="Z19" s="12">
        <f>SUMIF(Réception!F$6:F$49,BDD!W19,Réception!J$6:J$49)</f>
        <v>0</v>
      </c>
      <c r="AA19" s="12">
        <f t="shared" si="0"/>
        <v>79</v>
      </c>
      <c r="AB19" s="12">
        <f>SUMIF(Sorties2!D$7:D$50,BDD!W19,Sorties2!E$7:E$50)</f>
        <v>0</v>
      </c>
      <c r="AC19" s="16">
        <f t="shared" si="1"/>
        <v>0</v>
      </c>
      <c r="AE19" s="69"/>
    </row>
    <row r="20" spans="1:31" x14ac:dyDescent="0.25">
      <c r="A20" s="61" t="s">
        <v>23</v>
      </c>
      <c r="B20" s="4"/>
      <c r="C20" s="45"/>
      <c r="D20" s="40"/>
      <c r="E20" s="40"/>
      <c r="F20" s="44"/>
      <c r="G20" s="38"/>
      <c r="H20" s="38"/>
      <c r="I20" s="38"/>
      <c r="J20" s="38"/>
      <c r="K20" s="38"/>
      <c r="L20" s="38"/>
      <c r="M20" s="38"/>
      <c r="N20" s="39"/>
      <c r="O20" s="39"/>
      <c r="P20" s="38"/>
      <c r="Q20" s="39"/>
      <c r="R20" s="39"/>
      <c r="S20" s="39"/>
      <c r="T20" s="39"/>
      <c r="U20" s="48"/>
      <c r="W20" s="15" t="s">
        <v>71</v>
      </c>
      <c r="X20" s="13">
        <v>78</v>
      </c>
      <c r="Y20" s="14"/>
      <c r="Z20" s="12">
        <f>SUMIF(Réception!F$6:F$49,BDD!W20,Réception!J$6:J$49)</f>
        <v>0</v>
      </c>
      <c r="AA20" s="12">
        <f t="shared" si="0"/>
        <v>78</v>
      </c>
      <c r="AB20" s="12">
        <f>SUMIF(Sorties2!D$7:D$50,BDD!W20,Sorties2!E$7:E$50)</f>
        <v>0</v>
      </c>
      <c r="AC20" s="16">
        <f t="shared" si="1"/>
        <v>0</v>
      </c>
      <c r="AE20" s="69"/>
    </row>
    <row r="21" spans="1:31" x14ac:dyDescent="0.25">
      <c r="A21" s="61" t="s">
        <v>24</v>
      </c>
      <c r="B21" s="4"/>
      <c r="C21" s="47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9"/>
      <c r="O21" s="39"/>
      <c r="P21" s="38"/>
      <c r="Q21" s="39"/>
      <c r="R21" s="39"/>
      <c r="S21" s="39"/>
      <c r="T21" s="39"/>
      <c r="U21" s="48"/>
      <c r="W21" s="15" t="s">
        <v>72</v>
      </c>
      <c r="X21" s="13">
        <v>84</v>
      </c>
      <c r="Y21" s="14"/>
      <c r="Z21" s="12">
        <f>SUMIF(Réception!F$6:F$49,BDD!W21,Réception!J$6:J$49)</f>
        <v>0</v>
      </c>
      <c r="AA21" s="12">
        <f t="shared" si="0"/>
        <v>84</v>
      </c>
      <c r="AB21" s="12">
        <f>SUMIF(Sorties2!D$7:D$50,BDD!W21,Sorties2!E$7:E$50)</f>
        <v>0</v>
      </c>
      <c r="AC21" s="16">
        <f t="shared" si="1"/>
        <v>0</v>
      </c>
      <c r="AE21" s="69"/>
    </row>
    <row r="22" spans="1:31" x14ac:dyDescent="0.25">
      <c r="A22" s="61" t="s">
        <v>20</v>
      </c>
      <c r="B22" s="4"/>
      <c r="C22" s="47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9"/>
      <c r="O22" s="39"/>
      <c r="P22" s="39"/>
      <c r="Q22" s="39"/>
      <c r="R22" s="39"/>
      <c r="S22" s="39"/>
      <c r="T22" s="39"/>
      <c r="U22" s="48"/>
      <c r="W22" s="17" t="s">
        <v>73</v>
      </c>
      <c r="X22" s="13">
        <v>84</v>
      </c>
      <c r="Y22" s="14"/>
      <c r="Z22" s="12">
        <f>SUMIF(Réception!F$6:F$49,BDD!W22,Réception!J$6:J$49)</f>
        <v>0</v>
      </c>
      <c r="AA22" s="12">
        <f t="shared" si="0"/>
        <v>84</v>
      </c>
      <c r="AB22" s="12">
        <f>SUMIF(Sorties2!D$7:D$50,BDD!W22,Sorties2!E$7:E$50)</f>
        <v>0</v>
      </c>
      <c r="AC22" s="16">
        <f t="shared" si="1"/>
        <v>0</v>
      </c>
      <c r="AE22" s="69"/>
    </row>
    <row r="23" spans="1:31" x14ac:dyDescent="0.25">
      <c r="A23" s="61"/>
      <c r="B23" s="4"/>
      <c r="C23" s="47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9"/>
      <c r="O23" s="39"/>
      <c r="P23" s="39"/>
      <c r="Q23" s="39"/>
      <c r="R23" s="39"/>
      <c r="S23" s="39"/>
      <c r="T23" s="39"/>
      <c r="U23" s="48"/>
      <c r="W23" s="18" t="s">
        <v>74</v>
      </c>
      <c r="X23" s="12">
        <v>80</v>
      </c>
      <c r="Y23" s="14"/>
      <c r="Z23" s="12">
        <f>SUMIF(Réception!F$6:F$49,BDD!W23,Réception!J$6:J$49)</f>
        <v>0</v>
      </c>
      <c r="AA23" s="12">
        <f t="shared" si="0"/>
        <v>80</v>
      </c>
      <c r="AB23" s="12">
        <f>SUMIF(Sorties2!D$7:D$50,BDD!W23,Sorties2!E$7:E$50)</f>
        <v>0</v>
      </c>
      <c r="AC23" s="16">
        <f t="shared" si="1"/>
        <v>0</v>
      </c>
      <c r="AE23" s="69"/>
    </row>
    <row r="24" spans="1:31" ht="14.4" x14ac:dyDescent="0.3">
      <c r="A24" s="62"/>
      <c r="C24" s="45"/>
      <c r="D24" s="40"/>
      <c r="E24" s="40"/>
      <c r="F24" s="44"/>
      <c r="G24" s="38"/>
      <c r="H24" s="38"/>
      <c r="I24" s="38"/>
      <c r="J24" s="38"/>
      <c r="K24" s="38"/>
      <c r="L24" s="38"/>
      <c r="M24" s="38"/>
      <c r="N24" s="39"/>
      <c r="O24" s="39"/>
      <c r="P24" s="39"/>
      <c r="Q24" s="39"/>
      <c r="R24" s="39"/>
      <c r="S24" s="39"/>
      <c r="T24" s="39"/>
      <c r="U24" s="48"/>
      <c r="W24" s="18" t="s">
        <v>75</v>
      </c>
      <c r="X24" s="12">
        <v>418</v>
      </c>
      <c r="Y24" s="14"/>
      <c r="Z24" s="12">
        <f>SUMIF(Réception!F$6:F$49,BDD!W24,Réception!J$6:J$49)</f>
        <v>0</v>
      </c>
      <c r="AA24" s="12">
        <f t="shared" si="0"/>
        <v>418</v>
      </c>
      <c r="AB24" s="12">
        <f>SUMIF(Sorties2!D$7:D$50,BDD!W24,Sorties2!E$7:E$50)</f>
        <v>0</v>
      </c>
      <c r="AC24" s="16">
        <f t="shared" si="1"/>
        <v>0</v>
      </c>
      <c r="AE24" s="69"/>
    </row>
    <row r="25" spans="1:31" ht="14.4" x14ac:dyDescent="0.3">
      <c r="A25" s="62"/>
      <c r="C25" s="45"/>
      <c r="D25" s="40"/>
      <c r="E25" s="40"/>
      <c r="F25" s="44"/>
      <c r="G25" s="38"/>
      <c r="H25" s="38"/>
      <c r="I25" s="38"/>
      <c r="J25" s="38"/>
      <c r="K25" s="38"/>
      <c r="L25" s="38"/>
      <c r="M25" s="38"/>
      <c r="N25" s="39"/>
      <c r="O25" s="39"/>
      <c r="P25" s="39"/>
      <c r="Q25" s="39"/>
      <c r="R25" s="39"/>
      <c r="S25" s="39"/>
      <c r="T25" s="39"/>
      <c r="U25" s="48"/>
      <c r="W25" s="18" t="s">
        <v>76</v>
      </c>
      <c r="X25" s="12">
        <v>584</v>
      </c>
      <c r="Y25" s="14"/>
      <c r="Z25" s="12">
        <f>SUMIF(Réception!F$6:F$49,BDD!W25,Réception!J$6:J$49)</f>
        <v>0</v>
      </c>
      <c r="AA25" s="12">
        <f t="shared" si="0"/>
        <v>584</v>
      </c>
      <c r="AB25" s="12">
        <f>SUMIF(Sorties2!D$7:D$50,BDD!W25,Sorties2!E$7:E$50)</f>
        <v>0</v>
      </c>
      <c r="AC25" s="16">
        <f t="shared" si="1"/>
        <v>0</v>
      </c>
      <c r="AE25" s="69"/>
    </row>
    <row r="26" spans="1:31" ht="15" thickBot="1" x14ac:dyDescent="0.35">
      <c r="A26" s="62"/>
      <c r="C26" s="45"/>
      <c r="D26" s="40"/>
      <c r="E26" s="40"/>
      <c r="F26" s="44"/>
      <c r="G26" s="38"/>
      <c r="H26" s="38"/>
      <c r="I26" s="38"/>
      <c r="J26" s="38"/>
      <c r="K26" s="38"/>
      <c r="L26" s="38"/>
      <c r="M26" s="38"/>
      <c r="N26" s="39"/>
      <c r="O26" s="39"/>
      <c r="P26" s="39"/>
      <c r="Q26" s="39"/>
      <c r="R26" s="39"/>
      <c r="S26" s="39"/>
      <c r="T26" s="39"/>
      <c r="U26" s="48"/>
      <c r="W26" s="18" t="s">
        <v>77</v>
      </c>
      <c r="X26" s="12">
        <v>160</v>
      </c>
      <c r="Y26" s="14"/>
      <c r="Z26" s="12">
        <f>SUMIF(Réception!F$6:F$49,BDD!W26,Réception!J$6:J$49)</f>
        <v>0</v>
      </c>
      <c r="AA26" s="12">
        <f t="shared" si="0"/>
        <v>160</v>
      </c>
      <c r="AB26" s="12">
        <f>SUMIF(Sorties2!D$7:D$50,BDD!W26,Sorties2!E$7:E$50)</f>
        <v>0</v>
      </c>
      <c r="AC26" s="16">
        <f t="shared" si="1"/>
        <v>0</v>
      </c>
      <c r="AE26" s="70"/>
    </row>
    <row r="27" spans="1:31" ht="14.4" x14ac:dyDescent="0.3">
      <c r="A27" s="62"/>
      <c r="C27" s="45"/>
      <c r="D27" s="40"/>
      <c r="E27" s="40"/>
      <c r="F27" s="44"/>
      <c r="G27" s="38"/>
      <c r="H27" s="38"/>
      <c r="I27" s="38"/>
      <c r="J27" s="38"/>
      <c r="K27" s="38"/>
      <c r="L27" s="38"/>
      <c r="M27" s="38"/>
      <c r="N27" s="39"/>
      <c r="O27" s="39"/>
      <c r="P27" s="39"/>
      <c r="Q27" s="39"/>
      <c r="R27" s="39"/>
      <c r="S27" s="39"/>
      <c r="T27" s="39"/>
      <c r="U27" s="48"/>
      <c r="W27" s="18" t="s">
        <v>78</v>
      </c>
      <c r="X27" s="12">
        <v>40</v>
      </c>
      <c r="Y27" s="14"/>
      <c r="Z27" s="12">
        <f>SUMIF(Réception!F$6:F$49,BDD!W27,Réception!J$6:J$49)</f>
        <v>0</v>
      </c>
      <c r="AA27" s="12">
        <f t="shared" si="0"/>
        <v>40</v>
      </c>
      <c r="AB27" s="12">
        <f>SUMIF(Sorties2!D$7:D$50,BDD!W27,Sorties2!E$7:E$50)</f>
        <v>0</v>
      </c>
      <c r="AC27" s="16">
        <f t="shared" si="1"/>
        <v>0</v>
      </c>
    </row>
    <row r="28" spans="1:31" ht="14.4" x14ac:dyDescent="0.3">
      <c r="A28" s="62"/>
      <c r="C28" s="45"/>
      <c r="D28" s="40"/>
      <c r="E28" s="40"/>
      <c r="F28" s="44"/>
      <c r="G28" s="38"/>
      <c r="H28" s="38"/>
      <c r="I28" s="38"/>
      <c r="J28" s="38"/>
      <c r="K28" s="38"/>
      <c r="L28" s="38"/>
      <c r="M28" s="38"/>
      <c r="N28" s="39"/>
      <c r="O28" s="39"/>
      <c r="P28" s="39"/>
      <c r="Q28" s="39"/>
      <c r="R28" s="39"/>
      <c r="S28" s="39"/>
      <c r="T28" s="39"/>
      <c r="U28" s="48"/>
      <c r="W28" s="18" t="s">
        <v>79</v>
      </c>
      <c r="X28" s="12">
        <v>120</v>
      </c>
      <c r="Y28" s="14"/>
      <c r="Z28" s="12">
        <f>SUMIF(Réception!F$6:F$49,BDD!W28,Réception!J$6:J$49)</f>
        <v>0</v>
      </c>
      <c r="AA28" s="12">
        <f t="shared" si="0"/>
        <v>120</v>
      </c>
      <c r="AB28" s="12">
        <f>SUMIF(Sorties2!D$7:D$50,BDD!W28,Sorties2!E$7:E$50)</f>
        <v>0</v>
      </c>
      <c r="AC28" s="16">
        <f t="shared" si="1"/>
        <v>0</v>
      </c>
    </row>
    <row r="29" spans="1:31" ht="14.4" x14ac:dyDescent="0.3">
      <c r="A29" s="62"/>
      <c r="C29" s="45"/>
      <c r="D29" s="40"/>
      <c r="E29" s="40"/>
      <c r="F29" s="44"/>
      <c r="G29" s="38"/>
      <c r="H29" s="38"/>
      <c r="I29" s="38"/>
      <c r="J29" s="38"/>
      <c r="K29" s="38"/>
      <c r="L29" s="38"/>
      <c r="M29" s="38"/>
      <c r="N29" s="39"/>
      <c r="O29" s="39"/>
      <c r="P29" s="39"/>
      <c r="Q29" s="39"/>
      <c r="R29" s="39"/>
      <c r="S29" s="39"/>
      <c r="T29" s="39"/>
      <c r="U29" s="48"/>
      <c r="W29" s="18" t="s">
        <v>80</v>
      </c>
      <c r="X29" s="12">
        <v>252</v>
      </c>
      <c r="Y29" s="14"/>
      <c r="Z29" s="12">
        <f>SUMIF(Réception!F$6:F$49,BDD!W29,Réception!J$6:J$49)</f>
        <v>0</v>
      </c>
      <c r="AA29" s="12">
        <f t="shared" si="0"/>
        <v>252</v>
      </c>
      <c r="AB29" s="12">
        <f>SUMIF(Sorties2!D$7:D$50,BDD!W29,Sorties2!E$7:E$50)</f>
        <v>0</v>
      </c>
      <c r="AC29" s="16">
        <f t="shared" si="1"/>
        <v>0</v>
      </c>
    </row>
    <row r="30" spans="1:31" ht="14.4" x14ac:dyDescent="0.3">
      <c r="A30" s="62"/>
      <c r="C30" s="45"/>
      <c r="D30" s="40"/>
      <c r="E30" s="40"/>
      <c r="F30" s="44"/>
      <c r="G30" s="38"/>
      <c r="H30" s="38"/>
      <c r="I30" s="38"/>
      <c r="J30" s="38"/>
      <c r="K30" s="38"/>
      <c r="L30" s="38"/>
      <c r="M30" s="38"/>
      <c r="N30" s="39"/>
      <c r="O30" s="39"/>
      <c r="P30" s="39"/>
      <c r="Q30" s="39"/>
      <c r="R30" s="39"/>
      <c r="S30" s="39"/>
      <c r="T30" s="39"/>
      <c r="U30" s="48"/>
      <c r="W30" s="18" t="s">
        <v>81</v>
      </c>
      <c r="X30" s="12">
        <v>252</v>
      </c>
      <c r="Y30" s="14"/>
      <c r="Z30" s="12">
        <f>SUMIF(Réception!F$6:F$49,BDD!W30,Réception!J$6:J$49)</f>
        <v>0</v>
      </c>
      <c r="AA30" s="12">
        <f t="shared" si="0"/>
        <v>252</v>
      </c>
      <c r="AB30" s="12">
        <f>SUMIF(Sorties2!D$7:D$50,BDD!W30,Sorties2!E$7:E$50)</f>
        <v>0</v>
      </c>
      <c r="AC30" s="16">
        <f t="shared" si="1"/>
        <v>0</v>
      </c>
    </row>
    <row r="31" spans="1:31" ht="14.4" x14ac:dyDescent="0.3">
      <c r="A31" s="62"/>
      <c r="C31" s="45"/>
      <c r="D31" s="40"/>
      <c r="E31" s="40"/>
      <c r="F31" s="44"/>
      <c r="G31" s="38"/>
      <c r="H31" s="38"/>
      <c r="I31" s="38"/>
      <c r="J31" s="38"/>
      <c r="K31" s="38"/>
      <c r="L31" s="38"/>
      <c r="M31" s="38"/>
      <c r="N31" s="39"/>
      <c r="O31" s="39"/>
      <c r="P31" s="39"/>
      <c r="Q31" s="39"/>
      <c r="R31" s="39"/>
      <c r="S31" s="39"/>
      <c r="T31" s="39"/>
      <c r="U31" s="48"/>
      <c r="W31" s="18" t="s">
        <v>82</v>
      </c>
      <c r="X31" s="12">
        <v>84</v>
      </c>
      <c r="Y31" s="14"/>
      <c r="Z31" s="12">
        <f>SUMIF(Réception!F$6:F$49,BDD!W31,Réception!J$6:J$49)</f>
        <v>0</v>
      </c>
      <c r="AA31" s="12">
        <f t="shared" si="0"/>
        <v>84</v>
      </c>
      <c r="AB31" s="12">
        <f>SUMIF(Sorties2!D$7:D$50,BDD!W31,Sorties2!E$7:E$50)</f>
        <v>0</v>
      </c>
      <c r="AC31" s="16">
        <f t="shared" si="1"/>
        <v>0</v>
      </c>
    </row>
    <row r="32" spans="1:31" ht="15" thickBot="1" x14ac:dyDescent="0.35">
      <c r="A32" s="63"/>
      <c r="C32" s="49"/>
      <c r="D32" s="50"/>
      <c r="E32" s="50"/>
      <c r="F32" s="51"/>
      <c r="G32" s="52"/>
      <c r="H32" s="52"/>
      <c r="I32" s="52"/>
      <c r="J32" s="52"/>
      <c r="K32" s="52"/>
      <c r="L32" s="52"/>
      <c r="M32" s="52"/>
      <c r="N32" s="53"/>
      <c r="O32" s="53"/>
      <c r="P32" s="53"/>
      <c r="Q32" s="53"/>
      <c r="R32" s="53"/>
      <c r="S32" s="53"/>
      <c r="T32" s="53"/>
      <c r="U32" s="54"/>
      <c r="W32" s="18" t="s">
        <v>83</v>
      </c>
      <c r="X32" s="12">
        <v>252</v>
      </c>
      <c r="Y32" s="14"/>
      <c r="Z32" s="12">
        <f>SUMIF(Réception!F$6:F$49,BDD!W32,Réception!J$6:J$49)</f>
        <v>0</v>
      </c>
      <c r="AA32" s="12">
        <f t="shared" si="0"/>
        <v>252</v>
      </c>
      <c r="AB32" s="12">
        <f>SUMIF(Sorties2!D$7:D$50,BDD!W32,Sorties2!E$7:E$50)</f>
        <v>0</v>
      </c>
      <c r="AC32" s="16">
        <f t="shared" si="1"/>
        <v>0</v>
      </c>
    </row>
    <row r="33" spans="1:29" ht="14.4" x14ac:dyDescent="0.3">
      <c r="A33"/>
      <c r="C33" s="35"/>
      <c r="D33" s="35"/>
      <c r="E33" s="35"/>
      <c r="F33" s="37"/>
      <c r="G33" s="36"/>
      <c r="H33" s="36"/>
      <c r="I33" s="36"/>
      <c r="J33" s="36"/>
      <c r="K33" s="36"/>
      <c r="L33" s="36"/>
      <c r="M33" s="36"/>
      <c r="W33" s="18" t="s">
        <v>84</v>
      </c>
      <c r="X33" s="12">
        <v>168</v>
      </c>
      <c r="Y33" s="14"/>
      <c r="Z33" s="12">
        <f>SUMIF(Réception!F$6:F$49,BDD!W33,Réception!J$6:J$49)</f>
        <v>0</v>
      </c>
      <c r="AA33" s="12">
        <f t="shared" si="0"/>
        <v>168</v>
      </c>
      <c r="AB33" s="12">
        <f>SUMIF(Sorties2!D$7:D$50,BDD!W33,Sorties2!E$7:E$50)</f>
        <v>0</v>
      </c>
      <c r="AC33" s="16">
        <f t="shared" si="1"/>
        <v>0</v>
      </c>
    </row>
    <row r="34" spans="1:29" ht="14.4" x14ac:dyDescent="0.3">
      <c r="A34"/>
      <c r="W34" s="18" t="s">
        <v>85</v>
      </c>
      <c r="X34" s="12">
        <v>84</v>
      </c>
      <c r="Y34" s="14"/>
      <c r="Z34" s="12">
        <f>SUMIF(Réception!F$6:F$49,BDD!W34,Réception!J$6:J$49)</f>
        <v>0</v>
      </c>
      <c r="AA34" s="12">
        <f t="shared" si="0"/>
        <v>84</v>
      </c>
      <c r="AB34" s="12">
        <f>SUMIF(Sorties2!D$7:D$50,BDD!W34,Sorties2!E$7:E$50)</f>
        <v>0</v>
      </c>
      <c r="AC34" s="16">
        <f t="shared" si="1"/>
        <v>0</v>
      </c>
    </row>
    <row r="35" spans="1:29" ht="14.4" x14ac:dyDescent="0.3">
      <c r="A35"/>
      <c r="W35" s="18" t="s">
        <v>86</v>
      </c>
      <c r="X35" s="12">
        <v>336</v>
      </c>
      <c r="Y35" s="14"/>
      <c r="Z35" s="12">
        <f>SUMIF(Réception!F$6:F$49,BDD!W35,Réception!J$6:J$49)</f>
        <v>0</v>
      </c>
      <c r="AA35" s="12">
        <f t="shared" si="0"/>
        <v>336</v>
      </c>
      <c r="AB35" s="12">
        <f>SUMIF(Sorties2!D$7:D$50,BDD!W35,Sorties2!E$7:E$50)</f>
        <v>0</v>
      </c>
      <c r="AC35" s="16">
        <f t="shared" si="1"/>
        <v>0</v>
      </c>
    </row>
    <row r="36" spans="1:29" ht="14.4" x14ac:dyDescent="0.3">
      <c r="A36"/>
      <c r="W36" s="18" t="s">
        <v>87</v>
      </c>
      <c r="X36" s="12">
        <v>352</v>
      </c>
      <c r="Y36" s="14"/>
      <c r="Z36" s="12">
        <f>SUMIF(Réception!F$6:F$49,BDD!W36,Réception!J$6:J$49)</f>
        <v>0</v>
      </c>
      <c r="AA36" s="12">
        <f t="shared" si="0"/>
        <v>352</v>
      </c>
      <c r="AB36" s="12">
        <f>SUMIF(Sorties2!D$7:D$50,BDD!W36,Sorties2!E$7:E$50)</f>
        <v>0</v>
      </c>
      <c r="AC36" s="16">
        <f t="shared" si="1"/>
        <v>0</v>
      </c>
    </row>
    <row r="37" spans="1:29" ht="14.4" x14ac:dyDescent="0.3">
      <c r="A37"/>
      <c r="W37" s="18" t="s">
        <v>88</v>
      </c>
      <c r="X37" s="12">
        <v>168</v>
      </c>
      <c r="Y37" s="14"/>
      <c r="Z37" s="12">
        <f>SUMIF(Réception!F$6:F$49,BDD!W37,Réception!J$6:J$49)</f>
        <v>0</v>
      </c>
      <c r="AA37" s="12">
        <f t="shared" si="0"/>
        <v>168</v>
      </c>
      <c r="AB37" s="12">
        <f>SUMIF(Sorties2!D$7:D$50,BDD!W37,Sorties2!E$7:E$50)</f>
        <v>0</v>
      </c>
      <c r="AC37" s="16">
        <f t="shared" si="1"/>
        <v>0</v>
      </c>
    </row>
    <row r="38" spans="1:29" ht="14.4" x14ac:dyDescent="0.3">
      <c r="A38"/>
      <c r="W38" s="18" t="s">
        <v>89</v>
      </c>
      <c r="X38" s="12">
        <v>176</v>
      </c>
      <c r="Y38" s="14"/>
      <c r="Z38" s="12">
        <f>SUMIF(Réception!F$6:F$49,BDD!W38,Réception!J$6:J$49)</f>
        <v>0</v>
      </c>
      <c r="AA38" s="12">
        <f t="shared" si="0"/>
        <v>176</v>
      </c>
      <c r="AB38" s="12">
        <f>SUMIF(Sorties2!D$7:D$50,BDD!W38,Sorties2!E$7:E$50)</f>
        <v>0</v>
      </c>
      <c r="AC38" s="16">
        <f t="shared" si="1"/>
        <v>0</v>
      </c>
    </row>
    <row r="39" spans="1:29" ht="14.4" x14ac:dyDescent="0.3">
      <c r="A39"/>
      <c r="W39" s="18" t="s">
        <v>90</v>
      </c>
      <c r="X39" s="12">
        <v>84</v>
      </c>
      <c r="Y39" s="14"/>
      <c r="Z39" s="12">
        <f>SUMIF(Réception!F$6:F$49,BDD!W39,Réception!J$6:J$49)</f>
        <v>0</v>
      </c>
      <c r="AA39" s="12">
        <f t="shared" si="0"/>
        <v>84</v>
      </c>
      <c r="AB39" s="12">
        <f>SUMIF(Sorties2!D$7:D$50,BDD!W39,Sorties2!E$7:E$50)</f>
        <v>0</v>
      </c>
      <c r="AC39" s="16">
        <f t="shared" si="1"/>
        <v>0</v>
      </c>
    </row>
    <row r="40" spans="1:29" ht="14.4" x14ac:dyDescent="0.3">
      <c r="A40"/>
      <c r="W40" s="18" t="s">
        <v>91</v>
      </c>
      <c r="X40" s="12">
        <v>84</v>
      </c>
      <c r="Y40" s="14"/>
      <c r="Z40" s="12">
        <f>SUMIF(Réception!F$6:F$49,BDD!W40,Réception!J$6:J$49)</f>
        <v>0</v>
      </c>
      <c r="AA40" s="12">
        <f t="shared" si="0"/>
        <v>84</v>
      </c>
      <c r="AB40" s="12">
        <f>SUMIF(Sorties2!D$7:D$50,BDD!W40,Sorties2!E$7:E$50)</f>
        <v>0</v>
      </c>
      <c r="AC40" s="16">
        <f t="shared" si="1"/>
        <v>0</v>
      </c>
    </row>
    <row r="41" spans="1:29" ht="14.4" x14ac:dyDescent="0.3">
      <c r="A41"/>
      <c r="W41" s="18" t="s">
        <v>92</v>
      </c>
      <c r="X41" s="12">
        <v>50</v>
      </c>
      <c r="Y41" s="14"/>
      <c r="Z41" s="12">
        <f>SUMIF(Réception!F$6:F$49,BDD!W41,Réception!J$6:J$49)</f>
        <v>0</v>
      </c>
      <c r="AA41" s="12">
        <f t="shared" si="0"/>
        <v>50</v>
      </c>
      <c r="AB41" s="12">
        <f>SUMIF(Sorties2!D$7:D$50,BDD!W41,Sorties2!E$7:E$50)</f>
        <v>0</v>
      </c>
      <c r="AC41" s="16">
        <f t="shared" si="1"/>
        <v>0</v>
      </c>
    </row>
    <row r="42" spans="1:29" ht="14.4" x14ac:dyDescent="0.3">
      <c r="A42"/>
      <c r="W42" s="19" t="s">
        <v>93</v>
      </c>
      <c r="X42" s="12">
        <v>106</v>
      </c>
      <c r="Y42" s="14"/>
      <c r="Z42" s="12">
        <f>SUMIF(Réception!F$6:F$49,BDD!W42,Réception!J$6:J$49)</f>
        <v>0</v>
      </c>
      <c r="AA42" s="12">
        <f t="shared" si="0"/>
        <v>106</v>
      </c>
      <c r="AB42" s="12">
        <f>SUMIF(Sorties2!D$7:D$50,BDD!W42,Sorties2!E$7:E$50)</f>
        <v>0</v>
      </c>
      <c r="AC42" s="16">
        <f t="shared" si="1"/>
        <v>0</v>
      </c>
    </row>
    <row r="43" spans="1:29" ht="14.4" x14ac:dyDescent="0.3">
      <c r="A43"/>
      <c r="W43" s="18" t="s">
        <v>94</v>
      </c>
      <c r="X43" s="12">
        <v>212</v>
      </c>
      <c r="Y43" s="14"/>
      <c r="Z43" s="12">
        <f>SUMIF(Réception!F$6:F$49,BDD!W43,Réception!J$6:J$49)</f>
        <v>0</v>
      </c>
      <c r="AA43" s="12">
        <f t="shared" si="0"/>
        <v>212</v>
      </c>
      <c r="AB43" s="12">
        <f>SUMIF(Sorties2!D$7:D$50,BDD!W43,Sorties2!E$7:E$50)</f>
        <v>0</v>
      </c>
      <c r="AC43" s="16">
        <f t="shared" si="1"/>
        <v>0</v>
      </c>
    </row>
    <row r="44" spans="1:29" ht="14.4" x14ac:dyDescent="0.3">
      <c r="A44"/>
      <c r="W44" s="18" t="s">
        <v>95</v>
      </c>
      <c r="X44" s="12">
        <v>101</v>
      </c>
      <c r="Y44" s="14"/>
      <c r="Z44" s="12">
        <f>SUMIF(Réception!F$6:F$49,BDD!W44,Réception!J$6:J$49)</f>
        <v>0</v>
      </c>
      <c r="AA44" s="12">
        <f t="shared" si="0"/>
        <v>101</v>
      </c>
      <c r="AB44" s="12">
        <f>SUMIF(Sorties2!D$7:D$50,BDD!W44,Sorties2!E$7:E$50)</f>
        <v>0</v>
      </c>
      <c r="AC44" s="16">
        <f t="shared" si="1"/>
        <v>0</v>
      </c>
    </row>
    <row r="45" spans="1:29" ht="14.4" x14ac:dyDescent="0.3">
      <c r="A45"/>
      <c r="W45" s="18" t="s">
        <v>96</v>
      </c>
      <c r="X45" s="12">
        <v>200</v>
      </c>
      <c r="Y45" s="14"/>
      <c r="Z45" s="12">
        <f>SUMIF(Réception!F$6:F$49,BDD!W45,Réception!J$6:J$49)</f>
        <v>0</v>
      </c>
      <c r="AA45" s="12">
        <f t="shared" si="0"/>
        <v>200</v>
      </c>
      <c r="AB45" s="12">
        <f>SUMIF(Sorties2!D$7:D$50,BDD!W45,Sorties2!E$7:E$50)</f>
        <v>0</v>
      </c>
      <c r="AC45" s="16">
        <f t="shared" si="1"/>
        <v>0</v>
      </c>
    </row>
    <row r="46" spans="1:29" ht="14.4" x14ac:dyDescent="0.3">
      <c r="A46"/>
      <c r="W46" s="18" t="s">
        <v>97</v>
      </c>
      <c r="X46" s="12">
        <v>76</v>
      </c>
      <c r="Y46" s="14"/>
      <c r="Z46" s="12">
        <f>SUMIF(Réception!F$6:F$49,BDD!W46,Réception!J$6:J$49)</f>
        <v>0</v>
      </c>
      <c r="AA46" s="12">
        <f t="shared" si="0"/>
        <v>76</v>
      </c>
      <c r="AB46" s="12">
        <f>SUMIF(Sorties2!D$7:D$50,BDD!W46,Sorties2!E$7:E$50)</f>
        <v>0</v>
      </c>
      <c r="AC46" s="16">
        <f t="shared" si="1"/>
        <v>0</v>
      </c>
    </row>
    <row r="47" spans="1:29" ht="14.4" x14ac:dyDescent="0.3">
      <c r="A47"/>
      <c r="W47" s="19" t="s">
        <v>98</v>
      </c>
      <c r="X47" s="12">
        <v>150</v>
      </c>
      <c r="Y47" s="14"/>
      <c r="Z47" s="12">
        <f>SUMIF(Réception!F$6:F$49,BDD!W47,Réception!J$6:J$49)</f>
        <v>0</v>
      </c>
      <c r="AA47" s="12">
        <f t="shared" si="0"/>
        <v>150</v>
      </c>
      <c r="AB47" s="12">
        <f>SUMIF(Sorties2!D$7:D$50,BDD!W47,Sorties2!E$7:E$50)</f>
        <v>0</v>
      </c>
      <c r="AC47" s="16">
        <f t="shared" si="1"/>
        <v>0</v>
      </c>
    </row>
    <row r="48" spans="1:29" ht="14.4" x14ac:dyDescent="0.3">
      <c r="A48"/>
      <c r="W48" s="18" t="s">
        <v>99</v>
      </c>
      <c r="X48" s="12">
        <v>84</v>
      </c>
      <c r="Y48" s="14"/>
      <c r="Z48" s="12">
        <f>SUMIF(Réception!F$6:F$49,BDD!W48,Réception!J$6:J$49)</f>
        <v>0</v>
      </c>
      <c r="AA48" s="12">
        <f t="shared" si="0"/>
        <v>84</v>
      </c>
      <c r="AB48" s="12">
        <f>SUMIF(Sorties2!D$7:D$50,BDD!W48,Sorties2!E$7:E$50)</f>
        <v>0</v>
      </c>
      <c r="AC48" s="16">
        <f t="shared" si="1"/>
        <v>0</v>
      </c>
    </row>
    <row r="49" spans="1:29" ht="14.4" x14ac:dyDescent="0.3">
      <c r="A49"/>
      <c r="W49" s="18" t="s">
        <v>100</v>
      </c>
      <c r="X49" s="12">
        <v>84</v>
      </c>
      <c r="Y49" s="14"/>
      <c r="Z49" s="12">
        <f>SUMIF(Réception!F$6:F$49,BDD!W49,Réception!J$6:J$49)</f>
        <v>0</v>
      </c>
      <c r="AA49" s="12">
        <f t="shared" si="0"/>
        <v>84</v>
      </c>
      <c r="AB49" s="12">
        <f>SUMIF(Sorties2!D$7:D$50,BDD!W49,Sorties2!E$7:E$50)</f>
        <v>0</v>
      </c>
      <c r="AC49" s="16">
        <f t="shared" si="1"/>
        <v>0</v>
      </c>
    </row>
    <row r="50" spans="1:29" ht="53.4" x14ac:dyDescent="0.3">
      <c r="A50"/>
      <c r="W50" s="19" t="s">
        <v>31</v>
      </c>
      <c r="X50" s="12">
        <v>86</v>
      </c>
      <c r="Y50" s="14"/>
      <c r="Z50" s="12">
        <f>SUMIF(Réception!F$6:F$49,BDD!W50,Réception!J$6:J$49)</f>
        <v>0</v>
      </c>
      <c r="AA50" s="12">
        <f t="shared" si="0"/>
        <v>86</v>
      </c>
      <c r="AB50" s="12">
        <f>SUMIF(Sorties2!D$7:D$50,BDD!W50,Sorties2!E$7:E$50)</f>
        <v>0</v>
      </c>
      <c r="AC50" s="16">
        <f t="shared" si="1"/>
        <v>0</v>
      </c>
    </row>
    <row r="51" spans="1:29" ht="14.4" x14ac:dyDescent="0.3">
      <c r="A51"/>
      <c r="W51" s="18" t="s">
        <v>101</v>
      </c>
      <c r="X51" s="12">
        <v>41</v>
      </c>
      <c r="Y51" s="14"/>
      <c r="Z51" s="12">
        <f>SUMIF(Réception!F$6:F$49,BDD!W51,Réception!J$6:J$49)</f>
        <v>0</v>
      </c>
      <c r="AA51" s="12">
        <f t="shared" si="0"/>
        <v>41</v>
      </c>
      <c r="AB51" s="12">
        <f>SUMIF(Sorties2!D$7:D$50,BDD!W51,Sorties2!E$7:E$50)</f>
        <v>0</v>
      </c>
      <c r="AC51" s="16">
        <f t="shared" si="1"/>
        <v>0</v>
      </c>
    </row>
    <row r="52" spans="1:29" ht="14.4" x14ac:dyDescent="0.3">
      <c r="A52"/>
      <c r="W52" s="18" t="s">
        <v>102</v>
      </c>
      <c r="X52" s="12">
        <v>4320</v>
      </c>
      <c r="Y52" s="14"/>
      <c r="Z52" s="12">
        <f>SUMIF(Réception!F$6:F$49,BDD!W52,Réception!J$6:J$49)</f>
        <v>0</v>
      </c>
      <c r="AA52" s="12">
        <f t="shared" si="0"/>
        <v>4320</v>
      </c>
      <c r="AB52" s="12">
        <f>SUMIF(Sorties2!D$7:D$50,BDD!W52,Sorties2!E$7:E$50)</f>
        <v>0</v>
      </c>
      <c r="AC52" s="16">
        <f t="shared" si="1"/>
        <v>0</v>
      </c>
    </row>
    <row r="53" spans="1:29" ht="14.4" x14ac:dyDescent="0.3">
      <c r="A53"/>
      <c r="W53" s="18" t="s">
        <v>103</v>
      </c>
      <c r="X53" s="12">
        <v>1360</v>
      </c>
      <c r="Y53" s="14"/>
      <c r="Z53" s="12">
        <f>SUMIF(Réception!F$6:F$49,BDD!W53,Réception!J$6:J$49)</f>
        <v>0</v>
      </c>
      <c r="AA53" s="12">
        <f t="shared" si="0"/>
        <v>1360</v>
      </c>
      <c r="AB53" s="12">
        <f>SUMIF(Sorties2!D$7:D$50,BDD!W53,Sorties2!E$7:E$50)</f>
        <v>0</v>
      </c>
      <c r="AC53" s="16">
        <f t="shared" si="1"/>
        <v>0</v>
      </c>
    </row>
    <row r="54" spans="1:29" ht="14.4" x14ac:dyDescent="0.3">
      <c r="A54"/>
      <c r="W54" s="18" t="s">
        <v>104</v>
      </c>
      <c r="X54" s="12">
        <v>82</v>
      </c>
      <c r="Y54" s="14"/>
      <c r="Z54" s="12">
        <f>SUMIF(Réception!F$6:F$49,BDD!W54,Réception!J$6:J$49)</f>
        <v>0</v>
      </c>
      <c r="AA54" s="12">
        <f t="shared" si="0"/>
        <v>82</v>
      </c>
      <c r="AB54" s="12">
        <f>SUMIF(Sorties2!D$7:D$50,BDD!W54,Sorties2!E$7:E$50)</f>
        <v>0</v>
      </c>
      <c r="AC54" s="16">
        <f t="shared" si="1"/>
        <v>0</v>
      </c>
    </row>
    <row r="55" spans="1:29" ht="14.4" x14ac:dyDescent="0.3">
      <c r="A55"/>
      <c r="W55" s="18" t="s">
        <v>105</v>
      </c>
      <c r="X55" s="12">
        <v>82</v>
      </c>
      <c r="Y55" s="14"/>
      <c r="Z55" s="12">
        <f>SUMIF(Réception!F$6:F$49,BDD!W55,Réception!J$6:J$49)</f>
        <v>0</v>
      </c>
      <c r="AA55" s="12">
        <f t="shared" si="0"/>
        <v>82</v>
      </c>
      <c r="AB55" s="12">
        <f>SUMIF(Sorties2!D$7:D$50,BDD!W55,Sorties2!E$7:E$50)</f>
        <v>0</v>
      </c>
      <c r="AC55" s="16">
        <f t="shared" si="1"/>
        <v>0</v>
      </c>
    </row>
    <row r="56" spans="1:29" ht="14.4" x14ac:dyDescent="0.3">
      <c r="A56"/>
      <c r="W56" s="18" t="s">
        <v>106</v>
      </c>
      <c r="X56" s="12">
        <v>82</v>
      </c>
      <c r="Y56" s="14"/>
      <c r="Z56" s="12">
        <f>SUMIF(Réception!F$6:F$49,BDD!W56,Réception!J$6:J$49)</f>
        <v>0</v>
      </c>
      <c r="AA56" s="12">
        <f t="shared" si="0"/>
        <v>82</v>
      </c>
      <c r="AB56" s="12">
        <f>SUMIF(Sorties2!D$7:D$50,BDD!W56,Sorties2!E$7:E$50)</f>
        <v>0</v>
      </c>
      <c r="AC56" s="16">
        <f t="shared" si="1"/>
        <v>0</v>
      </c>
    </row>
    <row r="57" spans="1:29" ht="14.4" x14ac:dyDescent="0.3">
      <c r="A57"/>
      <c r="W57" s="18" t="s">
        <v>107</v>
      </c>
      <c r="X57" s="12">
        <v>82</v>
      </c>
      <c r="Y57" s="14"/>
      <c r="Z57" s="12">
        <f>SUMIF(Réception!F$6:F$49,BDD!W57,Réception!J$6:J$49)</f>
        <v>0</v>
      </c>
      <c r="AA57" s="12">
        <f t="shared" si="0"/>
        <v>82</v>
      </c>
      <c r="AB57" s="12">
        <f>SUMIF(Sorties2!D$7:D$50,BDD!W57,Sorties2!E$7:E$50)</f>
        <v>0</v>
      </c>
      <c r="AC57" s="16">
        <f t="shared" si="1"/>
        <v>0</v>
      </c>
    </row>
    <row r="58" spans="1:29" ht="14.4" x14ac:dyDescent="0.3">
      <c r="A58"/>
      <c r="W58" s="20" t="s">
        <v>108</v>
      </c>
      <c r="X58" s="12">
        <v>168</v>
      </c>
      <c r="Y58" s="14"/>
      <c r="Z58" s="12">
        <f>SUMIF(Réception!F$6:F$49,BDD!W58,Réception!J$6:J$49)</f>
        <v>0</v>
      </c>
      <c r="AA58" s="12">
        <f t="shared" si="0"/>
        <v>168</v>
      </c>
      <c r="AB58" s="12">
        <f>SUMIF(Sorties2!D$7:D$50,BDD!W58,Sorties2!E$7:E$50)</f>
        <v>0</v>
      </c>
      <c r="AC58" s="16">
        <f t="shared" si="1"/>
        <v>0</v>
      </c>
    </row>
    <row r="59" spans="1:29" ht="14.4" x14ac:dyDescent="0.3">
      <c r="A59"/>
      <c r="W59" s="20" t="s">
        <v>109</v>
      </c>
      <c r="X59" s="12">
        <v>38</v>
      </c>
      <c r="Y59" s="14"/>
      <c r="Z59" s="12">
        <f>SUMIF(Réception!F$6:F$49,BDD!W59,Réception!J$6:J$49)</f>
        <v>0</v>
      </c>
      <c r="AA59" s="12">
        <f t="shared" si="0"/>
        <v>38</v>
      </c>
      <c r="AB59" s="12">
        <f>SUMIF(Sorties2!D$7:D$50,BDD!W59,Sorties2!E$7:E$50)</f>
        <v>0</v>
      </c>
      <c r="AC59" s="16">
        <f t="shared" si="1"/>
        <v>0</v>
      </c>
    </row>
    <row r="60" spans="1:29" ht="14.4" x14ac:dyDescent="0.3">
      <c r="A60"/>
      <c r="W60" s="20" t="s">
        <v>110</v>
      </c>
      <c r="X60" s="12">
        <v>62</v>
      </c>
      <c r="Y60" s="14"/>
      <c r="Z60" s="12">
        <f>SUMIF(Réception!F$6:F$49,BDD!W60,Réception!J$6:J$49)</f>
        <v>0</v>
      </c>
      <c r="AA60" s="12">
        <f t="shared" si="0"/>
        <v>62</v>
      </c>
      <c r="AB60" s="12">
        <f>SUMIF(Sorties2!D$7:D$50,BDD!W60,Sorties2!E$7:E$50)</f>
        <v>0</v>
      </c>
      <c r="AC60" s="16">
        <f t="shared" si="1"/>
        <v>0</v>
      </c>
    </row>
    <row r="61" spans="1:29" ht="14.4" x14ac:dyDescent="0.3">
      <c r="A61"/>
      <c r="W61" s="20" t="s">
        <v>111</v>
      </c>
      <c r="X61" s="12">
        <v>62</v>
      </c>
      <c r="Y61" s="14"/>
      <c r="Z61" s="12">
        <f>SUMIF(Réception!F$6:F$49,BDD!W61,Réception!J$6:J$49)</f>
        <v>0</v>
      </c>
      <c r="AA61" s="12">
        <f t="shared" si="0"/>
        <v>62</v>
      </c>
      <c r="AB61" s="12">
        <f>SUMIF(Sorties2!D$7:D$50,BDD!W61,Sorties2!E$7:E$50)</f>
        <v>0</v>
      </c>
      <c r="AC61" s="16">
        <f t="shared" si="1"/>
        <v>0</v>
      </c>
    </row>
    <row r="62" spans="1:29" ht="14.4" x14ac:dyDescent="0.3">
      <c r="A62"/>
      <c r="W62" s="20" t="s">
        <v>112</v>
      </c>
      <c r="X62" s="12">
        <v>62</v>
      </c>
      <c r="Y62" s="14"/>
      <c r="Z62" s="12">
        <f>SUMIF(Réception!F$6:F$49,BDD!W62,Réception!J$6:J$49)</f>
        <v>0</v>
      </c>
      <c r="AA62" s="12">
        <f t="shared" si="0"/>
        <v>62</v>
      </c>
      <c r="AB62" s="12">
        <f>SUMIF(Sorties2!D$7:D$50,BDD!W62,Sorties2!E$7:E$50)</f>
        <v>0</v>
      </c>
      <c r="AC62" s="16">
        <f t="shared" si="1"/>
        <v>0</v>
      </c>
    </row>
    <row r="63" spans="1:29" ht="14.4" x14ac:dyDescent="0.3">
      <c r="A63"/>
      <c r="W63" s="21" t="s">
        <v>118</v>
      </c>
      <c r="X63" s="12">
        <v>84</v>
      </c>
      <c r="Y63" s="14"/>
      <c r="Z63" s="14"/>
      <c r="AA63" s="14"/>
      <c r="AB63" s="14"/>
      <c r="AC63" s="22"/>
    </row>
    <row r="64" spans="1:29" ht="14.4" x14ac:dyDescent="0.3">
      <c r="A64"/>
      <c r="W64" s="18" t="s">
        <v>119</v>
      </c>
      <c r="X64" s="12">
        <v>84</v>
      </c>
      <c r="Y64" s="14"/>
      <c r="Z64" s="14"/>
      <c r="AA64" s="14"/>
      <c r="AB64" s="14"/>
      <c r="AC64" s="22"/>
    </row>
    <row r="65" spans="1:29" ht="14.4" x14ac:dyDescent="0.3">
      <c r="A65"/>
      <c r="W65" s="18" t="s">
        <v>120</v>
      </c>
      <c r="X65" s="12">
        <v>84</v>
      </c>
      <c r="Y65" s="14"/>
      <c r="Z65" s="14"/>
      <c r="AA65" s="14"/>
      <c r="AB65" s="14"/>
      <c r="AC65" s="22"/>
    </row>
    <row r="66" spans="1:29" ht="14.4" x14ac:dyDescent="0.3">
      <c r="A66"/>
      <c r="W66" s="18" t="s">
        <v>121</v>
      </c>
      <c r="X66" s="12">
        <v>82</v>
      </c>
      <c r="Y66" s="14"/>
      <c r="Z66" s="14"/>
      <c r="AA66" s="14"/>
      <c r="AB66" s="14"/>
      <c r="AC66" s="22"/>
    </row>
    <row r="67" spans="1:29" ht="14.4" x14ac:dyDescent="0.3">
      <c r="A67"/>
      <c r="W67" s="18" t="s">
        <v>127</v>
      </c>
      <c r="X67" s="12">
        <v>82</v>
      </c>
      <c r="Y67" s="14"/>
      <c r="Z67" s="14"/>
      <c r="AA67" s="14"/>
      <c r="AB67" s="14"/>
      <c r="AC67" s="22"/>
    </row>
    <row r="68" spans="1:29" ht="14.4" x14ac:dyDescent="0.3">
      <c r="A68"/>
      <c r="W68" s="18" t="s">
        <v>126</v>
      </c>
      <c r="X68" s="12">
        <v>82</v>
      </c>
      <c r="Y68" s="14"/>
      <c r="Z68" s="14"/>
      <c r="AA68" s="14"/>
      <c r="AB68" s="14"/>
      <c r="AC68" s="22"/>
    </row>
    <row r="69" spans="1:29" ht="14.4" x14ac:dyDescent="0.3">
      <c r="A69"/>
      <c r="W69" s="18" t="s">
        <v>122</v>
      </c>
      <c r="X69" s="12">
        <v>82</v>
      </c>
      <c r="Y69" s="14"/>
      <c r="Z69" s="14"/>
      <c r="AA69" s="14"/>
      <c r="AB69" s="14"/>
      <c r="AC69" s="22"/>
    </row>
    <row r="70" spans="1:29" ht="14.4" x14ac:dyDescent="0.3">
      <c r="A70"/>
      <c r="W70" s="18" t="s">
        <v>123</v>
      </c>
      <c r="X70" s="12">
        <v>164</v>
      </c>
      <c r="Y70" s="14"/>
      <c r="Z70" s="14"/>
      <c r="AA70" s="14"/>
      <c r="AB70" s="14"/>
      <c r="AC70" s="22"/>
    </row>
    <row r="71" spans="1:29" ht="14.4" x14ac:dyDescent="0.3">
      <c r="A71"/>
      <c r="W71" s="18" t="s">
        <v>125</v>
      </c>
      <c r="X71" s="12">
        <v>164</v>
      </c>
      <c r="Y71" s="14"/>
      <c r="Z71" s="14"/>
      <c r="AA71" s="14"/>
      <c r="AB71" s="14"/>
      <c r="AC71" s="22"/>
    </row>
    <row r="72" spans="1:29" ht="14.4" x14ac:dyDescent="0.3">
      <c r="A72"/>
      <c r="W72" s="18" t="s">
        <v>124</v>
      </c>
      <c r="X72" s="12">
        <v>164</v>
      </c>
      <c r="Y72" s="14"/>
      <c r="Z72" s="14"/>
      <c r="AA72" s="14"/>
      <c r="AB72" s="14"/>
      <c r="AC72" s="22"/>
    </row>
    <row r="73" spans="1:29" ht="14.4" x14ac:dyDescent="0.3">
      <c r="A73"/>
      <c r="W73" s="18" t="s">
        <v>197</v>
      </c>
      <c r="X73" s="12">
        <v>80</v>
      </c>
      <c r="Y73" s="14"/>
      <c r="Z73" s="14"/>
      <c r="AA73" s="14"/>
      <c r="AB73" s="14"/>
      <c r="AC73" s="22"/>
    </row>
    <row r="74" spans="1:29" ht="14.4" x14ac:dyDescent="0.3">
      <c r="A74"/>
      <c r="W74" s="19" t="s">
        <v>204</v>
      </c>
      <c r="X74" s="12">
        <v>80</v>
      </c>
      <c r="Y74" s="14"/>
      <c r="Z74" s="14"/>
      <c r="AA74" s="14"/>
      <c r="AB74" s="14"/>
      <c r="AC74" s="22"/>
    </row>
    <row r="75" spans="1:29" ht="14.4" customHeight="1" x14ac:dyDescent="0.3">
      <c r="A75"/>
      <c r="W75" s="18" t="s">
        <v>218</v>
      </c>
      <c r="X75" s="12">
        <v>640</v>
      </c>
      <c r="Y75" s="14"/>
      <c r="Z75" s="14"/>
      <c r="AA75" s="14"/>
      <c r="AB75" s="14"/>
      <c r="AC75" s="22"/>
    </row>
    <row r="76" spans="1:29" ht="14.4" customHeight="1" x14ac:dyDescent="0.3">
      <c r="A76"/>
      <c r="W76" s="18" t="s">
        <v>205</v>
      </c>
      <c r="X76" s="12">
        <v>84</v>
      </c>
      <c r="Y76" s="14"/>
      <c r="Z76" s="14"/>
      <c r="AA76" s="14"/>
      <c r="AB76" s="14"/>
      <c r="AC76" s="22"/>
    </row>
    <row r="77" spans="1:29" ht="14.4" customHeight="1" x14ac:dyDescent="0.3">
      <c r="A77"/>
      <c r="W77" s="18" t="s">
        <v>206</v>
      </c>
      <c r="X77" s="12">
        <v>168</v>
      </c>
      <c r="Y77" s="14"/>
      <c r="Z77" s="14"/>
      <c r="AA77" s="14"/>
      <c r="AB77" s="14"/>
      <c r="AC77" s="22"/>
    </row>
    <row r="78" spans="1:29" ht="14.4" customHeight="1" x14ac:dyDescent="0.3">
      <c r="A78"/>
      <c r="W78" s="18" t="s">
        <v>207</v>
      </c>
      <c r="X78" s="12">
        <v>84</v>
      </c>
      <c r="Y78" s="14"/>
      <c r="Z78" s="14"/>
      <c r="AA78" s="14"/>
      <c r="AB78" s="14"/>
      <c r="AC78" s="22"/>
    </row>
    <row r="79" spans="1:29" ht="14.4" x14ac:dyDescent="0.3">
      <c r="A79"/>
      <c r="W79" s="18" t="s">
        <v>212</v>
      </c>
      <c r="X79" s="12">
        <v>1010</v>
      </c>
      <c r="Y79" s="14"/>
      <c r="Z79" s="14"/>
      <c r="AA79" s="14"/>
      <c r="AB79" s="14"/>
      <c r="AC79" s="22"/>
    </row>
    <row r="80" spans="1:29" ht="14.4" x14ac:dyDescent="0.3">
      <c r="A80"/>
      <c r="W80" s="18" t="s">
        <v>213</v>
      </c>
      <c r="X80" s="12">
        <v>2842</v>
      </c>
      <c r="Y80" s="14"/>
      <c r="Z80" s="14"/>
      <c r="AA80" s="14"/>
      <c r="AB80" s="14"/>
      <c r="AC80" s="22"/>
    </row>
    <row r="81" spans="1:29" ht="14.4" x14ac:dyDescent="0.3">
      <c r="A81"/>
      <c r="W81" s="18" t="s">
        <v>214</v>
      </c>
      <c r="X81" s="12">
        <v>449</v>
      </c>
      <c r="Y81" s="14"/>
      <c r="Z81" s="14"/>
      <c r="AA81" s="14"/>
      <c r="AB81" s="14"/>
      <c r="AC81" s="22"/>
    </row>
    <row r="82" spans="1:29" ht="14.4" x14ac:dyDescent="0.3">
      <c r="A82"/>
      <c r="W82" s="18" t="s">
        <v>219</v>
      </c>
      <c r="X82" s="12">
        <v>2424</v>
      </c>
      <c r="Y82" s="14"/>
      <c r="Z82" s="14"/>
      <c r="AA82" s="14"/>
      <c r="AB82" s="14"/>
      <c r="AC82" s="22"/>
    </row>
    <row r="83" spans="1:29" ht="14.4" x14ac:dyDescent="0.3">
      <c r="A83"/>
      <c r="W83" s="18" t="s">
        <v>220</v>
      </c>
      <c r="X83" s="12">
        <v>877</v>
      </c>
      <c r="Y83" s="14"/>
      <c r="Z83" s="14"/>
      <c r="AA83" s="14"/>
      <c r="AB83" s="14"/>
      <c r="AC83" s="22"/>
    </row>
    <row r="84" spans="1:29" ht="14.4" x14ac:dyDescent="0.3">
      <c r="A84"/>
      <c r="W84" s="18" t="s">
        <v>221</v>
      </c>
      <c r="X84" s="12">
        <v>84</v>
      </c>
      <c r="Y84" s="14"/>
      <c r="Z84" s="14"/>
      <c r="AA84" s="14"/>
      <c r="AB84" s="14"/>
      <c r="AC84" s="22"/>
    </row>
    <row r="85" spans="1:29" ht="14.4" x14ac:dyDescent="0.3">
      <c r="A85"/>
      <c r="W85" s="18" t="s">
        <v>222</v>
      </c>
      <c r="X85" s="12">
        <v>83</v>
      </c>
      <c r="Y85" s="14"/>
      <c r="Z85" s="14"/>
      <c r="AA85" s="14"/>
      <c r="AB85" s="14"/>
      <c r="AC85" s="22"/>
    </row>
    <row r="86" spans="1:29" ht="14.4" x14ac:dyDescent="0.3">
      <c r="A86"/>
      <c r="W86" s="18" t="s">
        <v>227</v>
      </c>
      <c r="X86" s="12">
        <v>100</v>
      </c>
      <c r="Y86" s="14"/>
      <c r="Z86" s="14"/>
      <c r="AA86" s="14"/>
      <c r="AB86" s="14"/>
      <c r="AC86" s="22"/>
    </row>
    <row r="87" spans="1:29" ht="14.4" x14ac:dyDescent="0.3">
      <c r="A87"/>
      <c r="W87" s="18" t="s">
        <v>228</v>
      </c>
      <c r="X87" s="12">
        <v>100</v>
      </c>
      <c r="Y87" s="14"/>
      <c r="Z87" s="14"/>
      <c r="AA87" s="14"/>
      <c r="AB87" s="14"/>
      <c r="AC87" s="22"/>
    </row>
    <row r="88" spans="1:29" x14ac:dyDescent="0.25">
      <c r="W88" s="18" t="s">
        <v>231</v>
      </c>
      <c r="X88" s="12">
        <v>84</v>
      </c>
      <c r="Y88" s="14"/>
      <c r="Z88" s="14"/>
      <c r="AA88" s="14"/>
      <c r="AB88" s="14"/>
      <c r="AC88" s="22"/>
    </row>
    <row r="89" spans="1:29" x14ac:dyDescent="0.25">
      <c r="W89" s="18" t="s">
        <v>232</v>
      </c>
      <c r="X89" s="12">
        <v>84</v>
      </c>
      <c r="Y89" s="14"/>
      <c r="Z89" s="14"/>
      <c r="AA89" s="14"/>
      <c r="AB89" s="14"/>
      <c r="AC89" s="22"/>
    </row>
    <row r="90" spans="1:29" x14ac:dyDescent="0.25">
      <c r="W90" s="18" t="s">
        <v>235</v>
      </c>
      <c r="X90" s="12">
        <v>84</v>
      </c>
      <c r="Y90" s="14"/>
      <c r="Z90" s="14"/>
      <c r="AA90" s="14"/>
      <c r="AB90" s="14"/>
      <c r="AC90" s="22"/>
    </row>
    <row r="91" spans="1:29" x14ac:dyDescent="0.25">
      <c r="W91" s="18" t="s">
        <v>236</v>
      </c>
      <c r="X91" s="12">
        <v>84</v>
      </c>
      <c r="Y91" s="14"/>
      <c r="Z91" s="14"/>
      <c r="AA91" s="14"/>
      <c r="AB91" s="14"/>
      <c r="AC91" s="22"/>
    </row>
    <row r="92" spans="1:29" x14ac:dyDescent="0.25">
      <c r="W92" s="18" t="s">
        <v>237</v>
      </c>
      <c r="X92" s="12">
        <v>84</v>
      </c>
      <c r="Y92" s="14"/>
      <c r="Z92" s="14"/>
      <c r="AA92" s="14"/>
      <c r="AB92" s="14"/>
      <c r="AC92" s="22"/>
    </row>
    <row r="93" spans="1:29" x14ac:dyDescent="0.25">
      <c r="W93" s="18" t="s">
        <v>241</v>
      </c>
      <c r="X93" s="12">
        <v>84</v>
      </c>
      <c r="Y93" s="14"/>
      <c r="Z93" s="14"/>
      <c r="AA93" s="14"/>
      <c r="AB93" s="14"/>
      <c r="AC93" s="22"/>
    </row>
    <row r="94" spans="1:29" x14ac:dyDescent="0.25">
      <c r="W94" s="18" t="s">
        <v>242</v>
      </c>
      <c r="X94" s="12">
        <v>84</v>
      </c>
      <c r="Y94" s="14"/>
      <c r="Z94" s="14"/>
      <c r="AA94" s="14"/>
      <c r="AB94" s="14"/>
      <c r="AC94" s="22"/>
    </row>
    <row r="95" spans="1:29" x14ac:dyDescent="0.25">
      <c r="W95" s="18" t="s">
        <v>245</v>
      </c>
      <c r="X95" s="12">
        <v>168</v>
      </c>
      <c r="Y95" s="14"/>
      <c r="Z95" s="14"/>
      <c r="AA95" s="14"/>
      <c r="AB95" s="14"/>
      <c r="AC95" s="22"/>
    </row>
    <row r="96" spans="1:29" x14ac:dyDescent="0.25">
      <c r="W96" s="18" t="s">
        <v>246</v>
      </c>
      <c r="X96" s="12">
        <v>336</v>
      </c>
      <c r="Y96" s="14"/>
      <c r="Z96" s="14"/>
      <c r="AA96" s="14"/>
      <c r="AB96" s="14"/>
      <c r="AC96" s="22"/>
    </row>
    <row r="97" spans="23:29" x14ac:dyDescent="0.25">
      <c r="W97" s="18" t="s">
        <v>247</v>
      </c>
      <c r="X97" s="12">
        <v>84</v>
      </c>
      <c r="Y97" s="14"/>
      <c r="Z97" s="14"/>
      <c r="AA97" s="14"/>
      <c r="AB97" s="14"/>
      <c r="AC97" s="22"/>
    </row>
    <row r="98" spans="23:29" x14ac:dyDescent="0.25">
      <c r="W98" s="18" t="s">
        <v>250</v>
      </c>
      <c r="X98" s="12">
        <v>168</v>
      </c>
      <c r="Y98" s="14"/>
      <c r="Z98" s="14"/>
      <c r="AA98" s="14"/>
      <c r="AB98" s="14"/>
      <c r="AC98" s="22"/>
    </row>
    <row r="99" spans="23:29" x14ac:dyDescent="0.25">
      <c r="W99" s="18" t="s">
        <v>251</v>
      </c>
      <c r="X99" s="12">
        <v>168</v>
      </c>
      <c r="Y99" s="14"/>
      <c r="Z99" s="14"/>
      <c r="AA99" s="14"/>
      <c r="AB99" s="14"/>
      <c r="AC99" s="22"/>
    </row>
    <row r="100" spans="23:29" x14ac:dyDescent="0.25">
      <c r="W100" s="18" t="s">
        <v>252</v>
      </c>
      <c r="X100" s="12">
        <v>168</v>
      </c>
      <c r="Y100" s="14"/>
      <c r="Z100" s="14"/>
      <c r="AA100" s="14"/>
      <c r="AB100" s="14"/>
      <c r="AC100" s="22"/>
    </row>
    <row r="101" spans="23:29" x14ac:dyDescent="0.25">
      <c r="W101" s="18" t="s">
        <v>256</v>
      </c>
      <c r="X101" s="12">
        <v>80</v>
      </c>
      <c r="Y101" s="14"/>
      <c r="Z101" s="14"/>
      <c r="AA101" s="14"/>
      <c r="AB101" s="14"/>
      <c r="AC101" s="22"/>
    </row>
    <row r="102" spans="23:29" x14ac:dyDescent="0.25">
      <c r="W102" s="18" t="s">
        <v>257</v>
      </c>
      <c r="X102" s="12">
        <v>80</v>
      </c>
      <c r="Y102" s="14"/>
      <c r="Z102" s="14"/>
      <c r="AA102" s="14"/>
      <c r="AB102" s="14"/>
      <c r="AC102" s="22"/>
    </row>
    <row r="103" spans="23:29" x14ac:dyDescent="0.25">
      <c r="W103" s="18" t="s">
        <v>258</v>
      </c>
      <c r="X103" s="12">
        <v>160</v>
      </c>
      <c r="Y103" s="14"/>
      <c r="Z103" s="14"/>
      <c r="AA103" s="14"/>
      <c r="AB103" s="14"/>
      <c r="AC103" s="22"/>
    </row>
    <row r="104" spans="23:29" x14ac:dyDescent="0.25">
      <c r="W104" s="18"/>
      <c r="X104" s="12"/>
      <c r="Y104" s="14"/>
      <c r="Z104" s="14"/>
      <c r="AA104" s="14"/>
      <c r="AB104" s="14"/>
      <c r="AC104" s="22"/>
    </row>
    <row r="105" spans="23:29" x14ac:dyDescent="0.25">
      <c r="W105" s="18"/>
      <c r="X105" s="12"/>
      <c r="Y105" s="14"/>
      <c r="Z105" s="14"/>
      <c r="AA105" s="14"/>
      <c r="AB105" s="14"/>
      <c r="AC105" s="22"/>
    </row>
    <row r="106" spans="23:29" x14ac:dyDescent="0.25">
      <c r="W106" s="18"/>
      <c r="X106" s="12"/>
      <c r="Y106" s="14"/>
      <c r="Z106" s="14"/>
      <c r="AA106" s="14"/>
      <c r="AB106" s="14"/>
      <c r="AC106" s="22"/>
    </row>
    <row r="107" spans="23:29" x14ac:dyDescent="0.25">
      <c r="W107" s="18"/>
      <c r="X107" s="12"/>
      <c r="Y107" s="14"/>
      <c r="Z107" s="14"/>
      <c r="AA107" s="14"/>
      <c r="AB107" s="14"/>
      <c r="AC107" s="22"/>
    </row>
    <row r="108" spans="23:29" x14ac:dyDescent="0.25">
      <c r="W108" s="18"/>
      <c r="X108" s="12"/>
      <c r="Y108" s="14"/>
      <c r="Z108" s="14"/>
      <c r="AA108" s="14"/>
      <c r="AB108" s="14"/>
      <c r="AC108" s="22"/>
    </row>
    <row r="109" spans="23:29" x14ac:dyDescent="0.25">
      <c r="W109" s="18"/>
      <c r="X109" s="12"/>
      <c r="Y109" s="14"/>
      <c r="Z109" s="14"/>
      <c r="AA109" s="14"/>
      <c r="AB109" s="14"/>
      <c r="AC109" s="22"/>
    </row>
    <row r="110" spans="23:29" x14ac:dyDescent="0.25">
      <c r="W110" s="18"/>
      <c r="X110" s="12"/>
      <c r="Y110" s="14"/>
      <c r="Z110" s="14"/>
      <c r="AA110" s="14"/>
      <c r="AB110" s="14"/>
      <c r="AC110" s="22"/>
    </row>
    <row r="111" spans="23:29" x14ac:dyDescent="0.25">
      <c r="W111" s="18"/>
      <c r="X111" s="12"/>
      <c r="Y111" s="14"/>
      <c r="Z111" s="14"/>
      <c r="AA111" s="14"/>
      <c r="AB111" s="14"/>
      <c r="AC111" s="22"/>
    </row>
    <row r="112" spans="23:29" x14ac:dyDescent="0.25">
      <c r="W112" s="18"/>
      <c r="X112" s="12"/>
      <c r="Y112" s="14"/>
      <c r="Z112" s="14"/>
      <c r="AA112" s="14"/>
      <c r="AB112" s="14"/>
      <c r="AC112" s="22"/>
    </row>
    <row r="113" spans="23:29" x14ac:dyDescent="0.25">
      <c r="W113" s="18"/>
      <c r="X113" s="12"/>
      <c r="Y113" s="14"/>
      <c r="Z113" s="14"/>
      <c r="AA113" s="14"/>
      <c r="AB113" s="14"/>
      <c r="AC113" s="22"/>
    </row>
    <row r="114" spans="23:29" x14ac:dyDescent="0.25">
      <c r="W114" s="18"/>
      <c r="X114" s="12"/>
      <c r="Y114" s="14"/>
      <c r="Z114" s="14"/>
      <c r="AA114" s="14"/>
      <c r="AB114" s="14"/>
      <c r="AC114" s="22"/>
    </row>
    <row r="115" spans="23:29" x14ac:dyDescent="0.25">
      <c r="W115" s="18"/>
      <c r="X115" s="12"/>
      <c r="Y115" s="14"/>
      <c r="Z115" s="14"/>
      <c r="AA115" s="14"/>
      <c r="AB115" s="14"/>
      <c r="AC115" s="22"/>
    </row>
    <row r="116" spans="23:29" x14ac:dyDescent="0.25">
      <c r="W116" s="18"/>
      <c r="X116" s="12"/>
      <c r="Y116" s="14"/>
      <c r="Z116" s="14"/>
      <c r="AA116" s="14"/>
      <c r="AB116" s="14"/>
      <c r="AC116" s="22"/>
    </row>
    <row r="117" spans="23:29" x14ac:dyDescent="0.25">
      <c r="W117" s="18"/>
      <c r="X117" s="12"/>
      <c r="Y117" s="14"/>
      <c r="Z117" s="14"/>
      <c r="AA117" s="14"/>
      <c r="AB117" s="14"/>
      <c r="AC117" s="22"/>
    </row>
    <row r="118" spans="23:29" x14ac:dyDescent="0.25">
      <c r="W118" s="18"/>
      <c r="X118" s="12"/>
      <c r="Y118" s="14"/>
      <c r="Z118" s="14"/>
      <c r="AA118" s="14"/>
      <c r="AB118" s="14"/>
      <c r="AC118" s="22"/>
    </row>
    <row r="119" spans="23:29" x14ac:dyDescent="0.25">
      <c r="W119" s="18"/>
      <c r="X119" s="12"/>
      <c r="Y119" s="14"/>
      <c r="Z119" s="14"/>
      <c r="AA119" s="14"/>
      <c r="AB119" s="14"/>
      <c r="AC119" s="22"/>
    </row>
    <row r="120" spans="23:29" x14ac:dyDescent="0.25">
      <c r="W120" s="18"/>
      <c r="X120" s="12"/>
      <c r="Y120" s="14"/>
      <c r="Z120" s="14"/>
      <c r="AA120" s="14"/>
      <c r="AB120" s="14"/>
      <c r="AC120" s="22"/>
    </row>
    <row r="121" spans="23:29" x14ac:dyDescent="0.25">
      <c r="W121" s="18"/>
      <c r="X121" s="12"/>
      <c r="Y121" s="14"/>
      <c r="Z121" s="14"/>
      <c r="AA121" s="14"/>
      <c r="AB121" s="14"/>
      <c r="AC121" s="22"/>
    </row>
    <row r="122" spans="23:29" x14ac:dyDescent="0.25">
      <c r="W122" s="18"/>
      <c r="X122" s="12"/>
      <c r="Y122" s="14"/>
      <c r="Z122" s="14"/>
      <c r="AA122" s="14"/>
      <c r="AB122" s="14"/>
      <c r="AC122" s="22"/>
    </row>
    <row r="123" spans="23:29" x14ac:dyDescent="0.25">
      <c r="W123" s="18"/>
      <c r="X123" s="12"/>
      <c r="Y123" s="14"/>
      <c r="Z123" s="14"/>
      <c r="AA123" s="14"/>
      <c r="AB123" s="14"/>
      <c r="AC123" s="22"/>
    </row>
    <row r="124" spans="23:29" x14ac:dyDescent="0.25">
      <c r="W124" s="18"/>
      <c r="X124" s="12"/>
      <c r="Y124" s="14"/>
      <c r="Z124" s="14"/>
      <c r="AA124" s="14"/>
      <c r="AB124" s="14"/>
      <c r="AC124" s="22"/>
    </row>
    <row r="125" spans="23:29" x14ac:dyDescent="0.25">
      <c r="W125" s="18"/>
      <c r="X125" s="12"/>
      <c r="Y125" s="14"/>
      <c r="Z125" s="14"/>
      <c r="AA125" s="14"/>
      <c r="AB125" s="14"/>
      <c r="AC125" s="22"/>
    </row>
    <row r="126" spans="23:29" x14ac:dyDescent="0.25">
      <c r="W126" s="18"/>
      <c r="X126" s="12"/>
      <c r="Y126" s="14"/>
      <c r="Z126" s="14"/>
      <c r="AA126" s="14"/>
      <c r="AB126" s="14"/>
      <c r="AC126" s="22"/>
    </row>
    <row r="127" spans="23:29" x14ac:dyDescent="0.25">
      <c r="W127" s="18"/>
      <c r="X127" s="12"/>
      <c r="Y127" s="14"/>
      <c r="Z127" s="14"/>
      <c r="AA127" s="14"/>
      <c r="AB127" s="14"/>
      <c r="AC127" s="22"/>
    </row>
    <row r="128" spans="23:29" x14ac:dyDescent="0.25">
      <c r="W128" s="18"/>
      <c r="X128" s="12"/>
      <c r="Y128" s="14"/>
      <c r="Z128" s="14"/>
      <c r="AA128" s="14"/>
      <c r="AB128" s="14"/>
      <c r="AC128" s="22"/>
    </row>
    <row r="129" spans="23:29" x14ac:dyDescent="0.25">
      <c r="W129" s="18"/>
      <c r="X129" s="12"/>
      <c r="Y129" s="14"/>
      <c r="Z129" s="14"/>
      <c r="AA129" s="14"/>
      <c r="AB129" s="14"/>
      <c r="AC129" s="22"/>
    </row>
    <row r="130" spans="23:29" x14ac:dyDescent="0.25">
      <c r="W130" s="18"/>
      <c r="X130" s="12"/>
      <c r="Y130" s="14"/>
      <c r="Z130" s="14"/>
      <c r="AA130" s="14"/>
      <c r="AB130" s="14"/>
      <c r="AC130" s="22"/>
    </row>
    <row r="131" spans="23:29" x14ac:dyDescent="0.25">
      <c r="W131" s="18"/>
      <c r="X131" s="12"/>
      <c r="Y131" s="14"/>
      <c r="Z131" s="14"/>
      <c r="AA131" s="14"/>
      <c r="AB131" s="14"/>
      <c r="AC131" s="22"/>
    </row>
    <row r="132" spans="23:29" x14ac:dyDescent="0.25">
      <c r="W132" s="18"/>
      <c r="X132" s="12"/>
      <c r="Y132" s="14"/>
      <c r="Z132" s="14"/>
      <c r="AA132" s="14"/>
      <c r="AB132" s="14"/>
      <c r="AC132" s="22"/>
    </row>
    <row r="133" spans="23:29" x14ac:dyDescent="0.25">
      <c r="W133" s="18"/>
      <c r="X133" s="12"/>
      <c r="Y133" s="14"/>
      <c r="Z133" s="14"/>
      <c r="AA133" s="14"/>
      <c r="AB133" s="14"/>
      <c r="AC133" s="22"/>
    </row>
    <row r="134" spans="23:29" x14ac:dyDescent="0.25">
      <c r="W134" s="18"/>
      <c r="X134" s="12"/>
      <c r="Y134" s="14"/>
      <c r="Z134" s="14"/>
      <c r="AA134" s="14"/>
      <c r="AB134" s="14"/>
      <c r="AC134" s="22"/>
    </row>
    <row r="135" spans="23:29" x14ac:dyDescent="0.25">
      <c r="W135" s="18"/>
      <c r="X135" s="12"/>
      <c r="Y135" s="14"/>
      <c r="Z135" s="14"/>
      <c r="AA135" s="14"/>
      <c r="AB135" s="14"/>
      <c r="AC135" s="22"/>
    </row>
    <row r="136" spans="23:29" x14ac:dyDescent="0.25">
      <c r="W136" s="18"/>
      <c r="X136" s="12"/>
      <c r="Y136" s="14"/>
      <c r="Z136" s="14"/>
      <c r="AA136" s="14"/>
      <c r="AB136" s="14"/>
      <c r="AC136" s="22"/>
    </row>
    <row r="137" spans="23:29" x14ac:dyDescent="0.25">
      <c r="W137" s="18"/>
      <c r="X137" s="12"/>
      <c r="Y137" s="14"/>
      <c r="Z137" s="14"/>
      <c r="AA137" s="14"/>
      <c r="AB137" s="14"/>
      <c r="AC137" s="22"/>
    </row>
    <row r="138" spans="23:29" x14ac:dyDescent="0.25">
      <c r="W138" s="18"/>
      <c r="X138" s="12"/>
      <c r="Y138" s="14"/>
      <c r="Z138" s="14"/>
      <c r="AA138" s="14"/>
      <c r="AB138" s="14"/>
      <c r="AC138" s="22"/>
    </row>
    <row r="139" spans="23:29" x14ac:dyDescent="0.25">
      <c r="W139" s="18"/>
      <c r="X139" s="12"/>
      <c r="Y139" s="14"/>
      <c r="Z139" s="14"/>
      <c r="AA139" s="14"/>
      <c r="AB139" s="14"/>
      <c r="AC139" s="22"/>
    </row>
    <row r="140" spans="23:29" x14ac:dyDescent="0.25">
      <c r="W140" s="18"/>
      <c r="X140" s="12"/>
      <c r="Y140" s="14"/>
      <c r="Z140" s="14"/>
      <c r="AA140" s="14"/>
      <c r="AB140" s="14"/>
      <c r="AC140" s="22"/>
    </row>
    <row r="141" spans="23:29" x14ac:dyDescent="0.25">
      <c r="W141" s="18"/>
      <c r="X141" s="12"/>
      <c r="Y141" s="14"/>
      <c r="Z141" s="14"/>
      <c r="AA141" s="14"/>
      <c r="AB141" s="14"/>
      <c r="AC141" s="22"/>
    </row>
    <row r="142" spans="23:29" x14ac:dyDescent="0.25">
      <c r="W142" s="18"/>
      <c r="X142" s="12"/>
      <c r="Y142" s="14"/>
      <c r="Z142" s="14"/>
      <c r="AA142" s="14"/>
      <c r="AB142" s="14"/>
      <c r="AC142" s="22"/>
    </row>
    <row r="143" spans="23:29" x14ac:dyDescent="0.25">
      <c r="W143" s="18"/>
      <c r="X143" s="12"/>
      <c r="Y143" s="14"/>
      <c r="Z143" s="14"/>
      <c r="AA143" s="14"/>
      <c r="AB143" s="14"/>
      <c r="AC143" s="22"/>
    </row>
    <row r="144" spans="23:29" x14ac:dyDescent="0.25">
      <c r="W144" s="18"/>
      <c r="X144" s="12"/>
      <c r="Y144" s="14"/>
      <c r="Z144" s="14"/>
      <c r="AA144" s="14"/>
      <c r="AB144" s="14"/>
      <c r="AC144" s="22"/>
    </row>
    <row r="145" spans="23:29" x14ac:dyDescent="0.25">
      <c r="W145" s="18"/>
      <c r="X145" s="12"/>
      <c r="Y145" s="14"/>
      <c r="Z145" s="14"/>
      <c r="AA145" s="14"/>
      <c r="AB145" s="14"/>
      <c r="AC145" s="22"/>
    </row>
    <row r="146" spans="23:29" x14ac:dyDescent="0.25">
      <c r="W146" s="18"/>
      <c r="X146" s="12"/>
      <c r="Y146" s="14"/>
      <c r="Z146" s="14"/>
      <c r="AA146" s="14"/>
      <c r="AB146" s="14"/>
      <c r="AC146" s="22"/>
    </row>
    <row r="147" spans="23:29" x14ac:dyDescent="0.25">
      <c r="W147" s="18"/>
      <c r="X147" s="12"/>
      <c r="Y147" s="14"/>
      <c r="Z147" s="14"/>
      <c r="AA147" s="14"/>
      <c r="AB147" s="14"/>
      <c r="AC147" s="22"/>
    </row>
    <row r="148" spans="23:29" x14ac:dyDescent="0.25">
      <c r="W148" s="18"/>
      <c r="X148" s="12"/>
      <c r="Y148" s="14"/>
      <c r="Z148" s="14"/>
      <c r="AA148" s="14"/>
      <c r="AB148" s="14"/>
      <c r="AC148" s="22"/>
    </row>
    <row r="149" spans="23:29" x14ac:dyDescent="0.25">
      <c r="W149" s="18"/>
      <c r="X149" s="12"/>
      <c r="Y149" s="14"/>
      <c r="Z149" s="14"/>
      <c r="AA149" s="14"/>
      <c r="AB149" s="14"/>
      <c r="AC149" s="22"/>
    </row>
    <row r="150" spans="23:29" x14ac:dyDescent="0.25">
      <c r="W150" s="18"/>
      <c r="X150" s="12"/>
      <c r="Y150" s="14"/>
      <c r="Z150" s="14"/>
      <c r="AA150" s="14"/>
      <c r="AB150" s="14"/>
      <c r="AC150" s="22"/>
    </row>
    <row r="151" spans="23:29" x14ac:dyDescent="0.25">
      <c r="W151" s="18"/>
      <c r="X151" s="12"/>
      <c r="Y151" s="14"/>
      <c r="Z151" s="14"/>
      <c r="AA151" s="14"/>
      <c r="AB151" s="14"/>
      <c r="AC151" s="22"/>
    </row>
    <row r="152" spans="23:29" x14ac:dyDescent="0.25">
      <c r="W152" s="18"/>
      <c r="X152" s="12"/>
      <c r="Y152" s="14"/>
      <c r="Z152" s="14"/>
      <c r="AA152" s="14"/>
      <c r="AB152" s="14"/>
      <c r="AC152" s="22"/>
    </row>
    <row r="153" spans="23:29" x14ac:dyDescent="0.25">
      <c r="W153" s="18"/>
      <c r="X153" s="12"/>
      <c r="Y153" s="14"/>
      <c r="Z153" s="14"/>
      <c r="AA153" s="14"/>
      <c r="AB153" s="14"/>
      <c r="AC153" s="22"/>
    </row>
    <row r="154" spans="23:29" x14ac:dyDescent="0.25">
      <c r="W154" s="18"/>
      <c r="X154" s="12"/>
      <c r="Y154" s="14"/>
      <c r="Z154" s="14"/>
      <c r="AA154" s="14"/>
      <c r="AB154" s="14"/>
      <c r="AC154" s="22"/>
    </row>
    <row r="155" spans="23:29" x14ac:dyDescent="0.25">
      <c r="W155" s="18"/>
      <c r="X155" s="12"/>
      <c r="Y155" s="14"/>
      <c r="Z155" s="14"/>
      <c r="AA155" s="14"/>
      <c r="AB155" s="14"/>
      <c r="AC155" s="22"/>
    </row>
    <row r="156" spans="23:29" x14ac:dyDescent="0.25">
      <c r="W156" s="18"/>
      <c r="X156" s="12"/>
      <c r="Y156" s="14"/>
      <c r="Z156" s="14"/>
      <c r="AA156" s="14"/>
      <c r="AB156" s="14"/>
      <c r="AC156" s="22"/>
    </row>
    <row r="157" spans="23:29" x14ac:dyDescent="0.25">
      <c r="W157" s="18"/>
      <c r="X157" s="12"/>
      <c r="Y157" s="14"/>
      <c r="Z157" s="14"/>
      <c r="AA157" s="14"/>
      <c r="AB157" s="14"/>
      <c r="AC157" s="22"/>
    </row>
    <row r="158" spans="23:29" x14ac:dyDescent="0.25">
      <c r="W158" s="18"/>
      <c r="X158" s="12"/>
      <c r="Y158" s="14"/>
      <c r="Z158" s="14"/>
      <c r="AA158" s="14"/>
      <c r="AB158" s="14"/>
      <c r="AC158" s="22"/>
    </row>
    <row r="159" spans="23:29" x14ac:dyDescent="0.25">
      <c r="W159" s="18"/>
      <c r="X159" s="12"/>
      <c r="Y159" s="14"/>
      <c r="Z159" s="14"/>
      <c r="AA159" s="14"/>
      <c r="AB159" s="14"/>
      <c r="AC159" s="22"/>
    </row>
    <row r="160" spans="23:29" x14ac:dyDescent="0.25">
      <c r="W160" s="18"/>
      <c r="X160" s="12"/>
      <c r="Y160" s="14"/>
      <c r="Z160" s="14"/>
      <c r="AA160" s="14"/>
      <c r="AB160" s="14"/>
      <c r="AC160" s="22"/>
    </row>
    <row r="161" spans="23:29" x14ac:dyDescent="0.25">
      <c r="W161" s="18"/>
      <c r="X161" s="12"/>
      <c r="Y161" s="14"/>
      <c r="Z161" s="14"/>
      <c r="AA161" s="14"/>
      <c r="AB161" s="14"/>
      <c r="AC161" s="22"/>
    </row>
    <row r="162" spans="23:29" x14ac:dyDescent="0.25">
      <c r="W162" s="18"/>
      <c r="X162" s="12"/>
      <c r="Y162" s="14"/>
      <c r="Z162" s="14"/>
      <c r="AA162" s="14"/>
      <c r="AB162" s="14"/>
      <c r="AC162" s="22"/>
    </row>
    <row r="163" spans="23:29" x14ac:dyDescent="0.25">
      <c r="W163" s="18"/>
      <c r="X163" s="12"/>
      <c r="Y163" s="14"/>
      <c r="Z163" s="14"/>
      <c r="AA163" s="14"/>
      <c r="AB163" s="14"/>
      <c r="AC163" s="22"/>
    </row>
    <row r="164" spans="23:29" x14ac:dyDescent="0.25">
      <c r="W164" s="18"/>
      <c r="X164" s="12"/>
      <c r="Y164" s="14"/>
      <c r="Z164" s="14"/>
      <c r="AA164" s="14"/>
      <c r="AB164" s="14"/>
      <c r="AC164" s="22"/>
    </row>
    <row r="165" spans="23:29" x14ac:dyDescent="0.25">
      <c r="W165" s="18"/>
      <c r="X165" s="12"/>
      <c r="Y165" s="14"/>
      <c r="Z165" s="14"/>
      <c r="AA165" s="14"/>
      <c r="AB165" s="14"/>
      <c r="AC165" s="22"/>
    </row>
    <row r="166" spans="23:29" x14ac:dyDescent="0.25">
      <c r="W166" s="18"/>
      <c r="X166" s="12"/>
      <c r="Y166" s="14"/>
      <c r="Z166" s="14"/>
      <c r="AA166" s="14"/>
      <c r="AB166" s="14"/>
      <c r="AC166" s="22"/>
    </row>
    <row r="167" spans="23:29" x14ac:dyDescent="0.25">
      <c r="W167" s="18"/>
      <c r="X167" s="12"/>
      <c r="Y167" s="14"/>
      <c r="Z167" s="14"/>
      <c r="AA167" s="14"/>
      <c r="AB167" s="14"/>
      <c r="AC167" s="22"/>
    </row>
    <row r="168" spans="23:29" x14ac:dyDescent="0.25">
      <c r="W168" s="18"/>
      <c r="X168" s="12"/>
      <c r="Y168" s="14"/>
      <c r="Z168" s="14"/>
      <c r="AA168" s="14"/>
      <c r="AB168" s="14"/>
      <c r="AC168" s="22"/>
    </row>
    <row r="169" spans="23:29" x14ac:dyDescent="0.25">
      <c r="W169" s="18"/>
      <c r="X169" s="12"/>
      <c r="Y169" s="14"/>
      <c r="Z169" s="14"/>
      <c r="AA169" s="14"/>
      <c r="AB169" s="14"/>
      <c r="AC169" s="22"/>
    </row>
    <row r="170" spans="23:29" x14ac:dyDescent="0.25">
      <c r="W170" s="18"/>
      <c r="X170" s="12"/>
      <c r="Y170" s="14"/>
      <c r="Z170" s="14"/>
      <c r="AA170" s="14"/>
      <c r="AB170" s="14"/>
      <c r="AC170" s="22"/>
    </row>
    <row r="171" spans="23:29" x14ac:dyDescent="0.25">
      <c r="W171" s="18"/>
      <c r="X171" s="12"/>
      <c r="Y171" s="14"/>
      <c r="Z171" s="14"/>
      <c r="AA171" s="14"/>
      <c r="AB171" s="14"/>
      <c r="AC171" s="22"/>
    </row>
    <row r="172" spans="23:29" x14ac:dyDescent="0.25">
      <c r="W172" s="18"/>
      <c r="X172" s="12"/>
      <c r="Y172" s="14"/>
      <c r="Z172" s="14"/>
      <c r="AA172" s="14"/>
      <c r="AB172" s="14"/>
      <c r="AC172" s="22"/>
    </row>
    <row r="173" spans="23:29" x14ac:dyDescent="0.25">
      <c r="W173" s="18"/>
      <c r="X173" s="12"/>
      <c r="Y173" s="14"/>
      <c r="Z173" s="14"/>
      <c r="AA173" s="14"/>
      <c r="AB173" s="14"/>
      <c r="AC173" s="22"/>
    </row>
    <row r="174" spans="23:29" x14ac:dyDescent="0.25">
      <c r="W174" s="18"/>
      <c r="X174" s="12"/>
      <c r="Y174" s="14"/>
      <c r="Z174" s="14"/>
      <c r="AA174" s="14"/>
      <c r="AB174" s="14"/>
      <c r="AC174" s="22"/>
    </row>
    <row r="175" spans="23:29" x14ac:dyDescent="0.25">
      <c r="W175" s="18"/>
      <c r="X175" s="12"/>
      <c r="Y175" s="14"/>
      <c r="Z175" s="14"/>
      <c r="AA175" s="14"/>
      <c r="AB175" s="14"/>
      <c r="AC175" s="22"/>
    </row>
    <row r="176" spans="23:29" x14ac:dyDescent="0.25">
      <c r="W176" s="18"/>
      <c r="X176" s="12"/>
      <c r="Y176" s="14"/>
      <c r="Z176" s="14"/>
      <c r="AA176" s="14"/>
      <c r="AB176" s="14"/>
      <c r="AC176" s="22"/>
    </row>
    <row r="177" spans="23:29" x14ac:dyDescent="0.25">
      <c r="W177" s="18"/>
      <c r="X177" s="12"/>
      <c r="Y177" s="14"/>
      <c r="Z177" s="14"/>
      <c r="AA177" s="14"/>
      <c r="AB177" s="14"/>
      <c r="AC177" s="22"/>
    </row>
    <row r="178" spans="23:29" x14ac:dyDescent="0.25">
      <c r="W178" s="18"/>
      <c r="X178" s="12"/>
      <c r="Y178" s="14"/>
      <c r="Z178" s="14"/>
      <c r="AA178" s="14"/>
      <c r="AB178" s="14"/>
      <c r="AC178" s="22"/>
    </row>
    <row r="179" spans="23:29" x14ac:dyDescent="0.25">
      <c r="W179" s="18"/>
      <c r="X179" s="12"/>
      <c r="Y179" s="14"/>
      <c r="Z179" s="14"/>
      <c r="AA179" s="14"/>
      <c r="AB179" s="14"/>
      <c r="AC179" s="22"/>
    </row>
    <row r="180" spans="23:29" x14ac:dyDescent="0.25">
      <c r="W180" s="18"/>
      <c r="X180" s="12"/>
      <c r="Y180" s="14"/>
      <c r="Z180" s="14"/>
      <c r="AA180" s="14"/>
      <c r="AB180" s="14"/>
      <c r="AC180" s="22"/>
    </row>
    <row r="181" spans="23:29" x14ac:dyDescent="0.25">
      <c r="W181" s="18"/>
      <c r="X181" s="12"/>
      <c r="Y181" s="14"/>
      <c r="Z181" s="14"/>
      <c r="AA181" s="14"/>
      <c r="AB181" s="14"/>
      <c r="AC181" s="22"/>
    </row>
    <row r="182" spans="23:29" x14ac:dyDescent="0.25">
      <c r="W182" s="18"/>
      <c r="X182" s="12"/>
      <c r="Y182" s="14"/>
      <c r="Z182" s="14"/>
      <c r="AA182" s="14"/>
      <c r="AB182" s="14"/>
      <c r="AC182" s="22"/>
    </row>
    <row r="183" spans="23:29" x14ac:dyDescent="0.25">
      <c r="W183" s="18"/>
      <c r="X183" s="12"/>
      <c r="Y183" s="14"/>
      <c r="Z183" s="14"/>
      <c r="AA183" s="14"/>
      <c r="AB183" s="14"/>
      <c r="AC183" s="22"/>
    </row>
    <row r="184" spans="23:29" x14ac:dyDescent="0.25">
      <c r="W184" s="18"/>
      <c r="X184" s="12"/>
      <c r="Y184" s="14"/>
      <c r="Z184" s="14"/>
      <c r="AA184" s="14"/>
      <c r="AB184" s="14"/>
      <c r="AC184" s="22"/>
    </row>
    <row r="185" spans="23:29" x14ac:dyDescent="0.25">
      <c r="W185" s="18"/>
      <c r="X185" s="12"/>
      <c r="Y185" s="14"/>
      <c r="Z185" s="14"/>
      <c r="AA185" s="14"/>
      <c r="AB185" s="14"/>
      <c r="AC185" s="22"/>
    </row>
    <row r="186" spans="23:29" x14ac:dyDescent="0.25">
      <c r="W186" s="18"/>
      <c r="X186" s="12"/>
      <c r="Y186" s="14"/>
      <c r="Z186" s="14"/>
      <c r="AA186" s="14"/>
      <c r="AB186" s="14"/>
      <c r="AC186" s="22"/>
    </row>
    <row r="187" spans="23:29" x14ac:dyDescent="0.25">
      <c r="W187" s="18"/>
      <c r="X187" s="12"/>
      <c r="Y187" s="14"/>
      <c r="Z187" s="14"/>
      <c r="AA187" s="14"/>
      <c r="AB187" s="14"/>
      <c r="AC187" s="22"/>
    </row>
    <row r="188" spans="23:29" x14ac:dyDescent="0.25">
      <c r="W188" s="18"/>
      <c r="X188" s="12"/>
      <c r="Y188" s="14"/>
      <c r="Z188" s="14"/>
      <c r="AA188" s="14"/>
      <c r="AB188" s="14"/>
      <c r="AC188" s="22"/>
    </row>
    <row r="189" spans="23:29" x14ac:dyDescent="0.25">
      <c r="W189" s="18"/>
      <c r="X189" s="12"/>
      <c r="Y189" s="14"/>
      <c r="Z189" s="14"/>
      <c r="AA189" s="14"/>
      <c r="AB189" s="14"/>
      <c r="AC189" s="22"/>
    </row>
    <row r="190" spans="23:29" x14ac:dyDescent="0.25">
      <c r="W190" s="18"/>
      <c r="X190" s="12"/>
      <c r="Y190" s="14"/>
      <c r="Z190" s="14"/>
      <c r="AA190" s="14"/>
      <c r="AB190" s="14"/>
      <c r="AC190" s="22"/>
    </row>
    <row r="191" spans="23:29" x14ac:dyDescent="0.25">
      <c r="W191" s="18"/>
      <c r="X191" s="12"/>
      <c r="Y191" s="14"/>
      <c r="Z191" s="14"/>
      <c r="AA191" s="14"/>
      <c r="AB191" s="14"/>
      <c r="AC191" s="22"/>
    </row>
    <row r="192" spans="23:29" x14ac:dyDescent="0.25">
      <c r="W192" s="18"/>
      <c r="X192" s="12"/>
      <c r="Y192" s="14"/>
      <c r="Z192" s="14"/>
      <c r="AA192" s="14"/>
      <c r="AB192" s="14"/>
      <c r="AC192" s="22"/>
    </row>
    <row r="193" spans="23:29" x14ac:dyDescent="0.25">
      <c r="W193" s="18"/>
      <c r="X193" s="12"/>
      <c r="Y193" s="14"/>
      <c r="Z193" s="14"/>
      <c r="AA193" s="14"/>
      <c r="AB193" s="14"/>
      <c r="AC193" s="22"/>
    </row>
    <row r="194" spans="23:29" x14ac:dyDescent="0.25">
      <c r="W194" s="18"/>
      <c r="X194" s="12"/>
      <c r="Y194" s="14"/>
      <c r="Z194" s="14"/>
      <c r="AA194" s="14"/>
      <c r="AB194" s="14"/>
      <c r="AC194" s="22"/>
    </row>
    <row r="195" spans="23:29" x14ac:dyDescent="0.25">
      <c r="W195" s="18"/>
      <c r="X195" s="12"/>
      <c r="Y195" s="14"/>
      <c r="Z195" s="14"/>
      <c r="AA195" s="14"/>
      <c r="AB195" s="14"/>
      <c r="AC195" s="22"/>
    </row>
    <row r="196" spans="23:29" x14ac:dyDescent="0.25">
      <c r="W196" s="18"/>
      <c r="X196" s="12"/>
      <c r="Y196" s="14"/>
      <c r="Z196" s="14"/>
      <c r="AA196" s="14"/>
      <c r="AB196" s="14"/>
      <c r="AC196" s="22"/>
    </row>
    <row r="197" spans="23:29" x14ac:dyDescent="0.25">
      <c r="W197" s="18"/>
      <c r="X197" s="12"/>
      <c r="Y197" s="14"/>
      <c r="Z197" s="14"/>
      <c r="AA197" s="14"/>
      <c r="AB197" s="14"/>
      <c r="AC197" s="22"/>
    </row>
    <row r="198" spans="23:29" x14ac:dyDescent="0.25">
      <c r="W198" s="18"/>
      <c r="X198" s="12"/>
      <c r="Y198" s="14"/>
      <c r="Z198" s="14"/>
      <c r="AA198" s="14"/>
      <c r="AB198" s="14"/>
      <c r="AC198" s="22"/>
    </row>
    <row r="199" spans="23:29" x14ac:dyDescent="0.25">
      <c r="W199" s="18"/>
      <c r="X199" s="12"/>
      <c r="Y199" s="14"/>
      <c r="Z199" s="14"/>
      <c r="AA199" s="14"/>
      <c r="AB199" s="14"/>
      <c r="AC199" s="22"/>
    </row>
    <row r="200" spans="23:29" x14ac:dyDescent="0.25">
      <c r="W200" s="18"/>
      <c r="X200" s="12"/>
      <c r="Y200" s="14"/>
      <c r="Z200" s="14"/>
      <c r="AA200" s="14"/>
      <c r="AB200" s="14"/>
      <c r="AC200" s="22"/>
    </row>
    <row r="201" spans="23:29" x14ac:dyDescent="0.25">
      <c r="W201" s="18"/>
      <c r="X201" s="12"/>
      <c r="Y201" s="14"/>
      <c r="Z201" s="14"/>
      <c r="AA201" s="14"/>
      <c r="AB201" s="14"/>
      <c r="AC201" s="22"/>
    </row>
    <row r="202" spans="23:29" x14ac:dyDescent="0.25">
      <c r="W202" s="18"/>
      <c r="X202" s="12"/>
      <c r="Y202" s="14"/>
      <c r="Z202" s="14"/>
      <c r="AA202" s="14"/>
      <c r="AB202" s="14"/>
      <c r="AC202" s="22"/>
    </row>
    <row r="203" spans="23:29" x14ac:dyDescent="0.25">
      <c r="W203" s="18"/>
      <c r="X203" s="12"/>
      <c r="Y203" s="14"/>
      <c r="Z203" s="14"/>
      <c r="AA203" s="14"/>
      <c r="AB203" s="14"/>
      <c r="AC203" s="22"/>
    </row>
    <row r="204" spans="23:29" x14ac:dyDescent="0.25">
      <c r="W204" s="18"/>
      <c r="X204" s="12"/>
      <c r="Y204" s="14"/>
      <c r="Z204" s="14"/>
      <c r="AA204" s="14"/>
      <c r="AB204" s="14"/>
      <c r="AC204" s="22"/>
    </row>
    <row r="205" spans="23:29" x14ac:dyDescent="0.25">
      <c r="W205" s="18"/>
      <c r="X205" s="12"/>
      <c r="Y205" s="14"/>
      <c r="Z205" s="14"/>
      <c r="AA205" s="14"/>
      <c r="AB205" s="14"/>
      <c r="AC205" s="22"/>
    </row>
    <row r="206" spans="23:29" x14ac:dyDescent="0.25">
      <c r="W206" s="18"/>
      <c r="X206" s="12"/>
      <c r="Y206" s="14"/>
      <c r="Z206" s="14"/>
      <c r="AA206" s="14"/>
      <c r="AB206" s="14"/>
      <c r="AC206" s="22"/>
    </row>
    <row r="207" spans="23:29" x14ac:dyDescent="0.25">
      <c r="W207" s="18"/>
      <c r="X207" s="12"/>
      <c r="Y207" s="14"/>
      <c r="Z207" s="14"/>
      <c r="AA207" s="14"/>
      <c r="AB207" s="14"/>
      <c r="AC207" s="22"/>
    </row>
    <row r="208" spans="23:29" x14ac:dyDescent="0.25">
      <c r="W208" s="18"/>
      <c r="X208" s="12"/>
      <c r="Y208" s="14"/>
      <c r="Z208" s="14"/>
      <c r="AA208" s="14"/>
      <c r="AB208" s="14"/>
      <c r="AC208" s="22"/>
    </row>
    <row r="209" spans="23:29" x14ac:dyDescent="0.25">
      <c r="W209" s="18"/>
      <c r="X209" s="12"/>
      <c r="Y209" s="14"/>
      <c r="Z209" s="14"/>
      <c r="AA209" s="14"/>
      <c r="AB209" s="14"/>
      <c r="AC209" s="22"/>
    </row>
    <row r="210" spans="23:29" x14ac:dyDescent="0.25">
      <c r="W210" s="18"/>
      <c r="X210" s="12"/>
      <c r="Y210" s="14"/>
      <c r="Z210" s="14"/>
      <c r="AA210" s="14"/>
      <c r="AB210" s="14"/>
      <c r="AC210" s="22"/>
    </row>
    <row r="211" spans="23:29" x14ac:dyDescent="0.25">
      <c r="W211" s="18"/>
      <c r="X211" s="12"/>
      <c r="Y211" s="14"/>
      <c r="Z211" s="14"/>
      <c r="AA211" s="14"/>
      <c r="AB211" s="14"/>
      <c r="AC211" s="22"/>
    </row>
    <row r="212" spans="23:29" x14ac:dyDescent="0.25">
      <c r="W212" s="18"/>
      <c r="X212" s="12"/>
      <c r="Y212" s="14"/>
      <c r="Z212" s="14"/>
      <c r="AA212" s="14"/>
      <c r="AB212" s="14"/>
      <c r="AC212" s="22"/>
    </row>
    <row r="213" spans="23:29" x14ac:dyDescent="0.25">
      <c r="W213" s="18"/>
      <c r="X213" s="12"/>
      <c r="Y213" s="14"/>
      <c r="Z213" s="14"/>
      <c r="AA213" s="14"/>
      <c r="AB213" s="14"/>
      <c r="AC213" s="22"/>
    </row>
    <row r="214" spans="23:29" x14ac:dyDescent="0.25">
      <c r="W214" s="18"/>
      <c r="X214" s="12"/>
      <c r="Y214" s="14"/>
      <c r="Z214" s="14"/>
      <c r="AA214" s="14"/>
      <c r="AB214" s="14"/>
      <c r="AC214" s="22"/>
    </row>
    <row r="215" spans="23:29" x14ac:dyDescent="0.25">
      <c r="W215" s="18"/>
      <c r="X215" s="12"/>
      <c r="Y215" s="14"/>
      <c r="Z215" s="14"/>
      <c r="AA215" s="14"/>
      <c r="AB215" s="14"/>
      <c r="AC215" s="22"/>
    </row>
    <row r="216" spans="23:29" x14ac:dyDescent="0.25">
      <c r="W216" s="18"/>
      <c r="X216" s="12"/>
      <c r="Y216" s="14"/>
      <c r="Z216" s="14"/>
      <c r="AA216" s="14"/>
      <c r="AB216" s="14"/>
      <c r="AC216" s="22"/>
    </row>
    <row r="217" spans="23:29" x14ac:dyDescent="0.25">
      <c r="W217" s="18"/>
      <c r="X217" s="12"/>
      <c r="Y217" s="14"/>
      <c r="Z217" s="14"/>
      <c r="AA217" s="14"/>
      <c r="AB217" s="14"/>
      <c r="AC217" s="22"/>
    </row>
    <row r="218" spans="23:29" x14ac:dyDescent="0.25">
      <c r="W218" s="18"/>
      <c r="X218" s="12"/>
      <c r="Y218" s="14"/>
      <c r="Z218" s="14"/>
      <c r="AA218" s="14"/>
      <c r="AB218" s="14"/>
      <c r="AC218" s="22"/>
    </row>
    <row r="219" spans="23:29" x14ac:dyDescent="0.25">
      <c r="W219" s="18"/>
      <c r="X219" s="12"/>
      <c r="Y219" s="14"/>
      <c r="Z219" s="14"/>
      <c r="AA219" s="14"/>
      <c r="AB219" s="14"/>
      <c r="AC219" s="22"/>
    </row>
    <row r="220" spans="23:29" x14ac:dyDescent="0.25">
      <c r="W220" s="18"/>
      <c r="X220" s="12"/>
      <c r="Y220" s="14"/>
      <c r="Z220" s="14"/>
      <c r="AA220" s="14"/>
      <c r="AB220" s="14"/>
      <c r="AC220" s="22"/>
    </row>
    <row r="221" spans="23:29" x14ac:dyDescent="0.25">
      <c r="W221" s="18"/>
      <c r="X221" s="12"/>
      <c r="Y221" s="14"/>
      <c r="Z221" s="14"/>
      <c r="AA221" s="14"/>
      <c r="AB221" s="14"/>
      <c r="AC221" s="22"/>
    </row>
    <row r="222" spans="23:29" x14ac:dyDescent="0.25">
      <c r="W222" s="18"/>
      <c r="X222" s="12"/>
      <c r="Y222" s="14"/>
      <c r="Z222" s="14"/>
      <c r="AA222" s="14"/>
      <c r="AB222" s="14"/>
      <c r="AC222" s="22"/>
    </row>
    <row r="223" spans="23:29" x14ac:dyDescent="0.25">
      <c r="W223" s="18"/>
      <c r="X223" s="12"/>
      <c r="Y223" s="14"/>
      <c r="Z223" s="14"/>
      <c r="AA223" s="14"/>
      <c r="AB223" s="14"/>
      <c r="AC223" s="22"/>
    </row>
    <row r="224" spans="23:29" x14ac:dyDescent="0.25">
      <c r="W224" s="18"/>
      <c r="X224" s="12"/>
      <c r="Y224" s="14"/>
      <c r="Z224" s="14"/>
      <c r="AA224" s="14"/>
      <c r="AB224" s="14"/>
      <c r="AC224" s="22"/>
    </row>
    <row r="225" spans="23:29" x14ac:dyDescent="0.25">
      <c r="W225" s="18"/>
      <c r="X225" s="12"/>
      <c r="Y225" s="14"/>
      <c r="Z225" s="14"/>
      <c r="AA225" s="14"/>
      <c r="AB225" s="14"/>
      <c r="AC225" s="22"/>
    </row>
    <row r="226" spans="23:29" x14ac:dyDescent="0.25">
      <c r="W226" s="18"/>
      <c r="X226" s="12"/>
      <c r="Y226" s="14"/>
      <c r="Z226" s="14"/>
      <c r="AA226" s="14"/>
      <c r="AB226" s="14"/>
      <c r="AC226" s="22"/>
    </row>
    <row r="227" spans="23:29" x14ac:dyDescent="0.25">
      <c r="W227" s="18"/>
      <c r="X227" s="12"/>
      <c r="Y227" s="14"/>
      <c r="Z227" s="14"/>
      <c r="AA227" s="14"/>
      <c r="AB227" s="14"/>
      <c r="AC227" s="22"/>
    </row>
    <row r="228" spans="23:29" x14ac:dyDescent="0.25">
      <c r="W228" s="18"/>
      <c r="X228" s="12"/>
      <c r="Y228" s="14"/>
      <c r="Z228" s="14"/>
      <c r="AA228" s="14"/>
      <c r="AB228" s="14"/>
      <c r="AC228" s="22"/>
    </row>
    <row r="229" spans="23:29" x14ac:dyDescent="0.25">
      <c r="W229" s="18"/>
      <c r="X229" s="12"/>
      <c r="Y229" s="14"/>
      <c r="Z229" s="14"/>
      <c r="AA229" s="14"/>
      <c r="AB229" s="14"/>
      <c r="AC229" s="22"/>
    </row>
    <row r="230" spans="23:29" x14ac:dyDescent="0.25">
      <c r="W230" s="18"/>
      <c r="X230" s="12"/>
      <c r="Y230" s="14"/>
      <c r="Z230" s="14"/>
      <c r="AA230" s="14"/>
      <c r="AB230" s="14"/>
      <c r="AC230" s="22"/>
    </row>
    <row r="231" spans="23:29" x14ac:dyDescent="0.25">
      <c r="W231" s="18"/>
      <c r="X231" s="12"/>
      <c r="Y231" s="14"/>
      <c r="Z231" s="14"/>
      <c r="AA231" s="14"/>
      <c r="AB231" s="14"/>
      <c r="AC231" s="22"/>
    </row>
    <row r="232" spans="23:29" x14ac:dyDescent="0.25">
      <c r="W232" s="18"/>
      <c r="X232" s="12"/>
      <c r="Y232" s="14"/>
      <c r="Z232" s="14"/>
      <c r="AA232" s="14"/>
      <c r="AB232" s="14"/>
      <c r="AC232" s="22"/>
    </row>
    <row r="233" spans="23:29" x14ac:dyDescent="0.25">
      <c r="W233" s="18"/>
      <c r="X233" s="12"/>
      <c r="Y233" s="14"/>
      <c r="Z233" s="14"/>
      <c r="AA233" s="14"/>
      <c r="AB233" s="14"/>
      <c r="AC233" s="22"/>
    </row>
    <row r="234" spans="23:29" x14ac:dyDescent="0.25">
      <c r="W234" s="18"/>
      <c r="X234" s="12"/>
      <c r="Y234" s="14"/>
      <c r="Z234" s="14"/>
      <c r="AA234" s="14"/>
      <c r="AB234" s="14"/>
      <c r="AC234" s="22"/>
    </row>
    <row r="235" spans="23:29" x14ac:dyDescent="0.25">
      <c r="W235" s="18"/>
      <c r="X235" s="12"/>
      <c r="Y235" s="14"/>
      <c r="Z235" s="14"/>
      <c r="AA235" s="14"/>
      <c r="AB235" s="14"/>
      <c r="AC235" s="22"/>
    </row>
    <row r="236" spans="23:29" x14ac:dyDescent="0.25">
      <c r="W236" s="18"/>
      <c r="X236" s="12"/>
      <c r="Y236" s="14"/>
      <c r="Z236" s="14"/>
      <c r="AA236" s="14"/>
      <c r="AB236" s="14"/>
      <c r="AC236" s="22"/>
    </row>
    <row r="237" spans="23:29" x14ac:dyDescent="0.25">
      <c r="W237" s="18"/>
      <c r="X237" s="12"/>
      <c r="Y237" s="14"/>
      <c r="Z237" s="14"/>
      <c r="AA237" s="14"/>
      <c r="AB237" s="14"/>
      <c r="AC237" s="22"/>
    </row>
    <row r="238" spans="23:29" x14ac:dyDescent="0.25">
      <c r="W238" s="18"/>
      <c r="X238" s="12"/>
      <c r="Y238" s="14"/>
      <c r="Z238" s="14"/>
      <c r="AA238" s="14"/>
      <c r="AB238" s="14"/>
      <c r="AC238" s="22"/>
    </row>
    <row r="239" spans="23:29" x14ac:dyDescent="0.25">
      <c r="W239" s="18"/>
      <c r="X239" s="12"/>
      <c r="Y239" s="14"/>
      <c r="Z239" s="14"/>
      <c r="AA239" s="14"/>
      <c r="AB239" s="14"/>
      <c r="AC239" s="22"/>
    </row>
    <row r="240" spans="23:29" x14ac:dyDescent="0.25">
      <c r="W240" s="18"/>
      <c r="X240" s="12"/>
      <c r="Y240" s="14"/>
      <c r="Z240" s="14"/>
      <c r="AA240" s="14"/>
      <c r="AB240" s="14"/>
      <c r="AC240" s="22"/>
    </row>
    <row r="241" spans="23:29" x14ac:dyDescent="0.25">
      <c r="W241" s="18"/>
      <c r="X241" s="12"/>
      <c r="Y241" s="14"/>
      <c r="Z241" s="14"/>
      <c r="AA241" s="14"/>
      <c r="AB241" s="14"/>
      <c r="AC241" s="22"/>
    </row>
    <row r="242" spans="23:29" x14ac:dyDescent="0.25">
      <c r="W242" s="18"/>
      <c r="X242" s="12"/>
      <c r="Y242" s="14"/>
      <c r="Z242" s="14"/>
      <c r="AA242" s="14"/>
      <c r="AB242" s="14"/>
      <c r="AC242" s="22"/>
    </row>
    <row r="243" spans="23:29" x14ac:dyDescent="0.25">
      <c r="W243" s="18"/>
      <c r="X243" s="12"/>
      <c r="Y243" s="14"/>
      <c r="Z243" s="14"/>
      <c r="AA243" s="14"/>
      <c r="AB243" s="14"/>
      <c r="AC243" s="22"/>
    </row>
    <row r="244" spans="23:29" x14ac:dyDescent="0.25">
      <c r="W244" s="18"/>
      <c r="X244" s="12"/>
      <c r="Y244" s="14"/>
      <c r="Z244" s="14"/>
      <c r="AA244" s="14"/>
      <c r="AB244" s="14"/>
      <c r="AC244" s="22"/>
    </row>
    <row r="245" spans="23:29" x14ac:dyDescent="0.25">
      <c r="W245" s="18"/>
      <c r="X245" s="12"/>
      <c r="Y245" s="14"/>
      <c r="Z245" s="14"/>
      <c r="AA245" s="14"/>
      <c r="AB245" s="14"/>
      <c r="AC245" s="22"/>
    </row>
    <row r="246" spans="23:29" x14ac:dyDescent="0.25">
      <c r="W246" s="18"/>
      <c r="X246" s="12"/>
      <c r="Y246" s="14"/>
      <c r="Z246" s="14"/>
      <c r="AA246" s="14"/>
      <c r="AB246" s="14"/>
      <c r="AC246" s="22"/>
    </row>
    <row r="247" spans="23:29" x14ac:dyDescent="0.25">
      <c r="W247" s="18"/>
      <c r="X247" s="12"/>
      <c r="Y247" s="14"/>
      <c r="Z247" s="14"/>
      <c r="AA247" s="14"/>
      <c r="AB247" s="14"/>
      <c r="AC247" s="22"/>
    </row>
    <row r="248" spans="23:29" x14ac:dyDescent="0.25">
      <c r="W248" s="18"/>
      <c r="X248" s="12"/>
      <c r="Y248" s="14"/>
      <c r="Z248" s="14"/>
      <c r="AA248" s="14"/>
      <c r="AB248" s="14"/>
      <c r="AC248" s="22"/>
    </row>
    <row r="249" spans="23:29" x14ac:dyDescent="0.25">
      <c r="W249" s="18"/>
      <c r="X249" s="12"/>
      <c r="Y249" s="14"/>
      <c r="Z249" s="14"/>
      <c r="AA249" s="14"/>
      <c r="AB249" s="14"/>
      <c r="AC249" s="22"/>
    </row>
    <row r="250" spans="23:29" x14ac:dyDescent="0.25">
      <c r="W250" s="18"/>
      <c r="X250" s="12"/>
      <c r="Y250" s="14"/>
      <c r="Z250" s="14"/>
      <c r="AA250" s="14"/>
      <c r="AB250" s="14"/>
      <c r="AC250" s="22"/>
    </row>
    <row r="251" spans="23:29" x14ac:dyDescent="0.25">
      <c r="W251" s="18"/>
      <c r="X251" s="12"/>
      <c r="Y251" s="14"/>
      <c r="Z251" s="14"/>
      <c r="AA251" s="14"/>
      <c r="AB251" s="14"/>
      <c r="AC251" s="22"/>
    </row>
    <row r="252" spans="23:29" x14ac:dyDescent="0.25">
      <c r="W252" s="18"/>
      <c r="X252" s="12"/>
      <c r="Y252" s="14"/>
      <c r="Z252" s="14"/>
      <c r="AA252" s="14"/>
      <c r="AB252" s="14"/>
      <c r="AC252" s="22"/>
    </row>
    <row r="253" spans="23:29" x14ac:dyDescent="0.25">
      <c r="W253" s="18"/>
      <c r="X253" s="12"/>
      <c r="Y253" s="14"/>
      <c r="Z253" s="14"/>
      <c r="AA253" s="14"/>
      <c r="AB253" s="14"/>
      <c r="AC253" s="22"/>
    </row>
    <row r="254" spans="23:29" x14ac:dyDescent="0.25">
      <c r="W254" s="18"/>
      <c r="X254" s="12"/>
      <c r="Y254" s="14"/>
      <c r="Z254" s="14"/>
      <c r="AA254" s="14"/>
      <c r="AB254" s="14"/>
      <c r="AC254" s="22"/>
    </row>
    <row r="255" spans="23:29" x14ac:dyDescent="0.25">
      <c r="W255" s="18"/>
      <c r="X255" s="12"/>
      <c r="Y255" s="14"/>
      <c r="Z255" s="14"/>
      <c r="AA255" s="14"/>
      <c r="AB255" s="14"/>
      <c r="AC255" s="22"/>
    </row>
    <row r="256" spans="23:29" x14ac:dyDescent="0.25">
      <c r="W256" s="18"/>
      <c r="X256" s="12"/>
      <c r="Y256" s="14"/>
      <c r="Z256" s="14"/>
      <c r="AA256" s="14"/>
      <c r="AB256" s="14"/>
      <c r="AC256" s="22"/>
    </row>
    <row r="257" spans="23:29" x14ac:dyDescent="0.25">
      <c r="W257" s="18"/>
      <c r="X257" s="12"/>
      <c r="Y257" s="14"/>
      <c r="Z257" s="14"/>
      <c r="AA257" s="14"/>
      <c r="AB257" s="14"/>
      <c r="AC257" s="22"/>
    </row>
    <row r="258" spans="23:29" x14ac:dyDescent="0.25">
      <c r="W258" s="18"/>
      <c r="X258" s="12"/>
      <c r="Y258" s="14"/>
      <c r="Z258" s="14"/>
      <c r="AA258" s="14"/>
      <c r="AB258" s="14"/>
      <c r="AC258" s="22"/>
    </row>
    <row r="259" spans="23:29" x14ac:dyDescent="0.25">
      <c r="W259" s="18"/>
      <c r="X259" s="12"/>
      <c r="Y259" s="14"/>
      <c r="Z259" s="14"/>
      <c r="AA259" s="14"/>
      <c r="AB259" s="14"/>
      <c r="AC259" s="22"/>
    </row>
    <row r="260" spans="23:29" x14ac:dyDescent="0.25">
      <c r="W260" s="18"/>
      <c r="X260" s="12"/>
      <c r="Y260" s="14"/>
      <c r="Z260" s="14"/>
      <c r="AA260" s="14"/>
      <c r="AB260" s="14"/>
      <c r="AC260" s="22"/>
    </row>
    <row r="261" spans="23:29" x14ac:dyDescent="0.25">
      <c r="W261" s="18"/>
      <c r="X261" s="12"/>
      <c r="Y261" s="14"/>
      <c r="Z261" s="14"/>
      <c r="AA261" s="14"/>
      <c r="AB261" s="14"/>
      <c r="AC261" s="22"/>
    </row>
    <row r="262" spans="23:29" x14ac:dyDescent="0.25">
      <c r="W262" s="18"/>
      <c r="X262" s="12"/>
      <c r="Y262" s="14"/>
      <c r="Z262" s="14"/>
      <c r="AA262" s="14"/>
      <c r="AB262" s="14"/>
      <c r="AC262" s="22"/>
    </row>
    <row r="263" spans="23:29" x14ac:dyDescent="0.25">
      <c r="W263" s="18"/>
      <c r="X263" s="12"/>
      <c r="Y263" s="14"/>
      <c r="Z263" s="14"/>
      <c r="AA263" s="14"/>
      <c r="AB263" s="14"/>
      <c r="AC263" s="22"/>
    </row>
    <row r="264" spans="23:29" x14ac:dyDescent="0.25">
      <c r="W264" s="18"/>
      <c r="X264" s="12"/>
      <c r="Y264" s="14"/>
      <c r="Z264" s="14"/>
      <c r="AA264" s="14"/>
      <c r="AB264" s="14"/>
      <c r="AC264" s="22"/>
    </row>
    <row r="265" spans="23:29" x14ac:dyDescent="0.25">
      <c r="W265" s="18"/>
      <c r="X265" s="12"/>
      <c r="Y265" s="14"/>
      <c r="Z265" s="14"/>
      <c r="AA265" s="14"/>
      <c r="AB265" s="14"/>
      <c r="AC265" s="22"/>
    </row>
    <row r="266" spans="23:29" x14ac:dyDescent="0.25">
      <c r="W266" s="18"/>
      <c r="X266" s="12"/>
      <c r="Y266" s="14"/>
      <c r="Z266" s="14"/>
      <c r="AA266" s="14"/>
      <c r="AB266" s="14"/>
      <c r="AC266" s="22"/>
    </row>
    <row r="267" spans="23:29" x14ac:dyDescent="0.25">
      <c r="W267" s="18"/>
      <c r="X267" s="12"/>
      <c r="Y267" s="14"/>
      <c r="Z267" s="14"/>
      <c r="AA267" s="14"/>
      <c r="AB267" s="14"/>
      <c r="AC267" s="22"/>
    </row>
    <row r="268" spans="23:29" x14ac:dyDescent="0.25">
      <c r="W268" s="18"/>
      <c r="X268" s="12"/>
      <c r="Y268" s="14"/>
      <c r="Z268" s="14"/>
      <c r="AA268" s="14"/>
      <c r="AB268" s="14"/>
      <c r="AC268" s="22"/>
    </row>
    <row r="269" spans="23:29" x14ac:dyDescent="0.25">
      <c r="W269" s="18"/>
      <c r="X269" s="12"/>
      <c r="Y269" s="14"/>
      <c r="Z269" s="14"/>
      <c r="AA269" s="14"/>
      <c r="AB269" s="14"/>
      <c r="AC269" s="22"/>
    </row>
    <row r="270" spans="23:29" x14ac:dyDescent="0.25">
      <c r="W270" s="18"/>
      <c r="X270" s="12"/>
      <c r="Y270" s="14"/>
      <c r="Z270" s="14"/>
      <c r="AA270" s="14"/>
      <c r="AB270" s="14"/>
      <c r="AC270" s="22"/>
    </row>
    <row r="271" spans="23:29" x14ac:dyDescent="0.25">
      <c r="W271" s="18"/>
      <c r="X271" s="12"/>
      <c r="Y271" s="14"/>
      <c r="Z271" s="14"/>
      <c r="AA271" s="14"/>
      <c r="AB271" s="14"/>
      <c r="AC271" s="22"/>
    </row>
    <row r="272" spans="23:29" x14ac:dyDescent="0.25">
      <c r="W272" s="18"/>
      <c r="X272" s="12"/>
      <c r="Y272" s="14"/>
      <c r="Z272" s="14"/>
      <c r="AA272" s="14"/>
      <c r="AB272" s="14"/>
      <c r="AC272" s="22"/>
    </row>
    <row r="273" spans="23:29" x14ac:dyDescent="0.25">
      <c r="W273" s="18"/>
      <c r="X273" s="12"/>
      <c r="Y273" s="14"/>
      <c r="Z273" s="14"/>
      <c r="AA273" s="14"/>
      <c r="AB273" s="14"/>
      <c r="AC273" s="22"/>
    </row>
    <row r="274" spans="23:29" x14ac:dyDescent="0.25">
      <c r="W274" s="18"/>
      <c r="X274" s="12"/>
      <c r="Y274" s="14"/>
      <c r="Z274" s="14"/>
      <c r="AA274" s="14"/>
      <c r="AB274" s="14"/>
      <c r="AC274" s="22"/>
    </row>
    <row r="275" spans="23:29" x14ac:dyDescent="0.25">
      <c r="W275" s="18"/>
      <c r="X275" s="12"/>
      <c r="Y275" s="14"/>
      <c r="Z275" s="14"/>
      <c r="AA275" s="14"/>
      <c r="AB275" s="14"/>
      <c r="AC275" s="22"/>
    </row>
    <row r="276" spans="23:29" x14ac:dyDescent="0.25">
      <c r="W276" s="18"/>
      <c r="X276" s="12"/>
      <c r="Y276" s="14"/>
      <c r="Z276" s="14"/>
      <c r="AA276" s="14"/>
      <c r="AB276" s="14"/>
      <c r="AC276" s="22"/>
    </row>
    <row r="277" spans="23:29" x14ac:dyDescent="0.25">
      <c r="W277" s="18"/>
      <c r="X277" s="12"/>
      <c r="Y277" s="14"/>
      <c r="Z277" s="14"/>
      <c r="AA277" s="14"/>
      <c r="AB277" s="14"/>
      <c r="AC277" s="22"/>
    </row>
    <row r="278" spans="23:29" x14ac:dyDescent="0.25">
      <c r="W278" s="18"/>
      <c r="X278" s="12"/>
      <c r="Y278" s="14"/>
      <c r="Z278" s="14"/>
      <c r="AA278" s="14"/>
      <c r="AB278" s="14"/>
      <c r="AC278" s="22"/>
    </row>
    <row r="279" spans="23:29" x14ac:dyDescent="0.25">
      <c r="W279" s="18"/>
      <c r="X279" s="12"/>
      <c r="Y279" s="14"/>
      <c r="Z279" s="14"/>
      <c r="AA279" s="14"/>
      <c r="AB279" s="14"/>
      <c r="AC279" s="22"/>
    </row>
    <row r="280" spans="23:29" x14ac:dyDescent="0.25">
      <c r="W280" s="18"/>
      <c r="X280" s="12"/>
      <c r="Y280" s="14"/>
      <c r="Z280" s="14"/>
      <c r="AA280" s="14"/>
      <c r="AB280" s="14"/>
      <c r="AC280" s="22"/>
    </row>
    <row r="281" spans="23:29" x14ac:dyDescent="0.25">
      <c r="W281" s="18"/>
      <c r="X281" s="12"/>
      <c r="Y281" s="14"/>
      <c r="Z281" s="14"/>
      <c r="AA281" s="14"/>
      <c r="AB281" s="14"/>
      <c r="AC281" s="22"/>
    </row>
    <row r="282" spans="23:29" x14ac:dyDescent="0.25">
      <c r="W282" s="18"/>
      <c r="X282" s="12"/>
      <c r="Y282" s="14"/>
      <c r="Z282" s="14"/>
      <c r="AA282" s="14"/>
      <c r="AB282" s="14"/>
      <c r="AC282" s="22"/>
    </row>
    <row r="283" spans="23:29" x14ac:dyDescent="0.25">
      <c r="W283" s="18"/>
      <c r="X283" s="12"/>
      <c r="Y283" s="14"/>
      <c r="Z283" s="14"/>
      <c r="AA283" s="14"/>
      <c r="AB283" s="14"/>
      <c r="AC283" s="22"/>
    </row>
    <row r="284" spans="23:29" x14ac:dyDescent="0.25">
      <c r="W284" s="18"/>
      <c r="X284" s="12"/>
      <c r="Y284" s="14"/>
      <c r="Z284" s="14"/>
      <c r="AA284" s="14"/>
      <c r="AB284" s="14"/>
      <c r="AC284" s="22"/>
    </row>
    <row r="285" spans="23:29" x14ac:dyDescent="0.25">
      <c r="W285" s="18"/>
      <c r="X285" s="12"/>
      <c r="Y285" s="14"/>
      <c r="Z285" s="14"/>
      <c r="AA285" s="14"/>
      <c r="AB285" s="14"/>
      <c r="AC285" s="22"/>
    </row>
    <row r="286" spans="23:29" x14ac:dyDescent="0.25">
      <c r="W286" s="18"/>
      <c r="X286" s="12"/>
      <c r="Y286" s="14"/>
      <c r="Z286" s="14"/>
      <c r="AA286" s="14"/>
      <c r="AB286" s="14"/>
      <c r="AC286" s="22"/>
    </row>
    <row r="287" spans="23:29" x14ac:dyDescent="0.25">
      <c r="W287" s="18"/>
      <c r="X287" s="12"/>
      <c r="Y287" s="14"/>
      <c r="Z287" s="14"/>
      <c r="AA287" s="14"/>
      <c r="AB287" s="14"/>
      <c r="AC287" s="22"/>
    </row>
    <row r="288" spans="23:29" x14ac:dyDescent="0.25">
      <c r="W288" s="18"/>
      <c r="X288" s="12"/>
      <c r="Y288" s="14"/>
      <c r="Z288" s="14"/>
      <c r="AA288" s="14"/>
      <c r="AB288" s="14"/>
      <c r="AC288" s="22"/>
    </row>
    <row r="289" spans="23:29" x14ac:dyDescent="0.25">
      <c r="W289" s="18"/>
      <c r="X289" s="12"/>
      <c r="Y289" s="14"/>
      <c r="Z289" s="14"/>
      <c r="AA289" s="14"/>
      <c r="AB289" s="14"/>
      <c r="AC289" s="22"/>
    </row>
    <row r="290" spans="23:29" x14ac:dyDescent="0.25">
      <c r="W290" s="18"/>
      <c r="X290" s="12"/>
      <c r="Y290" s="14"/>
      <c r="Z290" s="14"/>
      <c r="AA290" s="14"/>
      <c r="AB290" s="14"/>
      <c r="AC290" s="22"/>
    </row>
    <row r="291" spans="23:29" x14ac:dyDescent="0.25">
      <c r="W291" s="18"/>
      <c r="X291" s="12"/>
      <c r="Y291" s="14"/>
      <c r="Z291" s="14"/>
      <c r="AA291" s="14"/>
      <c r="AB291" s="14"/>
      <c r="AC291" s="22"/>
    </row>
    <row r="292" spans="23:29" x14ac:dyDescent="0.25">
      <c r="W292" s="18"/>
      <c r="X292" s="12"/>
      <c r="Y292" s="14"/>
      <c r="Z292" s="14"/>
      <c r="AA292" s="14"/>
      <c r="AB292" s="14"/>
      <c r="AC292" s="22"/>
    </row>
    <row r="293" spans="23:29" x14ac:dyDescent="0.25">
      <c r="W293" s="18"/>
      <c r="X293" s="12"/>
      <c r="Y293" s="14"/>
      <c r="Z293" s="14"/>
      <c r="AA293" s="14"/>
      <c r="AB293" s="14"/>
      <c r="AC293" s="22"/>
    </row>
    <row r="294" spans="23:29" x14ac:dyDescent="0.25">
      <c r="W294" s="18"/>
      <c r="X294" s="12"/>
      <c r="Y294" s="14"/>
      <c r="Z294" s="14"/>
      <c r="AA294" s="14"/>
      <c r="AB294" s="14"/>
      <c r="AC294" s="22"/>
    </row>
    <row r="295" spans="23:29" x14ac:dyDescent="0.25">
      <c r="W295" s="18"/>
      <c r="X295" s="12"/>
      <c r="Y295" s="14"/>
      <c r="Z295" s="14"/>
      <c r="AA295" s="14"/>
      <c r="AB295" s="14"/>
      <c r="AC295" s="22"/>
    </row>
    <row r="296" spans="23:29" x14ac:dyDescent="0.25">
      <c r="W296" s="18"/>
      <c r="X296" s="12"/>
      <c r="Y296" s="14"/>
      <c r="Z296" s="14"/>
      <c r="AA296" s="14"/>
      <c r="AB296" s="14"/>
      <c r="AC296" s="22"/>
    </row>
    <row r="297" spans="23:29" x14ac:dyDescent="0.25">
      <c r="W297" s="18"/>
      <c r="X297" s="12"/>
      <c r="Y297" s="14"/>
      <c r="Z297" s="14"/>
      <c r="AA297" s="14"/>
      <c r="AB297" s="14"/>
      <c r="AC297" s="22"/>
    </row>
    <row r="298" spans="23:29" x14ac:dyDescent="0.25">
      <c r="W298" s="18"/>
      <c r="X298" s="12"/>
      <c r="Y298" s="14"/>
      <c r="Z298" s="14"/>
      <c r="AA298" s="14"/>
      <c r="AB298" s="14"/>
      <c r="AC298" s="22"/>
    </row>
    <row r="299" spans="23:29" x14ac:dyDescent="0.25">
      <c r="W299" s="18"/>
      <c r="X299" s="12"/>
      <c r="Y299" s="14"/>
      <c r="Z299" s="14"/>
      <c r="AA299" s="14"/>
      <c r="AB299" s="14"/>
      <c r="AC299" s="22"/>
    </row>
    <row r="300" spans="23:29" x14ac:dyDescent="0.25">
      <c r="W300" s="18"/>
      <c r="X300" s="12"/>
      <c r="Y300" s="14"/>
      <c r="Z300" s="14"/>
      <c r="AA300" s="14"/>
      <c r="AB300" s="14"/>
      <c r="AC300" s="22"/>
    </row>
    <row r="301" spans="23:29" x14ac:dyDescent="0.25">
      <c r="W301" s="18"/>
      <c r="X301" s="12"/>
      <c r="Y301" s="14"/>
      <c r="Z301" s="14"/>
      <c r="AA301" s="14"/>
      <c r="AB301" s="14"/>
      <c r="AC301" s="22"/>
    </row>
    <row r="302" spans="23:29" x14ac:dyDescent="0.25">
      <c r="W302" s="18"/>
      <c r="X302" s="12"/>
      <c r="Y302" s="14"/>
      <c r="Z302" s="14"/>
      <c r="AA302" s="14"/>
      <c r="AB302" s="14"/>
      <c r="AC302" s="22"/>
    </row>
    <row r="303" spans="23:29" x14ac:dyDescent="0.25">
      <c r="W303" s="18"/>
      <c r="X303" s="12"/>
      <c r="Y303" s="14"/>
      <c r="Z303" s="14"/>
      <c r="AA303" s="14"/>
      <c r="AB303" s="14"/>
      <c r="AC303" s="22"/>
    </row>
    <row r="304" spans="23:29" x14ac:dyDescent="0.25">
      <c r="W304" s="18"/>
      <c r="X304" s="12"/>
      <c r="Y304" s="14"/>
      <c r="Z304" s="14"/>
      <c r="AA304" s="14"/>
      <c r="AB304" s="14"/>
      <c r="AC304" s="22"/>
    </row>
    <row r="305" spans="23:29" x14ac:dyDescent="0.25">
      <c r="W305" s="18"/>
      <c r="X305" s="12"/>
      <c r="Y305" s="14"/>
      <c r="Z305" s="14"/>
      <c r="AA305" s="14"/>
      <c r="AB305" s="14"/>
      <c r="AC305" s="22"/>
    </row>
    <row r="306" spans="23:29" x14ac:dyDescent="0.25">
      <c r="W306" s="18"/>
      <c r="X306" s="12"/>
      <c r="Y306" s="14"/>
      <c r="Z306" s="14"/>
      <c r="AA306" s="14"/>
      <c r="AB306" s="14"/>
      <c r="AC306" s="22"/>
    </row>
    <row r="307" spans="23:29" x14ac:dyDescent="0.25">
      <c r="W307" s="18"/>
      <c r="X307" s="12"/>
      <c r="Y307" s="14"/>
      <c r="Z307" s="14"/>
      <c r="AA307" s="14"/>
      <c r="AB307" s="14"/>
      <c r="AC307" s="22"/>
    </row>
    <row r="308" spans="23:29" x14ac:dyDescent="0.25">
      <c r="W308" s="18"/>
      <c r="X308" s="12"/>
      <c r="Y308" s="14"/>
      <c r="Z308" s="14"/>
      <c r="AA308" s="14"/>
      <c r="AB308" s="14"/>
      <c r="AC308" s="22"/>
    </row>
    <row r="309" spans="23:29" x14ac:dyDescent="0.25">
      <c r="W309" s="18"/>
      <c r="X309" s="12"/>
      <c r="Y309" s="14"/>
      <c r="Z309" s="14"/>
      <c r="AA309" s="14"/>
      <c r="AB309" s="14"/>
      <c r="AC309" s="22"/>
    </row>
    <row r="310" spans="23:29" x14ac:dyDescent="0.25">
      <c r="W310" s="18"/>
      <c r="X310" s="12"/>
      <c r="Y310" s="14"/>
      <c r="Z310" s="14"/>
      <c r="AA310" s="14"/>
      <c r="AB310" s="14"/>
      <c r="AC310" s="22"/>
    </row>
    <row r="311" spans="23:29" x14ac:dyDescent="0.25">
      <c r="W311" s="18"/>
      <c r="X311" s="12"/>
      <c r="Y311" s="14"/>
      <c r="Z311" s="14"/>
      <c r="AA311" s="14"/>
      <c r="AB311" s="14"/>
      <c r="AC311" s="22"/>
    </row>
    <row r="312" spans="23:29" x14ac:dyDescent="0.25">
      <c r="W312" s="18"/>
      <c r="X312" s="12"/>
      <c r="Y312" s="14"/>
      <c r="Z312" s="14"/>
      <c r="AA312" s="14"/>
      <c r="AB312" s="14"/>
      <c r="AC312" s="22"/>
    </row>
    <row r="313" spans="23:29" x14ac:dyDescent="0.25">
      <c r="W313" s="18"/>
      <c r="X313" s="12"/>
      <c r="Y313" s="14"/>
      <c r="Z313" s="14"/>
      <c r="AA313" s="14"/>
      <c r="AB313" s="14"/>
      <c r="AC313" s="22"/>
    </row>
    <row r="314" spans="23:29" x14ac:dyDescent="0.25">
      <c r="W314" s="18"/>
      <c r="X314" s="12"/>
      <c r="Y314" s="14"/>
      <c r="Z314" s="14"/>
      <c r="AA314" s="14"/>
      <c r="AB314" s="14"/>
      <c r="AC314" s="22"/>
    </row>
    <row r="315" spans="23:29" x14ac:dyDescent="0.25">
      <c r="W315" s="18"/>
      <c r="X315" s="12"/>
      <c r="Y315" s="14"/>
      <c r="Z315" s="14"/>
      <c r="AA315" s="14"/>
      <c r="AB315" s="14"/>
      <c r="AC315" s="22"/>
    </row>
    <row r="316" spans="23:29" x14ac:dyDescent="0.25">
      <c r="W316" s="18"/>
      <c r="X316" s="12"/>
      <c r="Y316" s="14"/>
      <c r="Z316" s="14"/>
      <c r="AA316" s="14"/>
      <c r="AB316" s="14"/>
      <c r="AC316" s="22"/>
    </row>
    <row r="317" spans="23:29" x14ac:dyDescent="0.25">
      <c r="W317" s="18"/>
      <c r="X317" s="12"/>
      <c r="Y317" s="14"/>
      <c r="Z317" s="14"/>
      <c r="AA317" s="14"/>
      <c r="AB317" s="14"/>
      <c r="AC317" s="22"/>
    </row>
    <row r="318" spans="23:29" x14ac:dyDescent="0.25">
      <c r="W318" s="18"/>
      <c r="X318" s="12"/>
      <c r="Y318" s="14"/>
      <c r="Z318" s="14"/>
      <c r="AA318" s="14"/>
      <c r="AB318" s="14"/>
      <c r="AC318" s="22"/>
    </row>
    <row r="319" spans="23:29" x14ac:dyDescent="0.25">
      <c r="W319" s="18"/>
      <c r="X319" s="12"/>
      <c r="Y319" s="14"/>
      <c r="Z319" s="14"/>
      <c r="AA319" s="14"/>
      <c r="AB319" s="14"/>
      <c r="AC319" s="22"/>
    </row>
    <row r="320" spans="23:29" x14ac:dyDescent="0.25">
      <c r="W320" s="18"/>
      <c r="X320" s="12"/>
      <c r="Y320" s="14"/>
      <c r="Z320" s="14"/>
      <c r="AA320" s="14"/>
      <c r="AB320" s="14"/>
      <c r="AC320" s="22"/>
    </row>
    <row r="321" spans="23:29" x14ac:dyDescent="0.25">
      <c r="W321" s="18"/>
      <c r="X321" s="12"/>
      <c r="Y321" s="14"/>
      <c r="Z321" s="14"/>
      <c r="AA321" s="14"/>
      <c r="AB321" s="14"/>
      <c r="AC321" s="22"/>
    </row>
    <row r="322" spans="23:29" x14ac:dyDescent="0.25">
      <c r="W322" s="18"/>
      <c r="X322" s="12"/>
      <c r="Y322" s="14"/>
      <c r="Z322" s="14"/>
      <c r="AA322" s="14"/>
      <c r="AB322" s="14"/>
      <c r="AC322" s="22"/>
    </row>
    <row r="323" spans="23:29" x14ac:dyDescent="0.25">
      <c r="W323" s="18"/>
      <c r="X323" s="12"/>
      <c r="Y323" s="14"/>
      <c r="Z323" s="14"/>
      <c r="AA323" s="14"/>
      <c r="AB323" s="14"/>
      <c r="AC323" s="22"/>
    </row>
    <row r="324" spans="23:29" x14ac:dyDescent="0.25">
      <c r="W324" s="18"/>
      <c r="X324" s="12"/>
      <c r="Y324" s="14"/>
      <c r="Z324" s="14"/>
      <c r="AA324" s="14"/>
      <c r="AB324" s="14"/>
      <c r="AC324" s="22"/>
    </row>
    <row r="325" spans="23:29" x14ac:dyDescent="0.25">
      <c r="W325" s="18"/>
      <c r="X325" s="12"/>
      <c r="Y325" s="14"/>
      <c r="Z325" s="14"/>
      <c r="AA325" s="14"/>
      <c r="AB325" s="14"/>
      <c r="AC325" s="22"/>
    </row>
    <row r="326" spans="23:29" x14ac:dyDescent="0.25">
      <c r="W326" s="18"/>
      <c r="X326" s="12"/>
      <c r="Y326" s="14"/>
      <c r="Z326" s="14"/>
      <c r="AA326" s="14"/>
      <c r="AB326" s="14"/>
      <c r="AC326" s="22"/>
    </row>
    <row r="327" spans="23:29" x14ac:dyDescent="0.25">
      <c r="W327" s="18"/>
      <c r="X327" s="12"/>
      <c r="Y327" s="14"/>
      <c r="Z327" s="14"/>
      <c r="AA327" s="14"/>
      <c r="AB327" s="14"/>
      <c r="AC327" s="22"/>
    </row>
    <row r="328" spans="23:29" x14ac:dyDescent="0.25">
      <c r="W328" s="18"/>
      <c r="X328" s="12"/>
      <c r="Y328" s="14"/>
      <c r="Z328" s="14"/>
      <c r="AA328" s="14"/>
      <c r="AB328" s="14"/>
      <c r="AC328" s="22"/>
    </row>
    <row r="329" spans="23:29" x14ac:dyDescent="0.25">
      <c r="W329" s="18"/>
      <c r="X329" s="12"/>
      <c r="Y329" s="14"/>
      <c r="Z329" s="14"/>
      <c r="AA329" s="14"/>
      <c r="AB329" s="14"/>
      <c r="AC329" s="22"/>
    </row>
    <row r="330" spans="23:29" x14ac:dyDescent="0.25">
      <c r="W330" s="18"/>
      <c r="X330" s="12"/>
      <c r="Y330" s="14"/>
      <c r="Z330" s="14"/>
      <c r="AA330" s="14"/>
      <c r="AB330" s="14"/>
      <c r="AC330" s="22"/>
    </row>
    <row r="331" spans="23:29" x14ac:dyDescent="0.25">
      <c r="W331" s="18"/>
      <c r="X331" s="12"/>
      <c r="Y331" s="14"/>
      <c r="Z331" s="14"/>
      <c r="AA331" s="14"/>
      <c r="AB331" s="14"/>
      <c r="AC331" s="22"/>
    </row>
    <row r="332" spans="23:29" x14ac:dyDescent="0.25">
      <c r="W332" s="18"/>
      <c r="X332" s="12"/>
      <c r="Y332" s="14"/>
      <c r="Z332" s="14"/>
      <c r="AA332" s="14"/>
      <c r="AB332" s="14"/>
      <c r="AC332" s="22"/>
    </row>
    <row r="333" spans="23:29" x14ac:dyDescent="0.25">
      <c r="W333" s="18"/>
      <c r="X333" s="12"/>
      <c r="Y333" s="14"/>
      <c r="Z333" s="14"/>
      <c r="AA333" s="14"/>
      <c r="AB333" s="14"/>
      <c r="AC333" s="22"/>
    </row>
    <row r="334" spans="23:29" x14ac:dyDescent="0.25">
      <c r="W334" s="18"/>
      <c r="X334" s="12"/>
      <c r="Y334" s="14"/>
      <c r="Z334" s="14"/>
      <c r="AA334" s="14"/>
      <c r="AB334" s="14"/>
      <c r="AC334" s="22"/>
    </row>
    <row r="335" spans="23:29" x14ac:dyDescent="0.25">
      <c r="W335" s="18"/>
      <c r="X335" s="12"/>
      <c r="Y335" s="14"/>
      <c r="Z335" s="14"/>
      <c r="AA335" s="14"/>
      <c r="AB335" s="14"/>
      <c r="AC335" s="22"/>
    </row>
    <row r="336" spans="23:29" x14ac:dyDescent="0.25">
      <c r="W336" s="18"/>
      <c r="X336" s="12"/>
      <c r="Y336" s="14"/>
      <c r="Z336" s="14"/>
      <c r="AA336" s="14"/>
      <c r="AB336" s="14"/>
      <c r="AC336" s="22"/>
    </row>
    <row r="337" spans="23:29" x14ac:dyDescent="0.25">
      <c r="W337" s="18"/>
      <c r="X337" s="12"/>
      <c r="Y337" s="14"/>
      <c r="Z337" s="14"/>
      <c r="AA337" s="14"/>
      <c r="AB337" s="14"/>
      <c r="AC337" s="22"/>
    </row>
    <row r="338" spans="23:29" x14ac:dyDescent="0.25">
      <c r="W338" s="18"/>
      <c r="X338" s="12"/>
      <c r="Y338" s="14"/>
      <c r="Z338" s="14"/>
      <c r="AA338" s="14"/>
      <c r="AB338" s="14"/>
      <c r="AC338" s="22"/>
    </row>
    <row r="339" spans="23:29" x14ac:dyDescent="0.25">
      <c r="W339" s="18"/>
      <c r="X339" s="12"/>
      <c r="Y339" s="14"/>
      <c r="Z339" s="14"/>
      <c r="AA339" s="14"/>
      <c r="AB339" s="14"/>
      <c r="AC339" s="22"/>
    </row>
    <row r="340" spans="23:29" x14ac:dyDescent="0.25">
      <c r="W340" s="18"/>
      <c r="X340" s="12"/>
      <c r="Y340" s="14"/>
      <c r="Z340" s="14"/>
      <c r="AA340" s="14"/>
      <c r="AB340" s="14"/>
      <c r="AC340" s="22"/>
    </row>
    <row r="341" spans="23:29" x14ac:dyDescent="0.25">
      <c r="W341" s="18"/>
      <c r="X341" s="12"/>
      <c r="Y341" s="14"/>
      <c r="Z341" s="14"/>
      <c r="AA341" s="14"/>
      <c r="AB341" s="14"/>
      <c r="AC341" s="22"/>
    </row>
    <row r="342" spans="23:29" x14ac:dyDescent="0.25">
      <c r="W342" s="18"/>
      <c r="X342" s="12"/>
      <c r="Y342" s="14"/>
      <c r="Z342" s="14"/>
      <c r="AA342" s="14"/>
      <c r="AB342" s="14"/>
      <c r="AC342" s="22"/>
    </row>
    <row r="343" spans="23:29" x14ac:dyDescent="0.25">
      <c r="W343" s="18"/>
      <c r="X343" s="12"/>
      <c r="Y343" s="14"/>
      <c r="Z343" s="14"/>
      <c r="AA343" s="14"/>
      <c r="AB343" s="14"/>
      <c r="AC343" s="22"/>
    </row>
    <row r="344" spans="23:29" x14ac:dyDescent="0.25">
      <c r="W344" s="18"/>
      <c r="X344" s="12"/>
      <c r="Y344" s="14"/>
      <c r="Z344" s="14"/>
      <c r="AA344" s="14"/>
      <c r="AB344" s="14"/>
      <c r="AC344" s="22"/>
    </row>
    <row r="345" spans="23:29" x14ac:dyDescent="0.25">
      <c r="W345" s="18"/>
      <c r="X345" s="12"/>
      <c r="Y345" s="14"/>
      <c r="Z345" s="14"/>
      <c r="AA345" s="14"/>
      <c r="AB345" s="14"/>
      <c r="AC345" s="22"/>
    </row>
    <row r="346" spans="23:29" x14ac:dyDescent="0.25">
      <c r="W346" s="18"/>
      <c r="X346" s="12"/>
      <c r="Y346" s="14"/>
      <c r="Z346" s="14"/>
      <c r="AA346" s="14"/>
      <c r="AB346" s="14"/>
      <c r="AC346" s="22"/>
    </row>
    <row r="347" spans="23:29" x14ac:dyDescent="0.25">
      <c r="W347" s="18"/>
      <c r="X347" s="12"/>
      <c r="Y347" s="14"/>
      <c r="Z347" s="14"/>
      <c r="AA347" s="14"/>
      <c r="AB347" s="14"/>
      <c r="AC347" s="22"/>
    </row>
    <row r="348" spans="23:29" x14ac:dyDescent="0.25">
      <c r="W348" s="18"/>
      <c r="X348" s="12"/>
      <c r="Y348" s="14"/>
      <c r="Z348" s="14"/>
      <c r="AA348" s="14"/>
      <c r="AB348" s="14"/>
      <c r="AC348" s="22"/>
    </row>
    <row r="349" spans="23:29" x14ac:dyDescent="0.25">
      <c r="W349" s="18"/>
      <c r="X349" s="12"/>
      <c r="Y349" s="14"/>
      <c r="Z349" s="14"/>
      <c r="AA349" s="14"/>
      <c r="AB349" s="14"/>
      <c r="AC349" s="22"/>
    </row>
    <row r="350" spans="23:29" x14ac:dyDescent="0.25">
      <c r="W350" s="18"/>
      <c r="X350" s="12"/>
      <c r="Y350" s="14"/>
      <c r="Z350" s="14"/>
      <c r="AA350" s="14"/>
      <c r="AB350" s="14"/>
      <c r="AC350" s="22"/>
    </row>
    <row r="351" spans="23:29" x14ac:dyDescent="0.25">
      <c r="W351" s="18"/>
      <c r="X351" s="12"/>
      <c r="Y351" s="14"/>
      <c r="Z351" s="14"/>
      <c r="AA351" s="14"/>
      <c r="AB351" s="14"/>
      <c r="AC351" s="22"/>
    </row>
    <row r="352" spans="23:29" x14ac:dyDescent="0.25">
      <c r="W352" s="18"/>
      <c r="X352" s="12"/>
      <c r="Y352" s="14"/>
      <c r="Z352" s="14"/>
      <c r="AA352" s="14"/>
      <c r="AB352" s="14"/>
      <c r="AC352" s="22"/>
    </row>
    <row r="353" spans="23:29" x14ac:dyDescent="0.25">
      <c r="W353" s="18"/>
      <c r="X353" s="12"/>
      <c r="Y353" s="14"/>
      <c r="Z353" s="14"/>
      <c r="AA353" s="14"/>
      <c r="AB353" s="14"/>
      <c r="AC353" s="22"/>
    </row>
    <row r="354" spans="23:29" x14ac:dyDescent="0.25">
      <c r="W354" s="18"/>
      <c r="X354" s="12"/>
      <c r="Y354" s="14"/>
      <c r="Z354" s="14"/>
      <c r="AA354" s="14"/>
      <c r="AB354" s="14"/>
      <c r="AC354" s="22"/>
    </row>
    <row r="355" spans="23:29" x14ac:dyDescent="0.25">
      <c r="W355" s="18"/>
      <c r="X355" s="12"/>
      <c r="Y355" s="14"/>
      <c r="Z355" s="14"/>
      <c r="AA355" s="14"/>
      <c r="AB355" s="14"/>
      <c r="AC355" s="22"/>
    </row>
    <row r="356" spans="23:29" x14ac:dyDescent="0.25">
      <c r="W356" s="18"/>
      <c r="X356" s="12"/>
      <c r="Y356" s="14"/>
      <c r="Z356" s="14"/>
      <c r="AA356" s="14"/>
      <c r="AB356" s="14"/>
      <c r="AC356" s="22"/>
    </row>
    <row r="357" spans="23:29" x14ac:dyDescent="0.25">
      <c r="W357" s="18"/>
      <c r="X357" s="12"/>
      <c r="Y357" s="14"/>
      <c r="Z357" s="14"/>
      <c r="AA357" s="14"/>
      <c r="AB357" s="14"/>
      <c r="AC357" s="22"/>
    </row>
    <row r="358" spans="23:29" x14ac:dyDescent="0.25">
      <c r="W358" s="18"/>
      <c r="X358" s="12"/>
      <c r="Y358" s="14"/>
      <c r="Z358" s="14"/>
      <c r="AA358" s="14"/>
      <c r="AB358" s="14"/>
      <c r="AC358" s="22"/>
    </row>
    <row r="359" spans="23:29" x14ac:dyDescent="0.25">
      <c r="W359" s="18"/>
      <c r="X359" s="12"/>
      <c r="Y359" s="14"/>
      <c r="Z359" s="14"/>
      <c r="AA359" s="14"/>
      <c r="AB359" s="14"/>
      <c r="AC359" s="22"/>
    </row>
    <row r="360" spans="23:29" x14ac:dyDescent="0.25">
      <c r="W360" s="18"/>
      <c r="X360" s="12"/>
      <c r="Y360" s="14"/>
      <c r="Z360" s="14"/>
      <c r="AA360" s="14"/>
      <c r="AB360" s="14"/>
      <c r="AC360" s="22"/>
    </row>
    <row r="361" spans="23:29" x14ac:dyDescent="0.25">
      <c r="W361" s="18"/>
      <c r="X361" s="12"/>
      <c r="Y361" s="14"/>
      <c r="Z361" s="14"/>
      <c r="AA361" s="14"/>
      <c r="AB361" s="14"/>
      <c r="AC361" s="22"/>
    </row>
    <row r="362" spans="23:29" x14ac:dyDescent="0.25">
      <c r="W362" s="18"/>
      <c r="X362" s="12"/>
      <c r="Y362" s="14"/>
      <c r="Z362" s="14"/>
      <c r="AA362" s="14"/>
      <c r="AB362" s="14"/>
      <c r="AC362" s="22"/>
    </row>
    <row r="363" spans="23:29" x14ac:dyDescent="0.25">
      <c r="W363" s="18"/>
      <c r="X363" s="12"/>
      <c r="Y363" s="14"/>
      <c r="Z363" s="14"/>
      <c r="AA363" s="14"/>
      <c r="AB363" s="14"/>
      <c r="AC363" s="22"/>
    </row>
    <row r="364" spans="23:29" x14ac:dyDescent="0.25">
      <c r="W364" s="18"/>
      <c r="X364" s="12"/>
      <c r="Y364" s="14"/>
      <c r="Z364" s="14"/>
      <c r="AA364" s="14"/>
      <c r="AB364" s="14"/>
      <c r="AC364" s="22"/>
    </row>
    <row r="365" spans="23:29" x14ac:dyDescent="0.25">
      <c r="W365" s="18"/>
      <c r="X365" s="12"/>
      <c r="Y365" s="14"/>
      <c r="Z365" s="14"/>
      <c r="AA365" s="14"/>
      <c r="AB365" s="14"/>
      <c r="AC365" s="22"/>
    </row>
    <row r="366" spans="23:29" x14ac:dyDescent="0.25">
      <c r="W366" s="18"/>
      <c r="X366" s="12"/>
      <c r="Y366" s="14"/>
      <c r="Z366" s="14"/>
      <c r="AA366" s="14"/>
      <c r="AB366" s="14"/>
      <c r="AC366" s="22"/>
    </row>
    <row r="367" spans="23:29" x14ac:dyDescent="0.25">
      <c r="W367" s="18"/>
      <c r="X367" s="12"/>
      <c r="Y367" s="14"/>
      <c r="Z367" s="14"/>
      <c r="AA367" s="14"/>
      <c r="AB367" s="14"/>
      <c r="AC367" s="22"/>
    </row>
    <row r="368" spans="23:29" x14ac:dyDescent="0.25">
      <c r="W368" s="18"/>
      <c r="X368" s="12"/>
      <c r="Y368" s="14"/>
      <c r="Z368" s="14"/>
      <c r="AA368" s="14"/>
      <c r="AB368" s="14"/>
      <c r="AC368" s="22"/>
    </row>
    <row r="369" spans="23:29" x14ac:dyDescent="0.25">
      <c r="W369" s="18"/>
      <c r="X369" s="12"/>
      <c r="Y369" s="14"/>
      <c r="Z369" s="14"/>
      <c r="AA369" s="14"/>
      <c r="AB369" s="14"/>
      <c r="AC369" s="22"/>
    </row>
    <row r="370" spans="23:29" x14ac:dyDescent="0.25">
      <c r="W370" s="18"/>
      <c r="X370" s="12"/>
      <c r="Y370" s="14"/>
      <c r="Z370" s="14"/>
      <c r="AA370" s="14"/>
      <c r="AB370" s="14"/>
      <c r="AC370" s="22"/>
    </row>
    <row r="371" spans="23:29" x14ac:dyDescent="0.25">
      <c r="W371" s="18"/>
      <c r="X371" s="12"/>
      <c r="Y371" s="14"/>
      <c r="Z371" s="14"/>
      <c r="AA371" s="14"/>
      <c r="AB371" s="14"/>
      <c r="AC371" s="22"/>
    </row>
    <row r="372" spans="23:29" x14ac:dyDescent="0.25">
      <c r="W372" s="18"/>
      <c r="X372" s="12"/>
      <c r="Y372" s="14"/>
      <c r="Z372" s="14"/>
      <c r="AA372" s="14"/>
      <c r="AB372" s="14"/>
      <c r="AC372" s="22"/>
    </row>
    <row r="373" spans="23:29" x14ac:dyDescent="0.25">
      <c r="W373" s="18"/>
      <c r="X373" s="12"/>
      <c r="Y373" s="14"/>
      <c r="Z373" s="14"/>
      <c r="AA373" s="14"/>
      <c r="AB373" s="14"/>
      <c r="AC373" s="22"/>
    </row>
    <row r="374" spans="23:29" x14ac:dyDescent="0.25">
      <c r="W374" s="18"/>
      <c r="X374" s="12"/>
      <c r="Y374" s="14"/>
      <c r="Z374" s="14"/>
      <c r="AA374" s="14"/>
      <c r="AB374" s="14"/>
      <c r="AC374" s="22"/>
    </row>
    <row r="375" spans="23:29" x14ac:dyDescent="0.25">
      <c r="W375" s="18"/>
      <c r="X375" s="12"/>
      <c r="Y375" s="14"/>
      <c r="Z375" s="14"/>
      <c r="AA375" s="14"/>
      <c r="AB375" s="14"/>
      <c r="AC375" s="22"/>
    </row>
    <row r="376" spans="23:29" x14ac:dyDescent="0.25">
      <c r="W376" s="18"/>
      <c r="X376" s="12"/>
      <c r="Y376" s="14"/>
      <c r="Z376" s="14"/>
      <c r="AA376" s="14"/>
      <c r="AB376" s="14"/>
      <c r="AC376" s="22"/>
    </row>
    <row r="377" spans="23:29" x14ac:dyDescent="0.25">
      <c r="W377" s="18"/>
      <c r="X377" s="12"/>
      <c r="Y377" s="14"/>
      <c r="Z377" s="14"/>
      <c r="AA377" s="14"/>
      <c r="AB377" s="14"/>
      <c r="AC377" s="22"/>
    </row>
    <row r="378" spans="23:29" x14ac:dyDescent="0.25">
      <c r="W378" s="18"/>
      <c r="X378" s="12"/>
      <c r="Y378" s="14"/>
      <c r="Z378" s="14"/>
      <c r="AA378" s="14"/>
      <c r="AB378" s="14"/>
      <c r="AC378" s="22"/>
    </row>
    <row r="379" spans="23:29" x14ac:dyDescent="0.25">
      <c r="W379" s="18"/>
      <c r="X379" s="12"/>
      <c r="Y379" s="14"/>
      <c r="Z379" s="14"/>
      <c r="AA379" s="14"/>
      <c r="AB379" s="14"/>
      <c r="AC379" s="22"/>
    </row>
    <row r="380" spans="23:29" x14ac:dyDescent="0.25">
      <c r="W380" s="18"/>
      <c r="X380" s="12"/>
      <c r="Y380" s="14"/>
      <c r="Z380" s="14"/>
      <c r="AA380" s="14"/>
      <c r="AB380" s="14"/>
      <c r="AC380" s="22"/>
    </row>
    <row r="381" spans="23:29" x14ac:dyDescent="0.25">
      <c r="W381" s="18"/>
      <c r="X381" s="12"/>
      <c r="Y381" s="14"/>
      <c r="Z381" s="14"/>
      <c r="AA381" s="14"/>
      <c r="AB381" s="14"/>
      <c r="AC381" s="22"/>
    </row>
    <row r="382" spans="23:29" x14ac:dyDescent="0.25">
      <c r="W382" s="18"/>
      <c r="X382" s="12"/>
      <c r="Y382" s="14"/>
      <c r="Z382" s="14"/>
      <c r="AA382" s="14"/>
      <c r="AB382" s="14"/>
      <c r="AC382" s="22"/>
    </row>
    <row r="383" spans="23:29" x14ac:dyDescent="0.25">
      <c r="W383" s="18"/>
      <c r="X383" s="12"/>
      <c r="Y383" s="14"/>
      <c r="Z383" s="14"/>
      <c r="AA383" s="14"/>
      <c r="AB383" s="14"/>
      <c r="AC383" s="22"/>
    </row>
    <row r="384" spans="23:29" x14ac:dyDescent="0.25">
      <c r="W384" s="18"/>
      <c r="X384" s="12"/>
      <c r="Y384" s="14"/>
      <c r="Z384" s="14"/>
      <c r="AA384" s="14"/>
      <c r="AB384" s="14"/>
      <c r="AC384" s="22"/>
    </row>
    <row r="385" spans="23:29" x14ac:dyDescent="0.25">
      <c r="W385" s="18"/>
      <c r="X385" s="12"/>
      <c r="Y385" s="14"/>
      <c r="Z385" s="14"/>
      <c r="AA385" s="14"/>
      <c r="AB385" s="14"/>
      <c r="AC385" s="22"/>
    </row>
    <row r="386" spans="23:29" x14ac:dyDescent="0.25">
      <c r="W386" s="18"/>
      <c r="X386" s="12"/>
      <c r="Y386" s="14"/>
      <c r="Z386" s="14"/>
      <c r="AA386" s="14"/>
      <c r="AB386" s="14"/>
      <c r="AC386" s="22"/>
    </row>
    <row r="387" spans="23:29" x14ac:dyDescent="0.25">
      <c r="W387" s="18"/>
      <c r="X387" s="12"/>
      <c r="Y387" s="14"/>
      <c r="Z387" s="14"/>
      <c r="AA387" s="14"/>
      <c r="AB387" s="14"/>
      <c r="AC387" s="22"/>
    </row>
    <row r="388" spans="23:29" x14ac:dyDescent="0.25">
      <c r="W388" s="18"/>
      <c r="X388" s="12"/>
      <c r="Y388" s="14"/>
      <c r="Z388" s="14"/>
      <c r="AA388" s="14"/>
      <c r="AB388" s="14"/>
      <c r="AC388" s="22"/>
    </row>
    <row r="389" spans="23:29" x14ac:dyDescent="0.25">
      <c r="W389" s="18"/>
      <c r="X389" s="12"/>
      <c r="Y389" s="14"/>
      <c r="Z389" s="14"/>
      <c r="AA389" s="14"/>
      <c r="AB389" s="14"/>
      <c r="AC389" s="22"/>
    </row>
    <row r="390" spans="23:29" x14ac:dyDescent="0.25">
      <c r="W390" s="18"/>
      <c r="X390" s="12"/>
      <c r="Y390" s="14"/>
      <c r="Z390" s="14"/>
      <c r="AA390" s="14"/>
      <c r="AB390" s="14"/>
      <c r="AC390" s="22"/>
    </row>
    <row r="391" spans="23:29" x14ac:dyDescent="0.25">
      <c r="W391" s="18"/>
      <c r="X391" s="12"/>
      <c r="Y391" s="14"/>
      <c r="Z391" s="14"/>
      <c r="AA391" s="14"/>
      <c r="AB391" s="14"/>
      <c r="AC391" s="22"/>
    </row>
    <row r="392" spans="23:29" x14ac:dyDescent="0.25">
      <c r="W392" s="18"/>
      <c r="X392" s="12"/>
      <c r="Y392" s="14"/>
      <c r="Z392" s="14"/>
      <c r="AA392" s="14"/>
      <c r="AB392" s="14"/>
      <c r="AC392" s="22"/>
    </row>
    <row r="393" spans="23:29" x14ac:dyDescent="0.25">
      <c r="W393" s="18"/>
      <c r="X393" s="12"/>
      <c r="Y393" s="14"/>
      <c r="Z393" s="14"/>
      <c r="AA393" s="14"/>
      <c r="AB393" s="14"/>
      <c r="AC393" s="22"/>
    </row>
    <row r="394" spans="23:29" x14ac:dyDescent="0.25">
      <c r="W394" s="18"/>
      <c r="X394" s="12"/>
      <c r="Y394" s="14"/>
      <c r="Z394" s="14"/>
      <c r="AA394" s="14"/>
      <c r="AB394" s="14"/>
      <c r="AC394" s="22"/>
    </row>
    <row r="395" spans="23:29" x14ac:dyDescent="0.25">
      <c r="W395" s="18"/>
      <c r="X395" s="12"/>
      <c r="Y395" s="14"/>
      <c r="Z395" s="14"/>
      <c r="AA395" s="14"/>
      <c r="AB395" s="14"/>
      <c r="AC395" s="22"/>
    </row>
    <row r="396" spans="23:29" x14ac:dyDescent="0.25">
      <c r="W396" s="18"/>
      <c r="X396" s="12"/>
      <c r="Y396" s="14"/>
      <c r="Z396" s="14"/>
      <c r="AA396" s="14"/>
      <c r="AB396" s="14"/>
      <c r="AC396" s="22"/>
    </row>
    <row r="397" spans="23:29" x14ac:dyDescent="0.25">
      <c r="W397" s="18"/>
      <c r="X397" s="12"/>
      <c r="Y397" s="14"/>
      <c r="Z397" s="14"/>
      <c r="AA397" s="14"/>
      <c r="AB397" s="14"/>
      <c r="AC397" s="22"/>
    </row>
    <row r="398" spans="23:29" x14ac:dyDescent="0.25">
      <c r="W398" s="18"/>
      <c r="X398" s="12"/>
      <c r="Y398" s="14"/>
      <c r="Z398" s="14"/>
      <c r="AA398" s="14"/>
      <c r="AB398" s="14"/>
      <c r="AC398" s="22"/>
    </row>
    <row r="399" spans="23:29" x14ac:dyDescent="0.25">
      <c r="W399" s="18"/>
      <c r="X399" s="12"/>
      <c r="Y399" s="14"/>
      <c r="Z399" s="14"/>
      <c r="AA399" s="14"/>
      <c r="AB399" s="14"/>
      <c r="AC399" s="22"/>
    </row>
    <row r="400" spans="23:29" x14ac:dyDescent="0.25">
      <c r="W400" s="18"/>
      <c r="X400" s="12"/>
      <c r="Y400" s="14"/>
      <c r="Z400" s="14"/>
      <c r="AA400" s="14"/>
      <c r="AB400" s="14"/>
      <c r="AC400" s="22"/>
    </row>
    <row r="401" spans="23:29" x14ac:dyDescent="0.25">
      <c r="W401" s="18"/>
      <c r="X401" s="12"/>
      <c r="Y401" s="14"/>
      <c r="Z401" s="14"/>
      <c r="AA401" s="14"/>
      <c r="AB401" s="14"/>
      <c r="AC401" s="22"/>
    </row>
    <row r="402" spans="23:29" x14ac:dyDescent="0.25">
      <c r="W402" s="18"/>
      <c r="X402" s="12"/>
      <c r="Y402" s="14"/>
      <c r="Z402" s="14"/>
      <c r="AA402" s="14"/>
      <c r="AB402" s="14"/>
      <c r="AC402" s="22"/>
    </row>
    <row r="403" spans="23:29" x14ac:dyDescent="0.25">
      <c r="W403" s="18"/>
      <c r="X403" s="12"/>
      <c r="Y403" s="14"/>
      <c r="Z403" s="14"/>
      <c r="AA403" s="14"/>
      <c r="AB403" s="14"/>
      <c r="AC403" s="22"/>
    </row>
    <row r="404" spans="23:29" x14ac:dyDescent="0.25">
      <c r="W404" s="18"/>
      <c r="X404" s="12"/>
      <c r="Y404" s="14"/>
      <c r="Z404" s="14"/>
      <c r="AA404" s="14"/>
      <c r="AB404" s="14"/>
      <c r="AC404" s="22"/>
    </row>
    <row r="405" spans="23:29" x14ac:dyDescent="0.25">
      <c r="W405" s="18"/>
      <c r="X405" s="12"/>
      <c r="Y405" s="14"/>
      <c r="Z405" s="14"/>
      <c r="AA405" s="14"/>
      <c r="AB405" s="14"/>
      <c r="AC405" s="22"/>
    </row>
    <row r="406" spans="23:29" x14ac:dyDescent="0.25">
      <c r="W406" s="18"/>
      <c r="X406" s="12"/>
      <c r="Y406" s="14"/>
      <c r="Z406" s="14"/>
      <c r="AA406" s="14"/>
      <c r="AB406" s="14"/>
      <c r="AC406" s="22"/>
    </row>
    <row r="407" spans="23:29" x14ac:dyDescent="0.25">
      <c r="W407" s="18"/>
      <c r="X407" s="12"/>
      <c r="Y407" s="14"/>
      <c r="Z407" s="14"/>
      <c r="AA407" s="14"/>
      <c r="AB407" s="14"/>
      <c r="AC407" s="22"/>
    </row>
    <row r="408" spans="23:29" x14ac:dyDescent="0.25">
      <c r="W408" s="18"/>
      <c r="X408" s="12"/>
      <c r="Y408" s="14"/>
      <c r="Z408" s="14"/>
      <c r="AA408" s="14"/>
      <c r="AB408" s="14"/>
      <c r="AC408" s="22"/>
    </row>
    <row r="409" spans="23:29" x14ac:dyDescent="0.25">
      <c r="W409" s="18"/>
      <c r="X409" s="12"/>
      <c r="Y409" s="14"/>
      <c r="Z409" s="14"/>
      <c r="AA409" s="14"/>
      <c r="AB409" s="14"/>
      <c r="AC409" s="22"/>
    </row>
    <row r="410" spans="23:29" x14ac:dyDescent="0.25">
      <c r="W410" s="18"/>
      <c r="X410" s="12"/>
      <c r="Y410" s="14"/>
      <c r="Z410" s="14"/>
      <c r="AA410" s="14"/>
      <c r="AB410" s="14"/>
      <c r="AC410" s="22"/>
    </row>
    <row r="411" spans="23:29" x14ac:dyDescent="0.25">
      <c r="W411" s="18"/>
      <c r="X411" s="12"/>
      <c r="Y411" s="14"/>
      <c r="Z411" s="14"/>
      <c r="AA411" s="14"/>
      <c r="AB411" s="14"/>
      <c r="AC411" s="22"/>
    </row>
    <row r="412" spans="23:29" x14ac:dyDescent="0.25">
      <c r="W412" s="18"/>
      <c r="X412" s="12"/>
      <c r="Y412" s="14"/>
      <c r="Z412" s="14"/>
      <c r="AA412" s="14"/>
      <c r="AB412" s="14"/>
      <c r="AC412" s="22"/>
    </row>
    <row r="413" spans="23:29" x14ac:dyDescent="0.25">
      <c r="W413" s="18"/>
      <c r="X413" s="12"/>
      <c r="Y413" s="14"/>
      <c r="Z413" s="14"/>
      <c r="AA413" s="14"/>
      <c r="AB413" s="14"/>
      <c r="AC413" s="22"/>
    </row>
    <row r="414" spans="23:29" x14ac:dyDescent="0.25">
      <c r="W414" s="18"/>
      <c r="X414" s="12"/>
      <c r="Y414" s="14"/>
      <c r="Z414" s="14"/>
      <c r="AA414" s="14"/>
      <c r="AB414" s="14"/>
      <c r="AC414" s="22"/>
    </row>
    <row r="415" spans="23:29" x14ac:dyDescent="0.25">
      <c r="W415" s="18"/>
      <c r="X415" s="12"/>
      <c r="Y415" s="14"/>
      <c r="Z415" s="14"/>
      <c r="AA415" s="14"/>
      <c r="AB415" s="14"/>
      <c r="AC415" s="22"/>
    </row>
    <row r="416" spans="23:29" x14ac:dyDescent="0.25">
      <c r="W416" s="18"/>
      <c r="X416" s="12"/>
      <c r="Y416" s="14"/>
      <c r="Z416" s="14"/>
      <c r="AA416" s="14"/>
      <c r="AB416" s="14"/>
      <c r="AC416" s="22"/>
    </row>
    <row r="417" spans="23:29" x14ac:dyDescent="0.25">
      <c r="W417" s="18"/>
      <c r="X417" s="12"/>
      <c r="Y417" s="14"/>
      <c r="Z417" s="14"/>
      <c r="AA417" s="14"/>
      <c r="AB417" s="14"/>
      <c r="AC417" s="22"/>
    </row>
    <row r="418" spans="23:29" x14ac:dyDescent="0.25">
      <c r="W418" s="18"/>
      <c r="X418" s="12"/>
      <c r="Y418" s="14"/>
      <c r="Z418" s="14"/>
      <c r="AA418" s="14"/>
      <c r="AB418" s="14"/>
      <c r="AC418" s="22"/>
    </row>
    <row r="419" spans="23:29" x14ac:dyDescent="0.25">
      <c r="W419" s="18"/>
      <c r="X419" s="12"/>
      <c r="Y419" s="14"/>
      <c r="Z419" s="14"/>
      <c r="AA419" s="14"/>
      <c r="AB419" s="14"/>
      <c r="AC419" s="22"/>
    </row>
    <row r="420" spans="23:29" x14ac:dyDescent="0.25">
      <c r="W420" s="18"/>
      <c r="X420" s="12"/>
      <c r="Y420" s="14"/>
      <c r="Z420" s="14"/>
      <c r="AA420" s="14"/>
      <c r="AB420" s="14"/>
      <c r="AC420" s="22"/>
    </row>
    <row r="421" spans="23:29" x14ac:dyDescent="0.25">
      <c r="W421" s="18"/>
      <c r="X421" s="12"/>
      <c r="Y421" s="14"/>
      <c r="Z421" s="14"/>
      <c r="AA421" s="14"/>
      <c r="AB421" s="14"/>
      <c r="AC421" s="22"/>
    </row>
    <row r="422" spans="23:29" x14ac:dyDescent="0.25">
      <c r="W422" s="18"/>
      <c r="X422" s="12"/>
      <c r="Y422" s="14"/>
      <c r="Z422" s="14"/>
      <c r="AA422" s="14"/>
      <c r="AB422" s="14"/>
      <c r="AC422" s="22"/>
    </row>
    <row r="423" spans="23:29" x14ac:dyDescent="0.25">
      <c r="W423" s="18"/>
      <c r="X423" s="12"/>
      <c r="Y423" s="14"/>
      <c r="Z423" s="14"/>
      <c r="AA423" s="14"/>
      <c r="AB423" s="14"/>
      <c r="AC423" s="22"/>
    </row>
    <row r="424" spans="23:29" x14ac:dyDescent="0.25">
      <c r="W424" s="18"/>
      <c r="X424" s="12"/>
      <c r="Y424" s="14"/>
      <c r="Z424" s="14"/>
      <c r="AA424" s="14"/>
      <c r="AB424" s="14"/>
      <c r="AC424" s="22"/>
    </row>
    <row r="425" spans="23:29" x14ac:dyDescent="0.25">
      <c r="W425" s="18"/>
      <c r="X425" s="12"/>
      <c r="Y425" s="14"/>
      <c r="Z425" s="14"/>
      <c r="AA425" s="14"/>
      <c r="AB425" s="14"/>
      <c r="AC425" s="22"/>
    </row>
    <row r="426" spans="23:29" x14ac:dyDescent="0.25">
      <c r="W426" s="18"/>
      <c r="X426" s="12"/>
      <c r="Y426" s="14"/>
      <c r="Z426" s="14"/>
      <c r="AA426" s="14"/>
      <c r="AB426" s="14"/>
      <c r="AC426" s="22"/>
    </row>
    <row r="427" spans="23:29" x14ac:dyDescent="0.25">
      <c r="W427" s="18"/>
      <c r="X427" s="12"/>
      <c r="Y427" s="14"/>
      <c r="Z427" s="14"/>
      <c r="AA427" s="14"/>
      <c r="AB427" s="14"/>
      <c r="AC427" s="22"/>
    </row>
    <row r="428" spans="23:29" x14ac:dyDescent="0.25">
      <c r="W428" s="18"/>
      <c r="X428" s="12"/>
      <c r="Y428" s="14"/>
      <c r="Z428" s="14"/>
      <c r="AA428" s="14"/>
      <c r="AB428" s="14"/>
      <c r="AC428" s="22"/>
    </row>
    <row r="429" spans="23:29" x14ac:dyDescent="0.25">
      <c r="W429" s="18"/>
      <c r="X429" s="12"/>
      <c r="Y429" s="14"/>
      <c r="Z429" s="14"/>
      <c r="AA429" s="14"/>
      <c r="AB429" s="14"/>
      <c r="AC429" s="22"/>
    </row>
    <row r="430" spans="23:29" x14ac:dyDescent="0.25">
      <c r="W430" s="18"/>
      <c r="X430" s="12"/>
      <c r="Y430" s="14"/>
      <c r="Z430" s="14"/>
      <c r="AA430" s="14"/>
      <c r="AB430" s="14"/>
      <c r="AC430" s="22"/>
    </row>
    <row r="431" spans="23:29" x14ac:dyDescent="0.25">
      <c r="W431" s="18"/>
      <c r="X431" s="12"/>
      <c r="Y431" s="14"/>
      <c r="Z431" s="14"/>
      <c r="AA431" s="14"/>
      <c r="AB431" s="14"/>
      <c r="AC431" s="22"/>
    </row>
    <row r="432" spans="23:29" x14ac:dyDescent="0.25">
      <c r="W432" s="18"/>
      <c r="X432" s="12"/>
      <c r="Y432" s="14"/>
      <c r="Z432" s="14"/>
      <c r="AA432" s="14"/>
      <c r="AB432" s="14"/>
      <c r="AC432" s="22"/>
    </row>
    <row r="433" spans="23:29" x14ac:dyDescent="0.25">
      <c r="W433" s="18"/>
      <c r="X433" s="12"/>
      <c r="Y433" s="14"/>
      <c r="Z433" s="14"/>
      <c r="AA433" s="14"/>
      <c r="AB433" s="14"/>
      <c r="AC433" s="22"/>
    </row>
    <row r="434" spans="23:29" x14ac:dyDescent="0.25">
      <c r="W434" s="18"/>
      <c r="X434" s="12"/>
      <c r="Y434" s="14"/>
      <c r="Z434" s="14"/>
      <c r="AA434" s="14"/>
      <c r="AB434" s="14"/>
      <c r="AC434" s="22"/>
    </row>
    <row r="435" spans="23:29" x14ac:dyDescent="0.25">
      <c r="W435" s="18"/>
      <c r="X435" s="12"/>
      <c r="Y435" s="14"/>
      <c r="Z435" s="14"/>
      <c r="AA435" s="14"/>
      <c r="AB435" s="14"/>
      <c r="AC435" s="22"/>
    </row>
    <row r="436" spans="23:29" x14ac:dyDescent="0.25">
      <c r="W436" s="18"/>
      <c r="X436" s="12"/>
      <c r="Y436" s="14"/>
      <c r="Z436" s="14"/>
      <c r="AA436" s="14"/>
      <c r="AB436" s="14"/>
      <c r="AC436" s="22"/>
    </row>
    <row r="437" spans="23:29" x14ac:dyDescent="0.25">
      <c r="W437" s="18"/>
      <c r="X437" s="12"/>
      <c r="Y437" s="14"/>
      <c r="Z437" s="14"/>
      <c r="AA437" s="14"/>
      <c r="AB437" s="14"/>
      <c r="AC437" s="22"/>
    </row>
    <row r="438" spans="23:29" x14ac:dyDescent="0.25">
      <c r="W438" s="18"/>
      <c r="X438" s="12"/>
      <c r="Y438" s="14"/>
      <c r="Z438" s="14"/>
      <c r="AA438" s="14"/>
      <c r="AB438" s="14"/>
      <c r="AC438" s="22"/>
    </row>
    <row r="439" spans="23:29" x14ac:dyDescent="0.25">
      <c r="W439" s="18"/>
      <c r="X439" s="12"/>
      <c r="Y439" s="14"/>
      <c r="Z439" s="14"/>
      <c r="AA439" s="14"/>
      <c r="AB439" s="14"/>
      <c r="AC439" s="22"/>
    </row>
    <row r="440" spans="23:29" x14ac:dyDescent="0.25">
      <c r="W440" s="18"/>
      <c r="X440" s="12"/>
      <c r="Y440" s="14"/>
      <c r="Z440" s="14"/>
      <c r="AA440" s="14"/>
      <c r="AB440" s="14"/>
      <c r="AC440" s="22"/>
    </row>
    <row r="441" spans="23:29" x14ac:dyDescent="0.25">
      <c r="W441" s="18"/>
      <c r="X441" s="12"/>
      <c r="Y441" s="14"/>
      <c r="Z441" s="14"/>
      <c r="AA441" s="14"/>
      <c r="AB441" s="14"/>
      <c r="AC441" s="22"/>
    </row>
    <row r="442" spans="23:29" x14ac:dyDescent="0.25">
      <c r="W442" s="18"/>
      <c r="X442" s="12"/>
      <c r="Y442" s="14"/>
      <c r="Z442" s="14"/>
      <c r="AA442" s="14"/>
      <c r="AB442" s="14"/>
      <c r="AC442" s="22"/>
    </row>
    <row r="443" spans="23:29" x14ac:dyDescent="0.25">
      <c r="W443" s="18"/>
      <c r="X443" s="12"/>
      <c r="Y443" s="14"/>
      <c r="Z443" s="14"/>
      <c r="AA443" s="14"/>
      <c r="AB443" s="14"/>
      <c r="AC443" s="22"/>
    </row>
    <row r="444" spans="23:29" x14ac:dyDescent="0.25">
      <c r="W444" s="18"/>
      <c r="X444" s="12"/>
      <c r="Y444" s="14"/>
      <c r="Z444" s="14"/>
      <c r="AA444" s="14"/>
      <c r="AB444" s="14"/>
      <c r="AC444" s="22"/>
    </row>
    <row r="445" spans="23:29" x14ac:dyDescent="0.25">
      <c r="W445" s="18"/>
      <c r="X445" s="12"/>
      <c r="Y445" s="14"/>
      <c r="Z445" s="14"/>
      <c r="AA445" s="14"/>
      <c r="AB445" s="14"/>
      <c r="AC445" s="22"/>
    </row>
    <row r="446" spans="23:29" x14ac:dyDescent="0.25">
      <c r="W446" s="18"/>
      <c r="X446" s="12"/>
      <c r="Y446" s="14"/>
      <c r="Z446" s="14"/>
      <c r="AA446" s="14"/>
      <c r="AB446" s="14"/>
      <c r="AC446" s="22"/>
    </row>
    <row r="447" spans="23:29" x14ac:dyDescent="0.25">
      <c r="W447" s="18"/>
      <c r="X447" s="12"/>
      <c r="Y447" s="14"/>
      <c r="Z447" s="14"/>
      <c r="AA447" s="14"/>
      <c r="AB447" s="14"/>
      <c r="AC447" s="22"/>
    </row>
    <row r="448" spans="23:29" x14ac:dyDescent="0.25">
      <c r="W448" s="18"/>
      <c r="X448" s="12"/>
      <c r="Y448" s="14"/>
      <c r="Z448" s="14"/>
      <c r="AA448" s="14"/>
      <c r="AB448" s="14"/>
      <c r="AC448" s="22"/>
    </row>
    <row r="449" spans="23:29" x14ac:dyDescent="0.25">
      <c r="W449" s="18"/>
      <c r="X449" s="12"/>
      <c r="Y449" s="14"/>
      <c r="Z449" s="14"/>
      <c r="AA449" s="14"/>
      <c r="AB449" s="14"/>
      <c r="AC449" s="22"/>
    </row>
    <row r="450" spans="23:29" x14ac:dyDescent="0.25">
      <c r="W450" s="18"/>
      <c r="X450" s="12"/>
      <c r="Y450" s="14"/>
      <c r="Z450" s="14"/>
      <c r="AA450" s="14"/>
      <c r="AB450" s="14"/>
      <c r="AC450" s="22"/>
    </row>
    <row r="451" spans="23:29" x14ac:dyDescent="0.25">
      <c r="W451" s="18"/>
      <c r="X451" s="12"/>
      <c r="Y451" s="14"/>
      <c r="Z451" s="14"/>
      <c r="AA451" s="14"/>
      <c r="AB451" s="14"/>
      <c r="AC451" s="22"/>
    </row>
    <row r="452" spans="23:29" x14ac:dyDescent="0.25">
      <c r="W452" s="18"/>
      <c r="X452" s="12"/>
      <c r="Y452" s="14"/>
      <c r="Z452" s="14"/>
      <c r="AA452" s="14"/>
      <c r="AB452" s="14"/>
      <c r="AC452" s="22"/>
    </row>
    <row r="453" spans="23:29" x14ac:dyDescent="0.25">
      <c r="W453" s="18"/>
      <c r="X453" s="12"/>
      <c r="Y453" s="14"/>
      <c r="Z453" s="14"/>
      <c r="AA453" s="14"/>
      <c r="AB453" s="14"/>
      <c r="AC453" s="22"/>
    </row>
    <row r="454" spans="23:29" x14ac:dyDescent="0.25">
      <c r="W454" s="18"/>
      <c r="X454" s="12"/>
      <c r="Y454" s="14"/>
      <c r="Z454" s="14"/>
      <c r="AA454" s="14"/>
      <c r="AB454" s="14"/>
      <c r="AC454" s="22"/>
    </row>
    <row r="455" spans="23:29" x14ac:dyDescent="0.25">
      <c r="W455" s="18"/>
      <c r="X455" s="12"/>
      <c r="Y455" s="14"/>
      <c r="Z455" s="14"/>
      <c r="AA455" s="14"/>
      <c r="AB455" s="14"/>
      <c r="AC455" s="22"/>
    </row>
    <row r="456" spans="23:29" x14ac:dyDescent="0.25">
      <c r="W456" s="18"/>
      <c r="X456" s="12"/>
      <c r="Y456" s="14"/>
      <c r="Z456" s="14"/>
      <c r="AA456" s="14"/>
      <c r="AB456" s="14"/>
      <c r="AC456" s="22"/>
    </row>
    <row r="457" spans="23:29" x14ac:dyDescent="0.25">
      <c r="W457" s="18"/>
      <c r="X457" s="12"/>
      <c r="Y457" s="14"/>
      <c r="Z457" s="14"/>
      <c r="AA457" s="14"/>
      <c r="AB457" s="14"/>
      <c r="AC457" s="22"/>
    </row>
    <row r="458" spans="23:29" x14ac:dyDescent="0.25">
      <c r="W458" s="18"/>
      <c r="X458" s="12"/>
      <c r="Y458" s="14"/>
      <c r="Z458" s="14"/>
      <c r="AA458" s="14"/>
      <c r="AB458" s="14"/>
      <c r="AC458" s="22"/>
    </row>
    <row r="459" spans="23:29" x14ac:dyDescent="0.25">
      <c r="W459" s="18"/>
      <c r="X459" s="12"/>
      <c r="Y459" s="14"/>
      <c r="Z459" s="14"/>
      <c r="AA459" s="14"/>
      <c r="AB459" s="14"/>
      <c r="AC459" s="22"/>
    </row>
    <row r="460" spans="23:29" x14ac:dyDescent="0.25">
      <c r="W460" s="18"/>
      <c r="X460" s="12"/>
      <c r="Y460" s="14"/>
      <c r="Z460" s="14"/>
      <c r="AA460" s="14"/>
      <c r="AB460" s="14"/>
      <c r="AC460" s="22"/>
    </row>
    <row r="461" spans="23:29" x14ac:dyDescent="0.25">
      <c r="W461" s="18"/>
      <c r="X461" s="12"/>
      <c r="Y461" s="14"/>
      <c r="Z461" s="14"/>
      <c r="AA461" s="14"/>
      <c r="AB461" s="14"/>
      <c r="AC461" s="22"/>
    </row>
    <row r="462" spans="23:29" x14ac:dyDescent="0.25">
      <c r="W462" s="18"/>
      <c r="X462" s="12"/>
      <c r="Y462" s="14"/>
      <c r="Z462" s="14"/>
      <c r="AA462" s="14"/>
      <c r="AB462" s="14"/>
      <c r="AC462" s="22"/>
    </row>
    <row r="463" spans="23:29" x14ac:dyDescent="0.25">
      <c r="W463" s="18"/>
      <c r="X463" s="12"/>
      <c r="Y463" s="14"/>
      <c r="Z463" s="14"/>
      <c r="AA463" s="14"/>
      <c r="AB463" s="14"/>
      <c r="AC463" s="22"/>
    </row>
    <row r="464" spans="23:29" x14ac:dyDescent="0.25">
      <c r="W464" s="18"/>
      <c r="X464" s="12"/>
      <c r="Y464" s="14"/>
      <c r="Z464" s="14"/>
      <c r="AA464" s="14"/>
      <c r="AB464" s="14"/>
      <c r="AC464" s="22"/>
    </row>
    <row r="465" spans="23:29" x14ac:dyDescent="0.25">
      <c r="W465" s="18"/>
      <c r="X465" s="12"/>
      <c r="Y465" s="14"/>
      <c r="Z465" s="14"/>
      <c r="AA465" s="14"/>
      <c r="AB465" s="14"/>
      <c r="AC465" s="22"/>
    </row>
    <row r="466" spans="23:29" x14ac:dyDescent="0.25">
      <c r="W466" s="18"/>
      <c r="X466" s="12"/>
      <c r="Y466" s="14"/>
      <c r="Z466" s="14"/>
      <c r="AA466" s="14"/>
      <c r="AB466" s="14"/>
      <c r="AC466" s="22"/>
    </row>
    <row r="467" spans="23:29" x14ac:dyDescent="0.25">
      <c r="W467" s="18"/>
      <c r="X467" s="12"/>
      <c r="Y467" s="14"/>
      <c r="Z467" s="14"/>
      <c r="AA467" s="14"/>
      <c r="AB467" s="14"/>
      <c r="AC467" s="22"/>
    </row>
    <row r="468" spans="23:29" x14ac:dyDescent="0.25">
      <c r="W468" s="18"/>
      <c r="X468" s="12"/>
      <c r="Y468" s="14"/>
      <c r="Z468" s="14"/>
      <c r="AA468" s="14"/>
      <c r="AB468" s="14"/>
      <c r="AC468" s="22"/>
    </row>
    <row r="469" spans="23:29" x14ac:dyDescent="0.25">
      <c r="W469" s="18"/>
      <c r="X469" s="12"/>
      <c r="Y469" s="14"/>
      <c r="Z469" s="14"/>
      <c r="AA469" s="14"/>
      <c r="AB469" s="14"/>
      <c r="AC469" s="22"/>
    </row>
    <row r="470" spans="23:29" x14ac:dyDescent="0.25">
      <c r="W470" s="18"/>
      <c r="X470" s="12"/>
      <c r="Y470" s="14"/>
      <c r="Z470" s="14"/>
      <c r="AA470" s="14"/>
      <c r="AB470" s="14"/>
      <c r="AC470" s="22"/>
    </row>
    <row r="471" spans="23:29" x14ac:dyDescent="0.25">
      <c r="W471" s="18"/>
      <c r="X471" s="12"/>
      <c r="Y471" s="14"/>
      <c r="Z471" s="14"/>
      <c r="AA471" s="14"/>
      <c r="AB471" s="14"/>
      <c r="AC471" s="22"/>
    </row>
    <row r="472" spans="23:29" x14ac:dyDescent="0.25">
      <c r="W472" s="18"/>
      <c r="X472" s="12"/>
      <c r="Y472" s="14"/>
      <c r="Z472" s="14"/>
      <c r="AA472" s="14"/>
      <c r="AB472" s="14"/>
      <c r="AC472" s="22"/>
    </row>
    <row r="473" spans="23:29" x14ac:dyDescent="0.25">
      <c r="W473" s="18"/>
      <c r="X473" s="12"/>
      <c r="Y473" s="14"/>
      <c r="Z473" s="14"/>
      <c r="AA473" s="14"/>
      <c r="AB473" s="14"/>
      <c r="AC473" s="22"/>
    </row>
    <row r="474" spans="23:29" x14ac:dyDescent="0.25">
      <c r="W474" s="18"/>
      <c r="X474" s="12"/>
      <c r="Y474" s="14"/>
      <c r="Z474" s="14"/>
      <c r="AA474" s="14"/>
      <c r="AB474" s="14"/>
      <c r="AC474" s="22"/>
    </row>
    <row r="475" spans="23:29" x14ac:dyDescent="0.25">
      <c r="W475" s="18"/>
      <c r="X475" s="12"/>
      <c r="Y475" s="14"/>
      <c r="Z475" s="14"/>
      <c r="AA475" s="14"/>
      <c r="AB475" s="14"/>
      <c r="AC475" s="22"/>
    </row>
    <row r="476" spans="23:29" x14ac:dyDescent="0.25">
      <c r="W476" s="18"/>
      <c r="X476" s="12"/>
      <c r="Y476" s="14"/>
      <c r="Z476" s="14"/>
      <c r="AA476" s="14"/>
      <c r="AB476" s="14"/>
      <c r="AC476" s="22"/>
    </row>
    <row r="477" spans="23:29" x14ac:dyDescent="0.25">
      <c r="W477" s="18"/>
      <c r="X477" s="12"/>
      <c r="Y477" s="14"/>
      <c r="Z477" s="14"/>
      <c r="AA477" s="14"/>
      <c r="AB477" s="14"/>
      <c r="AC477" s="22"/>
    </row>
    <row r="478" spans="23:29" x14ac:dyDescent="0.25">
      <c r="W478" s="18"/>
      <c r="X478" s="12"/>
      <c r="Y478" s="14"/>
      <c r="Z478" s="14"/>
      <c r="AA478" s="14"/>
      <c r="AB478" s="14"/>
      <c r="AC478" s="22"/>
    </row>
    <row r="479" spans="23:29" x14ac:dyDescent="0.25">
      <c r="W479" s="18"/>
      <c r="X479" s="12"/>
      <c r="Y479" s="14"/>
      <c r="Z479" s="14"/>
      <c r="AA479" s="14"/>
      <c r="AB479" s="14"/>
      <c r="AC479" s="22"/>
    </row>
    <row r="480" spans="23:29" x14ac:dyDescent="0.25">
      <c r="W480" s="18"/>
      <c r="X480" s="12"/>
      <c r="Y480" s="14"/>
      <c r="Z480" s="14"/>
      <c r="AA480" s="14"/>
      <c r="AB480" s="14"/>
      <c r="AC480" s="22"/>
    </row>
    <row r="481" spans="23:29" x14ac:dyDescent="0.25">
      <c r="W481" s="18"/>
      <c r="X481" s="12"/>
      <c r="Y481" s="14"/>
      <c r="Z481" s="14"/>
      <c r="AA481" s="14"/>
      <c r="AB481" s="14"/>
      <c r="AC481" s="22"/>
    </row>
    <row r="482" spans="23:29" x14ac:dyDescent="0.25">
      <c r="W482" s="18"/>
      <c r="X482" s="12"/>
      <c r="Y482" s="14"/>
      <c r="Z482" s="14"/>
      <c r="AA482" s="14"/>
      <c r="AB482" s="14"/>
      <c r="AC482" s="22"/>
    </row>
    <row r="483" spans="23:29" x14ac:dyDescent="0.25">
      <c r="W483" s="18"/>
      <c r="X483" s="12"/>
      <c r="Y483" s="14"/>
      <c r="Z483" s="14"/>
      <c r="AA483" s="14"/>
      <c r="AB483" s="14"/>
      <c r="AC483" s="22"/>
    </row>
    <row r="484" spans="23:29" x14ac:dyDescent="0.25">
      <c r="W484" s="18"/>
      <c r="X484" s="12"/>
      <c r="Y484" s="14"/>
      <c r="Z484" s="14"/>
      <c r="AA484" s="14"/>
      <c r="AB484" s="14"/>
      <c r="AC484" s="22"/>
    </row>
    <row r="485" spans="23:29" x14ac:dyDescent="0.25">
      <c r="W485" s="18"/>
      <c r="X485" s="12"/>
      <c r="Y485" s="14"/>
      <c r="Z485" s="14"/>
      <c r="AA485" s="14"/>
      <c r="AB485" s="14"/>
      <c r="AC485" s="22"/>
    </row>
    <row r="486" spans="23:29" x14ac:dyDescent="0.25">
      <c r="W486" s="18"/>
      <c r="X486" s="12"/>
      <c r="Y486" s="14"/>
      <c r="Z486" s="14"/>
      <c r="AA486" s="14"/>
      <c r="AB486" s="14"/>
      <c r="AC486" s="22"/>
    </row>
    <row r="487" spans="23:29" x14ac:dyDescent="0.25">
      <c r="W487" s="18"/>
      <c r="X487" s="12"/>
      <c r="Y487" s="14"/>
      <c r="Z487" s="14"/>
      <c r="AA487" s="14"/>
      <c r="AB487" s="14"/>
      <c r="AC487" s="22"/>
    </row>
    <row r="488" spans="23:29" x14ac:dyDescent="0.25">
      <c r="W488" s="18"/>
      <c r="X488" s="12"/>
      <c r="Y488" s="14"/>
      <c r="Z488" s="14"/>
      <c r="AA488" s="14"/>
      <c r="AB488" s="14"/>
      <c r="AC488" s="22"/>
    </row>
    <row r="489" spans="23:29" x14ac:dyDescent="0.25">
      <c r="W489" s="18"/>
      <c r="X489" s="12"/>
      <c r="Y489" s="14"/>
      <c r="Z489" s="14"/>
      <c r="AA489" s="14"/>
      <c r="AB489" s="14"/>
      <c r="AC489" s="22"/>
    </row>
    <row r="490" spans="23:29" x14ac:dyDescent="0.25">
      <c r="W490" s="18"/>
      <c r="X490" s="12"/>
      <c r="Y490" s="14"/>
      <c r="Z490" s="14"/>
      <c r="AA490" s="14"/>
      <c r="AB490" s="14"/>
      <c r="AC490" s="22"/>
    </row>
    <row r="491" spans="23:29" x14ac:dyDescent="0.25">
      <c r="W491" s="18"/>
      <c r="X491" s="12"/>
      <c r="Y491" s="14"/>
      <c r="Z491" s="14"/>
      <c r="AA491" s="14"/>
      <c r="AB491" s="14"/>
      <c r="AC491" s="22"/>
    </row>
    <row r="492" spans="23:29" x14ac:dyDescent="0.25">
      <c r="W492" s="18"/>
      <c r="X492" s="12"/>
      <c r="Y492" s="14"/>
      <c r="Z492" s="14"/>
      <c r="AA492" s="14"/>
      <c r="AB492" s="14"/>
      <c r="AC492" s="22"/>
    </row>
    <row r="493" spans="23:29" x14ac:dyDescent="0.25">
      <c r="W493" s="18"/>
      <c r="X493" s="12"/>
      <c r="Y493" s="14"/>
      <c r="Z493" s="14"/>
      <c r="AA493" s="14"/>
      <c r="AB493" s="14"/>
      <c r="AC493" s="22"/>
    </row>
    <row r="494" spans="23:29" x14ac:dyDescent="0.25">
      <c r="W494" s="18"/>
      <c r="X494" s="12"/>
      <c r="Y494" s="14"/>
      <c r="Z494" s="14"/>
      <c r="AA494" s="14"/>
      <c r="AB494" s="14"/>
      <c r="AC494" s="22"/>
    </row>
    <row r="495" spans="23:29" x14ac:dyDescent="0.25">
      <c r="W495" s="18"/>
      <c r="X495" s="12"/>
      <c r="Y495" s="14"/>
      <c r="Z495" s="14"/>
      <c r="AA495" s="14"/>
      <c r="AB495" s="14"/>
      <c r="AC495" s="22"/>
    </row>
    <row r="496" spans="23:29" x14ac:dyDescent="0.25">
      <c r="W496" s="18"/>
      <c r="X496" s="12"/>
      <c r="Y496" s="14"/>
      <c r="Z496" s="14"/>
      <c r="AA496" s="14"/>
      <c r="AB496" s="14"/>
      <c r="AC496" s="22"/>
    </row>
    <row r="497" spans="23:29" x14ac:dyDescent="0.25">
      <c r="W497" s="18"/>
      <c r="X497" s="12"/>
      <c r="Y497" s="14"/>
      <c r="Z497" s="14"/>
      <c r="AA497" s="14"/>
      <c r="AB497" s="14"/>
      <c r="AC497" s="22"/>
    </row>
    <row r="498" spans="23:29" x14ac:dyDescent="0.25">
      <c r="W498" s="18"/>
      <c r="X498" s="12"/>
      <c r="Y498" s="14"/>
      <c r="Z498" s="14"/>
      <c r="AA498" s="14"/>
      <c r="AB498" s="14"/>
      <c r="AC498" s="22"/>
    </row>
    <row r="499" spans="23:29" x14ac:dyDescent="0.25">
      <c r="W499" s="18"/>
      <c r="X499" s="12"/>
      <c r="Y499" s="14"/>
      <c r="Z499" s="14"/>
      <c r="AA499" s="14"/>
      <c r="AB499" s="14"/>
      <c r="AC499" s="22"/>
    </row>
    <row r="500" spans="23:29" ht="13.8" thickBot="1" x14ac:dyDescent="0.3">
      <c r="W500" s="23"/>
      <c r="X500" s="24"/>
      <c r="Y500" s="25"/>
      <c r="Z500" s="25"/>
      <c r="AA500" s="25"/>
      <c r="AB500" s="25"/>
      <c r="AC500" s="26"/>
    </row>
  </sheetData>
  <sortState xmlns:xlrd2="http://schemas.microsoft.com/office/spreadsheetml/2017/richdata2" ref="A3:A22">
    <sortCondition ref="A3:A22"/>
  </sortState>
  <phoneticPr fontId="2" type="noConversion"/>
  <conditionalFormatting sqref="W1:W62 W64:W500">
    <cfRule type="duplicateValues" dxfId="9" priority="11"/>
  </conditionalFormatting>
  <conditionalFormatting sqref="M2:M8">
    <cfRule type="duplicateValues" dxfId="8" priority="10"/>
  </conditionalFormatting>
  <conditionalFormatting sqref="Q2:Q8">
    <cfRule type="duplicateValues" dxfId="7" priority="9"/>
  </conditionalFormatting>
  <conditionalFormatting sqref="R2:R3">
    <cfRule type="duplicateValues" dxfId="6" priority="8"/>
  </conditionalFormatting>
  <conditionalFormatting sqref="S2:S3">
    <cfRule type="duplicateValues" dxfId="5" priority="7"/>
  </conditionalFormatting>
  <conditionalFormatting sqref="T2:T4">
    <cfRule type="duplicateValues" dxfId="4" priority="5"/>
  </conditionalFormatting>
  <conditionalFormatting sqref="T5:T6">
    <cfRule type="duplicateValues" dxfId="3" priority="4"/>
  </conditionalFormatting>
  <conditionalFormatting sqref="U2:U4">
    <cfRule type="duplicateValues" dxfId="2" priority="3"/>
  </conditionalFormatting>
  <conditionalFormatting sqref="U5:U7">
    <cfRule type="duplicateValues" dxfId="1" priority="2"/>
  </conditionalFormatting>
  <conditionalFormatting sqref="N3:N5">
    <cfRule type="duplicateValues" dxfId="0" priority="1"/>
  </conditionalFormatting>
  <pageMargins left="0.7" right="0.7" top="0.75" bottom="0.75" header="0.3" footer="0.3"/>
  <pageSetup orientation="portrait" r:id="rId1"/>
  <ignoredErrors>
    <ignoredError sqref="AB2:AB6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10C83-DC44-4A0E-86EA-30E825DA2084}">
  <sheetPr codeName="Feuil3"/>
  <dimension ref="A6:I50"/>
  <sheetViews>
    <sheetView workbookViewId="0">
      <selection activeCell="I7" sqref="I7"/>
    </sheetView>
  </sheetViews>
  <sheetFormatPr baseColWidth="10" defaultRowHeight="14.4" x14ac:dyDescent="0.3"/>
  <cols>
    <col min="1" max="1" width="15.21875" bestFit="1" customWidth="1"/>
    <col min="2" max="2" width="15.77734375" bestFit="1" customWidth="1"/>
    <col min="3" max="3" width="13.88671875" bestFit="1" customWidth="1"/>
    <col min="4" max="4" width="86.109375" bestFit="1" customWidth="1"/>
    <col min="5" max="5" width="18" bestFit="1" customWidth="1"/>
    <col min="6" max="6" width="16.21875" customWidth="1"/>
    <col min="7" max="7" width="58.5546875" customWidth="1"/>
    <col min="8" max="8" width="26.5546875" customWidth="1"/>
  </cols>
  <sheetData>
    <row r="6" spans="1:9" s="10" customFormat="1" x14ac:dyDescent="0.3">
      <c r="A6" s="9" t="s">
        <v>0</v>
      </c>
      <c r="B6" s="9" t="s">
        <v>5</v>
      </c>
      <c r="C6" s="9" t="s">
        <v>32</v>
      </c>
      <c r="D6" s="9" t="s">
        <v>2</v>
      </c>
      <c r="E6" s="9" t="s">
        <v>49</v>
      </c>
      <c r="F6" s="9" t="s">
        <v>48</v>
      </c>
      <c r="G6" s="9" t="s">
        <v>113</v>
      </c>
      <c r="H6" s="9" t="s">
        <v>4</v>
      </c>
      <c r="I6" s="10" t="s">
        <v>210</v>
      </c>
    </row>
    <row r="7" spans="1:9" x14ac:dyDescent="0.3">
      <c r="A7" s="7">
        <v>45953.408067129632</v>
      </c>
      <c r="B7" s="6" t="s">
        <v>17</v>
      </c>
      <c r="C7" s="6" t="s">
        <v>38</v>
      </c>
      <c r="D7" s="6" t="s">
        <v>208</v>
      </c>
      <c r="E7" s="8">
        <v>1</v>
      </c>
      <c r="F7" s="8">
        <f>IF(ISERROR(VLOOKUP($D7,BDD!$W$2:$AC$200,7,FALSE)),"",VLOOKUP($D7,BDD!$W$2:$AC$200,7,FALSE))</f>
        <v>-1</v>
      </c>
      <c r="G7" s="5">
        <v>202</v>
      </c>
      <c r="H7" s="6"/>
    </row>
    <row r="8" spans="1:9" x14ac:dyDescent="0.3">
      <c r="A8" s="7">
        <v>45953.40865740741</v>
      </c>
      <c r="B8" s="6" t="s">
        <v>17</v>
      </c>
      <c r="C8" s="6"/>
      <c r="D8" s="6" t="s">
        <v>209</v>
      </c>
      <c r="E8" s="8"/>
      <c r="F8" s="8">
        <f>IF(ISERROR(VLOOKUP($D8,BDD!$W$2:$AC$200,7,FALSE)),"",VLOOKUP($D8,BDD!$W$2:$AC$200,7,FALSE))</f>
        <v>0</v>
      </c>
      <c r="G8" s="5" t="str">
        <f>IF(ISERROR(VLOOKUP(#REF!,BDD!$W$2:$Y$200,3,FALSE)),"",VLOOKUP(#REF!,BDD!$W$2:$Y$200,3,FALSE))</f>
        <v/>
      </c>
      <c r="H8" s="6"/>
    </row>
    <row r="9" spans="1:9" x14ac:dyDescent="0.3">
      <c r="A9" s="7"/>
      <c r="B9" s="6"/>
      <c r="C9" s="6"/>
      <c r="D9" s="6"/>
      <c r="E9" s="8"/>
      <c r="F9" s="8" t="str">
        <f>IF(ISERROR(VLOOKUP($D9,BDD!$W$2:$AC$200,7,FALSE)),"",VLOOKUP($D9,BDD!$W$2:$AC$200,7,FALSE))</f>
        <v/>
      </c>
      <c r="G9" s="5" t="str">
        <f>IF(ISERROR(VLOOKUP(#REF!,BDD!$W$2:$Y$200,3,FALSE)),"",VLOOKUP(#REF!,BDD!$W$2:$Y$200,3,FALSE))</f>
        <v/>
      </c>
      <c r="H9" s="6"/>
    </row>
    <row r="10" spans="1:9" x14ac:dyDescent="0.3">
      <c r="A10" s="7"/>
      <c r="B10" s="6"/>
      <c r="C10" s="6"/>
      <c r="D10" s="6"/>
      <c r="E10" s="8"/>
      <c r="F10" s="8" t="str">
        <f>IF(ISERROR(VLOOKUP($D10,BDD!$W$2:$AC$200,7,FALSE)),"",VLOOKUP($D10,BDD!$W$2:$AC$200,7,FALSE))</f>
        <v/>
      </c>
      <c r="G10" s="5" t="str">
        <f>IF(ISERROR(VLOOKUP(#REF!,BDD!$W$2:$Y$200,3,FALSE)),"",VLOOKUP(#REF!,BDD!$W$2:$Y$200,3,FALSE))</f>
        <v/>
      </c>
      <c r="H10" s="6"/>
    </row>
    <row r="11" spans="1:9" x14ac:dyDescent="0.3">
      <c r="A11" s="7"/>
      <c r="B11" s="6"/>
      <c r="C11" s="6"/>
      <c r="D11" s="6"/>
      <c r="E11" s="8"/>
      <c r="F11" s="8" t="str">
        <f>IF(ISERROR(VLOOKUP($D11,BDD!$W$2:$AC$200,7,FALSE)),"",VLOOKUP($D11,BDD!$W$2:$AC$200,7,FALSE))</f>
        <v/>
      </c>
      <c r="G11" s="5" t="str">
        <f>IF(ISERROR(VLOOKUP(#REF!,BDD!$W$2:$Y$200,3,FALSE)),"",VLOOKUP(#REF!,BDD!$W$2:$Y$200,3,FALSE))</f>
        <v/>
      </c>
      <c r="H11" s="6"/>
    </row>
    <row r="12" spans="1:9" x14ac:dyDescent="0.3">
      <c r="A12" s="7"/>
      <c r="B12" s="6"/>
      <c r="C12" s="6"/>
      <c r="D12" s="6"/>
      <c r="E12" s="8"/>
      <c r="F12" s="8" t="str">
        <f>IF(ISERROR(VLOOKUP($D12,BDD!$W$2:$AC$200,7,FALSE)),"",VLOOKUP($D12,BDD!$W$2:$AC$200,7,FALSE))</f>
        <v/>
      </c>
      <c r="G12" s="5" t="str">
        <f>IF(ISERROR(VLOOKUP(#REF!,BDD!$W$2:$Y$200,3,FALSE)),"",VLOOKUP(#REF!,BDD!$W$2:$Y$200,3,FALSE))</f>
        <v/>
      </c>
      <c r="H12" s="6"/>
    </row>
    <row r="13" spans="1:9" x14ac:dyDescent="0.3">
      <c r="A13" s="7"/>
      <c r="B13" s="6"/>
      <c r="C13" s="6"/>
      <c r="D13" s="6"/>
      <c r="E13" s="8"/>
      <c r="F13" s="8" t="str">
        <f>IF(ISERROR(VLOOKUP($D13,BDD!$W$2:$AC$200,7,FALSE)),"",VLOOKUP($D13,BDD!$W$2:$AC$200,7,FALSE))</f>
        <v/>
      </c>
      <c r="G13" s="5" t="str">
        <f>IF(ISERROR(VLOOKUP(#REF!,BDD!$W$2:$Y$200,3,FALSE)),"",VLOOKUP(#REF!,BDD!$W$2:$Y$200,3,FALSE))</f>
        <v/>
      </c>
      <c r="H13" s="6"/>
    </row>
    <row r="14" spans="1:9" x14ac:dyDescent="0.3">
      <c r="A14" s="7"/>
      <c r="B14" s="6"/>
      <c r="C14" s="6"/>
      <c r="D14" s="6"/>
      <c r="E14" s="8"/>
      <c r="F14" s="8" t="str">
        <f>IF(ISERROR(VLOOKUP($D14,BDD!$W$2:$AC$200,7,FALSE)),"",VLOOKUP($D14,BDD!$W$2:$AC$200,7,FALSE))</f>
        <v/>
      </c>
      <c r="G14" s="5" t="str">
        <f>IF(ISERROR(VLOOKUP(#REF!,BDD!$W$2:$Y$200,3,FALSE)),"",VLOOKUP(#REF!,BDD!$W$2:$Y$200,3,FALSE))</f>
        <v/>
      </c>
      <c r="H14" s="6"/>
    </row>
    <row r="15" spans="1:9" x14ac:dyDescent="0.3">
      <c r="A15" s="7"/>
      <c r="B15" s="6"/>
      <c r="C15" s="6"/>
      <c r="D15" s="6"/>
      <c r="E15" s="8"/>
      <c r="F15" s="8" t="str">
        <f>IF(ISERROR(VLOOKUP($D15,BDD!$W$2:$AC$200,7,FALSE)),"",VLOOKUP($D15,BDD!$W$2:$AC$200,7,FALSE))</f>
        <v/>
      </c>
      <c r="G15" s="5" t="str">
        <f>IF(ISERROR(VLOOKUP(#REF!,BDD!$W$2:$Y$200,3,FALSE)),"",VLOOKUP(#REF!,BDD!$W$2:$Y$200,3,FALSE))</f>
        <v/>
      </c>
      <c r="H15" s="6"/>
    </row>
    <row r="16" spans="1:9" x14ac:dyDescent="0.3">
      <c r="A16" s="7"/>
      <c r="B16" s="6"/>
      <c r="C16" s="6"/>
      <c r="D16" s="6"/>
      <c r="E16" s="8"/>
      <c r="F16" s="8" t="str">
        <f>IF(ISERROR(VLOOKUP($D16,BDD!$W$2:$AC$200,7,FALSE)),"",VLOOKUP($D16,BDD!$W$2:$AC$200,7,FALSE))</f>
        <v/>
      </c>
      <c r="G16" s="5" t="str">
        <f>IF(ISERROR(VLOOKUP(#REF!,BDD!$W$2:$Y$200,3,FALSE)),"",VLOOKUP(#REF!,BDD!$W$2:$Y$200,3,FALSE))</f>
        <v/>
      </c>
      <c r="H16" s="6"/>
    </row>
    <row r="17" spans="1:8" x14ac:dyDescent="0.3">
      <c r="A17" s="7"/>
      <c r="B17" s="6"/>
      <c r="C17" s="6"/>
      <c r="D17" s="6"/>
      <c r="E17" s="8"/>
      <c r="F17" s="8" t="str">
        <f>IF(ISERROR(VLOOKUP($D17,BDD!$W$2:$AC$200,7,FALSE)),"",VLOOKUP($D17,BDD!$W$2:$AC$200,7,FALSE))</f>
        <v/>
      </c>
      <c r="G17" s="5" t="str">
        <f>IF(ISERROR(VLOOKUP(#REF!,BDD!$W$2:$Y$200,3,FALSE)),"",VLOOKUP(#REF!,BDD!$W$2:$Y$200,3,FALSE))</f>
        <v/>
      </c>
      <c r="H17" s="6"/>
    </row>
    <row r="18" spans="1:8" x14ac:dyDescent="0.3">
      <c r="A18" s="7"/>
      <c r="B18" s="6"/>
      <c r="C18" s="6"/>
      <c r="D18" s="6"/>
      <c r="E18" s="8"/>
      <c r="F18" s="8" t="str">
        <f>IF(ISERROR(VLOOKUP($D18,BDD!$W$2:$AC$200,7,FALSE)),"",VLOOKUP($D18,BDD!$W$2:$AC$200,7,FALSE))</f>
        <v/>
      </c>
      <c r="G18" s="5" t="str">
        <f>IF(ISERROR(VLOOKUP(#REF!,BDD!$W$2:$Y$200,3,FALSE)),"",VLOOKUP(#REF!,BDD!$W$2:$Y$200,3,FALSE))</f>
        <v/>
      </c>
      <c r="H18" s="6"/>
    </row>
    <row r="19" spans="1:8" x14ac:dyDescent="0.3">
      <c r="A19" s="7"/>
      <c r="B19" s="6"/>
      <c r="C19" s="6"/>
      <c r="D19" s="6"/>
      <c r="E19" s="8"/>
      <c r="F19" s="8" t="str">
        <f>IF(ISERROR(VLOOKUP($D19,BDD!$W$2:$AC$200,7,FALSE)),"",VLOOKUP($D19,BDD!$W$2:$AC$200,7,FALSE))</f>
        <v/>
      </c>
      <c r="G19" s="5" t="str">
        <f>IF(ISERROR(VLOOKUP(#REF!,BDD!$W$2:$Y$200,3,FALSE)),"",VLOOKUP(#REF!,BDD!$W$2:$Y$200,3,FALSE))</f>
        <v/>
      </c>
      <c r="H19" s="6"/>
    </row>
    <row r="20" spans="1:8" x14ac:dyDescent="0.3">
      <c r="A20" s="7"/>
      <c r="B20" s="6"/>
      <c r="C20" s="6"/>
      <c r="D20" s="6"/>
      <c r="E20" s="8"/>
      <c r="F20" s="8" t="str">
        <f>IF(ISERROR(VLOOKUP($D20,BDD!$W$2:$AC$200,7,FALSE)),"",VLOOKUP($D20,BDD!$W$2:$AC$200,7,FALSE))</f>
        <v/>
      </c>
      <c r="G20" s="5" t="str">
        <f>IF(ISERROR(VLOOKUP(#REF!,BDD!$W$2:$Y$200,3,FALSE)),"",VLOOKUP(#REF!,BDD!$W$2:$Y$200,3,FALSE))</f>
        <v/>
      </c>
      <c r="H20" s="6"/>
    </row>
    <row r="21" spans="1:8" x14ac:dyDescent="0.3">
      <c r="A21" s="7"/>
      <c r="B21" s="6"/>
      <c r="C21" s="6"/>
      <c r="D21" s="6"/>
      <c r="E21" s="8"/>
      <c r="F21" s="8" t="str">
        <f>IF(ISERROR(VLOOKUP($D21,BDD!$W$2:$AC$200,7,FALSE)),"",VLOOKUP($D21,BDD!$W$2:$AC$200,7,FALSE))</f>
        <v/>
      </c>
      <c r="G21" s="5" t="str">
        <f>IF(ISERROR(VLOOKUP(#REF!,BDD!$W$2:$Y$200,3,FALSE)),"",VLOOKUP(#REF!,BDD!$W$2:$Y$200,3,FALSE))</f>
        <v/>
      </c>
      <c r="H21" s="6"/>
    </row>
    <row r="22" spans="1:8" x14ac:dyDescent="0.3">
      <c r="A22" s="7"/>
      <c r="B22" s="6"/>
      <c r="C22" s="6"/>
      <c r="D22" s="6"/>
      <c r="E22" s="8"/>
      <c r="F22" s="8" t="str">
        <f>IF(ISERROR(VLOOKUP($D22,BDD!$W$2:$AC$200,7,FALSE)),"",VLOOKUP($D22,BDD!$W$2:$AC$200,7,FALSE))</f>
        <v/>
      </c>
      <c r="G22" s="5" t="str">
        <f>IF(ISERROR(VLOOKUP(#REF!,BDD!$W$2:$Y$200,3,FALSE)),"",VLOOKUP(#REF!,BDD!$W$2:$Y$200,3,FALSE))</f>
        <v/>
      </c>
      <c r="H22" s="6"/>
    </row>
    <row r="23" spans="1:8" x14ac:dyDescent="0.3">
      <c r="A23" s="7"/>
      <c r="B23" s="6"/>
      <c r="C23" s="6"/>
      <c r="D23" s="6"/>
      <c r="E23" s="8"/>
      <c r="F23" s="8" t="str">
        <f>IF(ISERROR(VLOOKUP($D23,BDD!$W$2:$AC$200,7,FALSE)),"",VLOOKUP($D23,BDD!$W$2:$AC$200,7,FALSE))</f>
        <v/>
      </c>
      <c r="G23" s="5" t="str">
        <f>IF(ISERROR(VLOOKUP(#REF!,BDD!$W$2:$Y$200,3,FALSE)),"",VLOOKUP(#REF!,BDD!$W$2:$Y$200,3,FALSE))</f>
        <v/>
      </c>
      <c r="H23" s="6"/>
    </row>
    <row r="24" spans="1:8" x14ac:dyDescent="0.3">
      <c r="A24" s="7"/>
      <c r="B24" s="6"/>
      <c r="C24" s="6"/>
      <c r="D24" s="6"/>
      <c r="E24" s="8"/>
      <c r="F24" s="8" t="str">
        <f>IF(ISERROR(VLOOKUP($D24,BDD!$W$2:$AC$200,7,FALSE)),"",VLOOKUP($D24,BDD!$W$2:$AC$200,7,FALSE))</f>
        <v/>
      </c>
      <c r="G24" s="5" t="str">
        <f>IF(ISERROR(VLOOKUP(#REF!,BDD!$W$2:$Y$200,3,FALSE)),"",VLOOKUP(#REF!,BDD!$W$2:$Y$200,3,FALSE))</f>
        <v/>
      </c>
      <c r="H24" s="6"/>
    </row>
    <row r="25" spans="1:8" x14ac:dyDescent="0.3">
      <c r="A25" s="7"/>
      <c r="B25" s="6"/>
      <c r="C25" s="6"/>
      <c r="D25" s="6"/>
      <c r="E25" s="8"/>
      <c r="F25" s="8" t="str">
        <f>IF(ISERROR(VLOOKUP($D25,BDD!$W$2:$AC$200,7,FALSE)),"",VLOOKUP($D25,BDD!$W$2:$AC$200,7,FALSE))</f>
        <v/>
      </c>
      <c r="G25" s="5" t="str">
        <f>IF(ISERROR(VLOOKUP(#REF!,BDD!$W$2:$Y$200,3,FALSE)),"",VLOOKUP(#REF!,BDD!$W$2:$Y$200,3,FALSE))</f>
        <v/>
      </c>
      <c r="H25" s="6"/>
    </row>
    <row r="26" spans="1:8" x14ac:dyDescent="0.3">
      <c r="A26" s="7"/>
      <c r="B26" s="6"/>
      <c r="C26" s="6"/>
      <c r="D26" s="6"/>
      <c r="E26" s="8"/>
      <c r="F26" s="8" t="str">
        <f>IF(ISERROR(VLOOKUP($D26,BDD!$W$2:$AC$200,7,FALSE)),"",VLOOKUP($D26,BDD!$W$2:$AC$200,7,FALSE))</f>
        <v/>
      </c>
      <c r="G26" s="5" t="str">
        <f>IF(ISERROR(VLOOKUP(#REF!,BDD!$W$2:$Y$200,3,FALSE)),"",VLOOKUP(#REF!,BDD!$W$2:$Y$200,3,FALSE))</f>
        <v/>
      </c>
      <c r="H26" s="6"/>
    </row>
    <row r="27" spans="1:8" x14ac:dyDescent="0.3">
      <c r="A27" s="7"/>
      <c r="B27" s="6"/>
      <c r="C27" s="6"/>
      <c r="D27" s="6"/>
      <c r="E27" s="8"/>
      <c r="F27" s="8" t="str">
        <f>IF(ISERROR(VLOOKUP($D27,BDD!$W$2:$AC$200,7,FALSE)),"",VLOOKUP($D27,BDD!$W$2:$AC$200,7,FALSE))</f>
        <v/>
      </c>
      <c r="G27" s="5" t="str">
        <f>IF(ISERROR(VLOOKUP(#REF!,BDD!$W$2:$Y$200,3,FALSE)),"",VLOOKUP(#REF!,BDD!$W$2:$Y$200,3,FALSE))</f>
        <v/>
      </c>
      <c r="H27" s="6"/>
    </row>
    <row r="28" spans="1:8" x14ac:dyDescent="0.3">
      <c r="A28" s="6"/>
      <c r="B28" s="6"/>
      <c r="C28" s="6"/>
      <c r="D28" s="6"/>
      <c r="E28" s="8"/>
      <c r="F28" s="8" t="str">
        <f>IF(ISERROR(VLOOKUP($D28,BDD!$W$2:$AC$200,7,FALSE)),"",VLOOKUP($D28,BDD!$W$2:$AC$200,7,FALSE))</f>
        <v/>
      </c>
      <c r="G28" s="5" t="str">
        <f>IF(ISERROR(VLOOKUP(#REF!,BDD!$W$2:$Y$200,3,FALSE)),"",VLOOKUP(#REF!,BDD!$W$2:$Y$200,3,FALSE))</f>
        <v/>
      </c>
      <c r="H28" s="6"/>
    </row>
    <row r="29" spans="1:8" x14ac:dyDescent="0.3">
      <c r="A29" s="6"/>
      <c r="B29" s="6"/>
      <c r="C29" s="6"/>
      <c r="D29" s="6"/>
      <c r="E29" s="8"/>
      <c r="F29" s="8" t="str">
        <f>IF(ISERROR(VLOOKUP($D29,BDD!$W$2:$AC$200,7,FALSE)),"",VLOOKUP($D29,BDD!$W$2:$AC$200,7,FALSE))</f>
        <v/>
      </c>
      <c r="G29" s="5" t="str">
        <f>IF(ISERROR(VLOOKUP(#REF!,BDD!$W$2:$Y$200,3,FALSE)),"",VLOOKUP(#REF!,BDD!$W$2:$Y$200,3,FALSE))</f>
        <v/>
      </c>
      <c r="H29" s="6"/>
    </row>
    <row r="30" spans="1:8" x14ac:dyDescent="0.3">
      <c r="A30" s="6"/>
      <c r="B30" s="6"/>
      <c r="C30" s="6"/>
      <c r="D30" s="6"/>
      <c r="E30" s="8"/>
      <c r="F30" s="8" t="str">
        <f>IF(ISERROR(VLOOKUP($D30,BDD!$W$2:$AC$200,7,FALSE)),"",VLOOKUP($D30,BDD!$W$2:$AC$200,7,FALSE))</f>
        <v/>
      </c>
      <c r="G30" s="5" t="str">
        <f>IF(ISERROR(VLOOKUP(#REF!,BDD!$W$2:$Y$200,3,FALSE)),"",VLOOKUP(#REF!,BDD!$W$2:$Y$200,3,FALSE))</f>
        <v/>
      </c>
      <c r="H30" s="6"/>
    </row>
    <row r="31" spans="1:8" x14ac:dyDescent="0.3">
      <c r="A31" s="6"/>
      <c r="B31" s="6"/>
      <c r="C31" s="6"/>
      <c r="D31" s="6"/>
      <c r="E31" s="8"/>
      <c r="F31" s="8" t="str">
        <f>IF(ISERROR(VLOOKUP($D31,BDD!$W$2:$AC$200,7,FALSE)),"",VLOOKUP($D31,BDD!$W$2:$AC$200,7,FALSE))</f>
        <v/>
      </c>
      <c r="G31" s="5" t="str">
        <f>IF(ISERROR(VLOOKUP(#REF!,BDD!$W$2:$Y$200,3,FALSE)),"",VLOOKUP(#REF!,BDD!$W$2:$Y$200,3,FALSE))</f>
        <v/>
      </c>
      <c r="H31" s="6"/>
    </row>
    <row r="32" spans="1:8" x14ac:dyDescent="0.3">
      <c r="A32" s="6"/>
      <c r="B32" s="6"/>
      <c r="C32" s="6"/>
      <c r="D32" s="6"/>
      <c r="E32" s="8"/>
      <c r="F32" s="8" t="str">
        <f>IF(ISERROR(VLOOKUP($D32,BDD!$W$2:$AC$200,7,FALSE)),"",VLOOKUP($D32,BDD!$W$2:$AC$200,7,FALSE))</f>
        <v/>
      </c>
      <c r="G32" s="5" t="str">
        <f>IF(ISERROR(VLOOKUP(#REF!,BDD!$W$2:$Y$200,3,FALSE)),"",VLOOKUP(#REF!,BDD!$W$2:$Y$200,3,FALSE))</f>
        <v/>
      </c>
      <c r="H32" s="6"/>
    </row>
    <row r="33" spans="1:8" x14ac:dyDescent="0.3">
      <c r="A33" s="6"/>
      <c r="B33" s="6"/>
      <c r="C33" s="6"/>
      <c r="D33" s="6"/>
      <c r="E33" s="8"/>
      <c r="F33" s="8" t="str">
        <f>IF(ISERROR(VLOOKUP($D33,BDD!$W$2:$AC$200,7,FALSE)),"",VLOOKUP($D33,BDD!$W$2:$AC$200,7,FALSE))</f>
        <v/>
      </c>
      <c r="G33" s="5" t="str">
        <f>IF(ISERROR(VLOOKUP(#REF!,BDD!$W$2:$Y$200,3,FALSE)),"",VLOOKUP(#REF!,BDD!$W$2:$Y$200,3,FALSE))</f>
        <v/>
      </c>
      <c r="H33" s="6"/>
    </row>
    <row r="34" spans="1:8" x14ac:dyDescent="0.3">
      <c r="A34" s="6"/>
      <c r="B34" s="6"/>
      <c r="C34" s="6"/>
      <c r="D34" s="6"/>
      <c r="E34" s="8"/>
      <c r="F34" s="8" t="str">
        <f>IF(ISERROR(VLOOKUP($D34,BDD!$W$2:$AC$200,7,FALSE)),"",VLOOKUP($D34,BDD!$W$2:$AC$200,7,FALSE))</f>
        <v/>
      </c>
      <c r="G34" s="5" t="str">
        <f>IF(ISERROR(VLOOKUP(#REF!,BDD!$W$2:$Y$200,3,FALSE)),"",VLOOKUP(#REF!,BDD!$W$2:$Y$200,3,FALSE))</f>
        <v/>
      </c>
      <c r="H34" s="6"/>
    </row>
    <row r="35" spans="1:8" x14ac:dyDescent="0.3">
      <c r="A35" s="6"/>
      <c r="B35" s="6"/>
      <c r="C35" s="6"/>
      <c r="D35" s="6"/>
      <c r="E35" s="8"/>
      <c r="F35" s="8" t="str">
        <f>IF(ISERROR(VLOOKUP($D35,BDD!$W$2:$AC$200,7,FALSE)),"",VLOOKUP($D35,BDD!$W$2:$AC$200,7,FALSE))</f>
        <v/>
      </c>
      <c r="G35" s="5" t="str">
        <f>IF(ISERROR(VLOOKUP(#REF!,BDD!$W$2:$Y$200,3,FALSE)),"",VLOOKUP(#REF!,BDD!$W$2:$Y$200,3,FALSE))</f>
        <v/>
      </c>
      <c r="H35" s="6"/>
    </row>
    <row r="36" spans="1:8" x14ac:dyDescent="0.3">
      <c r="A36" s="6"/>
      <c r="B36" s="6"/>
      <c r="C36" s="6"/>
      <c r="D36" s="6"/>
      <c r="E36" s="8"/>
      <c r="F36" s="8" t="str">
        <f>IF(ISERROR(VLOOKUP($D36,BDD!$W$2:$AC$200,7,FALSE)),"",VLOOKUP($D36,BDD!$W$2:$AC$200,7,FALSE))</f>
        <v/>
      </c>
      <c r="G36" s="5" t="str">
        <f>IF(ISERROR(VLOOKUP(#REF!,BDD!$W$2:$Y$200,3,FALSE)),"",VLOOKUP(#REF!,BDD!$W$2:$Y$200,3,FALSE))</f>
        <v/>
      </c>
      <c r="H36" s="6"/>
    </row>
    <row r="37" spans="1:8" x14ac:dyDescent="0.3">
      <c r="A37" s="6"/>
      <c r="B37" s="6"/>
      <c r="C37" s="6"/>
      <c r="D37" s="6"/>
      <c r="E37" s="8"/>
      <c r="F37" s="8" t="str">
        <f>IF(ISERROR(VLOOKUP($D37,BDD!$W$2:$AC$200,7,FALSE)),"",VLOOKUP($D37,BDD!$W$2:$AC$200,7,FALSE))</f>
        <v/>
      </c>
      <c r="G37" s="5" t="str">
        <f>IF(ISERROR(VLOOKUP(#REF!,BDD!$W$2:$Y$200,3,FALSE)),"",VLOOKUP(#REF!,BDD!$W$2:$Y$200,3,FALSE))</f>
        <v/>
      </c>
      <c r="H37" s="6"/>
    </row>
    <row r="38" spans="1:8" x14ac:dyDescent="0.3">
      <c r="A38" s="6"/>
      <c r="B38" s="6"/>
      <c r="C38" s="6"/>
      <c r="D38" s="6"/>
      <c r="E38" s="8"/>
      <c r="F38" s="8" t="str">
        <f>IF(ISERROR(VLOOKUP($D38,BDD!$W$2:$AC$200,7,FALSE)),"",VLOOKUP($D38,BDD!$W$2:$AC$200,7,FALSE))</f>
        <v/>
      </c>
      <c r="G38" s="5" t="str">
        <f>IF(ISERROR(VLOOKUP(#REF!,BDD!$W$2:$Y$200,3,FALSE)),"",VLOOKUP(#REF!,BDD!$W$2:$Y$200,3,FALSE))</f>
        <v/>
      </c>
      <c r="H38" s="6"/>
    </row>
    <row r="39" spans="1:8" x14ac:dyDescent="0.3">
      <c r="A39" s="6"/>
      <c r="B39" s="6"/>
      <c r="C39" s="6"/>
      <c r="D39" s="6"/>
      <c r="E39" s="8"/>
      <c r="F39" s="8" t="str">
        <f>IF(ISERROR(VLOOKUP($D39,BDD!$W$2:$AC$200,7,FALSE)),"",VLOOKUP($D39,BDD!$W$2:$AC$200,7,FALSE))</f>
        <v/>
      </c>
      <c r="G39" s="5" t="str">
        <f>IF(ISERROR(VLOOKUP(#REF!,BDD!$W$2:$Y$200,3,FALSE)),"",VLOOKUP(#REF!,BDD!$W$2:$Y$200,3,FALSE))</f>
        <v/>
      </c>
      <c r="H39" s="6"/>
    </row>
    <row r="40" spans="1:8" x14ac:dyDescent="0.3">
      <c r="A40" s="6"/>
      <c r="B40" s="6"/>
      <c r="C40" s="6"/>
      <c r="D40" s="6"/>
      <c r="E40" s="8"/>
      <c r="F40" s="8" t="str">
        <f>IF(ISERROR(VLOOKUP($D40,BDD!$W$2:$AC$200,7,FALSE)),"",VLOOKUP($D40,BDD!$W$2:$AC$200,7,FALSE))</f>
        <v/>
      </c>
      <c r="G40" s="5" t="str">
        <f>IF(ISERROR(VLOOKUP(#REF!,BDD!$W$2:$Y$200,3,FALSE)),"",VLOOKUP(#REF!,BDD!$W$2:$Y$200,3,FALSE))</f>
        <v/>
      </c>
      <c r="H40" s="6"/>
    </row>
    <row r="41" spans="1:8" x14ac:dyDescent="0.3">
      <c r="A41" s="6"/>
      <c r="B41" s="6"/>
      <c r="C41" s="6"/>
      <c r="D41" s="6"/>
      <c r="E41" s="8"/>
      <c r="F41" s="8" t="str">
        <f>IF(ISERROR(VLOOKUP($D41,BDD!$W$2:$AC$200,7,FALSE)),"",VLOOKUP($D41,BDD!$W$2:$AC$200,7,FALSE))</f>
        <v/>
      </c>
      <c r="G41" s="5" t="str">
        <f>IF(ISERROR(VLOOKUP(#REF!,BDD!$W$2:$Y$200,3,FALSE)),"",VLOOKUP(#REF!,BDD!$W$2:$Y$200,3,FALSE))</f>
        <v/>
      </c>
      <c r="H41" s="6"/>
    </row>
    <row r="42" spans="1:8" x14ac:dyDescent="0.3">
      <c r="A42" s="6"/>
      <c r="B42" s="6"/>
      <c r="C42" s="6"/>
      <c r="D42" s="6"/>
      <c r="E42" s="8"/>
      <c r="F42" s="8" t="str">
        <f>IF(ISERROR(VLOOKUP($D42,BDD!$W$2:$AC$200,7,FALSE)),"",VLOOKUP($D42,BDD!$W$2:$AC$200,7,FALSE))</f>
        <v/>
      </c>
      <c r="G42" s="5" t="str">
        <f>IF(ISERROR(VLOOKUP(#REF!,BDD!$W$2:$Y$200,3,FALSE)),"",VLOOKUP(#REF!,BDD!$W$2:$Y$200,3,FALSE))</f>
        <v/>
      </c>
      <c r="H42" s="6"/>
    </row>
    <row r="43" spans="1:8" x14ac:dyDescent="0.3">
      <c r="A43" s="6"/>
      <c r="B43" s="6"/>
      <c r="C43" s="6"/>
      <c r="D43" s="6"/>
      <c r="E43" s="8"/>
      <c r="F43" s="8" t="str">
        <f>IF(ISERROR(VLOOKUP($D43,BDD!$W$2:$AC$200,7,FALSE)),"",VLOOKUP($D43,BDD!$W$2:$AC$200,7,FALSE))</f>
        <v/>
      </c>
      <c r="G43" s="5" t="str">
        <f>IF(ISERROR(VLOOKUP(#REF!,BDD!$W$2:$Y$200,3,FALSE)),"",VLOOKUP(#REF!,BDD!$W$2:$Y$200,3,FALSE))</f>
        <v/>
      </c>
      <c r="H43" s="6"/>
    </row>
    <row r="44" spans="1:8" x14ac:dyDescent="0.3">
      <c r="A44" s="6"/>
      <c r="B44" s="6"/>
      <c r="C44" s="6"/>
      <c r="D44" s="6"/>
      <c r="E44" s="8"/>
      <c r="F44" s="8" t="str">
        <f>IF(ISERROR(VLOOKUP($D44,BDD!$W$2:$AC$200,7,FALSE)),"",VLOOKUP($D44,BDD!$W$2:$AC$200,7,FALSE))</f>
        <v/>
      </c>
      <c r="G44" s="5" t="str">
        <f>IF(ISERROR(VLOOKUP(#REF!,BDD!$W$2:$Y$200,3,FALSE)),"",VLOOKUP(#REF!,BDD!$W$2:$Y$200,3,FALSE))</f>
        <v/>
      </c>
      <c r="H44" s="6"/>
    </row>
    <row r="45" spans="1:8" x14ac:dyDescent="0.3">
      <c r="A45" s="6"/>
      <c r="B45" s="6"/>
      <c r="C45" s="6"/>
      <c r="D45" s="6"/>
      <c r="E45" s="8"/>
      <c r="F45" s="8" t="str">
        <f>IF(ISERROR(VLOOKUP($D45,BDD!$W$2:$AC$200,7,FALSE)),"",VLOOKUP($D45,BDD!$W$2:$AC$200,7,FALSE))</f>
        <v/>
      </c>
      <c r="G45" s="5" t="str">
        <f>IF(ISERROR(VLOOKUP(#REF!,BDD!$W$2:$Y$200,3,FALSE)),"",VLOOKUP(#REF!,BDD!$W$2:$Y$200,3,FALSE))</f>
        <v/>
      </c>
      <c r="H45" s="6"/>
    </row>
    <row r="46" spans="1:8" x14ac:dyDescent="0.3">
      <c r="A46" s="6"/>
      <c r="B46" s="6"/>
      <c r="C46" s="6"/>
      <c r="D46" s="6"/>
      <c r="E46" s="8"/>
      <c r="F46" s="8" t="str">
        <f>IF(ISERROR(VLOOKUP($D46,BDD!$W$2:$AC$200,7,FALSE)),"",VLOOKUP($D46,BDD!$W$2:$AC$200,7,FALSE))</f>
        <v/>
      </c>
      <c r="G46" s="5" t="str">
        <f>IF(ISERROR(VLOOKUP(#REF!,BDD!$W$2:$Y$200,3,FALSE)),"",VLOOKUP(#REF!,BDD!$W$2:$Y$200,3,FALSE))</f>
        <v/>
      </c>
      <c r="H46" s="6"/>
    </row>
    <row r="47" spans="1:8" x14ac:dyDescent="0.3">
      <c r="A47" s="6"/>
      <c r="B47" s="6"/>
      <c r="C47" s="6"/>
      <c r="D47" s="6"/>
      <c r="E47" s="8"/>
      <c r="F47" s="8" t="str">
        <f>IF(ISERROR(VLOOKUP($D47,BDD!$W$2:$AC$200,7,FALSE)),"",VLOOKUP($D47,BDD!$W$2:$AC$200,7,FALSE))</f>
        <v/>
      </c>
      <c r="G47" s="5" t="str">
        <f>IF(ISERROR(VLOOKUP(#REF!,BDD!$W$2:$Y$200,3,FALSE)),"",VLOOKUP(#REF!,BDD!$W$2:$Y$200,3,FALSE))</f>
        <v/>
      </c>
      <c r="H47" s="6"/>
    </row>
    <row r="48" spans="1:8" x14ac:dyDescent="0.3">
      <c r="A48" s="6"/>
      <c r="B48" s="6"/>
      <c r="C48" s="6"/>
      <c r="D48" s="6"/>
      <c r="E48" s="8"/>
      <c r="F48" s="8" t="str">
        <f>IF(ISERROR(VLOOKUP($D48,BDD!$W$2:$AC$200,7,FALSE)),"",VLOOKUP($D48,BDD!$W$2:$AC$200,7,FALSE))</f>
        <v/>
      </c>
      <c r="G48" s="5" t="str">
        <f>IF(ISERROR(VLOOKUP(#REF!,BDD!$W$2:$Y$200,3,FALSE)),"",VLOOKUP(#REF!,BDD!$W$2:$Y$200,3,FALSE))</f>
        <v/>
      </c>
      <c r="H48" s="6"/>
    </row>
    <row r="49" spans="1:8" x14ac:dyDescent="0.3">
      <c r="A49" s="6"/>
      <c r="B49" s="6"/>
      <c r="C49" s="6"/>
      <c r="D49" s="6"/>
      <c r="E49" s="8"/>
      <c r="F49" s="8" t="str">
        <f>IF(ISERROR(VLOOKUP($D49,BDD!$W$2:$AC$200,7,FALSE)),"",VLOOKUP($D49,BDD!$W$2:$AC$200,7,FALSE))</f>
        <v/>
      </c>
      <c r="G49" s="5" t="str">
        <f>IF(ISERROR(VLOOKUP(#REF!,BDD!$W$2:$Y$200,3,FALSE)),"",VLOOKUP(#REF!,BDD!$W$2:$Y$200,3,FALSE))</f>
        <v/>
      </c>
      <c r="H49" s="6"/>
    </row>
    <row r="50" spans="1:8" x14ac:dyDescent="0.3">
      <c r="A50" s="6"/>
      <c r="B50" s="6"/>
      <c r="C50" s="6"/>
      <c r="D50" s="6"/>
      <c r="E50" s="8"/>
      <c r="F50" s="8" t="str">
        <f>IF(ISERROR(VLOOKUP($D50,BDD!$W$2:$AC$200,7,FALSE)),"",VLOOKUP($D50,BDD!$W$2:$AC$200,7,FALSE))</f>
        <v/>
      </c>
      <c r="G50" s="5" t="str">
        <f>IF(ISERROR(VLOOKUP(#REF!,BDD!$W$2:$Y$200,3,FALSE)),"",VLOOKUP(#REF!,BDD!$W$2:$Y$200,3,FALSE))</f>
        <v/>
      </c>
      <c r="H50" s="6"/>
    </row>
  </sheetData>
  <sheetProtection selectLockedCells="1"/>
  <autoFilter ref="A6:H6" xr:uid="{F95B5E7A-5FC4-475D-906E-976DC30AB0B7}">
    <sortState xmlns:xlrd2="http://schemas.microsoft.com/office/spreadsheetml/2017/richdata2" ref="A7:H50">
      <sortCondition ref="C6"/>
    </sortState>
  </autoFilter>
  <dataValidations count="2">
    <dataValidation type="list" allowBlank="1" showInputMessage="1" showErrorMessage="1" sqref="D7:D50" xr:uid="{5150861F-ECC5-45EC-B33B-9895741277AD}">
      <formula1>INDIRECT(SUBSTITUTE(B7," ","_"))</formula1>
    </dataValidation>
    <dataValidation type="list" allowBlank="1" showInputMessage="1" showErrorMessage="1" sqref="B7:B50" xr:uid="{70464623-A014-4D69-9EE6-E2EF31A651BA}">
      <formula1>Fournisseurs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3DF1DC9-1650-4735-930B-F6436D761694}">
          <x14:formula1>
            <xm:f>BDD!$AE$1:$AE$26</xm:f>
          </x14:formula1>
          <xm:sqref>C7:C50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AB31E-9069-4400-82B4-1CEACFD47303}">
  <sheetPr codeName="Feuil4"/>
  <dimension ref="A3:E45"/>
  <sheetViews>
    <sheetView workbookViewId="0">
      <selection activeCell="C3" sqref="C3"/>
    </sheetView>
  </sheetViews>
  <sheetFormatPr baseColWidth="10" defaultRowHeight="14.4" x14ac:dyDescent="0.3"/>
  <cols>
    <col min="1" max="1" width="15.21875" bestFit="1" customWidth="1"/>
    <col min="2" max="2" width="13.88671875" bestFit="1" customWidth="1"/>
    <col min="3" max="3" width="47" customWidth="1"/>
    <col min="4" max="4" width="18" bestFit="1" customWidth="1"/>
    <col min="5" max="5" width="16.21875" customWidth="1"/>
  </cols>
  <sheetData>
    <row r="3" spans="1:5" x14ac:dyDescent="0.3">
      <c r="A3" s="31"/>
      <c r="B3" s="9" t="s">
        <v>5</v>
      </c>
      <c r="C3" t="s">
        <v>17</v>
      </c>
    </row>
    <row r="5" spans="1:5" x14ac:dyDescent="0.3">
      <c r="B5" t="s">
        <v>114</v>
      </c>
    </row>
    <row r="6" spans="1:5" x14ac:dyDescent="0.3">
      <c r="B6" s="9" t="s">
        <v>117</v>
      </c>
      <c r="C6" s="9"/>
      <c r="D6" s="34" t="s">
        <v>115</v>
      </c>
      <c r="E6" s="34" t="s">
        <v>116</v>
      </c>
    </row>
    <row r="7" spans="1:5" s="32" customFormat="1" ht="28.8" customHeight="1" x14ac:dyDescent="0.3">
      <c r="B7" s="82" t="str">
        <f>HLOOKUP($C$3,BDD!C$1:U$32,2,FALSE)</f>
        <v>42523800 - Caniveaux de douche</v>
      </c>
      <c r="C7" s="83"/>
      <c r="D7" s="33">
        <f>VLOOKUP($B7,BDD!W$2:AC$62,7,FALSE)</f>
        <v>0</v>
      </c>
      <c r="E7" s="33"/>
    </row>
    <row r="8" spans="1:5" s="32" customFormat="1" ht="28.8" customHeight="1" x14ac:dyDescent="0.3">
      <c r="B8" s="82" t="str">
        <f>HLOOKUP($C$3,BDD!C$1:U$32,3,FALSE)</f>
        <v>01007180 - Corps d'encastrement</v>
      </c>
      <c r="C8" s="83"/>
      <c r="D8" s="33">
        <f>VLOOKUP($B8,BDD!W$2:AC$62,7,FALSE)</f>
        <v>0</v>
      </c>
      <c r="E8" s="33"/>
    </row>
    <row r="9" spans="1:5" s="32" customFormat="1" ht="28.8" customHeight="1" x14ac:dyDescent="0.3">
      <c r="B9" s="82" t="str">
        <f>HLOOKUP($C$3,BDD!C$1:U$32,4,FALSE)</f>
        <v>42857820 - Porte-papier WC double AXOR universal circular</v>
      </c>
      <c r="C9" s="83"/>
      <c r="D9" s="33">
        <f>VLOOKUP($B9,BDD!W$2:AC$62,7,FALSE)</f>
        <v>0</v>
      </c>
      <c r="E9" s="33"/>
    </row>
    <row r="10" spans="1:5" s="32" customFormat="1" ht="28.8" customHeight="1" x14ac:dyDescent="0.3">
      <c r="B10" s="82" t="str">
        <f>HLOOKUP($C$3,BDD!C$1:U$32,5,FALSE)</f>
        <v>41790340 - Miroir grossissant</v>
      </c>
      <c r="C10" s="83"/>
      <c r="D10" s="33">
        <f>VLOOKUP($B10,BDD!W$2:AC$62,7,FALSE)</f>
        <v>0</v>
      </c>
      <c r="E10" s="33"/>
    </row>
    <row r="11" spans="1:5" s="32" customFormat="1" ht="28.8" customHeight="1" x14ac:dyDescent="0.3">
      <c r="B11" s="82" t="str">
        <f>HLOOKUP($C$3,BDD!C$1:U$32,6,FALSE)</f>
        <v>SICAX10VNR - Siphon à carreler</v>
      </c>
      <c r="C11" s="83"/>
      <c r="D11" s="33">
        <f>VLOOKUP($B11,BDD!W$2:AC$62,7,FALSE)</f>
        <v>-1</v>
      </c>
      <c r="E11" s="33"/>
    </row>
    <row r="12" spans="1:5" s="32" customFormat="1" ht="28.8" customHeight="1" x14ac:dyDescent="0.3">
      <c r="B12" s="82" t="str">
        <f>HLOOKUP($C$3,BDD!C$1:U$32,7,FALSE)</f>
        <v>PAT7-10-13 - Ensemble 3 patères bois Ø7; 10 &amp; 13 cm</v>
      </c>
      <c r="C12" s="83"/>
      <c r="D12" s="33">
        <f>VLOOKUP($B12,BDD!W$2:AC$62,7,FALSE)</f>
        <v>0</v>
      </c>
      <c r="E12" s="33"/>
    </row>
    <row r="13" spans="1:5" s="32" customFormat="1" ht="28.8" customHeight="1" x14ac:dyDescent="0.3">
      <c r="B13" s="82" t="str">
        <f>HLOOKUP($C$3,BDD!C$1:U$32,8,FALSE)</f>
        <v>PAT7 - Patères bois Ø7  cm</v>
      </c>
      <c r="C13" s="83"/>
      <c r="D13" s="33">
        <f>VLOOKUP($B13,BDD!W$2:AC$62,7,FALSE)</f>
        <v>0</v>
      </c>
      <c r="E13" s="33"/>
    </row>
    <row r="14" spans="1:5" s="32" customFormat="1" ht="28.8" customHeight="1" x14ac:dyDescent="0.3">
      <c r="B14" s="82" t="str">
        <f>HLOOKUP($C$3,BDD!C$1:U$32,9,FALSE)</f>
        <v>PAT10 - Patères bois Ø10  cm</v>
      </c>
      <c r="C14" s="83"/>
      <c r="D14" s="33">
        <f>VLOOKUP($B14,BDD!W$2:AC$62,7,FALSE)</f>
        <v>0</v>
      </c>
      <c r="E14" s="33"/>
    </row>
    <row r="15" spans="1:5" s="32" customFormat="1" ht="28.8" customHeight="1" x14ac:dyDescent="0.3">
      <c r="B15" s="82" t="str">
        <f>HLOOKUP($C$3,BDD!C$1:U$32,10,FALSE)</f>
        <v>BABN001MA - Plateau de bain mistral</v>
      </c>
      <c r="C15" s="83"/>
      <c r="D15" s="33">
        <f>VLOOKUP($B15,BDD!W$2:AC$62,7,FALSE)</f>
        <v>0</v>
      </c>
      <c r="E15" s="33"/>
    </row>
    <row r="16" spans="1:5" s="32" customFormat="1" ht="28.8" customHeight="1" x14ac:dyDescent="0.3">
      <c r="B16" s="82" t="str">
        <f>HLOOKUP($C$3,BDD!C$1:U$32,11,FALSE)</f>
        <v>SST363960 - Siège de douche</v>
      </c>
      <c r="C16" s="83"/>
      <c r="D16" s="33">
        <f>VLOOKUP($B16,BDD!W$2:AC$62,7,FALSE)</f>
        <v>0</v>
      </c>
      <c r="E16" s="33"/>
    </row>
    <row r="17" spans="2:5" s="32" customFormat="1" ht="28.8" customHeight="1" x14ac:dyDescent="0.3">
      <c r="B17" s="82" t="str">
        <f>HLOOKUP($C$3,BDD!C$1:U$32,12,FALSE)</f>
        <v>511909C - Barre de maintien 90cm</v>
      </c>
      <c r="C17" s="83"/>
      <c r="D17" s="33">
        <f>VLOOKUP($B17,BDD!W$2:AC$62,7,FALSE)</f>
        <v>0</v>
      </c>
      <c r="E17" s="33"/>
    </row>
    <row r="18" spans="2:5" s="32" customFormat="1" ht="28.8" customHeight="1" x14ac:dyDescent="0.3">
      <c r="B18" s="82" t="str">
        <f>HLOOKUP($C$3,BDD!C$1:U$32,13,FALSE)</f>
        <v>511960C - BARRE DE MAINTIEN RABATTABLE 65 cm</v>
      </c>
      <c r="C18" s="83"/>
      <c r="D18" s="33">
        <f>VLOOKUP($B18,BDD!W$2:AC$62,7,FALSE)</f>
        <v>0</v>
      </c>
      <c r="E18" s="33"/>
    </row>
    <row r="19" spans="2:5" s="32" customFormat="1" ht="28.8" customHeight="1" x14ac:dyDescent="0.3">
      <c r="B19" s="82" t="str">
        <f>HLOOKUP($C$3,BDD!C$1:U$32,14,FALSE)</f>
        <v>511950C - CACHE  fixation pour barre de maintien rabattable amovible</v>
      </c>
      <c r="C19" s="83"/>
      <c r="D19" s="33">
        <f>VLOOKUP($B19,BDD!W$2:AC$62,7,FALSE)</f>
        <v>0</v>
      </c>
      <c r="E19" s="33"/>
    </row>
    <row r="20" spans="2:5" s="32" customFormat="1" ht="28.8" customHeight="1" x14ac:dyDescent="0.3">
      <c r="B20" s="82" t="str">
        <f>HLOOKUP($C$3,BDD!C$1:U$32,15,FALSE)</f>
        <v>511971C - BARRE DE MAINTIEN EN L    H. 1130 mm Tube aluminium</v>
      </c>
      <c r="C20" s="83"/>
      <c r="D20" s="33">
        <f>VLOOKUP($B20,BDD!W$2:AC$62,7,FALSE)</f>
        <v>0</v>
      </c>
      <c r="E20" s="33"/>
    </row>
    <row r="21" spans="2:5" s="32" customFormat="1" ht="28.8" customHeight="1" x14ac:dyDescent="0.3">
      <c r="B21" s="82" t="str">
        <f>HLOOKUP($C$3,BDD!C$1:U$32,16,FALSE)</f>
        <v>511911C - SUPPORT DOUCHETTE pour barre de douche pour personne à mobilité réduite (PMR)</v>
      </c>
      <c r="C21" s="83"/>
      <c r="D21" s="33">
        <f>VLOOKUP($B21,BDD!W$2:AC$62,7,FALSE)</f>
        <v>0</v>
      </c>
      <c r="E21" s="33"/>
    </row>
    <row r="22" spans="2:5" s="32" customFormat="1" ht="28.8" customHeight="1" x14ac:dyDescent="0.3">
      <c r="B22" s="82">
        <f>HLOOKUP($C$3,BDD!C$1:U$32,17,FALSE)</f>
        <v>0</v>
      </c>
      <c r="C22" s="83"/>
      <c r="D22" s="33" t="e">
        <f>VLOOKUP($B22,BDD!W$2:AC$62,7,FALSE)</f>
        <v>#N/A</v>
      </c>
      <c r="E22" s="33"/>
    </row>
    <row r="23" spans="2:5" s="32" customFormat="1" ht="28.8" customHeight="1" x14ac:dyDescent="0.3">
      <c r="B23" s="82">
        <f>HLOOKUP($C$3,BDD!C$1:U$32,18,FALSE)</f>
        <v>0</v>
      </c>
      <c r="C23" s="83"/>
      <c r="D23" s="33" t="e">
        <f>VLOOKUP($B23,BDD!W$2:AC$62,7,FALSE)</f>
        <v>#N/A</v>
      </c>
      <c r="E23" s="33"/>
    </row>
    <row r="24" spans="2:5" s="32" customFormat="1" ht="28.8" customHeight="1" x14ac:dyDescent="0.3">
      <c r="B24" s="82">
        <f>HLOOKUP($C$3,BDD!C$1:U$32,19,FALSE)</f>
        <v>0</v>
      </c>
      <c r="C24" s="83"/>
      <c r="D24" s="33" t="e">
        <f>VLOOKUP($B24,BDD!W$2:AC$62,7,FALSE)</f>
        <v>#N/A</v>
      </c>
      <c r="E24" s="33"/>
    </row>
    <row r="25" spans="2:5" s="32" customFormat="1" ht="28.8" customHeight="1" x14ac:dyDescent="0.3">
      <c r="B25" s="82">
        <f>HLOOKUP($C$3,BDD!C$1:U$32,20,FALSE)</f>
        <v>0</v>
      </c>
      <c r="C25" s="83"/>
      <c r="D25" s="33" t="e">
        <f>VLOOKUP($B25,BDD!W$2:AC$62,7,FALSE)</f>
        <v>#N/A</v>
      </c>
      <c r="E25" s="33"/>
    </row>
    <row r="26" spans="2:5" s="32" customFormat="1" ht="28.8" customHeight="1" x14ac:dyDescent="0.3">
      <c r="B26" s="82">
        <f>HLOOKUP($C$3,BDD!C$1:U$32,21,FALSE)</f>
        <v>0</v>
      </c>
      <c r="C26" s="83"/>
      <c r="D26" s="33" t="e">
        <f>VLOOKUP($B26,BDD!W$2:AC$62,7,FALSE)</f>
        <v>#N/A</v>
      </c>
      <c r="E26" s="33"/>
    </row>
    <row r="27" spans="2:5" s="32" customFormat="1" ht="28.8" customHeight="1" x14ac:dyDescent="0.3">
      <c r="B27" s="82">
        <f>HLOOKUP($C$3,BDD!C$1:U$32,22,FALSE)</f>
        <v>0</v>
      </c>
      <c r="C27" s="83"/>
      <c r="D27" s="33" t="e">
        <f>VLOOKUP($B27,BDD!W$2:AC$62,7,FALSE)</f>
        <v>#N/A</v>
      </c>
      <c r="E27" s="33"/>
    </row>
    <row r="28" spans="2:5" s="32" customFormat="1" ht="28.8" customHeight="1" x14ac:dyDescent="0.3">
      <c r="B28" s="82">
        <f>HLOOKUP($C$3,BDD!C$1:U$32,23,FALSE)</f>
        <v>0</v>
      </c>
      <c r="C28" s="83"/>
      <c r="D28" s="33" t="e">
        <f>VLOOKUP($B28,BDD!W$2:AC$62,7,FALSE)</f>
        <v>#N/A</v>
      </c>
      <c r="E28" s="33"/>
    </row>
    <row r="29" spans="2:5" s="32" customFormat="1" ht="28.8" customHeight="1" x14ac:dyDescent="0.3">
      <c r="B29" s="82">
        <f>HLOOKUP($C$3,BDD!C$1:U$32,24,FALSE)</f>
        <v>0</v>
      </c>
      <c r="C29" s="83"/>
      <c r="D29" s="33" t="e">
        <f>VLOOKUP($B29,BDD!W$2:AC$62,7,FALSE)</f>
        <v>#N/A</v>
      </c>
      <c r="E29" s="33"/>
    </row>
    <row r="30" spans="2:5" s="32" customFormat="1" ht="28.8" customHeight="1" x14ac:dyDescent="0.3">
      <c r="B30" s="82">
        <f>HLOOKUP($C$3,BDD!C$1:U$32,25,FALSE)</f>
        <v>0</v>
      </c>
      <c r="C30" s="83"/>
      <c r="D30" s="33" t="e">
        <f>VLOOKUP($B30,BDD!W$2:AC$62,7,FALSE)</f>
        <v>#N/A</v>
      </c>
      <c r="E30" s="33"/>
    </row>
    <row r="31" spans="2:5" s="32" customFormat="1" ht="28.8" customHeight="1" x14ac:dyDescent="0.3">
      <c r="B31" s="82">
        <f>HLOOKUP($C$3,BDD!C$1:U$32,26,FALSE)</f>
        <v>0</v>
      </c>
      <c r="C31" s="83"/>
      <c r="D31" s="33" t="e">
        <f>VLOOKUP($B31,BDD!W$2:AC$62,7,FALSE)</f>
        <v>#N/A</v>
      </c>
      <c r="E31" s="33"/>
    </row>
    <row r="32" spans="2:5" s="32" customFormat="1" ht="28.8" customHeight="1" x14ac:dyDescent="0.3">
      <c r="B32" s="82">
        <f>HLOOKUP($C$3,BDD!C$1:U$32,27,FALSE)</f>
        <v>0</v>
      </c>
      <c r="C32" s="83"/>
      <c r="D32" s="33" t="e">
        <f>VLOOKUP($B32,BDD!W$2:AC$62,7,FALSE)</f>
        <v>#N/A</v>
      </c>
      <c r="E32" s="33"/>
    </row>
    <row r="33" spans="2:5" s="32" customFormat="1" ht="28.8" customHeight="1" x14ac:dyDescent="0.3">
      <c r="B33" s="82">
        <f>HLOOKUP($C$3,BDD!C$1:U$32,28,FALSE)</f>
        <v>0</v>
      </c>
      <c r="C33" s="83"/>
      <c r="D33" s="33" t="e">
        <f>VLOOKUP($B33,BDD!W$2:AC$62,7,FALSE)</f>
        <v>#N/A</v>
      </c>
      <c r="E33" s="33"/>
    </row>
    <row r="34" spans="2:5" s="32" customFormat="1" ht="28.8" customHeight="1" x14ac:dyDescent="0.3">
      <c r="B34" s="82">
        <f>HLOOKUP($C$3,BDD!C$1:U$32,29,FALSE)</f>
        <v>0</v>
      </c>
      <c r="C34" s="83"/>
      <c r="D34" s="33" t="e">
        <f>VLOOKUP($B34,BDD!W$2:AC$62,7,FALSE)</f>
        <v>#N/A</v>
      </c>
      <c r="E34" s="33"/>
    </row>
    <row r="35" spans="2:5" s="32" customFormat="1" ht="28.8" customHeight="1" x14ac:dyDescent="0.3">
      <c r="B35" s="82">
        <f>HLOOKUP($C$3,BDD!C$1:U$32,30,FALSE)</f>
        <v>0</v>
      </c>
      <c r="C35" s="83"/>
      <c r="D35" s="33" t="e">
        <f>VLOOKUP($B35,BDD!W$2:AC$62,7,FALSE)</f>
        <v>#N/A</v>
      </c>
      <c r="E35" s="33"/>
    </row>
    <row r="36" spans="2:5" s="32" customFormat="1" ht="28.8" customHeight="1" x14ac:dyDescent="0.3">
      <c r="B36" s="82">
        <f>HLOOKUP($C$3,BDD!C$1:U$32,31,FALSE)</f>
        <v>0</v>
      </c>
      <c r="C36" s="83"/>
      <c r="D36" s="33" t="e">
        <f>VLOOKUP($B36,BDD!W$2:AC$62,7,FALSE)</f>
        <v>#N/A</v>
      </c>
      <c r="E36" s="33"/>
    </row>
    <row r="37" spans="2:5" s="32" customFormat="1" ht="28.8" customHeight="1" x14ac:dyDescent="0.3">
      <c r="B37" s="82">
        <f>HLOOKUP($C$3,BDD!C$1:U$32,32,FALSE)</f>
        <v>0</v>
      </c>
      <c r="C37" s="83"/>
      <c r="D37" s="33" t="e">
        <f>VLOOKUP($B37,BDD!W$2:AC$62,7,FALSE)</f>
        <v>#N/A</v>
      </c>
      <c r="E37" s="33"/>
    </row>
    <row r="38" spans="2:5" s="32" customFormat="1" ht="28.8" customHeight="1" x14ac:dyDescent="0.3">
      <c r="B38" s="82" t="e">
        <f>HLOOKUP($C$3,BDD!C$1:U$32,33,FALSE)</f>
        <v>#REF!</v>
      </c>
      <c r="C38" s="83"/>
      <c r="D38" s="33" t="e">
        <f>VLOOKUP($B38,BDD!W$2:AC$62,7,FALSE)</f>
        <v>#REF!</v>
      </c>
      <c r="E38" s="33"/>
    </row>
    <row r="39" spans="2:5" s="32" customFormat="1" ht="28.8" customHeight="1" x14ac:dyDescent="0.3">
      <c r="B39" s="82" t="e">
        <f>HLOOKUP($C$3,BDD!C$1:U$32,34,FALSE)</f>
        <v>#REF!</v>
      </c>
      <c r="C39" s="83"/>
      <c r="D39" s="33" t="e">
        <f>VLOOKUP($B39,BDD!W$2:AC$62,7,FALSE)</f>
        <v>#REF!</v>
      </c>
      <c r="E39" s="33"/>
    </row>
    <row r="40" spans="2:5" s="32" customFormat="1" ht="28.8" customHeight="1" x14ac:dyDescent="0.3">
      <c r="B40" s="82" t="e">
        <f>HLOOKUP($C$3,BDD!C$1:U$32,35,FALSE)</f>
        <v>#REF!</v>
      </c>
      <c r="C40" s="83"/>
      <c r="D40" s="33" t="e">
        <f>VLOOKUP($B40,BDD!W$2:AC$62,7,FALSE)</f>
        <v>#REF!</v>
      </c>
      <c r="E40" s="33"/>
    </row>
    <row r="41" spans="2:5" s="32" customFormat="1" ht="28.8" customHeight="1" x14ac:dyDescent="0.3">
      <c r="B41" s="82" t="e">
        <f>HLOOKUP($C$3,BDD!C$1:U$32,36,FALSE)</f>
        <v>#REF!</v>
      </c>
      <c r="C41" s="83"/>
      <c r="D41" s="33" t="e">
        <f>VLOOKUP($B41,BDD!W$2:AC$62,7,FALSE)</f>
        <v>#REF!</v>
      </c>
      <c r="E41" s="33"/>
    </row>
    <row r="42" spans="2:5" s="32" customFormat="1" ht="28.8" customHeight="1" x14ac:dyDescent="0.3">
      <c r="B42" s="82" t="e">
        <f>HLOOKUP($C$3,BDD!C$1:U$32,37,FALSE)</f>
        <v>#REF!</v>
      </c>
      <c r="C42" s="83"/>
      <c r="D42" s="33" t="e">
        <f>VLOOKUP($B42,BDD!W$2:AC$62,7,FALSE)</f>
        <v>#REF!</v>
      </c>
      <c r="E42" s="33"/>
    </row>
    <row r="43" spans="2:5" s="32" customFormat="1" ht="28.8" customHeight="1" x14ac:dyDescent="0.3">
      <c r="B43" s="82" t="e">
        <f>HLOOKUP($C$3,BDD!C$1:U$32,38,FALSE)</f>
        <v>#REF!</v>
      </c>
      <c r="C43" s="83"/>
      <c r="D43" s="33" t="e">
        <f>VLOOKUP($B43,BDD!W$2:AC$62,7,FALSE)</f>
        <v>#REF!</v>
      </c>
      <c r="E43" s="33"/>
    </row>
    <row r="44" spans="2:5" s="32" customFormat="1" ht="28.8" customHeight="1" x14ac:dyDescent="0.3">
      <c r="B44" s="82" t="e">
        <f>HLOOKUP($C$3,BDD!C$1:U$32,39,FALSE)</f>
        <v>#REF!</v>
      </c>
      <c r="C44" s="83"/>
      <c r="D44" s="33" t="e">
        <f>VLOOKUP($B44,BDD!W$2:AC$62,7,FALSE)</f>
        <v>#REF!</v>
      </c>
      <c r="E44" s="33"/>
    </row>
    <row r="45" spans="2:5" s="32" customFormat="1" ht="28.8" customHeight="1" x14ac:dyDescent="0.3">
      <c r="B45" s="82" t="e">
        <f>HLOOKUP($C$3,BDD!C$1:U$32,40,FALSE)</f>
        <v>#REF!</v>
      </c>
      <c r="C45" s="83"/>
      <c r="D45" s="33" t="e">
        <f>VLOOKUP($B45,BDD!W$2:AC$62,7,FALSE)</f>
        <v>#REF!</v>
      </c>
      <c r="E45" s="33"/>
    </row>
  </sheetData>
  <sheetProtection selectLockedCells="1"/>
  <mergeCells count="39">
    <mergeCell ref="B43:C43"/>
    <mergeCell ref="B44:C44"/>
    <mergeCell ref="B45:C45"/>
    <mergeCell ref="B37:C37"/>
    <mergeCell ref="B38:C38"/>
    <mergeCell ref="B39:C39"/>
    <mergeCell ref="B40:C40"/>
    <mergeCell ref="B41:C41"/>
    <mergeCell ref="B42:C42"/>
    <mergeCell ref="B36:C36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24:C24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12:C12"/>
    <mergeCell ref="B7:C7"/>
    <mergeCell ref="B8:C8"/>
    <mergeCell ref="B9:C9"/>
    <mergeCell ref="B10:C10"/>
    <mergeCell ref="B11:C11"/>
  </mergeCells>
  <dataValidations count="1">
    <dataValidation type="list" allowBlank="1" showInputMessage="1" showErrorMessage="1" sqref="C3" xr:uid="{664BB17B-8772-4FD7-8CAE-78EA95FE45EB}">
      <formula1>Fournisseurs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Réception</vt:lpstr>
      <vt:lpstr>BDD</vt:lpstr>
      <vt:lpstr>Sorties2</vt:lpstr>
      <vt:lpstr>Inventaires</vt:lpstr>
      <vt:lpstr>Réception!_FilterDatabase</vt:lpstr>
      <vt:lpstr>ART_CUISINE</vt:lpstr>
      <vt:lpstr>CAE</vt:lpstr>
      <vt:lpstr>CAP_TAHITI</vt:lpstr>
      <vt:lpstr>CAPELEC</vt:lpstr>
      <vt:lpstr>CAROVOG</vt:lpstr>
      <vt:lpstr>DBM</vt:lpstr>
      <vt:lpstr>Fournisseurs</vt:lpstr>
      <vt:lpstr>GWT</vt:lpstr>
      <vt:lpstr>INEXWOOD</vt:lpstr>
      <vt:lpstr>ITRIX</vt:lpstr>
      <vt:lpstr>KARMAN</vt:lpstr>
      <vt:lpstr>KKR</vt:lpstr>
      <vt:lpstr>KL_Consulting</vt:lpstr>
      <vt:lpstr>QUANTUM</vt:lpstr>
      <vt:lpstr>SED_100_LED</vt:lpstr>
      <vt:lpstr>SOTAPOR</vt:lpstr>
      <vt:lpstr>TALA</vt:lpstr>
      <vt:lpstr>TOM_DIXON</vt:lpstr>
      <vt:lpstr>TROPICAL_LIVING</vt:lpstr>
      <vt:lpstr>YUNE_TUNG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Hasebrouck</dc:creator>
  <cp:lastModifiedBy>Mickaël Hasebrouck</cp:lastModifiedBy>
  <dcterms:created xsi:type="dcterms:W3CDTF">2025-10-23T00:51:45Z</dcterms:created>
  <dcterms:modified xsi:type="dcterms:W3CDTF">2025-10-24T15:13:47Z</dcterms:modified>
</cp:coreProperties>
</file>