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20730" windowHeight="11160"/>
  </bookViews>
  <sheets>
    <sheet name="Prévisionnel 2023" sheetId="3" r:id="rId1"/>
    <sheet name="TCD" sheetId="7" r:id="rId2"/>
    <sheet name="Répartition bdg 23 " sheetId="9" r:id="rId3"/>
    <sheet name="Listes" sheetId="5" r:id="rId4"/>
  </sheets>
  <definedNames>
    <definedName name="L_AC">Listes!#REF!</definedName>
    <definedName name="L_AN">Listes!#REF!</definedName>
    <definedName name="L_AP">Listes!#REF!</definedName>
    <definedName name="L_Disciplines">Listes!$F$2:$F$12</definedName>
    <definedName name="L_EAC">Listes!#REF!</definedName>
    <definedName name="L_Fonctionnement">Listes!#REF!</definedName>
    <definedName name="L_Lieux">Listes!$D$2:$D$12</definedName>
    <definedName name="L_Missions">Listes!#REF!</definedName>
    <definedName name="L_Musique">Listes!#REF!</definedName>
    <definedName name="L_PorteursProjets">Listes!$B$2:$B$44</definedName>
    <definedName name="L_Régie">Listes!#REF!</definedName>
    <definedName name="L_Résidence">Listes!#REF!</definedName>
    <definedName name="L_RH">Listes!#REF!</definedName>
    <definedName name="L_Stage">Listes!#REF!</definedName>
    <definedName name="L_Terminus">Listes!#REF!</definedName>
    <definedName name="Segment_REFERENCE_PROJET">#N/A</definedName>
    <definedName name="Statut">Listes!$H$2:$H$6</definedName>
  </definedNames>
  <calcPr calcId="145621"/>
  <pivotCaches>
    <pivotCache cacheId="0" r:id="rId5"/>
  </pivotCaches>
  <extLst>
    <ext xmlns:x14="http://schemas.microsoft.com/office/spreadsheetml/2009/9/main" uri="{BBE1A952-AA13-448e-AADC-164F8A28A991}">
      <x14:slicerCaches>
        <x14:slicerCache r:id="rId6"/>
      </x14:slicerCaches>
    </ext>
    <ext xmlns:x14="http://schemas.microsoft.com/office/spreadsheetml/2009/9/main" uri="{79F54976-1DA5-4618-B147-4CDE4B953A38}">
      <x14:workbookPr/>
    </ext>
  </extLst>
</workbook>
</file>

<file path=xl/calcChain.xml><?xml version="1.0" encoding="utf-8"?>
<calcChain xmlns="http://schemas.openxmlformats.org/spreadsheetml/2006/main">
  <c r="T3" i="3" l="1"/>
  <c r="T4" i="3"/>
  <c r="T5" i="3"/>
  <c r="T6" i="3"/>
  <c r="T7" i="3"/>
  <c r="T8" i="3"/>
  <c r="T9" i="3"/>
  <c r="T10" i="3"/>
  <c r="T11" i="3"/>
  <c r="T12" i="3"/>
  <c r="T13" i="3"/>
  <c r="T14" i="3"/>
  <c r="T15" i="3"/>
  <c r="T16" i="3"/>
  <c r="T17" i="3"/>
  <c r="T18" i="3"/>
  <c r="T19" i="3"/>
  <c r="T20" i="3"/>
  <c r="T21" i="3"/>
  <c r="T2" i="3"/>
  <c r="S3" i="3"/>
  <c r="S4" i="3"/>
  <c r="S5" i="3"/>
  <c r="S6" i="3"/>
  <c r="S7" i="3"/>
  <c r="S8" i="3"/>
  <c r="S9" i="3"/>
  <c r="S2" i="3"/>
  <c r="P9" i="9" l="1"/>
  <c r="O9" i="9"/>
  <c r="N9" i="9"/>
  <c r="M9" i="9"/>
  <c r="L9" i="9"/>
  <c r="K9" i="9"/>
  <c r="J9" i="9"/>
  <c r="I9" i="9"/>
  <c r="H9" i="9"/>
  <c r="G9" i="9"/>
  <c r="F9" i="9"/>
  <c r="E9" i="9"/>
  <c r="D9" i="9"/>
  <c r="C9" i="9"/>
  <c r="B9" i="9"/>
  <c r="F23" i="7"/>
  <c r="E23" i="7"/>
  <c r="I23" i="7"/>
  <c r="B23" i="7"/>
  <c r="D23" i="7"/>
  <c r="H23" i="7"/>
  <c r="G23" i="7"/>
  <c r="B10" i="9" l="1"/>
  <c r="C23" i="7"/>
</calcChain>
</file>

<file path=xl/sharedStrings.xml><?xml version="1.0" encoding="utf-8"?>
<sst xmlns="http://schemas.openxmlformats.org/spreadsheetml/2006/main" count="127" uniqueCount="98">
  <si>
    <t>TOTAL PREVU / PROJET</t>
  </si>
  <si>
    <t>Concerts éducatifs</t>
  </si>
  <si>
    <t>AP</t>
  </si>
  <si>
    <t>CHAM</t>
  </si>
  <si>
    <t xml:space="preserve">Projets non soumis à validation </t>
  </si>
  <si>
    <t xml:space="preserve">DETAILS </t>
  </si>
  <si>
    <t>JURYS</t>
  </si>
  <si>
    <t>REGIME GENERAL</t>
  </si>
  <si>
    <t>HEURES COMPLETAIRES STAGE</t>
  </si>
  <si>
    <t>VACATIONS PROFESSEURS</t>
  </si>
  <si>
    <t>INTERMITTENTS TECHNIQUES</t>
  </si>
  <si>
    <t>INTERMITTENTS ARTISTIQUES</t>
  </si>
  <si>
    <t>AUTRES DEPENSES CHAP 11</t>
  </si>
  <si>
    <t xml:space="preserve">L.6228 - PRESTATIONS 
</t>
  </si>
  <si>
    <t>REFERENT</t>
  </si>
  <si>
    <t>DISCIPLINE</t>
  </si>
  <si>
    <t>LIEU</t>
  </si>
  <si>
    <t>REFERENCE PROJET</t>
  </si>
  <si>
    <t>NSV 1</t>
  </si>
  <si>
    <t>NSV 2</t>
  </si>
  <si>
    <t>NSV 3</t>
  </si>
  <si>
    <t>NSV 14</t>
  </si>
  <si>
    <t>DATE DE FIN PREVUE</t>
  </si>
  <si>
    <t>DATE DE DEBUT PREVUE</t>
  </si>
  <si>
    <t>AC</t>
  </si>
  <si>
    <t xml:space="preserve">Liste porteurs projets </t>
  </si>
  <si>
    <t>6228</t>
  </si>
  <si>
    <t>EAC</t>
  </si>
  <si>
    <t>Stage</t>
  </si>
  <si>
    <t>Résidence</t>
  </si>
  <si>
    <t>Terminus</t>
  </si>
  <si>
    <t>6232</t>
  </si>
  <si>
    <t>Fonctionnement</t>
  </si>
  <si>
    <t>AN</t>
  </si>
  <si>
    <t>6234</t>
  </si>
  <si>
    <t>60632</t>
  </si>
  <si>
    <t>60623</t>
  </si>
  <si>
    <t>Liste lieux</t>
  </si>
  <si>
    <t>Liste disciplines</t>
  </si>
  <si>
    <t>Auditorium</t>
  </si>
  <si>
    <t>Hall</t>
  </si>
  <si>
    <t>AP + AN</t>
  </si>
  <si>
    <t xml:space="preserve">Musique </t>
  </si>
  <si>
    <t xml:space="preserve">Musique + AP </t>
  </si>
  <si>
    <t>Musique + AN</t>
  </si>
  <si>
    <t>INTERMITTENTS_ARTISTIQUES</t>
  </si>
  <si>
    <t>INTERMITTENTS_TECHNIQUES</t>
  </si>
  <si>
    <t>VACATIONS_PROFESSEURS</t>
  </si>
  <si>
    <t>REGIME_GENERAL</t>
  </si>
  <si>
    <t>JURYS_</t>
  </si>
  <si>
    <t>DEPENSES_CHAP 11</t>
  </si>
  <si>
    <t>HEURES COMPLEMENTAIRES STAGES</t>
  </si>
  <si>
    <t xml:space="preserve">PRESTATIONS 
</t>
  </si>
  <si>
    <t>TOTAL</t>
  </si>
  <si>
    <t>Reste sur ligne</t>
  </si>
  <si>
    <t>LIGNES UTILISEE / MISSIONS</t>
  </si>
  <si>
    <t>6068</t>
  </si>
  <si>
    <t>61558</t>
  </si>
  <si>
    <t>6182</t>
  </si>
  <si>
    <t>6238</t>
  </si>
  <si>
    <t xml:space="preserve"> Intermittent Artistique </t>
  </si>
  <si>
    <t xml:space="preserve"> Intermittent Techniques</t>
  </si>
  <si>
    <t xml:space="preserve"> Vacations Professeurs </t>
  </si>
  <si>
    <t>Régime Général</t>
  </si>
  <si>
    <t xml:space="preserve"> Jurys </t>
  </si>
  <si>
    <t>Ressources Humaines</t>
  </si>
  <si>
    <t>TOTAL CHAP 11</t>
  </si>
  <si>
    <t>Heures complémentaires stages</t>
  </si>
  <si>
    <t>INTITULE DU PROJET</t>
  </si>
  <si>
    <t>STATUT</t>
  </si>
  <si>
    <t>Statut</t>
  </si>
  <si>
    <t>En cours</t>
  </si>
  <si>
    <t>Terminé</t>
  </si>
  <si>
    <t>Reporté</t>
  </si>
  <si>
    <t xml:space="preserve">Annulé </t>
  </si>
  <si>
    <t>En attente</t>
  </si>
  <si>
    <t>Total général</t>
  </si>
  <si>
    <t>(vide)</t>
  </si>
  <si>
    <t>PROJETS</t>
  </si>
  <si>
    <t>AP2</t>
  </si>
  <si>
    <t>AP3</t>
  </si>
  <si>
    <t>AP4</t>
  </si>
  <si>
    <t>AP7</t>
  </si>
  <si>
    <t>Projets de la commission du 31 mai 2022</t>
  </si>
  <si>
    <t>Vernissage</t>
  </si>
  <si>
    <t xml:space="preserve">XXXX 1 </t>
  </si>
  <si>
    <t>XXXX 2</t>
  </si>
  <si>
    <t>XXXX 3</t>
  </si>
  <si>
    <t>XXXX 4</t>
  </si>
  <si>
    <t xml:space="preserve">Annabelle </t>
  </si>
  <si>
    <t xml:space="preserve">Audrey </t>
  </si>
  <si>
    <t xml:space="preserve">Benoit </t>
  </si>
  <si>
    <t xml:space="preserve">Bruno </t>
  </si>
  <si>
    <t>X</t>
  </si>
  <si>
    <t xml:space="preserve">XX 1 </t>
  </si>
  <si>
    <t>XX 2</t>
  </si>
  <si>
    <t>XX 3</t>
  </si>
  <si>
    <t>XX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</si>
</sst>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8" formatCode="#,##0.00\ &quot;€&quot;;[Red]\-#,##0.00\ &quot;€&quot;"/>
    <numFmt numFmtId="44" formatCode="_-* #,##0.00\ &quot;€&quot;_-;\-* #,##0.00\ &quot;€&quot;_-;_-* &quot;-&quot;??\ &quot;€&quot;_-;_-@_-"/>
    <numFmt numFmtId="164" formatCode="_-* #,##0.00\ [$€-40C]_-;\-* #,##0.00\ [$€-40C]_-;_-* &quot;-&quot;??\ [$€-40C]_-;_-@_-"/>
    <numFmt numFmtId="165" formatCode="[$-40C]mmmm\-yy;@"/>
    <numFmt numFmtId="166" formatCode="_(&quot;$&quot;* #,##0.00_);_(&quot;$&quot;* \(#,##0.00\);_(&quot;$&quot;* &quot;-&quot;??_);_(@_)"/>
  </numFmts>
  <fonts count="1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sz val="8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5"/>
        <bgColor indexed="64"/>
      </patternFill>
    </fill>
  </fills>
  <borders count="45">
    <border>
      <left/>
      <right/>
      <top/>
      <bottom/>
      <diagonal/>
    </border>
    <border>
      <left/>
      <right/>
      <top style="medium">
        <color indexed="64"/>
      </top>
      <bottom/>
      <diagonal/>
    </border>
    <border>
      <left style="dashDotDot">
        <color theme="9" tint="0.39994506668294322"/>
      </left>
      <right style="dashDotDot">
        <color theme="9" tint="0.39994506668294322"/>
      </right>
      <top style="thin">
        <color theme="9"/>
      </top>
      <bottom style="thin">
        <color theme="9"/>
      </bottom>
      <diagonal/>
    </border>
    <border>
      <left/>
      <right style="dashDotDot">
        <color theme="9" tint="0.39994506668294322"/>
      </right>
      <top style="thin">
        <color theme="9"/>
      </top>
      <bottom style="thin">
        <color theme="9"/>
      </bottom>
      <diagonal/>
    </border>
    <border>
      <left style="thin">
        <color theme="9"/>
      </left>
      <right style="thin">
        <color theme="9"/>
      </right>
      <top/>
      <bottom/>
      <diagonal/>
    </border>
    <border>
      <left/>
      <right style="dashDotDot">
        <color theme="9" tint="0.39994506668294322"/>
      </right>
      <top/>
      <bottom style="thin">
        <color theme="9"/>
      </bottom>
      <diagonal/>
    </border>
    <border>
      <left style="dashDotDot">
        <color theme="9" tint="0.39994506668294322"/>
      </left>
      <right style="dashDotDot">
        <color theme="9" tint="0.39994506668294322"/>
      </right>
      <top/>
      <bottom style="thin">
        <color theme="9"/>
      </bottom>
      <diagonal/>
    </border>
    <border>
      <left style="thin">
        <color theme="9"/>
      </left>
      <right style="dashDotDot">
        <color theme="9" tint="0.39994506668294322"/>
      </right>
      <top style="thin">
        <color theme="9"/>
      </top>
      <bottom style="thick">
        <color theme="9"/>
      </bottom>
      <diagonal/>
    </border>
    <border>
      <left style="dashDotDot">
        <color theme="9" tint="0.39994506668294322"/>
      </left>
      <right style="dashDotDot">
        <color theme="9" tint="0.39994506668294322"/>
      </right>
      <top style="thin">
        <color theme="9"/>
      </top>
      <bottom style="thick">
        <color theme="9"/>
      </bottom>
      <diagonal/>
    </border>
    <border>
      <left style="thin">
        <color theme="9"/>
      </left>
      <right style="thin">
        <color theme="9"/>
      </right>
      <top/>
      <bottom style="thick">
        <color theme="9"/>
      </bottom>
      <diagonal/>
    </border>
    <border>
      <left style="dashDotDot">
        <color theme="9" tint="0.39994506668294322"/>
      </left>
      <right style="thick">
        <color theme="9"/>
      </right>
      <top style="thin">
        <color theme="9"/>
      </top>
      <bottom style="thin">
        <color theme="9"/>
      </bottom>
      <diagonal/>
    </border>
    <border>
      <left style="dashDotDot">
        <color theme="9" tint="0.39994506668294322"/>
      </left>
      <right style="thick">
        <color theme="9"/>
      </right>
      <top style="thin">
        <color theme="9"/>
      </top>
      <bottom style="thick">
        <color theme="9"/>
      </bottom>
      <diagonal/>
    </border>
    <border>
      <left style="dashDotDot">
        <color theme="9" tint="0.39994506668294322"/>
      </left>
      <right style="thick">
        <color theme="9"/>
      </right>
      <top/>
      <bottom style="thin">
        <color theme="9"/>
      </bottom>
      <diagonal/>
    </border>
    <border>
      <left style="dashDotDot">
        <color theme="9" tint="0.39994506668294322"/>
      </left>
      <right style="dashDotDot">
        <color theme="9" tint="0.39994506668294322"/>
      </right>
      <top style="thick">
        <color theme="9"/>
      </top>
      <bottom style="thick">
        <color theme="9"/>
      </bottom>
      <diagonal/>
    </border>
    <border>
      <left style="dashDotDot">
        <color theme="9" tint="0.39994506668294322"/>
      </left>
      <right style="thick">
        <color theme="9"/>
      </right>
      <top style="thick">
        <color theme="9"/>
      </top>
      <bottom style="thick">
        <color theme="9"/>
      </bottom>
      <diagonal/>
    </border>
    <border>
      <left style="thick">
        <color theme="9"/>
      </left>
      <right/>
      <top style="thick">
        <color theme="9"/>
      </top>
      <bottom style="thick">
        <color theme="9"/>
      </bottom>
      <diagonal/>
    </border>
    <border>
      <left style="dashDotDot">
        <color theme="9" tint="0.39994506668294322"/>
      </left>
      <right style="thick">
        <color theme="9"/>
      </right>
      <top style="thick">
        <color theme="9"/>
      </top>
      <bottom style="thin">
        <color theme="9"/>
      </bottom>
      <diagonal/>
    </border>
    <border>
      <left/>
      <right style="dashDotDot">
        <color theme="9" tint="0.39994506668294322"/>
      </right>
      <top style="thick">
        <color theme="9"/>
      </top>
      <bottom style="thick">
        <color theme="9"/>
      </bottom>
      <diagonal/>
    </border>
    <border>
      <left/>
      <right style="dashDotDot">
        <color theme="9" tint="0.39994506668294322"/>
      </right>
      <top/>
      <bottom/>
      <diagonal/>
    </border>
    <border>
      <left style="dashDotDot">
        <color theme="9" tint="0.39994506668294322"/>
      </left>
      <right style="dashDotDot">
        <color theme="9" tint="0.39994506668294322"/>
      </right>
      <top style="thick">
        <color theme="9"/>
      </top>
      <bottom style="thin">
        <color theme="9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 style="thick">
        <color theme="9"/>
      </top>
      <bottom/>
      <diagonal/>
    </border>
    <border>
      <left style="medium">
        <color auto="1"/>
      </left>
      <right style="dashDotDot">
        <color auto="1"/>
      </right>
      <top style="medium">
        <color auto="1"/>
      </top>
      <bottom style="medium">
        <color auto="1"/>
      </bottom>
      <diagonal/>
    </border>
    <border>
      <left style="dashDotDot">
        <color auto="1"/>
      </left>
      <right style="dashDotDot">
        <color auto="1"/>
      </right>
      <top style="medium">
        <color auto="1"/>
      </top>
      <bottom style="medium">
        <color auto="1"/>
      </bottom>
      <diagonal/>
    </border>
    <border>
      <left style="dashDotDot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auto="1"/>
      </left>
      <right style="dashDotDot">
        <color auto="1"/>
      </right>
      <top style="medium">
        <color auto="1"/>
      </top>
      <bottom style="thin">
        <color auto="1"/>
      </bottom>
      <diagonal/>
    </border>
    <border>
      <left style="dashDotDot">
        <color auto="1"/>
      </left>
      <right style="dashDotDot">
        <color auto="1"/>
      </right>
      <top style="medium">
        <color auto="1"/>
      </top>
      <bottom style="thin">
        <color auto="1"/>
      </bottom>
      <diagonal/>
    </border>
    <border>
      <left style="dashDotDot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dashDotDot">
        <color auto="1"/>
      </right>
      <top style="thin">
        <color auto="1"/>
      </top>
      <bottom style="medium">
        <color auto="1"/>
      </bottom>
      <diagonal/>
    </border>
    <border>
      <left style="dashDotDot">
        <color auto="1"/>
      </left>
      <right style="dashDotDot">
        <color auto="1"/>
      </right>
      <top style="thin">
        <color auto="1"/>
      </top>
      <bottom style="medium">
        <color auto="1"/>
      </bottom>
      <diagonal/>
    </border>
    <border>
      <left style="dashDotDot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dashDotDot">
        <color auto="1"/>
      </right>
      <top style="thin">
        <color auto="1"/>
      </top>
      <bottom style="thin">
        <color auto="1"/>
      </bottom>
      <diagonal/>
    </border>
    <border>
      <left style="dashDotDot">
        <color auto="1"/>
      </left>
      <right style="dashDotDot">
        <color auto="1"/>
      </right>
      <top style="thin">
        <color auto="1"/>
      </top>
      <bottom style="thin">
        <color auto="1"/>
      </bottom>
      <diagonal/>
    </border>
    <border>
      <left style="dashDotDot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dashDotDot">
        <color theme="9" tint="0.39994506668294322"/>
      </right>
      <top style="thick">
        <color theme="9"/>
      </top>
      <bottom/>
      <diagonal/>
    </border>
    <border>
      <left/>
      <right style="dashDotDot">
        <color theme="9" tint="0.39994506668294322"/>
      </right>
      <top style="thin">
        <color theme="9"/>
      </top>
      <bottom/>
      <diagonal/>
    </border>
    <border>
      <left style="medium">
        <color indexed="64"/>
      </left>
      <right style="thin">
        <color theme="9"/>
      </right>
      <top/>
      <bottom/>
      <diagonal/>
    </border>
    <border>
      <left style="medium">
        <color indexed="64"/>
      </left>
      <right style="thin">
        <color theme="9"/>
      </right>
      <top style="thick">
        <color theme="9"/>
      </top>
      <bottom/>
      <diagonal/>
    </border>
  </borders>
  <cellStyleXfs count="6">
    <xf numFmtId="0" fontId="0" fillId="0" borderId="0"/>
    <xf numFmtId="44" fontId="1" fillId="0" borderId="0" applyFont="0" applyFill="0" applyBorder="0" applyAlignment="0" applyProtection="0"/>
    <xf numFmtId="0" fontId="2" fillId="0" borderId="0"/>
    <xf numFmtId="166" fontId="15" fillId="0" borderId="0" applyFont="0" applyFill="0" applyBorder="0" applyAlignment="0" applyProtection="0"/>
    <xf numFmtId="0" fontId="16" fillId="0" borderId="0"/>
    <xf numFmtId="44" fontId="1" fillId="0" borderId="0" applyFont="0" applyFill="0" applyBorder="0" applyAlignment="0" applyProtection="0"/>
  </cellStyleXfs>
  <cellXfs count="125">
    <xf numFmtId="0" fontId="0" fillId="0" borderId="0" xfId="0"/>
    <xf numFmtId="0" fontId="4" fillId="3" borderId="2" xfId="0" applyFont="1" applyFill="1" applyBorder="1" applyAlignment="1">
      <alignment vertical="center" wrapText="1"/>
    </xf>
    <xf numFmtId="0" fontId="0" fillId="3" borderId="2" xfId="0" applyFont="1" applyFill="1" applyBorder="1" applyAlignment="1">
      <alignment vertical="center" wrapText="1"/>
    </xf>
    <xf numFmtId="0" fontId="0" fillId="3" borderId="3" xfId="0" applyFont="1" applyFill="1" applyBorder="1" applyAlignment="1">
      <alignment vertical="center" wrapText="1"/>
    </xf>
    <xf numFmtId="165" fontId="0" fillId="3" borderId="2" xfId="0" applyNumberFormat="1" applyFont="1" applyFill="1" applyBorder="1" applyAlignment="1">
      <alignment vertical="center" wrapText="1"/>
    </xf>
    <xf numFmtId="165" fontId="0" fillId="3" borderId="8" xfId="0" applyNumberFormat="1" applyFont="1" applyFill="1" applyBorder="1" applyAlignment="1">
      <alignment vertical="center" wrapText="1"/>
    </xf>
    <xf numFmtId="165" fontId="0" fillId="3" borderId="6" xfId="0" applyNumberFormat="1" applyFont="1" applyFill="1" applyBorder="1" applyAlignment="1">
      <alignment vertical="center" wrapText="1"/>
    </xf>
    <xf numFmtId="165" fontId="7" fillId="3" borderId="2" xfId="0" applyNumberFormat="1" applyFont="1" applyFill="1" applyBorder="1" applyAlignment="1">
      <alignment vertical="center" wrapText="1"/>
    </xf>
    <xf numFmtId="165" fontId="4" fillId="3" borderId="13" xfId="0" applyNumberFormat="1" applyFont="1" applyFill="1" applyBorder="1" applyAlignment="1">
      <alignment horizontal="center" vertical="center" wrapText="1"/>
    </xf>
    <xf numFmtId="0" fontId="0" fillId="3" borderId="5" xfId="0" applyFont="1" applyFill="1" applyBorder="1" applyAlignment="1">
      <alignment vertical="center" wrapText="1"/>
    </xf>
    <xf numFmtId="0" fontId="0" fillId="3" borderId="6" xfId="0" applyFont="1" applyFill="1" applyBorder="1" applyAlignment="1">
      <alignment vertical="center" wrapText="1"/>
    </xf>
    <xf numFmtId="0" fontId="4" fillId="3" borderId="6" xfId="0" applyFont="1" applyFill="1" applyBorder="1" applyAlignment="1">
      <alignment vertical="center" wrapText="1"/>
    </xf>
    <xf numFmtId="44" fontId="7" fillId="3" borderId="6" xfId="1" applyFont="1" applyFill="1" applyBorder="1" applyAlignment="1">
      <alignment vertical="center" wrapText="1"/>
    </xf>
    <xf numFmtId="44" fontId="7" fillId="3" borderId="2" xfId="1" applyFont="1" applyFill="1" applyBorder="1" applyAlignment="1">
      <alignment vertical="center" wrapText="1"/>
    </xf>
    <xf numFmtId="0" fontId="7" fillId="3" borderId="2" xfId="0" applyFont="1" applyFill="1" applyBorder="1" applyAlignment="1">
      <alignment vertical="center" wrapText="1"/>
    </xf>
    <xf numFmtId="0" fontId="0" fillId="3" borderId="18" xfId="0" applyFont="1" applyFill="1" applyBorder="1" applyAlignment="1">
      <alignment vertical="center" wrapText="1"/>
    </xf>
    <xf numFmtId="0" fontId="0" fillId="3" borderId="8" xfId="0" applyFont="1" applyFill="1" applyBorder="1" applyAlignment="1">
      <alignment vertical="center" wrapText="1"/>
    </xf>
    <xf numFmtId="0" fontId="6" fillId="3" borderId="2" xfId="0" applyFont="1" applyFill="1" applyBorder="1" applyAlignment="1">
      <alignment vertical="center" wrapText="1"/>
    </xf>
    <xf numFmtId="0" fontId="7" fillId="3" borderId="3" xfId="0" applyFont="1" applyFill="1" applyBorder="1" applyAlignment="1">
      <alignment vertical="center" wrapText="1"/>
    </xf>
    <xf numFmtId="0" fontId="4" fillId="3" borderId="0" xfId="0" applyFont="1" applyFill="1" applyAlignment="1">
      <alignment vertical="center" wrapText="1"/>
    </xf>
    <xf numFmtId="0" fontId="4" fillId="3" borderId="13" xfId="0" applyFont="1" applyFill="1" applyBorder="1" applyAlignment="1">
      <alignment horizontal="center" vertical="center" wrapText="1"/>
    </xf>
    <xf numFmtId="44" fontId="6" fillId="3" borderId="13" xfId="1" applyFont="1" applyFill="1" applyBorder="1" applyAlignment="1">
      <alignment horizontal="center" wrapText="1"/>
    </xf>
    <xf numFmtId="44" fontId="6" fillId="3" borderId="13" xfId="1" applyFont="1" applyFill="1" applyBorder="1" applyAlignment="1">
      <alignment horizontal="center" vertical="center" wrapText="1"/>
    </xf>
    <xf numFmtId="164" fontId="6" fillId="3" borderId="14" xfId="2" applyNumberFormat="1" applyFont="1" applyFill="1" applyBorder="1" applyAlignment="1">
      <alignment horizontal="center" vertical="center" wrapText="1"/>
    </xf>
    <xf numFmtId="0" fontId="4" fillId="3" borderId="0" xfId="0" applyFont="1" applyFill="1" applyAlignment="1">
      <alignment horizontal="center" vertical="center" wrapText="1"/>
    </xf>
    <xf numFmtId="0" fontId="7" fillId="3" borderId="6" xfId="2" applyFont="1" applyFill="1" applyBorder="1" applyAlignment="1">
      <alignment vertical="center" wrapText="1"/>
    </xf>
    <xf numFmtId="0" fontId="0" fillId="3" borderId="0" xfId="0" applyFont="1" applyFill="1" applyAlignment="1">
      <alignment vertical="center" wrapText="1"/>
    </xf>
    <xf numFmtId="0" fontId="7" fillId="3" borderId="2" xfId="2" applyFont="1" applyFill="1" applyBorder="1" applyAlignment="1">
      <alignment vertical="center" wrapText="1"/>
    </xf>
    <xf numFmtId="44" fontId="0" fillId="3" borderId="2" xfId="1" applyFont="1" applyFill="1" applyBorder="1" applyAlignment="1">
      <alignment vertical="center" wrapText="1"/>
    </xf>
    <xf numFmtId="44" fontId="1" fillId="3" borderId="2" xfId="1" applyFont="1" applyFill="1" applyBorder="1" applyAlignment="1">
      <alignment vertical="center" wrapText="1"/>
    </xf>
    <xf numFmtId="44" fontId="0" fillId="3" borderId="8" xfId="1" applyFont="1" applyFill="1" applyBorder="1" applyAlignment="1">
      <alignment vertical="center" wrapText="1"/>
    </xf>
    <xf numFmtId="0" fontId="7" fillId="3" borderId="8" xfId="0" applyFont="1" applyFill="1" applyBorder="1" applyAlignment="1">
      <alignment vertical="center" wrapText="1"/>
    </xf>
    <xf numFmtId="165" fontId="0" fillId="3" borderId="19" xfId="0" applyNumberFormat="1" applyFont="1" applyFill="1" applyBorder="1" applyAlignment="1">
      <alignment vertical="center" wrapText="1"/>
    </xf>
    <xf numFmtId="44" fontId="0" fillId="3" borderId="6" xfId="1" applyFont="1" applyFill="1" applyBorder="1" applyAlignment="1">
      <alignment vertical="center" wrapText="1"/>
    </xf>
    <xf numFmtId="0" fontId="7" fillId="3" borderId="5" xfId="0" applyFont="1" applyFill="1" applyBorder="1" applyAlignment="1">
      <alignment vertical="center" wrapText="1"/>
    </xf>
    <xf numFmtId="165" fontId="7" fillId="3" borderId="6" xfId="0" applyNumberFormat="1" applyFont="1" applyFill="1" applyBorder="1" applyAlignment="1">
      <alignment vertical="center" wrapText="1"/>
    </xf>
    <xf numFmtId="0" fontId="7" fillId="3" borderId="6" xfId="0" applyFont="1" applyFill="1" applyBorder="1" applyAlignment="1">
      <alignment vertical="center" wrapText="1"/>
    </xf>
    <xf numFmtId="0" fontId="6" fillId="3" borderId="6" xfId="0" applyFont="1" applyFill="1" applyBorder="1" applyAlignment="1">
      <alignment vertical="center" wrapText="1"/>
    </xf>
    <xf numFmtId="165" fontId="7" fillId="3" borderId="8" xfId="0" applyNumberFormat="1" applyFont="1" applyFill="1" applyBorder="1" applyAlignment="1">
      <alignment vertical="center" wrapText="1"/>
    </xf>
    <xf numFmtId="0" fontId="6" fillId="3" borderId="8" xfId="0" applyFont="1" applyFill="1" applyBorder="1" applyAlignment="1">
      <alignment vertical="center" wrapText="1"/>
    </xf>
    <xf numFmtId="44" fontId="7" fillId="3" borderId="8" xfId="1" applyFont="1" applyFill="1" applyBorder="1" applyAlignment="1">
      <alignment vertical="center" wrapText="1"/>
    </xf>
    <xf numFmtId="165" fontId="0" fillId="3" borderId="0" xfId="0" applyNumberFormat="1" applyFont="1" applyFill="1" applyAlignment="1">
      <alignment vertical="center" wrapText="1"/>
    </xf>
    <xf numFmtId="44" fontId="0" fillId="3" borderId="0" xfId="1" applyFont="1" applyFill="1" applyAlignment="1">
      <alignment vertical="center" wrapText="1"/>
    </xf>
    <xf numFmtId="164" fontId="6" fillId="3" borderId="12" xfId="2" applyNumberFormat="1" applyFont="1" applyFill="1" applyBorder="1" applyAlignment="1">
      <alignment vertical="center" wrapText="1"/>
    </xf>
    <xf numFmtId="164" fontId="4" fillId="3" borderId="10" xfId="0" applyNumberFormat="1" applyFont="1" applyFill="1" applyBorder="1" applyAlignment="1">
      <alignment vertical="center" wrapText="1"/>
    </xf>
    <xf numFmtId="164" fontId="4" fillId="3" borderId="11" xfId="0" applyNumberFormat="1" applyFont="1" applyFill="1" applyBorder="1" applyAlignment="1">
      <alignment vertical="center" wrapText="1"/>
    </xf>
    <xf numFmtId="164" fontId="4" fillId="3" borderId="0" xfId="0" applyNumberFormat="1" applyFont="1" applyFill="1" applyAlignment="1">
      <alignment vertical="center" wrapText="1"/>
    </xf>
    <xf numFmtId="0" fontId="0" fillId="0" borderId="0" xfId="0" applyAlignment="1">
      <alignment horizontal="left" vertical="center"/>
    </xf>
    <xf numFmtId="0" fontId="6" fillId="4" borderId="20" xfId="0" applyFont="1" applyFill="1" applyBorder="1" applyAlignment="1">
      <alignment horizontal="left" vertical="center"/>
    </xf>
    <xf numFmtId="0" fontId="7" fillId="0" borderId="21" xfId="0" applyFont="1" applyBorder="1" applyAlignment="1">
      <alignment horizontal="left" vertical="center" wrapText="1"/>
    </xf>
    <xf numFmtId="0" fontId="0" fillId="0" borderId="22" xfId="0" applyBorder="1" applyAlignment="1">
      <alignment horizontal="left" vertical="center"/>
    </xf>
    <xf numFmtId="0" fontId="0" fillId="0" borderId="22" xfId="0" applyBorder="1" applyAlignment="1">
      <alignment horizontal="left" vertical="center" wrapText="1"/>
    </xf>
    <xf numFmtId="0" fontId="7" fillId="0" borderId="22" xfId="0" applyFont="1" applyBorder="1" applyAlignment="1">
      <alignment horizontal="left" vertical="center" wrapText="1"/>
    </xf>
    <xf numFmtId="0" fontId="0" fillId="0" borderId="1" xfId="0" applyBorder="1" applyAlignment="1">
      <alignment horizontal="left" vertical="center"/>
    </xf>
    <xf numFmtId="0" fontId="0" fillId="0" borderId="22" xfId="0" applyBorder="1"/>
    <xf numFmtId="0" fontId="0" fillId="0" borderId="23" xfId="0" applyBorder="1"/>
    <xf numFmtId="0" fontId="0" fillId="0" borderId="0" xfId="0" applyBorder="1"/>
    <xf numFmtId="0" fontId="4" fillId="4" borderId="20" xfId="0" applyFont="1" applyFill="1" applyBorder="1"/>
    <xf numFmtId="0" fontId="0" fillId="0" borderId="21" xfId="0" applyBorder="1"/>
    <xf numFmtId="164" fontId="6" fillId="3" borderId="11" xfId="2" applyNumberFormat="1" applyFont="1" applyFill="1" applyBorder="1" applyAlignment="1">
      <alignment vertical="center" wrapText="1"/>
    </xf>
    <xf numFmtId="164" fontId="4" fillId="3" borderId="16" xfId="0" applyNumberFormat="1" applyFont="1" applyFill="1" applyBorder="1" applyAlignment="1">
      <alignment vertical="center" wrapText="1"/>
    </xf>
    <xf numFmtId="0" fontId="7" fillId="3" borderId="7" xfId="0" applyFont="1" applyFill="1" applyBorder="1" applyAlignment="1">
      <alignment vertical="center" wrapText="1"/>
    </xf>
    <xf numFmtId="0" fontId="0" fillId="3" borderId="25" xfId="0" applyFont="1" applyFill="1" applyBorder="1" applyAlignment="1">
      <alignment vertical="center" wrapText="1"/>
    </xf>
    <xf numFmtId="165" fontId="0" fillId="0" borderId="2" xfId="0" applyNumberFormat="1" applyFont="1" applyFill="1" applyBorder="1" applyAlignment="1">
      <alignment vertical="center" wrapText="1"/>
    </xf>
    <xf numFmtId="0" fontId="0" fillId="0" borderId="24" xfId="0" applyBorder="1" applyAlignment="1">
      <alignment horizontal="left" vertical="center" wrapText="1"/>
    </xf>
    <xf numFmtId="0" fontId="4" fillId="3" borderId="15" xfId="0" applyFont="1" applyFill="1" applyBorder="1" applyAlignment="1">
      <alignment vertical="center" wrapText="1"/>
    </xf>
    <xf numFmtId="0" fontId="4" fillId="3" borderId="17" xfId="0" applyFont="1" applyFill="1" applyBorder="1" applyAlignment="1">
      <alignment vertical="center" wrapText="1"/>
    </xf>
    <xf numFmtId="164" fontId="0" fillId="0" borderId="0" xfId="0" applyNumberFormat="1" applyAlignment="1">
      <alignment horizontal="left" vertical="center" wrapText="1"/>
    </xf>
    <xf numFmtId="0" fontId="0" fillId="0" borderId="0" xfId="0" applyAlignment="1">
      <alignment horizontal="left" vertical="center" wrapText="1"/>
    </xf>
    <xf numFmtId="0" fontId="4" fillId="0" borderId="0" xfId="0" applyFont="1" applyAlignment="1">
      <alignment horizontal="left" vertical="center" wrapText="1"/>
    </xf>
    <xf numFmtId="0" fontId="9" fillId="0" borderId="0" xfId="0" applyFont="1" applyAlignment="1">
      <alignment horizontal="left" vertical="center" wrapText="1"/>
    </xf>
    <xf numFmtId="164" fontId="10" fillId="0" borderId="0" xfId="0" applyNumberFormat="1" applyFont="1" applyAlignment="1">
      <alignment horizontal="left" vertical="center" wrapText="1"/>
    </xf>
    <xf numFmtId="0" fontId="11" fillId="0" borderId="0" xfId="0" applyFont="1" applyAlignment="1">
      <alignment vertical="center" wrapText="1"/>
    </xf>
    <xf numFmtId="164" fontId="9" fillId="0" borderId="0" xfId="0" applyNumberFormat="1" applyFont="1" applyAlignment="1">
      <alignment vertical="center" wrapText="1"/>
    </xf>
    <xf numFmtId="0" fontId="0" fillId="0" borderId="0" xfId="0" applyAlignment="1">
      <alignment vertical="center" wrapText="1"/>
    </xf>
    <xf numFmtId="0" fontId="0" fillId="0" borderId="29" xfId="0" applyBorder="1" applyAlignment="1">
      <alignment vertical="center" wrapText="1"/>
    </xf>
    <xf numFmtId="0" fontId="5" fillId="6" borderId="29" xfId="0" applyFont="1" applyFill="1" applyBorder="1" applyAlignment="1">
      <alignment vertical="center" wrapText="1"/>
    </xf>
    <xf numFmtId="0" fontId="3" fillId="6" borderId="29" xfId="0" applyFont="1" applyFill="1" applyBorder="1" applyAlignment="1">
      <alignment vertical="center" wrapText="1"/>
    </xf>
    <xf numFmtId="44" fontId="3" fillId="6" borderId="30" xfId="1" applyFont="1" applyFill="1" applyBorder="1" applyAlignment="1">
      <alignment vertical="center" wrapText="1"/>
    </xf>
    <xf numFmtId="44" fontId="0" fillId="0" borderId="0" xfId="1" applyFont="1" applyAlignment="1">
      <alignment horizontal="left" vertical="center" wrapText="1"/>
    </xf>
    <xf numFmtId="44" fontId="10" fillId="0" borderId="0" xfId="1" applyFont="1" applyAlignment="1">
      <alignment horizontal="left" vertical="center" wrapText="1"/>
    </xf>
    <xf numFmtId="0" fontId="12" fillId="0" borderId="28" xfId="0" applyFont="1" applyBorder="1" applyAlignment="1">
      <alignment vertical="center"/>
    </xf>
    <xf numFmtId="0" fontId="13" fillId="0" borderId="0" xfId="0" applyFont="1" applyAlignment="1">
      <alignment vertical="center"/>
    </xf>
    <xf numFmtId="44" fontId="13" fillId="0" borderId="0" xfId="1" applyFont="1" applyAlignment="1">
      <alignment vertical="center"/>
    </xf>
    <xf numFmtId="0" fontId="12" fillId="0" borderId="0" xfId="0" applyFont="1" applyAlignment="1">
      <alignment vertical="center" wrapText="1"/>
    </xf>
    <xf numFmtId="0" fontId="12" fillId="0" borderId="0" xfId="0" applyFont="1" applyAlignment="1">
      <alignment vertical="center"/>
    </xf>
    <xf numFmtId="164" fontId="13" fillId="0" borderId="27" xfId="0" applyNumberFormat="1" applyFont="1" applyBorder="1" applyAlignment="1">
      <alignment vertical="center" wrapText="1"/>
    </xf>
    <xf numFmtId="164" fontId="13" fillId="0" borderId="0" xfId="0" applyNumberFormat="1" applyFont="1" applyAlignment="1">
      <alignment vertical="center" wrapText="1"/>
    </xf>
    <xf numFmtId="0" fontId="14" fillId="5" borderId="26" xfId="0" applyFont="1" applyFill="1" applyBorder="1" applyAlignment="1">
      <alignment vertical="center" wrapText="1"/>
    </xf>
    <xf numFmtId="164" fontId="14" fillId="5" borderId="27" xfId="0" applyNumberFormat="1" applyFont="1" applyFill="1" applyBorder="1" applyAlignment="1">
      <alignment vertical="center" wrapText="1"/>
    </xf>
    <xf numFmtId="164" fontId="14" fillId="5" borderId="28" xfId="0" applyNumberFormat="1" applyFont="1" applyFill="1" applyBorder="1" applyAlignment="1">
      <alignment vertical="center" wrapText="1"/>
    </xf>
    <xf numFmtId="164" fontId="13" fillId="0" borderId="26" xfId="0" applyNumberFormat="1" applyFont="1" applyBorder="1" applyAlignment="1">
      <alignment wrapText="1"/>
    </xf>
    <xf numFmtId="0" fontId="0" fillId="0" borderId="22" xfId="0" applyBorder="1"/>
    <xf numFmtId="0" fontId="6" fillId="4" borderId="20" xfId="0" applyFont="1" applyFill="1" applyBorder="1"/>
    <xf numFmtId="0" fontId="0" fillId="0" borderId="24" xfId="0" applyBorder="1"/>
    <xf numFmtId="0" fontId="0" fillId="0" borderId="31" xfId="0" applyBorder="1"/>
    <xf numFmtId="0" fontId="0" fillId="0" borderId="21" xfId="0" applyBorder="1"/>
    <xf numFmtId="164" fontId="13" fillId="0" borderId="32" xfId="0" applyNumberFormat="1" applyFont="1" applyBorder="1" applyAlignment="1">
      <alignment vertical="center" wrapText="1"/>
    </xf>
    <xf numFmtId="164" fontId="13" fillId="0" borderId="33" xfId="0" applyNumberFormat="1" applyFont="1" applyBorder="1" applyAlignment="1">
      <alignment vertical="center" wrapText="1"/>
    </xf>
    <xf numFmtId="164" fontId="12" fillId="0" borderId="34" xfId="0" applyNumberFormat="1" applyFont="1" applyBorder="1" applyAlignment="1">
      <alignment vertical="center" wrapText="1"/>
    </xf>
    <xf numFmtId="164" fontId="13" fillId="0" borderId="38" xfId="0" applyNumberFormat="1" applyFont="1" applyBorder="1" applyAlignment="1">
      <alignment vertical="center" wrapText="1"/>
    </xf>
    <xf numFmtId="164" fontId="13" fillId="0" borderId="39" xfId="0" applyNumberFormat="1" applyFont="1" applyBorder="1" applyAlignment="1">
      <alignment vertical="center" wrapText="1"/>
    </xf>
    <xf numFmtId="164" fontId="12" fillId="0" borderId="40" xfId="0" applyNumberFormat="1" applyFont="1" applyBorder="1" applyAlignment="1">
      <alignment vertical="center" wrapText="1"/>
    </xf>
    <xf numFmtId="164" fontId="10" fillId="0" borderId="35" xfId="0" applyNumberFormat="1" applyFont="1" applyBorder="1" applyAlignment="1">
      <alignment vertical="center" wrapText="1"/>
    </xf>
    <xf numFmtId="164" fontId="10" fillId="0" borderId="36" xfId="0" applyNumberFormat="1" applyFont="1" applyBorder="1" applyAlignment="1">
      <alignment vertical="center" wrapText="1"/>
    </xf>
    <xf numFmtId="164" fontId="9" fillId="0" borderId="37" xfId="0" applyNumberFormat="1" applyFont="1" applyBorder="1" applyAlignment="1">
      <alignment vertical="center" wrapText="1"/>
    </xf>
    <xf numFmtId="0" fontId="9" fillId="0" borderId="20" xfId="0" applyFont="1" applyBorder="1" applyAlignment="1">
      <alignment vertical="center" wrapText="1"/>
    </xf>
    <xf numFmtId="0" fontId="13" fillId="0" borderId="32" xfId="0" pivotButton="1" applyFont="1" applyBorder="1" applyAlignment="1">
      <alignment vertical="center" wrapText="1"/>
    </xf>
    <xf numFmtId="0" fontId="4" fillId="2" borderId="4" xfId="0" applyFont="1" applyFill="1" applyBorder="1" applyAlignment="1">
      <alignment vertical="center" wrapText="1"/>
    </xf>
    <xf numFmtId="0" fontId="4" fillId="2" borderId="9" xfId="0" applyFont="1" applyFill="1" applyBorder="1" applyAlignment="1">
      <alignment vertical="center" wrapText="1"/>
    </xf>
    <xf numFmtId="8" fontId="7" fillId="3" borderId="6" xfId="1" applyNumberFormat="1" applyFont="1" applyFill="1" applyBorder="1" applyAlignment="1">
      <alignment vertical="center" wrapText="1"/>
    </xf>
    <xf numFmtId="8" fontId="7" fillId="3" borderId="2" xfId="1" applyNumberFormat="1" applyFont="1" applyFill="1" applyBorder="1" applyAlignment="1">
      <alignment vertical="center" wrapText="1"/>
    </xf>
    <xf numFmtId="0" fontId="0" fillId="3" borderId="41" xfId="0" applyFont="1" applyFill="1" applyBorder="1" applyAlignment="1">
      <alignment vertical="center" wrapText="1"/>
    </xf>
    <xf numFmtId="0" fontId="0" fillId="3" borderId="42" xfId="0" applyFont="1" applyFill="1" applyBorder="1" applyAlignment="1">
      <alignment vertical="center" wrapText="1"/>
    </xf>
    <xf numFmtId="164" fontId="4" fillId="3" borderId="12" xfId="0" applyNumberFormat="1" applyFont="1" applyFill="1" applyBorder="1" applyAlignment="1">
      <alignment vertical="center" wrapText="1"/>
    </xf>
    <xf numFmtId="0" fontId="0" fillId="0" borderId="2" xfId="0" applyFont="1" applyFill="1" applyBorder="1" applyAlignment="1">
      <alignment vertical="center" wrapText="1"/>
    </xf>
    <xf numFmtId="14" fontId="0" fillId="0" borderId="2" xfId="0" applyNumberFormat="1" applyFont="1" applyFill="1" applyBorder="1" applyAlignment="1">
      <alignment vertical="center" wrapText="1"/>
    </xf>
    <xf numFmtId="0" fontId="7" fillId="0" borderId="2" xfId="0" applyFont="1" applyFill="1" applyBorder="1" applyAlignment="1">
      <alignment vertical="center" wrapText="1"/>
    </xf>
    <xf numFmtId="0" fontId="13" fillId="0" borderId="38" xfId="0" applyFont="1" applyBorder="1" applyAlignment="1">
      <alignment vertical="center"/>
    </xf>
    <xf numFmtId="0" fontId="4" fillId="3" borderId="8" xfId="0" applyFont="1" applyFill="1" applyBorder="1" applyAlignment="1">
      <alignment vertical="center" wrapText="1"/>
    </xf>
    <xf numFmtId="0" fontId="4" fillId="3" borderId="19" xfId="0" applyFont="1" applyFill="1" applyBorder="1" applyAlignment="1">
      <alignment vertical="center" wrapText="1"/>
    </xf>
    <xf numFmtId="164" fontId="0" fillId="3" borderId="0" xfId="0" applyNumberFormat="1" applyFont="1" applyFill="1" applyAlignment="1">
      <alignment vertical="center" wrapText="1"/>
    </xf>
    <xf numFmtId="0" fontId="4" fillId="2" borderId="4" xfId="0" applyFont="1" applyFill="1" applyBorder="1" applyAlignment="1">
      <alignment vertical="center" wrapText="1"/>
    </xf>
    <xf numFmtId="0" fontId="4" fillId="2" borderId="44" xfId="0" applyFont="1" applyFill="1" applyBorder="1" applyAlignment="1">
      <alignment horizontal="center" vertical="center" wrapText="1"/>
    </xf>
    <xf numFmtId="0" fontId="4" fillId="2" borderId="43" xfId="0" applyFont="1" applyFill="1" applyBorder="1" applyAlignment="1">
      <alignment horizontal="center" vertical="center" wrapText="1"/>
    </xf>
  </cellXfs>
  <cellStyles count="6">
    <cellStyle name="Currency" xfId="3"/>
    <cellStyle name="Monétaire" xfId="1" builtinId="4"/>
    <cellStyle name="Monétaire 2" xfId="5"/>
    <cellStyle name="Normal" xfId="0" builtinId="0"/>
    <cellStyle name="Normal 11" xfId="4"/>
    <cellStyle name="Normal 2" xfId="2"/>
  </cellStyles>
  <dxfs count="6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left" vertical="center" textRotation="0" wrapText="1" indent="0" justifyLastLine="0" shrinkToFit="0" readingOrder="0"/>
    </dxf>
    <dxf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_-* #,##0.00\ [$€-40C]_-;\-* #,##0.00\ [$€-40C]_-;_-* &quot;-&quot;??\ [$€-40C]_-;_-@_-"/>
      <alignment horizontal="left" vertical="center" textRotation="0" wrapText="1" indent="0" justifyLastLine="0" shrinkToFit="0" readingOrder="0"/>
    </dxf>
    <dxf>
      <numFmt numFmtId="164" formatCode="_-* #,##0.00\ [$€-40C]_-;\-* #,##0.00\ [$€-40C]_-;_-* &quot;-&quot;??\ [$€-40C]_-;_-@_-"/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_-* #,##0.00\ [$€-40C]_-;\-* #,##0.00\ [$€-40C]_-;_-* &quot;-&quot;??\ [$€-40C]_-;_-@_-"/>
      <alignment horizontal="left" vertical="center" textRotation="0" wrapText="1" indent="0" justifyLastLine="0" shrinkToFit="0" readingOrder="0"/>
    </dxf>
    <dxf>
      <numFmt numFmtId="164" formatCode="_-* #,##0.00\ [$€-40C]_-;\-* #,##0.00\ [$€-40C]_-;_-* &quot;-&quot;??\ [$€-40C]_-;_-@_-"/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_-* #,##0.00\ [$€-40C]_-;\-* #,##0.00\ [$€-40C]_-;_-* &quot;-&quot;??\ [$€-40C]_-;_-@_-"/>
      <alignment horizontal="left" vertical="center" textRotation="0" wrapText="1" indent="0" justifyLastLine="0" shrinkToFit="0" readingOrder="0"/>
    </dxf>
    <dxf>
      <numFmt numFmtId="164" formatCode="_-* #,##0.00\ [$€-40C]_-;\-* #,##0.00\ [$€-40C]_-;_-* &quot;-&quot;??\ [$€-40C]_-;_-@_-"/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_-* #,##0.00\ [$€-40C]_-;\-* #,##0.00\ [$€-40C]_-;_-* &quot;-&quot;??\ [$€-40C]_-;_-@_-"/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_-* #,##0.00\ [$€-40C]_-;\-* #,##0.00\ [$€-40C]_-;_-* &quot;-&quot;??\ [$€-40C]_-;_-@_-"/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_-* #,##0.00\ [$€-40C]_-;\-* #,##0.00\ [$€-40C]_-;_-* &quot;-&quot;??\ [$€-40C]_-;_-@_-"/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_-* #,##0.00\ [$€-40C]_-;\-* #,##0.00\ [$€-40C]_-;_-* &quot;-&quot;??\ [$€-40C]_-;_-@_-"/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_-* #,##0.00\ [$€-40C]_-;\-* #,##0.00\ [$€-40C]_-;_-* &quot;-&quot;??\ [$€-40C]_-;_-@_-"/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_-* #,##0.00\ [$€-40C]_-;\-* #,##0.00\ [$€-40C]_-;_-* &quot;-&quot;??\ [$€-40C]_-;_-@_-"/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_-* #,##0.00\ [$€-40C]_-;\-* #,##0.00\ [$€-40C]_-;_-* &quot;-&quot;??\ [$€-40C]_-;_-@_-"/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_-* #,##0.00\ [$€-40C]_-;\-* #,##0.00\ [$€-40C]_-;_-* &quot;-&quot;??\ [$€-40C]_-;_-@_-"/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_-* #,##0.00\ [$€-40C]_-;\-* #,##0.00\ [$€-40C]_-;_-* &quot;-&quot;??\ [$€-40C]_-;_-@_-"/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_-* #,##0.00\ [$€-40C]_-;\-* #,##0.00\ [$€-40C]_-;_-* &quot;-&quot;??\ [$€-40C]_-;_-@_-"/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_-* #,##0.00\ [$€-40C]_-;\-* #,##0.00\ [$€-40C]_-;_-* &quot;-&quot;??\ [$€-40C]_-;_-@_-"/>
      <alignment horizontal="left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left" vertical="center" textRotation="0" wrapText="1" indent="0" justifyLastLine="0" shrinkToFit="0" readingOrder="0"/>
    </dxf>
    <dxf>
      <alignment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alignment horizontal="left" vertical="center" textRotation="0" wrapText="1" indent="0" justifyLastLine="0" shrinkToFit="0" readingOrder="0"/>
    </dxf>
    <dxf>
      <border>
        <bottom style="thin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0" tint="-0.249977111117893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theme="0"/>
        </left>
        <right style="thin">
          <color theme="0"/>
        </right>
        <top/>
        <bottom/>
        <vertical style="thin">
          <color theme="0"/>
        </vertical>
        <horizontal/>
      </border>
    </dxf>
    <dxf>
      <alignment wrapText="1" readingOrder="0"/>
    </dxf>
    <dxf>
      <alignment wrapText="1" readingOrder="0"/>
    </dxf>
    <dxf>
      <alignment vertical="bottom" readingOrder="0"/>
    </dxf>
    <dxf>
      <font>
        <sz val="14"/>
      </font>
    </dxf>
    <dxf>
      <font>
        <sz val="14"/>
      </font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vertical="center"/>
    </dxf>
    <dxf>
      <alignment vertical="center"/>
    </dxf>
    <dxf>
      <alignment vertical="center"/>
    </dxf>
    <dxf>
      <alignment vertical="center"/>
    </dxf>
    <dxf>
      <font>
        <sz val="9"/>
      </font>
    </dxf>
    <dxf>
      <font>
        <sz val="9"/>
      </font>
    </dxf>
    <dxf>
      <font>
        <sz val="9"/>
      </font>
    </dxf>
    <dxf>
      <font>
        <sz val="9"/>
      </font>
    </dxf>
    <dxf>
      <alignment wrapText="1"/>
    </dxf>
    <dxf>
      <font>
        <sz val="14"/>
      </font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 style="dashDotDot">
          <color auto="1"/>
        </vertical>
        <horizontal style="thin">
          <color auto="1"/>
        </horizontal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 style="dashDotDot">
          <color auto="1"/>
        </vertical>
        <horizontal style="thin">
          <color auto="1"/>
        </horizontal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 style="dashDotDot">
          <color auto="1"/>
        </vertical>
        <horizontal style="thin">
          <color auto="1"/>
        </horizontal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 style="dashDotDot">
          <color auto="1"/>
        </vertical>
        <horizontal style="thin">
          <color auto="1"/>
        </horizontal>
      </border>
    </dxf>
    <dxf>
      <alignment horizontal="center"/>
    </dxf>
    <dxf>
      <alignment vertical="center"/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vertical="center"/>
    </dxf>
    <dxf>
      <alignment horizontal="left"/>
    </dxf>
    <dxf>
      <alignment horizontal="left"/>
    </dxf>
    <dxf>
      <alignment vertical="center"/>
    </dxf>
    <dxf>
      <alignment vertical="center"/>
    </dxf>
    <dxf>
      <alignment wrapText="1"/>
    </dxf>
    <dxf>
      <alignment wrapText="1"/>
    </dxf>
    <dxf>
      <numFmt numFmtId="164" formatCode="_-* #,##0.00\ [$€-40C]_-;\-* #,##0.00\ [$€-40C]_-;_-* &quot;-&quot;??\ [$€-40C]_-;_-@_-"/>
    </dxf>
    <dxf>
      <numFmt numFmtId="164" formatCode="_-* #,##0.00\ [$€-40C]_-;\-* #,##0.00\ [$€-40C]_-;_-* &quot;-&quot;??\ [$€-40C]_-;_-@_-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1.xml"/><Relationship Id="rId5" Type="http://schemas.openxmlformats.org/officeDocument/2006/relationships/pivotCacheDefinition" Target="pivotCache/pivotCacheDefinition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723900</xdr:colOff>
      <xdr:row>24</xdr:row>
      <xdr:rowOff>47624</xdr:rowOff>
    </xdr:from>
    <xdr:to>
      <xdr:col>12</xdr:col>
      <xdr:colOff>314325</xdr:colOff>
      <xdr:row>35</xdr:row>
      <xdr:rowOff>57150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REFERENCE PROJET">
              <a:extLst>
                <a:ext uri="{FF2B5EF4-FFF2-40B4-BE49-F238E27FC236}">
                  <a16:creationId xmlns:a16="http://schemas.microsoft.com/office/drawing/2014/main" xmlns="" id="{8CE850CD-E757-497F-85B4-61883BEB028A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REFERENCE PROJET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723900" y="25403174"/>
              <a:ext cx="11249025" cy="1685926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Fredon Charlotte" refreshedDate="44832.716389583336" createdVersion="6" refreshedVersion="4" minRefreshableVersion="3" recordCount="20">
  <cacheSource type="worksheet">
    <worksheetSource ref="B1:S21" sheet="Prévisionnel 2023"/>
  </cacheSource>
  <cacheFields count="18">
    <cacheField name="REFERENCE PROJET" numFmtId="0">
      <sharedItems containsBlank="1" count="116">
        <s v="NSV 1"/>
        <s v="NSV 2"/>
        <s v="NSV 3"/>
        <s v="NSV 14"/>
        <s v="AP2"/>
        <s v="AP3"/>
        <s v="AP4"/>
        <s v="AP7"/>
        <m/>
        <s v="MI1" u="1"/>
        <s v="NSV 10" u="1"/>
        <s v="PACMAC 6" u="1"/>
        <s v="MI 8" u="1"/>
        <s v="CPFB7" u="1"/>
        <s v="MI2" u="1"/>
        <s v="NSV 7" u="1"/>
        <s v="VPA 2" u="1"/>
        <s v="PV1" u="1"/>
        <s v="EAC2" u="1"/>
        <s v="NSV 11" u="1"/>
        <s v="PACMAC9" u="1"/>
        <s v="MI3" u="1"/>
        <s v="PV2" u="1"/>
        <s v="MI4" u="1"/>
        <s v="AP 3" u="1"/>
        <s v="CHAM4" u="1"/>
        <s v="NSV 12" u="1"/>
        <s v="PV3" u="1"/>
        <s v="MI5" u="1"/>
        <s v="MI 7" u="1"/>
        <s v="PV4" u="1"/>
        <s v="NSV 13" u="1"/>
        <s v="PACMAC 10" u="1"/>
        <s v="MI6" u="1"/>
        <s v="EAC1" u="1"/>
        <s v="PACMAC10" u="1"/>
        <s v="PV5" u="1"/>
        <s v="PACMAC15" u="1"/>
        <s v="CPFB6" u="1"/>
        <s v="PV6" u="1"/>
        <s v="AP 2" u="1"/>
        <s v="NSV 6" u="1"/>
        <s v="VPA 1" u="1"/>
        <s v="PACMAC 5" u="1"/>
        <s v="DIRECTION 1" u="1"/>
        <s v="CF1" u="1"/>
        <s v="PV7" u="1"/>
        <s v="MI 6" u="1"/>
        <s v="NSV 15" u="1"/>
        <s v="PV11" u="1"/>
        <s v="CF2" u="1"/>
        <s v="PV8" u="1"/>
        <s v="CHAM3" u="1"/>
        <s v="CF3" u="1"/>
        <s v="PV9" u="1"/>
        <s v="CHAM 1" u="1"/>
        <s v="AP 1" u="1"/>
        <s v="CF4" u="1"/>
        <s v="MI 5" u="1"/>
        <s v="CF5" u="1"/>
        <s v="PV10" u="1"/>
        <s v="CPFB5" u="1"/>
        <s v="NSV 5" u="1"/>
        <s v="CHAM2" u="1"/>
        <s v="PACMAC 4" u="1"/>
        <s v="MI 4" u="1"/>
        <s v="PACMAC 9" u="1"/>
        <s v="PV 4" u="1"/>
        <s v="CPFB4" u="1"/>
        <s v="NSV 4" u="1"/>
        <s v="MI 3" u="1"/>
        <s v="PV 3" u="1"/>
        <s v="CHAM1" u="1"/>
        <s v="PACMAC13" u="1"/>
        <s v="AP1" u="1"/>
        <s v="PACMAC1" u="1"/>
        <s v="PACMAC 3" u="1"/>
        <s v="MI 2" u="1"/>
        <s v="PACMAC 8" u="1"/>
        <s v="CF 4" u="1"/>
        <s v="CPFB3" u="1"/>
        <s v="PV 2" u="1"/>
        <s v="PACMAC2" u="1"/>
        <s v="CPFB 1" u="1"/>
        <s v="AP5" u="1"/>
        <s v="MI 1" u="1"/>
        <s v="CPFB 2" u="1"/>
        <s v="PACMAC3" u="1"/>
        <s v="AP6" u="1"/>
        <s v="CF 3" u="1"/>
        <s v="NSV 9" u="1"/>
        <s v="VPA 4" u="1"/>
        <s v="PV 1" u="1"/>
        <s v="CPFB 3" u="1"/>
        <s v="PACMAC4" u="1"/>
        <s v="AP8" u="1"/>
        <s v="CPFB2" u="1"/>
        <s v="CPFB 4" u="1"/>
        <s v="PACMAC 2" u="1"/>
        <s v="PACMAC 7" u="1"/>
        <s v="CF 2" u="1"/>
        <s v="PACMAC5" u="1"/>
        <s v="PACMAC 11" u="1"/>
        <s v="CPFB 5" u="1"/>
        <s v="NSV 8" u="1"/>
        <s v="VPA 3" u="1"/>
        <s v="CPFB 6" u="1"/>
        <s v="PACMAC6" u="1"/>
        <s v="CPFB 7" u="1"/>
        <s v="PACMAC7" u="1"/>
        <s v="EAC3" u="1"/>
        <s v="CPFB1" u="1"/>
        <s v="PACMAC11" u="1"/>
        <s v="PACMAC16" u="1"/>
        <s v="CF 1 " u="1"/>
        <s v="PACMAC 1" u="1"/>
      </sharedItems>
    </cacheField>
    <cacheField name="DATE DE DEBUT PREVUE" numFmtId="165">
      <sharedItems containsNonDate="0" containsDate="1" containsString="0" containsBlank="1" minDate="2023-02-01T00:00:00" maxDate="2023-05-02T00:00:00"/>
    </cacheField>
    <cacheField name="DATE DE FIN PREVUE" numFmtId="165">
      <sharedItems containsNonDate="0" containsDate="1" containsString="0" containsBlank="1" minDate="2023-05-01T00:00:00" maxDate="2023-05-02T00:00:00"/>
    </cacheField>
    <cacheField name="STATUT" numFmtId="165">
      <sharedItems containsNonDate="0" containsString="0" containsBlank="1"/>
    </cacheField>
    <cacheField name="LIEU" numFmtId="0">
      <sharedItems containsNonDate="0" containsString="0" containsBlank="1"/>
    </cacheField>
    <cacheField name="DISCIPLINE" numFmtId="0">
      <sharedItems containsBlank="1"/>
    </cacheField>
    <cacheField name="INTITULE DU PROJET" numFmtId="0">
      <sharedItems containsBlank="1" count="126">
        <s v="XX 1 "/>
        <s v="XX 2"/>
        <s v="XX 3"/>
        <s v="XX 4"/>
        <s v="XXXX 1 "/>
        <s v="XXXX 2"/>
        <s v="XXXX 3"/>
        <s v="XXXX 4"/>
        <m/>
        <s v="Composition musicale pour le teaser du film de lancement Cinemotion" u="1"/>
        <s v="CONCERT DES STEEL-BANDS DE LA MDA" u="1"/>
        <s v="solde fin de résidence ECOS" u="1"/>
        <s v="EXPOSITION ATELIER - Katarina Kudelova" u="1"/>
        <s v="Concert de l'ONPL  - une vie de héros le 05/12" u="1"/>
        <s v="IL PLEUT DES VOIX (5930)" u="1"/>
        <s v="Harpe et piano - concert élèves" u="1"/>
        <s v="KARAORKESTRA (fête de la musique)" u="1"/>
        <s v="LA CHAM CEKOIDON" u="1"/>
        <s v="Rencontres big-band Carquefou" u="1"/>
        <s v="Création du teaser - Festival CINE MOTION" u="1"/>
        <s v="CHAMBRE PHOTOGRAPHIQUE - GEATEAN CHEVRIER" u="1"/>
        <s v="Ateliers résidence avec ECOS" u="1"/>
        <s v="Ateliers les gentilles sauvages - Cie ECART" u="1"/>
        <s v="TEMPO DI TANGO - Concert" u="1"/>
        <s v="TRAVERSEES" u="1"/>
        <s v="Audition de la classe de piano" u="1"/>
        <s v="FREQUENSTAR FLIP - groupes de T3" u="1"/>
        <s v="PAYSAGES CELTIQUES - taux horaire de la master-class" u="1"/>
        <s v="Billets de spectacle pour la classe" u="1"/>
        <s v="Concert Djusu - Abollition de l'esclavage " u="1"/>
        <s v="ateliers d'initiation aux techniques de construction - Wouab" u="1"/>
        <s v="VOKALEIDOSCOPE" u="1"/>
        <s v="FESTIVAL CINE MOTION" u="1"/>
        <s v="Animations des ateliers numériques" u="1"/>
        <s v="Enveloppe techniciens intermittents" u="1"/>
        <s v="Factures de prestations - Terminus 3" u="1"/>
        <s v="Cabaret musiques improvisées x 2" u="1"/>
        <s v="FAIS TON CINEMA" u="1"/>
        <s v="TRAVAUX EN COURS" u="1"/>
        <s v="ACCORD DIVIN" u="1"/>
        <s v="Les journées du patrimoine" u="1"/>
        <s v="8 MARS - JOURNEE DES DROITS DE LA FEMME" u="1"/>
        <s v="SORTIE PARIS" u="1"/>
        <s v="CONCERT C'est L'Eté" u="1"/>
        <s v="Concert Orchestre adultes" u="1"/>
        <s v="ALORS QUE L'HOMME BLANC DORT" u="1"/>
        <s v="Participation d'élèves à des concerts de musique classique" u="1"/>
        <s v="STAGE DE DANSE" u="1"/>
        <s v="Salsa - échange avec école de musique de Paimboeuf" u="1"/>
        <s v="Ateliers avec Elise HALLAB" u="1"/>
        <s v="Conférences AP/AN (8 conférences)" u="1"/>
        <s v="résidence d'un artiste plasticien acompte 2000 nov - dec_x000a_Début résidence novembre 2022" u="1"/>
        <s v="Hivernales Invitation au voyage - Projets avec les chœurs de Gabrielle" u="1"/>
        <s v="Intervenants extérieurs pour les stages" u="1"/>
        <s v="IL PLEUT DES VOIX" u="1"/>
        <s v="ANGERS NANTES OPERA" u="1"/>
        <s v="FRANCK AND FRIENDS reporté 3500 €" u="1"/>
        <s v="ESPRIT LIBERE" u="1"/>
        <s v="COLLECTION HIVER" u="1"/>
        <s v="solde résidence Arts Plastiques - printemps 2023 (CARON Charlotte)" u="1"/>
        <s v="Ateliers de musique celtique" u="1"/>
        <s v="RENCART NUMERIQUES" u="1"/>
        <s v="Concert classe de guitare" u="1"/>
        <s v="NOS VIES COMME DES SONGES - ORUM  v" u="1"/>
        <s v="ESCAPE GAME" u="1"/>
        <s v="Vockaléïdoscope" u="1"/>
        <s v="Heures complémentaires pour les stages" u="1"/>
        <s v="Factures de prestations - CACE " u="1"/>
        <s v="Places de concert musiques actuelles" u="1"/>
        <s v="CORRESPONDANCES - CHAM CM1-CM2 (Mathilde Vincent)" u="1"/>
        <s v="EXPO RIDEAU" u="1"/>
        <s v="BŒUF JUNIOR" u="1"/>
        <s v="Invitation au voyage - Projets avec les chœurs de Gabrielle" u="1"/>
        <s v="FLUTE ALORS" u="1"/>
        <s v="CONNEXION T3" u="1"/>
        <s v="FETE DE LA MUSIQUE" u="1"/>
        <s v="PIERS FACINI AU NATUREL (master-classe + spectacle)" u="1"/>
        <s v="Création BB - POMMIER Jean-Louis (revoir budget écriture avec Jérome)" u="1"/>
        <s v="CHAUMONT" u="1"/>
        <s v="Conférence Musique" u="1"/>
        <s v="ECHANGE DE BIG BAND" u="1"/>
        <s v="Début de résidence AP - NOV 2023" u="1"/>
        <s v="Ateliers et concert avec Garth Knox - toutes classes du département" u="1"/>
        <s v="CABARET JAZZ" u="1"/>
        <s v="Carnaval des harpes" u="1"/>
        <s v="Victor MICHAUD (tit à st naz)  et le BIG BAND - Concert" u="1"/>
        <s v="Rencontre percutante - le piano et les percussions (concert élèves)" u="1"/>
        <s v="Intervention facilitatrice graphique" u="1"/>
        <s v="Hommage à Henri TEXIER - Contrebasse et basse électrique" u="1"/>
        <s v="MARATHON ARTISTIQUE" u="1"/>
        <s v="PANORAMA" u="1"/>
        <s v="Concert des classes CHAM au collège" u="1"/>
        <s v="TRIBU et UN PETIT PAS POUR L'HOMME - Cie à demi-mots" u="1"/>
        <s v="ORCHESTRE ADULTES" u="1"/>
        <s v="RENCONTRES CHORALES" u="1"/>
        <s v="FACTURE INSTRUMENTALE - DUNCAN" u="1"/>
        <s v="STELLAR MUSIQUE - orchestre cordes cycle 2" u="1"/>
        <s v="Rencontre pédagogiques - 6 départements" u="1"/>
        <s v="Franck BD 4000 €" u="1"/>
        <s v="EXPO BIBLIOTHEQUE" u="1"/>
        <s v="VOYAGE GEORGES - (JP COSSET)" u="1"/>
        <s v="Sébastien TROGNON - Works shops 4 ateliers" u="1"/>
        <s v="GAMELAN- GAMME LAND" u="1"/>
        <s v="CHANSONS BRESILIENNES" u="1"/>
        <s v="Miya Isa - Projet élèves AP-CF-MI" u="1"/>
        <s v="Ateliers de danse Tango- Cie Trespluglièse" u="1"/>
        <s v="REALITY SHOW reporté 4800 €" u="1"/>
        <s v="Rémunération concerts éducatifs et concerts thé" u="1"/>
        <s v="Concert atelier cubain avec Annette" u="1"/>
        <s v="WORK-SHOP " u="1"/>
        <s v="Concert des steel-band" u="1"/>
        <s v="ça bouge dans les parcs" u="1"/>
        <s v="Couleurs baroques  - église" u="1"/>
        <s v="CONCERT MIYAZAKI - ORCHESTRE ADULTES ET BIG BAND" u="1"/>
        <s v="Projet avec cie OCUS - Concert groupe Bakarus avec classe 3ème" u="1"/>
        <s v="KARAORCHESTRA" u="1"/>
        <s v="Laurence Madec" u="1"/>
        <s v="PEACE AND LOBE" u="1"/>
        <s v="Rémunération de 4 vacations Pierre LANGE" u="1"/>
        <s v="LES FAMILIERES + FOCUS T3 " u="1"/>
        <s v="Audition de la classe d'écriture" u="1"/>
        <s v="CONFERENCES MUSIQUE - 3" u="1"/>
        <s v="AUDITION ELEVES CLLO-ACC-VIOLON + TRIO BOISDRON" u="1"/>
        <s v="TOUS EN PISTE  -  Projet CIRQUE avec les élèves VPA et cordes frottées" u="1"/>
        <s v="Elise HALLAB - exposition" u="1"/>
        <s v="places de concert musiques classique" u="1"/>
      </sharedItems>
    </cacheField>
    <cacheField name="REFERENT" numFmtId="0">
      <sharedItems containsBlank="1"/>
    </cacheField>
    <cacheField name="L.6228 - PRESTATIONS _x000a_" numFmtId="0">
      <sharedItems containsString="0" containsBlank="1" containsNumber="1" containsInteger="1" minValue="450" maxValue="15000"/>
    </cacheField>
    <cacheField name="AUTRES DEPENSES CHAP 11" numFmtId="44">
      <sharedItems containsString="0" containsBlank="1" containsNumber="1" containsInteger="1" minValue="350" maxValue="400"/>
    </cacheField>
    <cacheField name="INTERMITTENTS ARTISTIQUES" numFmtId="44">
      <sharedItems containsString="0" containsBlank="1" containsNumber="1" containsInteger="1" minValue="1000" maxValue="1000"/>
    </cacheField>
    <cacheField name="INTERMITTENTS TECHNIQUES" numFmtId="44">
      <sharedItems containsNonDate="0" containsString="0" containsBlank="1"/>
    </cacheField>
    <cacheField name="VACATIONS PROFESSEURS" numFmtId="44">
      <sharedItems containsString="0" containsBlank="1" containsNumber="1" containsInteger="1" minValue="4500" maxValue="4500"/>
    </cacheField>
    <cacheField name="HEURES COMPLETAIRES STAGE" numFmtId="44">
      <sharedItems containsNonDate="0" containsString="0" containsBlank="1"/>
    </cacheField>
    <cacheField name="REGIME GENERAL" numFmtId="44">
      <sharedItems containsNonDate="0" containsString="0" containsBlank="1"/>
    </cacheField>
    <cacheField name="JURYS" numFmtId="44">
      <sharedItems containsNonDate="0" containsString="0" containsBlank="1"/>
    </cacheField>
    <cacheField name="DETAILS " numFmtId="0">
      <sharedItems containsBlank="1" count="68" longText="1">
        <m/>
        <s v="Vernissage"/>
        <s v="pot pour 115 pax" u="1"/>
        <s v="pot participants + repas" u="1"/>
        <s v="3 musiciens intermittents pour deux dates + pot participant et public" u="1"/>
        <s v="buffet pour 35 personnes" u="1"/>
        <s v="4 ateliers avec le département MI - 2 vacations de 225" u="1"/>
        <s v="12 repas   " u="1"/>
        <s v="forfait atelier visite guidée classe de prepa + transport en train" u="1"/>
        <s v="1 facture cie à demi-mots+facture transport en annexe - 1 acompte de 1800 € versé en nov 2021" u="1"/>
        <s v="pots" u="1"/>
        <s v="pot vernissage " u="1"/>
        <s v="Trucages en fév 1000 € (T. Gontan) - Stae hip-hop février 1147,60 (cie Garde Robe) - Stage Tango avril 1200 € (Asso Trespugliese) - stage le temps pousse en avril 880 (Elise Hallab) + 1000 € (Ecos)  - Stage la fabrique à livres avril 1000 € (Faustine Jacquot)" u="1"/>
        <s v="200 euros de partitions + pot + 9 repas" u="1"/>
        <s v="conférrences janvier à mars 750 € (Betrand Charles)" u="1"/>
        <s v="Pas de dépenses" u="1"/>
        <s v="Location d'un car + pot" u="1"/>
        <s v="1 pot pour 65 personnes" u="1"/>
        <s v="5 profs autres écoles de musique + 1 prof mda pour concert pro + 300€ repas et trajets " u="1"/>
        <s v="12 demi-cachets + 2 cachets à 150 € net + MUSICIENS le lendemain 9 x 100€ net - 60 REPAS" u="1"/>
        <s v="Achat de matériel (1 meuble acheté chez Emaüs le 7 janvier pour 100 €)" u="1"/>
        <s v="Facture AGESSA CARO Marc + transports" u="1"/>
        <s v=" paniers repas + location remorque frigo + tickets boissons OHH" u="1"/>
        <s v="Pot" u="1"/>
        <s v="repas jurys 20 personnes - pot + gouter participants + achat de trophées" u="1"/>
        <s v="BUFFET + POT " u="1"/>
        <s v="900 € (4 vacations pour Pierre LANGE)" u="1"/>
        <s v="Repas + facture presta (1 facture d'acompte de 2487€ versé en déc 21)" u="1"/>
        <s v="FACTURE LES Vibrants défricheurs + REPAS + HEB + TRANSPORT" u="1"/>
        <s v="Attachée de presse ? - trophées - Com - impression" u="1"/>
        <s v="Ateliers de dans tango du 30/04/22" u="1"/>
        <s v="15 repas + - 2 vacations profsB (Emmanuel + Charlotte Caron)" u="1"/>
        <s v="matériel déco" u="1"/>
        <s v="Facture du conservatoire de Fouesnant - 6 heures de danses pour les élèves du parcours voix" u="1"/>
        <s v="location église" u="1"/>
        <s v="achat de billets" u="1"/>
        <s v="pas de dépenses - 1 pot" u="1"/>
        <s v="frais de transport - buffet pot - facture AGESSA payée en 2019 et 2020 - 1 vacation pour le concert + 2vacations pour les ateliers + frais de dep" u="1"/>
        <s v="Location bus" u="1"/>
        <s v="1 cachet de 100 € net au régime général" u="1"/>
        <s v="5 profs mda + 5 extérieurs" u="1"/>
        <s v="repas   + 50 euros de matériel" u="1"/>
        <s v="1 facture de 3 vacations pour l'association de Ludmilla - voyage en trio en mai (3 vacations x 3 concerts pour Shankar, Jeanne et Caroline) - 2 concerts thé en juin (Jeanne et Marie-Sylvie) 225 x 2 = 2925" u="1"/>
        <s v=" 1 vacation Bruno??? Ses élèves + 4 vacations 3 profs Rezé + Maria Gabriella Suarez + 6repas + 1 pot" u="1"/>
        <s v="1 intervention de 2 heures x 200 € en déc" u="1"/>
        <s v="pot vernissage + 6 repas" u="1"/>
        <s v="Sébastien TROGNON - JL POMMIER - 4 dates" u="1"/>
        <s v="3 interventions de 2 heures x 200 €" u="1"/>
        <s v="Facture Cie OCUS + pot+transports en annexe + hébergement - (acompte 2000 € en nov 21)" u="1"/>
        <s v="6 repas + facture de presta" u="1"/>
        <s v="projet de classe - pas de dépenses" u="1"/>
        <s v="fournitures de déco carnaval" u="1"/>
        <s v="12 repas - facture avec Nicole COURRET" u="1"/>
        <s v="Billets de concerts pour les élèves" u="1"/>
        <s v="Facture DOUCHA + 10 repas" u="1"/>
        <s v="pot public + participants" u="1"/>
        <s v="Train + hébergement + musées" u="1"/>
        <s v="pot participants " u="1"/>
        <s v="rencart numérique 23 fév 300 € (super chimère)" u="1"/>
        <s v="1500 € création + 18 heures ateliers à 55 euros + 2110 devis concert + repas" u="1"/>
        <s v="partitions + pot pour 65 personnes" u="1"/>
        <s v="Buffet + pot participants" u="1"/>
        <s v="facture de presta + 10 repas" u="1"/>
        <s v="Facture STUDIO EN HAUT - + 1 facture de 1200 € pour l'animation d'un stage (enveloppe stages)" u="1"/>
        <s v="pot participants" u="1"/>
        <s v="Acompte de 10 % - PYPO PROD" u="1"/>
        <s v="7 repas + facture contrat de cession + ateliers+transport" u="1"/>
        <s v="Collectif fil - lets visit New-York 2760 € - Les clowns 3850 € - Esclavage et capoeira 1330 € - Extincteurs en scène 2250 €" u="1"/>
      </sharedItems>
    </cacheField>
    <cacheField name="TOTAL PREVU / PROJET" numFmtId="164">
      <sharedItems containsString="0" containsBlank="1" containsNumber="1" containsInteger="1" minValue="350" maxValue="15000"/>
    </cacheField>
  </cacheFields>
  <extLst>
    <ext xmlns:x14="http://schemas.microsoft.com/office/spreadsheetml/2009/9/main" uri="{725AE2AE-9491-48be-B2B4-4EB974FC3084}">
      <x14:pivotCacheDefinition pivotCacheId="732780956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0">
  <r>
    <x v="0"/>
    <m/>
    <m/>
    <m/>
    <m/>
    <m/>
    <x v="0"/>
    <s v="Annabelle "/>
    <n v="5000"/>
    <m/>
    <n v="1000"/>
    <m/>
    <m/>
    <m/>
    <m/>
    <m/>
    <x v="0"/>
    <n v="6000"/>
  </r>
  <r>
    <x v="1"/>
    <m/>
    <m/>
    <m/>
    <m/>
    <m/>
    <x v="1"/>
    <s v="Audrey "/>
    <n v="15000"/>
    <m/>
    <m/>
    <m/>
    <m/>
    <m/>
    <m/>
    <m/>
    <x v="0"/>
    <n v="15000"/>
  </r>
  <r>
    <x v="2"/>
    <m/>
    <m/>
    <m/>
    <m/>
    <s v="Concerts éducatifs"/>
    <x v="2"/>
    <s v="Benoit "/>
    <n v="450"/>
    <m/>
    <m/>
    <m/>
    <n v="4500"/>
    <m/>
    <m/>
    <m/>
    <x v="0"/>
    <n v="4950"/>
  </r>
  <r>
    <x v="3"/>
    <m/>
    <m/>
    <m/>
    <m/>
    <m/>
    <x v="3"/>
    <s v="Audrey "/>
    <n v="7000"/>
    <m/>
    <m/>
    <m/>
    <m/>
    <m/>
    <m/>
    <m/>
    <x v="0"/>
    <n v="7000"/>
  </r>
  <r>
    <x v="4"/>
    <d v="2023-04-01T00:00:00"/>
    <d v="2023-05-01T00:00:00"/>
    <m/>
    <m/>
    <m/>
    <x v="4"/>
    <s v="Benoit "/>
    <n v="550"/>
    <m/>
    <m/>
    <m/>
    <m/>
    <m/>
    <m/>
    <m/>
    <x v="0"/>
    <n v="550"/>
  </r>
  <r>
    <x v="5"/>
    <d v="2023-02-01T00:00:00"/>
    <m/>
    <m/>
    <m/>
    <m/>
    <x v="5"/>
    <s v="Audrey "/>
    <m/>
    <n v="350"/>
    <m/>
    <m/>
    <m/>
    <m/>
    <m/>
    <m/>
    <x v="1"/>
    <n v="350"/>
  </r>
  <r>
    <x v="6"/>
    <d v="2023-05-01T00:00:00"/>
    <m/>
    <m/>
    <m/>
    <m/>
    <x v="6"/>
    <s v="Annabelle "/>
    <m/>
    <n v="400"/>
    <m/>
    <m/>
    <m/>
    <m/>
    <m/>
    <m/>
    <x v="1"/>
    <n v="400"/>
  </r>
  <r>
    <x v="7"/>
    <d v="2023-03-01T00:00:00"/>
    <m/>
    <m/>
    <m/>
    <m/>
    <x v="7"/>
    <s v="Annabelle "/>
    <n v="810"/>
    <m/>
    <m/>
    <m/>
    <m/>
    <m/>
    <m/>
    <m/>
    <x v="0"/>
    <n v="810"/>
  </r>
  <r>
    <x v="8"/>
    <m/>
    <m/>
    <m/>
    <m/>
    <m/>
    <x v="8"/>
    <m/>
    <m/>
    <m/>
    <m/>
    <m/>
    <m/>
    <m/>
    <m/>
    <m/>
    <x v="0"/>
    <m/>
  </r>
  <r>
    <x v="8"/>
    <m/>
    <m/>
    <m/>
    <m/>
    <m/>
    <x v="8"/>
    <m/>
    <m/>
    <m/>
    <m/>
    <m/>
    <m/>
    <m/>
    <m/>
    <m/>
    <x v="0"/>
    <m/>
  </r>
  <r>
    <x v="8"/>
    <m/>
    <m/>
    <m/>
    <m/>
    <m/>
    <x v="8"/>
    <m/>
    <m/>
    <m/>
    <m/>
    <m/>
    <m/>
    <m/>
    <m/>
    <m/>
    <x v="0"/>
    <m/>
  </r>
  <r>
    <x v="8"/>
    <m/>
    <m/>
    <m/>
    <m/>
    <m/>
    <x v="8"/>
    <m/>
    <m/>
    <m/>
    <m/>
    <m/>
    <m/>
    <m/>
    <m/>
    <m/>
    <x v="0"/>
    <m/>
  </r>
  <r>
    <x v="8"/>
    <m/>
    <m/>
    <m/>
    <m/>
    <m/>
    <x v="8"/>
    <m/>
    <m/>
    <m/>
    <m/>
    <m/>
    <m/>
    <m/>
    <m/>
    <m/>
    <x v="0"/>
    <m/>
  </r>
  <r>
    <x v="8"/>
    <m/>
    <m/>
    <m/>
    <m/>
    <m/>
    <x v="8"/>
    <m/>
    <m/>
    <m/>
    <m/>
    <m/>
    <m/>
    <m/>
    <m/>
    <m/>
    <x v="0"/>
    <m/>
  </r>
  <r>
    <x v="8"/>
    <m/>
    <m/>
    <m/>
    <m/>
    <m/>
    <x v="8"/>
    <m/>
    <m/>
    <m/>
    <m/>
    <m/>
    <m/>
    <m/>
    <m/>
    <m/>
    <x v="0"/>
    <m/>
  </r>
  <r>
    <x v="8"/>
    <m/>
    <m/>
    <m/>
    <m/>
    <m/>
    <x v="8"/>
    <m/>
    <m/>
    <m/>
    <m/>
    <m/>
    <m/>
    <m/>
    <m/>
    <m/>
    <x v="0"/>
    <m/>
  </r>
  <r>
    <x v="8"/>
    <m/>
    <m/>
    <m/>
    <m/>
    <m/>
    <x v="8"/>
    <m/>
    <m/>
    <m/>
    <m/>
    <m/>
    <m/>
    <m/>
    <m/>
    <m/>
    <x v="0"/>
    <m/>
  </r>
  <r>
    <x v="8"/>
    <m/>
    <m/>
    <m/>
    <m/>
    <m/>
    <x v="8"/>
    <m/>
    <m/>
    <m/>
    <m/>
    <m/>
    <m/>
    <m/>
    <m/>
    <m/>
    <x v="0"/>
    <m/>
  </r>
  <r>
    <x v="8"/>
    <m/>
    <m/>
    <m/>
    <m/>
    <m/>
    <x v="8"/>
    <m/>
    <m/>
    <m/>
    <m/>
    <m/>
    <m/>
    <m/>
    <m/>
    <m/>
    <x v="0"/>
    <m/>
  </r>
  <r>
    <x v="8"/>
    <m/>
    <m/>
    <m/>
    <m/>
    <m/>
    <x v="8"/>
    <m/>
    <m/>
    <m/>
    <m/>
    <m/>
    <m/>
    <m/>
    <m/>
    <m/>
    <x v="0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6" indent="0" outline="1" outlineData="1" multipleFieldFilters="0" rowHeaderCaption="PROJETS">
  <location ref="A1:J20" firstHeaderRow="0" firstDataRow="1" firstDataCol="1"/>
  <pivotFields count="18">
    <pivotField multipleItemSelectionAllowed="1" showAll="0">
      <items count="117">
        <item m="1" x="56"/>
        <item m="1" x="40"/>
        <item m="1" x="24"/>
        <item m="1" x="74"/>
        <item m="1" x="84"/>
        <item m="1" x="88"/>
        <item m="1" x="114"/>
        <item m="1" x="100"/>
        <item m="1" x="89"/>
        <item m="1" x="79"/>
        <item m="1" x="55"/>
        <item m="1" x="72"/>
        <item m="1" x="83"/>
        <item m="1" x="86"/>
        <item m="1" x="93"/>
        <item m="1" x="97"/>
        <item m="1" x="103"/>
        <item m="1" x="106"/>
        <item m="1" x="108"/>
        <item m="1" x="13"/>
        <item m="1" x="44"/>
        <item m="1" x="85"/>
        <item m="1" x="77"/>
        <item m="1" x="70"/>
        <item m="1" x="65"/>
        <item m="1" x="58"/>
        <item m="1" x="47"/>
        <item m="1" x="29"/>
        <item m="1" x="12"/>
        <item x="0"/>
        <item m="1" x="10"/>
        <item m="1" x="19"/>
        <item m="1" x="26"/>
        <item m="1" x="31"/>
        <item x="3"/>
        <item m="1" x="48"/>
        <item x="1"/>
        <item x="2"/>
        <item m="1" x="69"/>
        <item m="1" x="62"/>
        <item m="1" x="41"/>
        <item m="1" x="15"/>
        <item m="1" x="104"/>
        <item m="1" x="90"/>
        <item m="1" x="115"/>
        <item m="1" x="32"/>
        <item m="1" x="102"/>
        <item m="1" x="98"/>
        <item m="1" x="76"/>
        <item m="1" x="64"/>
        <item m="1" x="43"/>
        <item m="1" x="11"/>
        <item m="1" x="99"/>
        <item m="1" x="78"/>
        <item m="1" x="66"/>
        <item m="1" x="112"/>
        <item m="1" x="94"/>
        <item m="1" x="101"/>
        <item m="1" x="92"/>
        <item m="1" x="81"/>
        <item m="1" x="71"/>
        <item m="1" x="67"/>
        <item m="1" x="60"/>
        <item m="1" x="49"/>
        <item m="1" x="22"/>
        <item m="1" x="27"/>
        <item m="1" x="46"/>
        <item m="1" x="51"/>
        <item m="1" x="54"/>
        <item m="1" x="42"/>
        <item m="1" x="16"/>
        <item m="1" x="105"/>
        <item m="1" x="91"/>
        <item x="4"/>
        <item x="5"/>
        <item x="6"/>
        <item x="7"/>
        <item m="1" x="95"/>
        <item m="1" x="45"/>
        <item m="1" x="50"/>
        <item m="1" x="53"/>
        <item m="1" x="57"/>
        <item m="1" x="59"/>
        <item m="1" x="63"/>
        <item m="1" x="52"/>
        <item m="1" x="25"/>
        <item m="1" x="111"/>
        <item m="1" x="96"/>
        <item m="1" x="80"/>
        <item m="1" x="68"/>
        <item m="1" x="61"/>
        <item m="1" x="38"/>
        <item m="1" x="34"/>
        <item m="1" x="18"/>
        <item m="1" x="110"/>
        <item m="1" x="9"/>
        <item m="1" x="14"/>
        <item m="1" x="21"/>
        <item m="1" x="23"/>
        <item m="1" x="28"/>
        <item m="1" x="33"/>
        <item m="1" x="75"/>
        <item m="1" x="82"/>
        <item m="1" x="87"/>
        <item m="1" x="107"/>
        <item m="1" x="109"/>
        <item m="1" x="20"/>
        <item m="1" x="35"/>
        <item m="1" x="73"/>
        <item m="1" x="37"/>
        <item m="1" x="113"/>
        <item m="1" x="17"/>
        <item m="1" x="30"/>
        <item m="1" x="36"/>
        <item m="1" x="39"/>
        <item x="8"/>
        <item t="default"/>
      </items>
    </pivotField>
    <pivotField showAll="0"/>
    <pivotField showAll="0"/>
    <pivotField showAll="0" defaultSubtotal="0"/>
    <pivotField showAll="0"/>
    <pivotField showAll="0"/>
    <pivotField axis="axisRow" showAll="0" defaultSubtotal="0">
      <items count="126">
        <item m="1" x="45"/>
        <item m="1" x="33"/>
        <item m="1" x="49"/>
        <item m="1" x="105"/>
        <item m="1" x="21"/>
        <item m="1" x="25"/>
        <item m="1" x="122"/>
        <item m="1" x="28"/>
        <item m="1" x="71"/>
        <item m="1" x="111"/>
        <item m="1" x="36"/>
        <item m="1" x="103"/>
        <item m="1" x="78"/>
        <item m="1" x="58"/>
        <item m="1" x="9"/>
        <item m="1" x="108"/>
        <item m="1" x="13"/>
        <item m="1" x="91"/>
        <item m="1" x="10"/>
        <item m="1" x="29"/>
        <item m="1" x="79"/>
        <item m="1" x="50"/>
        <item m="1" x="74"/>
        <item m="1" x="112"/>
        <item m="1" x="19"/>
        <item m="1" x="124"/>
        <item m="1" x="34"/>
        <item m="1" x="64"/>
        <item m="1" x="57"/>
        <item m="1" x="99"/>
        <item m="1" x="12"/>
        <item m="1" x="95"/>
        <item m="1" x="67"/>
        <item m="1" x="35"/>
        <item m="1" x="37"/>
        <item m="1" x="73"/>
        <item m="1" x="98"/>
        <item m="1" x="15"/>
        <item m="1" x="66"/>
        <item m="1" x="52"/>
        <item m="1" x="88"/>
        <item m="1" x="54"/>
        <item m="1" x="53"/>
        <item m="1" x="87"/>
        <item m="1" x="72"/>
        <item m="1" x="16"/>
        <item m="1" x="116"/>
        <item m="1" x="119"/>
        <item m="1" x="40"/>
        <item m="1" x="89"/>
        <item m="1" x="63"/>
        <item m="1" x="93"/>
        <item m="1" x="46"/>
        <item m="1" x="76"/>
        <item m="1" x="114"/>
        <item m="1" x="107"/>
        <item m="1" x="118"/>
        <item m="1" x="97"/>
        <item m="1" x="86"/>
        <item m="1" x="18"/>
        <item m="1" x="51"/>
        <item m="1" x="48"/>
        <item m="1" x="101"/>
        <item m="1" x="11"/>
        <item m="1" x="42"/>
        <item m="1" x="96"/>
        <item m="1" x="23"/>
        <item m="1" x="123"/>
        <item m="1" x="24"/>
        <item m="1" x="92"/>
        <item m="1" x="85"/>
        <item m="1" x="65"/>
        <item x="8"/>
        <item m="1" x="59"/>
        <item m="1" x="81"/>
        <item m="1" x="61"/>
        <item m="1" x="30"/>
        <item m="1" x="38"/>
        <item m="1" x="70"/>
        <item m="1" x="20"/>
        <item m="1" x="22"/>
        <item m="1" x="82"/>
        <item m="1" x="60"/>
        <item m="1" x="44"/>
        <item m="1" x="113"/>
        <item m="1" x="104"/>
        <item m="1" x="43"/>
        <item m="1" x="17"/>
        <item m="1" x="69"/>
        <item m="1" x="68"/>
        <item m="1" x="125"/>
        <item m="1" x="27"/>
        <item m="1" x="62"/>
        <item m="1" x="84"/>
        <item m="1" x="90"/>
        <item m="1" x="94"/>
        <item m="1" x="110"/>
        <item m="1" x="120"/>
        <item m="1" x="83"/>
        <item m="1" x="80"/>
        <item m="1" x="109"/>
        <item m="1" x="77"/>
        <item m="1" x="100"/>
        <item m="1" x="26"/>
        <item m="1" x="115"/>
        <item m="1" x="121"/>
        <item m="1" x="32"/>
        <item m="1" x="75"/>
        <item m="1" x="56"/>
        <item m="1" x="102"/>
        <item m="1" x="117"/>
        <item m="1" x="106"/>
        <item m="1" x="31"/>
        <item m="1" x="14"/>
        <item m="1" x="39"/>
        <item m="1" x="55"/>
        <item m="1" x="47"/>
        <item m="1" x="41"/>
        <item x="0"/>
        <item x="1"/>
        <item x="2"/>
        <item x="3"/>
        <item x="4"/>
        <item x="5"/>
        <item x="6"/>
        <item x="7"/>
      </items>
    </pivotField>
    <pivotField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axis="axisRow" showAll="0">
      <items count="69">
        <item m="1" x="43"/>
        <item m="1" x="39"/>
        <item m="1" x="9"/>
        <item m="1" x="42"/>
        <item m="1" x="44"/>
        <item m="1" x="17"/>
        <item m="1" x="19"/>
        <item m="1" x="31"/>
        <item m="1" x="4"/>
        <item m="1" x="6"/>
        <item m="1" x="18"/>
        <item m="1" x="40"/>
        <item m="1" x="49"/>
        <item m="1" x="66"/>
        <item m="1" x="35"/>
        <item m="1" x="20"/>
        <item m="1" x="65"/>
        <item m="1" x="30"/>
        <item m="1" x="53"/>
        <item m="1" x="61"/>
        <item m="1" x="5"/>
        <item m="1" x="67"/>
        <item m="1" x="14"/>
        <item m="1" x="21"/>
        <item m="1" x="48"/>
        <item m="1" x="62"/>
        <item m="1" x="54"/>
        <item m="1" x="8"/>
        <item m="1" x="37"/>
        <item m="1" x="34"/>
        <item m="1" x="60"/>
        <item m="1" x="15"/>
        <item m="1" x="36"/>
        <item m="1" x="23"/>
        <item m="1" x="2"/>
        <item m="1" x="11"/>
        <item m="1" x="45"/>
        <item m="1" x="10"/>
        <item m="1" x="50"/>
        <item m="1" x="58"/>
        <item m="1" x="27"/>
        <item m="1" x="56"/>
        <item m="1" x="12"/>
        <item x="0"/>
        <item x="1"/>
        <item m="1" x="3"/>
        <item m="1" x="57"/>
        <item m="1" x="64"/>
        <item m="1" x="16"/>
        <item m="1" x="13"/>
        <item m="1" x="51"/>
        <item m="1" x="24"/>
        <item m="1" x="26"/>
        <item m="1" x="46"/>
        <item m="1" x="55"/>
        <item m="1" x="59"/>
        <item m="1" x="25"/>
        <item m="1" x="32"/>
        <item m="1" x="29"/>
        <item m="1" x="22"/>
        <item m="1" x="52"/>
        <item m="1" x="63"/>
        <item m="1" x="7"/>
        <item m="1" x="41"/>
        <item m="1" x="28"/>
        <item m="1" x="38"/>
        <item m="1" x="33"/>
        <item m="1" x="47"/>
        <item t="default"/>
      </items>
    </pivotField>
    <pivotField dataField="1" numFmtId="164" showAll="0"/>
  </pivotFields>
  <rowFields count="2">
    <field x="6"/>
    <field x="16"/>
  </rowFields>
  <rowItems count="19">
    <i>
      <x v="72"/>
    </i>
    <i r="1">
      <x v="43"/>
    </i>
    <i>
      <x v="118"/>
    </i>
    <i r="1">
      <x v="43"/>
    </i>
    <i>
      <x v="119"/>
    </i>
    <i r="1">
      <x v="43"/>
    </i>
    <i>
      <x v="120"/>
    </i>
    <i r="1">
      <x v="43"/>
    </i>
    <i>
      <x v="121"/>
    </i>
    <i r="1">
      <x v="43"/>
    </i>
    <i>
      <x v="122"/>
    </i>
    <i r="1">
      <x v="43"/>
    </i>
    <i>
      <x v="123"/>
    </i>
    <i r="1">
      <x v="44"/>
    </i>
    <i>
      <x v="124"/>
    </i>
    <i r="1">
      <x v="44"/>
    </i>
    <i>
      <x v="125"/>
    </i>
    <i r="1">
      <x v="43"/>
    </i>
    <i t="grand">
      <x/>
    </i>
  </rowItems>
  <colFields count="1">
    <field x="-2"/>
  </colFields>
  <colItems count="9">
    <i>
      <x/>
    </i>
    <i i="1">
      <x v="1"/>
    </i>
    <i i="2">
      <x v="2"/>
    </i>
    <i i="3">
      <x v="3"/>
    </i>
    <i i="4">
      <x v="4"/>
    </i>
    <i i="5">
      <x v="5"/>
    </i>
    <i i="6">
      <x v="6"/>
    </i>
    <i i="7">
      <x v="7"/>
    </i>
    <i i="8">
      <x v="8"/>
    </i>
  </colItems>
  <dataFields count="9">
    <dataField name="PRESTATIONS _x000a_" fld="8" baseField="0" baseItem="0"/>
    <dataField name="DEPENSES_CHAP 11" fld="9" baseField="5" baseItem="1"/>
    <dataField name="INTERMITTENTS_ARTISTIQUES" fld="10" baseField="0" baseItem="0"/>
    <dataField name="INTERMITTENTS_TECHNIQUES" fld="11" baseField="0" baseItem="0"/>
    <dataField name="VACATIONS_PROFESSEURS" fld="12" baseField="0" baseItem="0"/>
    <dataField name="REGIME_GENERAL" fld="14" baseField="0" baseItem="0"/>
    <dataField name="JURYS_" fld="15" baseField="0" baseItem="0"/>
    <dataField name="HEURES COMPLEMENTAIRES STAGES" fld="13" baseField="5" baseItem="1"/>
    <dataField name="TOTAL" fld="17" baseField="0" baseItem="0"/>
  </dataFields>
  <formats count="38">
    <format dxfId="62">
      <pivotArea outline="0" collapsedLevelsAreSubtotals="1" fieldPosition="0"/>
    </format>
    <format dxfId="61">
      <pivotArea dataOnly="0" labelOnly="1" outline="0" fieldPosition="0">
        <references count="1">
          <reference field="4294967294" count="8">
            <x v="0"/>
            <x v="1"/>
            <x v="2"/>
            <x v="3"/>
            <x v="4"/>
            <x v="5"/>
            <x v="6"/>
            <x v="7"/>
          </reference>
        </references>
      </pivotArea>
    </format>
    <format dxfId="60">
      <pivotArea outline="0" collapsedLevelsAreSubtotals="1" fieldPosition="0"/>
    </format>
    <format dxfId="59">
      <pivotArea dataOnly="0" labelOnly="1" outline="0" fieldPosition="0">
        <references count="1">
          <reference field="4294967294" count="8">
            <x v="0"/>
            <x v="1"/>
            <x v="2"/>
            <x v="3"/>
            <x v="4"/>
            <x v="5"/>
            <x v="6"/>
            <x v="7"/>
          </reference>
        </references>
      </pivotArea>
    </format>
    <format dxfId="58">
      <pivotArea outline="0" collapsedLevelsAreSubtotals="1" fieldPosition="0"/>
    </format>
    <format dxfId="57">
      <pivotArea dataOnly="0" labelOnly="1" outline="0" fieldPosition="0">
        <references count="1">
          <reference field="4294967294" count="8">
            <x v="0"/>
            <x v="1"/>
            <x v="2"/>
            <x v="3"/>
            <x v="4"/>
            <x v="5"/>
            <x v="6"/>
            <x v="7"/>
          </reference>
        </references>
      </pivotArea>
    </format>
    <format dxfId="56">
      <pivotArea outline="0" collapsedLevelsAreSubtotals="1" fieldPosition="0"/>
    </format>
    <format dxfId="55">
      <pivotArea dataOnly="0" labelOnly="1" outline="0" fieldPosition="0">
        <references count="1">
          <reference field="4294967294" count="8">
            <x v="0"/>
            <x v="1"/>
            <x v="2"/>
            <x v="3"/>
            <x v="4"/>
            <x v="5"/>
            <x v="6"/>
            <x v="7"/>
          </reference>
        </references>
      </pivotArea>
    </format>
    <format dxfId="54">
      <pivotArea dataOnly="0" labelOnly="1" outline="0" fieldPosition="0">
        <references count="1">
          <reference field="4294967294" count="1">
            <x v="8"/>
          </reference>
        </references>
      </pivotArea>
    </format>
    <format dxfId="53">
      <pivotArea outline="0" collapsedLevelsAreSubtotals="1" fieldPosition="0">
        <references count="1">
          <reference field="4294967294" count="1" selected="0">
            <x v="8"/>
          </reference>
        </references>
      </pivotArea>
    </format>
    <format dxfId="52">
      <pivotArea dataOnly="0" labelOnly="1" outline="0" fieldPosition="0">
        <references count="1">
          <reference field="4294967294" count="1">
            <x v="8"/>
          </reference>
        </references>
      </pivotArea>
    </format>
    <format dxfId="51">
      <pivotArea field="0" type="button" dataOnly="0" labelOnly="1" outline="0"/>
    </format>
    <format dxfId="50">
      <pivotArea dataOnly="0" labelOnly="1" grandRow="1" outline="0" fieldPosition="0"/>
    </format>
    <format dxfId="49">
      <pivotArea field="0" type="button" dataOnly="0" labelOnly="1" outline="0"/>
    </format>
    <format dxfId="48">
      <pivotArea field="0" type="button" dataOnly="0" labelOnly="1" outline="0"/>
    </format>
    <format dxfId="47">
      <pivotArea type="all" dataOnly="0" outline="0" fieldPosition="0"/>
    </format>
    <format dxfId="46">
      <pivotArea outline="0" collapsedLevelsAreSubtotals="1" fieldPosition="0"/>
    </format>
    <format dxfId="45">
      <pivotArea dataOnly="0" labelOnly="1" grandRow="1" outline="0" fieldPosition="0"/>
    </format>
    <format dxfId="44">
      <pivotArea dataOnly="0" labelOnly="1" outline="0" fieldPosition="0">
        <references count="1">
          <reference field="4294967294" count="9">
            <x v="0"/>
            <x v="1"/>
            <x v="2"/>
            <x v="3"/>
            <x v="4"/>
            <x v="5"/>
            <x v="6"/>
            <x v="7"/>
            <x v="8"/>
          </reference>
        </references>
      </pivotArea>
    </format>
    <format dxfId="43">
      <pivotArea dataOnly="0" labelOnly="1" grandRow="1" outline="0" fieldPosition="0"/>
    </format>
    <format dxfId="42">
      <pivotArea dataOnly="0" labelOnly="1" grandRow="1" outline="0" fieldPosition="0"/>
    </format>
    <format dxfId="41">
      <pivotArea type="all" dataOnly="0" outline="0" fieldPosition="0"/>
    </format>
    <format dxfId="40">
      <pivotArea outline="0" collapsedLevelsAreSubtotals="1" fieldPosition="0"/>
    </format>
    <format dxfId="39">
      <pivotArea dataOnly="0" labelOnly="1" grandRow="1" outline="0" fieldPosition="0"/>
    </format>
    <format dxfId="38">
      <pivotArea dataOnly="0" labelOnly="1" outline="0" fieldPosition="0">
        <references count="1">
          <reference field="4294967294" count="9">
            <x v="0"/>
            <x v="1"/>
            <x v="2"/>
            <x v="3"/>
            <x v="4"/>
            <x v="5"/>
            <x v="6"/>
            <x v="7"/>
            <x v="8"/>
          </reference>
        </references>
      </pivotArea>
    </format>
    <format dxfId="37">
      <pivotArea type="all" dataOnly="0" outline="0" fieldPosition="0"/>
    </format>
    <format dxfId="36">
      <pivotArea outline="0" collapsedLevelsAreSubtotals="1" fieldPosition="0"/>
    </format>
    <format dxfId="35">
      <pivotArea dataOnly="0" labelOnly="1" grandRow="1" outline="0" fieldPosition="0"/>
    </format>
    <format dxfId="34">
      <pivotArea dataOnly="0" labelOnly="1" outline="0" fieldPosition="0">
        <references count="1">
          <reference field="4294967294" count="9">
            <x v="0"/>
            <x v="1"/>
            <x v="2"/>
            <x v="3"/>
            <x v="4"/>
            <x v="5"/>
            <x v="6"/>
            <x v="7"/>
            <x v="8"/>
          </reference>
        </references>
      </pivotArea>
    </format>
    <format dxfId="33">
      <pivotArea type="all" dataOnly="0" outline="0" fieldPosition="0"/>
    </format>
    <format dxfId="32">
      <pivotArea outline="0" collapsedLevelsAreSubtotals="1" fieldPosition="0"/>
    </format>
    <format dxfId="31">
      <pivotArea dataOnly="0" labelOnly="1" grandRow="1" outline="0" fieldPosition="0"/>
    </format>
    <format dxfId="30">
      <pivotArea dataOnly="0" labelOnly="1" outline="0" fieldPosition="0">
        <references count="1">
          <reference field="4294967294" count="9">
            <x v="0"/>
            <x v="1"/>
            <x v="2"/>
            <x v="3"/>
            <x v="4"/>
            <x v="5"/>
            <x v="6"/>
            <x v="7"/>
            <x v="8"/>
          </reference>
        </references>
      </pivotArea>
    </format>
    <format dxfId="29">
      <pivotArea grandRow="1" outline="0" collapsedLevelsAreSubtotals="1" fieldPosition="0"/>
    </format>
    <format dxfId="28">
      <pivotArea dataOnly="0" labelOnly="1" grandRow="1" outline="0" fieldPosition="0"/>
    </format>
    <format dxfId="27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26">
      <pivotArea field="6" type="button" dataOnly="0" labelOnly="1" outline="0" axis="axisRow" fieldPosition="0"/>
    </format>
    <format dxfId="25">
      <pivotArea dataOnly="0" labelOnly="1" grandRow="1" outline="0" fieldPosition="0"/>
    </format>
  </formats>
  <pivotTableStyleInfo name="PivotStyleLight16" showRowHeaders="1" showColHeaders="1" showRowStripes="1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REFERENCE_PROJET" sourceName="REFERENCE PROJET">
  <pivotTables>
    <pivotTable tabId="7" name="Tableau croisé dynamique2"/>
  </pivotTables>
  <data>
    <tabular pivotCacheId="732780956">
      <items count="116">
        <i x="4" s="1"/>
        <i x="5" s="1"/>
        <i x="6" s="1"/>
        <i x="7" s="1"/>
        <i x="0" s="1"/>
        <i x="3" s="1"/>
        <i x="1" s="1"/>
        <i x="2" s="1"/>
        <i x="56" s="1" nd="1"/>
        <i x="40" s="1" nd="1"/>
        <i x="24" s="1" nd="1"/>
        <i x="74" s="1" nd="1"/>
        <i x="84" s="1" nd="1"/>
        <i x="88" s="1" nd="1"/>
        <i x="95" s="1" nd="1"/>
        <i x="114" s="1" nd="1"/>
        <i x="100" s="1" nd="1"/>
        <i x="89" s="1" nd="1"/>
        <i x="79" s="1" nd="1"/>
        <i x="45" s="1" nd="1"/>
        <i x="50" s="1" nd="1"/>
        <i x="53" s="1" nd="1"/>
        <i x="57" s="1" nd="1"/>
        <i x="59" s="1" nd="1"/>
        <i x="55" s="1" nd="1"/>
        <i x="72" s="1" nd="1"/>
        <i x="63" s="1" nd="1"/>
        <i x="52" s="1" nd="1"/>
        <i x="25" s="1" nd="1"/>
        <i x="83" s="1" nd="1"/>
        <i x="86" s="1" nd="1"/>
        <i x="93" s="1" nd="1"/>
        <i x="97" s="1" nd="1"/>
        <i x="103" s="1" nd="1"/>
        <i x="106" s="1" nd="1"/>
        <i x="108" s="1" nd="1"/>
        <i x="111" s="1" nd="1"/>
        <i x="96" s="1" nd="1"/>
        <i x="80" s="1" nd="1"/>
        <i x="68" s="1" nd="1"/>
        <i x="61" s="1" nd="1"/>
        <i x="38" s="1" nd="1"/>
        <i x="13" s="1" nd="1"/>
        <i x="44" s="1" nd="1"/>
        <i x="34" s="1" nd="1"/>
        <i x="18" s="1" nd="1"/>
        <i x="110" s="1" nd="1"/>
        <i x="85" s="1" nd="1"/>
        <i x="77" s="1" nd="1"/>
        <i x="70" s="1" nd="1"/>
        <i x="65" s="1" nd="1"/>
        <i x="58" s="1" nd="1"/>
        <i x="47" s="1" nd="1"/>
        <i x="29" s="1" nd="1"/>
        <i x="12" s="1" nd="1"/>
        <i x="9" s="1" nd="1"/>
        <i x="14" s="1" nd="1"/>
        <i x="21" s="1" nd="1"/>
        <i x="23" s="1" nd="1"/>
        <i x="28" s="1" nd="1"/>
        <i x="33" s="1" nd="1"/>
        <i x="10" s="1" nd="1"/>
        <i x="19" s="1" nd="1"/>
        <i x="26" s="1" nd="1"/>
        <i x="31" s="1" nd="1"/>
        <i x="48" s="1" nd="1"/>
        <i x="69" s="1" nd="1"/>
        <i x="62" s="1" nd="1"/>
        <i x="41" s="1" nd="1"/>
        <i x="15" s="1" nd="1"/>
        <i x="104" s="1" nd="1"/>
        <i x="90" s="1" nd="1"/>
        <i x="115" s="1" nd="1"/>
        <i x="32" s="1" nd="1"/>
        <i x="102" s="1" nd="1"/>
        <i x="98" s="1" nd="1"/>
        <i x="76" s="1" nd="1"/>
        <i x="64" s="1" nd="1"/>
        <i x="43" s="1" nd="1"/>
        <i x="11" s="1" nd="1"/>
        <i x="99" s="1" nd="1"/>
        <i x="78" s="1" nd="1"/>
        <i x="66" s="1" nd="1"/>
        <i x="75" s="1" nd="1"/>
        <i x="35" s="1" nd="1"/>
        <i x="112" s="1" nd="1"/>
        <i x="73" s="1" nd="1"/>
        <i x="37" s="1" nd="1"/>
        <i x="113" s="1" nd="1"/>
        <i x="82" s="1" nd="1"/>
        <i x="87" s="1" nd="1"/>
        <i x="94" s="1" nd="1"/>
        <i x="101" s="1" nd="1"/>
        <i x="107" s="1" nd="1"/>
        <i x="109" s="1" nd="1"/>
        <i x="20" s="1" nd="1"/>
        <i x="92" s="1" nd="1"/>
        <i x="81" s="1" nd="1"/>
        <i x="71" s="1" nd="1"/>
        <i x="67" s="1" nd="1"/>
        <i x="17" s="1" nd="1"/>
        <i x="60" s="1" nd="1"/>
        <i x="49" s="1" nd="1"/>
        <i x="22" s="1" nd="1"/>
        <i x="27" s="1" nd="1"/>
        <i x="30" s="1" nd="1"/>
        <i x="36" s="1" nd="1"/>
        <i x="39" s="1" nd="1"/>
        <i x="46" s="1" nd="1"/>
        <i x="51" s="1" nd="1"/>
        <i x="54" s="1" nd="1"/>
        <i x="42" s="1" nd="1"/>
        <i x="16" s="1" nd="1"/>
        <i x="105" s="1" nd="1"/>
        <i x="91" s="1" nd="1"/>
        <i x="8" s="1" nd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REFERENCE PROJET" cache="Segment_REFERENCE_PROJET" caption="REFERENCE PROJET" columnCount="3" rowHeight="241300"/>
</slicers>
</file>

<file path=xl/tables/table1.xml><?xml version="1.0" encoding="utf-8"?>
<table xmlns="http://schemas.openxmlformats.org/spreadsheetml/2006/main" id="3" name="Tableau34" displayName="Tableau34" ref="A1:P9" totalsRowCount="1" headerRowDxfId="24" dataDxfId="22" totalsRowDxfId="21" headerRowBorderDxfId="23">
  <autoFilter ref="A1:P8"/>
  <tableColumns count="16">
    <tableColumn id="1" name="LIGNES UTILISEE / MISSIONS" totalsRowLabel="TOTAL" dataDxfId="20" totalsRowDxfId="19"/>
    <tableColumn id="2" name="6228" totalsRowFunction="custom" totalsRowDxfId="18">
      <totalsRowFormula>SUM(B2:B8)</totalsRowFormula>
    </tableColumn>
    <tableColumn id="3" name="6234" totalsRowFunction="custom" totalsRowDxfId="17">
      <totalsRowFormula>SUM(C2:C8)</totalsRowFormula>
    </tableColumn>
    <tableColumn id="16" name="6232" totalsRowFunction="custom" totalsRowDxfId="16">
      <totalsRowFormula>SUM(D2:D8)</totalsRowFormula>
    </tableColumn>
    <tableColumn id="4" name="60632" totalsRowFunction="custom" totalsRowDxfId="15">
      <totalsRowFormula>SUM(E2:E8)</totalsRowFormula>
    </tableColumn>
    <tableColumn id="5" name="6068" totalsRowFunction="custom" totalsRowDxfId="14">
      <totalsRowFormula>SUM(F2:F8)</totalsRowFormula>
    </tableColumn>
    <tableColumn id="17" name="61558" totalsRowFunction="custom" totalsRowDxfId="13">
      <totalsRowFormula>SUM(G2:G8)</totalsRowFormula>
    </tableColumn>
    <tableColumn id="7" name="6182" totalsRowFunction="custom" totalsRowDxfId="12">
      <totalsRowFormula>SUM(H2:H8)</totalsRowFormula>
    </tableColumn>
    <tableColumn id="8" name="60623" totalsRowFunction="custom" totalsRowDxfId="11">
      <totalsRowFormula>SUM(I2:I8)</totalsRowFormula>
    </tableColumn>
    <tableColumn id="9" name="6238" totalsRowFunction="custom" totalsRowDxfId="10">
      <totalsRowFormula>SUM(J2:J8)</totalsRowFormula>
    </tableColumn>
    <tableColumn id="10" name=" Intermittent Artistique " totalsRowFunction="custom" totalsRowDxfId="9">
      <totalsRowFormula>SUM(K2:K8)</totalsRowFormula>
    </tableColumn>
    <tableColumn id="11" name=" Intermittent Techniques" totalsRowFunction="custom" totalsRowDxfId="8">
      <totalsRowFormula>SUM(L2:L8)</totalsRowFormula>
    </tableColumn>
    <tableColumn id="13" name=" Vacations Professeurs " totalsRowFunction="custom" dataDxfId="7" totalsRowDxfId="6">
      <totalsRowFormula>SUM(M2:M8)</totalsRowFormula>
    </tableColumn>
    <tableColumn id="12" name="Régime Général" totalsRowFunction="custom" dataDxfId="5" totalsRowDxfId="4">
      <totalsRowFormula>SUM(N2:N8)</totalsRowFormula>
    </tableColumn>
    <tableColumn id="6" name=" Jurys " totalsRowFunction="custom" dataDxfId="3" totalsRowDxfId="2">
      <totalsRowFormula>SUM(O2:O8)</totalsRowFormula>
    </tableColumn>
    <tableColumn id="14" name="Heures complémentaires stages" totalsRowFunction="custom" dataDxfId="1" totalsRowDxfId="0" dataCellStyle="Monétaire">
      <totalsRowFormula>SUM(P2:P8)</totalsRowFormula>
    </tableColumn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Relationship Id="rId4" Type="http://schemas.microsoft.com/office/2007/relationships/slicer" Target="../slicers/slicer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2"/>
  <sheetViews>
    <sheetView tabSelected="1" topLeftCell="I1" workbookViewId="0">
      <pane ySplit="1" topLeftCell="A2" activePane="bottomLeft" state="frozen"/>
      <selection pane="bottomLeft" activeCell="R15" sqref="R15"/>
    </sheetView>
  </sheetViews>
  <sheetFormatPr baseColWidth="10" defaultRowHeight="15" x14ac:dyDescent="0.25"/>
  <cols>
    <col min="1" max="1" width="11.42578125" style="19"/>
    <col min="2" max="2" width="12" style="26" bestFit="1" customWidth="1"/>
    <col min="3" max="3" width="14.140625" style="41" bestFit="1" customWidth="1"/>
    <col min="4" max="4" width="14.140625" style="41" customWidth="1"/>
    <col min="5" max="5" width="9.85546875" style="41" customWidth="1"/>
    <col min="6" max="6" width="11.28515625" style="26" bestFit="1" customWidth="1"/>
    <col min="7" max="7" width="14.42578125" style="26" bestFit="1" customWidth="1"/>
    <col min="8" max="8" width="74" style="19" bestFit="1" customWidth="1"/>
    <col min="9" max="9" width="28.5703125" style="26" bestFit="1" customWidth="1"/>
    <col min="10" max="10" width="14.7109375" style="42" customWidth="1"/>
    <col min="11" max="11" width="11" style="42" bestFit="1" customWidth="1"/>
    <col min="12" max="12" width="15" style="42" bestFit="1" customWidth="1"/>
    <col min="13" max="13" width="15.28515625" style="42" customWidth="1"/>
    <col min="14" max="14" width="15.140625" style="42" customWidth="1"/>
    <col min="15" max="15" width="14.42578125" style="42" customWidth="1"/>
    <col min="16" max="16" width="10.28515625" style="42" bestFit="1" customWidth="1"/>
    <col min="17" max="17" width="12.140625" style="42" bestFit="1" customWidth="1"/>
    <col min="18" max="18" width="72.42578125" style="26" customWidth="1"/>
    <col min="19" max="19" width="21.42578125" style="46" bestFit="1" customWidth="1"/>
    <col min="20" max="16384" width="11.42578125" style="26"/>
  </cols>
  <sheetData>
    <row r="1" spans="1:20" s="24" customFormat="1" ht="46.5" thickTop="1" thickBot="1" x14ac:dyDescent="0.3">
      <c r="A1" s="65"/>
      <c r="B1" s="66" t="s">
        <v>17</v>
      </c>
      <c r="C1" s="8" t="s">
        <v>23</v>
      </c>
      <c r="D1" s="8" t="s">
        <v>22</v>
      </c>
      <c r="E1" s="8" t="s">
        <v>69</v>
      </c>
      <c r="F1" s="20" t="s">
        <v>16</v>
      </c>
      <c r="G1" s="20" t="s">
        <v>15</v>
      </c>
      <c r="H1" s="20" t="s">
        <v>68</v>
      </c>
      <c r="I1" s="20" t="s">
        <v>14</v>
      </c>
      <c r="J1" s="21" t="s">
        <v>13</v>
      </c>
      <c r="K1" s="22" t="s">
        <v>12</v>
      </c>
      <c r="L1" s="21" t="s">
        <v>11</v>
      </c>
      <c r="M1" s="22" t="s">
        <v>10</v>
      </c>
      <c r="N1" s="22" t="s">
        <v>9</v>
      </c>
      <c r="O1" s="22" t="s">
        <v>8</v>
      </c>
      <c r="P1" s="22" t="s">
        <v>7</v>
      </c>
      <c r="Q1" s="22" t="s">
        <v>6</v>
      </c>
      <c r="R1" s="20" t="s">
        <v>5</v>
      </c>
      <c r="S1" s="23" t="s">
        <v>0</v>
      </c>
    </row>
    <row r="2" spans="1:20" ht="15.75" thickTop="1" x14ac:dyDescent="0.25">
      <c r="A2" s="122" t="s">
        <v>4</v>
      </c>
      <c r="B2" s="9" t="s">
        <v>18</v>
      </c>
      <c r="C2" s="6"/>
      <c r="D2" s="6"/>
      <c r="E2" s="6"/>
      <c r="F2" s="10"/>
      <c r="G2" s="10"/>
      <c r="H2" s="11" t="s">
        <v>94</v>
      </c>
      <c r="I2" s="10" t="s">
        <v>89</v>
      </c>
      <c r="J2" s="110">
        <v>5000</v>
      </c>
      <c r="K2" s="12"/>
      <c r="L2" s="12">
        <v>1000</v>
      </c>
      <c r="M2" s="12"/>
      <c r="N2" s="12"/>
      <c r="O2" s="12"/>
      <c r="P2" s="12"/>
      <c r="Q2" s="12"/>
      <c r="R2" s="25"/>
      <c r="S2" s="43">
        <f>SUM(J2:Q2)</f>
        <v>6000</v>
      </c>
      <c r="T2" s="121">
        <f>S2</f>
        <v>6000</v>
      </c>
    </row>
    <row r="3" spans="1:20" x14ac:dyDescent="0.25">
      <c r="A3" s="122"/>
      <c r="B3" s="9" t="s">
        <v>19</v>
      </c>
      <c r="C3" s="4"/>
      <c r="D3" s="4"/>
      <c r="E3" s="6"/>
      <c r="F3" s="2"/>
      <c r="G3" s="10"/>
      <c r="H3" s="11" t="s">
        <v>95</v>
      </c>
      <c r="I3" s="2" t="s">
        <v>90</v>
      </c>
      <c r="J3" s="111">
        <v>15000</v>
      </c>
      <c r="K3" s="13"/>
      <c r="L3" s="13"/>
      <c r="M3" s="13"/>
      <c r="N3" s="13"/>
      <c r="O3" s="13"/>
      <c r="P3" s="13"/>
      <c r="Q3" s="13"/>
      <c r="R3" s="27"/>
      <c r="S3" s="43">
        <f t="shared" ref="S3:S4" si="0">SUM(J3:Q3)</f>
        <v>15000</v>
      </c>
      <c r="T3" s="121">
        <f t="shared" ref="T3:T21" si="1">S3</f>
        <v>15000</v>
      </c>
    </row>
    <row r="4" spans="1:20" ht="30" x14ac:dyDescent="0.25">
      <c r="A4" s="122"/>
      <c r="B4" s="9" t="s">
        <v>20</v>
      </c>
      <c r="C4" s="4"/>
      <c r="D4" s="4"/>
      <c r="E4" s="6"/>
      <c r="F4" s="2"/>
      <c r="G4" s="2" t="s">
        <v>1</v>
      </c>
      <c r="H4" s="11" t="s">
        <v>96</v>
      </c>
      <c r="I4" s="2" t="s">
        <v>91</v>
      </c>
      <c r="J4" s="28">
        <v>450</v>
      </c>
      <c r="K4" s="28"/>
      <c r="L4" s="28"/>
      <c r="M4" s="28"/>
      <c r="N4" s="13">
        <v>4500</v>
      </c>
      <c r="O4" s="29"/>
      <c r="P4" s="29"/>
      <c r="Q4" s="28"/>
      <c r="R4" s="14"/>
      <c r="S4" s="43">
        <f t="shared" si="0"/>
        <v>4950</v>
      </c>
      <c r="T4" s="121">
        <f t="shared" si="1"/>
        <v>4950</v>
      </c>
    </row>
    <row r="5" spans="1:20" ht="15.75" thickBot="1" x14ac:dyDescent="0.3">
      <c r="A5" s="122"/>
      <c r="B5" s="15" t="s">
        <v>21</v>
      </c>
      <c r="C5" s="5"/>
      <c r="D5" s="5"/>
      <c r="E5" s="5"/>
      <c r="F5" s="16"/>
      <c r="G5" s="16"/>
      <c r="H5" s="119" t="s">
        <v>97</v>
      </c>
      <c r="I5" s="16" t="s">
        <v>90</v>
      </c>
      <c r="J5" s="30">
        <v>7000</v>
      </c>
      <c r="K5" s="30"/>
      <c r="L5" s="30"/>
      <c r="M5" s="30"/>
      <c r="N5" s="30"/>
      <c r="O5" s="30"/>
      <c r="P5" s="30"/>
      <c r="Q5" s="30"/>
      <c r="R5" s="31"/>
      <c r="S5" s="59">
        <f>SUM(J5:Q5)</f>
        <v>7000</v>
      </c>
      <c r="T5" s="121">
        <f t="shared" si="1"/>
        <v>7000</v>
      </c>
    </row>
    <row r="6" spans="1:20" ht="15.75" customHeight="1" thickTop="1" x14ac:dyDescent="0.25">
      <c r="A6" s="123" t="s">
        <v>83</v>
      </c>
      <c r="B6" s="112" t="s">
        <v>79</v>
      </c>
      <c r="C6" s="6">
        <v>45017</v>
      </c>
      <c r="D6" s="32">
        <v>45047</v>
      </c>
      <c r="E6" s="6"/>
      <c r="F6" s="10"/>
      <c r="G6" s="10"/>
      <c r="H6" s="120" t="s">
        <v>85</v>
      </c>
      <c r="I6" s="10" t="s">
        <v>91</v>
      </c>
      <c r="J6" s="33">
        <v>550</v>
      </c>
      <c r="K6" s="33"/>
      <c r="L6" s="33"/>
      <c r="M6" s="33"/>
      <c r="N6" s="33"/>
      <c r="O6" s="33"/>
      <c r="P6" s="33"/>
      <c r="Q6" s="33"/>
      <c r="R6" s="10"/>
      <c r="S6" s="60">
        <f t="shared" ref="S6:S9" si="2">SUM(J6:Q6)</f>
        <v>550</v>
      </c>
      <c r="T6" s="121">
        <f t="shared" si="1"/>
        <v>550</v>
      </c>
    </row>
    <row r="7" spans="1:20" x14ac:dyDescent="0.25">
      <c r="A7" s="124"/>
      <c r="B7" s="113" t="s">
        <v>80</v>
      </c>
      <c r="C7" s="4">
        <v>44958</v>
      </c>
      <c r="D7" s="4"/>
      <c r="E7" s="4"/>
      <c r="F7" s="2"/>
      <c r="G7" s="2"/>
      <c r="H7" s="11" t="s">
        <v>86</v>
      </c>
      <c r="I7" s="10" t="s">
        <v>90</v>
      </c>
      <c r="J7" s="28"/>
      <c r="K7" s="28">
        <v>350</v>
      </c>
      <c r="L7" s="28"/>
      <c r="M7" s="28"/>
      <c r="N7" s="28"/>
      <c r="O7" s="28"/>
      <c r="P7" s="28"/>
      <c r="Q7" s="28"/>
      <c r="R7" s="2" t="s">
        <v>84</v>
      </c>
      <c r="S7" s="44">
        <f t="shared" si="2"/>
        <v>350</v>
      </c>
      <c r="T7" s="121">
        <f t="shared" si="1"/>
        <v>350</v>
      </c>
    </row>
    <row r="8" spans="1:20" x14ac:dyDescent="0.25">
      <c r="A8" s="124"/>
      <c r="B8" s="3" t="s">
        <v>81</v>
      </c>
      <c r="C8" s="63">
        <v>45047</v>
      </c>
      <c r="D8" s="63"/>
      <c r="E8" s="63"/>
      <c r="F8" s="115"/>
      <c r="G8" s="115"/>
      <c r="H8" s="11" t="s">
        <v>87</v>
      </c>
      <c r="I8" s="10" t="s">
        <v>89</v>
      </c>
      <c r="J8" s="28"/>
      <c r="K8" s="28">
        <v>400</v>
      </c>
      <c r="L8" s="28"/>
      <c r="M8" s="28"/>
      <c r="N8" s="28"/>
      <c r="O8" s="28"/>
      <c r="P8" s="28"/>
      <c r="Q8" s="28"/>
      <c r="R8" s="2" t="s">
        <v>84</v>
      </c>
      <c r="S8" s="44">
        <f t="shared" si="2"/>
        <v>400</v>
      </c>
      <c r="T8" s="121">
        <f t="shared" si="1"/>
        <v>400</v>
      </c>
    </row>
    <row r="9" spans="1:20" x14ac:dyDescent="0.25">
      <c r="A9" s="124"/>
      <c r="B9" s="3" t="s">
        <v>82</v>
      </c>
      <c r="C9" s="63">
        <v>44986</v>
      </c>
      <c r="D9" s="63"/>
      <c r="E9" s="63"/>
      <c r="F9" s="116"/>
      <c r="G9" s="117"/>
      <c r="H9" s="11" t="s">
        <v>88</v>
      </c>
      <c r="I9" s="10" t="s">
        <v>89</v>
      </c>
      <c r="J9" s="28">
        <v>810</v>
      </c>
      <c r="K9" s="28"/>
      <c r="L9" s="28"/>
      <c r="M9" s="28"/>
      <c r="N9" s="28"/>
      <c r="O9" s="28"/>
      <c r="P9" s="28"/>
      <c r="Q9" s="28"/>
      <c r="R9" s="2"/>
      <c r="S9" s="44">
        <f t="shared" si="2"/>
        <v>810</v>
      </c>
      <c r="T9" s="121">
        <f t="shared" si="1"/>
        <v>810</v>
      </c>
    </row>
    <row r="10" spans="1:20" x14ac:dyDescent="0.25">
      <c r="A10" s="108"/>
      <c r="B10" s="34"/>
      <c r="C10" s="35"/>
      <c r="D10" s="35"/>
      <c r="E10" s="35"/>
      <c r="F10" s="36"/>
      <c r="G10" s="36"/>
      <c r="H10" s="37"/>
      <c r="I10" s="36"/>
      <c r="J10" s="12"/>
      <c r="K10" s="33"/>
      <c r="L10" s="12"/>
      <c r="M10" s="12"/>
      <c r="N10" s="12"/>
      <c r="O10" s="12"/>
      <c r="P10" s="33"/>
      <c r="Q10" s="33"/>
      <c r="R10" s="10"/>
      <c r="S10" s="114"/>
      <c r="T10" s="121">
        <f t="shared" si="1"/>
        <v>0</v>
      </c>
    </row>
    <row r="11" spans="1:20" x14ac:dyDescent="0.25">
      <c r="A11" s="108"/>
      <c r="B11" s="18"/>
      <c r="C11" s="7"/>
      <c r="D11" s="7"/>
      <c r="E11" s="7"/>
      <c r="F11" s="14"/>
      <c r="G11" s="14"/>
      <c r="H11" s="17"/>
      <c r="I11" s="14"/>
      <c r="J11" s="13"/>
      <c r="K11" s="28"/>
      <c r="L11" s="13"/>
      <c r="M11" s="13"/>
      <c r="N11" s="13"/>
      <c r="O11" s="13"/>
      <c r="P11" s="28"/>
      <c r="Q11" s="28"/>
      <c r="R11" s="2"/>
      <c r="S11" s="44"/>
      <c r="T11" s="121">
        <f t="shared" si="1"/>
        <v>0</v>
      </c>
    </row>
    <row r="12" spans="1:20" x14ac:dyDescent="0.25">
      <c r="A12" s="108"/>
      <c r="B12" s="18"/>
      <c r="C12" s="7"/>
      <c r="D12" s="7"/>
      <c r="E12" s="7"/>
      <c r="F12" s="14"/>
      <c r="G12" s="14"/>
      <c r="H12" s="17"/>
      <c r="I12" s="14"/>
      <c r="J12" s="13"/>
      <c r="K12" s="28"/>
      <c r="L12" s="13"/>
      <c r="M12" s="13"/>
      <c r="N12" s="13"/>
      <c r="O12" s="13"/>
      <c r="P12" s="28"/>
      <c r="Q12" s="28"/>
      <c r="R12" s="2"/>
      <c r="S12" s="44"/>
      <c r="T12" s="121">
        <f t="shared" si="1"/>
        <v>0</v>
      </c>
    </row>
    <row r="13" spans="1:20" x14ac:dyDescent="0.25">
      <c r="A13" s="108"/>
      <c r="B13" s="18"/>
      <c r="C13" s="4"/>
      <c r="D13" s="4"/>
      <c r="E13" s="4"/>
      <c r="F13" s="14"/>
      <c r="G13" s="14"/>
      <c r="H13" s="17"/>
      <c r="I13" s="14"/>
      <c r="J13" s="13"/>
      <c r="K13" s="28"/>
      <c r="L13" s="13"/>
      <c r="M13" s="13"/>
      <c r="N13" s="13"/>
      <c r="O13" s="13"/>
      <c r="P13" s="28"/>
      <c r="Q13" s="28"/>
      <c r="R13" s="2"/>
      <c r="S13" s="44"/>
      <c r="T13" s="121">
        <f t="shared" si="1"/>
        <v>0</v>
      </c>
    </row>
    <row r="14" spans="1:20" x14ac:dyDescent="0.25">
      <c r="A14" s="108"/>
      <c r="B14" s="18"/>
      <c r="C14" s="7"/>
      <c r="D14" s="7"/>
      <c r="E14" s="7"/>
      <c r="F14" s="14"/>
      <c r="G14" s="14"/>
      <c r="H14" s="17"/>
      <c r="I14" s="14"/>
      <c r="J14" s="13"/>
      <c r="K14" s="28"/>
      <c r="L14" s="13"/>
      <c r="M14" s="13"/>
      <c r="N14" s="13"/>
      <c r="O14" s="13"/>
      <c r="P14" s="28"/>
      <c r="Q14" s="28"/>
      <c r="R14" s="2"/>
      <c r="S14" s="44"/>
      <c r="T14" s="121">
        <f t="shared" si="1"/>
        <v>0</v>
      </c>
    </row>
    <row r="15" spans="1:20" x14ac:dyDescent="0.25">
      <c r="A15" s="108"/>
      <c r="B15" s="18"/>
      <c r="C15" s="7"/>
      <c r="D15" s="7"/>
      <c r="E15" s="7"/>
      <c r="F15" s="14"/>
      <c r="G15" s="14"/>
      <c r="H15" s="17"/>
      <c r="I15" s="14"/>
      <c r="J15" s="13"/>
      <c r="K15" s="28"/>
      <c r="L15" s="13"/>
      <c r="M15" s="13"/>
      <c r="N15" s="13"/>
      <c r="O15" s="13"/>
      <c r="P15" s="28"/>
      <c r="Q15" s="28"/>
      <c r="R15" s="2"/>
      <c r="S15" s="44"/>
      <c r="T15" s="121">
        <f t="shared" si="1"/>
        <v>0</v>
      </c>
    </row>
    <row r="16" spans="1:20" x14ac:dyDescent="0.25">
      <c r="A16" s="108"/>
      <c r="B16" s="3"/>
      <c r="C16" s="4"/>
      <c r="D16" s="4"/>
      <c r="E16" s="4"/>
      <c r="F16" s="2"/>
      <c r="G16" s="2"/>
      <c r="H16" s="1"/>
      <c r="I16" s="2"/>
      <c r="J16" s="28"/>
      <c r="K16" s="28"/>
      <c r="L16" s="28"/>
      <c r="M16" s="28"/>
      <c r="N16" s="28"/>
      <c r="O16" s="28"/>
      <c r="P16" s="28"/>
      <c r="Q16" s="28"/>
      <c r="R16" s="2"/>
      <c r="S16" s="44"/>
      <c r="T16" s="121">
        <f t="shared" si="1"/>
        <v>0</v>
      </c>
    </row>
    <row r="17" spans="1:20" x14ac:dyDescent="0.25">
      <c r="A17" s="108"/>
      <c r="B17" s="18"/>
      <c r="C17" s="4"/>
      <c r="D17" s="4"/>
      <c r="E17" s="4"/>
      <c r="F17" s="14"/>
      <c r="G17" s="14"/>
      <c r="H17" s="17"/>
      <c r="I17" s="14"/>
      <c r="J17" s="13"/>
      <c r="K17" s="13"/>
      <c r="L17" s="13"/>
      <c r="M17" s="13"/>
      <c r="N17" s="13"/>
      <c r="O17" s="13"/>
      <c r="P17" s="13"/>
      <c r="Q17" s="13"/>
      <c r="R17" s="14"/>
      <c r="S17" s="44"/>
      <c r="T17" s="121">
        <f t="shared" si="1"/>
        <v>0</v>
      </c>
    </row>
    <row r="18" spans="1:20" x14ac:dyDescent="0.25">
      <c r="A18" s="108"/>
      <c r="B18" s="18"/>
      <c r="C18" s="4"/>
      <c r="D18" s="4"/>
      <c r="E18" s="4"/>
      <c r="F18" s="14"/>
      <c r="G18" s="14"/>
      <c r="H18" s="17"/>
      <c r="I18" s="14"/>
      <c r="J18" s="13"/>
      <c r="K18" s="13"/>
      <c r="L18" s="13"/>
      <c r="M18" s="13"/>
      <c r="N18" s="13"/>
      <c r="O18" s="13"/>
      <c r="P18" s="13"/>
      <c r="Q18" s="13"/>
      <c r="R18" s="14"/>
      <c r="S18" s="44"/>
      <c r="T18" s="121">
        <f t="shared" si="1"/>
        <v>0</v>
      </c>
    </row>
    <row r="19" spans="1:20" x14ac:dyDescent="0.25">
      <c r="A19" s="108"/>
      <c r="B19" s="18"/>
      <c r="C19" s="4"/>
      <c r="D19" s="4"/>
      <c r="E19" s="4"/>
      <c r="F19" s="2"/>
      <c r="G19" s="2"/>
      <c r="H19" s="1"/>
      <c r="I19" s="2"/>
      <c r="J19" s="28"/>
      <c r="K19" s="28"/>
      <c r="L19" s="28"/>
      <c r="M19" s="28"/>
      <c r="N19" s="28"/>
      <c r="O19" s="28"/>
      <c r="P19" s="28"/>
      <c r="Q19" s="28"/>
      <c r="R19" s="2"/>
      <c r="S19" s="44"/>
      <c r="T19" s="121">
        <f t="shared" si="1"/>
        <v>0</v>
      </c>
    </row>
    <row r="20" spans="1:20" x14ac:dyDescent="0.25">
      <c r="A20" s="108"/>
      <c r="B20" s="18"/>
      <c r="C20" s="4"/>
      <c r="D20" s="4"/>
      <c r="E20" s="4"/>
      <c r="F20" s="2"/>
      <c r="G20" s="2"/>
      <c r="H20" s="1"/>
      <c r="I20" s="2"/>
      <c r="J20" s="28"/>
      <c r="K20" s="28"/>
      <c r="L20" s="28"/>
      <c r="M20" s="28"/>
      <c r="N20" s="28"/>
      <c r="O20" s="28"/>
      <c r="P20" s="28"/>
      <c r="Q20" s="28"/>
      <c r="R20" s="2"/>
      <c r="S20" s="44"/>
      <c r="T20" s="121">
        <f t="shared" si="1"/>
        <v>0</v>
      </c>
    </row>
    <row r="21" spans="1:20" ht="15.75" thickBot="1" x14ac:dyDescent="0.3">
      <c r="A21" s="109"/>
      <c r="B21" s="61"/>
      <c r="C21" s="38"/>
      <c r="D21" s="38"/>
      <c r="E21" s="38"/>
      <c r="F21" s="31"/>
      <c r="G21" s="31"/>
      <c r="H21" s="39"/>
      <c r="I21" s="31"/>
      <c r="J21" s="40"/>
      <c r="K21" s="30"/>
      <c r="L21" s="30"/>
      <c r="M21" s="30"/>
      <c r="N21" s="30"/>
      <c r="O21" s="30"/>
      <c r="P21" s="30"/>
      <c r="Q21" s="30"/>
      <c r="R21" s="16"/>
      <c r="S21" s="45"/>
      <c r="T21" s="121">
        <f t="shared" si="1"/>
        <v>0</v>
      </c>
    </row>
    <row r="22" spans="1:20" ht="15.75" thickTop="1" x14ac:dyDescent="0.25">
      <c r="B22" s="62"/>
    </row>
  </sheetData>
  <mergeCells count="2">
    <mergeCell ref="A2:A5"/>
    <mergeCell ref="A6:A9"/>
  </mergeCells>
  <phoneticPr fontId="8" type="noConversion"/>
  <dataValidations count="9">
    <dataValidation type="list" allowBlank="1" showInputMessage="1" showErrorMessage="1" errorTitle="Informations" error="Ce référent n'est pas dans la liste. Veuillez le rajouter. Merci " sqref="I22:I1048576">
      <formula1>L_PorteursProjets</formula1>
    </dataValidation>
    <dataValidation type="date" allowBlank="1" showInputMessage="1" showErrorMessage="1" errorTitle="Informations" error="Ceci n'est pas une date. _x000a_Notez au mois + année seulement, merci. " sqref="E22:E1048576 C2:C1048576">
      <formula1>44197</formula1>
      <formula2>45291</formula2>
    </dataValidation>
    <dataValidation allowBlank="1" showInputMessage="1" showErrorMessage="1" errorTitle="Informations" error="Ceci n'est pas une date. _x000a_Notez au mois + année seulement, merci. " sqref="C1 E1"/>
    <dataValidation allowBlank="1" showInputMessage="1" showErrorMessage="1" errorTitle="Informations" error="Ce référent n'est pas dans la liste. Veuillez le rajouter. Merci " sqref="I1"/>
    <dataValidation type="list" showInputMessage="1" showErrorMessage="1" errorTitle="Informations" error="Ce référent n'est pas dans la liste. Veuillez le rajouter. Merci " sqref="I2:I21">
      <formula1>L_PorteursProjets</formula1>
    </dataValidation>
    <dataValidation type="list" errorStyle="warning" showInputMessage="1" showErrorMessage="1" errorTitle="Informations" error="Ce lieu n'existe pas dans la liste ou n'est pas renseignée dans la céllule, veillez la rajouter. Merci :) " sqref="F2:F21">
      <formula1>L_Lieux</formula1>
    </dataValidation>
    <dataValidation type="list" errorStyle="warning" showInputMessage="1" showErrorMessage="1" errorTitle="Informations" error="Cette discipline n'est pas dans la liste ou n'est pas renseignée dans la céllule. Veuillez la rajouter, si possible. Merci :) " sqref="G2:G21">
      <formula1>L_Disciplines</formula1>
    </dataValidation>
    <dataValidation type="list" allowBlank="1" showInputMessage="1" showErrorMessage="1" errorTitle="Informations" error="Ce statut n'existe pas dans la liste. " sqref="E2:E21">
      <formula1>Statut</formula1>
    </dataValidation>
    <dataValidation type="date" allowBlank="1" showInputMessage="1" showErrorMessage="1" sqref="D2:D1048576">
      <formula1>44197</formula1>
      <formula2>45658</formula2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3"/>
  <sheetViews>
    <sheetView workbookViewId="0">
      <pane ySplit="1" topLeftCell="A2" activePane="bottomLeft" state="frozen"/>
      <selection pane="bottomLeft" activeCell="K20" sqref="K20"/>
    </sheetView>
  </sheetViews>
  <sheetFormatPr baseColWidth="10" defaultRowHeight="12" x14ac:dyDescent="0.25"/>
  <cols>
    <col min="1" max="1" width="16.140625" style="84" customWidth="1"/>
    <col min="2" max="2" width="15.7109375" style="87" bestFit="1" customWidth="1"/>
    <col min="3" max="3" width="15.7109375" style="87" customWidth="1"/>
    <col min="4" max="4" width="15.42578125" style="87" customWidth="1"/>
    <col min="5" max="5" width="15.140625" style="87" customWidth="1"/>
    <col min="6" max="7" width="14.28515625" style="87" customWidth="1"/>
    <col min="8" max="8" width="6.7109375" style="87" customWidth="1"/>
    <col min="9" max="9" width="15.28515625" style="87" customWidth="1"/>
    <col min="10" max="10" width="15.7109375" style="85" customWidth="1"/>
    <col min="11" max="11" width="14.7109375" style="82" bestFit="1" customWidth="1"/>
    <col min="12" max="13" width="15.7109375" style="82" bestFit="1" customWidth="1"/>
    <col min="14" max="15" width="14.28515625" style="82" bestFit="1" customWidth="1"/>
    <col min="16" max="16" width="18" style="83" bestFit="1" customWidth="1"/>
    <col min="17" max="16384" width="11.42578125" style="82"/>
  </cols>
  <sheetData>
    <row r="1" spans="1:10" ht="36.75" thickBot="1" x14ac:dyDescent="0.25">
      <c r="A1" s="107" t="s">
        <v>78</v>
      </c>
      <c r="B1" s="91" t="s">
        <v>52</v>
      </c>
      <c r="C1" s="86" t="s">
        <v>50</v>
      </c>
      <c r="D1" s="86" t="s">
        <v>45</v>
      </c>
      <c r="E1" s="86" t="s">
        <v>46</v>
      </c>
      <c r="F1" s="86" t="s">
        <v>47</v>
      </c>
      <c r="G1" s="86" t="s">
        <v>48</v>
      </c>
      <c r="H1" s="86" t="s">
        <v>49</v>
      </c>
      <c r="I1" s="86" t="s">
        <v>51</v>
      </c>
      <c r="J1" s="81" t="s">
        <v>53</v>
      </c>
    </row>
    <row r="2" spans="1:10" x14ac:dyDescent="0.25">
      <c r="A2" s="118" t="s">
        <v>77</v>
      </c>
      <c r="B2" s="97"/>
      <c r="C2" s="98"/>
      <c r="D2" s="98"/>
      <c r="E2" s="98"/>
      <c r="F2" s="98"/>
      <c r="G2" s="98"/>
      <c r="H2" s="98"/>
      <c r="I2" s="98"/>
      <c r="J2" s="99"/>
    </row>
    <row r="3" spans="1:10" x14ac:dyDescent="0.25">
      <c r="A3" s="118" t="s">
        <v>77</v>
      </c>
      <c r="B3" s="100"/>
      <c r="C3" s="101"/>
      <c r="D3" s="101"/>
      <c r="E3" s="101"/>
      <c r="F3" s="101"/>
      <c r="G3" s="101"/>
      <c r="H3" s="101"/>
      <c r="I3" s="101"/>
      <c r="J3" s="102"/>
    </row>
    <row r="4" spans="1:10" x14ac:dyDescent="0.25">
      <c r="A4" s="118" t="s">
        <v>94</v>
      </c>
      <c r="B4" s="100"/>
      <c r="C4" s="101"/>
      <c r="D4" s="101"/>
      <c r="E4" s="101"/>
      <c r="F4" s="101"/>
      <c r="G4" s="101"/>
      <c r="H4" s="101"/>
      <c r="I4" s="101"/>
      <c r="J4" s="102"/>
    </row>
    <row r="5" spans="1:10" x14ac:dyDescent="0.25">
      <c r="A5" s="118" t="s">
        <v>77</v>
      </c>
      <c r="B5" s="100">
        <v>5000</v>
      </c>
      <c r="C5" s="101"/>
      <c r="D5" s="101">
        <v>1000</v>
      </c>
      <c r="E5" s="101"/>
      <c r="F5" s="101"/>
      <c r="G5" s="101"/>
      <c r="H5" s="101"/>
      <c r="I5" s="101"/>
      <c r="J5" s="102">
        <v>6000</v>
      </c>
    </row>
    <row r="6" spans="1:10" x14ac:dyDescent="0.25">
      <c r="A6" s="118" t="s">
        <v>95</v>
      </c>
      <c r="B6" s="100"/>
      <c r="C6" s="101"/>
      <c r="D6" s="101"/>
      <c r="E6" s="101"/>
      <c r="F6" s="101"/>
      <c r="G6" s="101"/>
      <c r="H6" s="101"/>
      <c r="I6" s="101"/>
      <c r="J6" s="102"/>
    </row>
    <row r="7" spans="1:10" x14ac:dyDescent="0.25">
      <c r="A7" s="118" t="s">
        <v>77</v>
      </c>
      <c r="B7" s="100">
        <v>15000</v>
      </c>
      <c r="C7" s="101"/>
      <c r="D7" s="101"/>
      <c r="E7" s="101"/>
      <c r="F7" s="101"/>
      <c r="G7" s="101"/>
      <c r="H7" s="101"/>
      <c r="I7" s="101"/>
      <c r="J7" s="102">
        <v>15000</v>
      </c>
    </row>
    <row r="8" spans="1:10" x14ac:dyDescent="0.25">
      <c r="A8" s="118" t="s">
        <v>96</v>
      </c>
      <c r="B8" s="100"/>
      <c r="C8" s="101"/>
      <c r="D8" s="101"/>
      <c r="E8" s="101"/>
      <c r="F8" s="101"/>
      <c r="G8" s="101"/>
      <c r="H8" s="101"/>
      <c r="I8" s="101"/>
      <c r="J8" s="102"/>
    </row>
    <row r="9" spans="1:10" x14ac:dyDescent="0.25">
      <c r="A9" s="118" t="s">
        <v>77</v>
      </c>
      <c r="B9" s="100">
        <v>450</v>
      </c>
      <c r="C9" s="101"/>
      <c r="D9" s="101"/>
      <c r="E9" s="101"/>
      <c r="F9" s="101">
        <v>4500</v>
      </c>
      <c r="G9" s="101"/>
      <c r="H9" s="101"/>
      <c r="I9" s="101"/>
      <c r="J9" s="102">
        <v>4950</v>
      </c>
    </row>
    <row r="10" spans="1:10" x14ac:dyDescent="0.25">
      <c r="A10" s="118" t="s">
        <v>97</v>
      </c>
      <c r="B10" s="100"/>
      <c r="C10" s="101"/>
      <c r="D10" s="101"/>
      <c r="E10" s="101"/>
      <c r="F10" s="101"/>
      <c r="G10" s="101"/>
      <c r="H10" s="101"/>
      <c r="I10" s="101"/>
      <c r="J10" s="102"/>
    </row>
    <row r="11" spans="1:10" x14ac:dyDescent="0.25">
      <c r="A11" s="118" t="s">
        <v>77</v>
      </c>
      <c r="B11" s="100">
        <v>7000</v>
      </c>
      <c r="C11" s="101"/>
      <c r="D11" s="101"/>
      <c r="E11" s="101"/>
      <c r="F11" s="101"/>
      <c r="G11" s="101"/>
      <c r="H11" s="101"/>
      <c r="I11" s="101"/>
      <c r="J11" s="102">
        <v>7000</v>
      </c>
    </row>
    <row r="12" spans="1:10" x14ac:dyDescent="0.25">
      <c r="A12" s="118" t="s">
        <v>85</v>
      </c>
      <c r="B12" s="100"/>
      <c r="C12" s="101"/>
      <c r="D12" s="101"/>
      <c r="E12" s="101"/>
      <c r="F12" s="101"/>
      <c r="G12" s="101"/>
      <c r="H12" s="101"/>
      <c r="I12" s="101"/>
      <c r="J12" s="102"/>
    </row>
    <row r="13" spans="1:10" x14ac:dyDescent="0.25">
      <c r="A13" s="118" t="s">
        <v>77</v>
      </c>
      <c r="B13" s="100">
        <v>550</v>
      </c>
      <c r="C13" s="101"/>
      <c r="D13" s="101"/>
      <c r="E13" s="101"/>
      <c r="F13" s="101"/>
      <c r="G13" s="101"/>
      <c r="H13" s="101"/>
      <c r="I13" s="101"/>
      <c r="J13" s="102">
        <v>550</v>
      </c>
    </row>
    <row r="14" spans="1:10" x14ac:dyDescent="0.25">
      <c r="A14" s="118" t="s">
        <v>86</v>
      </c>
      <c r="B14" s="100"/>
      <c r="C14" s="101"/>
      <c r="D14" s="101"/>
      <c r="E14" s="101"/>
      <c r="F14" s="101"/>
      <c r="G14" s="101"/>
      <c r="H14" s="101"/>
      <c r="I14" s="101"/>
      <c r="J14" s="102"/>
    </row>
    <row r="15" spans="1:10" x14ac:dyDescent="0.25">
      <c r="A15" s="118" t="s">
        <v>84</v>
      </c>
      <c r="B15" s="100"/>
      <c r="C15" s="101">
        <v>350</v>
      </c>
      <c r="D15" s="101"/>
      <c r="E15" s="101"/>
      <c r="F15" s="101"/>
      <c r="G15" s="101"/>
      <c r="H15" s="101"/>
      <c r="I15" s="101"/>
      <c r="J15" s="102">
        <v>350</v>
      </c>
    </row>
    <row r="16" spans="1:10" x14ac:dyDescent="0.25">
      <c r="A16" s="118" t="s">
        <v>87</v>
      </c>
      <c r="B16" s="100"/>
      <c r="C16" s="101"/>
      <c r="D16" s="101"/>
      <c r="E16" s="101"/>
      <c r="F16" s="101"/>
      <c r="G16" s="101"/>
      <c r="H16" s="101"/>
      <c r="I16" s="101"/>
      <c r="J16" s="102"/>
    </row>
    <row r="17" spans="1:10" x14ac:dyDescent="0.25">
      <c r="A17" s="118" t="s">
        <v>84</v>
      </c>
      <c r="B17" s="100"/>
      <c r="C17" s="101">
        <v>400</v>
      </c>
      <c r="D17" s="101"/>
      <c r="E17" s="101"/>
      <c r="F17" s="101"/>
      <c r="G17" s="101"/>
      <c r="H17" s="101"/>
      <c r="I17" s="101"/>
      <c r="J17" s="102">
        <v>400</v>
      </c>
    </row>
    <row r="18" spans="1:10" x14ac:dyDescent="0.25">
      <c r="A18" s="118" t="s">
        <v>88</v>
      </c>
      <c r="B18" s="100"/>
      <c r="C18" s="101"/>
      <c r="D18" s="101"/>
      <c r="E18" s="101"/>
      <c r="F18" s="101"/>
      <c r="G18" s="101"/>
      <c r="H18" s="101"/>
      <c r="I18" s="101"/>
      <c r="J18" s="102"/>
    </row>
    <row r="19" spans="1:10" ht="12.75" thickBot="1" x14ac:dyDescent="0.3">
      <c r="A19" s="118" t="s">
        <v>77</v>
      </c>
      <c r="B19" s="100">
        <v>810</v>
      </c>
      <c r="C19" s="101"/>
      <c r="D19" s="101"/>
      <c r="E19" s="101"/>
      <c r="F19" s="101"/>
      <c r="G19" s="101"/>
      <c r="H19" s="101"/>
      <c r="I19" s="101"/>
      <c r="J19" s="102">
        <v>810</v>
      </c>
    </row>
    <row r="20" spans="1:10" ht="19.5" thickBot="1" x14ac:dyDescent="0.3">
      <c r="A20" s="106" t="s">
        <v>76</v>
      </c>
      <c r="B20" s="103">
        <v>28810</v>
      </c>
      <c r="C20" s="104">
        <v>750</v>
      </c>
      <c r="D20" s="104">
        <v>1000</v>
      </c>
      <c r="E20" s="104"/>
      <c r="F20" s="104">
        <v>4500</v>
      </c>
      <c r="G20" s="104"/>
      <c r="H20" s="104"/>
      <c r="I20" s="104"/>
      <c r="J20" s="105">
        <v>35060</v>
      </c>
    </row>
    <row r="21" spans="1:10" ht="15" x14ac:dyDescent="0.25">
      <c r="A21"/>
      <c r="B21"/>
      <c r="C21"/>
      <c r="D21"/>
      <c r="E21"/>
      <c r="F21"/>
      <c r="G21"/>
      <c r="H21"/>
      <c r="I21"/>
      <c r="J21"/>
    </row>
    <row r="22" spans="1:10" ht="15.75" thickBot="1" x14ac:dyDescent="0.3">
      <c r="A22"/>
      <c r="B22"/>
      <c r="C22"/>
      <c r="D22"/>
      <c r="E22"/>
      <c r="F22"/>
      <c r="G22"/>
      <c r="H22"/>
      <c r="I22"/>
      <c r="J22"/>
    </row>
    <row r="23" spans="1:10" ht="38.25" thickBot="1" x14ac:dyDescent="0.3">
      <c r="A23" s="88" t="s">
        <v>54</v>
      </c>
      <c r="B23" s="89">
        <f>Tableau34[[#Totals],[6228]]-GETPIVOTDATA("PRESTATIONS 
",TCD!$A$1)</f>
        <v>-28810</v>
      </c>
      <c r="C23" s="89">
        <f>'Répartition bdg 23 '!B10-GETPIVOTDATA("DEPENSES_CHAP 11",TCD!$A$1)</f>
        <v>-750</v>
      </c>
      <c r="D23" s="89">
        <f>Tableau34[[#Totals],[ Intermittent Artistique ]]-GETPIVOTDATA("INTERMITTENTS_ARTISTIQUES",TCD!$A$1)</f>
        <v>-1000</v>
      </c>
      <c r="E23" s="89">
        <f>Tableau34[[#Totals],[ Intermittent Techniques]]-GETPIVOTDATA("INTERMITTENTS_TECHNIQUES",TCD!$A$1)</f>
        <v>0</v>
      </c>
      <c r="F23" s="89">
        <f>Tableau34[[#Totals],[ Vacations Professeurs ]]-GETPIVOTDATA("VACATIONS_PROFESSEURS",TCD!$A$1)</f>
        <v>-4500</v>
      </c>
      <c r="G23" s="89">
        <f>Tableau34[[#Totals],[Régime Général]]-GETPIVOTDATA("REGIME_GENERAL",TCD!$A$1)</f>
        <v>0</v>
      </c>
      <c r="H23" s="89">
        <f>Tableau34[[#Totals],[ Jurys ]]-GETPIVOTDATA("JURYS_",TCD!$A$1)</f>
        <v>0</v>
      </c>
      <c r="I23" s="90">
        <f>Tableau34[[#Totals],[Heures complémentaires stages]]-GETPIVOTDATA("HEURES COMPLEMENTAIRES STAGES",TCD!$A$1)</f>
        <v>0</v>
      </c>
      <c r="J23" s="82"/>
    </row>
  </sheetData>
  <pageMargins left="0.7" right="0.7" top="0.75" bottom="0.75" header="0.3" footer="0.3"/>
  <pageSetup paperSize="9" orientation="portrait" r:id="rId2"/>
  <drawing r:id="rId3"/>
  <extLst>
    <ext xmlns:x14="http://schemas.microsoft.com/office/spreadsheetml/2009/9/main" uri="{A8765BA9-456A-4dab-B4F3-ACF838C121DE}">
      <x14:slicerList>
        <x14:slicer r:id="rId4"/>
      </x14:slicerList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"/>
  <sheetViews>
    <sheetView workbookViewId="0">
      <pane xSplit="1" topLeftCell="B1" activePane="topRight" state="frozen"/>
      <selection pane="topRight" activeCell="H25" sqref="H25"/>
    </sheetView>
  </sheetViews>
  <sheetFormatPr baseColWidth="10" defaultRowHeight="15" x14ac:dyDescent="0.25"/>
  <cols>
    <col min="1" max="1" width="16.140625" bestFit="1" customWidth="1"/>
    <col min="2" max="2" width="15.7109375" bestFit="1" customWidth="1"/>
    <col min="3" max="3" width="14.28515625" bestFit="1" customWidth="1"/>
    <col min="4" max="4" width="12.28515625" bestFit="1" customWidth="1"/>
    <col min="5" max="11" width="14.28515625" bestFit="1" customWidth="1"/>
    <col min="12" max="13" width="15.7109375" bestFit="1" customWidth="1"/>
    <col min="14" max="16" width="14.28515625" bestFit="1" customWidth="1"/>
  </cols>
  <sheetData>
    <row r="1" spans="1:16" s="74" customFormat="1" ht="45" x14ac:dyDescent="0.25">
      <c r="A1" s="75" t="s">
        <v>55</v>
      </c>
      <c r="B1" s="75" t="s">
        <v>26</v>
      </c>
      <c r="C1" s="75" t="s">
        <v>34</v>
      </c>
      <c r="D1" s="75" t="s">
        <v>31</v>
      </c>
      <c r="E1" s="75" t="s">
        <v>35</v>
      </c>
      <c r="F1" s="75" t="s">
        <v>56</v>
      </c>
      <c r="G1" s="75" t="s">
        <v>57</v>
      </c>
      <c r="H1" s="75" t="s">
        <v>58</v>
      </c>
      <c r="I1" s="75" t="s">
        <v>36</v>
      </c>
      <c r="J1" s="76" t="s">
        <v>59</v>
      </c>
      <c r="K1" s="77" t="s">
        <v>60</v>
      </c>
      <c r="L1" s="77" t="s">
        <v>61</v>
      </c>
      <c r="M1" s="77" t="s">
        <v>62</v>
      </c>
      <c r="N1" s="77" t="s">
        <v>63</v>
      </c>
      <c r="O1" s="77" t="s">
        <v>64</v>
      </c>
      <c r="P1" s="78" t="s">
        <v>67</v>
      </c>
    </row>
    <row r="2" spans="1:16" s="68" customFormat="1" x14ac:dyDescent="0.25">
      <c r="A2" s="69" t="s">
        <v>24</v>
      </c>
      <c r="B2" s="67"/>
      <c r="C2" s="67"/>
      <c r="D2" s="67"/>
      <c r="E2" s="67"/>
      <c r="F2" s="67"/>
      <c r="G2" s="67"/>
      <c r="H2" s="67"/>
      <c r="I2" s="67"/>
      <c r="J2" s="67"/>
      <c r="K2" s="67"/>
      <c r="L2" s="67"/>
      <c r="M2" s="67"/>
      <c r="N2" s="67"/>
      <c r="O2" s="67"/>
      <c r="P2" s="79"/>
    </row>
    <row r="3" spans="1:16" s="68" customFormat="1" x14ac:dyDescent="0.25">
      <c r="A3" s="69" t="s">
        <v>27</v>
      </c>
      <c r="B3" s="67"/>
      <c r="C3" s="67"/>
      <c r="D3" s="67"/>
      <c r="E3" s="67"/>
      <c r="F3" s="67"/>
      <c r="G3" s="67"/>
      <c r="H3" s="67"/>
      <c r="I3" s="67"/>
      <c r="J3" s="67"/>
      <c r="K3" s="67"/>
      <c r="L3" s="67"/>
      <c r="M3" s="67"/>
      <c r="N3" s="67"/>
      <c r="O3" s="67"/>
      <c r="P3" s="79"/>
    </row>
    <row r="4" spans="1:16" s="68" customFormat="1" x14ac:dyDescent="0.25">
      <c r="A4" s="69" t="s">
        <v>29</v>
      </c>
      <c r="B4" s="67"/>
      <c r="C4" s="67"/>
      <c r="D4" s="67"/>
      <c r="E4" s="67"/>
      <c r="F4" s="67"/>
      <c r="G4" s="67"/>
      <c r="H4" s="67"/>
      <c r="I4" s="67"/>
      <c r="J4" s="67"/>
      <c r="K4" s="67"/>
      <c r="L4" s="67"/>
      <c r="M4" s="67"/>
      <c r="N4" s="67"/>
      <c r="O4" s="67"/>
      <c r="P4" s="79"/>
    </row>
    <row r="5" spans="1:16" s="68" customFormat="1" x14ac:dyDescent="0.25">
      <c r="A5" s="69" t="s">
        <v>30</v>
      </c>
      <c r="B5" s="67"/>
      <c r="C5" s="67"/>
      <c r="D5" s="67"/>
      <c r="E5" s="67"/>
      <c r="F5" s="67"/>
      <c r="G5" s="67"/>
      <c r="H5" s="67"/>
      <c r="I5" s="67"/>
      <c r="J5" s="67"/>
      <c r="K5" s="67"/>
      <c r="L5" s="67"/>
      <c r="M5" s="67"/>
      <c r="N5" s="67"/>
      <c r="O5" s="67"/>
      <c r="P5" s="79"/>
    </row>
    <row r="6" spans="1:16" s="68" customFormat="1" x14ac:dyDescent="0.25">
      <c r="A6" s="69" t="s">
        <v>28</v>
      </c>
      <c r="B6" s="67"/>
      <c r="C6" s="67"/>
      <c r="D6" s="67"/>
      <c r="E6" s="67"/>
      <c r="F6" s="67"/>
      <c r="G6" s="67"/>
      <c r="H6" s="67"/>
      <c r="I6" s="67"/>
      <c r="J6" s="67"/>
      <c r="K6" s="67"/>
      <c r="L6" s="67"/>
      <c r="M6" s="67"/>
      <c r="N6" s="67"/>
      <c r="O6" s="67"/>
      <c r="P6" s="79"/>
    </row>
    <row r="7" spans="1:16" s="68" customFormat="1" x14ac:dyDescent="0.25">
      <c r="A7" s="69" t="s">
        <v>32</v>
      </c>
      <c r="B7" s="67"/>
      <c r="C7" s="67"/>
      <c r="D7" s="67"/>
      <c r="E7" s="67"/>
      <c r="F7" s="67"/>
      <c r="G7" s="67"/>
      <c r="H7" s="67"/>
      <c r="I7" s="67"/>
      <c r="J7" s="67"/>
      <c r="K7" s="67"/>
      <c r="L7" s="67"/>
      <c r="M7" s="67"/>
      <c r="N7" s="67"/>
      <c r="O7" s="67"/>
      <c r="P7" s="79"/>
    </row>
    <row r="8" spans="1:16" s="68" customFormat="1" ht="30" x14ac:dyDescent="0.25">
      <c r="A8" s="69" t="s">
        <v>65</v>
      </c>
      <c r="B8" s="67"/>
      <c r="C8" s="67"/>
      <c r="D8" s="67"/>
      <c r="E8" s="67"/>
      <c r="F8" s="67"/>
      <c r="G8" s="67"/>
      <c r="H8" s="67"/>
      <c r="I8" s="67"/>
      <c r="J8" s="67"/>
      <c r="K8" s="67"/>
      <c r="L8" s="67"/>
      <c r="M8" s="67"/>
      <c r="N8" s="67"/>
      <c r="O8" s="67"/>
      <c r="P8" s="79"/>
    </row>
    <row r="9" spans="1:16" s="68" customFormat="1" ht="18.75" x14ac:dyDescent="0.25">
      <c r="A9" s="70" t="s">
        <v>53</v>
      </c>
      <c r="B9" s="71">
        <f t="shared" ref="B9:P9" si="0">SUM(B2:B8)</f>
        <v>0</v>
      </c>
      <c r="C9" s="71">
        <f t="shared" si="0"/>
        <v>0</v>
      </c>
      <c r="D9" s="71">
        <f t="shared" si="0"/>
        <v>0</v>
      </c>
      <c r="E9" s="71">
        <f t="shared" si="0"/>
        <v>0</v>
      </c>
      <c r="F9" s="71">
        <f t="shared" si="0"/>
        <v>0</v>
      </c>
      <c r="G9" s="71">
        <f t="shared" si="0"/>
        <v>0</v>
      </c>
      <c r="H9" s="71">
        <f t="shared" si="0"/>
        <v>0</v>
      </c>
      <c r="I9" s="71">
        <f t="shared" si="0"/>
        <v>0</v>
      </c>
      <c r="J9" s="71">
        <f t="shared" si="0"/>
        <v>0</v>
      </c>
      <c r="K9" s="71">
        <f t="shared" si="0"/>
        <v>0</v>
      </c>
      <c r="L9" s="71">
        <f t="shared" si="0"/>
        <v>0</v>
      </c>
      <c r="M9" s="71">
        <f t="shared" si="0"/>
        <v>0</v>
      </c>
      <c r="N9" s="71">
        <f t="shared" si="0"/>
        <v>0</v>
      </c>
      <c r="O9" s="71">
        <f t="shared" si="0"/>
        <v>0</v>
      </c>
      <c r="P9" s="80">
        <f t="shared" si="0"/>
        <v>0</v>
      </c>
    </row>
    <row r="10" spans="1:16" s="68" customFormat="1" ht="18.75" x14ac:dyDescent="0.25">
      <c r="A10" s="72" t="s">
        <v>66</v>
      </c>
      <c r="B10" s="73">
        <f>SUM(Tableau34[[#Totals],[6234]:[6238]])</f>
        <v>0</v>
      </c>
      <c r="D10" s="73"/>
      <c r="E10" s="73"/>
      <c r="F10" s="73"/>
      <c r="G10" s="73"/>
      <c r="H10" s="73"/>
      <c r="I10" s="73"/>
      <c r="J10" s="73"/>
      <c r="N10"/>
      <c r="O10"/>
      <c r="P10" s="79"/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74"/>
  <sheetViews>
    <sheetView workbookViewId="0">
      <selection activeCell="H35" sqref="H35"/>
    </sheetView>
  </sheetViews>
  <sheetFormatPr baseColWidth="10" defaultRowHeight="15" x14ac:dyDescent="0.25"/>
  <cols>
    <col min="1" max="1" width="6.140625" customWidth="1"/>
    <col min="2" max="2" width="22" bestFit="1" customWidth="1"/>
    <col min="3" max="3" width="5.42578125" customWidth="1"/>
    <col min="4" max="4" width="20.7109375" bestFit="1" customWidth="1"/>
    <col min="5" max="5" width="4.7109375" customWidth="1"/>
    <col min="6" max="6" width="17.42578125" bestFit="1" customWidth="1"/>
    <col min="7" max="7" width="6.28515625" customWidth="1"/>
    <col min="8" max="8" width="15.7109375" bestFit="1" customWidth="1"/>
    <col min="9" max="11" width="14.28515625" bestFit="1" customWidth="1"/>
  </cols>
  <sheetData>
    <row r="1" spans="1:8" ht="15.75" thickBot="1" x14ac:dyDescent="0.3">
      <c r="A1" s="47"/>
      <c r="B1" s="48" t="s">
        <v>25</v>
      </c>
      <c r="D1" s="57" t="s">
        <v>37</v>
      </c>
      <c r="F1" s="57" t="s">
        <v>38</v>
      </c>
      <c r="H1" s="93" t="s">
        <v>70</v>
      </c>
    </row>
    <row r="2" spans="1:8" x14ac:dyDescent="0.25">
      <c r="A2" s="47"/>
      <c r="B2" s="49" t="s">
        <v>89</v>
      </c>
      <c r="D2" s="58" t="s">
        <v>39</v>
      </c>
      <c r="F2" s="58" t="s">
        <v>2</v>
      </c>
      <c r="H2" s="96" t="s">
        <v>71</v>
      </c>
    </row>
    <row r="3" spans="1:8" x14ac:dyDescent="0.25">
      <c r="A3" s="47"/>
      <c r="B3" s="51" t="s">
        <v>90</v>
      </c>
      <c r="D3" s="54" t="s">
        <v>40</v>
      </c>
      <c r="F3" s="54" t="s">
        <v>33</v>
      </c>
      <c r="H3" s="92" t="s">
        <v>72</v>
      </c>
    </row>
    <row r="4" spans="1:8" x14ac:dyDescent="0.25">
      <c r="A4" s="47"/>
      <c r="B4" s="51" t="s">
        <v>91</v>
      </c>
      <c r="D4" s="54" t="s">
        <v>93</v>
      </c>
      <c r="F4" s="54" t="s">
        <v>41</v>
      </c>
      <c r="H4" s="94" t="s">
        <v>73</v>
      </c>
    </row>
    <row r="5" spans="1:8" x14ac:dyDescent="0.25">
      <c r="A5" s="47"/>
      <c r="B5" s="52" t="s">
        <v>92</v>
      </c>
      <c r="D5" s="54"/>
      <c r="F5" s="54" t="s">
        <v>42</v>
      </c>
      <c r="H5" s="92" t="s">
        <v>74</v>
      </c>
    </row>
    <row r="6" spans="1:8" ht="15.75" thickBot="1" x14ac:dyDescent="0.3">
      <c r="A6" s="47"/>
      <c r="B6" s="51"/>
      <c r="D6" s="54"/>
      <c r="F6" s="54" t="s">
        <v>43</v>
      </c>
      <c r="H6" s="95" t="s">
        <v>75</v>
      </c>
    </row>
    <row r="7" spans="1:8" x14ac:dyDescent="0.25">
      <c r="A7" s="47"/>
      <c r="B7" s="50"/>
      <c r="D7" s="54"/>
      <c r="F7" s="54" t="s">
        <v>44</v>
      </c>
    </row>
    <row r="8" spans="1:8" x14ac:dyDescent="0.25">
      <c r="A8" s="47"/>
      <c r="B8" s="50"/>
      <c r="D8" s="54"/>
      <c r="F8" s="54" t="s">
        <v>24</v>
      </c>
    </row>
    <row r="9" spans="1:8" x14ac:dyDescent="0.25">
      <c r="A9" s="47"/>
      <c r="B9" s="50"/>
      <c r="D9" s="54"/>
      <c r="F9" s="54" t="s">
        <v>3</v>
      </c>
    </row>
    <row r="10" spans="1:8" x14ac:dyDescent="0.25">
      <c r="A10" s="47"/>
      <c r="B10" s="51"/>
      <c r="D10" s="54"/>
      <c r="F10" s="54" t="s">
        <v>1</v>
      </c>
    </row>
    <row r="11" spans="1:8" x14ac:dyDescent="0.25">
      <c r="A11" s="47"/>
      <c r="B11" s="51"/>
      <c r="D11" s="54"/>
      <c r="F11" s="54"/>
    </row>
    <row r="12" spans="1:8" ht="15.75" thickBot="1" x14ac:dyDescent="0.3">
      <c r="A12" s="47"/>
      <c r="B12" s="51"/>
      <c r="D12" s="55"/>
      <c r="F12" s="55"/>
    </row>
    <row r="13" spans="1:8" x14ac:dyDescent="0.25">
      <c r="A13" s="47"/>
      <c r="B13" s="51"/>
    </row>
    <row r="14" spans="1:8" x14ac:dyDescent="0.25">
      <c r="A14" s="47"/>
      <c r="B14" s="51"/>
    </row>
    <row r="15" spans="1:8" x14ac:dyDescent="0.25">
      <c r="A15" s="47"/>
      <c r="B15" s="51"/>
    </row>
    <row r="16" spans="1:8" x14ac:dyDescent="0.25">
      <c r="A16" s="47"/>
      <c r="B16" s="50"/>
    </row>
    <row r="17" spans="1:5" x14ac:dyDescent="0.25">
      <c r="A17" s="47"/>
      <c r="B17" s="51"/>
    </row>
    <row r="18" spans="1:5" x14ac:dyDescent="0.25">
      <c r="A18" s="47"/>
      <c r="B18" s="52"/>
    </row>
    <row r="19" spans="1:5" x14ac:dyDescent="0.25">
      <c r="A19" s="47"/>
      <c r="B19" s="51"/>
    </row>
    <row r="20" spans="1:5" x14ac:dyDescent="0.25">
      <c r="A20" s="47"/>
      <c r="B20" s="51"/>
    </row>
    <row r="21" spans="1:5" x14ac:dyDescent="0.25">
      <c r="A21" s="47"/>
      <c r="B21" s="51"/>
    </row>
    <row r="22" spans="1:5" x14ac:dyDescent="0.25">
      <c r="A22" s="47"/>
      <c r="B22" s="51"/>
    </row>
    <row r="23" spans="1:5" x14ac:dyDescent="0.25">
      <c r="A23" s="47"/>
      <c r="B23" s="51"/>
    </row>
    <row r="24" spans="1:5" x14ac:dyDescent="0.25">
      <c r="A24" s="47"/>
      <c r="B24" s="52"/>
    </row>
    <row r="25" spans="1:5" x14ac:dyDescent="0.25">
      <c r="A25" s="47"/>
      <c r="B25" s="52"/>
    </row>
    <row r="26" spans="1:5" x14ac:dyDescent="0.25">
      <c r="A26" s="47"/>
      <c r="B26" s="51"/>
    </row>
    <row r="27" spans="1:5" x14ac:dyDescent="0.25">
      <c r="A27" s="47"/>
      <c r="B27" s="52"/>
    </row>
    <row r="28" spans="1:5" x14ac:dyDescent="0.25">
      <c r="A28" s="47"/>
      <c r="B28" s="64"/>
      <c r="E28" s="56"/>
    </row>
    <row r="29" spans="1:5" x14ac:dyDescent="0.25">
      <c r="A29" s="47"/>
      <c r="B29" s="52"/>
      <c r="E29" s="56"/>
    </row>
    <row r="30" spans="1:5" x14ac:dyDescent="0.25">
      <c r="A30" s="47"/>
      <c r="B30" s="50"/>
    </row>
    <row r="31" spans="1:5" x14ac:dyDescent="0.25">
      <c r="A31" s="47"/>
      <c r="B31" s="50"/>
    </row>
    <row r="32" spans="1:5" x14ac:dyDescent="0.25">
      <c r="A32" s="47"/>
      <c r="B32" s="50"/>
    </row>
    <row r="33" spans="1:2" x14ac:dyDescent="0.25">
      <c r="A33" s="47"/>
      <c r="B33" s="50"/>
    </row>
    <row r="34" spans="1:2" x14ac:dyDescent="0.25">
      <c r="A34" s="47"/>
      <c r="B34" s="50"/>
    </row>
    <row r="35" spans="1:2" x14ac:dyDescent="0.25">
      <c r="A35" s="47"/>
      <c r="B35" s="50"/>
    </row>
    <row r="36" spans="1:2" x14ac:dyDescent="0.25">
      <c r="A36" s="47"/>
      <c r="B36" s="50"/>
    </row>
    <row r="37" spans="1:2" x14ac:dyDescent="0.25">
      <c r="A37" s="47"/>
      <c r="B37" s="50"/>
    </row>
    <row r="38" spans="1:2" x14ac:dyDescent="0.25">
      <c r="A38" s="47"/>
      <c r="B38" s="50"/>
    </row>
    <row r="39" spans="1:2" x14ac:dyDescent="0.25">
      <c r="A39" s="47"/>
      <c r="B39" s="50"/>
    </row>
    <row r="40" spans="1:2" x14ac:dyDescent="0.25">
      <c r="A40" s="47"/>
      <c r="B40" s="50"/>
    </row>
    <row r="41" spans="1:2" x14ac:dyDescent="0.25">
      <c r="A41" s="47"/>
      <c r="B41" s="50"/>
    </row>
    <row r="42" spans="1:2" x14ac:dyDescent="0.25">
      <c r="A42" s="47"/>
      <c r="B42" s="50"/>
    </row>
    <row r="43" spans="1:2" x14ac:dyDescent="0.25">
      <c r="A43" s="47"/>
      <c r="B43" s="54"/>
    </row>
    <row r="44" spans="1:2" ht="15.75" thickBot="1" x14ac:dyDescent="0.3">
      <c r="A44" s="47"/>
      <c r="B44" s="55"/>
    </row>
    <row r="45" spans="1:2" x14ac:dyDescent="0.25">
      <c r="A45" s="47"/>
      <c r="B45" s="53"/>
    </row>
    <row r="46" spans="1:2" x14ac:dyDescent="0.25">
      <c r="A46" s="47"/>
      <c r="B46" s="47"/>
    </row>
    <row r="47" spans="1:2" x14ac:dyDescent="0.25">
      <c r="A47" s="47"/>
      <c r="B47" s="47"/>
    </row>
    <row r="48" spans="1:2" x14ac:dyDescent="0.25">
      <c r="A48" s="47"/>
      <c r="B48" s="47"/>
    </row>
    <row r="49" spans="1:2" x14ac:dyDescent="0.25">
      <c r="A49" s="47"/>
      <c r="B49" s="47"/>
    </row>
    <row r="50" spans="1:2" x14ac:dyDescent="0.25">
      <c r="A50" s="47"/>
      <c r="B50" s="47"/>
    </row>
    <row r="51" spans="1:2" x14ac:dyDescent="0.25">
      <c r="A51" s="47"/>
      <c r="B51" s="47"/>
    </row>
    <row r="52" spans="1:2" x14ac:dyDescent="0.25">
      <c r="A52" s="47"/>
      <c r="B52" s="47"/>
    </row>
    <row r="53" spans="1:2" x14ac:dyDescent="0.25">
      <c r="A53" s="47"/>
      <c r="B53" s="47"/>
    </row>
    <row r="54" spans="1:2" x14ac:dyDescent="0.25">
      <c r="A54" s="47"/>
      <c r="B54" s="47"/>
    </row>
    <row r="55" spans="1:2" x14ac:dyDescent="0.25">
      <c r="A55" s="47"/>
      <c r="B55" s="47"/>
    </row>
    <row r="56" spans="1:2" x14ac:dyDescent="0.25">
      <c r="A56" s="47"/>
      <c r="B56" s="47"/>
    </row>
    <row r="57" spans="1:2" x14ac:dyDescent="0.25">
      <c r="A57" s="47"/>
      <c r="B57" s="47"/>
    </row>
    <row r="58" spans="1:2" x14ac:dyDescent="0.25">
      <c r="A58" s="47"/>
      <c r="B58" s="47"/>
    </row>
    <row r="59" spans="1:2" x14ac:dyDescent="0.25">
      <c r="A59" s="47"/>
      <c r="B59" s="47"/>
    </row>
    <row r="60" spans="1:2" x14ac:dyDescent="0.25">
      <c r="A60" s="47"/>
      <c r="B60" s="47"/>
    </row>
    <row r="61" spans="1:2" x14ac:dyDescent="0.25">
      <c r="A61" s="47"/>
      <c r="B61" s="47"/>
    </row>
    <row r="62" spans="1:2" x14ac:dyDescent="0.25">
      <c r="A62" s="47"/>
      <c r="B62" s="47"/>
    </row>
    <row r="63" spans="1:2" x14ac:dyDescent="0.25">
      <c r="A63" s="47"/>
      <c r="B63" s="47"/>
    </row>
    <row r="64" spans="1:2" x14ac:dyDescent="0.25">
      <c r="A64" s="47"/>
      <c r="B64" s="47"/>
    </row>
    <row r="65" spans="1:2" x14ac:dyDescent="0.25">
      <c r="A65" s="47"/>
      <c r="B65" s="47"/>
    </row>
    <row r="66" spans="1:2" x14ac:dyDescent="0.25">
      <c r="A66" s="47"/>
      <c r="B66" s="47"/>
    </row>
    <row r="67" spans="1:2" x14ac:dyDescent="0.25">
      <c r="A67" s="47"/>
      <c r="B67" s="47"/>
    </row>
    <row r="68" spans="1:2" x14ac:dyDescent="0.25">
      <c r="A68" s="47"/>
      <c r="B68" s="47"/>
    </row>
    <row r="69" spans="1:2" x14ac:dyDescent="0.25">
      <c r="A69" s="47"/>
    </row>
    <row r="70" spans="1:2" x14ac:dyDescent="0.25">
      <c r="A70" s="47"/>
    </row>
    <row r="71" spans="1:2" x14ac:dyDescent="0.25">
      <c r="A71" s="47"/>
      <c r="B71" s="47"/>
    </row>
    <row r="72" spans="1:2" x14ac:dyDescent="0.25">
      <c r="B72" s="47"/>
    </row>
    <row r="73" spans="1:2" x14ac:dyDescent="0.25">
      <c r="B73" s="47"/>
    </row>
    <row r="74" spans="1:2" x14ac:dyDescent="0.25">
      <c r="B74" s="47"/>
    </row>
  </sheetData>
  <sortState ref="B3:B33">
    <sortCondition ref="B33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Prévisionnel 2023</vt:lpstr>
      <vt:lpstr>TCD</vt:lpstr>
      <vt:lpstr>Répartition bdg 23 </vt:lpstr>
      <vt:lpstr>Listes</vt:lpstr>
      <vt:lpstr>L_Disciplines</vt:lpstr>
      <vt:lpstr>L_Lieux</vt:lpstr>
      <vt:lpstr>L_PorteursProjets</vt:lpstr>
      <vt:lpstr>Statut</vt:lpstr>
    </vt:vector>
  </TitlesOfParts>
  <Company>Mairie de Saint-Herblain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Leveque Severine</dc:creator>
  <cp:lastModifiedBy>Fredon Charlotte</cp:lastModifiedBy>
  <dcterms:created xsi:type="dcterms:W3CDTF">2021-05-17T13:43:29Z</dcterms:created>
  <dcterms:modified xsi:type="dcterms:W3CDTF">2022-09-28T15:18:50Z</dcterms:modified>
</cp:coreProperties>
</file>