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6" windowWidth="11640" windowHeight="4896" activeTab="4"/>
  </bookViews>
  <sheets>
    <sheet name="liste" sheetId="9" r:id="rId1"/>
    <sheet name="Février" sheetId="8" r:id="rId2"/>
    <sheet name="Mars" sheetId="14" r:id="rId3"/>
    <sheet name="objectif" sheetId="15" r:id="rId4"/>
    <sheet name="OBJ2" sheetId="16" r:id="rId5"/>
  </sheets>
  <definedNames>
    <definedName name="_xlnm._FilterDatabase" localSheetId="1" hidden="1">Février!$C$5:$M$107</definedName>
    <definedName name="_xlnm._FilterDatabase" localSheetId="0" hidden="1">liste!$G$1:$G$6</definedName>
    <definedName name="_xlnm._FilterDatabase" localSheetId="2" hidden="1">Mars!$C$5:$M$107</definedName>
    <definedName name="liste04">liste!$D$1:$D$19</definedName>
    <definedName name="LISTE05" localSheetId="2">liste!#REF!</definedName>
    <definedName name="LISTE05">liste!#REF!</definedName>
    <definedName name="liste1">liste!$A$1:$A$2</definedName>
    <definedName name="liste10" localSheetId="2">liste!#REF!</definedName>
    <definedName name="liste10">liste!#REF!</definedName>
    <definedName name="liste1000">liste!$H$1:$H$19</definedName>
    <definedName name="liste11">liste!$H$1:$H$3</definedName>
    <definedName name="liste1500">liste!$C$1:$C$6</definedName>
    <definedName name="liste2">liste!$B$1:$B$19</definedName>
    <definedName name="liste3">liste!$C$1:$C$6</definedName>
    <definedName name="liste4">liste!$D:$D</definedName>
    <definedName name="liste5" localSheetId="2">liste!#REF!</definedName>
    <definedName name="liste5">liste!#REF!</definedName>
    <definedName name="liste6">liste!$E$1:$E$7</definedName>
    <definedName name="liste7">liste!$F$1:$F$12</definedName>
    <definedName name="liste8">liste!$G$1:$G$6</definedName>
    <definedName name="liste9" localSheetId="2">liste!#REF!</definedName>
    <definedName name="liste9">liste!#REF!</definedName>
    <definedName name="Liste999">liste!$G$1:$G$15</definedName>
    <definedName name="TEST" localSheetId="2">liste!#REF!</definedName>
    <definedName name="TEST">liste!#REF!</definedName>
    <definedName name="_xlnm.Print_Area" localSheetId="1">Février!$B$1:$M$107</definedName>
    <definedName name="_xlnm.Print_Area" localSheetId="2">Mars!$B$1:$M$107</definedName>
  </definedNames>
  <calcPr calcId="125725"/>
</workbook>
</file>

<file path=xl/calcChain.xml><?xml version="1.0" encoding="utf-8"?>
<calcChain xmlns="http://schemas.openxmlformats.org/spreadsheetml/2006/main">
  <c r="L7" i="15"/>
  <c r="L8"/>
  <c r="M8"/>
  <c r="M7"/>
  <c r="M6"/>
  <c r="L6"/>
  <c r="M4"/>
  <c r="L4"/>
  <c r="K6"/>
  <c r="K8"/>
  <c r="K7"/>
  <c r="K4"/>
  <c r="M6" i="8" l="1"/>
  <c r="C107" i="14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D2"/>
  <c r="C7" i="8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6"/>
  <c r="D2" l="1"/>
</calcChain>
</file>

<file path=xl/comments1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comments2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sharedStrings.xml><?xml version="1.0" encoding="utf-8"?>
<sst xmlns="http://schemas.openxmlformats.org/spreadsheetml/2006/main" count="795" uniqueCount="126">
  <si>
    <t>Statut</t>
  </si>
  <si>
    <t>Date de fin prévue</t>
  </si>
  <si>
    <t>Etat</t>
  </si>
  <si>
    <t>STATUT</t>
  </si>
  <si>
    <t>ETAT</t>
  </si>
  <si>
    <t>SERVICE</t>
  </si>
  <si>
    <t>Par :</t>
  </si>
  <si>
    <t>En cours</t>
  </si>
  <si>
    <t xml:space="preserve">MàJ le : </t>
  </si>
  <si>
    <t>Date de fin
réelle</t>
  </si>
  <si>
    <t>Groupe de travail</t>
  </si>
  <si>
    <t>Priorité</t>
  </si>
  <si>
    <t>Dépôt</t>
  </si>
  <si>
    <t>AVRANCHES</t>
  </si>
  <si>
    <t>BREST</t>
  </si>
  <si>
    <t>CHALLANS</t>
  </si>
  <si>
    <t>CHARTRES</t>
  </si>
  <si>
    <t>CHOLET</t>
  </si>
  <si>
    <t>LA ROCHE/YON</t>
  </si>
  <si>
    <t>LA ROCHELLE</t>
  </si>
  <si>
    <t>LAVAL</t>
  </si>
  <si>
    <t>LE MANS</t>
  </si>
  <si>
    <t>NANTES</t>
  </si>
  <si>
    <t>NIORT</t>
  </si>
  <si>
    <t>ORLEANS</t>
  </si>
  <si>
    <t>POITIERS</t>
  </si>
  <si>
    <t>QUIMPER</t>
  </si>
  <si>
    <t>RENNES</t>
  </si>
  <si>
    <t>ST BRIEUC</t>
  </si>
  <si>
    <t>ST MALO</t>
  </si>
  <si>
    <t>TOURS</t>
  </si>
  <si>
    <t>VANNES</t>
  </si>
  <si>
    <t>Famille Actualité</t>
  </si>
  <si>
    <t>Famille Ado</t>
  </si>
  <si>
    <t>Famille Adulte</t>
  </si>
  <si>
    <t>Famille Auto moto</t>
  </si>
  <si>
    <t>Famille Enfants</t>
  </si>
  <si>
    <t>Famille Ey Classique</t>
  </si>
  <si>
    <t>Famille Informatique</t>
  </si>
  <si>
    <t>Famille Masculins</t>
  </si>
  <si>
    <t>Famille Sport</t>
  </si>
  <si>
    <t>Famille Autres</t>
  </si>
  <si>
    <t>RCL Quotidien Autres</t>
  </si>
  <si>
    <t>RCL Quotidien Import</t>
  </si>
  <si>
    <t>RCL Quotidien Nationaux</t>
  </si>
  <si>
    <t>RCL Quotidien Hippiques</t>
  </si>
  <si>
    <t>Exemplaires Quotidiens</t>
  </si>
  <si>
    <t>Exemplaires Publications</t>
  </si>
  <si>
    <t>Catégorie concernée</t>
  </si>
  <si>
    <t>Patrice Sciara</t>
  </si>
  <si>
    <t>Dominique Cordeille</t>
  </si>
  <si>
    <t>Didier Lebreton</t>
  </si>
  <si>
    <t>Gérard Martineau</t>
  </si>
  <si>
    <t>Bruno Lewandowski</t>
  </si>
  <si>
    <t>Patrice Veret</t>
  </si>
  <si>
    <t>Q2000</t>
  </si>
  <si>
    <t>Taux</t>
  </si>
  <si>
    <t>Indicateurs</t>
  </si>
  <si>
    <t>Boweb &amp; Q2000</t>
  </si>
  <si>
    <t>Cockpit &amp; Boweb</t>
  </si>
  <si>
    <t>Requêtes Boweb</t>
  </si>
  <si>
    <t>Multimédia A</t>
  </si>
  <si>
    <t>Famille Multimédia</t>
  </si>
  <si>
    <t xml:space="preserve">Suivi mensuel des indicateurs de performance par secteur </t>
  </si>
  <si>
    <t>Héreldé</t>
  </si>
  <si>
    <t>Cockpit M -1</t>
  </si>
  <si>
    <t>Nbr de crtl non atteint</t>
  </si>
  <si>
    <t>Fichier xls</t>
  </si>
  <si>
    <t>Détails RCL</t>
  </si>
  <si>
    <t>Presstalis</t>
  </si>
  <si>
    <t>Audits</t>
  </si>
  <si>
    <t>Rapprochement audits/CRL</t>
  </si>
  <si>
    <t>5 lots</t>
  </si>
  <si>
    <t>Supports d'analyse  de l'indicateur</t>
  </si>
  <si>
    <t>P2000</t>
  </si>
  <si>
    <t>Contrôles systématiques</t>
  </si>
  <si>
    <t>Plans d'actions</t>
  </si>
  <si>
    <t>Téléphone</t>
  </si>
  <si>
    <t>Courrier simple</t>
  </si>
  <si>
    <t>Courrier recommandé</t>
  </si>
  <si>
    <t>Mail</t>
  </si>
  <si>
    <t>Demande renfort hiérarchie</t>
  </si>
  <si>
    <t>Visite dépôt</t>
  </si>
  <si>
    <t>Formation/information</t>
  </si>
  <si>
    <t>Contrôle titres</t>
  </si>
  <si>
    <t xml:space="preserve">Planification de contrôles </t>
  </si>
  <si>
    <t>Comptage au dépôt suivi d'un comptage au CRL</t>
  </si>
  <si>
    <t>Suivi de ramasses</t>
  </si>
  <si>
    <t>Audit FA</t>
  </si>
  <si>
    <t>Audit de prévention des risques</t>
  </si>
  <si>
    <t>Conseils en organisation</t>
  </si>
  <si>
    <t xml:space="preserve"> Conclusion /Observation /Actions à entreprendre</t>
  </si>
  <si>
    <t>Freinte MMA (M - 3)</t>
  </si>
  <si>
    <t>Freinte Encyclopédies (M - 3)</t>
  </si>
  <si>
    <t>Ctrl titres N (M - 1)</t>
  </si>
  <si>
    <t>Réclamations Pub (M - 1)</t>
  </si>
  <si>
    <t>Réclamations Quot (M - 1)</t>
  </si>
  <si>
    <t>Taux de contrôle Pubs (M - 1)</t>
  </si>
  <si>
    <t>Visite PF Flux Aller</t>
  </si>
  <si>
    <t>Visite PF cross dock</t>
  </si>
  <si>
    <t>Plan d'actions antérieur</t>
  </si>
  <si>
    <t>Plan d'actions à venir</t>
  </si>
  <si>
    <t>Contrôle Misad</t>
  </si>
  <si>
    <t>Audit FR</t>
  </si>
  <si>
    <t>Non appliquable</t>
  </si>
  <si>
    <t>vert</t>
  </si>
  <si>
    <t>orange</t>
  </si>
  <si>
    <t>rouge</t>
  </si>
  <si>
    <t>&lt;3%</t>
  </si>
  <si>
    <t>&lt;3%&amp;6%&gt;</t>
  </si>
  <si>
    <t>&gt;6%</t>
  </si>
  <si>
    <t>&lt;0,05%</t>
  </si>
  <si>
    <t>&lt;0,05%&amp;0,07%&gt;</t>
  </si>
  <si>
    <t>&gt;7%</t>
  </si>
  <si>
    <t>&lt;0,23%</t>
  </si>
  <si>
    <t>&lt;0,23%&amp;0,25%&gt;</t>
  </si>
  <si>
    <t>&gt;0,25%</t>
  </si>
  <si>
    <t>&lt;0,20%&amp;0,25%&gt;</t>
  </si>
  <si>
    <t>&lt;0,20%</t>
  </si>
  <si>
    <t>taux</t>
  </si>
  <si>
    <t>tx</t>
  </si>
  <si>
    <t>&gt;25%</t>
  </si>
  <si>
    <t>&lt;20%&amp;25%&gt;</t>
  </si>
  <si>
    <t>&lt;20%</t>
  </si>
  <si>
    <t>3 Possibilités pour une seule cellule</t>
  </si>
  <si>
    <t>et je suis  sur du décimal au centième pas sur du millième</t>
  </si>
</sst>
</file>

<file path=xl/styles.xml><?xml version="1.0" encoding="utf-8"?>
<styleSheet xmlns="http://schemas.openxmlformats.org/spreadsheetml/2006/main">
  <numFmts count="2">
    <numFmt numFmtId="164" formatCode="[$-40C]dd\-mmm\-yy;@"/>
    <numFmt numFmtId="165" formatCode="[$-40C]mmmm\-yy;@"/>
  </numFmts>
  <fonts count="17">
    <font>
      <sz val="10"/>
      <name val="Arial"/>
    </font>
    <font>
      <sz val="10"/>
      <name val="Arial"/>
      <family val="2"/>
    </font>
    <font>
      <b/>
      <i/>
      <sz val="1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b/>
      <u/>
      <sz val="24"/>
      <name val="Arial"/>
      <family val="2"/>
    </font>
    <font>
      <sz val="9"/>
      <color rgb="FF000000"/>
      <name val="Calibri"/>
      <family val="2"/>
      <scheme val="minor"/>
    </font>
    <font>
      <sz val="9"/>
      <name val="Arial"/>
      <family val="2"/>
    </font>
    <font>
      <b/>
      <sz val="2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9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164" fontId="0" fillId="0" borderId="0"/>
  </cellStyleXfs>
  <cellXfs count="66">
    <xf numFmtId="164" fontId="0" fillId="0" borderId="0" xfId="0"/>
    <xf numFmtId="164" fontId="0" fillId="0" borderId="0" xfId="0" applyAlignment="1">
      <alignment horizontal="center" vertical="center"/>
    </xf>
    <xf numFmtId="164" fontId="3" fillId="0" borderId="0" xfId="0" applyFont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Border="1" applyAlignment="1">
      <alignment horizontal="center" vertical="center"/>
    </xf>
    <xf numFmtId="1" fontId="7" fillId="0" borderId="0" xfId="0" applyNumberFormat="1" applyFont="1" applyFill="1" applyBorder="1" applyAlignment="1" applyProtection="1">
      <alignment horizontal="right" vertical="center" wrapText="1"/>
      <protection locked="0"/>
    </xf>
    <xf numFmtId="164" fontId="8" fillId="0" borderId="0" xfId="0" applyFont="1" applyFill="1" applyBorder="1" applyAlignment="1">
      <alignment vertical="center"/>
    </xf>
    <xf numFmtId="164" fontId="6" fillId="2" borderId="0" xfId="0" applyFont="1" applyFill="1" applyAlignment="1">
      <alignment horizontal="center" vertical="center" wrapText="1"/>
    </xf>
    <xf numFmtId="164" fontId="0" fillId="0" borderId="0" xfId="0" applyAlignment="1">
      <alignment horizontal="center" vertical="center" wrapText="1"/>
    </xf>
    <xf numFmtId="164" fontId="7" fillId="0" borderId="0" xfId="0" applyFont="1" applyAlignment="1">
      <alignment horizontal="right" vertical="center" wrapText="1"/>
    </xf>
    <xf numFmtId="164" fontId="3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0" xfId="0" applyFont="1" applyBorder="1" applyAlignment="1">
      <alignment horizontal="left" vertical="center"/>
    </xf>
    <xf numFmtId="0" fontId="10" fillId="0" borderId="0" xfId="0" applyNumberFormat="1" applyFont="1" applyBorder="1" applyAlignment="1">
      <alignment horizontal="center" vertical="center" wrapText="1"/>
    </xf>
    <xf numFmtId="164" fontId="11" fillId="0" borderId="0" xfId="0" applyFont="1"/>
    <xf numFmtId="164" fontId="5" fillId="0" borderId="1" xfId="0" applyFont="1" applyBorder="1" applyAlignment="1">
      <alignment horizontal="center" vertical="center"/>
    </xf>
    <xf numFmtId="16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>
      <alignment horizontal="center" vertical="center" wrapText="1"/>
    </xf>
    <xf numFmtId="165" fontId="11" fillId="0" borderId="0" xfId="0" applyNumberFormat="1" applyFont="1"/>
    <xf numFmtId="164" fontId="13" fillId="4" borderId="3" xfId="0" applyFont="1" applyFill="1" applyBorder="1" applyAlignment="1" applyProtection="1">
      <alignment horizontal="center" vertical="center" wrapText="1"/>
      <protection locked="0"/>
    </xf>
    <xf numFmtId="1" fontId="13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3" fillId="4" borderId="4" xfId="0" applyFont="1" applyFill="1" applyBorder="1" applyAlignment="1" applyProtection="1">
      <alignment horizontal="center" vertical="center"/>
      <protection locked="0"/>
    </xf>
    <xf numFmtId="164" fontId="1" fillId="0" borderId="0" xfId="0" applyFont="1" applyAlignment="1">
      <alignment horizontal="center" vertical="center"/>
    </xf>
    <xf numFmtId="164" fontId="11" fillId="0" borderId="1" xfId="0" applyFont="1" applyBorder="1" applyAlignment="1">
      <alignment horizontal="center" vertical="center"/>
    </xf>
    <xf numFmtId="164" fontId="14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4" fillId="4" borderId="3" xfId="0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/>
    </xf>
    <xf numFmtId="164" fontId="11" fillId="0" borderId="2" xfId="0" applyFont="1" applyBorder="1" applyAlignment="1">
      <alignment horizontal="center" vertical="center"/>
    </xf>
    <xf numFmtId="164" fontId="5" fillId="0" borderId="2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 wrapText="1"/>
    </xf>
    <xf numFmtId="164" fontId="5" fillId="0" borderId="5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/>
    </xf>
    <xf numFmtId="164" fontId="11" fillId="0" borderId="5" xfId="0" applyFont="1" applyBorder="1" applyAlignment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  <xf numFmtId="10" fontId="1" fillId="0" borderId="0" xfId="0" applyNumberFormat="1" applyFont="1" applyAlignment="1">
      <alignment horizontal="center" vertical="center"/>
    </xf>
    <xf numFmtId="1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15" fillId="0" borderId="1" xfId="0" applyNumberFormat="1" applyFont="1" applyBorder="1" applyAlignment="1">
      <alignment horizontal="center" vertical="center"/>
    </xf>
    <xf numFmtId="10" fontId="15" fillId="0" borderId="5" xfId="0" applyNumberFormat="1" applyFont="1" applyBorder="1" applyAlignment="1">
      <alignment horizontal="center" vertical="center"/>
    </xf>
    <xf numFmtId="10" fontId="15" fillId="0" borderId="2" xfId="0" applyNumberFormat="1" applyFont="1" applyBorder="1" applyAlignment="1">
      <alignment horizontal="center" vertical="center"/>
    </xf>
    <xf numFmtId="10" fontId="16" fillId="4" borderId="3" xfId="0" applyNumberFormat="1" applyFont="1" applyFill="1" applyBorder="1" applyAlignment="1" applyProtection="1">
      <alignment horizontal="center" vertical="center" wrapText="1"/>
      <protection locked="0"/>
    </xf>
    <xf numFmtId="2" fontId="15" fillId="0" borderId="1" xfId="0" applyNumberFormat="1" applyFont="1" applyBorder="1" applyAlignment="1">
      <alignment horizontal="center" vertical="center"/>
    </xf>
    <xf numFmtId="164" fontId="0" fillId="6" borderId="0" xfId="0" applyFill="1"/>
    <xf numFmtId="164" fontId="0" fillId="7" borderId="0" xfId="0" applyFill="1"/>
    <xf numFmtId="164" fontId="0" fillId="5" borderId="0" xfId="0" applyFill="1"/>
    <xf numFmtId="164" fontId="15" fillId="0" borderId="1" xfId="0" applyFont="1" applyBorder="1" applyAlignment="1" applyProtection="1">
      <alignment horizontal="center" vertical="center"/>
      <protection locked="0"/>
    </xf>
    <xf numFmtId="164" fontId="1" fillId="5" borderId="0" xfId="0" applyFont="1" applyFill="1"/>
    <xf numFmtId="164" fontId="1" fillId="6" borderId="0" xfId="0" applyFont="1" applyFill="1" applyBorder="1"/>
    <xf numFmtId="164" fontId="1" fillId="7" borderId="0" xfId="0" applyFont="1" applyFill="1"/>
    <xf numFmtId="164" fontId="1" fillId="0" borderId="0" xfId="0" applyFont="1" applyAlignment="1">
      <alignment horizontal="center"/>
    </xf>
    <xf numFmtId="164" fontId="0" fillId="0" borderId="0" xfId="0" quotePrefix="1"/>
    <xf numFmtId="1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Font="1" applyAlignment="1">
      <alignment horizontal="center" vertical="center" wrapText="1"/>
    </xf>
    <xf numFmtId="164" fontId="0" fillId="0" borderId="0" xfId="0" applyAlignment="1">
      <alignment horizontal="center"/>
    </xf>
    <xf numFmtId="10" fontId="15" fillId="7" borderId="1" xfId="0" applyNumberFormat="1" applyFont="1" applyFill="1" applyBorder="1" applyAlignment="1">
      <alignment horizontal="center" vertical="center"/>
    </xf>
    <xf numFmtId="10" fontId="15" fillId="7" borderId="5" xfId="0" applyNumberFormat="1" applyFont="1" applyFill="1" applyBorder="1" applyAlignment="1">
      <alignment horizontal="center" vertical="center"/>
    </xf>
    <xf numFmtId="10" fontId="15" fillId="5" borderId="1" xfId="0" applyNumberFormat="1" applyFont="1" applyFill="1" applyBorder="1" applyAlignment="1">
      <alignment horizontal="center" vertical="center"/>
    </xf>
    <xf numFmtId="10" fontId="15" fillId="5" borderId="5" xfId="0" applyNumberFormat="1" applyFont="1" applyFill="1" applyBorder="1" applyAlignment="1">
      <alignment horizontal="center" vertical="center"/>
    </xf>
    <xf numFmtId="10" fontId="15" fillId="6" borderId="1" xfId="0" applyNumberFormat="1" applyFont="1" applyFill="1" applyBorder="1" applyAlignment="1">
      <alignment horizontal="center" vertical="center"/>
    </xf>
    <xf numFmtId="10" fontId="15" fillId="6" borderId="5" xfId="0" applyNumberFormat="1" applyFont="1" applyFill="1" applyBorder="1" applyAlignment="1">
      <alignment horizontal="center" vertical="center"/>
    </xf>
    <xf numFmtId="164" fontId="0" fillId="8" borderId="0" xfId="0" applyFill="1"/>
    <xf numFmtId="2" fontId="0" fillId="0" borderId="0" xfId="0" applyNumberFormat="1"/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9"/>
  <sheetViews>
    <sheetView workbookViewId="0">
      <selection activeCell="H35" sqref="H35"/>
    </sheetView>
  </sheetViews>
  <sheetFormatPr baseColWidth="10" defaultColWidth="11.5546875" defaultRowHeight="11.4"/>
  <cols>
    <col min="1" max="1" width="7.109375" style="17" customWidth="1"/>
    <col min="2" max="2" width="14.33203125" style="17" customWidth="1"/>
    <col min="3" max="3" width="24.5546875" style="17" bestFit="1" customWidth="1"/>
    <col min="4" max="4" width="20.33203125" style="17" customWidth="1"/>
    <col min="5" max="5" width="16.33203125" style="17" customWidth="1"/>
    <col min="6" max="6" width="11.5546875" style="17"/>
    <col min="7" max="7" width="23.33203125" style="17" bestFit="1" customWidth="1"/>
    <col min="8" max="8" width="39.6640625" style="17" bestFit="1" customWidth="1"/>
    <col min="9" max="16384" width="11.5546875" style="17"/>
  </cols>
  <sheetData>
    <row r="1" spans="1:8" ht="12">
      <c r="A1" s="17" t="s">
        <v>7</v>
      </c>
      <c r="B1" s="16" t="s">
        <v>13</v>
      </c>
      <c r="C1" s="17" t="s">
        <v>94</v>
      </c>
      <c r="D1" s="17" t="s">
        <v>47</v>
      </c>
      <c r="E1" s="17" t="s">
        <v>53</v>
      </c>
      <c r="F1" s="21">
        <v>41640</v>
      </c>
      <c r="G1" s="17" t="s">
        <v>72</v>
      </c>
      <c r="H1" s="17" t="s">
        <v>89</v>
      </c>
    </row>
    <row r="2" spans="1:8" ht="12">
      <c r="B2" s="16" t="s">
        <v>15</v>
      </c>
      <c r="C2" s="17" t="s">
        <v>93</v>
      </c>
      <c r="D2" s="17" t="s">
        <v>46</v>
      </c>
      <c r="E2" s="17" t="s">
        <v>50</v>
      </c>
      <c r="F2" s="21">
        <v>41699</v>
      </c>
      <c r="G2" s="17" t="s">
        <v>70</v>
      </c>
      <c r="H2" s="17" t="s">
        <v>88</v>
      </c>
    </row>
    <row r="3" spans="1:8" ht="12">
      <c r="B3" s="16" t="s">
        <v>14</v>
      </c>
      <c r="C3" s="17" t="s">
        <v>92</v>
      </c>
      <c r="D3" s="17" t="s">
        <v>32</v>
      </c>
      <c r="E3" s="17" t="s">
        <v>51</v>
      </c>
      <c r="F3" s="21">
        <v>41671</v>
      </c>
      <c r="G3" s="17" t="s">
        <v>58</v>
      </c>
      <c r="H3" s="17" t="s">
        <v>103</v>
      </c>
    </row>
    <row r="4" spans="1:8" ht="12">
      <c r="B4" s="16" t="s">
        <v>16</v>
      </c>
      <c r="C4" s="17" t="s">
        <v>95</v>
      </c>
      <c r="D4" s="17" t="s">
        <v>33</v>
      </c>
      <c r="E4" s="17" t="s">
        <v>52</v>
      </c>
      <c r="F4" s="21">
        <v>41730</v>
      </c>
      <c r="G4" s="17" t="s">
        <v>59</v>
      </c>
      <c r="H4" s="17" t="s">
        <v>86</v>
      </c>
    </row>
    <row r="5" spans="1:8" ht="12">
      <c r="B5" s="16" t="s">
        <v>17</v>
      </c>
      <c r="C5" s="17" t="s">
        <v>96</v>
      </c>
      <c r="D5" s="17" t="s">
        <v>34</v>
      </c>
      <c r="E5" s="17" t="s">
        <v>49</v>
      </c>
      <c r="F5" s="21">
        <v>41760</v>
      </c>
      <c r="G5" s="17" t="s">
        <v>65</v>
      </c>
      <c r="H5" s="17" t="s">
        <v>90</v>
      </c>
    </row>
    <row r="6" spans="1:8" ht="12">
      <c r="B6" s="16" t="s">
        <v>18</v>
      </c>
      <c r="C6" s="17" t="s">
        <v>97</v>
      </c>
      <c r="D6" s="17" t="s">
        <v>35</v>
      </c>
      <c r="E6" s="17" t="s">
        <v>54</v>
      </c>
      <c r="F6" s="21">
        <v>41791</v>
      </c>
      <c r="G6" s="17" t="s">
        <v>75</v>
      </c>
      <c r="H6" s="17" t="s">
        <v>102</v>
      </c>
    </row>
    <row r="7" spans="1:8" ht="12">
      <c r="B7" s="16" t="s">
        <v>19</v>
      </c>
      <c r="D7" s="17" t="s">
        <v>41</v>
      </c>
      <c r="F7" s="21">
        <v>41821</v>
      </c>
      <c r="G7" s="17" t="s">
        <v>68</v>
      </c>
      <c r="H7" s="17" t="s">
        <v>84</v>
      </c>
    </row>
    <row r="8" spans="1:8" ht="12">
      <c r="B8" s="16" t="s">
        <v>20</v>
      </c>
      <c r="D8" s="17" t="s">
        <v>36</v>
      </c>
      <c r="F8" s="21">
        <v>41852</v>
      </c>
      <c r="G8" s="17" t="s">
        <v>67</v>
      </c>
      <c r="H8" s="17" t="s">
        <v>79</v>
      </c>
    </row>
    <row r="9" spans="1:8" ht="12">
      <c r="B9" s="16" t="s">
        <v>21</v>
      </c>
      <c r="D9" s="17" t="s">
        <v>37</v>
      </c>
      <c r="F9" s="21">
        <v>41883</v>
      </c>
      <c r="G9" s="17" t="s">
        <v>64</v>
      </c>
      <c r="H9" s="17" t="s">
        <v>78</v>
      </c>
    </row>
    <row r="10" spans="1:8" ht="12">
      <c r="B10" s="16" t="s">
        <v>22</v>
      </c>
      <c r="D10" s="17" t="s">
        <v>38</v>
      </c>
      <c r="F10" s="21">
        <v>41913</v>
      </c>
      <c r="G10" s="17" t="s">
        <v>74</v>
      </c>
      <c r="H10" s="17" t="s">
        <v>81</v>
      </c>
    </row>
    <row r="11" spans="1:8" ht="12">
      <c r="B11" s="16" t="s">
        <v>23</v>
      </c>
      <c r="D11" s="17" t="s">
        <v>39</v>
      </c>
      <c r="F11" s="21">
        <v>41944</v>
      </c>
      <c r="G11" s="17" t="s">
        <v>76</v>
      </c>
      <c r="H11" s="17" t="s">
        <v>83</v>
      </c>
    </row>
    <row r="12" spans="1:8" ht="12">
      <c r="B12" s="16" t="s">
        <v>24</v>
      </c>
      <c r="D12" s="17" t="s">
        <v>62</v>
      </c>
      <c r="F12" s="21">
        <v>41974</v>
      </c>
      <c r="G12" s="17" t="s">
        <v>69</v>
      </c>
      <c r="H12" s="17" t="s">
        <v>80</v>
      </c>
    </row>
    <row r="13" spans="1:8" ht="12">
      <c r="B13" s="16" t="s">
        <v>25</v>
      </c>
      <c r="D13" s="17" t="s">
        <v>40</v>
      </c>
      <c r="G13" s="17" t="s">
        <v>55</v>
      </c>
      <c r="H13" s="17" t="s">
        <v>104</v>
      </c>
    </row>
    <row r="14" spans="1:8" ht="12">
      <c r="B14" s="16" t="s">
        <v>26</v>
      </c>
      <c r="D14" s="17" t="s">
        <v>61</v>
      </c>
      <c r="G14" s="17" t="s">
        <v>71</v>
      </c>
      <c r="H14" s="17" t="s">
        <v>85</v>
      </c>
    </row>
    <row r="15" spans="1:8" ht="12">
      <c r="B15" s="16" t="s">
        <v>27</v>
      </c>
      <c r="D15" s="17" t="s">
        <v>66</v>
      </c>
      <c r="G15" s="17" t="s">
        <v>60</v>
      </c>
      <c r="H15" s="17" t="s">
        <v>87</v>
      </c>
    </row>
    <row r="16" spans="1:8" ht="12">
      <c r="B16" s="16" t="s">
        <v>28</v>
      </c>
      <c r="D16" s="17" t="s">
        <v>42</v>
      </c>
      <c r="H16" s="17" t="s">
        <v>77</v>
      </c>
    </row>
    <row r="17" spans="2:8" ht="12">
      <c r="B17" s="16" t="s">
        <v>29</v>
      </c>
      <c r="D17" s="17" t="s">
        <v>45</v>
      </c>
      <c r="H17" s="17" t="s">
        <v>82</v>
      </c>
    </row>
    <row r="18" spans="2:8" ht="12">
      <c r="B18" s="16" t="s">
        <v>30</v>
      </c>
      <c r="D18" s="17" t="s">
        <v>43</v>
      </c>
      <c r="H18" s="17" t="s">
        <v>99</v>
      </c>
    </row>
    <row r="19" spans="2:8" ht="12">
      <c r="B19" s="16" t="s">
        <v>31</v>
      </c>
      <c r="D19" s="17" t="s">
        <v>44</v>
      </c>
      <c r="H19" s="17" t="s">
        <v>98</v>
      </c>
    </row>
  </sheetData>
  <sortState ref="H1:H19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S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E6" sqref="E6:G10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39" customWidth="1"/>
    <col min="8" max="8" width="20.3320312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55" t="s">
        <v>63</v>
      </c>
      <c r="E1" s="55"/>
      <c r="F1" s="55"/>
      <c r="G1" s="55"/>
      <c r="H1" s="55"/>
      <c r="I1" s="55"/>
      <c r="J1" s="55"/>
      <c r="K1" s="55"/>
      <c r="L1" s="55"/>
      <c r="M1" s="55"/>
    </row>
    <row r="2" spans="1:19">
      <c r="A2" s="2"/>
      <c r="C2" s="8" t="s">
        <v>8</v>
      </c>
      <c r="D2" s="14">
        <f ca="1">TODAY()</f>
        <v>41699</v>
      </c>
      <c r="H2" s="7"/>
      <c r="I2" s="7"/>
      <c r="J2" s="7"/>
      <c r="K2" s="6"/>
      <c r="L2" s="7"/>
      <c r="M2" s="56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56"/>
    </row>
    <row r="4" spans="1:19" ht="13.8" thickBot="1">
      <c r="A4" s="7"/>
      <c r="B4" s="6"/>
      <c r="C4" s="5"/>
      <c r="D4" s="5"/>
      <c r="E4" s="6"/>
      <c r="F4" s="6"/>
      <c r="G4" s="40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4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t="shared" ref="C6:C37" ca="1" si="0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1">
        <v>0.09</v>
      </c>
      <c r="H6" s="26"/>
      <c r="I6" s="18"/>
      <c r="J6" s="18"/>
      <c r="K6" s="18"/>
      <c r="L6" s="18"/>
      <c r="M6" s="20" t="b">
        <f>(G6&gt;(5/100))</f>
        <v>1</v>
      </c>
    </row>
    <row r="7" spans="1:19" ht="15.75" customHeight="1">
      <c r="B7" s="18" t="s">
        <v>7</v>
      </c>
      <c r="C7" s="19" t="str">
        <f t="shared" ca="1" si="0"/>
        <v>Ouvert</v>
      </c>
      <c r="D7" s="20" t="s">
        <v>13</v>
      </c>
      <c r="E7" s="29" t="s">
        <v>93</v>
      </c>
      <c r="F7" s="18"/>
      <c r="G7" s="41">
        <v>8.0000000000000004E-4</v>
      </c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t="shared" ca="1" si="0"/>
        <v>Ouvert</v>
      </c>
      <c r="D8" s="20" t="s">
        <v>13</v>
      </c>
      <c r="E8" s="29" t="s">
        <v>95</v>
      </c>
      <c r="F8" s="18"/>
      <c r="G8" s="41">
        <v>5.0000000000000001E-4</v>
      </c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t="shared" ca="1" si="0"/>
        <v>Ouvert</v>
      </c>
      <c r="D9" s="20" t="s">
        <v>13</v>
      </c>
      <c r="E9" s="29" t="s">
        <v>96</v>
      </c>
      <c r="F9" s="18"/>
      <c r="G9" s="41">
        <v>8.0000000000000004E-4</v>
      </c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t="shared" ca="1" si="0"/>
        <v>Ouvert</v>
      </c>
      <c r="D10" s="34" t="s">
        <v>13</v>
      </c>
      <c r="E10" s="35" t="s">
        <v>97</v>
      </c>
      <c r="F10" s="36"/>
      <c r="G10" s="42">
        <v>5.0000000000000001E-4</v>
      </c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t="shared" ca="1" si="0"/>
        <v>Ouvert</v>
      </c>
      <c r="D11" s="30" t="s">
        <v>14</v>
      </c>
      <c r="E11" s="31" t="s">
        <v>92</v>
      </c>
      <c r="F11" s="31"/>
      <c r="G11" s="43">
        <v>5.9999999999999995E-4</v>
      </c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t="shared" ca="1" si="0"/>
        <v>Ouvert</v>
      </c>
      <c r="D12" s="20" t="s">
        <v>14</v>
      </c>
      <c r="E12" s="18" t="s">
        <v>93</v>
      </c>
      <c r="F12" s="18"/>
      <c r="G12" s="41">
        <v>6.9999999999999999E-4</v>
      </c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t="shared" ca="1" si="0"/>
        <v>Ouvert</v>
      </c>
      <c r="D13" s="20" t="s">
        <v>14</v>
      </c>
      <c r="E13" s="18" t="s">
        <v>94</v>
      </c>
      <c r="F13" s="18"/>
      <c r="G13" s="41">
        <v>8.0000000000000004E-4</v>
      </c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t="shared" ca="1" si="0"/>
        <v>Ouvert</v>
      </c>
      <c r="D14" s="20" t="s">
        <v>14</v>
      </c>
      <c r="E14" s="18" t="s">
        <v>95</v>
      </c>
      <c r="F14" s="18"/>
      <c r="G14" s="41">
        <v>8.9999999999999998E-4</v>
      </c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t="shared" ca="1" si="0"/>
        <v>Ouvert</v>
      </c>
      <c r="D15" s="20" t="s">
        <v>14</v>
      </c>
      <c r="E15" s="18" t="s">
        <v>96</v>
      </c>
      <c r="F15" s="18"/>
      <c r="G15" s="41">
        <v>1E-3</v>
      </c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t="shared" ca="1" si="0"/>
        <v>Ouvert</v>
      </c>
      <c r="D16" s="34" t="s">
        <v>14</v>
      </c>
      <c r="E16" s="36" t="s">
        <v>97</v>
      </c>
      <c r="F16" s="36"/>
      <c r="G16" s="41">
        <v>1.1000000000000001E-3</v>
      </c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t="shared" ca="1" si="0"/>
        <v>Ouvert</v>
      </c>
      <c r="D17" s="30" t="s">
        <v>15</v>
      </c>
      <c r="E17" s="33" t="s">
        <v>92</v>
      </c>
      <c r="F17" s="31"/>
      <c r="G17" s="41">
        <v>1.1999999999999999E-3</v>
      </c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t="shared" ca="1" si="0"/>
        <v>Ouvert</v>
      </c>
      <c r="D18" s="20" t="s">
        <v>15</v>
      </c>
      <c r="E18" s="29" t="s">
        <v>93</v>
      </c>
      <c r="F18" s="18"/>
      <c r="G18" s="41">
        <v>1.2999999999999999E-3</v>
      </c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t="shared" ca="1" si="0"/>
        <v>Ouvert</v>
      </c>
      <c r="D19" s="20" t="s">
        <v>15</v>
      </c>
      <c r="E19" s="29" t="s">
        <v>95</v>
      </c>
      <c r="F19" s="18"/>
      <c r="G19" s="41">
        <v>1.4E-3</v>
      </c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t="shared" ca="1" si="0"/>
        <v>Ouvert</v>
      </c>
      <c r="D20" s="20" t="s">
        <v>15</v>
      </c>
      <c r="E20" s="29" t="s">
        <v>96</v>
      </c>
      <c r="F20" s="18"/>
      <c r="G20" s="41">
        <v>1.5E-3</v>
      </c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t="shared" ca="1" si="0"/>
        <v>Ouvert</v>
      </c>
      <c r="D21" s="34" t="s">
        <v>15</v>
      </c>
      <c r="E21" s="35" t="s">
        <v>97</v>
      </c>
      <c r="F21" s="36"/>
      <c r="G21" s="41">
        <v>1.6000000000000001E-3</v>
      </c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t="shared" ca="1" si="0"/>
        <v>Ouvert</v>
      </c>
      <c r="D22" s="30" t="s">
        <v>16</v>
      </c>
      <c r="E22" s="33" t="s">
        <v>92</v>
      </c>
      <c r="F22" s="31"/>
      <c r="G22" s="41">
        <v>1.6999999999999999E-3</v>
      </c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t="shared" ca="1" si="0"/>
        <v>Ouvert</v>
      </c>
      <c r="D23" s="20" t="s">
        <v>16</v>
      </c>
      <c r="E23" s="29" t="s">
        <v>93</v>
      </c>
      <c r="F23" s="18"/>
      <c r="G23" s="41">
        <v>1.8E-3</v>
      </c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t="shared" ca="1" si="0"/>
        <v>Ouvert</v>
      </c>
      <c r="D24" s="20" t="s">
        <v>16</v>
      </c>
      <c r="E24" s="29" t="s">
        <v>95</v>
      </c>
      <c r="F24" s="18"/>
      <c r="G24" s="41">
        <v>1.9E-3</v>
      </c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t="shared" ca="1" si="0"/>
        <v>Ouvert</v>
      </c>
      <c r="D25" s="20" t="s">
        <v>16</v>
      </c>
      <c r="E25" s="29" t="s">
        <v>96</v>
      </c>
      <c r="F25" s="18"/>
      <c r="G25" s="41">
        <v>2E-3</v>
      </c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t="shared" ca="1" si="0"/>
        <v>Ouvert</v>
      </c>
      <c r="D26" s="34" t="s">
        <v>16</v>
      </c>
      <c r="E26" s="35" t="s">
        <v>97</v>
      </c>
      <c r="F26" s="36"/>
      <c r="G26" s="41">
        <v>2.0999999999999999E-3</v>
      </c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t="shared" ca="1" si="0"/>
        <v>Ouvert</v>
      </c>
      <c r="D27" s="30" t="s">
        <v>17</v>
      </c>
      <c r="E27" s="33" t="s">
        <v>92</v>
      </c>
      <c r="F27" s="31"/>
      <c r="G27" s="41">
        <v>2.2000000000000001E-3</v>
      </c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t="shared" ca="1" si="0"/>
        <v>Ouvert</v>
      </c>
      <c r="D28" s="20" t="s">
        <v>17</v>
      </c>
      <c r="E28" s="29" t="s">
        <v>93</v>
      </c>
      <c r="F28" s="18"/>
      <c r="G28" s="41">
        <v>2.3E-3</v>
      </c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t="shared" ca="1" si="0"/>
        <v>Ouvert</v>
      </c>
      <c r="D29" s="20" t="s">
        <v>17</v>
      </c>
      <c r="E29" s="29" t="s">
        <v>95</v>
      </c>
      <c r="F29" s="18"/>
      <c r="G29" s="41">
        <v>2.3999999999999998E-3</v>
      </c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t="shared" ca="1" si="0"/>
        <v>Ouvert</v>
      </c>
      <c r="D30" s="20" t="s">
        <v>17</v>
      </c>
      <c r="E30" s="29" t="s">
        <v>96</v>
      </c>
      <c r="F30" s="18"/>
      <c r="G30" s="41">
        <v>2.5000000000000001E-3</v>
      </c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t="shared" ca="1" si="0"/>
        <v>Ouvert</v>
      </c>
      <c r="D31" s="34" t="s">
        <v>17</v>
      </c>
      <c r="E31" s="35" t="s">
        <v>97</v>
      </c>
      <c r="F31" s="36"/>
      <c r="G31" s="41">
        <v>2.5999999999999999E-3</v>
      </c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t="shared" ca="1" si="0"/>
        <v>Ouvert</v>
      </c>
      <c r="D32" s="30" t="s">
        <v>18</v>
      </c>
      <c r="E32" s="33" t="s">
        <v>92</v>
      </c>
      <c r="F32" s="31"/>
      <c r="G32" s="41">
        <v>2.7000000000000001E-3</v>
      </c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t="shared" ca="1" si="0"/>
        <v>Ouvert</v>
      </c>
      <c r="D33" s="20" t="s">
        <v>18</v>
      </c>
      <c r="E33" s="29" t="s">
        <v>93</v>
      </c>
      <c r="F33" s="18"/>
      <c r="G33" s="41">
        <v>2.7000000000000001E-3</v>
      </c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t="shared" ca="1" si="0"/>
        <v>Ouvert</v>
      </c>
      <c r="D34" s="20" t="s">
        <v>18</v>
      </c>
      <c r="E34" s="29" t="s">
        <v>95</v>
      </c>
      <c r="F34" s="18"/>
      <c r="G34" s="41">
        <v>2.7000000000000001E-3</v>
      </c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t="shared" ca="1" si="0"/>
        <v>Ouvert</v>
      </c>
      <c r="D35" s="20" t="s">
        <v>18</v>
      </c>
      <c r="E35" s="29" t="s">
        <v>96</v>
      </c>
      <c r="F35" s="18"/>
      <c r="G35" s="41">
        <v>2.7000000000000001E-3</v>
      </c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t="shared" ca="1" si="0"/>
        <v>Ouvert</v>
      </c>
      <c r="D36" s="34" t="s">
        <v>18</v>
      </c>
      <c r="E36" s="35" t="s">
        <v>97</v>
      </c>
      <c r="F36" s="36"/>
      <c r="G36" s="41">
        <v>2.7000000000000001E-3</v>
      </c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t="shared" ca="1" si="0"/>
        <v>Ouvert</v>
      </c>
      <c r="D37" s="30" t="s">
        <v>19</v>
      </c>
      <c r="E37" s="31" t="s">
        <v>92</v>
      </c>
      <c r="F37" s="31"/>
      <c r="G37" s="43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t="shared" ref="C38:C69" ca="1" si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1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t="shared" ca="1" si="1"/>
        <v>Ouvert</v>
      </c>
      <c r="D39" s="20" t="s">
        <v>19</v>
      </c>
      <c r="E39" s="18" t="s">
        <v>94</v>
      </c>
      <c r="F39" s="18"/>
      <c r="G39" s="41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t="shared" ca="1" si="1"/>
        <v>Ouvert</v>
      </c>
      <c r="D40" s="20" t="s">
        <v>19</v>
      </c>
      <c r="E40" s="18" t="s">
        <v>95</v>
      </c>
      <c r="F40" s="18"/>
      <c r="G40" s="41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t="shared" ca="1" si="1"/>
        <v>Ouvert</v>
      </c>
      <c r="D41" s="20" t="s">
        <v>19</v>
      </c>
      <c r="E41" s="18" t="s">
        <v>96</v>
      </c>
      <c r="F41" s="18"/>
      <c r="G41" s="41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t="shared" ca="1" si="1"/>
        <v>Ouvert</v>
      </c>
      <c r="D42" s="34" t="s">
        <v>19</v>
      </c>
      <c r="E42" s="36" t="s">
        <v>97</v>
      </c>
      <c r="F42" s="36"/>
      <c r="G42" s="42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t="shared" ca="1" si="1"/>
        <v>Ouvert</v>
      </c>
      <c r="D43" s="30" t="s">
        <v>20</v>
      </c>
      <c r="E43" s="33" t="s">
        <v>92</v>
      </c>
      <c r="F43" s="31"/>
      <c r="G43" s="43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t="shared" ca="1" si="1"/>
        <v>Ouvert</v>
      </c>
      <c r="D44" s="20" t="s">
        <v>20</v>
      </c>
      <c r="E44" s="29" t="s">
        <v>93</v>
      </c>
      <c r="F44" s="18"/>
      <c r="G44" s="41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t="shared" ca="1" si="1"/>
        <v>Ouvert</v>
      </c>
      <c r="D45" s="20" t="s">
        <v>20</v>
      </c>
      <c r="E45" s="29" t="s">
        <v>95</v>
      </c>
      <c r="F45" s="18"/>
      <c r="G45" s="41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t="shared" ca="1" si="1"/>
        <v>Ouvert</v>
      </c>
      <c r="D46" s="20" t="s">
        <v>20</v>
      </c>
      <c r="E46" s="29" t="s">
        <v>96</v>
      </c>
      <c r="F46" s="18"/>
      <c r="G46" s="41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t="shared" ca="1" si="1"/>
        <v>Ouvert</v>
      </c>
      <c r="D47" s="34" t="s">
        <v>20</v>
      </c>
      <c r="E47" s="35" t="s">
        <v>97</v>
      </c>
      <c r="F47" s="36"/>
      <c r="G47" s="42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t="shared" ca="1" si="1"/>
        <v>Ouvert</v>
      </c>
      <c r="D48" s="30" t="s">
        <v>21</v>
      </c>
      <c r="E48" s="31" t="s">
        <v>92</v>
      </c>
      <c r="F48" s="31"/>
      <c r="G48" s="43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t="shared" ca="1" si="1"/>
        <v>Ouvert</v>
      </c>
      <c r="D49" s="20" t="s">
        <v>21</v>
      </c>
      <c r="E49" s="18" t="s">
        <v>93</v>
      </c>
      <c r="F49" s="18"/>
      <c r="G49" s="41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t="shared" ca="1" si="1"/>
        <v>Ouvert</v>
      </c>
      <c r="D50" s="20" t="s">
        <v>21</v>
      </c>
      <c r="E50" s="18" t="s">
        <v>94</v>
      </c>
      <c r="F50" s="18"/>
      <c r="G50" s="41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t="shared" ca="1" si="1"/>
        <v>Ouvert</v>
      </c>
      <c r="D51" s="20" t="s">
        <v>21</v>
      </c>
      <c r="E51" s="18" t="s">
        <v>95</v>
      </c>
      <c r="F51" s="18"/>
      <c r="G51" s="41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t="shared" ca="1" si="1"/>
        <v>Ouvert</v>
      </c>
      <c r="D52" s="20" t="s">
        <v>21</v>
      </c>
      <c r="E52" s="18" t="s">
        <v>96</v>
      </c>
      <c r="F52" s="18"/>
      <c r="G52" s="41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t="shared" ca="1" si="1"/>
        <v>Ouvert</v>
      </c>
      <c r="D53" s="34" t="s">
        <v>21</v>
      </c>
      <c r="E53" s="36" t="s">
        <v>97</v>
      </c>
      <c r="F53" s="36"/>
      <c r="G53" s="42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t="shared" ca="1" si="1"/>
        <v>Ouvert</v>
      </c>
      <c r="D54" s="30" t="s">
        <v>22</v>
      </c>
      <c r="E54" s="31" t="s">
        <v>92</v>
      </c>
      <c r="F54" s="31"/>
      <c r="G54" s="43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t="shared" ca="1" si="1"/>
        <v>Ouvert</v>
      </c>
      <c r="D55" s="20" t="s">
        <v>22</v>
      </c>
      <c r="E55" s="18" t="s">
        <v>93</v>
      </c>
      <c r="F55" s="18"/>
      <c r="G55" s="41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t="shared" ca="1" si="1"/>
        <v>Ouvert</v>
      </c>
      <c r="D56" s="20" t="s">
        <v>22</v>
      </c>
      <c r="E56" s="18" t="s">
        <v>94</v>
      </c>
      <c r="F56" s="18"/>
      <c r="G56" s="41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t="shared" ca="1" si="1"/>
        <v>Ouvert</v>
      </c>
      <c r="D57" s="20" t="s">
        <v>22</v>
      </c>
      <c r="E57" s="18" t="s">
        <v>95</v>
      </c>
      <c r="F57" s="18"/>
      <c r="G57" s="41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t="shared" ca="1" si="1"/>
        <v>Ouvert</v>
      </c>
      <c r="D58" s="20" t="s">
        <v>22</v>
      </c>
      <c r="E58" s="18" t="s">
        <v>96</v>
      </c>
      <c r="F58" s="18"/>
      <c r="G58" s="41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t="shared" ca="1" si="1"/>
        <v>Ouvert</v>
      </c>
      <c r="D59" s="34" t="s">
        <v>22</v>
      </c>
      <c r="E59" s="36" t="s">
        <v>97</v>
      </c>
      <c r="F59" s="36"/>
      <c r="G59" s="42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t="shared" ca="1" si="1"/>
        <v>Ouvert</v>
      </c>
      <c r="D60" s="30" t="s">
        <v>23</v>
      </c>
      <c r="E60" s="33" t="s">
        <v>92</v>
      </c>
      <c r="F60" s="31"/>
      <c r="G60" s="43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t="shared" ca="1" si="1"/>
        <v>Ouvert</v>
      </c>
      <c r="D61" s="20" t="s">
        <v>23</v>
      </c>
      <c r="E61" s="29" t="s">
        <v>93</v>
      </c>
      <c r="F61" s="18"/>
      <c r="G61" s="41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t="shared" ca="1" si="1"/>
        <v>Ouvert</v>
      </c>
      <c r="D62" s="20" t="s">
        <v>23</v>
      </c>
      <c r="E62" s="29" t="s">
        <v>95</v>
      </c>
      <c r="F62" s="18"/>
      <c r="G62" s="41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t="shared" ca="1" si="1"/>
        <v>Ouvert</v>
      </c>
      <c r="D63" s="20" t="s">
        <v>23</v>
      </c>
      <c r="E63" s="29" t="s">
        <v>96</v>
      </c>
      <c r="F63" s="18"/>
      <c r="G63" s="41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t="shared" ca="1" si="1"/>
        <v>Ouvert</v>
      </c>
      <c r="D64" s="34" t="s">
        <v>23</v>
      </c>
      <c r="E64" s="35" t="s">
        <v>97</v>
      </c>
      <c r="F64" s="36"/>
      <c r="G64" s="42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t="shared" ca="1" si="1"/>
        <v>Ouvert</v>
      </c>
      <c r="D65" s="30" t="s">
        <v>24</v>
      </c>
      <c r="E65" s="33" t="s">
        <v>92</v>
      </c>
      <c r="F65" s="31"/>
      <c r="G65" s="43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t="shared" ca="1" si="1"/>
        <v>Ouvert</v>
      </c>
      <c r="D66" s="20" t="s">
        <v>24</v>
      </c>
      <c r="E66" s="29" t="s">
        <v>93</v>
      </c>
      <c r="F66" s="18"/>
      <c r="G66" s="41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t="shared" ca="1" si="1"/>
        <v>Ouvert</v>
      </c>
      <c r="D67" s="20" t="s">
        <v>24</v>
      </c>
      <c r="E67" s="29" t="s">
        <v>95</v>
      </c>
      <c r="F67" s="18"/>
      <c r="G67" s="41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t="shared" ca="1" si="1"/>
        <v>Ouvert</v>
      </c>
      <c r="D68" s="20" t="s">
        <v>24</v>
      </c>
      <c r="E68" s="29" t="s">
        <v>96</v>
      </c>
      <c r="F68" s="18"/>
      <c r="G68" s="41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t="shared" ca="1" si="1"/>
        <v>Ouvert</v>
      </c>
      <c r="D69" s="34" t="s">
        <v>24</v>
      </c>
      <c r="E69" s="35" t="s">
        <v>97</v>
      </c>
      <c r="F69" s="36"/>
      <c r="G69" s="42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t="shared" ref="C70:C101" ca="1" si="2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3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t="shared" ca="1" si="2"/>
        <v>Ouvert</v>
      </c>
      <c r="D71" s="20" t="s">
        <v>25</v>
      </c>
      <c r="E71" s="29" t="s">
        <v>93</v>
      </c>
      <c r="F71" s="18"/>
      <c r="G71" s="41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t="shared" ca="1" si="2"/>
        <v>Ouvert</v>
      </c>
      <c r="D72" s="20" t="s">
        <v>25</v>
      </c>
      <c r="E72" s="29" t="s">
        <v>95</v>
      </c>
      <c r="F72" s="18"/>
      <c r="G72" s="41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t="shared" ca="1" si="2"/>
        <v>Ouvert</v>
      </c>
      <c r="D73" s="20" t="s">
        <v>25</v>
      </c>
      <c r="E73" s="29" t="s">
        <v>96</v>
      </c>
      <c r="F73" s="18"/>
      <c r="G73" s="41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t="shared" ca="1" si="2"/>
        <v>Ouvert</v>
      </c>
      <c r="D74" s="34" t="s">
        <v>25</v>
      </c>
      <c r="E74" s="35" t="s">
        <v>97</v>
      </c>
      <c r="F74" s="36"/>
      <c r="G74" s="42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t="shared" ca="1" si="2"/>
        <v>Ouvert</v>
      </c>
      <c r="D75" s="30" t="s">
        <v>26</v>
      </c>
      <c r="E75" s="33" t="s">
        <v>92</v>
      </c>
      <c r="F75" s="31"/>
      <c r="G75" s="43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t="shared" ca="1" si="2"/>
        <v>Ouvert</v>
      </c>
      <c r="D76" s="20" t="s">
        <v>26</v>
      </c>
      <c r="E76" s="29" t="s">
        <v>93</v>
      </c>
      <c r="F76" s="18"/>
      <c r="G76" s="41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t="shared" ca="1" si="2"/>
        <v>Ouvert</v>
      </c>
      <c r="D77" s="20" t="s">
        <v>26</v>
      </c>
      <c r="E77" s="29" t="s">
        <v>95</v>
      </c>
      <c r="F77" s="18"/>
      <c r="G77" s="41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t="shared" ca="1" si="2"/>
        <v>Ouvert</v>
      </c>
      <c r="D78" s="20" t="s">
        <v>26</v>
      </c>
      <c r="E78" s="29" t="s">
        <v>96</v>
      </c>
      <c r="F78" s="18"/>
      <c r="G78" s="41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t="shared" ca="1" si="2"/>
        <v>Ouvert</v>
      </c>
      <c r="D79" s="34" t="s">
        <v>26</v>
      </c>
      <c r="E79" s="35" t="s">
        <v>97</v>
      </c>
      <c r="F79" s="36"/>
      <c r="G79" s="42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t="shared" ca="1" si="2"/>
        <v>Ouvert</v>
      </c>
      <c r="D80" s="30" t="s">
        <v>27</v>
      </c>
      <c r="E80" s="31" t="s">
        <v>92</v>
      </c>
      <c r="F80" s="31"/>
      <c r="G80" s="43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t="shared" ca="1" si="2"/>
        <v>Ouvert</v>
      </c>
      <c r="D81" s="20" t="s">
        <v>27</v>
      </c>
      <c r="E81" s="18" t="s">
        <v>93</v>
      </c>
      <c r="F81" s="18"/>
      <c r="G81" s="41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t="shared" ca="1" si="2"/>
        <v>Ouvert</v>
      </c>
      <c r="D82" s="20" t="s">
        <v>27</v>
      </c>
      <c r="E82" s="18" t="s">
        <v>94</v>
      </c>
      <c r="F82" s="18"/>
      <c r="G82" s="41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t="shared" ca="1" si="2"/>
        <v>Ouvert</v>
      </c>
      <c r="D83" s="20" t="s">
        <v>27</v>
      </c>
      <c r="E83" s="18" t="s">
        <v>95</v>
      </c>
      <c r="F83" s="18"/>
      <c r="G83" s="41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t="shared" ca="1" si="2"/>
        <v>Ouvert</v>
      </c>
      <c r="D84" s="20" t="s">
        <v>27</v>
      </c>
      <c r="E84" s="18" t="s">
        <v>96</v>
      </c>
      <c r="F84" s="18"/>
      <c r="G84" s="41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t="shared" ca="1" si="2"/>
        <v>Ouvert</v>
      </c>
      <c r="D85" s="34" t="s">
        <v>27</v>
      </c>
      <c r="E85" s="36" t="s">
        <v>97</v>
      </c>
      <c r="F85" s="36"/>
      <c r="G85" s="42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t="shared" ca="1" si="2"/>
        <v>Ouvert</v>
      </c>
      <c r="D86" s="30" t="s">
        <v>28</v>
      </c>
      <c r="E86" s="33" t="s">
        <v>92</v>
      </c>
      <c r="F86" s="31"/>
      <c r="G86" s="43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t="shared" ca="1" si="2"/>
        <v>Ouvert</v>
      </c>
      <c r="D87" s="20" t="s">
        <v>28</v>
      </c>
      <c r="E87" s="29" t="s">
        <v>93</v>
      </c>
      <c r="F87" s="18"/>
      <c r="G87" s="41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t="shared" ca="1" si="2"/>
        <v>Ouvert</v>
      </c>
      <c r="D88" s="20" t="s">
        <v>28</v>
      </c>
      <c r="E88" s="29" t="s">
        <v>95</v>
      </c>
      <c r="F88" s="18"/>
      <c r="G88" s="41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t="shared" ca="1" si="2"/>
        <v>Ouvert</v>
      </c>
      <c r="D89" s="20" t="s">
        <v>28</v>
      </c>
      <c r="E89" s="29" t="s">
        <v>96</v>
      </c>
      <c r="F89" s="18"/>
      <c r="G89" s="41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t="shared" ca="1" si="2"/>
        <v>Ouvert</v>
      </c>
      <c r="D90" s="34" t="s">
        <v>28</v>
      </c>
      <c r="E90" s="35" t="s">
        <v>97</v>
      </c>
      <c r="F90" s="36"/>
      <c r="G90" s="42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t="shared" ca="1" si="2"/>
        <v>Ouvert</v>
      </c>
      <c r="D91" s="30" t="s">
        <v>29</v>
      </c>
      <c r="E91" s="33" t="s">
        <v>92</v>
      </c>
      <c r="F91" s="31"/>
      <c r="G91" s="43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t="shared" ca="1" si="2"/>
        <v>Ouvert</v>
      </c>
      <c r="D92" s="20" t="s">
        <v>29</v>
      </c>
      <c r="E92" s="29" t="s">
        <v>93</v>
      </c>
      <c r="F92" s="18"/>
      <c r="G92" s="41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t="shared" ca="1" si="2"/>
        <v>Ouvert</v>
      </c>
      <c r="D93" s="20" t="s">
        <v>29</v>
      </c>
      <c r="E93" s="29" t="s">
        <v>95</v>
      </c>
      <c r="F93" s="18"/>
      <c r="G93" s="41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t="shared" ca="1" si="2"/>
        <v>Ouvert</v>
      </c>
      <c r="D94" s="20" t="s">
        <v>29</v>
      </c>
      <c r="E94" s="29" t="s">
        <v>96</v>
      </c>
      <c r="F94" s="18"/>
      <c r="G94" s="41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t="shared" ca="1" si="2"/>
        <v>Ouvert</v>
      </c>
      <c r="D95" s="34" t="s">
        <v>29</v>
      </c>
      <c r="E95" s="35" t="s">
        <v>97</v>
      </c>
      <c r="F95" s="36"/>
      <c r="G95" s="42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t="shared" ca="1" si="2"/>
        <v>Ouvert</v>
      </c>
      <c r="D96" s="30" t="s">
        <v>30</v>
      </c>
      <c r="E96" s="31" t="s">
        <v>92</v>
      </c>
      <c r="F96" s="31"/>
      <c r="G96" s="43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t="shared" ca="1" si="2"/>
        <v>Ouvert</v>
      </c>
      <c r="D97" s="20" t="s">
        <v>30</v>
      </c>
      <c r="E97" s="18" t="s">
        <v>93</v>
      </c>
      <c r="F97" s="18"/>
      <c r="G97" s="41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t="shared" ca="1" si="2"/>
        <v>Ouvert</v>
      </c>
      <c r="D98" s="20" t="s">
        <v>30</v>
      </c>
      <c r="E98" s="18" t="s">
        <v>94</v>
      </c>
      <c r="F98" s="18"/>
      <c r="G98" s="41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t="shared" ca="1" si="2"/>
        <v>Ouvert</v>
      </c>
      <c r="D99" s="20" t="s">
        <v>30</v>
      </c>
      <c r="E99" s="18" t="s">
        <v>95</v>
      </c>
      <c r="F99" s="18"/>
      <c r="G99" s="41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t="shared" ca="1" si="2"/>
        <v>Ouvert</v>
      </c>
      <c r="D100" s="20" t="s">
        <v>30</v>
      </c>
      <c r="E100" s="18" t="s">
        <v>96</v>
      </c>
      <c r="F100" s="18"/>
      <c r="G100" s="41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t="shared" ca="1" si="2"/>
        <v>Ouvert</v>
      </c>
      <c r="D101" s="34" t="s">
        <v>30</v>
      </c>
      <c r="E101" s="36" t="s">
        <v>97</v>
      </c>
      <c r="F101" s="36"/>
      <c r="G101" s="42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t="shared" ref="C102:C107" ca="1" si="3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3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t="shared" ca="1" si="3"/>
        <v>Ouvert</v>
      </c>
      <c r="D103" s="20" t="s">
        <v>31</v>
      </c>
      <c r="E103" s="18" t="s">
        <v>93</v>
      </c>
      <c r="F103" s="18"/>
      <c r="G103" s="41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t="shared" ca="1" si="3"/>
        <v>Ouvert</v>
      </c>
      <c r="D104" s="20" t="s">
        <v>31</v>
      </c>
      <c r="E104" s="18" t="s">
        <v>94</v>
      </c>
      <c r="F104" s="18"/>
      <c r="G104" s="41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t="shared" ca="1" si="3"/>
        <v>Ouvert</v>
      </c>
      <c r="D105" s="20" t="s">
        <v>31</v>
      </c>
      <c r="E105" s="18" t="s">
        <v>95</v>
      </c>
      <c r="F105" s="18"/>
      <c r="G105" s="41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t="shared" ca="1" si="3"/>
        <v>Ouvert</v>
      </c>
      <c r="D106" s="20" t="s">
        <v>31</v>
      </c>
      <c r="E106" s="18" t="s">
        <v>96</v>
      </c>
      <c r="F106" s="18"/>
      <c r="G106" s="41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t="shared" ca="1" si="3"/>
        <v>Ouvert</v>
      </c>
      <c r="D107" s="20" t="s">
        <v>31</v>
      </c>
      <c r="E107" s="18" t="s">
        <v>97</v>
      </c>
      <c r="F107" s="18"/>
      <c r="G107" s="41"/>
      <c r="H107" s="26"/>
      <c r="I107" s="18"/>
      <c r="J107" s="18"/>
      <c r="K107" s="18"/>
      <c r="L107" s="18"/>
      <c r="M107" s="20"/>
    </row>
  </sheetData>
  <autoFilter ref="C5:M107"/>
  <mergeCells count="2">
    <mergeCell ref="D1:M1"/>
    <mergeCell ref="M2:M3"/>
  </mergeCells>
  <conditionalFormatting sqref="C5:F5">
    <cfRule type="cellIs" dxfId="26" priority="58" stopIfTrue="1" operator="equal">
      <formula>"LA"</formula>
    </cfRule>
    <cfRule type="cellIs" dxfId="25" priority="59" stopIfTrue="1" operator="equal">
      <formula>"OP"</formula>
    </cfRule>
    <cfRule type="cellIs" dxfId="24" priority="60" stopIfTrue="1" operator="equal">
      <formula>"CL"</formula>
    </cfRule>
  </conditionalFormatting>
  <conditionalFormatting sqref="C6:C107">
    <cfRule type="cellIs" dxfId="23" priority="38" stopIfTrue="1" operator="equal">
      <formula>"Retard"</formula>
    </cfRule>
    <cfRule type="cellIs" dxfId="22" priority="39" stopIfTrue="1" operator="equal">
      <formula>"Ouvert"</formula>
    </cfRule>
    <cfRule type="cellIs" dxfId="21" priority="40" stopIfTrue="1" operator="equal">
      <formula>"Terminé"</formula>
    </cfRule>
  </conditionalFormatting>
  <conditionalFormatting sqref="G6:G107">
    <cfRule type="expression" dxfId="20" priority="3">
      <formula>AND(RIGHT($E6,2)="3)",$G6&lt;=0.003,$G6&lt;&gt;"")</formula>
    </cfRule>
    <cfRule type="expression" dxfId="19" priority="2">
      <formula>AND(RIGHT($E6,2)="3)",$G6&gt;=0.003,$G6&lt;=0.006)</formula>
    </cfRule>
    <cfRule type="expression" dxfId="18" priority="1">
      <formula>AND(RIGHT($E6,2)="3)",$G6&gt;0.006)</formula>
    </cfRule>
  </conditionalFormatting>
  <dataValidations xWindow="81" yWindow="845" count="10">
    <dataValidation type="list" allowBlank="1" showInputMessage="1" showErrorMessage="1" sqref="M2:M3">
      <formula1>liste7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E6:E107">
      <formula1>liste1500</formula1>
    </dataValidation>
    <dataValidation allowBlank="1" showErrorMessage="1" sqref="C5:F5"/>
    <dataValidation type="list" allowBlank="1" showInputMessage="1" showErrorMessage="1" sqref="F6:F107">
      <formula1>liste04</formula1>
    </dataValidation>
    <dataValidation type="list" allowBlank="1" showInputMessage="1" showErrorMessage="1" sqref="D3">
      <formula1>liste6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B6:B107">
      <formula1>liste1</formula1>
    </dataValidation>
    <dataValidation type="list" allowBlank="1" showInputMessage="1" showErrorMessage="1" sqref="D6:D107">
      <formula1>liste2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S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H18" sqref="H18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39" customWidth="1"/>
    <col min="8" max="8" width="20.3320312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55" t="s">
        <v>63</v>
      </c>
      <c r="E1" s="55"/>
      <c r="F1" s="55"/>
      <c r="G1" s="55"/>
      <c r="H1" s="55"/>
      <c r="I1" s="55"/>
      <c r="J1" s="55"/>
      <c r="K1" s="55"/>
      <c r="L1" s="55"/>
      <c r="M1" s="55"/>
    </row>
    <row r="2" spans="1:19">
      <c r="A2" s="2"/>
      <c r="C2" s="8" t="s">
        <v>8</v>
      </c>
      <c r="D2" s="14">
        <f ca="1">TODAY()</f>
        <v>41699</v>
      </c>
      <c r="H2" s="7"/>
      <c r="I2" s="7"/>
      <c r="J2" s="7"/>
      <c r="K2" s="6"/>
      <c r="L2" s="7"/>
      <c r="M2" s="56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56"/>
    </row>
    <row r="4" spans="1:19" ht="13.8" thickBot="1">
      <c r="A4" s="7"/>
      <c r="B4" s="6"/>
      <c r="C4" s="5"/>
      <c r="D4" s="5"/>
      <c r="E4" s="6"/>
      <c r="F4" s="6"/>
      <c r="G4" s="40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4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t="shared" ref="C6:C37" ca="1" si="0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1">
        <v>0.06</v>
      </c>
      <c r="H6" s="26"/>
      <c r="I6" s="18"/>
      <c r="J6" s="18"/>
      <c r="K6" s="18"/>
      <c r="L6" s="18"/>
      <c r="M6" s="20"/>
    </row>
    <row r="7" spans="1:19" ht="15.75" customHeight="1">
      <c r="B7" s="18" t="s">
        <v>7</v>
      </c>
      <c r="C7" s="19" t="str">
        <f t="shared" ca="1" si="0"/>
        <v>Ouvert</v>
      </c>
      <c r="D7" s="20" t="s">
        <v>13</v>
      </c>
      <c r="E7" s="29" t="s">
        <v>93</v>
      </c>
      <c r="F7" s="18"/>
      <c r="G7" s="41">
        <v>5.0000000000000001E-4</v>
      </c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t="shared" ca="1" si="0"/>
        <v>Ouvert</v>
      </c>
      <c r="D8" s="20" t="s">
        <v>13</v>
      </c>
      <c r="E8" s="29" t="s">
        <v>95</v>
      </c>
      <c r="F8" s="18"/>
      <c r="G8" s="45"/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t="shared" ca="1" si="0"/>
        <v>Ouvert</v>
      </c>
      <c r="D9" s="20" t="s">
        <v>13</v>
      </c>
      <c r="E9" s="29" t="s">
        <v>96</v>
      </c>
      <c r="F9" s="18"/>
      <c r="G9" s="41"/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t="shared" ca="1" si="0"/>
        <v>Ouvert</v>
      </c>
      <c r="D10" s="34" t="s">
        <v>13</v>
      </c>
      <c r="E10" s="35" t="s">
        <v>97</v>
      </c>
      <c r="F10" s="36"/>
      <c r="G10" s="42"/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t="shared" ca="1" si="0"/>
        <v>Ouvert</v>
      </c>
      <c r="D11" s="30" t="s">
        <v>14</v>
      </c>
      <c r="E11" s="31" t="s">
        <v>92</v>
      </c>
      <c r="F11" s="31"/>
      <c r="G11" s="43"/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t="shared" ca="1" si="0"/>
        <v>Ouvert</v>
      </c>
      <c r="D12" s="20" t="s">
        <v>14</v>
      </c>
      <c r="E12" s="18" t="s">
        <v>93</v>
      </c>
      <c r="F12" s="18"/>
      <c r="G12" s="41"/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t="shared" ca="1" si="0"/>
        <v>Ouvert</v>
      </c>
      <c r="D13" s="20" t="s">
        <v>14</v>
      </c>
      <c r="E13" s="18" t="s">
        <v>94</v>
      </c>
      <c r="F13" s="18"/>
      <c r="G13" s="41"/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t="shared" ca="1" si="0"/>
        <v>Ouvert</v>
      </c>
      <c r="D14" s="20" t="s">
        <v>14</v>
      </c>
      <c r="E14" s="18" t="s">
        <v>95</v>
      </c>
      <c r="F14" s="18"/>
      <c r="G14" s="41"/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t="shared" ca="1" si="0"/>
        <v>Ouvert</v>
      </c>
      <c r="D15" s="20" t="s">
        <v>14</v>
      </c>
      <c r="E15" s="18" t="s">
        <v>96</v>
      </c>
      <c r="F15" s="18"/>
      <c r="G15" s="41"/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t="shared" ca="1" si="0"/>
        <v>Ouvert</v>
      </c>
      <c r="D16" s="34" t="s">
        <v>14</v>
      </c>
      <c r="E16" s="36" t="s">
        <v>97</v>
      </c>
      <c r="F16" s="36"/>
      <c r="G16" s="42"/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t="shared" ca="1" si="0"/>
        <v>Ouvert</v>
      </c>
      <c r="D17" s="30" t="s">
        <v>15</v>
      </c>
      <c r="E17" s="33" t="s">
        <v>92</v>
      </c>
      <c r="F17" s="31"/>
      <c r="G17" s="43"/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t="shared" ca="1" si="0"/>
        <v>Ouvert</v>
      </c>
      <c r="D18" s="20" t="s">
        <v>15</v>
      </c>
      <c r="E18" s="29" t="s">
        <v>93</v>
      </c>
      <c r="F18" s="18"/>
      <c r="G18" s="41"/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t="shared" ca="1" si="0"/>
        <v>Ouvert</v>
      </c>
      <c r="D19" s="20" t="s">
        <v>15</v>
      </c>
      <c r="E19" s="29" t="s">
        <v>95</v>
      </c>
      <c r="F19" s="18"/>
      <c r="G19" s="41"/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t="shared" ca="1" si="0"/>
        <v>Ouvert</v>
      </c>
      <c r="D20" s="20" t="s">
        <v>15</v>
      </c>
      <c r="E20" s="29" t="s">
        <v>96</v>
      </c>
      <c r="F20" s="18"/>
      <c r="G20" s="41"/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t="shared" ca="1" si="0"/>
        <v>Ouvert</v>
      </c>
      <c r="D21" s="34" t="s">
        <v>15</v>
      </c>
      <c r="E21" s="35" t="s">
        <v>97</v>
      </c>
      <c r="F21" s="36"/>
      <c r="G21" s="42"/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t="shared" ca="1" si="0"/>
        <v>Ouvert</v>
      </c>
      <c r="D22" s="30" t="s">
        <v>16</v>
      </c>
      <c r="E22" s="33" t="s">
        <v>92</v>
      </c>
      <c r="F22" s="31"/>
      <c r="G22" s="43"/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t="shared" ca="1" si="0"/>
        <v>Ouvert</v>
      </c>
      <c r="D23" s="20" t="s">
        <v>16</v>
      </c>
      <c r="E23" s="29" t="s">
        <v>93</v>
      </c>
      <c r="F23" s="18"/>
      <c r="G23" s="41"/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t="shared" ca="1" si="0"/>
        <v>Ouvert</v>
      </c>
      <c r="D24" s="20" t="s">
        <v>16</v>
      </c>
      <c r="E24" s="29" t="s">
        <v>95</v>
      </c>
      <c r="F24" s="18"/>
      <c r="G24" s="41"/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t="shared" ca="1" si="0"/>
        <v>Ouvert</v>
      </c>
      <c r="D25" s="20" t="s">
        <v>16</v>
      </c>
      <c r="E25" s="29" t="s">
        <v>96</v>
      </c>
      <c r="F25" s="18"/>
      <c r="G25" s="41"/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t="shared" ca="1" si="0"/>
        <v>Ouvert</v>
      </c>
      <c r="D26" s="34" t="s">
        <v>16</v>
      </c>
      <c r="E26" s="35" t="s">
        <v>97</v>
      </c>
      <c r="F26" s="36"/>
      <c r="G26" s="42"/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t="shared" ca="1" si="0"/>
        <v>Ouvert</v>
      </c>
      <c r="D27" s="30" t="s">
        <v>17</v>
      </c>
      <c r="E27" s="33" t="s">
        <v>92</v>
      </c>
      <c r="F27" s="31"/>
      <c r="G27" s="43"/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t="shared" ca="1" si="0"/>
        <v>Ouvert</v>
      </c>
      <c r="D28" s="20" t="s">
        <v>17</v>
      </c>
      <c r="E28" s="29" t="s">
        <v>93</v>
      </c>
      <c r="F28" s="18"/>
      <c r="G28" s="41"/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t="shared" ca="1" si="0"/>
        <v>Ouvert</v>
      </c>
      <c r="D29" s="20" t="s">
        <v>17</v>
      </c>
      <c r="E29" s="29" t="s">
        <v>95</v>
      </c>
      <c r="F29" s="18"/>
      <c r="G29" s="41"/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t="shared" ca="1" si="0"/>
        <v>Ouvert</v>
      </c>
      <c r="D30" s="20" t="s">
        <v>17</v>
      </c>
      <c r="E30" s="29" t="s">
        <v>96</v>
      </c>
      <c r="F30" s="18"/>
      <c r="G30" s="41"/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t="shared" ca="1" si="0"/>
        <v>Ouvert</v>
      </c>
      <c r="D31" s="34" t="s">
        <v>17</v>
      </c>
      <c r="E31" s="35" t="s">
        <v>97</v>
      </c>
      <c r="F31" s="36"/>
      <c r="G31" s="42"/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t="shared" ca="1" si="0"/>
        <v>Ouvert</v>
      </c>
      <c r="D32" s="30" t="s">
        <v>18</v>
      </c>
      <c r="E32" s="33" t="s">
        <v>92</v>
      </c>
      <c r="F32" s="31"/>
      <c r="G32" s="43"/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t="shared" ca="1" si="0"/>
        <v>Ouvert</v>
      </c>
      <c r="D33" s="20" t="s">
        <v>18</v>
      </c>
      <c r="E33" s="29" t="s">
        <v>93</v>
      </c>
      <c r="F33" s="18"/>
      <c r="G33" s="41"/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t="shared" ca="1" si="0"/>
        <v>Ouvert</v>
      </c>
      <c r="D34" s="20" t="s">
        <v>18</v>
      </c>
      <c r="E34" s="29" t="s">
        <v>95</v>
      </c>
      <c r="F34" s="18"/>
      <c r="G34" s="41"/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t="shared" ca="1" si="0"/>
        <v>Ouvert</v>
      </c>
      <c r="D35" s="20" t="s">
        <v>18</v>
      </c>
      <c r="E35" s="29" t="s">
        <v>96</v>
      </c>
      <c r="F35" s="18"/>
      <c r="G35" s="41"/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t="shared" ca="1" si="0"/>
        <v>Ouvert</v>
      </c>
      <c r="D36" s="34" t="s">
        <v>18</v>
      </c>
      <c r="E36" s="35" t="s">
        <v>97</v>
      </c>
      <c r="F36" s="36"/>
      <c r="G36" s="42"/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t="shared" ca="1" si="0"/>
        <v>Ouvert</v>
      </c>
      <c r="D37" s="30" t="s">
        <v>19</v>
      </c>
      <c r="E37" s="31" t="s">
        <v>92</v>
      </c>
      <c r="F37" s="31"/>
      <c r="G37" s="43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t="shared" ref="C38:C69" ca="1" si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1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t="shared" ca="1" si="1"/>
        <v>Ouvert</v>
      </c>
      <c r="D39" s="20" t="s">
        <v>19</v>
      </c>
      <c r="E39" s="18" t="s">
        <v>94</v>
      </c>
      <c r="F39" s="18"/>
      <c r="G39" s="41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t="shared" ca="1" si="1"/>
        <v>Ouvert</v>
      </c>
      <c r="D40" s="20" t="s">
        <v>19</v>
      </c>
      <c r="E40" s="18" t="s">
        <v>95</v>
      </c>
      <c r="F40" s="18"/>
      <c r="G40" s="41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t="shared" ca="1" si="1"/>
        <v>Ouvert</v>
      </c>
      <c r="D41" s="20" t="s">
        <v>19</v>
      </c>
      <c r="E41" s="18" t="s">
        <v>96</v>
      </c>
      <c r="F41" s="18"/>
      <c r="G41" s="41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t="shared" ca="1" si="1"/>
        <v>Ouvert</v>
      </c>
      <c r="D42" s="34" t="s">
        <v>19</v>
      </c>
      <c r="E42" s="36" t="s">
        <v>97</v>
      </c>
      <c r="F42" s="36"/>
      <c r="G42" s="42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t="shared" ca="1" si="1"/>
        <v>Ouvert</v>
      </c>
      <c r="D43" s="30" t="s">
        <v>20</v>
      </c>
      <c r="E43" s="33" t="s">
        <v>92</v>
      </c>
      <c r="F43" s="31"/>
      <c r="G43" s="43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t="shared" ca="1" si="1"/>
        <v>Ouvert</v>
      </c>
      <c r="D44" s="20" t="s">
        <v>20</v>
      </c>
      <c r="E44" s="29" t="s">
        <v>93</v>
      </c>
      <c r="F44" s="18"/>
      <c r="G44" s="41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t="shared" ca="1" si="1"/>
        <v>Ouvert</v>
      </c>
      <c r="D45" s="20" t="s">
        <v>20</v>
      </c>
      <c r="E45" s="29" t="s">
        <v>95</v>
      </c>
      <c r="F45" s="18"/>
      <c r="G45" s="41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t="shared" ca="1" si="1"/>
        <v>Ouvert</v>
      </c>
      <c r="D46" s="20" t="s">
        <v>20</v>
      </c>
      <c r="E46" s="29" t="s">
        <v>96</v>
      </c>
      <c r="F46" s="18"/>
      <c r="G46" s="41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t="shared" ca="1" si="1"/>
        <v>Ouvert</v>
      </c>
      <c r="D47" s="34" t="s">
        <v>20</v>
      </c>
      <c r="E47" s="35" t="s">
        <v>97</v>
      </c>
      <c r="F47" s="36"/>
      <c r="G47" s="42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t="shared" ca="1" si="1"/>
        <v>Ouvert</v>
      </c>
      <c r="D48" s="30" t="s">
        <v>21</v>
      </c>
      <c r="E48" s="31" t="s">
        <v>92</v>
      </c>
      <c r="F48" s="31"/>
      <c r="G48" s="43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t="shared" ca="1" si="1"/>
        <v>Ouvert</v>
      </c>
      <c r="D49" s="20" t="s">
        <v>21</v>
      </c>
      <c r="E49" s="18" t="s">
        <v>93</v>
      </c>
      <c r="F49" s="18"/>
      <c r="G49" s="41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t="shared" ca="1" si="1"/>
        <v>Ouvert</v>
      </c>
      <c r="D50" s="20" t="s">
        <v>21</v>
      </c>
      <c r="E50" s="18" t="s">
        <v>94</v>
      </c>
      <c r="F50" s="18"/>
      <c r="G50" s="41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t="shared" ca="1" si="1"/>
        <v>Ouvert</v>
      </c>
      <c r="D51" s="20" t="s">
        <v>21</v>
      </c>
      <c r="E51" s="18" t="s">
        <v>95</v>
      </c>
      <c r="F51" s="18"/>
      <c r="G51" s="41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t="shared" ca="1" si="1"/>
        <v>Ouvert</v>
      </c>
      <c r="D52" s="20" t="s">
        <v>21</v>
      </c>
      <c r="E52" s="18" t="s">
        <v>96</v>
      </c>
      <c r="F52" s="18"/>
      <c r="G52" s="41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t="shared" ca="1" si="1"/>
        <v>Ouvert</v>
      </c>
      <c r="D53" s="34" t="s">
        <v>21</v>
      </c>
      <c r="E53" s="36" t="s">
        <v>97</v>
      </c>
      <c r="F53" s="36"/>
      <c r="G53" s="42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t="shared" ca="1" si="1"/>
        <v>Ouvert</v>
      </c>
      <c r="D54" s="30" t="s">
        <v>22</v>
      </c>
      <c r="E54" s="31" t="s">
        <v>92</v>
      </c>
      <c r="F54" s="31"/>
      <c r="G54" s="43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t="shared" ca="1" si="1"/>
        <v>Ouvert</v>
      </c>
      <c r="D55" s="20" t="s">
        <v>22</v>
      </c>
      <c r="E55" s="18" t="s">
        <v>93</v>
      </c>
      <c r="F55" s="18"/>
      <c r="G55" s="41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t="shared" ca="1" si="1"/>
        <v>Ouvert</v>
      </c>
      <c r="D56" s="20" t="s">
        <v>22</v>
      </c>
      <c r="E56" s="18" t="s">
        <v>94</v>
      </c>
      <c r="F56" s="18"/>
      <c r="G56" s="41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t="shared" ca="1" si="1"/>
        <v>Ouvert</v>
      </c>
      <c r="D57" s="20" t="s">
        <v>22</v>
      </c>
      <c r="E57" s="18" t="s">
        <v>95</v>
      </c>
      <c r="F57" s="18"/>
      <c r="G57" s="41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t="shared" ca="1" si="1"/>
        <v>Ouvert</v>
      </c>
      <c r="D58" s="20" t="s">
        <v>22</v>
      </c>
      <c r="E58" s="18" t="s">
        <v>96</v>
      </c>
      <c r="F58" s="18"/>
      <c r="G58" s="41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t="shared" ca="1" si="1"/>
        <v>Ouvert</v>
      </c>
      <c r="D59" s="34" t="s">
        <v>22</v>
      </c>
      <c r="E59" s="36" t="s">
        <v>97</v>
      </c>
      <c r="F59" s="36"/>
      <c r="G59" s="42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t="shared" ca="1" si="1"/>
        <v>Ouvert</v>
      </c>
      <c r="D60" s="30" t="s">
        <v>23</v>
      </c>
      <c r="E60" s="33" t="s">
        <v>92</v>
      </c>
      <c r="F60" s="31"/>
      <c r="G60" s="43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t="shared" ca="1" si="1"/>
        <v>Ouvert</v>
      </c>
      <c r="D61" s="20" t="s">
        <v>23</v>
      </c>
      <c r="E61" s="29" t="s">
        <v>93</v>
      </c>
      <c r="F61" s="18"/>
      <c r="G61" s="41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t="shared" ca="1" si="1"/>
        <v>Ouvert</v>
      </c>
      <c r="D62" s="20" t="s">
        <v>23</v>
      </c>
      <c r="E62" s="29" t="s">
        <v>95</v>
      </c>
      <c r="F62" s="18"/>
      <c r="G62" s="41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t="shared" ca="1" si="1"/>
        <v>Ouvert</v>
      </c>
      <c r="D63" s="20" t="s">
        <v>23</v>
      </c>
      <c r="E63" s="29" t="s">
        <v>96</v>
      </c>
      <c r="F63" s="18"/>
      <c r="G63" s="41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t="shared" ca="1" si="1"/>
        <v>Ouvert</v>
      </c>
      <c r="D64" s="34" t="s">
        <v>23</v>
      </c>
      <c r="E64" s="35" t="s">
        <v>97</v>
      </c>
      <c r="F64" s="36"/>
      <c r="G64" s="42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t="shared" ca="1" si="1"/>
        <v>Ouvert</v>
      </c>
      <c r="D65" s="30" t="s">
        <v>24</v>
      </c>
      <c r="E65" s="33" t="s">
        <v>92</v>
      </c>
      <c r="F65" s="31"/>
      <c r="G65" s="43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t="shared" ca="1" si="1"/>
        <v>Ouvert</v>
      </c>
      <c r="D66" s="20" t="s">
        <v>24</v>
      </c>
      <c r="E66" s="29" t="s">
        <v>93</v>
      </c>
      <c r="F66" s="18"/>
      <c r="G66" s="41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t="shared" ca="1" si="1"/>
        <v>Ouvert</v>
      </c>
      <c r="D67" s="20" t="s">
        <v>24</v>
      </c>
      <c r="E67" s="29" t="s">
        <v>95</v>
      </c>
      <c r="F67" s="18"/>
      <c r="G67" s="41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t="shared" ca="1" si="1"/>
        <v>Ouvert</v>
      </c>
      <c r="D68" s="20" t="s">
        <v>24</v>
      </c>
      <c r="E68" s="29" t="s">
        <v>96</v>
      </c>
      <c r="F68" s="18"/>
      <c r="G68" s="41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t="shared" ca="1" si="1"/>
        <v>Ouvert</v>
      </c>
      <c r="D69" s="34" t="s">
        <v>24</v>
      </c>
      <c r="E69" s="35" t="s">
        <v>97</v>
      </c>
      <c r="F69" s="36"/>
      <c r="G69" s="42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t="shared" ref="C70:C101" ca="1" si="2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3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t="shared" ca="1" si="2"/>
        <v>Ouvert</v>
      </c>
      <c r="D71" s="20" t="s">
        <v>25</v>
      </c>
      <c r="E71" s="29" t="s">
        <v>93</v>
      </c>
      <c r="F71" s="18"/>
      <c r="G71" s="41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t="shared" ca="1" si="2"/>
        <v>Ouvert</v>
      </c>
      <c r="D72" s="20" t="s">
        <v>25</v>
      </c>
      <c r="E72" s="29" t="s">
        <v>95</v>
      </c>
      <c r="F72" s="18"/>
      <c r="G72" s="41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t="shared" ca="1" si="2"/>
        <v>Ouvert</v>
      </c>
      <c r="D73" s="20" t="s">
        <v>25</v>
      </c>
      <c r="E73" s="29" t="s">
        <v>96</v>
      </c>
      <c r="F73" s="18"/>
      <c r="G73" s="41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t="shared" ca="1" si="2"/>
        <v>Ouvert</v>
      </c>
      <c r="D74" s="34" t="s">
        <v>25</v>
      </c>
      <c r="E74" s="35" t="s">
        <v>97</v>
      </c>
      <c r="F74" s="36"/>
      <c r="G74" s="42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t="shared" ca="1" si="2"/>
        <v>Ouvert</v>
      </c>
      <c r="D75" s="30" t="s">
        <v>26</v>
      </c>
      <c r="E75" s="33" t="s">
        <v>92</v>
      </c>
      <c r="F75" s="31"/>
      <c r="G75" s="43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t="shared" ca="1" si="2"/>
        <v>Ouvert</v>
      </c>
      <c r="D76" s="20" t="s">
        <v>26</v>
      </c>
      <c r="E76" s="29" t="s">
        <v>93</v>
      </c>
      <c r="F76" s="18"/>
      <c r="G76" s="41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t="shared" ca="1" si="2"/>
        <v>Ouvert</v>
      </c>
      <c r="D77" s="20" t="s">
        <v>26</v>
      </c>
      <c r="E77" s="29" t="s">
        <v>95</v>
      </c>
      <c r="F77" s="18"/>
      <c r="G77" s="41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t="shared" ca="1" si="2"/>
        <v>Ouvert</v>
      </c>
      <c r="D78" s="20" t="s">
        <v>26</v>
      </c>
      <c r="E78" s="29" t="s">
        <v>96</v>
      </c>
      <c r="F78" s="18"/>
      <c r="G78" s="41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t="shared" ca="1" si="2"/>
        <v>Ouvert</v>
      </c>
      <c r="D79" s="34" t="s">
        <v>26</v>
      </c>
      <c r="E79" s="35" t="s">
        <v>97</v>
      </c>
      <c r="F79" s="36"/>
      <c r="G79" s="42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t="shared" ca="1" si="2"/>
        <v>Ouvert</v>
      </c>
      <c r="D80" s="30" t="s">
        <v>27</v>
      </c>
      <c r="E80" s="31" t="s">
        <v>92</v>
      </c>
      <c r="F80" s="31"/>
      <c r="G80" s="43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t="shared" ca="1" si="2"/>
        <v>Ouvert</v>
      </c>
      <c r="D81" s="20" t="s">
        <v>27</v>
      </c>
      <c r="E81" s="18" t="s">
        <v>93</v>
      </c>
      <c r="F81" s="18"/>
      <c r="G81" s="41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t="shared" ca="1" si="2"/>
        <v>Ouvert</v>
      </c>
      <c r="D82" s="20" t="s">
        <v>27</v>
      </c>
      <c r="E82" s="18" t="s">
        <v>94</v>
      </c>
      <c r="F82" s="18"/>
      <c r="G82" s="41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t="shared" ca="1" si="2"/>
        <v>Ouvert</v>
      </c>
      <c r="D83" s="20" t="s">
        <v>27</v>
      </c>
      <c r="E83" s="18" t="s">
        <v>95</v>
      </c>
      <c r="F83" s="18"/>
      <c r="G83" s="41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t="shared" ca="1" si="2"/>
        <v>Ouvert</v>
      </c>
      <c r="D84" s="20" t="s">
        <v>27</v>
      </c>
      <c r="E84" s="18" t="s">
        <v>96</v>
      </c>
      <c r="F84" s="18"/>
      <c r="G84" s="41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t="shared" ca="1" si="2"/>
        <v>Ouvert</v>
      </c>
      <c r="D85" s="34" t="s">
        <v>27</v>
      </c>
      <c r="E85" s="36" t="s">
        <v>97</v>
      </c>
      <c r="F85" s="36"/>
      <c r="G85" s="42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t="shared" ca="1" si="2"/>
        <v>Ouvert</v>
      </c>
      <c r="D86" s="30" t="s">
        <v>28</v>
      </c>
      <c r="E86" s="33" t="s">
        <v>92</v>
      </c>
      <c r="F86" s="31"/>
      <c r="G86" s="43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t="shared" ca="1" si="2"/>
        <v>Ouvert</v>
      </c>
      <c r="D87" s="20" t="s">
        <v>28</v>
      </c>
      <c r="E87" s="29" t="s">
        <v>93</v>
      </c>
      <c r="F87" s="18"/>
      <c r="G87" s="41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t="shared" ca="1" si="2"/>
        <v>Ouvert</v>
      </c>
      <c r="D88" s="20" t="s">
        <v>28</v>
      </c>
      <c r="E88" s="29" t="s">
        <v>95</v>
      </c>
      <c r="F88" s="18"/>
      <c r="G88" s="41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t="shared" ca="1" si="2"/>
        <v>Ouvert</v>
      </c>
      <c r="D89" s="20" t="s">
        <v>28</v>
      </c>
      <c r="E89" s="29" t="s">
        <v>96</v>
      </c>
      <c r="F89" s="18"/>
      <c r="G89" s="41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t="shared" ca="1" si="2"/>
        <v>Ouvert</v>
      </c>
      <c r="D90" s="34" t="s">
        <v>28</v>
      </c>
      <c r="E90" s="35" t="s">
        <v>97</v>
      </c>
      <c r="F90" s="36"/>
      <c r="G90" s="42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t="shared" ca="1" si="2"/>
        <v>Ouvert</v>
      </c>
      <c r="D91" s="30" t="s">
        <v>29</v>
      </c>
      <c r="E91" s="33" t="s">
        <v>92</v>
      </c>
      <c r="F91" s="31"/>
      <c r="G91" s="43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t="shared" ca="1" si="2"/>
        <v>Ouvert</v>
      </c>
      <c r="D92" s="20" t="s">
        <v>29</v>
      </c>
      <c r="E92" s="29" t="s">
        <v>93</v>
      </c>
      <c r="F92" s="18"/>
      <c r="G92" s="41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t="shared" ca="1" si="2"/>
        <v>Ouvert</v>
      </c>
      <c r="D93" s="20" t="s">
        <v>29</v>
      </c>
      <c r="E93" s="29" t="s">
        <v>95</v>
      </c>
      <c r="F93" s="18"/>
      <c r="G93" s="41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t="shared" ca="1" si="2"/>
        <v>Ouvert</v>
      </c>
      <c r="D94" s="20" t="s">
        <v>29</v>
      </c>
      <c r="E94" s="29" t="s">
        <v>96</v>
      </c>
      <c r="F94" s="18"/>
      <c r="G94" s="41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t="shared" ca="1" si="2"/>
        <v>Ouvert</v>
      </c>
      <c r="D95" s="34" t="s">
        <v>29</v>
      </c>
      <c r="E95" s="35" t="s">
        <v>97</v>
      </c>
      <c r="F95" s="36"/>
      <c r="G95" s="42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t="shared" ca="1" si="2"/>
        <v>Ouvert</v>
      </c>
      <c r="D96" s="30" t="s">
        <v>30</v>
      </c>
      <c r="E96" s="31" t="s">
        <v>92</v>
      </c>
      <c r="F96" s="31"/>
      <c r="G96" s="43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t="shared" ca="1" si="2"/>
        <v>Ouvert</v>
      </c>
      <c r="D97" s="20" t="s">
        <v>30</v>
      </c>
      <c r="E97" s="18" t="s">
        <v>93</v>
      </c>
      <c r="F97" s="18"/>
      <c r="G97" s="41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t="shared" ca="1" si="2"/>
        <v>Ouvert</v>
      </c>
      <c r="D98" s="20" t="s">
        <v>30</v>
      </c>
      <c r="E98" s="18" t="s">
        <v>94</v>
      </c>
      <c r="F98" s="18"/>
      <c r="G98" s="41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t="shared" ca="1" si="2"/>
        <v>Ouvert</v>
      </c>
      <c r="D99" s="20" t="s">
        <v>30</v>
      </c>
      <c r="E99" s="18" t="s">
        <v>95</v>
      </c>
      <c r="F99" s="18"/>
      <c r="G99" s="41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t="shared" ca="1" si="2"/>
        <v>Ouvert</v>
      </c>
      <c r="D100" s="20" t="s">
        <v>30</v>
      </c>
      <c r="E100" s="18" t="s">
        <v>96</v>
      </c>
      <c r="F100" s="18"/>
      <c r="G100" s="41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t="shared" ca="1" si="2"/>
        <v>Ouvert</v>
      </c>
      <c r="D101" s="34" t="s">
        <v>30</v>
      </c>
      <c r="E101" s="36" t="s">
        <v>97</v>
      </c>
      <c r="F101" s="36"/>
      <c r="G101" s="42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t="shared" ref="C102:C107" ca="1" si="3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3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t="shared" ca="1" si="3"/>
        <v>Ouvert</v>
      </c>
      <c r="D103" s="20" t="s">
        <v>31</v>
      </c>
      <c r="E103" s="18" t="s">
        <v>93</v>
      </c>
      <c r="F103" s="18"/>
      <c r="G103" s="41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t="shared" ca="1" si="3"/>
        <v>Ouvert</v>
      </c>
      <c r="D104" s="20" t="s">
        <v>31</v>
      </c>
      <c r="E104" s="18" t="s">
        <v>94</v>
      </c>
      <c r="F104" s="18"/>
      <c r="G104" s="41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t="shared" ca="1" si="3"/>
        <v>Ouvert</v>
      </c>
      <c r="D105" s="20" t="s">
        <v>31</v>
      </c>
      <c r="E105" s="18" t="s">
        <v>95</v>
      </c>
      <c r="F105" s="18"/>
      <c r="G105" s="41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t="shared" ca="1" si="3"/>
        <v>Ouvert</v>
      </c>
      <c r="D106" s="20" t="s">
        <v>31</v>
      </c>
      <c r="E106" s="18" t="s">
        <v>96</v>
      </c>
      <c r="F106" s="18"/>
      <c r="G106" s="41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t="shared" ca="1" si="3"/>
        <v>Ouvert</v>
      </c>
      <c r="D107" s="20" t="s">
        <v>31</v>
      </c>
      <c r="E107" s="18" t="s">
        <v>97</v>
      </c>
      <c r="F107" s="18"/>
      <c r="G107" s="41"/>
      <c r="H107" s="26"/>
      <c r="I107" s="18"/>
      <c r="J107" s="18"/>
      <c r="K107" s="18"/>
      <c r="L107" s="18"/>
      <c r="M107" s="20"/>
    </row>
  </sheetData>
  <autoFilter ref="C5:M107"/>
  <mergeCells count="2">
    <mergeCell ref="D1:M1"/>
    <mergeCell ref="M2:M3"/>
  </mergeCells>
  <conditionalFormatting sqref="C5:F5">
    <cfRule type="cellIs" dxfId="17" priority="18" stopIfTrue="1" operator="equal">
      <formula>"LA"</formula>
    </cfRule>
    <cfRule type="cellIs" dxfId="16" priority="19" stopIfTrue="1" operator="equal">
      <formula>"OP"</formula>
    </cfRule>
    <cfRule type="cellIs" dxfId="15" priority="20" stopIfTrue="1" operator="equal">
      <formula>"CL"</formula>
    </cfRule>
  </conditionalFormatting>
  <conditionalFormatting sqref="C6:C107">
    <cfRule type="cellIs" dxfId="14" priority="15" stopIfTrue="1" operator="equal">
      <formula>"Retard"</formula>
    </cfRule>
    <cfRule type="cellIs" dxfId="13" priority="16" stopIfTrue="1" operator="equal">
      <formula>"Ouvert"</formula>
    </cfRule>
    <cfRule type="cellIs" dxfId="12" priority="17" stopIfTrue="1" operator="equal">
      <formula>"Terminé"</formula>
    </cfRule>
  </conditionalFormatting>
  <dataValidations count="10">
    <dataValidation type="list" allowBlank="1" showInputMessage="1" showErrorMessage="1" sqref="D6:D107">
      <formula1>liste2</formula1>
    </dataValidation>
    <dataValidation type="list" allowBlank="1" showInputMessage="1" showErrorMessage="1" sqref="B6:B107">
      <formula1>liste1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D3">
      <formula1>liste6</formula1>
    </dataValidation>
    <dataValidation type="list" allowBlank="1" showInputMessage="1" showErrorMessage="1" sqref="F6:F107">
      <formula1>liste04</formula1>
    </dataValidation>
    <dataValidation allowBlank="1" showErrorMessage="1" sqref="C5:F5"/>
    <dataValidation type="list" allowBlank="1" showInputMessage="1" showErrorMessage="1" sqref="E6:E107">
      <formula1>liste1500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M2:M3">
      <formula1>liste7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E3:M8"/>
  <sheetViews>
    <sheetView workbookViewId="0">
      <selection activeCell="G3" sqref="G3:I8"/>
    </sheetView>
  </sheetViews>
  <sheetFormatPr baseColWidth="10" defaultRowHeight="13.2"/>
  <cols>
    <col min="5" max="5" width="20.88671875" customWidth="1"/>
    <col min="8" max="8" width="18.6640625" customWidth="1"/>
  </cols>
  <sheetData>
    <row r="3" spans="5:13">
      <c r="F3" s="53" t="s">
        <v>119</v>
      </c>
      <c r="G3" s="47" t="s">
        <v>105</v>
      </c>
      <c r="H3" s="48" t="s">
        <v>106</v>
      </c>
      <c r="I3" s="46" t="s">
        <v>107</v>
      </c>
      <c r="L3" s="54"/>
    </row>
    <row r="4" spans="5:13">
      <c r="E4" s="29" t="s">
        <v>92</v>
      </c>
      <c r="G4" s="52" t="s">
        <v>108</v>
      </c>
      <c r="H4" s="50" t="s">
        <v>109</v>
      </c>
      <c r="I4" s="51" t="s">
        <v>110</v>
      </c>
      <c r="K4" s="54" t="b">
        <f>AND(RIGHT($E6,2)="3)",$G6&lt;=0.003)</f>
        <v>0</v>
      </c>
      <c r="L4" s="54" t="b">
        <f>AND(RIGHT($E6,2)="3)",$G6&gt;=0.003,$G6&lt;=0.006)</f>
        <v>0</v>
      </c>
      <c r="M4" s="54" t="b">
        <f>AND(RIGHT($E6,2)="3)",$G6&gt;0.006)</f>
        <v>0</v>
      </c>
    </row>
    <row r="5" spans="5:13">
      <c r="E5" s="29" t="s">
        <v>93</v>
      </c>
      <c r="G5" s="52" t="s">
        <v>108</v>
      </c>
      <c r="H5" s="50" t="s">
        <v>109</v>
      </c>
      <c r="I5" s="51" t="s">
        <v>110</v>
      </c>
    </row>
    <row r="6" spans="5:13">
      <c r="E6" s="49" t="s">
        <v>95</v>
      </c>
      <c r="G6" s="52" t="s">
        <v>111</v>
      </c>
      <c r="H6" s="50" t="s">
        <v>112</v>
      </c>
      <c r="I6" s="51" t="s">
        <v>113</v>
      </c>
      <c r="K6" s="54" t="b">
        <f>AND(RIGHT($E6,2)="1)",$G6&lt;=0.005)</f>
        <v>0</v>
      </c>
      <c r="L6" s="54" t="b">
        <f>AND(RIGHT($E6,2)="1)",$G6&gt;=0.005,$G6&lt;=0.007)</f>
        <v>0</v>
      </c>
      <c r="M6" s="54" t="b">
        <f>AND(RIGHT($E6,2)="1)",$G6&gt;0.07)</f>
        <v>1</v>
      </c>
    </row>
    <row r="7" spans="5:13">
      <c r="E7" s="49" t="s">
        <v>96</v>
      </c>
      <c r="G7" s="52" t="s">
        <v>114</v>
      </c>
      <c r="H7" s="50" t="s">
        <v>115</v>
      </c>
      <c r="I7" s="51" t="s">
        <v>116</v>
      </c>
      <c r="K7" s="54" t="b">
        <f>AND(RIGHT($E6,2)="1)",$G6&lt;=0.023)</f>
        <v>0</v>
      </c>
      <c r="L7" s="54" t="b">
        <f>AND(RIGHT($E6,2)="1)",$G6&gt;=0.023,$G6&lt;=0.025)</f>
        <v>0</v>
      </c>
      <c r="M7" s="54" t="b">
        <f>AND(RIGHT($E6,2)="1)",$G6&gt;0.025)</f>
        <v>1</v>
      </c>
    </row>
    <row r="8" spans="5:13" ht="13.8" thickBot="1">
      <c r="E8" s="35" t="s">
        <v>97</v>
      </c>
      <c r="G8" s="52" t="s">
        <v>116</v>
      </c>
      <c r="H8" s="50" t="s">
        <v>117</v>
      </c>
      <c r="I8" s="51" t="s">
        <v>118</v>
      </c>
      <c r="K8" s="54" t="b">
        <f>AND(LEFT($E6,1)="T",$G6&lt;=0.02)</f>
        <v>0</v>
      </c>
      <c r="L8" s="54" t="b">
        <f>AND(LEFT($E6,1)="T",$G6&gt;=0.02,$G6&lt;=0.025)</f>
        <v>0</v>
      </c>
      <c r="M8" s="54" t="b">
        <f>AND(LEFT($E6,1)="T""",$G6&gt;0.025)</f>
        <v>0</v>
      </c>
    </row>
  </sheetData>
  <dataValidations count="1">
    <dataValidation type="list" allowBlank="1" showInputMessage="1" showErrorMessage="1" sqref="E4:E8">
      <formula1>liste1500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F23" sqref="F23"/>
    </sheetView>
  </sheetViews>
  <sheetFormatPr baseColWidth="10" defaultRowHeight="13.2"/>
  <cols>
    <col min="1" max="1" width="15.44140625" customWidth="1"/>
    <col min="2" max="2" width="24.77734375" customWidth="1"/>
    <col min="4" max="6" width="11.5546875" style="57"/>
    <col min="7" max="7" width="3.77734375" customWidth="1"/>
  </cols>
  <sheetData>
    <row r="1" spans="1:10">
      <c r="D1"/>
      <c r="E1" s="57" t="s">
        <v>124</v>
      </c>
    </row>
    <row r="2" spans="1:10">
      <c r="D2" s="57" t="s">
        <v>120</v>
      </c>
      <c r="E2" s="57" t="s">
        <v>120</v>
      </c>
      <c r="F2" s="57" t="s">
        <v>120</v>
      </c>
      <c r="H2" s="64"/>
      <c r="I2" s="64"/>
      <c r="J2" s="64"/>
    </row>
    <row r="3" spans="1:10">
      <c r="A3" t="s">
        <v>13</v>
      </c>
      <c r="B3" s="29" t="s">
        <v>92</v>
      </c>
      <c r="C3" s="18"/>
      <c r="D3" s="58">
        <v>0.03</v>
      </c>
      <c r="E3" s="60">
        <v>3.0099999999999998E-2</v>
      </c>
      <c r="F3" s="62">
        <v>6.0100000000000001E-2</v>
      </c>
      <c r="H3" s="52" t="s">
        <v>108</v>
      </c>
      <c r="I3" s="50" t="s">
        <v>109</v>
      </c>
      <c r="J3" s="51" t="s">
        <v>110</v>
      </c>
    </row>
    <row r="4" spans="1:10">
      <c r="A4" t="s">
        <v>13</v>
      </c>
      <c r="B4" s="29" t="s">
        <v>93</v>
      </c>
      <c r="C4" s="18"/>
      <c r="D4" s="58">
        <v>0.03</v>
      </c>
      <c r="E4" s="60">
        <v>3.0099999999999998E-2</v>
      </c>
      <c r="F4" s="62">
        <v>6.0100000000000001E-2</v>
      </c>
      <c r="H4" s="52" t="s">
        <v>108</v>
      </c>
      <c r="I4" s="50" t="s">
        <v>109</v>
      </c>
      <c r="J4" s="51" t="s">
        <v>110</v>
      </c>
    </row>
    <row r="5" spans="1:10">
      <c r="A5" t="s">
        <v>13</v>
      </c>
      <c r="B5" s="29" t="s">
        <v>95</v>
      </c>
      <c r="C5" s="18"/>
      <c r="D5" s="58">
        <v>5.0000000000000001E-4</v>
      </c>
      <c r="E5" s="60">
        <v>6.9999999999999999E-4</v>
      </c>
      <c r="F5" s="62">
        <v>8.0000000000000004E-4</v>
      </c>
      <c r="H5" s="52" t="s">
        <v>111</v>
      </c>
      <c r="I5" s="50" t="s">
        <v>112</v>
      </c>
      <c r="J5" s="51" t="s">
        <v>113</v>
      </c>
    </row>
    <row r="6" spans="1:10">
      <c r="A6" t="s">
        <v>13</v>
      </c>
      <c r="B6" s="29" t="s">
        <v>96</v>
      </c>
      <c r="C6" s="18"/>
      <c r="D6" s="58">
        <v>2.3E-3</v>
      </c>
      <c r="E6" s="60">
        <v>2.5000000000000001E-3</v>
      </c>
      <c r="F6" s="62">
        <v>2.5999999999999999E-3</v>
      </c>
      <c r="H6" s="52" t="s">
        <v>114</v>
      </c>
      <c r="I6" s="50" t="s">
        <v>115</v>
      </c>
      <c r="J6" s="51" t="s">
        <v>116</v>
      </c>
    </row>
    <row r="7" spans="1:10" ht="13.8" thickBot="1">
      <c r="A7" t="s">
        <v>13</v>
      </c>
      <c r="B7" s="35" t="s">
        <v>97</v>
      </c>
      <c r="C7" s="36"/>
      <c r="D7" s="59">
        <v>0.25</v>
      </c>
      <c r="E7" s="61">
        <v>0.2</v>
      </c>
      <c r="F7" s="63">
        <v>0.19</v>
      </c>
      <c r="H7" s="52" t="s">
        <v>121</v>
      </c>
      <c r="I7" s="50" t="s">
        <v>122</v>
      </c>
      <c r="J7" s="51" t="s">
        <v>123</v>
      </c>
    </row>
    <row r="8" spans="1:10">
      <c r="A8" t="s">
        <v>14</v>
      </c>
      <c r="B8" s="29" t="s">
        <v>92</v>
      </c>
    </row>
    <row r="10" spans="1:10">
      <c r="C10" t="s">
        <v>125</v>
      </c>
      <c r="H10" s="65">
        <v>0</v>
      </c>
    </row>
  </sheetData>
  <conditionalFormatting sqref="D3:F7">
    <cfRule type="expression" dxfId="2" priority="1">
      <formula>AND(RIGHT($E3,2)="3)",$G3&gt;0.006)</formula>
    </cfRule>
    <cfRule type="expression" dxfId="1" priority="2">
      <formula>AND(RIGHT($E3,2)="3)",$G3&gt;=0.003,$G3&lt;=0.006)</formula>
    </cfRule>
    <cfRule type="expression" dxfId="0" priority="3">
      <formula>AND(RIGHT($E3,2)="3)",$G3&lt;=0.003,$G3&lt;&gt;"")</formula>
    </cfRule>
  </conditionalFormatting>
  <dataValidations count="2">
    <dataValidation type="list" allowBlank="1" showInputMessage="1" showErrorMessage="1" sqref="C3:C7">
      <formula1>liste04</formula1>
    </dataValidation>
    <dataValidation type="list" allowBlank="1" showInputMessage="1" showErrorMessage="1" sqref="B3:B8">
      <formula1>liste1500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liste</vt:lpstr>
      <vt:lpstr>Février</vt:lpstr>
      <vt:lpstr>Mars</vt:lpstr>
      <vt:lpstr>objectif</vt:lpstr>
      <vt:lpstr>OBJ2</vt:lpstr>
      <vt:lpstr>liste04</vt:lpstr>
      <vt:lpstr>liste1</vt:lpstr>
      <vt:lpstr>liste1000</vt:lpstr>
      <vt:lpstr>liste11</vt:lpstr>
      <vt:lpstr>liste1500</vt:lpstr>
      <vt:lpstr>liste2</vt:lpstr>
      <vt:lpstr>liste3</vt:lpstr>
      <vt:lpstr>liste4</vt:lpstr>
      <vt:lpstr>liste6</vt:lpstr>
      <vt:lpstr>liste7</vt:lpstr>
      <vt:lpstr>liste8</vt:lpstr>
      <vt:lpstr>Liste999</vt:lpstr>
      <vt:lpstr>Février!Zone_d_impression</vt:lpstr>
      <vt:lpstr>Mars!Zone_d_impression</vt:lpstr>
    </vt:vector>
  </TitlesOfParts>
  <Company>GEODIS BM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Actions</dc:title>
  <dc:creator>F.DUNAND</dc:creator>
  <cp:lastModifiedBy>PAT</cp:lastModifiedBy>
  <cp:lastPrinted>2014-02-21T18:16:23Z</cp:lastPrinted>
  <dcterms:created xsi:type="dcterms:W3CDTF">2008-05-15T08:52:20Z</dcterms:created>
  <dcterms:modified xsi:type="dcterms:W3CDTF">2014-03-01T13:23:25Z</dcterms:modified>
</cp:coreProperties>
</file>