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map\Desktop\TFE\Excel TFE et fonctions\"/>
    </mc:Choice>
  </mc:AlternateContent>
  <xr:revisionPtr revIDLastSave="0" documentId="13_ncr:1_{F8AD2E73-8FF1-4BCD-971C-16FBB794A4DE}" xr6:coauthVersionLast="47" xr6:coauthVersionMax="47" xr10:uidLastSave="{00000000-0000-0000-0000-000000000000}"/>
  <bookViews>
    <workbookView xWindow="29820" yWindow="120" windowWidth="27780" windowHeight="13815" xr2:uid="{F9A3030A-DD47-4D43-8E7C-340FAC196D74}"/>
  </bookViews>
  <sheets>
    <sheet name="Métré type " sheetId="21" r:id="rId1"/>
    <sheet name="Bâtiment" sheetId="27" r:id="rId2"/>
  </sheets>
  <externalReferences>
    <externalReference r:id="rId3"/>
    <externalReference r:id="rId4"/>
  </externalReferences>
  <definedNames>
    <definedName name="_xlnm.Print_Area" localSheetId="0">'Métré type '!$C$1:$N$341</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 i="27" l="1"/>
  <c r="D3" i="27"/>
  <c r="D4" i="27"/>
  <c r="D5" i="27"/>
  <c r="D6" i="27"/>
  <c r="D7" i="27"/>
  <c r="D8" i="27"/>
  <c r="D9" i="27"/>
  <c r="D10" i="27"/>
  <c r="D1" i="27"/>
  <c r="I8" i="21" l="1"/>
  <c r="N8" i="21"/>
  <c r="B9" i="21"/>
  <c r="B10" i="21" s="1"/>
  <c r="B11" i="21" s="1"/>
  <c r="B12" i="21" s="1"/>
  <c r="B13" i="21" s="1"/>
  <c r="B14" i="21" s="1"/>
  <c r="B15" i="21" s="1"/>
  <c r="B16" i="21" s="1"/>
  <c r="B17" i="21" s="1"/>
  <c r="B18" i="21" s="1"/>
  <c r="B19" i="21" s="1"/>
  <c r="B20" i="21" s="1"/>
  <c r="B21" i="21" s="1"/>
  <c r="B22" i="21" s="1"/>
  <c r="B23" i="21" s="1"/>
  <c r="B24" i="21" s="1"/>
  <c r="B25" i="21" s="1"/>
  <c r="B26" i="21" s="1"/>
  <c r="B27" i="21" s="1"/>
  <c r="B28" i="21" s="1"/>
  <c r="B29" i="21" s="1"/>
  <c r="B30" i="21" s="1"/>
  <c r="B31" i="21" s="1"/>
  <c r="B32" i="21" s="1"/>
  <c r="B33" i="21" s="1"/>
  <c r="B34" i="21" s="1"/>
  <c r="B35" i="21" s="1"/>
  <c r="B36" i="21" s="1"/>
  <c r="B37" i="21" s="1"/>
  <c r="B38" i="21" s="1"/>
  <c r="B39" i="21" s="1"/>
  <c r="B40" i="21" s="1"/>
  <c r="B41" i="21" s="1"/>
  <c r="B42" i="21" s="1"/>
  <c r="B43" i="21" s="1"/>
  <c r="B44" i="21" s="1"/>
  <c r="B45" i="21" s="1"/>
  <c r="B46" i="21" s="1"/>
  <c r="B47" i="21" s="1"/>
  <c r="B48" i="21" s="1"/>
  <c r="B49" i="21" s="1"/>
  <c r="B50" i="21" s="1"/>
  <c r="B51" i="21" s="1"/>
  <c r="B52" i="21" s="1"/>
  <c r="B55" i="21" s="1"/>
  <c r="B56" i="21" s="1"/>
  <c r="B57" i="21" s="1"/>
  <c r="B58" i="21" s="1"/>
  <c r="B59" i="21" s="1"/>
  <c r="B60" i="21" s="1"/>
  <c r="B61" i="21" s="1"/>
  <c r="B62" i="21" s="1"/>
  <c r="B63" i="21" s="1"/>
  <c r="B64" i="21" s="1"/>
  <c r="B65" i="21" s="1"/>
  <c r="B66" i="21" s="1"/>
  <c r="B67" i="21" s="1"/>
  <c r="B68" i="21" s="1"/>
  <c r="B69" i="21" s="1"/>
  <c r="B70" i="21" s="1"/>
  <c r="B71" i="21" s="1"/>
  <c r="B75" i="21" s="1"/>
  <c r="B76" i="21" s="1"/>
  <c r="B77" i="21" s="1"/>
  <c r="B78" i="21" s="1"/>
  <c r="B79" i="21" s="1"/>
  <c r="B80" i="21" s="1"/>
  <c r="B81" i="21" s="1"/>
  <c r="B82" i="21" s="1"/>
  <c r="B83" i="21" s="1"/>
  <c r="B84" i="21" s="1"/>
  <c r="B85" i="21" s="1"/>
  <c r="B86" i="21" s="1"/>
  <c r="B87" i="21" s="1"/>
  <c r="B88" i="21" s="1"/>
  <c r="B89" i="21" s="1"/>
  <c r="B90" i="21" s="1"/>
  <c r="B91" i="21" s="1"/>
  <c r="B92" i="21" s="1"/>
  <c r="B93" i="21" s="1"/>
  <c r="B94" i="21" s="1"/>
  <c r="B95" i="21" s="1"/>
  <c r="B96" i="21" s="1"/>
  <c r="B97" i="21" s="1"/>
  <c r="B98" i="21" s="1"/>
  <c r="B99" i="21" s="1"/>
  <c r="B100" i="21" s="1"/>
  <c r="B101" i="21" s="1"/>
  <c r="B102" i="21" s="1"/>
  <c r="B103" i="21" s="1"/>
  <c r="B104" i="21" s="1"/>
  <c r="B105" i="21" s="1"/>
  <c r="B111" i="21" s="1"/>
  <c r="B112" i="21" s="1"/>
  <c r="B113" i="21" s="1"/>
  <c r="B114" i="21" s="1"/>
  <c r="B115" i="21" s="1"/>
  <c r="B116" i="21" s="1"/>
  <c r="B117" i="21" s="1"/>
  <c r="B118" i="21" s="1"/>
  <c r="B119" i="21" s="1"/>
  <c r="B120" i="21" s="1"/>
  <c r="B121" i="21" s="1"/>
  <c r="B122" i="21" s="1"/>
  <c r="B123" i="21" s="1"/>
  <c r="B124" i="21" s="1"/>
  <c r="B125" i="21" s="1"/>
  <c r="B126" i="21" s="1"/>
  <c r="B127" i="21" s="1"/>
  <c r="B128" i="21" s="1"/>
  <c r="B129" i="21" s="1"/>
  <c r="B130" i="21" s="1"/>
  <c r="B131" i="21" s="1"/>
  <c r="B132" i="21" s="1"/>
  <c r="B133" i="21" s="1"/>
  <c r="B136" i="21" s="1"/>
  <c r="B137" i="21" s="1"/>
  <c r="B138" i="21" s="1"/>
  <c r="B139" i="21" s="1"/>
  <c r="B140" i="21" s="1"/>
  <c r="B141" i="21" s="1"/>
  <c r="B142" i="21" s="1"/>
  <c r="B143" i="21" s="1"/>
  <c r="B144" i="21" s="1"/>
  <c r="B145" i="21" s="1"/>
  <c r="B146" i="21" s="1"/>
  <c r="B147" i="21" s="1"/>
  <c r="B148" i="21" s="1"/>
  <c r="B149" i="21" s="1"/>
  <c r="B150" i="21" s="1"/>
  <c r="B151" i="21" s="1"/>
  <c r="B152" i="21" s="1"/>
  <c r="B153" i="21" s="1"/>
  <c r="B154" i="21" s="1"/>
  <c r="B157" i="21" s="1"/>
  <c r="B158" i="21" s="1"/>
  <c r="B159" i="21" s="1"/>
  <c r="B160" i="21" s="1"/>
  <c r="B161" i="21" s="1"/>
  <c r="B162" i="21" s="1"/>
  <c r="B163" i="21" s="1"/>
  <c r="B164" i="21" s="1"/>
  <c r="B165" i="21" s="1"/>
  <c r="B166" i="21" s="1"/>
  <c r="B167" i="21" s="1"/>
  <c r="B168" i="21" s="1"/>
  <c r="B171" i="21" s="1"/>
  <c r="B172" i="21" s="1"/>
  <c r="B173" i="21" s="1"/>
  <c r="B174" i="21" s="1"/>
  <c r="B175" i="21" s="1"/>
  <c r="I9" i="21"/>
  <c r="N9" i="21"/>
  <c r="I10" i="21"/>
  <c r="N10" i="21"/>
  <c r="I11" i="21"/>
  <c r="N11" i="21"/>
  <c r="I12" i="21"/>
  <c r="N12" i="21"/>
  <c r="I13" i="21"/>
  <c r="N13" i="21"/>
  <c r="I14" i="21"/>
  <c r="N14" i="21"/>
  <c r="I15" i="21"/>
  <c r="N15" i="21"/>
  <c r="P12" i="21"/>
  <c r="I16" i="21"/>
  <c r="N16" i="21"/>
  <c r="I17" i="21"/>
  <c r="N17" i="21"/>
  <c r="I18" i="21"/>
  <c r="N18" i="21"/>
  <c r="I19" i="21"/>
  <c r="N19" i="21"/>
  <c r="I20" i="21"/>
  <c r="N20" i="21"/>
  <c r="I21" i="21"/>
  <c r="N21" i="21"/>
  <c r="I22" i="21"/>
  <c r="N22" i="21"/>
  <c r="I23" i="21"/>
  <c r="N23" i="21"/>
  <c r="I24" i="21"/>
  <c r="N24" i="21"/>
  <c r="I25" i="21"/>
  <c r="N25" i="21"/>
  <c r="I26" i="21"/>
  <c r="N26" i="21"/>
  <c r="I27" i="21"/>
  <c r="N27" i="21"/>
  <c r="I28" i="21"/>
  <c r="N28" i="21"/>
  <c r="I29" i="21"/>
  <c r="N29" i="21"/>
  <c r="I30" i="21"/>
  <c r="N30" i="21"/>
  <c r="I31" i="21"/>
  <c r="N31" i="21"/>
  <c r="I32" i="21"/>
  <c r="N32" i="21"/>
  <c r="I33" i="21"/>
  <c r="N33" i="21"/>
  <c r="I34" i="21"/>
  <c r="N34" i="21"/>
  <c r="I35" i="21"/>
  <c r="N35" i="21"/>
  <c r="I36" i="21"/>
  <c r="N36" i="21"/>
  <c r="I37" i="21"/>
  <c r="N37" i="21"/>
  <c r="I38" i="21"/>
  <c r="N38" i="21"/>
  <c r="I39" i="21"/>
  <c r="N39" i="21"/>
  <c r="I40" i="21"/>
  <c r="N40" i="21"/>
  <c r="I41" i="21"/>
  <c r="N41" i="21"/>
  <c r="I42" i="21"/>
  <c r="N42" i="21"/>
  <c r="I43" i="21"/>
  <c r="N43" i="21"/>
  <c r="I44" i="21"/>
  <c r="N44" i="21"/>
  <c r="I45" i="21"/>
  <c r="N45" i="21"/>
  <c r="I46" i="21"/>
  <c r="N46" i="21"/>
  <c r="I47" i="21"/>
  <c r="N47" i="21"/>
  <c r="I48" i="21"/>
  <c r="N48" i="21"/>
  <c r="I49" i="21"/>
  <c r="N49" i="21"/>
  <c r="I50" i="21"/>
  <c r="N50" i="21"/>
  <c r="I51" i="21"/>
  <c r="N51" i="21"/>
  <c r="I52" i="21"/>
  <c r="N52" i="21"/>
  <c r="I55" i="21"/>
  <c r="N55" i="21"/>
  <c r="I56" i="21"/>
  <c r="N56" i="21"/>
  <c r="I57" i="21"/>
  <c r="N57" i="21"/>
  <c r="G58" i="21"/>
  <c r="I58" i="21" s="1"/>
  <c r="G59" i="21"/>
  <c r="I59" i="21" s="1"/>
  <c r="I61" i="21"/>
  <c r="N61" i="21"/>
  <c r="I63" i="21"/>
  <c r="N63" i="21"/>
  <c r="G64" i="21"/>
  <c r="I64" i="21" s="1"/>
  <c r="I65" i="21"/>
  <c r="N65" i="21"/>
  <c r="I66" i="21"/>
  <c r="N66" i="21"/>
  <c r="G67" i="21"/>
  <c r="I67" i="21" s="1"/>
  <c r="I68" i="21"/>
  <c r="N68" i="21"/>
  <c r="I71" i="21"/>
  <c r="N71" i="21"/>
  <c r="I77" i="21"/>
  <c r="N77" i="21"/>
  <c r="I78" i="21"/>
  <c r="N78" i="21"/>
  <c r="I79" i="21"/>
  <c r="N79" i="21"/>
  <c r="I80" i="21"/>
  <c r="N80" i="21"/>
  <c r="I81" i="21"/>
  <c r="N81" i="21"/>
  <c r="I83" i="21"/>
  <c r="N83" i="21"/>
  <c r="I84" i="21"/>
  <c r="N84" i="21"/>
  <c r="I85" i="21"/>
  <c r="N85" i="21"/>
  <c r="I87" i="21"/>
  <c r="N87" i="21"/>
  <c r="G88" i="21"/>
  <c r="L88" i="21" s="1"/>
  <c r="N88" i="21" s="1"/>
  <c r="G89" i="21"/>
  <c r="I89" i="21" s="1"/>
  <c r="M89" i="21"/>
  <c r="G90" i="21"/>
  <c r="I90" i="21" s="1"/>
  <c r="M90" i="21"/>
  <c r="G91" i="21"/>
  <c r="I91" i="21" s="1"/>
  <c r="M91" i="21"/>
  <c r="G92" i="21"/>
  <c r="I92" i="21" s="1"/>
  <c r="M92" i="21"/>
  <c r="G93" i="21"/>
  <c r="I93" i="21" s="1"/>
  <c r="M93" i="21"/>
  <c r="G94" i="21"/>
  <c r="I94" i="21" s="1"/>
  <c r="M94" i="21"/>
  <c r="G95" i="21"/>
  <c r="I95" i="21" s="1"/>
  <c r="M95" i="21"/>
  <c r="G96" i="21"/>
  <c r="I96" i="21" s="1"/>
  <c r="M96" i="21"/>
  <c r="I97" i="21"/>
  <c r="L97" i="21"/>
  <c r="N97" i="21" s="1"/>
  <c r="M97" i="21"/>
  <c r="I98" i="21"/>
  <c r="L98" i="21"/>
  <c r="M98" i="21"/>
  <c r="I99" i="21"/>
  <c r="L99" i="21"/>
  <c r="M99" i="21"/>
  <c r="G100" i="21"/>
  <c r="L100" i="21" s="1"/>
  <c r="M100" i="21"/>
  <c r="G101" i="21"/>
  <c r="I101" i="21" s="1"/>
  <c r="M101" i="21"/>
  <c r="G102" i="21"/>
  <c r="L102" i="21" s="1"/>
  <c r="N102" i="21" s="1"/>
  <c r="M102" i="21"/>
  <c r="G103" i="21"/>
  <c r="I103" i="21" s="1"/>
  <c r="M103" i="21"/>
  <c r="G104" i="21"/>
  <c r="L104" i="21" s="1"/>
  <c r="N104" i="21" s="1"/>
  <c r="M104" i="21"/>
  <c r="G105" i="21"/>
  <c r="L105" i="21" s="1"/>
  <c r="N105" i="21" s="1"/>
  <c r="M105" i="21"/>
  <c r="G111" i="21"/>
  <c r="I111" i="21"/>
  <c r="L111" i="21"/>
  <c r="N111" i="21" s="1"/>
  <c r="G112" i="21"/>
  <c r="I112" i="21" s="1"/>
  <c r="I113" i="21"/>
  <c r="N113" i="21"/>
  <c r="I114" i="21"/>
  <c r="N114" i="21"/>
  <c r="G115" i="21"/>
  <c r="I115" i="21" s="1"/>
  <c r="N115" i="21"/>
  <c r="G116" i="21"/>
  <c r="I116" i="21" s="1"/>
  <c r="N116" i="21"/>
  <c r="I117" i="21"/>
  <c r="N117" i="21"/>
  <c r="G118" i="21"/>
  <c r="I118" i="21" s="1"/>
  <c r="N118" i="21"/>
  <c r="G119" i="21"/>
  <c r="I119" i="21" s="1"/>
  <c r="N119" i="21"/>
  <c r="I120" i="21"/>
  <c r="N120" i="21"/>
  <c r="N121" i="21"/>
  <c r="N122" i="21"/>
  <c r="G123" i="21"/>
  <c r="I123" i="21" s="1"/>
  <c r="N123" i="21"/>
  <c r="I124" i="21"/>
  <c r="N124" i="21"/>
  <c r="G125" i="21"/>
  <c r="I125" i="21" s="1"/>
  <c r="N125" i="21"/>
  <c r="I126" i="21"/>
  <c r="N126" i="21"/>
  <c r="G127" i="21"/>
  <c r="I127" i="21"/>
  <c r="N127" i="21"/>
  <c r="G128" i="21"/>
  <c r="I128" i="21" s="1"/>
  <c r="N128" i="21"/>
  <c r="G129" i="21"/>
  <c r="I129" i="21" s="1"/>
  <c r="N129" i="21"/>
  <c r="I130" i="21"/>
  <c r="N130" i="21"/>
  <c r="I131" i="21"/>
  <c r="N131" i="21"/>
  <c r="I132" i="21"/>
  <c r="N132" i="21"/>
  <c r="I133" i="21"/>
  <c r="N133" i="21"/>
  <c r="G136" i="21"/>
  <c r="I136" i="21"/>
  <c r="N136" i="21"/>
  <c r="I137" i="21"/>
  <c r="N137" i="21"/>
  <c r="I138" i="21"/>
  <c r="N138" i="21"/>
  <c r="G139" i="21"/>
  <c r="I139" i="21"/>
  <c r="N139" i="21"/>
  <c r="G140" i="21"/>
  <c r="I140" i="21" s="1"/>
  <c r="N140" i="21"/>
  <c r="G141" i="21"/>
  <c r="I141" i="21" s="1"/>
  <c r="N141" i="21"/>
  <c r="G142" i="21"/>
  <c r="I142" i="21"/>
  <c r="N142" i="21"/>
  <c r="G143" i="21"/>
  <c r="I143" i="21" s="1"/>
  <c r="N143" i="21"/>
  <c r="N144" i="21"/>
  <c r="I145" i="21"/>
  <c r="N145" i="21"/>
  <c r="G146" i="21"/>
  <c r="I146" i="21" s="1"/>
  <c r="N146" i="21"/>
  <c r="N147" i="21"/>
  <c r="I148" i="21"/>
  <c r="N148" i="21"/>
  <c r="G149" i="21"/>
  <c r="G151" i="21" s="1"/>
  <c r="I151" i="21" s="1"/>
  <c r="I149" i="21"/>
  <c r="N149" i="21"/>
  <c r="I150" i="21"/>
  <c r="N150" i="21"/>
  <c r="N151" i="21"/>
  <c r="G152" i="21"/>
  <c r="I152" i="21"/>
  <c r="N152" i="21"/>
  <c r="G153" i="21"/>
  <c r="I153" i="21" s="1"/>
  <c r="N153" i="21"/>
  <c r="G154" i="21"/>
  <c r="I154" i="21"/>
  <c r="N154" i="21"/>
  <c r="G157" i="21"/>
  <c r="I157" i="21" s="1"/>
  <c r="N157" i="21"/>
  <c r="I158" i="21"/>
  <c r="N158" i="21"/>
  <c r="G159" i="21"/>
  <c r="I159" i="21" s="1"/>
  <c r="N159" i="21"/>
  <c r="I160" i="21"/>
  <c r="N160" i="21"/>
  <c r="G161" i="21"/>
  <c r="I161" i="21" s="1"/>
  <c r="N161" i="21"/>
  <c r="I162" i="21"/>
  <c r="N162" i="21"/>
  <c r="G163" i="21"/>
  <c r="I163" i="21"/>
  <c r="N163" i="21"/>
  <c r="I164" i="21"/>
  <c r="N164" i="21"/>
  <c r="I165" i="21"/>
  <c r="N165" i="21"/>
  <c r="I166" i="21"/>
  <c r="N166" i="21"/>
  <c r="I167" i="21"/>
  <c r="N167" i="21"/>
  <c r="I168" i="21"/>
  <c r="N168" i="21"/>
  <c r="G171" i="21"/>
  <c r="I171" i="21" s="1"/>
  <c r="N171" i="21"/>
  <c r="G172" i="21"/>
  <c r="I172" i="21" s="1"/>
  <c r="N172" i="21"/>
  <c r="G173" i="21"/>
  <c r="I173" i="21" s="1"/>
  <c r="N173" i="21"/>
  <c r="G174" i="21"/>
  <c r="I174" i="21" s="1"/>
  <c r="N174" i="21"/>
  <c r="I175" i="21"/>
  <c r="N175" i="21"/>
  <c r="G176" i="21"/>
  <c r="I176" i="21" s="1"/>
  <c r="N176" i="21"/>
  <c r="G177" i="21"/>
  <c r="I177" i="21" s="1"/>
  <c r="N177" i="21"/>
  <c r="I178" i="21"/>
  <c r="N178" i="21"/>
  <c r="G179" i="21"/>
  <c r="I179" i="21" s="1"/>
  <c r="N179" i="21"/>
  <c r="I180" i="21"/>
  <c r="N180" i="21"/>
  <c r="G181" i="21"/>
  <c r="I181" i="21" s="1"/>
  <c r="N181" i="21"/>
  <c r="I182" i="21"/>
  <c r="N182" i="21"/>
  <c r="I183" i="21"/>
  <c r="N183" i="21"/>
  <c r="I184" i="21"/>
  <c r="N184" i="21"/>
  <c r="I185" i="21"/>
  <c r="N185" i="21"/>
  <c r="I186" i="21"/>
  <c r="N186" i="21"/>
  <c r="I187" i="21"/>
  <c r="N187" i="21"/>
  <c r="I188" i="21"/>
  <c r="N188" i="21"/>
  <c r="I189" i="21"/>
  <c r="N189" i="21"/>
  <c r="I190" i="21"/>
  <c r="N190" i="21"/>
  <c r="I191" i="21"/>
  <c r="N191" i="21"/>
  <c r="I192" i="21"/>
  <c r="N192" i="21"/>
  <c r="I193" i="21"/>
  <c r="N193" i="21"/>
  <c r="G194" i="21"/>
  <c r="I194" i="21"/>
  <c r="N194" i="21"/>
  <c r="I195" i="21"/>
  <c r="N195" i="21"/>
  <c r="I196" i="21"/>
  <c r="N196" i="21"/>
  <c r="I197" i="21"/>
  <c r="N197" i="21"/>
  <c r="I198" i="21"/>
  <c r="N198" i="21"/>
  <c r="I199" i="21"/>
  <c r="N199" i="21"/>
  <c r="G202" i="21"/>
  <c r="I202" i="21" s="1"/>
  <c r="N202" i="21"/>
  <c r="G203" i="21"/>
  <c r="I203" i="21" s="1"/>
  <c r="N203" i="21"/>
  <c r="G204" i="21"/>
  <c r="I204" i="21" s="1"/>
  <c r="N204" i="21"/>
  <c r="I205" i="21"/>
  <c r="N205" i="21"/>
  <c r="I206" i="21"/>
  <c r="N206" i="21"/>
  <c r="I207" i="21"/>
  <c r="N207" i="21"/>
  <c r="G208" i="21"/>
  <c r="I208" i="21" s="1"/>
  <c r="N208" i="21"/>
  <c r="G209" i="21"/>
  <c r="I209" i="21" s="1"/>
  <c r="N209" i="21"/>
  <c r="I210" i="21"/>
  <c r="N210" i="21"/>
  <c r="I211" i="21"/>
  <c r="N211" i="21"/>
  <c r="I212" i="21"/>
  <c r="N212" i="21"/>
  <c r="I213" i="21"/>
  <c r="N213" i="21"/>
  <c r="I214" i="21"/>
  <c r="N214" i="21"/>
  <c r="I215" i="21"/>
  <c r="N215" i="21"/>
  <c r="I216" i="21"/>
  <c r="N216" i="21"/>
  <c r="I217" i="21"/>
  <c r="N217" i="21"/>
  <c r="I218" i="21"/>
  <c r="N218" i="21"/>
  <c r="I219" i="21"/>
  <c r="N219" i="21"/>
  <c r="I220" i="21"/>
  <c r="N220" i="21"/>
  <c r="I221" i="21"/>
  <c r="N221" i="21"/>
  <c r="I222" i="21"/>
  <c r="N222" i="21"/>
  <c r="I223" i="21"/>
  <c r="N223" i="21"/>
  <c r="I224" i="21"/>
  <c r="N224" i="21"/>
  <c r="I225" i="21"/>
  <c r="N225" i="21"/>
  <c r="I226" i="21"/>
  <c r="N226" i="21"/>
  <c r="I227" i="21"/>
  <c r="N227" i="21"/>
  <c r="I230" i="21"/>
  <c r="N230" i="21"/>
  <c r="I231" i="21"/>
  <c r="N231" i="21"/>
  <c r="I232" i="21"/>
  <c r="N232" i="21"/>
  <c r="I233" i="21"/>
  <c r="N233" i="21"/>
  <c r="I234" i="21"/>
  <c r="N234" i="21"/>
  <c r="I237" i="21"/>
  <c r="N237" i="21"/>
  <c r="I238" i="21"/>
  <c r="N238" i="21"/>
  <c r="I239" i="21"/>
  <c r="N239" i="21"/>
  <c r="I240" i="21"/>
  <c r="N240" i="21"/>
  <c r="I241" i="21"/>
  <c r="N241" i="21"/>
  <c r="I242" i="21"/>
  <c r="N242" i="21"/>
  <c r="I243" i="21"/>
  <c r="N243" i="21"/>
  <c r="I244" i="21"/>
  <c r="N244" i="21"/>
  <c r="I245" i="21"/>
  <c r="N245" i="21"/>
  <c r="I248" i="21"/>
  <c r="N248" i="21"/>
  <c r="I249" i="21"/>
  <c r="N249" i="21"/>
  <c r="I250" i="21"/>
  <c r="N250" i="21"/>
  <c r="I251" i="21"/>
  <c r="N251" i="21"/>
  <c r="I254" i="21"/>
  <c r="N254" i="21"/>
  <c r="I255" i="21"/>
  <c r="N255" i="21"/>
  <c r="I256" i="21"/>
  <c r="N256" i="21"/>
  <c r="I257" i="21"/>
  <c r="N257" i="21"/>
  <c r="I258" i="21"/>
  <c r="N258" i="21"/>
  <c r="I261" i="21"/>
  <c r="N261" i="21"/>
  <c r="I262" i="21"/>
  <c r="N262" i="21"/>
  <c r="I263" i="21"/>
  <c r="N263" i="21"/>
  <c r="I264" i="21"/>
  <c r="N264" i="21"/>
  <c r="I265" i="21"/>
  <c r="N265" i="21"/>
  <c r="I266" i="21"/>
  <c r="N266" i="21"/>
  <c r="I267" i="21"/>
  <c r="N267" i="21"/>
  <c r="I268" i="21"/>
  <c r="N268" i="21"/>
  <c r="I269" i="21"/>
  <c r="N269" i="21"/>
  <c r="I270" i="21"/>
  <c r="N270" i="21"/>
  <c r="I271" i="21"/>
  <c r="N271" i="21"/>
  <c r="I272" i="21"/>
  <c r="N272" i="21"/>
  <c r="I273" i="21"/>
  <c r="N273" i="21"/>
  <c r="I274" i="21"/>
  <c r="N274" i="21"/>
  <c r="I277" i="21"/>
  <c r="N277" i="21"/>
  <c r="I278" i="21"/>
  <c r="N278" i="21"/>
  <c r="I279" i="21"/>
  <c r="N279" i="21"/>
  <c r="I280" i="21"/>
  <c r="N280" i="21"/>
  <c r="I283" i="21"/>
  <c r="N283" i="21"/>
  <c r="I284" i="21"/>
  <c r="N284" i="21"/>
  <c r="I285" i="21"/>
  <c r="N285" i="21"/>
  <c r="I286" i="21"/>
  <c r="N286" i="21"/>
  <c r="I287" i="21"/>
  <c r="N287" i="21"/>
  <c r="I288" i="21"/>
  <c r="N288" i="21"/>
  <c r="I289" i="21"/>
  <c r="N289" i="21"/>
  <c r="I290" i="21"/>
  <c r="N290" i="21"/>
  <c r="I291" i="21"/>
  <c r="N291" i="21"/>
  <c r="I292" i="21"/>
  <c r="N292" i="21"/>
  <c r="I293" i="21"/>
  <c r="N293" i="21"/>
  <c r="I294" i="21"/>
  <c r="N294" i="21"/>
  <c r="I295" i="21"/>
  <c r="N295" i="21"/>
  <c r="I296" i="21"/>
  <c r="N296" i="21"/>
  <c r="I298" i="21"/>
  <c r="N298" i="21"/>
  <c r="I299" i="21"/>
  <c r="N299" i="21"/>
  <c r="I300" i="21"/>
  <c r="N300" i="21"/>
  <c r="I301" i="21"/>
  <c r="N301" i="21"/>
  <c r="I302" i="21"/>
  <c r="N302" i="21"/>
  <c r="I303" i="21"/>
  <c r="N303" i="21"/>
  <c r="I304" i="21"/>
  <c r="N304" i="21"/>
  <c r="I305" i="21"/>
  <c r="N305" i="21"/>
  <c r="I306" i="21"/>
  <c r="N306" i="21"/>
  <c r="I310" i="21"/>
  <c r="N310" i="21"/>
  <c r="I311" i="21"/>
  <c r="N311" i="21"/>
  <c r="I312" i="21"/>
  <c r="N312" i="21"/>
  <c r="I313" i="21"/>
  <c r="N313" i="21"/>
  <c r="I314" i="21"/>
  <c r="N314" i="21"/>
  <c r="I315" i="21"/>
  <c r="N315" i="21"/>
  <c r="I316" i="21"/>
  <c r="N316" i="21"/>
  <c r="I317" i="21"/>
  <c r="N317" i="21"/>
  <c r="I318" i="21"/>
  <c r="N318" i="21"/>
  <c r="I319" i="21"/>
  <c r="N319" i="21"/>
  <c r="I320" i="21"/>
  <c r="N320" i="21"/>
  <c r="I321" i="21"/>
  <c r="N321" i="21"/>
  <c r="I322" i="21"/>
  <c r="N322" i="21"/>
  <c r="I323" i="21"/>
  <c r="N323" i="21"/>
  <c r="I324" i="21"/>
  <c r="N324" i="21"/>
  <c r="I325" i="21"/>
  <c r="N325" i="21"/>
  <c r="I326" i="21"/>
  <c r="N326" i="21"/>
  <c r="I327" i="21"/>
  <c r="N327" i="21"/>
  <c r="I328" i="21"/>
  <c r="N328" i="21"/>
  <c r="I329" i="21"/>
  <c r="N329" i="21"/>
  <c r="I330" i="21"/>
  <c r="N330" i="21"/>
  <c r="I331" i="21"/>
  <c r="N331" i="21"/>
  <c r="I332" i="21"/>
  <c r="N332" i="21"/>
  <c r="I333" i="21"/>
  <c r="N333" i="21"/>
  <c r="I334" i="21"/>
  <c r="N334" i="21"/>
  <c r="I335" i="21"/>
  <c r="N335" i="21"/>
  <c r="L60" i="21"/>
  <c r="N60" i="21" s="1"/>
  <c r="N100" i="21" l="1"/>
  <c r="N99" i="21"/>
  <c r="G144" i="21"/>
  <c r="I144" i="21" s="1"/>
  <c r="H336" i="21"/>
  <c r="H337" i="21" s="1"/>
  <c r="H338" i="21" s="1"/>
  <c r="N98" i="21"/>
  <c r="L58" i="21"/>
  <c r="N58" i="21" s="1"/>
  <c r="I104" i="21"/>
  <c r="L101" i="21"/>
  <c r="N101" i="21" s="1"/>
  <c r="G69" i="21"/>
  <c r="I69" i="21" s="1"/>
  <c r="I102" i="21"/>
  <c r="G60" i="21"/>
  <c r="I60" i="21" s="1"/>
  <c r="L96" i="21"/>
  <c r="N96" i="21" s="1"/>
  <c r="L103" i="21"/>
  <c r="N103" i="21" s="1"/>
  <c r="L92" i="21"/>
  <c r="N92" i="21" s="1"/>
  <c r="I105" i="21"/>
  <c r="I100" i="21"/>
  <c r="I88" i="21"/>
  <c r="M336" i="21"/>
  <c r="B176" i="21"/>
  <c r="B177" i="21"/>
  <c r="B178" i="21" s="1"/>
  <c r="B179" i="21" s="1"/>
  <c r="B180" i="21" s="1"/>
  <c r="B181" i="21" s="1"/>
  <c r="B182" i="21" s="1"/>
  <c r="B183" i="21" s="1"/>
  <c r="B184" i="21" s="1"/>
  <c r="B185" i="21" s="1"/>
  <c r="B186" i="21" s="1"/>
  <c r="B187" i="21" s="1"/>
  <c r="B188" i="21" s="1"/>
  <c r="B189" i="21" s="1"/>
  <c r="B190" i="21" s="1"/>
  <c r="B191" i="21" s="1"/>
  <c r="B192" i="21" s="1"/>
  <c r="B193" i="21" s="1"/>
  <c r="B194" i="21" s="1"/>
  <c r="B195" i="21" s="1"/>
  <c r="B196" i="21" s="1"/>
  <c r="B197" i="21" s="1"/>
  <c r="B198" i="21" s="1"/>
  <c r="B199" i="21" s="1"/>
  <c r="B202" i="21" s="1"/>
  <c r="B203" i="21" s="1"/>
  <c r="B204" i="21" s="1"/>
  <c r="B205" i="21" s="1"/>
  <c r="B206" i="21" s="1"/>
  <c r="B207" i="21" s="1"/>
  <c r="B208" i="21" s="1"/>
  <c r="B209" i="21" s="1"/>
  <c r="B210" i="21" s="1"/>
  <c r="B211" i="21" s="1"/>
  <c r="B212" i="21" s="1"/>
  <c r="B213" i="21" s="1"/>
  <c r="B214" i="21" s="1"/>
  <c r="B215" i="21" s="1"/>
  <c r="B216" i="21" s="1"/>
  <c r="B217" i="21" s="1"/>
  <c r="B218" i="21" s="1"/>
  <c r="B219" i="21" s="1"/>
  <c r="B220" i="21" s="1"/>
  <c r="B221" i="21" s="1"/>
  <c r="B222" i="21" s="1"/>
  <c r="B223" i="21" s="1"/>
  <c r="B224" i="21" s="1"/>
  <c r="B225" i="21" s="1"/>
  <c r="B226" i="21" s="1"/>
  <c r="B227" i="21" s="1"/>
  <c r="B230" i="21" s="1"/>
  <c r="B231" i="21" s="1"/>
  <c r="B232" i="21" s="1"/>
  <c r="B233" i="21" s="1"/>
  <c r="B234" i="21" s="1"/>
  <c r="B237" i="21" s="1"/>
  <c r="B238" i="21" s="1"/>
  <c r="B239" i="21" s="1"/>
  <c r="B240" i="21" s="1"/>
  <c r="B241" i="21" s="1"/>
  <c r="B242" i="21" s="1"/>
  <c r="B243" i="21" s="1"/>
  <c r="B244" i="21" s="1"/>
  <c r="B245" i="21" s="1"/>
  <c r="B248" i="21" s="1"/>
  <c r="B249" i="21" s="1"/>
  <c r="B250" i="21" s="1"/>
  <c r="B251" i="21" s="1"/>
  <c r="B254" i="21" s="1"/>
  <c r="B255" i="21" s="1"/>
  <c r="B256" i="21" s="1"/>
  <c r="B257" i="21" s="1"/>
  <c r="B258" i="21" s="1"/>
  <c r="B261" i="21" s="1"/>
  <c r="B262" i="21" s="1"/>
  <c r="B263" i="21" s="1"/>
  <c r="B264" i="21" s="1"/>
  <c r="B265" i="21" s="1"/>
  <c r="B266" i="21" s="1"/>
  <c r="B267" i="21" s="1"/>
  <c r="B268" i="21" s="1"/>
  <c r="B269" i="21" s="1"/>
  <c r="B270" i="21" s="1"/>
  <c r="B271" i="21" s="1"/>
  <c r="B272" i="21" s="1"/>
  <c r="B273" i="21" s="1"/>
  <c r="B274" i="21" s="1"/>
  <c r="B277" i="21" s="1"/>
  <c r="B278" i="21" s="1"/>
  <c r="B279" i="21" s="1"/>
  <c r="B280" i="21" s="1"/>
  <c r="B283" i="21" s="1"/>
  <c r="B284" i="21" s="1"/>
  <c r="B285" i="21" s="1"/>
  <c r="B286" i="21" s="1"/>
  <c r="B287" i="21" s="1"/>
  <c r="B288" i="21" s="1"/>
  <c r="B289" i="21" s="1"/>
  <c r="B290" i="21" s="1"/>
  <c r="B291" i="21" s="1"/>
  <c r="B292" i="21" s="1"/>
  <c r="B293" i="21" s="1"/>
  <c r="B294" i="21" s="1"/>
  <c r="B296" i="21" s="1"/>
  <c r="L112" i="21"/>
  <c r="N112" i="21" s="1"/>
  <c r="L93" i="21"/>
  <c r="N93" i="21" s="1"/>
  <c r="L89" i="21"/>
  <c r="N89" i="21" s="1"/>
  <c r="G121" i="21"/>
  <c r="L67" i="21"/>
  <c r="N67" i="21" s="1"/>
  <c r="L59" i="21"/>
  <c r="N59" i="21" s="1"/>
  <c r="G147" i="21"/>
  <c r="I147" i="21" s="1"/>
  <c r="L94" i="21"/>
  <c r="N94" i="21" s="1"/>
  <c r="L90" i="21"/>
  <c r="N90" i="21" s="1"/>
  <c r="L95" i="21"/>
  <c r="N95" i="21" s="1"/>
  <c r="L91" i="21"/>
  <c r="N91" i="21" s="1"/>
  <c r="L64" i="21"/>
  <c r="N64" i="21" s="1"/>
  <c r="G62" i="21" l="1"/>
  <c r="I62" i="21" s="1"/>
  <c r="L69" i="21"/>
  <c r="N69" i="21" s="1"/>
  <c r="L62" i="21"/>
  <c r="N62" i="21" s="1"/>
  <c r="G122" i="21"/>
  <c r="I122" i="21" s="1"/>
  <c r="I121" i="21"/>
  <c r="B298" i="21"/>
  <c r="B299" i="21" s="1"/>
  <c r="B300" i="21" s="1"/>
  <c r="B301" i="21" s="1"/>
  <c r="B302" i="21" s="1"/>
  <c r="B303" i="21" s="1"/>
  <c r="B304" i="21" s="1"/>
  <c r="B305" i="21" s="1"/>
  <c r="B306" i="21" s="1"/>
  <c r="B310" i="21" s="1"/>
  <c r="B311" i="21" s="1"/>
  <c r="B312" i="21" s="1"/>
  <c r="B313" i="21" s="1"/>
  <c r="B314" i="21" s="1"/>
  <c r="B315" i="21" s="1"/>
  <c r="B316" i="21" s="1"/>
  <c r="B317" i="21" s="1"/>
  <c r="B318" i="21" s="1"/>
  <c r="B319" i="21" s="1"/>
  <c r="B320" i="21" s="1"/>
  <c r="B321" i="21" s="1"/>
  <c r="B322" i="21" s="1"/>
  <c r="B323" i="21" s="1"/>
  <c r="B324" i="21" s="1"/>
  <c r="B325" i="21" s="1"/>
  <c r="B326" i="21" s="1"/>
  <c r="B327" i="21" s="1"/>
  <c r="B328" i="21" s="1"/>
  <c r="B329" i="21" s="1"/>
  <c r="B330" i="21" s="1"/>
  <c r="B331" i="21" s="1"/>
  <c r="B332" i="21" s="1"/>
  <c r="B333" i="21" s="1"/>
  <c r="B334" i="21" s="1"/>
  <c r="B335" i="21" s="1"/>
  <c r="B295" i="21"/>
  <c r="M337" i="21"/>
  <c r="M338" i="21" s="1"/>
  <c r="G86" i="21" l="1"/>
  <c r="L86" i="21" l="1"/>
  <c r="N86" i="21" s="1"/>
  <c r="I86" i="21"/>
  <c r="G82" i="21" l="1"/>
  <c r="I82" i="21" s="1"/>
  <c r="G70" i="21"/>
  <c r="G75" i="21"/>
  <c r="I75" i="21" s="1"/>
  <c r="L75" i="21"/>
  <c r="N75" i="21" s="1"/>
  <c r="L82" i="21"/>
  <c r="N82" i="21" s="1"/>
  <c r="G76" i="21"/>
  <c r="I76" i="21" s="1"/>
  <c r="L70" i="21"/>
  <c r="N70" i="21" s="1"/>
  <c r="L76" i="21"/>
  <c r="N76" i="21" s="1"/>
  <c r="P13" i="21" l="1"/>
  <c r="I70" i="2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C1D522E-7F25-4725-A39B-F3D297DB2559}" keepAlive="1" name="Requête - Onglet A" description="Connexion à la requête « Onglet A » dans le classeur." type="5" refreshedVersion="8" background="1" saveData="1">
    <dbPr connection="Provider=Microsoft.Mashup.OleDb.1;Data Source=$Workbook$;Location=&quot;Onglet A&quot;;Extended Properties=&quot;&quot;" command="SELECT * FROM [Onglet A]"/>
  </connection>
  <connection id="2" xr16:uid="{E8187422-A709-4C35-90D0-FDBACEF05FD9}" keepAlive="1" name="Requête - Onglet B" description="Connexion à la requête « Onglet B » dans le classeur." type="5" refreshedVersion="8" background="1" saveData="1">
    <dbPr connection="Provider=Microsoft.Mashup.OleDb.1;Data Source=$Workbook$;Location=&quot;Onglet B&quot;;Extended Properties=&quot;&quot;" command="SELECT * FROM [Onglet B]"/>
  </connection>
  <connection id="3" xr16:uid="{3A17E038-7FE7-4AF3-B6EB-04B440341C89}" keepAlive="1" name="Requête - Onglet C" description="Connexion à la requête « Onglet C » dans le classeur." type="5" refreshedVersion="8" background="1" saveData="1">
    <dbPr connection="Provider=Microsoft.Mashup.OleDb.1;Data Source=$Workbook$;Location=&quot;Onglet C&quot;;Extended Properties=&quot;&quot;" command="SELECT * FROM [Onglet C]"/>
  </connection>
  <connection id="4" xr16:uid="{935AABB0-F757-45EE-93BE-4375601A3D9C}" keepAlive="1" name="Requête - Onglet D" description="Connexion à la requête « Onglet D » dans le classeur." type="5" refreshedVersion="8" background="1" saveData="1">
    <dbPr connection="Provider=Microsoft.Mashup.OleDb.1;Data Source=$Workbook$;Location=&quot;Onglet D&quot;;Extended Properties=&quot;&quot;" command="SELECT * FROM [Onglet D]"/>
  </connection>
  <connection id="5" xr16:uid="{421EDA13-F7B5-421F-BBA0-0C5D597D2E52}" keepAlive="1" name="Requête - Onglet E" description="Connexion à la requête « Onglet E » dans le classeur." type="5" refreshedVersion="8" background="1" saveData="1">
    <dbPr connection="Provider=Microsoft.Mashup.OleDb.1;Data Source=$Workbook$;Location=&quot;Onglet E&quot;;Extended Properties=&quot;&quot;" command="SELECT * FROM [Onglet E]"/>
  </connection>
  <connection id="6" xr16:uid="{036C9BD8-F85D-464D-9A59-7A0E91CDD9B7}" keepAlive="1" name="Requête - Onglet F" description="Connexion à la requête « Onglet F » dans le classeur." type="5" refreshedVersion="8" background="1" saveData="1">
    <dbPr connection="Provider=Microsoft.Mashup.OleDb.1;Data Source=$Workbook$;Location=&quot;Onglet F&quot;;Extended Properties=&quot;&quot;" command="SELECT * FROM [Onglet F]"/>
  </connection>
  <connection id="7" xr16:uid="{C0911F87-4536-429A-8432-04357818D6B8}" keepAlive="1" name="Requête - Onglet G" description="Connexion à la requête « Onglet G » dans le classeur." type="5" refreshedVersion="8" background="1" saveData="1">
    <dbPr connection="Provider=Microsoft.Mashup.OleDb.1;Data Source=$Workbook$;Location=&quot;Onglet G&quot;;Extended Properties=&quot;&quot;" command="SELECT * FROM [Onglet G]"/>
  </connection>
  <connection id="8" xr16:uid="{8FEF531C-CD0C-44DA-B43E-56F2D7B2C344}" keepAlive="1" name="Requête - Source" description="Connexion à la requête « Source » dans le classeur." type="5" refreshedVersion="0" background="1">
    <dbPr connection="Provider=Microsoft.Mashup.OleDb.1;Data Source=$Workbook$;Location=Source;Extended Properties=&quot;&quot;" command="SELECT * FROM [Source]"/>
  </connection>
</connections>
</file>

<file path=xl/sharedStrings.xml><?xml version="1.0" encoding="utf-8"?>
<sst xmlns="http://schemas.openxmlformats.org/spreadsheetml/2006/main" count="2019" uniqueCount="670">
  <si>
    <t>Nom</t>
  </si>
  <si>
    <t>m²</t>
  </si>
  <si>
    <t>m³</t>
  </si>
  <si>
    <t>m</t>
  </si>
  <si>
    <t xml:space="preserve">négatif= remblais </t>
  </si>
  <si>
    <t xml:space="preserve">Positif = déblais </t>
  </si>
  <si>
    <t>profondeur</t>
  </si>
  <si>
    <t>volume</t>
  </si>
  <si>
    <t>SAJ =Somme  A Justifier</t>
  </si>
  <si>
    <t>QF = Quantité Forfaitaire</t>
  </si>
  <si>
    <t>SR = Somme réservée</t>
  </si>
  <si>
    <t>PM = Pour Mémoire</t>
  </si>
  <si>
    <t>QP = Quantité Présumée</t>
  </si>
  <si>
    <t>p. = pièce</t>
  </si>
  <si>
    <t>FF = Forfait</t>
  </si>
  <si>
    <t>PG = Prix global</t>
  </si>
  <si>
    <t>m = Mètre</t>
  </si>
  <si>
    <t>TOTAL TVAC</t>
  </si>
  <si>
    <t>TVA 21%</t>
  </si>
  <si>
    <r>
      <t>TOTAL GENERAL</t>
    </r>
    <r>
      <rPr>
        <b/>
        <sz val="10"/>
        <rFont val="Arial Narrow"/>
        <family val="2"/>
      </rPr>
      <t xml:space="preserve"> (€  HTVA)</t>
    </r>
  </si>
  <si>
    <t>PM</t>
  </si>
  <si>
    <r>
      <t>Exécution des soudures de tous les rails jaquette avec les autres rails existants à tous les endroits nécessaires-</t>
    </r>
    <r>
      <rPr>
        <u/>
        <sz val="10"/>
        <color indexed="8"/>
        <rFont val="Arial Narrow"/>
        <family val="2"/>
      </rPr>
      <t>à charge du TEC</t>
    </r>
  </si>
  <si>
    <t>Art.Add.10.27</t>
  </si>
  <si>
    <r>
      <t>Bourrage, nivellement et dressage ultérieur des voies principales et accessoires (après mise en service) -</t>
    </r>
    <r>
      <rPr>
        <u/>
        <sz val="10"/>
        <color indexed="8"/>
        <rFont val="Arial Narrow"/>
        <family val="2"/>
      </rPr>
      <t>à charge du TEC</t>
    </r>
  </si>
  <si>
    <t>Art.Add.10.26</t>
  </si>
  <si>
    <r>
      <t>Bourrage, nivellement et dressage des voies principales et accessoires avec V=40km/h-</t>
    </r>
    <r>
      <rPr>
        <u/>
        <sz val="10"/>
        <color indexed="8"/>
        <rFont val="Arial Narrow"/>
        <family val="2"/>
      </rPr>
      <t>à charge du TEC</t>
    </r>
  </si>
  <si>
    <t>Art.Add.10.25</t>
  </si>
  <si>
    <r>
      <t>Pré ballastage et ballastage des voies avec une couche d'épaisseur de 30 cm min. concerne: fourniture et mise en œuvre  de ballasts 31,5/50 sur 30 CM d'épaisseur (sous le niveau des traverses)</t>
    </r>
    <r>
      <rPr>
        <u/>
        <sz val="10"/>
        <color indexed="8"/>
        <rFont val="Arial Narrow"/>
        <family val="2"/>
      </rPr>
      <t xml:space="preserve"> </t>
    </r>
    <r>
      <rPr>
        <sz val="10"/>
        <color indexed="8"/>
        <rFont val="Arial Narrow"/>
        <family val="2"/>
      </rPr>
      <t>de part et d'autre des zones en béton des rails jaquettes et sous toutes les traverses en béton= à charge du TEC.</t>
    </r>
  </si>
  <si>
    <t>Art.Add.10.24</t>
  </si>
  <si>
    <r>
      <t>Fourniture et pose de boites d'évacuations des eaux de la gorge du rail. Concerne: rails jaquettes-</t>
    </r>
    <r>
      <rPr>
        <u/>
        <sz val="10"/>
        <color indexed="8"/>
        <rFont val="Arial Narrow"/>
        <family val="2"/>
      </rPr>
      <t>à charge du TEC</t>
    </r>
  </si>
  <si>
    <t>Art.Add.10.23</t>
  </si>
  <si>
    <r>
      <t>Pose des rails encapsulés en voies-selon plan- concerne pose de voies équipées de rails conforme au métré ci-avant y compris jaquettes et fixations sur les nouvelles traverses en béton-</t>
    </r>
    <r>
      <rPr>
        <u/>
        <sz val="10"/>
        <color indexed="8"/>
        <rFont val="Arial Narrow"/>
        <family val="2"/>
      </rPr>
      <t>à charge du TEC</t>
    </r>
  </si>
  <si>
    <t>Art.Add.10.22</t>
  </si>
  <si>
    <r>
      <t>Déchargement de rails le long des voies y compris jaquettes . Concerne: fourniture des rails pour alignement droit et courbes de longueurs diverses, y compris, encapsulation élastique(jaquette) pour voies noyées-rails conforme aux descriptions du CSC-</t>
    </r>
    <r>
      <rPr>
        <u/>
        <sz val="10"/>
        <color indexed="8"/>
        <rFont val="Arial Narrow"/>
        <family val="2"/>
      </rPr>
      <t>à charge du TEC</t>
    </r>
  </si>
  <si>
    <t>Art.Add.10.21</t>
  </si>
  <si>
    <r>
      <t>Pose des traverses en béton de part et d'autre de la dalle des rails jaquette et sous toute la surface de la nouvelle dalle de passage sur voies. -</t>
    </r>
    <r>
      <rPr>
        <u/>
        <sz val="10"/>
        <color indexed="8"/>
        <rFont val="Arial Narrow"/>
        <family val="2"/>
      </rPr>
      <t>à charge du TEC</t>
    </r>
  </si>
  <si>
    <t>Art.Add.10.20</t>
  </si>
  <si>
    <r>
      <t>Déchargement de traverses neuves en béton  le long des voies concerne: fourniture de traverses en béton monoblocs y compris les accessoires et scelles pour fixations des rails-Traverses selon description du CSC (de part et d'autre des dalles en béton armé)et sous toute la surface de la nouvelle dalle-</t>
    </r>
    <r>
      <rPr>
        <u/>
        <sz val="10"/>
        <color indexed="8"/>
        <rFont val="Arial Narrow"/>
        <family val="2"/>
      </rPr>
      <t>à charge du TEC</t>
    </r>
  </si>
  <si>
    <t>Art.Add.10.19</t>
  </si>
  <si>
    <r>
      <t>Dépose de traverses en bois (démolition et évacuation de traverses en bois existantes) concerne: voies existantes au droit du nouveau passage sur voies avec de nouveaux rails jaquettes y compris démontage et enlèvement et évacuation des traverses en bois existantes (de part et d'autre des dalles en béton armé)-</t>
    </r>
    <r>
      <rPr>
        <u/>
        <sz val="10"/>
        <color indexed="8"/>
        <rFont val="Arial Narrow"/>
        <family val="2"/>
      </rPr>
      <t>à charge du TEC</t>
    </r>
  </si>
  <si>
    <t>Art.Add.10.18</t>
  </si>
  <si>
    <r>
      <t>Dépose de rails(Càd sciage et évacuation de rails existants) concerne: voies existantes au droit du nouveau passage sur voies avec de nouveaux rails jaquettes y compris démontage et enlèvement et évacuation des  rails existants  et toutes les attaches et fixations, et sciages de tous les rails,... -</t>
    </r>
    <r>
      <rPr>
        <u/>
        <sz val="10"/>
        <color indexed="8"/>
        <rFont val="Arial Narrow"/>
        <family val="2"/>
      </rPr>
      <t>à charge du TEC</t>
    </r>
  </si>
  <si>
    <t>Art.Add.10.17</t>
  </si>
  <si>
    <t>PG</t>
  </si>
  <si>
    <t xml:space="preserve">Repose des câbles, gaines et conduites dans les nouveaux caniveaux à câbles dans la zone de rails jaquettes. </t>
  </si>
  <si>
    <t>Art.Add.10.16</t>
  </si>
  <si>
    <t>QP</t>
  </si>
  <si>
    <t>Caniveau rectangulaire fermé  en béton armé avec couvercle en béton armé-longueur utile B=50 cm et h=50cm-type D3 et similaire au caniveau existant et classe D400 y compris déblais, fondation en béton C30/37 de 20 cm d'épaisseur et 2 treillis 100/100/10/10 et renforts  à tous les endroits selon plans pour câbles gaines et conduites dans la zone du tram=réalisation de nouveaux caniveaux en béton armé avec un couvercle en béton armé pour trafic lourd au droit des anciens caniveaux démolis.</t>
  </si>
  <si>
    <t>Art.Add.10.15 I7445*</t>
  </si>
  <si>
    <t>kg</t>
  </si>
  <si>
    <t>Armature d'adhérence renforcée BE500S (fourniture et mise en œuvre et pose) pour dalles zone de passage sur voies en rails jaquette.</t>
  </si>
  <si>
    <t>Art.Add.10.13</t>
  </si>
  <si>
    <t>Traitement de surface du béton par brossage. Concerne: Zone de passage sur voies en rails jaquette</t>
  </si>
  <si>
    <t>Art.Add.10.12</t>
  </si>
  <si>
    <t>Fourniture et pose de béton C35/45 concerne Dalles pour rails noyés selon toutes les descriptions du CSC (zone de passage sur voies en rail jaquette)</t>
  </si>
  <si>
    <t>Art.Add.10.11</t>
  </si>
  <si>
    <t xml:space="preserve">Fourniture et pose  de la sous-couche d'empierrement 0/32 d'épaisseur 30cm  sous les rails existants dans la zone des rails jaquette et au droit du futur passage sur voies  y compris dans une zone de 1,2 m de part et d'autre du futur passage sur voies. </t>
  </si>
  <si>
    <t>Art.Add.10.8</t>
  </si>
  <si>
    <t>Fourniture et pose de béton de propreté sous toute la surface de la nouvelle dalle du passage sur voies (ép=12cm)</t>
  </si>
  <si>
    <t>Art.Add.</t>
  </si>
  <si>
    <t xml:space="preserve">Pose de pavés en béton stocké préalablement pour finition de la jonction entre la dalle de béton et voirie existante. Y compris fondation en béton maigre=20 cm et sous fondations de type 2 E=20 cm </t>
  </si>
  <si>
    <t>Art.Add.10.14.</t>
  </si>
  <si>
    <t>Déblais pour coffre des voiries et mise sous profil de la plateforme des rails jaquette  et des accotements sur tout le pourtour de la zone des rails jaquette.- Voir chapitre E-</t>
  </si>
  <si>
    <t>Art.Add.10.9</t>
  </si>
  <si>
    <t xml:space="preserve">Enlèvement et évacuation de la sous-fondation existante   sous les rails existants dans la zone des rails jaquette et au droit du futur passage sur voies  y compris dans une zone de 1,2 m de part et d'autre du futur passage sur voies. </t>
  </si>
  <si>
    <t>Art.Add.10.7</t>
  </si>
  <si>
    <t>T</t>
  </si>
  <si>
    <t xml:space="preserve">Enlèvement et évacuation du ballast existant  sous les rails existants dans la zone des rails jaquette et au droit du futur passage sur voies  y compris dans une zone de 1,2 m de part et d'autre du futur passage sur voies. </t>
  </si>
  <si>
    <t>Art.Add.10.6</t>
  </si>
  <si>
    <t>Démolition y compris évacuation des caniveaux à câbles en béton armé entre les voies  y compris leurs couvercles en béton armé et leurs fondations. Concerne les caniveaux au milieu des voies de trams  entre les deux CV à maintenir. Coté dépôt existant au droit du passage sur voies et de chambre a chambre.</t>
  </si>
  <si>
    <t>Art.Add.10.4</t>
  </si>
  <si>
    <t>Démolition sélective y compris évacuation des bordures en béton et filets d'eau jouxtant les rails du tram y compris leurs fondations.</t>
  </si>
  <si>
    <t>Art.Add.10.3</t>
  </si>
  <si>
    <t>Enlèvement des câbles, conduites et gaines situés dans les caniveaux à câbles  en béton armé entre les voies  avant démolition des caniveaux. Et pose de ceux-ci à coté de la zone des futurs rails jaquettes et protection durant les travaux.</t>
  </si>
  <si>
    <t>art.Add.10.2</t>
  </si>
  <si>
    <t>Déplacement du caténaire et de ses pylônes au droit de la sortie vers l'ancien dépôt et du nouveau passage sur voies pour un repositionnement en dehors du passage des bus si nécessaire à charge du TEC.</t>
  </si>
  <si>
    <t>Art.Add.10.1</t>
  </si>
  <si>
    <t xml:space="preserve">NB: Plusieurs postes concernant la jonction de cette dalle avec les voiries existantes se trouvent dans des autres postes du métré. </t>
  </si>
  <si>
    <t>Art.Add.10 Réalisation du passage sur voies avec rails jaquette et dalle en béton armé</t>
  </si>
  <si>
    <t>P</t>
  </si>
  <si>
    <t>Trapillon en voirie, classe D400-type 5 (rond)   Concerne: pour ouvrages construits sur place à la demande de la DT.</t>
  </si>
  <si>
    <t>J1313*</t>
  </si>
  <si>
    <t>Echelle   Concerne: pour ouvrages construits sur place à la demande de la DT.</t>
  </si>
  <si>
    <t>J1291*</t>
  </si>
  <si>
    <t>Imperméabilisation y compris cimentage  Concerne: pour ouvrages construits sur place à la demande de la DT.</t>
  </si>
  <si>
    <t>J1218*</t>
  </si>
  <si>
    <t>Eléments construits en place= maçonneries pour ouvrages construits sur place à la demande de la DT. Concerne maçonnerie de blocs de béton plein.</t>
  </si>
  <si>
    <t>J1217*</t>
  </si>
  <si>
    <t>Kg</t>
  </si>
  <si>
    <t>Armature d'adhérence renforcée BE500S/TS/ES/RS  Concerne: Radiers, voiles, dalles, poutres, colonnes,… à la demande de la DT.</t>
  </si>
  <si>
    <t>J3124*</t>
  </si>
  <si>
    <t>Béton classe BA C35/45 EE4 WAI 0,45  concerne: béton pour radiers , voiles, dalles, poutres, colonnes,… y compris tous les coffrages, à la demande de la DT.</t>
  </si>
  <si>
    <t>J3115*</t>
  </si>
  <si>
    <t>Béton classe C12/15 concerne: pour ouvrage construit sur place à la demande de le DT.</t>
  </si>
  <si>
    <t>J3111*</t>
  </si>
  <si>
    <t xml:space="preserve">Remblais en sable ciment. Concerne: remblais pour ouvrage construit sur place à la demande de la DT. </t>
  </si>
  <si>
    <t>E4622*</t>
  </si>
  <si>
    <t>Terrassement pour ouvrage d'art- déblais en vue d'une évacuation, valorisable sans traitement. Concerne: déblais pour ouvrage construit sur place  y compris tous les blindages à la demande de la DT.</t>
  </si>
  <si>
    <t>E4610-E*</t>
  </si>
  <si>
    <t xml:space="preserve">Ouvrages construits sur place à la demande de la direction des travaux en cours de chantier </t>
  </si>
  <si>
    <t>Chambre de tirage:: dim 40cm*40cm*100cm en béton armé y compris couvercles pour trafic lourd D400 et liaisons câbles et fourreaux.</t>
  </si>
  <si>
    <t>Art.Add. N°16</t>
  </si>
  <si>
    <t>Chambre de tirage: dim 60cm*60cm*100cm en béton armé y compris couvercles pour trafic lourd D400 et liaisons câbles et fourreaux</t>
  </si>
  <si>
    <r>
      <t>Fourreaux ø</t>
    </r>
    <r>
      <rPr>
        <sz val="11"/>
        <color indexed="8"/>
        <rFont val="Arial Narrow"/>
        <family val="2"/>
      </rPr>
      <t>110mm</t>
    </r>
  </si>
  <si>
    <r>
      <t>Fourreaux</t>
    </r>
    <r>
      <rPr>
        <sz val="11"/>
        <color indexed="8"/>
        <rFont val="Arial Narrow"/>
        <family val="2"/>
      </rPr>
      <t xml:space="preserve"> ø 90mm</t>
    </r>
  </si>
  <si>
    <r>
      <t>Fourreaux ø</t>
    </r>
    <r>
      <rPr>
        <sz val="11"/>
        <color indexed="8"/>
        <rFont val="Arial Narrow"/>
        <family val="2"/>
      </rPr>
      <t>50mm</t>
    </r>
  </si>
  <si>
    <t>Tranchées pour impétrants-type 2 = Eclairage= largeur 0,8m et profondeur 0,7m y compris fourniture et pose de fourreaux repris aux postes ci-dessous.</t>
  </si>
  <si>
    <t>Fourniture et pose et raccordements dans tranchées type 1 de tuyaux en PVC DN 400 ainsi que 2 fourreaux ø110mm</t>
  </si>
  <si>
    <t>Tranchées pour impétrants-type 1 = alimentation bat /auvents= largeur1,4m et profondeur 1,2m</t>
  </si>
  <si>
    <t>Remblais de terres sur le tuyaux de trop plein DN600 du bassin d'infiltration dans la zone de l'exutoire le long de l'autoroute.</t>
  </si>
  <si>
    <t>Art.Add. N°14</t>
  </si>
  <si>
    <t xml:space="preserve">Liaison du tuyau de trop plein (DN600) du bassin d'infiltration à l'ouvrage existant à ciel ouvert le long de l'autoroute avec clapet anti-retour. </t>
  </si>
  <si>
    <t>Art.Add. N°13</t>
  </si>
  <si>
    <t>p</t>
  </si>
  <si>
    <t>Fourniture et pose d'une microstation d'épuration</t>
  </si>
  <si>
    <t>Art.Add. - N°8</t>
  </si>
  <si>
    <t>Fourniture et pose d'éléments de rétention pour bassin d'infiltration enterré en matériaux synthétiques</t>
  </si>
  <si>
    <t>Art.Add. - N°7</t>
  </si>
  <si>
    <t>Fourniture et pose de gaine pour passage de câbles ø110mm</t>
  </si>
  <si>
    <t>Art.Add. - N°6</t>
  </si>
  <si>
    <t>Fourniture et pose d'un séparateur d'hydrocarbures et débourbeur TN100  avec by-pass y compris dalle inférieure et dalle supérieure en béton armé</t>
  </si>
  <si>
    <t>Art.Add. - N°1</t>
  </si>
  <si>
    <t>ARTICLES ADDITIONNELS</t>
  </si>
  <si>
    <t>Prix pour la réalisation d'essais sur les fondations en béton maigre</t>
  </si>
  <si>
    <t>Prix pour la réalisation d'essais de portance des fondations des voiries, des zones de parkings et des accotements par un laboratoire agréé - Mesure du coefficient de compressibilité (M1) (sur fondations : M1 = 110 MPa)</t>
  </si>
  <si>
    <t>F.4.2.</t>
  </si>
  <si>
    <t>Prix pour la réalisation d'essais de portance des sous-fondations en empierrement des voiries, des zones de parkings et des accotements par un laboratoire agréé - Mesure du coefficient de compressibilité (M1) (sur empierrement de sous-fondations : M1 = 35 MPa)</t>
  </si>
  <si>
    <t>F.3.4.</t>
  </si>
  <si>
    <t>Prix pour la réalisation d'essais de portance de couches de remblais et du fond de coffre des voiries, des zones de parkings et des accotements par un laboratoire agréé - Mesures du coefficient de compressibilité (M1) (sur couches de remblais = M1 = 11 MPa et sur fond de coffre voirie et parkings et accotements : M1 = 17 MPa)</t>
  </si>
  <si>
    <t>E.3.</t>
  </si>
  <si>
    <t>CHAPITRE ESSAIS</t>
  </si>
  <si>
    <t>SR</t>
  </si>
  <si>
    <t>Travaux divers à la demande du MO</t>
  </si>
  <si>
    <t>Art. Add.</t>
  </si>
  <si>
    <t>Vérification des déblais/remblais par géomètre par l'entreprise après réalisation des différents coffres (après enlèvement des terres arables) et indication des terres à réutiliser en remblais dans l'ensemble du site et des terres à évacuer si nécessaire et avec indication des volumes de terres à fournir en remblais.</t>
  </si>
  <si>
    <t>Confirmation des niveaux des différents coffres des futurs bâtiments, des nouvelles voiries et des accotements et des nouveaux bassins par un géomètre par l'entreprise en respectant les différents niveaux et pentes et reliefs des terrains et calculs des volumes des déblais et des remblais.</t>
  </si>
  <si>
    <t>Relevés géomètre par l'entreprise du site et des terrains après enlèvement des terres arables</t>
  </si>
  <si>
    <t>Confirmation par l'entreprise des relevés topographiques des terrains existants du site par un géomètre avant  enlèvement des terres arables</t>
  </si>
  <si>
    <t>Etats des lieux et récolements dans la zone des travaux</t>
  </si>
  <si>
    <t>X5302*</t>
  </si>
  <si>
    <t>E.1.0</t>
  </si>
  <si>
    <t>Etats des lieux et récolements des voiries existantes de tout le site et de leurs accotements et des voiries en amont empruntées par l'entreprise et le pourtour des bâtiments et rue A.Delvaux</t>
  </si>
  <si>
    <t>X5301*</t>
  </si>
  <si>
    <t xml:space="preserve">Plan après travaux - As-Built - </t>
  </si>
  <si>
    <t>X5000*</t>
  </si>
  <si>
    <t>X.5.</t>
  </si>
  <si>
    <t>h</t>
  </si>
  <si>
    <t>Utilisation d'un engin de terrassement, puissance comprise entre 50 kW et 75 kW</t>
  </si>
  <si>
    <t>X2220</t>
  </si>
  <si>
    <t>Utilisation d'un camion de charge utile supérieure à 15T</t>
  </si>
  <si>
    <t>X2130</t>
  </si>
  <si>
    <t>Prestation de chef d'équipe</t>
  </si>
  <si>
    <t>X1150</t>
  </si>
  <si>
    <t>Prestation d'ouvrier qualifié du 2ème échelon</t>
  </si>
  <si>
    <t>X1140</t>
  </si>
  <si>
    <t>Prestation d'ouvrier spécialisé</t>
  </si>
  <si>
    <t>X1120</t>
  </si>
  <si>
    <t>Prestation d'ouvrier non qualifié</t>
  </si>
  <si>
    <t>X1110</t>
  </si>
  <si>
    <t>Chapitre X - TRAVAUX EN REGIE ET DIVERS</t>
  </si>
  <si>
    <t>Marques routières permanentes = Système pleins, films épais avec produits extrudés, marques figurés, sigle handicapé pour emplacement place de parking</t>
  </si>
  <si>
    <t>S2520*</t>
  </si>
  <si>
    <t>Marques routières permanentes = Système plans, enduit à chaud et extrudé (garantie 3 ans), ligne continue, largeur 10 &lt;= B &lt;= 30 cm = concerne: lignes continues de largeur 30 cm pour les emplacements des bus et accès/entrée/sortie et dans le site.</t>
  </si>
  <si>
    <t>S2411</t>
  </si>
  <si>
    <t>Marques routières permanentes = Système plans, peinture routière (garantie 1 an), autres marques, passage pour piéton, largeur B = 50 cm</t>
  </si>
  <si>
    <t>S2122</t>
  </si>
  <si>
    <t>Travaux préparatoires aux marquages, prémarquage ligne continue</t>
  </si>
  <si>
    <t>S1411</t>
  </si>
  <si>
    <t>Travaux préparatoires aux marquages nettoyages des hydrocarbures et prémarquages lignes continues et lignes discontinues et marques figuratives</t>
  </si>
  <si>
    <t>S1140-E*</t>
  </si>
  <si>
    <t>Chapitre S - SIGNALISATION HORIZONTALE</t>
  </si>
  <si>
    <t>SAJ</t>
  </si>
  <si>
    <t>Plantation, arbustes selon avis M.O.</t>
  </si>
  <si>
    <t>O4300*</t>
  </si>
  <si>
    <t>Plantation, arbres selon avis M.O. =Plantations arbres d'essences indigènes.</t>
  </si>
  <si>
    <t>O4100*</t>
  </si>
  <si>
    <t>Gazonnement par semis de pelouse</t>
  </si>
  <si>
    <t>O2210*</t>
  </si>
  <si>
    <t>Amélioration du sol (amendement organique, engrais organique, engrais minéral)</t>
  </si>
  <si>
    <t>O1300*</t>
  </si>
  <si>
    <t>Chapitre O - GAZONNEMENT, PLANTATIONS ET MOBILIER URBAIN</t>
  </si>
  <si>
    <t>mise à niveau de la borne de gaz à l'entrée se situant coté rue Auguste Delvaux.</t>
  </si>
  <si>
    <t>M.1.4.</t>
  </si>
  <si>
    <t>Elagage d'arbres à hautes tiges- hauteur 10&lt;H&lt;= 15 m avec évacuation, concerne les arbres situés le long de la clôture côté sud.</t>
  </si>
  <si>
    <t>Art.Add.M10.2  M9523-E*</t>
  </si>
  <si>
    <t>Elagage d'arbres à hautes tiges- hauteur H&lt;= 10m avec évacuation, concerne les arbres situés le long de la clôture côté sud.</t>
  </si>
  <si>
    <t>Art.Add.M10.2  M9521-E*</t>
  </si>
  <si>
    <t>Mise à niveaux de la borne de la SWDE  coté rue Auguste Delvaux.</t>
  </si>
  <si>
    <t>Mise à niveau de trappillons de bouches d'incendie</t>
  </si>
  <si>
    <t>M1960</t>
  </si>
  <si>
    <t>Mise à niveau de bouches à clés</t>
  </si>
  <si>
    <t>M1950</t>
  </si>
  <si>
    <t>Mise à niveau d'avaloirs</t>
  </si>
  <si>
    <t>M1930</t>
  </si>
  <si>
    <t>Mise à niveau de grilles</t>
  </si>
  <si>
    <t>M1920</t>
  </si>
  <si>
    <t>Mise à niveau de trappillon et CV. Concerne: les  CV et autres dans  la zone de passage sur voies.</t>
  </si>
  <si>
    <t>M1910*</t>
  </si>
  <si>
    <t>Chapitre M - TRAVAUX D'ENTRETIEN ET DE REPARATION</t>
  </si>
  <si>
    <t>Signalisation Verticale sur voirie: démontage, stockage et remontage après le chantier .</t>
  </si>
  <si>
    <t>Signalisation verticale complémentaire de chantier: dépose d'un signald'indication,3m²&lt;S&lt;=5m²</t>
  </si>
  <si>
    <t>L8143-M</t>
  </si>
  <si>
    <t>Signalisation verticale complémentaire de chantier: installation d'un signald'indication,3m²&lt;S&lt;=5m²</t>
  </si>
  <si>
    <t>L8143-I</t>
  </si>
  <si>
    <t>Signalisation verticale complémentaire de chantier: fourniture d'un signald'indication,3m²&lt;S&lt;=5m²</t>
  </si>
  <si>
    <t>L8143-F</t>
  </si>
  <si>
    <t>Art.Add. Démontage, Stockage et remontage après travaux de signalisation verticale existantes superficie&lt;1m² et poteau de supports, y compris fondations en béton armé à refaire.</t>
  </si>
  <si>
    <t>L1201*</t>
  </si>
  <si>
    <t>Chapitre L - SIGNALISATION</t>
  </si>
  <si>
    <t>Croisements et passages des nouveaux égouts sous les égouts existants (terrassements en tunnel)</t>
  </si>
  <si>
    <t>Selon E.4.4 clauses Add</t>
  </si>
  <si>
    <t>E.4.4.</t>
  </si>
  <si>
    <t>Croisements et passages des nouveaux égouts sous les impétrants existants (terrassements en tunnel)</t>
  </si>
  <si>
    <t xml:space="preserve">Petits ouvrages de soutènement en L ou en Ʇ en béton armé coulés sur place et petits ouvrages quelconques  en béton armé coulé sur place  (y compris déblais des ouvrages, fourniture et pose des bétons, coffrages, armatures,  blindages, remblais au sable stabilisé, … tout compris)
</t>
  </si>
  <si>
    <t>Art.Add. J10</t>
  </si>
  <si>
    <t>J</t>
  </si>
  <si>
    <t>Raccordement des tuyaux sur les tuyaux d'égouts existants du site.</t>
  </si>
  <si>
    <t>Art.Add.J8</t>
  </si>
  <si>
    <t>Raccordement de tuyaux sur des tuyaux d'égouts existants avec démolition locale de ceux-ci et réalisation d'une nouvelle chambre de visite raccordée à tous les tuyaux. Ce poste comprend :
- Nouvelle chambre de visite en béton armé à construire sur place sur les égouts existants (y compris terrassements, blindages, maintien à sec des fouilles, déblais, fourniture et pose et mise en œuvre des bétons (C35/45), des coffrages, des armatures, démolitions et évacuations des tuyaux existants au droit de la chambre à construire, scellements étanches avec les tuyaux existants et scellements étanches avec les nouveaux tuyaux d'égouts, cunette de fond de chambre en béton lissé, échelle, dalle supérieure et couvercle et taque de visite pour trafic lourd (D400), remblais au sable stabilisé, ... tout compris.
Concerne= travaux dans le site existant et dans la zone de passage sur voies.</t>
  </si>
  <si>
    <t>Art.Add. J9</t>
  </si>
  <si>
    <r>
      <t xml:space="preserve">Raccordements et liaisons des nouveaux égouts sur chambres de visite existantes quelque soit les diamètres des nouveaux égouts et leurs profondeurs et quelque soit les profondeurs des chambres de visite existantes (déblais , blindages, assèchement des fouilles, forages dans la paroi des chambres, scellements étanches des tuyaux remblais au sable stabilisé, ... tout compris selon CSC).
</t>
    </r>
    <r>
      <rPr>
        <i/>
        <u/>
        <sz val="10"/>
        <color indexed="8"/>
        <rFont val="Arial Narrow"/>
        <family val="2"/>
      </rPr>
      <t>NB :</t>
    </r>
    <r>
      <rPr>
        <i/>
        <sz val="10"/>
        <color indexed="8"/>
        <rFont val="Arial Narrow"/>
        <family val="2"/>
      </rPr>
      <t xml:space="preserve"> Les raccordements et liaisons des tuyaux d'avaloirs, de raccordements particuliers et des drains sont prévues dans un autre poste = I4211* y compris liaisons sur toutes les chambres de visite existantes (nouvelles et anciennes CV existantes dans le site)</t>
    </r>
    <r>
      <rPr>
        <sz val="10"/>
        <color indexed="8"/>
        <rFont val="Arial Narrow"/>
        <family val="2"/>
      </rPr>
      <t xml:space="preserve"> Concerne= travaux dans le site existant et dans la zone de passage sur voies.</t>
    </r>
  </si>
  <si>
    <t xml:space="preserve">Art.Add. J7 </t>
  </si>
  <si>
    <t>Fourniture et pose de barrière coulissante autoportante avec partie fixe inclue dans la prolongation de la barrière (et devant celle-ci) pour accès du site. Y compris les fondations en béton armé et  tout le fonctionnement-voir descriptions Art.Add J5 et plan.</t>
  </si>
  <si>
    <t>Art.Add. J5</t>
  </si>
  <si>
    <t>Fourniture et pose d'une barrière levante à l'intérieur du site. Y compris les fondations en béton armé et  tout le fonctionnement.</t>
  </si>
  <si>
    <t>Art.Add.N°12</t>
  </si>
  <si>
    <t xml:space="preserve">Fourniture et pose de portillons pour les clôtures  aux coins du site. </t>
  </si>
  <si>
    <t>Art.Add. J4</t>
  </si>
  <si>
    <t>adaptation des ouvrages</t>
  </si>
  <si>
    <t xml:space="preserve">Art.Add.J3 suite </t>
  </si>
  <si>
    <t>Alimentation électrique et rapatriement des alarmes  sur toute la périphérie du site</t>
  </si>
  <si>
    <t>Protection périmétrique de la clôture  sur toute la périphérie du site</t>
  </si>
  <si>
    <t>Fourniture et pose de clôture sur toute la périphérie du site (h=2,5m).</t>
  </si>
  <si>
    <t>Art.Add. J3</t>
  </si>
  <si>
    <t xml:space="preserve">Rehausse du niveau des chambres de visite existantes (sur les égouts existants du site) </t>
  </si>
  <si>
    <t>Art.Add. J2</t>
  </si>
  <si>
    <t xml:space="preserve">Abaissement du niveau des chambres de visite existantes (sur les égouts existants du site) </t>
  </si>
  <si>
    <t>Art.Add. J1</t>
  </si>
  <si>
    <t>Barrière d'accès double ventaux, largeur utile 4 m dans la clôture  concerne: le petit BI à l'entrée</t>
  </si>
  <si>
    <t>J8332* Art.Add.</t>
  </si>
  <si>
    <t>J.1.3.</t>
  </si>
  <si>
    <t>Clôture, hauteur ≈ 1,70 m autour du bassin d'infiltration concerne: le petit BI à l'entrée</t>
  </si>
  <si>
    <t>J8312* Art.Add.</t>
  </si>
  <si>
    <t xml:space="preserve">Vanne murale réglable dans la chambre amont des bassins d'infiltration </t>
  </si>
  <si>
    <t>J8002*</t>
  </si>
  <si>
    <t xml:space="preserve">Empierrement et géotextile dans le fond du petit BI (épaisseur ≈ 50 cm) </t>
  </si>
  <si>
    <t>J7302*</t>
  </si>
  <si>
    <t>t</t>
  </si>
  <si>
    <t>Enrochements des berges et partiellement du fond du petit bassin d'infiltration autour des tuyaux  et sur tout le pourtour du bassin et  sur toute la hauteur des berges  y compris béton maigre. Concerne: le petit BI à l'entrée.</t>
  </si>
  <si>
    <t>J7301*</t>
  </si>
  <si>
    <t>Chambre en amont de l'exutoire vers l'autoroute, CV; couvercle D400 kN, échelle, tuyaux d'arrivée et de sortie, scellements étanches;…-(CV coulée sur place en béton armé)</t>
  </si>
  <si>
    <t>J3128*</t>
  </si>
  <si>
    <t>Chambre en aval  du bassin d'infiltration, CV, couvercle amovible D400 kN, échelle , paroi intérieure en béton armé avec orifice DN500 et plaque inox réglable, fond de décantation ,tuyaux d'arrivée et de sortie, scellement étanche,…-(CV coulée sur place en béton armé)</t>
  </si>
  <si>
    <t>J3127*</t>
  </si>
  <si>
    <t>Chambre  en amont du bassin d'infiltration = CV, couvercle amovible D 400 kN, échelle, fond de décantation, tuyaux d'arrivée et de sortie, scellements étanches, dispositif de répartition équivalente des débits,…-(CV coulée sur place en béton armé)</t>
  </si>
  <si>
    <t>J3126*</t>
  </si>
  <si>
    <r>
      <t xml:space="preserve">Chambre de visite complète 2 m &lt; h &lt; 3 m 
</t>
    </r>
    <r>
      <rPr>
        <i/>
        <sz val="10"/>
        <color indexed="8"/>
        <rFont val="Arial Narrow"/>
        <family val="2"/>
      </rPr>
      <t xml:space="preserve">Sur tuyaux de tous diamètres y compris tous les raccordements y compris chambres de chute. 1CV sur diamètre 300, 5CV sur diamètre 400, 2CV sur diamètre 600 </t>
    </r>
  </si>
  <si>
    <t>J1202*</t>
  </si>
  <si>
    <t>J.1.</t>
  </si>
  <si>
    <r>
      <t xml:space="preserve">Chambre de visite complète 1 m &lt; h &lt; 2 m 
</t>
    </r>
    <r>
      <rPr>
        <i/>
        <sz val="10"/>
        <color indexed="8"/>
        <rFont val="Arial Narrow"/>
        <family val="2"/>
      </rPr>
      <t>Sur tuyaux de tous diamètres y compris tous les raccordements y compris chambres de chute et y compris CV sur sortie DEP toiture.</t>
    </r>
    <r>
      <rPr>
        <sz val="10"/>
        <color indexed="8"/>
        <rFont val="Arial Narrow"/>
        <family val="2"/>
      </rPr>
      <t xml:space="preserve"> 1CV sur diamètre 200, 21CV sur diamètre 300, 1CV sur diamètre 400, 2CV sur diamètre 500 et 2CV sur diamètre 600 </t>
    </r>
  </si>
  <si>
    <t>J1201*</t>
  </si>
  <si>
    <t>Chambre de visite complète h &lt; 1m (complète avec trapillon) sur tuyaux DN200, DN250 et DN315 et DN400 y compris tous les raccordements, …</t>
  </si>
  <si>
    <t>J1101*</t>
  </si>
  <si>
    <t>Chapitre J - PETITS OUVRAGES D'ART</t>
  </si>
  <si>
    <t>Raccordements et liaisons des sorties des nouveaux caniveaux et des nouveaux tuyaux sur les attentes existantes et sur les chambres existantes quelque soit les profondeurs (déblais, blindages, forages dans les parois des chambres et caniveaux et tuyaux, scellements étanches des tuyaux, remblais au sable-ciment, ...)</t>
  </si>
  <si>
    <t>I.7.</t>
  </si>
  <si>
    <r>
      <t xml:space="preserve">Inspection visuelle par caméra autotractée de canalisations de tous diamètres (DN &lt;= 1200 mm) depuis l'intérieur de la canalisation 
</t>
    </r>
    <r>
      <rPr>
        <i/>
        <sz val="10"/>
        <color indexed="8"/>
        <rFont val="Arial Narrow"/>
        <family val="2"/>
      </rPr>
      <t>Sur l'ensemble des réseaux d'égouttages</t>
    </r>
  </si>
  <si>
    <t>I9311*</t>
  </si>
  <si>
    <t>I.2.</t>
  </si>
  <si>
    <t>Caniveaux à fente en béton armé - Percement des caniveaux au moment de la fabrication, raccordements et toutes sujétions et travaux nécessaires à la méthodologie de pose selon Art.Add. N°5 et C.35.</t>
  </si>
  <si>
    <t>I7804*</t>
  </si>
  <si>
    <t>Caniveau a fente en béton armé - puisard  collecteur de sable  avec élément inférieur 1mX1m  avec sortie en diamètre 300 et  couvercle circulaire en fonte pour trafic lourd selon Art.Add. N°5 et C.35.</t>
  </si>
  <si>
    <t>I7803*</t>
  </si>
  <si>
    <t>Caniveau à fente en béton armé - puisard collecteur de sable avec élément inférieur et sortie diamètre 300 et avec  grille séparée en fonte pour trafic lourd selon Art.Add.n°5 et  Art C.35.</t>
  </si>
  <si>
    <t>I7802*</t>
  </si>
  <si>
    <t>Fourniture et pose de caniveaux à fente en béton armé y compris joints d'étanchéité entre éléments, pièces d'extrémité, fondation en béton armé et mortier de pose selon Art.Add.5 et C.35</t>
  </si>
  <si>
    <t>I7801*</t>
  </si>
  <si>
    <r>
      <t xml:space="preserve">Avaloir, classe D400, avec coupe-odeur, pour filet d'eau de largeur : B = 50cm, surface d'absorption : S &gt;= 25 dm²
</t>
    </r>
    <r>
      <rPr>
        <i/>
        <sz val="10"/>
        <color indexed="8"/>
        <rFont val="Arial Narrow"/>
        <family val="2"/>
      </rPr>
      <t>Avaloirs dans les filets d'eau de 50 cm de large</t>
    </r>
  </si>
  <si>
    <t>I6112*</t>
  </si>
  <si>
    <t>I.6.</t>
  </si>
  <si>
    <r>
      <t xml:space="preserve">Avaloir, classe D400, avec coupe-odeur, pour filet d'eau de largeur : B = 30cm, surface d'absorption : S &gt;= 18dm²
</t>
    </r>
    <r>
      <rPr>
        <i/>
        <sz val="10"/>
        <color indexed="8"/>
        <rFont val="Arial Narrow"/>
        <family val="2"/>
      </rPr>
      <t>Avaloirs dans les filets d'eau de 30 cm de large</t>
    </r>
  </si>
  <si>
    <t>I6110*</t>
  </si>
  <si>
    <t>Gaines en PVC rigide, SDR 34, diamètre : DN = 160 mm</t>
  </si>
  <si>
    <t>I4426*</t>
  </si>
  <si>
    <t>Gaines en PVC rigide, SDR 34, diamètre : DN = 110 mm</t>
  </si>
  <si>
    <t>I4425*</t>
  </si>
  <si>
    <t>Raccordement : tubulure pour descente de toiture (Bat et auvents) y compris les raccords entre les parties verticales et les parties horizontales et toutes les pièces spéciales et coudes,…</t>
  </si>
  <si>
    <t>I4320</t>
  </si>
  <si>
    <t>I.3.</t>
  </si>
  <si>
    <t>Fourniture et pose de petite chambre de visite en béton armé avec couvercle pour trafic lourd qui reçoit les tuyaux des raccordements particuliers (EU, EF et EP) près des façades des bâtiments (déblais, fourniture et pose de la chambre complète, raccordements des tuyaux à l'amont et à l'aval, raccordements des 2 tuyaux en amont de la CV à tous les endroits nécessaires, remblai au sable ciment, ...)</t>
  </si>
  <si>
    <t>I4232*</t>
  </si>
  <si>
    <t>I.3.2.</t>
  </si>
  <si>
    <t>Raccord de tuyau  sur tuyau existant 250 &lt;= DN &lt;= 500 mm (Art Add)</t>
  </si>
  <si>
    <t>I4231 Bis*</t>
  </si>
  <si>
    <t>Raccord de tuyau DN &lt; =250 mm sur tuyau existant
Pour drains, pour raccordements avaloirs, pour raccordement particuliers (y compris liaisons sur tous les tuyaux existants (nouveaux tuyaux et anciens tuyaux d'égouts existants dans le site) quelques soient les diamètres et les profondeurs des tuyaux</t>
  </si>
  <si>
    <t>I4231*</t>
  </si>
  <si>
    <t>Raccord de tuyaux sur CV existante en béton de tuyaux de diamètre 250mm&lt;=DN&lt;=500mm</t>
  </si>
  <si>
    <t>I4212*</t>
  </si>
  <si>
    <t>Raccord de tuyau DN &lt;= 250 mm sur chambre de visite existante en béton 
Pour drains, pour raccordements avaloirs, pour raccordements particuliers (y compris liaisons sur toutes les CV existantes (nouvelles et anciennes CV existantes dans le site)) pour les raccords des reprises DEP des auvents sur CV</t>
  </si>
  <si>
    <t>I4211*</t>
  </si>
  <si>
    <r>
      <t xml:space="preserve">Tuyau de raccordement diamètre 110 &lt; = DN &lt; 200 mm en PP SN10
Raccords particuliers EU Ø110mm; EF Ø110mm; EP Ø200mm; AV Ø200mm; Ø160mm aux endroits nécessaires.
Y compris pièces spéciales et coudes et T (lit de pose en béton et enrobage sable stabilisé) raccords particuliers et raccords EU et EF et raccords avaloirs DN200mm et raccords EP Bâtiments et parties verticales à l'intérieur des bâtiments avec couvercles EU et EF sur les tuyaux respectifs et avec raccords aux DEP verticales pour les tuyaux EP. Le poste comprend également tous les raccordements des tuyaux les uns avec les autres (avec coudes à 45°) à la sortie des bât. (raccords EU sur EF Ø110mm et raccords EP sur EP Ø200mm - selon CSC)
</t>
    </r>
    <r>
      <rPr>
        <i/>
        <sz val="10"/>
        <color indexed="8"/>
        <rFont val="Arial Narrow"/>
        <family val="2"/>
      </rPr>
      <t>NB : y compris les terrassements pour tous les tuyaux de raccordements des avaloirs et pour tous les raccords particuliers (EU, EF et EP) et y compris les remblais au sable stabilisé ou terres chaulées au-dessus des tuyaux de raccordements jusqu'au fond des coffres.</t>
    </r>
  </si>
  <si>
    <t>I4121*</t>
  </si>
  <si>
    <t xml:space="preserve">Tuyau en PP SN10, DN = 630 mm, lit de pose en béton et enrobage en béton C25/30 car faible profondeur </t>
  </si>
  <si>
    <t>I3644*</t>
  </si>
  <si>
    <t>Tuyau en PP SN10, DN = 630 mm, lit de pose en béton et enrobage au sable stabilisé.</t>
  </si>
  <si>
    <t>I3643*</t>
  </si>
  <si>
    <t>Tuyau en PP SN10, DN = 500 mm, lit de pose en béton et enrobage au sable stabilisé.</t>
  </si>
  <si>
    <t>I3641*</t>
  </si>
  <si>
    <t>Tuyau en PP SN10, DN = 400 mm, lit de pose en béton et enrobage au sable stabilisé. Tuyaux EP et alimentations et sorties grand bassin.</t>
  </si>
  <si>
    <t>I3639*</t>
  </si>
  <si>
    <t xml:space="preserve">Tuyaux en PP SN10, DN = 315 mm, lit de pose et enrobage en béton C25/30 car faible profondeur sous trafic concerne: tuyaux de liaisons entre les caniveaux à fente (puisards collecteur de sable) et les cv sur les égouts et y compris tous les coudes et toutes les pièces spéciales et tous les scellements étanches. </t>
  </si>
  <si>
    <t>I3638*</t>
  </si>
  <si>
    <t>Tuyau en PP SN10, DN = 315 mm, lit de pose en béton et enrobage au sable stabilisé
Tuyaux EP et trop plein petit bassin et alimentation et sortie petit bassin.</t>
  </si>
  <si>
    <t>I3637*</t>
  </si>
  <si>
    <t>Tuyau en PP SN10, DN = 250 mm, lit de pose et enrobage en béton C25/30 car faible profondeur sous trafic
Tuyaux EP.</t>
  </si>
  <si>
    <t>I3636*</t>
  </si>
  <si>
    <t>Tuyau en PP SN10, DN = 200 mm, lit de pose et enrobage en béton C25/30 car faible profondeur sous trafic
Tuyaux EP=concerne reprise EU et DEP auvents et raccordements.</t>
  </si>
  <si>
    <t>I3635*</t>
  </si>
  <si>
    <t>Tuyau en PP SN10, DN = 200 mm, lit de pose en béton et enrobage au sable stabilisé
Tuyaux EU=concerne reprise EU et DEP auvents et raccordements.</t>
  </si>
  <si>
    <t>I3634*</t>
  </si>
  <si>
    <t>Matériau filtrant, géotextile non tissé
Concerne : Drains autour du bâtiment et sous les fondations des zones revêtues.</t>
  </si>
  <si>
    <t>I1610*</t>
  </si>
  <si>
    <t>I.1.1.</t>
  </si>
  <si>
    <r>
      <t xml:space="preserve">Matériau drainant, pierres 4/14
</t>
    </r>
    <r>
      <rPr>
        <i/>
        <sz val="10"/>
        <color indexed="8"/>
        <rFont val="Arial Narrow"/>
        <family val="2"/>
      </rPr>
      <t>Concerne : Drains autour du bâtiment</t>
    </r>
    <r>
      <rPr>
        <sz val="10"/>
        <color indexed="8"/>
        <rFont val="Arial Narrow"/>
        <family val="2"/>
      </rPr>
      <t xml:space="preserve"> et sous les fondations des zones revêtues.</t>
    </r>
  </si>
  <si>
    <t>I1540*</t>
  </si>
  <si>
    <r>
      <t xml:space="preserve">Drainage de type 1, tuyau annelé en PVC non plastifié, diamètre : DN = 80 mm 
</t>
    </r>
    <r>
      <rPr>
        <i/>
        <sz val="10"/>
        <color indexed="8"/>
        <rFont val="Arial Narrow"/>
        <family val="2"/>
      </rPr>
      <t>Concerne : Les drains sous revêtements sous le niveau inférieur des sous fondations en empierrement et drains sur le pourtour du  bâtiment(NB : Les terrassements sont inclus dans le prix des drains càd dans le présent poste).</t>
    </r>
  </si>
  <si>
    <t>I1134*</t>
  </si>
  <si>
    <t>Chapitre I - DRAINAGE ET EGOUTTAGE</t>
  </si>
  <si>
    <t>Dalle de dissuasion/Borne de balisage en béton préfabriqué à coller y compris la fourniture de la colle et collage - selon descriptions CSC</t>
  </si>
  <si>
    <r>
      <t xml:space="preserve">Délimiteur de trafic (chasse roue) en béton préfabriqué à coller y compris la fourniture de la colle et collage-type100=1mX0,2mX0,10m + 2trous pour ancrages au sol= y compris ancrages </t>
    </r>
    <r>
      <rPr>
        <sz val="10"/>
        <color indexed="8"/>
        <rFont val="Calibri"/>
        <family val="2"/>
      </rPr>
      <t>ø</t>
    </r>
    <r>
      <rPr>
        <sz val="10"/>
        <color indexed="8"/>
        <rFont val="Arial Narrow"/>
        <family val="2"/>
      </rPr>
      <t>16mm - selon descriptions du CSC</t>
    </r>
  </si>
  <si>
    <t>Joint longitudinal entre bordure et dalle en béton armé et entre filets d'eau et bordures en produit de scellement</t>
  </si>
  <si>
    <t>H3930*</t>
  </si>
  <si>
    <t>H.1.2.</t>
  </si>
  <si>
    <t>Sciage de filet d'eau en béton préfabriqué</t>
  </si>
  <si>
    <t>H3910*</t>
  </si>
  <si>
    <t>Filet d'eau en béton préfabriqué type II E2 : largeur B=300mm, élément de longueur L=0,5m</t>
  </si>
  <si>
    <t>H3252*</t>
  </si>
  <si>
    <t>Filet d'eau en béton préfabriqué type II E2 : largeur B=300mm, élément de longueur L=1m</t>
  </si>
  <si>
    <t>H3251*</t>
  </si>
  <si>
    <t>Filet d'eau en béton préfabriqué type II A2 : largeur B = 500 mm, élément de longueur L = 0,5m y compris sciages.</t>
  </si>
  <si>
    <t>H3212*</t>
  </si>
  <si>
    <t>Filet d'eau en béton préfabriqué type II A2 : largeur B = 500 mm, élément de longueur L = 1m y compris sciages.</t>
  </si>
  <si>
    <t>H3211*</t>
  </si>
  <si>
    <t>Bordure en béton, type IC2, largeur : B = 150 mm, hauteur : H = 300 mm, élément droit de longueur L &lt; 1 m et élément courbe y compris sciages.</t>
  </si>
  <si>
    <t>H1242*</t>
  </si>
  <si>
    <t>Bordure en béton, type IC2, largeur : B = 150 mm, hauteur : H = 300 mm, élément droit de longueur L = 1 m y compris sciages.</t>
  </si>
  <si>
    <t>H1241*</t>
  </si>
  <si>
    <t>Bordure en béton, type IC1, largeur : B = 150 mm, hauteur : H = 300 mm, élément droit de longueur L &lt; 1 m et élément courbe y compris sciages.</t>
  </si>
  <si>
    <t>H1232*</t>
  </si>
  <si>
    <t>Bordure en béton, type IC1, largeur : B = 150 mm, hauteur : H = 300 mm, élément droit de longueur L = 1 m y compris sciages.</t>
  </si>
  <si>
    <t>H1231*</t>
  </si>
  <si>
    <t>Chapitre H - ELEMENTS LINEAIRES</t>
  </si>
  <si>
    <t>Revêtement en granulats épaisseur E=10 cm.</t>
  </si>
  <si>
    <t>G8832*</t>
  </si>
  <si>
    <t>Revêtement dalle gazon en béton, épaisseur E 120 mm, y compris couche de pose et remplissage et sciages de toutes les dalles gazon Pour les parkings des voitures.</t>
  </si>
  <si>
    <t>G8734*</t>
  </si>
  <si>
    <t>G.5.4.</t>
  </si>
  <si>
    <t xml:space="preserve">Revêtement en dolomie stabilisée au ciment blanc 0/14 et0/7 épaisseur 10 cm </t>
  </si>
  <si>
    <t>G8822*</t>
  </si>
  <si>
    <t>Supplément pour pose au sable stabilisé de pavés en béton pour terre plein</t>
  </si>
  <si>
    <t>G8593*</t>
  </si>
  <si>
    <t>G.4.5.</t>
  </si>
  <si>
    <t>Revêtement en pavés de béton A1 ou A2, rectangle ou carré, épaisseur E = 80 mm  y compris fourniture et pose pavés et jointoiement et couche de pose et sciages de tous les pavés pour la délimitation des emplacements de parkings voitures à chaque extrémité des places avec pavés en croix à poser dans les dalles gazon (pavés 220/110/80)=Pavés noirs</t>
  </si>
  <si>
    <t>G8512*</t>
  </si>
  <si>
    <t>G.4.</t>
  </si>
  <si>
    <t>Revêtement en pavés de béton A1 ou A2, rectangle ou carré, épaisseur E = 80 mm  y compris fourniture et pose pavés et jointoiement et couche de pose et sciages de tous les pavés pour zones trottoirs et accès (pavés 220/110/80)=Pavés gris</t>
  </si>
  <si>
    <t>G8511*</t>
  </si>
  <si>
    <t>Opération sur revêtement , traitement des joints et des bords au moyen d'un produit de scellement coulé à chaud pour les joints entre asphalte existant et nouvelle dalle de béton et caniveaux.</t>
  </si>
  <si>
    <t>G5313*</t>
  </si>
  <si>
    <t>G.2.</t>
  </si>
  <si>
    <t>Opération sur revêtement , traitement des joints et des bords, traitement des joints de chaque coté des caniveaux à fente en béton, fourniture et pose de joint en masse de scellement en partie supérieure de chaque côté de tous les caniveaux en béton=produits pistolés à froid à 2 composants de la famille des polysulfures, résistant aux UV et aux intempéries  et au carburent et y compris couche d'adhérence à appliquer=produit de scellement identique à celui  des joints longitudinaux et transversaux des dalles en béton et décrits  au G.1.2.7.5</t>
  </si>
  <si>
    <t>G5312* Art.Add.</t>
  </si>
  <si>
    <t>Opération sur revêtement , traitement des joints et des bords, traitement des joints de chaque côtés des caniveaux à fente en béton, fourniture et pose de fourrures (joints) en mousse de polyéthylène (densité min 60 Kg/m³) sur la hauteur des caniveaux-selon plan de détail et de part et d'autre de chaque caniveaux.</t>
  </si>
  <si>
    <t>G5311* Art.Add</t>
  </si>
  <si>
    <t>Couche de liant sur la fondation en empierrement lié avant la couche inférieure d'enrobés</t>
  </si>
  <si>
    <t>G5299*</t>
  </si>
  <si>
    <r>
      <t xml:space="preserve">Opération sur revêtement en enrobé, couche de collage sur enrobé bitumineux récent
</t>
    </r>
    <r>
      <rPr>
        <i/>
        <sz val="10"/>
        <color indexed="8"/>
        <rFont val="Arial Narrow"/>
        <family val="2"/>
      </rPr>
      <t>Concerne : voiries  et nouvelles zones en asphalte et pour recollement près de la zone de passage sur voies.</t>
    </r>
  </si>
  <si>
    <t>G5221*</t>
  </si>
  <si>
    <t>Opération sur revêtement  en enrobé, couche de collage sur enrobé bitumineux ancien. Concerne: zone à l entrée du site et zone près du passage sur voies.</t>
  </si>
  <si>
    <t>G5222*</t>
  </si>
  <si>
    <r>
      <t xml:space="preserve">Enrobés à squelette sableux, AC-10-surf4-1 - épaisseur E = 40 mm 
</t>
    </r>
    <r>
      <rPr>
        <i/>
        <sz val="10"/>
        <color indexed="8"/>
        <rFont val="Arial Narrow"/>
        <family val="2"/>
      </rPr>
      <t>Concerne :  jonction voirie existante et zone près du passage sur voies- couche de roulement.</t>
    </r>
  </si>
  <si>
    <t>G2611*</t>
  </si>
  <si>
    <r>
      <t xml:space="preserve">Enrobés à squelette sableux, AC-14base3-1 - épaisseur E = 40 mm 
</t>
    </r>
    <r>
      <rPr>
        <i/>
        <sz val="10"/>
        <color indexed="8"/>
        <rFont val="Arial Narrow"/>
        <family val="2"/>
      </rPr>
      <t xml:space="preserve">Concerne : couche de liaison sous les dalles en béton sur l'entièreté des zones de roulement et de parking du site. </t>
    </r>
  </si>
  <si>
    <t>G2211*</t>
  </si>
  <si>
    <r>
      <t xml:space="preserve">Enrobés à squelette sableux, AC-20base3-1 - épaisseur E = 60 mm 
</t>
    </r>
    <r>
      <rPr>
        <i/>
        <sz val="10"/>
        <color indexed="8"/>
        <rFont val="Arial Narrow"/>
        <family val="2"/>
      </rPr>
      <t>Concerne : jonction voirie existante et zone près du passage sur voies.</t>
    </r>
  </si>
  <si>
    <t>G2111*</t>
  </si>
  <si>
    <r>
      <t xml:space="preserve">Revêtement en béton de ciment, traitement de surface, brossage
</t>
    </r>
    <r>
      <rPr>
        <i/>
        <sz val="10"/>
        <color indexed="8"/>
        <rFont val="Arial Narrow"/>
        <family val="2"/>
      </rPr>
      <t>Dalles en béton armé pour nouvelles zones revêtues.</t>
    </r>
  </si>
  <si>
    <t>G1310</t>
  </si>
  <si>
    <t>G.1.</t>
  </si>
  <si>
    <r>
      <t xml:space="preserve">Revêtement en béton de ciment discontinu, supplément pour armatures
</t>
    </r>
    <r>
      <rPr>
        <i/>
        <sz val="10"/>
        <color indexed="8"/>
        <rFont val="Arial Narrow"/>
        <family val="2"/>
      </rPr>
      <t>(Sur postes G1210 et G1279) treillis</t>
    </r>
    <r>
      <rPr>
        <sz val="10"/>
        <color indexed="8"/>
        <rFont val="Arial Narrow"/>
        <family val="2"/>
      </rPr>
      <t xml:space="preserve"> inférieur et supérieur pour dalle en béton armé pour nouvelle zone revêtues. </t>
    </r>
  </si>
  <si>
    <t>G1292*</t>
  </si>
  <si>
    <t>Dispositifs spéciaux - joints de dilatation
Dalles en béton armé pour nouvelles zones revêtues.</t>
  </si>
  <si>
    <t>G1281*</t>
  </si>
  <si>
    <t>Revêtement en béton de ciment discontinu, monocouche, E = 200 mm
Dalles en béton armé pour nouvelles zones revêtues y compris réalisation de tous les joints transversaux et de tous les joints longitudinaux  càd  tous les joints  et sciages, chanfreinages et scellements de tous les joints- voir CSC.</t>
  </si>
  <si>
    <t>G1213*</t>
  </si>
  <si>
    <t>Chapitre G - REVETEMENTS</t>
  </si>
  <si>
    <t>Pré-fissuration des fondations en béton maigre (pour trottoirs).</t>
  </si>
  <si>
    <t>F4800</t>
  </si>
  <si>
    <t>F.4.3.</t>
  </si>
  <si>
    <t>Fondation en béton maigre type I, pour fondation et contrebutage d'éléments linéaires, section : 0,25 m² &lt; S &lt;= 0,30 m² y compris pré-fissuration des fondations et y compris les terrassements pour fondations des filets d'eau de 50 cm de largeur et pour les bandes plates.</t>
  </si>
  <si>
    <t>F4236*</t>
  </si>
  <si>
    <t>F.4.5.</t>
  </si>
  <si>
    <t xml:space="preserve">Fondation en béton maigre type I pour fondation et contrebutage d'éléments linéaires y compris pré-fissuration des fondations et y compris les terrassements pour fondations section 0,2 m² &lt; S &lt;= 0,25 m² pour bordures et filets d'eau. </t>
  </si>
  <si>
    <t>F4235*</t>
  </si>
  <si>
    <t xml:space="preserve">Fondation en béton maigre pour  terreplein E = 20 cm
Concerne : les trottoirs en pavés de béton.  </t>
  </si>
  <si>
    <t>F4223</t>
  </si>
  <si>
    <t xml:space="preserve">Fondation en béton maigre type I, pour chaussée et/ou zone d'immobilisation, épaisseur : E = 20 cm
Concerne : Les zones de dalle en béton sur tout le site. </t>
  </si>
  <si>
    <t>F4213*</t>
  </si>
  <si>
    <t>Fondation en empierrement continu type IA (au ciment) : E = 25 cm 
Concerne : Les zones de recollements avec les voiries existantes et zone près du nouveau passage sur voies.</t>
  </si>
  <si>
    <t>F3234*</t>
  </si>
  <si>
    <r>
      <t xml:space="preserve">Fondation en empierrement continu type I sans additif, épaisseur : E = 25 cm, avec particules &lt; 63 µm limitée à 3% et particules &lt; 2 mm limitée à 25%
</t>
    </r>
    <r>
      <rPr>
        <i/>
        <sz val="10"/>
        <rFont val="Arial Narrow"/>
        <family val="2"/>
      </rPr>
      <t>Concerne : Les dalles gazon.</t>
    </r>
  </si>
  <si>
    <t>F3114*</t>
  </si>
  <si>
    <t>F.4.2.1.</t>
  </si>
  <si>
    <t xml:space="preserve">Sous-fondation des collecteurs ou égouts en terrain peu portant  </t>
  </si>
  <si>
    <t>F3001*</t>
  </si>
  <si>
    <t>F.2.5.</t>
  </si>
  <si>
    <t xml:space="preserve">Sous-fondation de type granulaire, type 2, épaisseur : E = 30 cm 
Concerne : Les voiries lourdes et zones de roulage et de stationnement des bus et parking de voitures. </t>
  </si>
  <si>
    <t>F2450*</t>
  </si>
  <si>
    <t>F.3.1.</t>
  </si>
  <si>
    <t>Sous-fondation de type granulaire, type 2, épaisseur : E = 25 cm 
Concerne : Les pavés de trottoirs et zone près du nouveau passage sur voies.</t>
  </si>
  <si>
    <t>F2440*</t>
  </si>
  <si>
    <r>
      <t xml:space="preserve">Sous-fondation de type granulaire continue (type 2), épaisseur : E = 25 cm, 0/32 avec fines &lt; 63µm limitée à 3%
</t>
    </r>
    <r>
      <rPr>
        <i/>
        <sz val="10"/>
        <rFont val="Arial Narrow"/>
        <family val="2"/>
      </rPr>
      <t>Concerne : Les dalles gazon.</t>
    </r>
  </si>
  <si>
    <t>Prélèvement d'échantillons de sol et essais et analyses par un laboratoire agréé pour déterminer la teneur nécessaire en chaux et/ou ciment pour traiter les sols en place</t>
  </si>
  <si>
    <r>
      <t xml:space="preserve">Travaux préalables, traitement du fond de coffre, traitement du matériau en site sensible (sans étude de sol), supplément pour traitement </t>
    </r>
    <r>
      <rPr>
        <b/>
        <u/>
        <sz val="10"/>
        <color indexed="8"/>
        <rFont val="Arial Narrow"/>
        <family val="2"/>
      </rPr>
      <t>chaux et ciment</t>
    </r>
    <r>
      <rPr>
        <sz val="10"/>
        <color indexed="8"/>
        <rFont val="Arial Narrow"/>
        <family val="2"/>
      </rPr>
      <t xml:space="preserve">
Traitement du fond de coffre sur 40 cm en zone de déblais (bâtiments, voiries, parkings, zone de circulation)  et sur 40cm sous le terrain existant en zone de remblais </t>
    </r>
    <r>
      <rPr>
        <u/>
        <sz val="10"/>
        <color indexed="8"/>
        <rFont val="Arial Narrow"/>
        <family val="2"/>
      </rPr>
      <t>(donc 40cm sous toutes les nouvelles surfaces revêtues)</t>
    </r>
  </si>
  <si>
    <t>F1349*</t>
  </si>
  <si>
    <t>F.2.3.</t>
  </si>
  <si>
    <t>Travaux préalables, traitement du fond de coffre, traitement du matériau en site sensible (sans étude de sol), enlèvement du matériel</t>
  </si>
  <si>
    <t>F1343*</t>
  </si>
  <si>
    <r>
      <t xml:space="preserve">Travaux préalables, traitement du fond de coffre, traitement du matériau en site sensible (sans étude de sol), traitement
Traitement du fond de coffre sur 40 cm en zone de déblais(bâtiments, voiries, parkings, zone de circulation ) et sur 40cm sous le terrain existant en zone de remblais </t>
    </r>
    <r>
      <rPr>
        <u/>
        <sz val="10"/>
        <color indexed="8"/>
        <rFont val="Arial Narrow"/>
        <family val="2"/>
      </rPr>
      <t>(donc 40cm sous toutes les nouvelles surfaces revêtues)</t>
    </r>
    <r>
      <rPr>
        <sz val="10"/>
        <color indexed="8"/>
        <rFont val="Arial Narrow"/>
        <family val="2"/>
      </rPr>
      <t xml:space="preserve"> =</t>
    </r>
    <r>
      <rPr>
        <b/>
        <u/>
        <sz val="10"/>
        <color indexed="8"/>
        <rFont val="Arial Narrow"/>
        <family val="2"/>
      </rPr>
      <t>ciment</t>
    </r>
  </si>
  <si>
    <t>F1342*</t>
  </si>
  <si>
    <r>
      <t xml:space="preserve">Travaux préalables, traitement du fond de coffre, traitement du matériau en site sensible (sans étude de sol), traitement
Traitement du fond de coffre sur 40 cm en zone de déblais (bâtiments, voiries, parkings, zone de circulation) et sur 40cm sous le terrain existant en zone de remblais </t>
    </r>
    <r>
      <rPr>
        <u/>
        <sz val="10"/>
        <color indexed="8"/>
        <rFont val="Arial Narrow"/>
        <family val="2"/>
      </rPr>
      <t>(donc 40cm sous toutes les nouvelles surfaces revêtues)</t>
    </r>
    <r>
      <rPr>
        <sz val="10"/>
        <color indexed="8"/>
        <rFont val="Arial Narrow"/>
        <family val="2"/>
      </rPr>
      <t xml:space="preserve">  =</t>
    </r>
    <r>
      <rPr>
        <b/>
        <u/>
        <sz val="10"/>
        <color indexed="8"/>
        <rFont val="Arial Narrow"/>
        <family val="2"/>
      </rPr>
      <t>chaux</t>
    </r>
  </si>
  <si>
    <t>Travaux préalables, traitement du fond de coffre, traitement du matériau en site sensible (sans étude de sol), installation du matériel</t>
  </si>
  <si>
    <t>F1341*</t>
  </si>
  <si>
    <r>
      <t xml:space="preserve">Travaux préalables, traitement du fond de coffre, fourniture d'additif à émission de poussière réduite (sans étude de sol), </t>
    </r>
    <r>
      <rPr>
        <b/>
        <u/>
        <sz val="10"/>
        <color indexed="8"/>
        <rFont val="Arial Narrow"/>
        <family val="2"/>
      </rPr>
      <t xml:space="preserve">ciment </t>
    </r>
    <r>
      <rPr>
        <sz val="10"/>
        <color indexed="8"/>
        <rFont val="Arial Narrow"/>
        <family val="2"/>
      </rPr>
      <t xml:space="preserve">
Traitement du fond de coffre sur 40 cm en zone de déblais (bâtiments, voiries, parkings, zone de circulation) et sur 40cm sous le terrain existant en zone de remblais </t>
    </r>
    <r>
      <rPr>
        <u/>
        <sz val="10"/>
        <color indexed="8"/>
        <rFont val="Arial Narrow"/>
        <family val="2"/>
      </rPr>
      <t>(donc 40cm sous toutes les nouvelles surfaces revêtues)</t>
    </r>
  </si>
  <si>
    <t>F1332-F*</t>
  </si>
  <si>
    <r>
      <t xml:space="preserve">Travaux préalables, traitement du fond de coffre, fourniture d'additif à émission de poussière réduite (sans étude de sol), </t>
    </r>
    <r>
      <rPr>
        <b/>
        <u/>
        <sz val="10"/>
        <color indexed="8"/>
        <rFont val="Arial Narrow"/>
        <family val="2"/>
      </rPr>
      <t>chaux</t>
    </r>
    <r>
      <rPr>
        <sz val="10"/>
        <color indexed="8"/>
        <rFont val="Arial Narrow"/>
        <family val="2"/>
      </rPr>
      <t xml:space="preserve">
Traitement du fond de coffre sur 40 cm en zone de déblais(bâtiments, voiries, parkings, zone de circulation) et sur 40cm sous le terrain existant en zone de remblais </t>
    </r>
    <r>
      <rPr>
        <u/>
        <sz val="10"/>
        <color indexed="8"/>
        <rFont val="Arial Narrow"/>
        <family val="2"/>
      </rPr>
      <t>(donc 40cm sous toutes les nouvelles surfaces revêtues)</t>
    </r>
  </si>
  <si>
    <t>F1331-F*</t>
  </si>
  <si>
    <t xml:space="preserve">Travaux préalables, remplacement de sol impropre. Concerne: les zones ou le sol serait impropre. </t>
  </si>
  <si>
    <t>F1400-E*</t>
  </si>
  <si>
    <t>F.2.1.</t>
  </si>
  <si>
    <t>Géotextile sous les sous-fondations de  la dalle en béton des rails jaquette et sous revêtements de la zone du nouveau passage sur voies.</t>
  </si>
  <si>
    <t>F1110*</t>
  </si>
  <si>
    <t>Géotextile en dessous, au-dessus et sur tout le pourtour du bassin d'infiltration en matériaux alvéolaires synthétiques.</t>
  </si>
  <si>
    <t>Travaux préalables, géo synthétiques, géotextile anti contaminant et compactage du fond de coffre 
Pour les coffres des voiries et accotements et parkings et accès et sous éléments linéaires et zones de circulation et zones de stationnement</t>
  </si>
  <si>
    <t xml:space="preserve">NB : Il s'agit des zones en déblais pour lesquelles il est prévu des quantités présumées pour traiter aux additifs les zones de terrain peu portantes ou de mauvaise qualité sous les fonds de coffres. Il s'agit de quantités présumées car tous les fonds de coffre existants ne devront probablement pas être traités aux additifs (certains sols étant à caractère argileux et d'autres à caractère sableux, nous avons prévu des QP pour traitement à la chaux et au ciment).    </t>
  </si>
  <si>
    <t xml:space="preserve">Chapitre F - SOUS-FONDATIONS ET FONDATIONS
- Traitement du fond de coffre aux additifs (en zone de déblai)   </t>
  </si>
  <si>
    <t xml:space="preserve">NB : Les déblais des volumes des tuyaux proprement dit et de leurs enrobages et des déblais sur les tuyaux doivent être gérés par l'entrepreneur en remblais sur le chantier. Pour rappel, les remblais à réaliser au-dessus des tuyaux à poser sont compris dans le prix des terrassements de ces tuyaux et sont réalisés par l'entreprise avec des terres chaulées et/ou au sable stabilisé. Il n'y a donc pas de poste dans les métrés pour des remblais spéciaux au-dessus des tuyaux (car compris dans postes terrassements des tuyaux) ni de poste pour évacuation des terres excédentaires issues des tranchées des tuyaux car à gérer par l'entreprise.   </t>
  </si>
  <si>
    <t>Fourniture et pose de sable drainant pour le grand bassin d'infiltration sur tout son pourtour et en dessous et au dessus de celui-ci.</t>
  </si>
  <si>
    <t>Art.Add. N°15</t>
  </si>
  <si>
    <t xml:space="preserve">Terrassement pour Caniveaux à fentes y compris leurs fondations .   </t>
  </si>
  <si>
    <t>E.5.</t>
  </si>
  <si>
    <t xml:space="preserve">Terrassement pour canalisation, drain, gaine, CV : divers, supplément, déblai excédentaire, en vue d'une évacuation 
</t>
  </si>
  <si>
    <t>E9110-E</t>
  </si>
  <si>
    <r>
      <t xml:space="preserve">Terrassement pour canalisation, drain, gaine, CV et BI et séparateur d'hydrocarbures et CV coulées sur place : divers, supplément, déblai excédentaire, en vue d'une réutilisation sur le chantier  </t>
    </r>
    <r>
      <rPr>
        <u/>
        <sz val="10"/>
        <color indexed="8"/>
        <rFont val="Arial Narrow"/>
        <family val="2"/>
      </rPr>
      <t xml:space="preserve"> NB:</t>
    </r>
    <r>
      <rPr>
        <sz val="10"/>
        <color indexed="8"/>
        <rFont val="Arial Narrow"/>
        <family val="2"/>
      </rPr>
      <t xml:space="preserve">à remettre en remblai sur site </t>
    </r>
  </si>
  <si>
    <t>E9110-C*</t>
  </si>
  <si>
    <t>Terrassement pour gaines, en PVC non plastifié annelé, diamètre : DN = 160 mm
Sur instruction du MO → gaine de réserve à placer le long des façades des bâtiments et dans le site</t>
  </si>
  <si>
    <t>E8423*</t>
  </si>
  <si>
    <t xml:space="preserve">Terrassement pour gaines, en PVC non plastifié annelé, diamètre : DN = 110 mm
Sur instruction du MO→ gaine de réserve à placer le long des façades des bâtiments et dans le site  </t>
  </si>
  <si>
    <t>E8421*</t>
  </si>
  <si>
    <t xml:space="preserve">Terrassement pour drain de type 1, en tuyau annelé en PVC non plastifié, diamètre : DN = 80 mm = PM prix des terrassements compris dans les prix des postes des drains sous les sous-fondations et terrassements compris également pour les drains à poser autour des bâtiments.  </t>
  </si>
  <si>
    <t>Terrassement pour canalisations, drains, gaines, CV,…  remplacement sol impropre à constituer le fond de fouille =remblais en matériaux de sous fondation type 2 selon avis du MO.</t>
  </si>
  <si>
    <t>E0200-E*</t>
  </si>
  <si>
    <t>Terrassement pour canalisations, drains, gaines, CV,...-supplément pour remblais spécial en sable-ciment</t>
  </si>
  <si>
    <t>E9132*</t>
  </si>
  <si>
    <t xml:space="preserve">Terrassement pour canalisation, CV ou d'appareils, profondeur moyenne du radier : 3 m &lt; PMR &lt;= 4 m, diamètre : DN &lt;= 400 mm
</t>
  </si>
  <si>
    <t>E6412*</t>
  </si>
  <si>
    <t xml:space="preserve">Terrassement pour canalisation, CV ou d'appareils, profondeur moyenne du radier : 2 m &lt; PMR &lt;= 3 m, diamètre : DN = 600 mm
</t>
  </si>
  <si>
    <t>E6314*</t>
  </si>
  <si>
    <t xml:space="preserve">Terrassement pour canalisation, CV ou d'appareils, profondeur moyenne du radier : 2 m &lt; PMR &lt;= 3 m, diamètre : DN = 400 mm
</t>
  </si>
  <si>
    <t>E6312*</t>
  </si>
  <si>
    <t xml:space="preserve">Terrassement pour canalisation, CV ou d'appareils, profondeur moyenne du radier : 2 m &lt; PMR &lt;= 3 m, diamètre : DN &lt;= 315 mm
</t>
  </si>
  <si>
    <t>E6311*</t>
  </si>
  <si>
    <t xml:space="preserve">Terrassement pour canalisation CV ou d'appareils, profondeur moyenne du radier : 1 m &lt; PMR &lt;= 2 m; DN = 600 mm 
</t>
  </si>
  <si>
    <t>E6214*</t>
  </si>
  <si>
    <t xml:space="preserve">Terrassement pour canalisation CV ou d'appareils, profondeur moyenne du radier : 1 m &lt; PMR &lt;= 2 m; DN = 500 mm
</t>
  </si>
  <si>
    <t>E6213*</t>
  </si>
  <si>
    <t xml:space="preserve"> Terrassement pour canalisation CV ou d'appareils, profondeur moyenne du radier : 1 m &lt; PMR &lt;= 2 m , DN = 400 mm 
Concerne : tuyaux égouts EP et trop plein bassin à vérifier (y compris remblais sur tuyaux en terres chaulées ou sable stabilisé en zone revêtues sur tous les tuyaux).</t>
  </si>
  <si>
    <t>E6212*</t>
  </si>
  <si>
    <t xml:space="preserve">Terrassement pour canalisation, CV ou d'appareils, profondeur moyenne du radier : &lt; 1 m &lt; PMR &lt;= 2 m, diamètre : DN &lt;= 315 mm 
Pour DN250 et pour reprises EP des auvents et pour EP DN315 et pour liaisons caniveaux à fente aux CV nouveaux égouts y compris remblais en terres chaulées ou sable stabilisé en zones revêtues sur tous les tuyaux.
NB : Les terrassements pour les raccordements d'avaloirs et particuliers sont compris dans le prix des tuyaux de raccordements c'est-à-dire Ø110mm EF et EU, Ø200mm pour EP et pour AV Ø200mm et Ø160mm aux endroits nécessaires (y compris remblais en terres chaulées ou sable stabilisé en zones revêtues sur tous les tuyaux) </t>
  </si>
  <si>
    <t>E6211*</t>
  </si>
  <si>
    <t xml:space="preserve">Terrassement pour canalisation, CV ou d'appareils, profondeur moyenne du radier : PMR &lt;= 1 m, diamètre : DN &lt;= 315 mm pourDN200 et DN250 et pour EP DN315 y compris remblais sur tuyaux en terres chaulées ou sable stabilisé en zones revêtues sur tous les tuyaux.
NB : Les terrassements pour les raccordements d'avaloirs et particuliers sont compris dans le prix des tuyaux de raccordements c'est-à-dire Ø110mm EF et EU, Ø200mm et Ø250mm pour EP et pour AV Ø200mm et Ø160mm aux endroits nécessaires. (y compris remblais en terres chaulées ou sable stabilisé en zones revêtues sur tous les tuyaux)    </t>
  </si>
  <si>
    <t>E6111*</t>
  </si>
  <si>
    <t xml:space="preserve">Terrassements particuliers, terrassement pour ouvrage d'art, remblai en sable-ciment aux endroits à désigner par le MO sur chantier 
</t>
  </si>
  <si>
    <t>E4622</t>
  </si>
  <si>
    <t>Terrassements particuliers, terrassement pour ouvrage d'art, déblai, en vue d'une réutilisation sur chantier    Concerne  déblais pour le  grand bassin d'infiltration et le petit bassin  et le séparateur d'hydrocarbures et les CV amont et aval BI, la CV à l'exutoire, les semelles des auvents, et puisards collecteurs de sable, y compris talus et blindages nécessaires avec réutilisation sur chantier=Pas les égouts car compris dans les postes terrassement pour canalisation.</t>
  </si>
  <si>
    <t>E4610-C*</t>
  </si>
  <si>
    <r>
      <t xml:space="preserve">Terrassements particuliers, terrassement pour ouvrage d'art, </t>
    </r>
    <r>
      <rPr>
        <u/>
        <sz val="10"/>
        <color indexed="8"/>
        <rFont val="Arial Narrow"/>
        <family val="2"/>
      </rPr>
      <t>remblai,</t>
    </r>
    <r>
      <rPr>
        <sz val="10"/>
        <color indexed="8"/>
        <rFont val="Arial Narrow"/>
        <family val="2"/>
      </rPr>
      <t xml:space="preserve"> avec fourniture.
Concerne : La mise sous profil des talus des bassins et du fond des bassins pour profilage correct et définitif et des coffres de voirie
NB : Y compris tous les remblais localisés à tous les endroits nécessaires pour mise sous profils corrects et définitifs de tous les coffres des voiries et accotements et zones en béton et à tous les endroits nécessaires des travaux, y compris remblais en terre chaulée (y compris compactages pour portance requise des coffres).   </t>
    </r>
  </si>
  <si>
    <t>E.2.</t>
  </si>
  <si>
    <r>
      <t xml:space="preserve">Terrassements particuliers, terrassement pour ouvrage d'art, </t>
    </r>
    <r>
      <rPr>
        <u/>
        <sz val="10"/>
        <color indexed="8"/>
        <rFont val="Arial Narrow"/>
        <family val="2"/>
      </rPr>
      <t>remblai</t>
    </r>
    <r>
      <rPr>
        <sz val="10"/>
        <color indexed="8"/>
        <rFont val="Arial Narrow"/>
        <family val="2"/>
      </rPr>
      <t xml:space="preserve">, en provenance du chantier
Concerne : La mise sous profil des talus des bassins et du fond des bassins pour profilage correct et définitif et des coffres de voirie et zone de stationnement et zone de circulation.
NB : Y compris tous les remblais localisés à tous les endroits nécessaires pour mise sous profils corrects et définitifs de tous les coffres des voiries et accotements et zones en béton et à tous les endroits nécessaires des travaux, y compris remblais en terre chaulée (y compris compactages pour portance requise des coffres). </t>
    </r>
  </si>
  <si>
    <t>E4620-C*</t>
  </si>
  <si>
    <r>
      <t xml:space="preserve">Terrassements particuliers, terrassement pour ouvrage d'art, </t>
    </r>
    <r>
      <rPr>
        <u/>
        <sz val="10"/>
        <color indexed="8"/>
        <rFont val="Arial Narrow"/>
        <family val="2"/>
      </rPr>
      <t>déblai</t>
    </r>
    <r>
      <rPr>
        <sz val="10"/>
        <color indexed="8"/>
        <rFont val="Arial Narrow"/>
        <family val="2"/>
      </rPr>
      <t xml:space="preserve">, en vue d'une réutilisation sur le chantier
Concerne : La mise sous profil des talus des bassins et les déblais nécessaires et pour profilage correct et définitif des talus et du fond (NB : les déblais des bassins sont compris dans les postes terrassement) et mise sous profils des coffres de voirie et zone de stationnement et zone de circulation.
NB : Y compris tous les déblais localisés à tous les endroits nécessaires pour mise sous profils corrects et définitifs de tous les coffres des voiries et accotements et zones de stationnement et de circulation et à tous les endroits nécessaires des travaux (y compris compactages pour portance requise des coffres)..   </t>
    </r>
  </si>
  <si>
    <t>Prélèvements d'échantillons de sol et essais et analyses par un laboratoire agréé pour déterminer la teneur nécessaire en chaux et/ou en ciment pour traiter les sols en place</t>
  </si>
  <si>
    <t>E.3.4.</t>
  </si>
  <si>
    <r>
      <t xml:space="preserve">Traitement de remblai, traitement du matériau en site sensible (sans étude de sol), supplément pour traitement </t>
    </r>
    <r>
      <rPr>
        <b/>
        <u/>
        <sz val="10"/>
        <color indexed="8"/>
        <rFont val="Arial Narrow"/>
        <family val="2"/>
      </rPr>
      <t>chaux et ciment</t>
    </r>
    <r>
      <rPr>
        <sz val="10"/>
        <color indexed="8"/>
        <rFont val="Arial Narrow"/>
        <family val="2"/>
      </rPr>
      <t xml:space="preserve">
Traitement de tous les remblais du site càd corps de remblais jusqu'au niveau des coffres projetés y compris traitement des 40 derniers cm de remblais sous fond de coffre projeté.  </t>
    </r>
  </si>
  <si>
    <t>E3449*</t>
  </si>
  <si>
    <t xml:space="preserve">Traitement de remblai, traitement du matériau en site sensible (sans étude de sol), enlèvement du matériel    </t>
  </si>
  <si>
    <t>E3443*</t>
  </si>
  <si>
    <r>
      <t xml:space="preserve">Traitement de tous les remblais du site càd corps de remblais jusqu'au niveau des nouveaux coffres projetés y compris traitement des 40 derniers cm  de remblais sous fond des coffres projetés - </t>
    </r>
    <r>
      <rPr>
        <b/>
        <u/>
        <sz val="10"/>
        <color indexed="8"/>
        <rFont val="Arial Narrow"/>
        <family val="2"/>
      </rPr>
      <t>chaux</t>
    </r>
  </si>
  <si>
    <t>E3442*</t>
  </si>
  <si>
    <r>
      <t>Traitement de tous les remblais du site càd corps de remblais jusqu'au niveau des nouveaux coffres projetés y compris traitement des 40 derniers cm  de remblais sous fond des coffres projetés -</t>
    </r>
    <r>
      <rPr>
        <b/>
        <u/>
        <sz val="10"/>
        <color indexed="8"/>
        <rFont val="Arial Narrow"/>
        <family val="2"/>
      </rPr>
      <t xml:space="preserve"> ciment</t>
    </r>
  </si>
  <si>
    <t>Traitement de remblai, traitement du matériau en site sensible (sans étude de sol), installation du matériel</t>
  </si>
  <si>
    <t>E3441*</t>
  </si>
  <si>
    <r>
      <t xml:space="preserve">Traitement de remblai, fourniture d'additif à émission de poussière réduite (sans étude de sol), </t>
    </r>
    <r>
      <rPr>
        <b/>
        <u/>
        <sz val="10"/>
        <color indexed="8"/>
        <rFont val="Arial Narrow"/>
        <family val="2"/>
      </rPr>
      <t>ciment</t>
    </r>
  </si>
  <si>
    <t>E3432-F*</t>
  </si>
  <si>
    <r>
      <t xml:space="preserve">Traitement de remblai, fourniture d'additif à émission de poussière réduite (sans étude de sol), </t>
    </r>
    <r>
      <rPr>
        <b/>
        <u/>
        <sz val="10"/>
        <color indexed="8"/>
        <rFont val="Arial Narrow"/>
        <family val="2"/>
      </rPr>
      <t>chaux</t>
    </r>
  </si>
  <si>
    <t>E3431-F*</t>
  </si>
  <si>
    <t xml:space="preserve">NB : Il s'agit de la remise des déblais en remblais avec des quantités présumées pour traiter certaines quantités de remblais aux additifs (sols peu portants ou de mauvaise qualité). Il s'agit de quantités présumées car tous les remblais ne devront probablement pas être traités aux additifs (certains sols étant à caractère argileux et d'autres à caractère sableux, nous avons prévu des QP pour traitement à la chaux et au ciment) . </t>
  </si>
  <si>
    <t xml:space="preserve">   - Traitement des remblais aux additifs (en zone de remblais)</t>
  </si>
  <si>
    <t xml:space="preserve">Déplacements d'installations de concessionnaires    </t>
  </si>
  <si>
    <t>Art.Add. E1001*</t>
  </si>
  <si>
    <t>E.1.</t>
  </si>
  <si>
    <t>Remblai, remblai général et localisé, sans fourniture, en provenance du chantier
Concerne : Bâtiments, voiries et accotements et parkings et bassins et séparateur et CV amont et aval BI et CV exutoire et égouts - en provenance des déblais du chantier et semelles auvents</t>
  </si>
  <si>
    <t>E3320-C*</t>
  </si>
  <si>
    <t>Remblai, remblai général, avec fourniture
Concerne : Bâtiments, voiries et accotements et parkings et bassins</t>
  </si>
  <si>
    <t>E3310*</t>
  </si>
  <si>
    <t xml:space="preserve">Remblais, travaux préparatoire, remplacement du sol impropre en vue d'une évacuation des terres enlevées.    </t>
  </si>
  <si>
    <t>E3220-E*</t>
  </si>
  <si>
    <t xml:space="preserve">Remblais pour gazonnement et plantation, avec des terres de retroussement, en provenance du chantier
Terres à épandre sur site aux endroits nécessaires pour gazonnement et plantations  </t>
  </si>
  <si>
    <t>E3110-C*</t>
  </si>
  <si>
    <t>E.3.1.</t>
  </si>
  <si>
    <t xml:space="preserve">Déblais généraux, supplément pour déblais généraux, en sol compact   </t>
  </si>
  <si>
    <t>E2292</t>
  </si>
  <si>
    <t>E.2.2.</t>
  </si>
  <si>
    <t xml:space="preserve">Déblais généraux, supplément pour déblais généraux, en sol rocheux  </t>
  </si>
  <si>
    <t>E2291</t>
  </si>
  <si>
    <t>Contrôle de la portance  essais à la plaque concerne la zone sur voies</t>
  </si>
  <si>
    <t xml:space="preserve">Déblais sous la zone des rails jaquette jusque au fond du coffre de la sous-fondation sous la dalle en béton sous les rails jaquette  et compactage du fond de coffre en vue d'une réutilisation sur chantier.  </t>
  </si>
  <si>
    <t xml:space="preserve">Déblais généraux, en vue d'une évacuation
Concerne : Bâtiments, voiries et accotements et parkings et bassins   </t>
  </si>
  <si>
    <t>E2200-E*</t>
  </si>
  <si>
    <t>Déblais localisés en vue d'une réutilisation sur chantier  voir posteE4610-C* déblais pour bassins, séparateur d'hydrocarbure, CV amont et aval BI,…</t>
  </si>
  <si>
    <t>E2310-C*</t>
  </si>
  <si>
    <t xml:space="preserve">Déblais généraux, en vue d'une réutilisation sur le chantier
Concerne : Bâtiments, voiries et accotements et parkings=déblais pour nouveaux coffres   </t>
  </si>
  <si>
    <t>E2200-C*</t>
  </si>
  <si>
    <t xml:space="preserve">Déblais de terre de retroussement, en vue d'une évacuation
Concerne : Bâtiments, voiries et accotements et parkings et bassins - Epaisseur : E &lt;= 30cm  </t>
  </si>
  <si>
    <t>E2100-E*</t>
  </si>
  <si>
    <t>E.2.1.</t>
  </si>
  <si>
    <t xml:space="preserve">Déblais de terre de retroussement, en vue d'une réutilisation sur le chantier
Concerne : Bâtiments, voiries et accotements et parkings et bassins - Epaisseur : E &lt;= 30cm </t>
  </si>
  <si>
    <t>E2100-C*</t>
  </si>
  <si>
    <t xml:space="preserve">Localisation d'installation souterraine, repérage par fouille de reconnaissance
Sur instruction du MO - Toutes opérations comprises (déblais, remblais au sable stabilisé, évacuation, mise en CTA, …) - Largeur minimale de 50 cm </t>
  </si>
  <si>
    <t>E1201*</t>
  </si>
  <si>
    <t>E.1.2.</t>
  </si>
  <si>
    <t xml:space="preserve">Ripage d'installation souterraine - plusieurs câbles
Ces travaux comprennent les terrassements de déblais, les blindages et évacuation pour le dégagement des câbles et couvre-câbles, ainsi que pour les surlargeurs et sur profondeurs nécessaires au déplacement de ceux-ci , le déplacement proprement dit et la repose des câbles et couvre-câbles, le remblai au sable. Ces travaux ne peuvent être entrepris qu'après accord du MO. </t>
  </si>
  <si>
    <t>Art.Add. E1</t>
  </si>
  <si>
    <t>E.1.3.</t>
  </si>
  <si>
    <t xml:space="preserve">Travaux préliminaires - Maîtrise des eaux de surface et souterraines 
Concerne : Travaux nécessaires à la mise à sec des zones de travaux et des fouilles et des coffres et plateformes pour la réalisation des ouvrages = plateformes des bâtiments = coffres des voiries=zones des parkings et de circulation = bassins d'infiltration = PM = charge d'entreprise </t>
  </si>
  <si>
    <t>E.1.5.</t>
  </si>
  <si>
    <t>Chapitre E - TERRASSEMENTS GENERAUX ET PARTICULIERS</t>
  </si>
  <si>
    <t>Mise en site autorisé de déchets traités de terres, sables et pierres naturelles en mélange - Code wallon des déchets : 17.05.04 - Terres et cailloux autres que 17.05.03</t>
  </si>
  <si>
    <t>D9450</t>
  </si>
  <si>
    <t>Mise en site autorisé de déchets traités de pierres naturelles - Code wallon des déchets : 01.01.02 - Déchets provenant de l'extraction de minéraux non métallifères</t>
  </si>
  <si>
    <t>D9440</t>
  </si>
  <si>
    <t>Mise en site autorisé de déchets traités de sables naturels  et/ou de sables de pierres naturelles - Code wallon des déchets : 01.04.09 - Déchets de sable et d'argile</t>
  </si>
  <si>
    <t>D9430</t>
  </si>
  <si>
    <t>Mise en site autorisé de déchets traités de terres de retroussement - Code wallon des déchets : 17.05.04 - Terres et cailloux autres que ceux visés à la rubrique 17.05.03 (terre de retroussement partiellement)</t>
  </si>
  <si>
    <t>D9421</t>
  </si>
  <si>
    <t>Mise en site autorisé de déchets traités de terres - Code wallon des déchets : 17.05.04 - Terres et cailloux autres que ceux visés à la rubrique 17.05.03 (Terre de retroussement et remplacement sol impropre).</t>
  </si>
  <si>
    <t>D9420</t>
  </si>
  <si>
    <t>Mise en site autorisé de déchets traités de fraisats d'enrobés bitumineux - Code wallon des déchets : 17.03.02 - Mélanges bitumeux</t>
  </si>
  <si>
    <t>D9411</t>
  </si>
  <si>
    <t>Mise en CTA de déchets de jardin biodégradables CWD 20.02.01</t>
  </si>
  <si>
    <t>D9371</t>
  </si>
  <si>
    <t>Mise en CTA de déchets valorisables de construction et de démolition en mélange - Code wallon des déchets : 17.09.04 - Déchets de construction et démolition en mélange, ...</t>
  </si>
  <si>
    <t>D9360</t>
  </si>
  <si>
    <t>Mise en Centre de Traitement Autorisé de déchets valorisables métalliques ferreux - Code wallon des déchets : 17.04.05 - Fer et acier</t>
  </si>
  <si>
    <t>D9341</t>
  </si>
  <si>
    <t>Mise en Centre de Traitement Autorisé de déchets valorisables de maçonnerie - Code wallon des déchets : 17.01.02 - Briques</t>
  </si>
  <si>
    <t>D9330</t>
  </si>
  <si>
    <t>Mise en Centre de Traitement Autorisé de déchets valorisables d'empierrement lié - Code wallon des déchets : 17.01.01 - Béton</t>
  </si>
  <si>
    <t>D9323</t>
  </si>
  <si>
    <t>Mise en Centre de Traitement Autorisé de déchets valorisables de béton armé - Code wallon des déchets : 17.01.01 - Béton</t>
  </si>
  <si>
    <t>D9322</t>
  </si>
  <si>
    <t>Mise en Centre de Traitement Autorisé de déchets valorisables de béton non armé - Code wallon des déchets : 17.01.01 - Béton</t>
  </si>
  <si>
    <t>D9321</t>
  </si>
  <si>
    <t>Mise en Centre de Traitement Autorisé de déchets valorisables d'enrobé bitumineux en morceaux (D &gt; 32 mm) - Code wallon des déchets : 17.03.02 - Mélanges bitumeux</t>
  </si>
  <si>
    <t>D9310</t>
  </si>
  <si>
    <t>eur</t>
  </si>
  <si>
    <t>S.R.</t>
  </si>
  <si>
    <t>Somme réservée (déchets)</t>
  </si>
  <si>
    <t>D9100</t>
  </si>
  <si>
    <t>Fourniture et pose de panneaux de signalisation de chantier  et de barrières provisoires de chantier= charge d'entreprise</t>
  </si>
  <si>
    <t xml:space="preserve">Démolition sélective, y compris évacuation, de massif en béton armé, enterré.  </t>
  </si>
  <si>
    <t>D7313-E*</t>
  </si>
  <si>
    <t>D.3.2.</t>
  </si>
  <si>
    <t>Démolition sélective, y compris évacuation, de massif en maçonnerie, enterré.</t>
  </si>
  <si>
    <t>D7311-E*</t>
  </si>
  <si>
    <t>Démolition de chambre de visite existante sur les égouts existants du site (EP ou EU) et sur les antennes de raccordements (EP et EU) = Démolition complète de tous les éléments des chambres de visite existantes quel que soit leurs profondeurs et y compris les fondations et y compris toutes les évacuations de tous les matériaux.</t>
  </si>
  <si>
    <t>Art.Add.D.3.2.6 bis et 6 ter</t>
  </si>
  <si>
    <t>Démolition sélective d'avaloir = AV existants à démolir y compris les fondations en béton maigre et y compris toutes les évacuations. Concerne les avaloirs en voiries existantes coté nouveau dépôt et les avaloirs entre les rails de tram et de la zone de passage sur voies.</t>
  </si>
  <si>
    <t>D7110-E*</t>
  </si>
  <si>
    <t>Démolition sélective de canalisation, diamètre : 200 &lt; DN &lt;= 600 mm, y compris évacuation. Concerne : Ø200 raccords AV et  pour tuyaux existants à démolir.</t>
  </si>
  <si>
    <t>D6512-E*</t>
  </si>
  <si>
    <t>Démolition sélective de bande de contrebutage ou de filet d'eau, en béton préfabriqué, largeur : 40 &lt; B &lt;= 60 cm y compris leurs fondations en béton maigre, y compris évacuation. Concerne : filets d'eau existants dans la rue Auguste Delvaux à démolir = largeur ≈ 50 cm.</t>
  </si>
  <si>
    <t>D6323-E*</t>
  </si>
  <si>
    <t>Démolition sélective de bande de contrebutage ou de filet d'eau, en béton préfabriqué, largeur : 25 &lt; B &lt;= 40 cm y compris leurs fondations en béton maigre, y compris évacuation. Concerne : filets d'eau de la voirie à démolir = largeur ≈ 30 cm du côté du dépôt existant.</t>
  </si>
  <si>
    <t>D6322-E*</t>
  </si>
  <si>
    <t>Démolition sélective de bordures en béton préfabriqué saillantes et/ou enterrées quel que soit leurs dimensions et y compris leurs fondations en béton maigre, y compris évacuation. Concerne : Toutes les bordures existantes à démolir à tous les endroits nécessaires (entrée et zone du passage sur voies).</t>
  </si>
  <si>
    <t>D6122-E*</t>
  </si>
  <si>
    <t>Démolition sélective de revêtement de terre-plein aménagé en matériaux stabilisés y compris les fondations et sous-fondations, y compris évacuation = dolomie en accotement.</t>
  </si>
  <si>
    <t>D5150-E*</t>
  </si>
  <si>
    <t>Démolition sélective de fondation/sous-fondation de chaussée en béton maigre  en vue d'une évacuation.</t>
  </si>
  <si>
    <t>D4622-E*</t>
  </si>
  <si>
    <t>Démolition sélective de fondation/sous-fondation de chaussée, en matériaux liés non armés et/ou en empierrement traité aux additifs et/ou en béton maigre, y compris évacuation. Concerne les liaisons avec voiries existantes et dans la zone du passage sur voies.</t>
  </si>
  <si>
    <t>D4620-E*</t>
  </si>
  <si>
    <t>Démolition sélective de fondation/sous-fondation de chaussée, en matériaux non liés et /ou empierrement, y compris évacuation. Concerne: liaison voiries principales avec la nouvelle dalle et dans la zone du passage sur voies et entrée site.</t>
  </si>
  <si>
    <t>D4610-E*</t>
  </si>
  <si>
    <t>Démolition sélective de revêtement en hydrocarboné, épaisseur : E &lt;= 15 cm, y compris évacuation.
Voirie principale aux endroits nécessaires et près du passage sur voies et entrée site.</t>
  </si>
  <si>
    <t>D4321-E*</t>
  </si>
  <si>
    <t>Démolition de revêtement de chaussée en pavés de béton  et évacuation y compris fondations et sous fondations =concerne pavés en béton entre les rails au droit du passage sur voies.</t>
  </si>
  <si>
    <t>D4311-E*</t>
  </si>
  <si>
    <t>Démontage y compris stockage en vue d'une réutilisation de revêtement de chaussée en pavés de béton. Concerne : Pavés dans la zone du nouveau passage sur voies.</t>
  </si>
  <si>
    <t>D4311-C*</t>
  </si>
  <si>
    <t>D.2.1.</t>
  </si>
  <si>
    <r>
      <t xml:space="preserve">Sciage de revêtement en hydrocarboné , profondeur : 10 &lt; E &lt;= 15 cm
</t>
    </r>
    <r>
      <rPr>
        <i/>
        <sz val="10"/>
        <color indexed="8"/>
        <rFont val="Arial Narrow"/>
        <family val="2"/>
      </rPr>
      <t>Valable pour liaisons nouvelles dalles avec voiries principales  sciage complet asphalte (2 couches) aux endroits nécessaires.</t>
    </r>
  </si>
  <si>
    <t>D4113*</t>
  </si>
  <si>
    <r>
      <t xml:space="preserve">Sciage de revêtement en hydrocarboné , profondeur : E &lt;= 5cm
</t>
    </r>
    <r>
      <rPr>
        <i/>
        <sz val="10"/>
        <color indexed="8"/>
        <rFont val="Arial Narrow"/>
        <family val="2"/>
      </rPr>
      <t>Concerne : Liaisons nouvelles voiries avec voiries principales sciage couche de roulement</t>
    </r>
  </si>
  <si>
    <t>D4111*</t>
  </si>
  <si>
    <t>Démolition sélective de revêtement en béton ép=25cm avec ses fondations et sous fondations  y compris évacuation  concerne: zone de revêtement béton dans le site.</t>
  </si>
  <si>
    <t>Artt.Add.</t>
  </si>
  <si>
    <t xml:space="preserve">Sciage de revêtement en béton ép=25cm concerne : zone avec dalle en béton dans le site. </t>
  </si>
  <si>
    <t>%</t>
  </si>
  <si>
    <t>Taux de rempliqssage du métré:</t>
  </si>
  <si>
    <r>
      <t xml:space="preserve">Nettoyage haute pression (minimum 40 bars) après fraisage du revêtement
</t>
    </r>
    <r>
      <rPr>
        <i/>
        <sz val="10"/>
        <color indexed="8"/>
        <rFont val="Arial Narrow"/>
        <family val="2"/>
      </rPr>
      <t xml:space="preserve">Concerne : zone de nouveaux revêtements </t>
    </r>
  </si>
  <si>
    <t>D3910-E*</t>
  </si>
  <si>
    <r>
      <t xml:space="preserve">Démolition sélective par fraisage de revêtement hydrocarboné y compris évacuation, en épaisseur constante, profondeur = 5cm &lt; E &lt; 7cm, y compris évacuation.
</t>
    </r>
    <r>
      <rPr>
        <i/>
        <sz val="10"/>
        <color indexed="8"/>
        <rFont val="Arial Narrow"/>
        <family val="2"/>
      </rPr>
      <t>Concerne : Liaisons avec voirie principale couche inférieure</t>
    </r>
  </si>
  <si>
    <t>D3150-E*</t>
  </si>
  <si>
    <r>
      <t xml:space="preserve">Démolition sélective par fraisage de revêtement en hydrocarboné y compris évacuation, épaisseur constante, profondeur = 3cm &lt; E &lt; 5cm , y compris évacuation.
</t>
    </r>
    <r>
      <rPr>
        <i/>
        <sz val="10"/>
        <color indexed="8"/>
        <rFont val="Arial Narrow"/>
        <family val="2"/>
      </rPr>
      <t>Concerne : Liaisons avec voirie principale couche de roulement</t>
    </r>
  </si>
  <si>
    <t>D3140-E*</t>
  </si>
  <si>
    <t xml:space="preserve">Démolition sélective de clôture de ses poteaux et de ses fondations y compris évacuation. Concerne : les clôtures (h=2,5m) autour du site et dans la zone de l'exutoire vers l'autoroute y compris système d'alarme existant </t>
  </si>
  <si>
    <t>D2200-E  Art.Add. D.3.2.8</t>
  </si>
  <si>
    <t>D.2.</t>
  </si>
  <si>
    <t>Démolition sélective de clôture de ses poteaux et de ses fondations y compris évacuation. Concerne : les clôtures à bétail sur et autour du site.</t>
  </si>
  <si>
    <t>D2200-E</t>
  </si>
  <si>
    <t>Démolition sélective de barrière de ses montants et de ses fondations y compris évacuation. Concerne : barrière existante côté rue Auguste Delvaux.</t>
  </si>
  <si>
    <t>Coupes des branches situées au droit de la nouvelle clôture et évacuation des branches = élagage voir chapitre M</t>
  </si>
  <si>
    <t>Débroussaillage avec extraction et évacuation.</t>
  </si>
  <si>
    <t>D1332-E*</t>
  </si>
  <si>
    <t>D.1.4.</t>
  </si>
  <si>
    <t xml:space="preserve">Postes activés en vert </t>
  </si>
  <si>
    <t>Abattage d'arbre, périmètre : 1,5 &lt; CA &lt;= 3 m y compris évacuation et dessouchage</t>
  </si>
  <si>
    <t>D1120*</t>
  </si>
  <si>
    <t>D.1.1.</t>
  </si>
  <si>
    <t xml:space="preserve">Abattage d'arbre, périmètre : 0,5 &lt; CA &lt;= 1,5 m y compris évacuation et dessouchage </t>
  </si>
  <si>
    <t>D1110*</t>
  </si>
  <si>
    <t>NB: Tous les travaux de démolitions du présent marché comprennent le tri sélectif des divers éléments de démolition, des débris et des déchets et toutes les évacuations (chargements, transports, déchargements, mises en décharges et toutes taxes liées, ...) et toutes les prises en charge de tous les produits de démolition dans les centres légaux en la matière (CET, CTA, site autorisé, ...) NB: Pour les états des lieux et recolements= voir chapitre X</t>
  </si>
  <si>
    <t>Chapitre D - TRAVAUX PREPARATOIRES ET DEMOLITION SELECTIVE</t>
  </si>
  <si>
    <t>PT</t>
  </si>
  <si>
    <t>PU</t>
  </si>
  <si>
    <t>Q</t>
  </si>
  <si>
    <t>U</t>
  </si>
  <si>
    <t>TM</t>
  </si>
  <si>
    <t>INTITULÉ</t>
  </si>
  <si>
    <t>ARTICLE</t>
  </si>
  <si>
    <t>N°</t>
  </si>
  <si>
    <t>Réf.</t>
  </si>
  <si>
    <t>METRE</t>
  </si>
  <si>
    <t>SITE: JUMET-ZONE 3</t>
  </si>
  <si>
    <t>OPERATEUR DE TRANSPORT DE WALLONIE</t>
  </si>
  <si>
    <t>Surface</t>
  </si>
  <si>
    <t>Prix solution sans translation :</t>
  </si>
  <si>
    <t>Prix solution translatée:</t>
  </si>
  <si>
    <t>Volume solution sans translation :</t>
  </si>
  <si>
    <t>Volume solution translatée:</t>
  </si>
  <si>
    <t>Diférence CIVIL 3D TFE:</t>
  </si>
  <si>
    <t xml:space="preserve">Terrain Fixe </t>
  </si>
  <si>
    <t>Terrain Translaté</t>
  </si>
  <si>
    <r>
      <rPr>
        <sz val="10"/>
        <color theme="0"/>
        <rFont val="Calibri"/>
        <family val="2"/>
      </rPr>
      <t>€</t>
    </r>
    <r>
      <rPr>
        <sz val="10"/>
        <color theme="0"/>
        <rFont val="MS Sans Serif"/>
      </rPr>
      <t>HTVA</t>
    </r>
  </si>
  <si>
    <t>€HTVA</t>
  </si>
  <si>
    <t xml:space="preserve">Commentaire </t>
  </si>
  <si>
    <t>BAT1</t>
  </si>
  <si>
    <t xml:space="preserve">MERCI pour votre  aide!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</si>
</sst>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0.0"/>
    <numFmt numFmtId="165" formatCode="#,##0.0"/>
    <numFmt numFmtId="166" formatCode="0.00\ &quot;€&quot;"/>
    <numFmt numFmtId="167" formatCode="_(&quot;$&quot;* #,##0.00_);_(&quot;$&quot;* \(#,##0.00\);_(&quot;$&quot;* &quot;-&quot;??_);_(@_)"/>
    <numFmt numFmtId="168" formatCode="_(&quot;$&quot;* #,##0_);_(&quot;$&quot;* \(#,##0\);_(&quot;$&quot;* &quot;-&quot;??_);_(@_)"/>
    <numFmt numFmtId="169" formatCode="_(* #,##0.00_);_(* \(#,##0.00\);_(* &quot;-&quot;??_);_(@_)"/>
    <numFmt numFmtId="170" formatCode="_-* #,##0.00\ [$€-80C]_-;\-* #,##0.00\ [$€-80C]_-;_-* &quot;-&quot;??\ [$€-80C]_-;_-@_-"/>
  </numFmts>
  <fonts count="33" x14ac:knownFonts="1">
    <font>
      <sz val="11"/>
      <color theme="1"/>
      <name val="Calibri"/>
      <family val="2"/>
      <scheme val="minor"/>
    </font>
    <font>
      <sz val="10"/>
      <name val="MS Sans Serif"/>
    </font>
    <font>
      <sz val="11"/>
      <color theme="1"/>
      <name val="Calibri"/>
      <family val="2"/>
      <scheme val="minor"/>
    </font>
    <font>
      <b/>
      <sz val="10"/>
      <name val="MS Sans Serif"/>
    </font>
    <font>
      <sz val="10"/>
      <name val="Arial"/>
      <family val="2"/>
    </font>
    <font>
      <sz val="10"/>
      <name val="Arial Narrow"/>
      <family val="2"/>
    </font>
    <font>
      <b/>
      <sz val="10"/>
      <name val="Arial Narrow"/>
      <family val="2"/>
    </font>
    <font>
      <b/>
      <u/>
      <sz val="10"/>
      <name val="Arial Narrow"/>
      <family val="2"/>
    </font>
    <font>
      <sz val="10"/>
      <color theme="1"/>
      <name val="Arial Narrow"/>
      <family val="2"/>
    </font>
    <font>
      <u/>
      <sz val="10"/>
      <color indexed="8"/>
      <name val="Arial Narrow"/>
      <family val="2"/>
    </font>
    <font>
      <sz val="10"/>
      <color indexed="8"/>
      <name val="Arial Narrow"/>
      <family val="2"/>
    </font>
    <font>
      <b/>
      <sz val="12"/>
      <color theme="1"/>
      <name val="Arial Narrow"/>
      <family val="2"/>
    </font>
    <font>
      <b/>
      <sz val="11"/>
      <color theme="1"/>
      <name val="Arial Narrow"/>
      <family val="2"/>
    </font>
    <font>
      <sz val="11"/>
      <color indexed="8"/>
      <name val="Arial Narrow"/>
      <family val="2"/>
    </font>
    <font>
      <sz val="11"/>
      <color theme="1"/>
      <name val="Arial Narrow"/>
      <family val="2"/>
    </font>
    <font>
      <sz val="12"/>
      <color theme="1"/>
      <name val="Arial Narrow"/>
      <family val="2"/>
    </font>
    <font>
      <i/>
      <u/>
      <sz val="10"/>
      <color indexed="8"/>
      <name val="Arial Narrow"/>
      <family val="2"/>
    </font>
    <font>
      <i/>
      <sz val="10"/>
      <color indexed="8"/>
      <name val="Arial Narrow"/>
      <family val="2"/>
    </font>
    <font>
      <sz val="9"/>
      <color theme="1"/>
      <name val="Arial Narrow"/>
      <family val="2"/>
    </font>
    <font>
      <sz val="10"/>
      <color indexed="8"/>
      <name val="Calibri"/>
      <family val="2"/>
    </font>
    <font>
      <sz val="9"/>
      <name val="Arial Narrow"/>
      <family val="2"/>
    </font>
    <font>
      <i/>
      <sz val="10"/>
      <name val="Arial Narrow"/>
      <family val="2"/>
    </font>
    <font>
      <b/>
      <u/>
      <sz val="10"/>
      <color indexed="8"/>
      <name val="Arial Narrow"/>
      <family val="2"/>
    </font>
    <font>
      <b/>
      <sz val="10"/>
      <color theme="1"/>
      <name val="Arial Narrow"/>
      <family val="2"/>
    </font>
    <font>
      <b/>
      <sz val="16"/>
      <color theme="1"/>
      <name val="Arial Narrow"/>
      <family val="2"/>
    </font>
    <font>
      <sz val="10"/>
      <color theme="0"/>
      <name val="MS Sans Serif"/>
    </font>
    <font>
      <b/>
      <sz val="10"/>
      <color theme="0"/>
      <name val="Arial Narrow"/>
      <family val="2"/>
    </font>
    <font>
      <b/>
      <sz val="16"/>
      <color theme="0"/>
      <name val="Arial Narrow"/>
      <family val="2"/>
    </font>
    <font>
      <b/>
      <sz val="11"/>
      <color theme="0"/>
      <name val="Arial Narrow"/>
      <family val="2"/>
    </font>
    <font>
      <b/>
      <sz val="8"/>
      <color theme="0"/>
      <name val="Arial Narrow"/>
      <family val="2"/>
    </font>
    <font>
      <b/>
      <sz val="36"/>
      <color theme="0"/>
      <name val="Arial Narrow"/>
      <family val="2"/>
    </font>
    <font>
      <sz val="10"/>
      <color theme="0"/>
      <name val="Calibri"/>
      <family val="2"/>
    </font>
    <font>
      <sz val="10"/>
      <color theme="0"/>
      <name val="MS Sans Serif"/>
      <family val="2"/>
    </font>
  </fonts>
  <fills count="11">
    <fill>
      <patternFill patternType="none"/>
    </fill>
    <fill>
      <patternFill patternType="gray125"/>
    </fill>
    <fill>
      <patternFill patternType="solid">
        <fgColor theme="4" tint="0.59999389629810485"/>
        <bgColor indexed="64"/>
      </patternFill>
    </fill>
    <fill>
      <patternFill patternType="solid">
        <fgColor rgb="FFFF7C80"/>
        <bgColor indexed="64"/>
      </patternFill>
    </fill>
    <fill>
      <patternFill patternType="solid">
        <fgColor theme="9" tint="0.59999389629810485"/>
        <bgColor indexed="64"/>
      </patternFill>
    </fill>
    <fill>
      <patternFill patternType="solid">
        <fgColor rgb="FFFF0000"/>
        <bgColor indexed="64"/>
      </patternFill>
    </fill>
    <fill>
      <patternFill patternType="solid">
        <fgColor rgb="FF92D050"/>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rgb="FF0000FF"/>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hair">
        <color indexed="64"/>
      </left>
      <right style="medium">
        <color indexed="64"/>
      </right>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medium">
        <color indexed="64"/>
      </right>
      <top/>
      <bottom/>
      <diagonal/>
    </border>
  </borders>
  <cellStyleXfs count="9">
    <xf numFmtId="0" fontId="0" fillId="0" borderId="0"/>
    <xf numFmtId="0" fontId="1" fillId="0" borderId="0"/>
    <xf numFmtId="0" fontId="4" fillId="0" borderId="0"/>
    <xf numFmtId="44" fontId="4" fillId="0" borderId="0" applyFont="0" applyFill="0" applyBorder="0" applyAlignment="0" applyProtection="0"/>
    <xf numFmtId="0" fontId="4" fillId="0" borderId="0"/>
    <xf numFmtId="167" fontId="1" fillId="0" borderId="0" applyFont="0" applyFill="0" applyBorder="0" applyAlignment="0" applyProtection="0"/>
    <xf numFmtId="0" fontId="4" fillId="0" borderId="0"/>
    <xf numFmtId="0" fontId="2" fillId="0" borderId="0"/>
    <xf numFmtId="169" fontId="1" fillId="0" borderId="0" applyFont="0" applyFill="0" applyBorder="0" applyAlignment="0" applyProtection="0"/>
  </cellStyleXfs>
  <cellXfs count="250">
    <xf numFmtId="0" fontId="0" fillId="0" borderId="0" xfId="0"/>
    <xf numFmtId="0" fontId="0" fillId="0" borderId="1" xfId="0" applyBorder="1"/>
    <xf numFmtId="0" fontId="1" fillId="0" borderId="0" xfId="1"/>
    <xf numFmtId="0" fontId="1" fillId="4" borderId="8" xfId="1" applyFill="1" applyBorder="1"/>
    <xf numFmtId="0" fontId="5" fillId="0" borderId="14" xfId="2" applyFont="1" applyBorder="1" applyAlignment="1">
      <alignment horizontal="center" wrapText="1"/>
    </xf>
    <xf numFmtId="165" fontId="5" fillId="0" borderId="15" xfId="2" applyNumberFormat="1" applyFont="1" applyBorder="1" applyAlignment="1">
      <alignment horizontal="center" wrapText="1"/>
    </xf>
    <xf numFmtId="0" fontId="5" fillId="0" borderId="15" xfId="2" applyFont="1" applyBorder="1" applyAlignment="1">
      <alignment horizontal="center" wrapText="1"/>
    </xf>
    <xf numFmtId="0" fontId="5" fillId="0" borderId="15" xfId="2" applyFont="1" applyBorder="1" applyAlignment="1">
      <alignment wrapText="1"/>
    </xf>
    <xf numFmtId="0" fontId="6" fillId="0" borderId="15" xfId="2" applyFont="1" applyBorder="1" applyAlignment="1">
      <alignment wrapText="1"/>
    </xf>
    <xf numFmtId="0" fontId="5" fillId="0" borderId="16" xfId="2" applyFont="1" applyBorder="1" applyAlignment="1">
      <alignment wrapText="1"/>
    </xf>
    <xf numFmtId="0" fontId="5" fillId="0" borderId="17" xfId="2" applyFont="1" applyBorder="1" applyAlignment="1">
      <alignment horizontal="center" wrapText="1"/>
    </xf>
    <xf numFmtId="165" fontId="5" fillId="0" borderId="0" xfId="2" applyNumberFormat="1" applyFont="1" applyAlignment="1">
      <alignment horizontal="center" wrapText="1"/>
    </xf>
    <xf numFmtId="0" fontId="5" fillId="0" borderId="0" xfId="2" applyFont="1" applyAlignment="1">
      <alignment horizontal="center" wrapText="1"/>
    </xf>
    <xf numFmtId="0" fontId="5" fillId="0" borderId="0" xfId="2" applyFont="1" applyAlignment="1">
      <alignment wrapText="1"/>
    </xf>
    <xf numFmtId="0" fontId="6" fillId="0" borderId="0" xfId="2" applyFont="1" applyAlignment="1">
      <alignment wrapText="1"/>
    </xf>
    <xf numFmtId="0" fontId="5" fillId="0" borderId="18" xfId="2" applyFont="1" applyBorder="1" applyAlignment="1">
      <alignment wrapText="1"/>
    </xf>
    <xf numFmtId="0" fontId="5" fillId="0" borderId="19" xfId="2" applyFont="1" applyBorder="1" applyAlignment="1">
      <alignment horizontal="center" wrapText="1"/>
    </xf>
    <xf numFmtId="165" fontId="5" fillId="0" borderId="20" xfId="2" applyNumberFormat="1" applyFont="1" applyBorder="1" applyAlignment="1">
      <alignment horizontal="center" wrapText="1"/>
    </xf>
    <xf numFmtId="0" fontId="5" fillId="0" borderId="20" xfId="2" applyFont="1" applyBorder="1" applyAlignment="1">
      <alignment horizontal="center" wrapText="1"/>
    </xf>
    <xf numFmtId="0" fontId="5" fillId="0" borderId="20" xfId="2" applyFont="1" applyBorder="1" applyAlignment="1">
      <alignment wrapText="1"/>
    </xf>
    <xf numFmtId="0" fontId="6" fillId="0" borderId="20" xfId="2" applyFont="1" applyBorder="1" applyAlignment="1">
      <alignment wrapText="1"/>
    </xf>
    <xf numFmtId="0" fontId="5" fillId="0" borderId="21" xfId="2" applyFont="1" applyBorder="1" applyAlignment="1">
      <alignment wrapText="1"/>
    </xf>
    <xf numFmtId="0" fontId="6" fillId="0" borderId="16" xfId="2" applyFont="1" applyBorder="1" applyAlignment="1">
      <alignment wrapText="1"/>
    </xf>
    <xf numFmtId="0" fontId="6" fillId="0" borderId="18" xfId="2" applyFont="1" applyBorder="1" applyAlignment="1">
      <alignment wrapText="1"/>
    </xf>
    <xf numFmtId="0" fontId="7" fillId="0" borderId="20" xfId="2" applyFont="1" applyBorder="1" applyAlignment="1">
      <alignment wrapText="1"/>
    </xf>
    <xf numFmtId="0" fontId="6" fillId="0" borderId="21" xfId="2" applyFont="1" applyBorder="1" applyAlignment="1">
      <alignment wrapText="1"/>
    </xf>
    <xf numFmtId="166" fontId="8" fillId="7" borderId="4" xfId="4" applyNumberFormat="1" applyFont="1" applyFill="1" applyBorder="1" applyAlignment="1">
      <alignment horizontal="center" vertical="center" wrapText="1"/>
    </xf>
    <xf numFmtId="167" fontId="8" fillId="7" borderId="5" xfId="5" applyFont="1" applyFill="1" applyBorder="1" applyAlignment="1">
      <alignment horizontal="center" vertical="center" wrapText="1"/>
    </xf>
    <xf numFmtId="0" fontId="8" fillId="7" borderId="5" xfId="5" applyNumberFormat="1" applyFont="1" applyFill="1" applyBorder="1" applyAlignment="1">
      <alignment horizontal="center" vertical="center" wrapText="1"/>
    </xf>
    <xf numFmtId="0" fontId="8" fillId="7" borderId="5" xfId="4" applyFont="1" applyFill="1" applyBorder="1" applyAlignment="1">
      <alignment horizontal="center" vertical="center" wrapText="1"/>
    </xf>
    <xf numFmtId="0" fontId="8" fillId="7" borderId="5" xfId="1" applyFont="1" applyFill="1" applyBorder="1" applyAlignment="1">
      <alignment horizontal="left" vertical="top" wrapText="1"/>
    </xf>
    <xf numFmtId="0" fontId="8" fillId="7" borderId="6" xfId="4" applyFont="1" applyFill="1" applyBorder="1" applyAlignment="1">
      <alignment horizontal="center" vertical="center" wrapText="1"/>
    </xf>
    <xf numFmtId="166" fontId="8" fillId="7" borderId="7" xfId="4" applyNumberFormat="1" applyFont="1" applyFill="1" applyBorder="1" applyAlignment="1">
      <alignment horizontal="center" vertical="center" wrapText="1"/>
    </xf>
    <xf numFmtId="167" fontId="8" fillId="7" borderId="1" xfId="5" applyFont="1" applyFill="1" applyBorder="1" applyAlignment="1">
      <alignment horizontal="center" vertical="center" wrapText="1"/>
    </xf>
    <xf numFmtId="0" fontId="8" fillId="7" borderId="1" xfId="5" applyNumberFormat="1" applyFont="1" applyFill="1" applyBorder="1" applyAlignment="1">
      <alignment horizontal="center" vertical="center" wrapText="1"/>
    </xf>
    <xf numFmtId="0" fontId="8" fillId="7" borderId="1" xfId="4" applyFont="1" applyFill="1" applyBorder="1" applyAlignment="1">
      <alignment horizontal="center" vertical="center" wrapText="1"/>
    </xf>
    <xf numFmtId="0" fontId="8" fillId="7" borderId="1" xfId="1" applyFont="1" applyFill="1" applyBorder="1" applyAlignment="1">
      <alignment horizontal="left" vertical="top" wrapText="1"/>
    </xf>
    <xf numFmtId="0" fontId="8" fillId="7" borderId="9" xfId="4" applyFont="1" applyFill="1" applyBorder="1" applyAlignment="1">
      <alignment horizontal="center" vertical="center" wrapText="1"/>
    </xf>
    <xf numFmtId="0" fontId="8" fillId="7" borderId="1" xfId="4" applyFont="1" applyFill="1" applyBorder="1" applyAlignment="1">
      <alignment horizontal="left" vertical="top" wrapText="1"/>
    </xf>
    <xf numFmtId="0" fontId="8" fillId="7" borderId="9" xfId="1" applyFont="1" applyFill="1" applyBorder="1" applyAlignment="1">
      <alignment horizontal="center" vertical="center" wrapText="1"/>
    </xf>
    <xf numFmtId="0" fontId="8" fillId="7" borderId="1" xfId="1" applyFont="1" applyFill="1" applyBorder="1" applyAlignment="1">
      <alignment horizontal="center" vertical="center" wrapText="1"/>
    </xf>
    <xf numFmtId="0" fontId="11" fillId="7" borderId="9" xfId="1" applyFont="1" applyFill="1" applyBorder="1" applyAlignment="1">
      <alignment horizontal="center" vertical="center" wrapText="1"/>
    </xf>
    <xf numFmtId="44" fontId="8" fillId="7" borderId="1" xfId="4" applyNumberFormat="1" applyFont="1" applyFill="1" applyBorder="1" applyAlignment="1">
      <alignment horizontal="center" vertical="center" wrapText="1"/>
    </xf>
    <xf numFmtId="166" fontId="8" fillId="7" borderId="22" xfId="4" applyNumberFormat="1" applyFont="1" applyFill="1" applyBorder="1" applyAlignment="1">
      <alignment horizontal="center" vertical="center" wrapText="1"/>
    </xf>
    <xf numFmtId="44" fontId="8" fillId="7" borderId="23" xfId="4" applyNumberFormat="1" applyFont="1" applyFill="1" applyBorder="1" applyAlignment="1">
      <alignment horizontal="center" vertical="center" wrapText="1"/>
    </xf>
    <xf numFmtId="0" fontId="8" fillId="7" borderId="23" xfId="5" applyNumberFormat="1" applyFont="1" applyFill="1" applyBorder="1" applyAlignment="1">
      <alignment horizontal="center" vertical="center" wrapText="1"/>
    </xf>
    <xf numFmtId="0" fontId="8" fillId="7" borderId="23" xfId="4" applyFont="1" applyFill="1" applyBorder="1" applyAlignment="1">
      <alignment horizontal="center" vertical="center" wrapText="1"/>
    </xf>
    <xf numFmtId="0" fontId="8" fillId="7" borderId="23" xfId="1" applyFont="1" applyFill="1" applyBorder="1" applyAlignment="1">
      <alignment horizontal="left" vertical="top" wrapText="1"/>
    </xf>
    <xf numFmtId="0" fontId="8" fillId="7" borderId="24" xfId="4" applyFont="1" applyFill="1" applyBorder="1" applyAlignment="1">
      <alignment horizontal="center" vertical="center" wrapText="1"/>
    </xf>
    <xf numFmtId="0" fontId="8" fillId="8" borderId="17" xfId="1" applyFont="1" applyFill="1" applyBorder="1" applyAlignment="1">
      <alignment horizontal="center" vertical="center" wrapText="1"/>
    </xf>
    <xf numFmtId="165" fontId="8" fillId="8" borderId="0" xfId="1" applyNumberFormat="1" applyFont="1" applyFill="1" applyAlignment="1">
      <alignment horizontal="center" vertical="center" wrapText="1"/>
    </xf>
    <xf numFmtId="0" fontId="8" fillId="8" borderId="0" xfId="1" applyFont="1" applyFill="1" applyAlignment="1">
      <alignment horizontal="center" vertical="center" wrapText="1"/>
    </xf>
    <xf numFmtId="0" fontId="12" fillId="8" borderId="0" xfId="1" applyFont="1" applyFill="1" applyAlignment="1">
      <alignment horizontal="left" vertical="top" wrapText="1"/>
    </xf>
    <xf numFmtId="0" fontId="11" fillId="8" borderId="0" xfId="1" applyFont="1" applyFill="1" applyAlignment="1">
      <alignment horizontal="center" vertical="center" wrapText="1"/>
    </xf>
    <xf numFmtId="0" fontId="11" fillId="8" borderId="18" xfId="1" applyFont="1" applyFill="1" applyBorder="1" applyAlignment="1">
      <alignment horizontal="center" vertical="center" wrapText="1"/>
    </xf>
    <xf numFmtId="0" fontId="8" fillId="8" borderId="19" xfId="1" applyFont="1" applyFill="1" applyBorder="1" applyAlignment="1">
      <alignment horizontal="center" vertical="center" wrapText="1"/>
    </xf>
    <xf numFmtId="165" fontId="8" fillId="8" borderId="20" xfId="1" applyNumberFormat="1" applyFont="1" applyFill="1" applyBorder="1" applyAlignment="1">
      <alignment horizontal="center" vertical="center" wrapText="1"/>
    </xf>
    <xf numFmtId="0" fontId="8" fillId="8" borderId="20" xfId="1" applyFont="1" applyFill="1" applyBorder="1" applyAlignment="1">
      <alignment horizontal="center" vertical="center" wrapText="1"/>
    </xf>
    <xf numFmtId="0" fontId="12" fillId="8" borderId="20" xfId="1" applyFont="1" applyFill="1" applyBorder="1" applyAlignment="1">
      <alignment horizontal="left" vertical="top" wrapText="1"/>
    </xf>
    <xf numFmtId="0" fontId="11" fillId="8" borderId="20" xfId="1" applyFont="1" applyFill="1" applyBorder="1" applyAlignment="1">
      <alignment horizontal="center" vertical="center" wrapText="1"/>
    </xf>
    <xf numFmtId="0" fontId="11" fillId="8" borderId="21" xfId="1" applyFont="1" applyFill="1" applyBorder="1" applyAlignment="1">
      <alignment horizontal="center" vertical="center" wrapText="1"/>
    </xf>
    <xf numFmtId="166" fontId="8" fillId="7" borderId="17" xfId="4" applyNumberFormat="1" applyFont="1" applyFill="1" applyBorder="1" applyAlignment="1">
      <alignment horizontal="center" vertical="center" wrapText="1"/>
    </xf>
    <xf numFmtId="167" fontId="8" fillId="7" borderId="0" xfId="5" applyFont="1" applyFill="1" applyBorder="1" applyAlignment="1">
      <alignment horizontal="center" vertical="center" wrapText="1"/>
    </xf>
    <xf numFmtId="0" fontId="8" fillId="7" borderId="0" xfId="5" applyNumberFormat="1" applyFont="1" applyFill="1" applyBorder="1" applyAlignment="1">
      <alignment horizontal="center" vertical="center" wrapText="1"/>
    </xf>
    <xf numFmtId="0" fontId="8" fillId="7" borderId="0" xfId="4" applyFont="1" applyFill="1" applyAlignment="1">
      <alignment horizontal="center" vertical="center" wrapText="1"/>
    </xf>
    <xf numFmtId="0" fontId="8" fillId="7" borderId="0" xfId="1" applyFont="1" applyFill="1" applyAlignment="1">
      <alignment horizontal="left" vertical="top" wrapText="1"/>
    </xf>
    <xf numFmtId="0" fontId="8" fillId="7" borderId="18" xfId="4" applyFont="1" applyFill="1" applyBorder="1" applyAlignment="1">
      <alignment horizontal="center" vertical="center" wrapText="1"/>
    </xf>
    <xf numFmtId="166" fontId="8" fillId="9" borderId="7" xfId="4" applyNumberFormat="1" applyFont="1" applyFill="1" applyBorder="1" applyAlignment="1">
      <alignment horizontal="center" vertical="center" wrapText="1"/>
    </xf>
    <xf numFmtId="167" fontId="8" fillId="9" borderId="1" xfId="5" applyFont="1" applyFill="1" applyBorder="1" applyAlignment="1">
      <alignment horizontal="center" vertical="center" wrapText="1"/>
    </xf>
    <xf numFmtId="0" fontId="8" fillId="9" borderId="1" xfId="5" applyNumberFormat="1" applyFont="1" applyFill="1" applyBorder="1" applyAlignment="1">
      <alignment horizontal="center" vertical="center" wrapText="1"/>
    </xf>
    <xf numFmtId="0" fontId="8" fillId="9" borderId="1" xfId="4" applyFont="1" applyFill="1" applyBorder="1" applyAlignment="1">
      <alignment horizontal="center" vertical="center" wrapText="1"/>
    </xf>
    <xf numFmtId="0" fontId="12" fillId="9" borderId="1" xfId="1" applyFont="1" applyFill="1" applyBorder="1" applyAlignment="1">
      <alignment horizontal="left" vertical="top" wrapText="1"/>
    </xf>
    <xf numFmtId="0" fontId="8" fillId="9" borderId="9" xfId="4" applyFont="1" applyFill="1" applyBorder="1" applyAlignment="1">
      <alignment horizontal="center" vertical="center" wrapText="1"/>
    </xf>
    <xf numFmtId="0" fontId="5" fillId="7" borderId="1" xfId="1" applyFont="1" applyFill="1" applyBorder="1" applyAlignment="1">
      <alignment horizontal="left" vertical="top" wrapText="1"/>
    </xf>
    <xf numFmtId="167" fontId="8" fillId="7" borderId="23" xfId="5" applyFont="1" applyFill="1" applyBorder="1" applyAlignment="1">
      <alignment horizontal="center" vertical="center" wrapText="1"/>
    </xf>
    <xf numFmtId="0" fontId="8" fillId="7" borderId="17" xfId="1" applyFont="1" applyFill="1" applyBorder="1" applyAlignment="1">
      <alignment horizontal="center" vertical="center" wrapText="1"/>
    </xf>
    <xf numFmtId="165" fontId="8" fillId="7" borderId="0" xfId="1" applyNumberFormat="1" applyFont="1" applyFill="1" applyAlignment="1">
      <alignment horizontal="center" vertical="center" wrapText="1"/>
    </xf>
    <xf numFmtId="0" fontId="8" fillId="7" borderId="0" xfId="1" applyFont="1" applyFill="1" applyAlignment="1">
      <alignment horizontal="center" vertical="center" wrapText="1"/>
    </xf>
    <xf numFmtId="0" fontId="12" fillId="7" borderId="0" xfId="1" applyFont="1" applyFill="1" applyAlignment="1">
      <alignment horizontal="left" vertical="top" wrapText="1"/>
    </xf>
    <xf numFmtId="0" fontId="11" fillId="7" borderId="0" xfId="1" applyFont="1" applyFill="1" applyAlignment="1">
      <alignment horizontal="center" vertical="center" wrapText="1"/>
    </xf>
    <xf numFmtId="0" fontId="11" fillId="7" borderId="18" xfId="1" applyFont="1" applyFill="1" applyBorder="1" applyAlignment="1">
      <alignment horizontal="center" vertical="center" wrapText="1"/>
    </xf>
    <xf numFmtId="0" fontId="8" fillId="7" borderId="5" xfId="1" applyFont="1" applyFill="1" applyBorder="1" applyAlignment="1">
      <alignment horizontal="center" vertical="center" wrapText="1"/>
    </xf>
    <xf numFmtId="0" fontId="14" fillId="7" borderId="0" xfId="1" applyFont="1" applyFill="1" applyAlignment="1">
      <alignment horizontal="left" vertical="top" wrapText="1"/>
    </xf>
    <xf numFmtId="0" fontId="15" fillId="7" borderId="0" xfId="1" applyFont="1" applyFill="1" applyAlignment="1">
      <alignment horizontal="center" vertical="center" wrapText="1"/>
    </xf>
    <xf numFmtId="0" fontId="15" fillId="7" borderId="18" xfId="1" applyFont="1" applyFill="1" applyBorder="1" applyAlignment="1">
      <alignment horizontal="center" vertical="center" wrapText="1"/>
    </xf>
    <xf numFmtId="0" fontId="14" fillId="7" borderId="5" xfId="1" applyFont="1" applyFill="1" applyBorder="1" applyAlignment="1">
      <alignment horizontal="left" vertical="top" wrapText="1"/>
    </xf>
    <xf numFmtId="0" fontId="15" fillId="7" borderId="5" xfId="1" applyFont="1" applyFill="1" applyBorder="1" applyAlignment="1">
      <alignment horizontal="center" vertical="center" wrapText="1"/>
    </xf>
    <xf numFmtId="165" fontId="8" fillId="7" borderId="1" xfId="1" applyNumberFormat="1" applyFont="1" applyFill="1" applyBorder="1" applyAlignment="1">
      <alignment horizontal="center" vertical="center" wrapText="1"/>
    </xf>
    <xf numFmtId="166" fontId="8" fillId="7" borderId="25" xfId="4" applyNumberFormat="1" applyFont="1" applyFill="1" applyBorder="1" applyAlignment="1">
      <alignment horizontal="center" vertical="center" wrapText="1"/>
    </xf>
    <xf numFmtId="167" fontId="8" fillId="7" borderId="26" xfId="5" applyFont="1" applyFill="1" applyBorder="1" applyAlignment="1">
      <alignment horizontal="center" vertical="center" wrapText="1"/>
    </xf>
    <xf numFmtId="0" fontId="8" fillId="7" borderId="26" xfId="5" applyNumberFormat="1" applyFont="1" applyFill="1" applyBorder="1" applyAlignment="1">
      <alignment horizontal="center" vertical="center" wrapText="1"/>
    </xf>
    <xf numFmtId="0" fontId="8" fillId="7" borderId="26" xfId="4" applyFont="1" applyFill="1" applyBorder="1" applyAlignment="1">
      <alignment horizontal="center" vertical="center" wrapText="1"/>
    </xf>
    <xf numFmtId="0" fontId="8" fillId="7" borderId="26" xfId="1" applyFont="1" applyFill="1" applyBorder="1" applyAlignment="1">
      <alignment horizontal="left" vertical="top" wrapText="1"/>
    </xf>
    <xf numFmtId="0" fontId="8" fillId="7" borderId="27" xfId="4" applyFont="1" applyFill="1" applyBorder="1" applyAlignment="1">
      <alignment horizontal="center" vertical="center" wrapText="1"/>
    </xf>
    <xf numFmtId="166" fontId="8" fillId="7" borderId="28" xfId="4" applyNumberFormat="1" applyFont="1" applyFill="1" applyBorder="1" applyAlignment="1">
      <alignment horizontal="center" vertical="center" wrapText="1"/>
    </xf>
    <xf numFmtId="167" fontId="8" fillId="7" borderId="2" xfId="5" applyFont="1" applyFill="1" applyBorder="1" applyAlignment="1">
      <alignment horizontal="center" vertical="center" wrapText="1"/>
    </xf>
    <xf numFmtId="0" fontId="8" fillId="7" borderId="2" xfId="5" applyNumberFormat="1" applyFont="1" applyFill="1" applyBorder="1" applyAlignment="1">
      <alignment horizontal="center" vertical="center" wrapText="1"/>
    </xf>
    <xf numFmtId="0" fontId="8" fillId="7" borderId="2" xfId="4" applyFont="1" applyFill="1" applyBorder="1" applyAlignment="1">
      <alignment horizontal="center" vertical="center" wrapText="1"/>
    </xf>
    <xf numFmtId="0" fontId="8" fillId="7" borderId="2" xfId="1" applyFont="1" applyFill="1" applyBorder="1" applyAlignment="1">
      <alignment horizontal="left" vertical="top" wrapText="1"/>
    </xf>
    <xf numFmtId="0" fontId="8" fillId="7" borderId="29" xfId="4" applyFont="1" applyFill="1" applyBorder="1" applyAlignment="1">
      <alignment horizontal="center" vertical="center" wrapText="1"/>
    </xf>
    <xf numFmtId="0" fontId="8" fillId="7" borderId="18" xfId="1" applyFont="1" applyFill="1" applyBorder="1" applyAlignment="1">
      <alignment horizontal="center" vertical="center" wrapText="1"/>
    </xf>
    <xf numFmtId="0" fontId="18" fillId="7" borderId="5" xfId="4" applyFont="1" applyFill="1" applyBorder="1" applyAlignment="1">
      <alignment horizontal="center" vertical="center" wrapText="1"/>
    </xf>
    <xf numFmtId="0" fontId="8" fillId="7" borderId="5" xfId="6" applyFont="1" applyFill="1" applyBorder="1" applyAlignment="1">
      <alignment horizontal="left" vertical="top" wrapText="1"/>
    </xf>
    <xf numFmtId="166" fontId="8" fillId="2" borderId="7" xfId="4" applyNumberFormat="1" applyFont="1" applyFill="1" applyBorder="1" applyAlignment="1">
      <alignment horizontal="center" vertical="center" wrapText="1"/>
    </xf>
    <xf numFmtId="167" fontId="8" fillId="2" borderId="1" xfId="5" applyFont="1" applyFill="1" applyBorder="1" applyAlignment="1">
      <alignment horizontal="center" vertical="center" wrapText="1"/>
    </xf>
    <xf numFmtId="0" fontId="8" fillId="2" borderId="1" xfId="5" applyNumberFormat="1" applyFont="1" applyFill="1" applyBorder="1" applyAlignment="1">
      <alignment horizontal="center" vertical="center" wrapText="1"/>
    </xf>
    <xf numFmtId="0" fontId="8" fillId="2" borderId="1" xfId="4" applyFont="1" applyFill="1" applyBorder="1" applyAlignment="1">
      <alignment horizontal="center" vertical="center" wrapText="1"/>
    </xf>
    <xf numFmtId="0" fontId="8" fillId="2" borderId="1" xfId="1" applyFont="1" applyFill="1" applyBorder="1" applyAlignment="1">
      <alignment horizontal="left" vertical="top" wrapText="1"/>
    </xf>
    <xf numFmtId="0" fontId="8" fillId="2" borderId="9" xfId="4" applyFont="1" applyFill="1" applyBorder="1" applyAlignment="1">
      <alignment horizontal="center" vertical="center" wrapText="1"/>
    </xf>
    <xf numFmtId="0" fontId="8" fillId="8" borderId="25" xfId="1" applyFont="1" applyFill="1" applyBorder="1" applyAlignment="1">
      <alignment horizontal="center" vertical="center" wrapText="1"/>
    </xf>
    <xf numFmtId="165" fontId="8" fillId="8" borderId="26" xfId="1" applyNumberFormat="1" applyFont="1" applyFill="1" applyBorder="1" applyAlignment="1">
      <alignment horizontal="center" vertical="center" wrapText="1"/>
    </xf>
    <xf numFmtId="0" fontId="8" fillId="8" borderId="26" xfId="1" applyFont="1" applyFill="1" applyBorder="1" applyAlignment="1">
      <alignment horizontal="center" vertical="center" wrapText="1"/>
    </xf>
    <xf numFmtId="0" fontId="12" fillId="8" borderId="26" xfId="1" applyFont="1" applyFill="1" applyBorder="1" applyAlignment="1">
      <alignment horizontal="left" vertical="top" wrapText="1"/>
    </xf>
    <xf numFmtId="0" fontId="11" fillId="8" borderId="26" xfId="1" applyFont="1" applyFill="1" applyBorder="1" applyAlignment="1">
      <alignment horizontal="center" vertical="center" wrapText="1"/>
    </xf>
    <xf numFmtId="0" fontId="11" fillId="8" borderId="27" xfId="1" applyFont="1" applyFill="1" applyBorder="1" applyAlignment="1">
      <alignment horizontal="center" vertical="center" wrapText="1"/>
    </xf>
    <xf numFmtId="0" fontId="8" fillId="7" borderId="14" xfId="1" applyFont="1" applyFill="1" applyBorder="1" applyAlignment="1">
      <alignment horizontal="center" vertical="center" wrapText="1"/>
    </xf>
    <xf numFmtId="167" fontId="8" fillId="7" borderId="15" xfId="5" applyFont="1" applyFill="1" applyBorder="1" applyAlignment="1">
      <alignment horizontal="center" vertical="center" wrapText="1"/>
    </xf>
    <xf numFmtId="0" fontId="8" fillId="7" borderId="15" xfId="1" applyFont="1" applyFill="1" applyBorder="1" applyAlignment="1">
      <alignment horizontal="center" vertical="center" wrapText="1"/>
    </xf>
    <xf numFmtId="0" fontId="12" fillId="7" borderId="15" xfId="1" applyFont="1" applyFill="1" applyBorder="1" applyAlignment="1">
      <alignment horizontal="left" vertical="top" wrapText="1"/>
    </xf>
    <xf numFmtId="0" fontId="11" fillId="7" borderId="15" xfId="1" applyFont="1" applyFill="1" applyBorder="1" applyAlignment="1">
      <alignment horizontal="center" vertical="center" wrapText="1"/>
    </xf>
    <xf numFmtId="0" fontId="11" fillId="7" borderId="16" xfId="1" applyFont="1" applyFill="1" applyBorder="1" applyAlignment="1">
      <alignment horizontal="center" vertical="center" wrapText="1"/>
    </xf>
    <xf numFmtId="44" fontId="8" fillId="7" borderId="5" xfId="3" applyFont="1" applyFill="1" applyBorder="1" applyAlignment="1">
      <alignment horizontal="center" vertical="center" wrapText="1"/>
    </xf>
    <xf numFmtId="0" fontId="8" fillId="7" borderId="5" xfId="3" applyNumberFormat="1" applyFont="1" applyFill="1" applyBorder="1" applyAlignment="1">
      <alignment horizontal="center" vertical="center" wrapText="1"/>
    </xf>
    <xf numFmtId="0" fontId="8" fillId="7" borderId="15" xfId="1" applyFont="1" applyFill="1" applyBorder="1" applyAlignment="1">
      <alignment horizontal="left" vertical="top" wrapText="1"/>
    </xf>
    <xf numFmtId="0" fontId="8" fillId="7" borderId="16" xfId="1" applyFont="1" applyFill="1" applyBorder="1" applyAlignment="1">
      <alignment horizontal="center" vertical="center" wrapText="1"/>
    </xf>
    <xf numFmtId="166" fontId="5" fillId="0" borderId="4" xfId="4" applyNumberFormat="1" applyFont="1" applyBorder="1" applyAlignment="1">
      <alignment horizontal="right" vertical="center" wrapText="1"/>
    </xf>
    <xf numFmtId="44" fontId="5" fillId="0" borderId="5" xfId="3" applyFont="1" applyBorder="1" applyAlignment="1">
      <alignment horizontal="right" vertical="center" wrapText="1"/>
    </xf>
    <xf numFmtId="0" fontId="8" fillId="7" borderId="6" xfId="1" applyFont="1" applyFill="1" applyBorder="1" applyAlignment="1">
      <alignment horizontal="center" vertical="center" wrapText="1"/>
    </xf>
    <xf numFmtId="166" fontId="5" fillId="0" borderId="7" xfId="4" applyNumberFormat="1" applyFont="1" applyBorder="1" applyAlignment="1">
      <alignment horizontal="right" vertical="center" wrapText="1"/>
    </xf>
    <xf numFmtId="44" fontId="5" fillId="0" borderId="1" xfId="3" applyFont="1" applyBorder="1" applyAlignment="1">
      <alignment horizontal="right" vertical="center" wrapText="1"/>
    </xf>
    <xf numFmtId="0" fontId="5" fillId="0" borderId="1" xfId="3" applyNumberFormat="1" applyFont="1" applyFill="1" applyBorder="1" applyAlignment="1">
      <alignment horizontal="center" vertical="center" wrapText="1"/>
    </xf>
    <xf numFmtId="0" fontId="5" fillId="0" borderId="1" xfId="4" applyFont="1" applyBorder="1" applyAlignment="1">
      <alignment horizontal="center" vertical="center" wrapText="1"/>
    </xf>
    <xf numFmtId="0" fontId="5" fillId="0" borderId="1" xfId="1" applyFont="1" applyBorder="1" applyAlignment="1">
      <alignment vertical="center" wrapText="1"/>
    </xf>
    <xf numFmtId="0" fontId="5" fillId="0" borderId="9" xfId="4" applyFont="1" applyBorder="1" applyAlignment="1">
      <alignment horizontal="center" vertical="center" wrapText="1"/>
    </xf>
    <xf numFmtId="1" fontId="8" fillId="7" borderId="1" xfId="5" applyNumberFormat="1" applyFont="1" applyFill="1" applyBorder="1" applyAlignment="1">
      <alignment horizontal="center" vertical="center" wrapText="1"/>
    </xf>
    <xf numFmtId="0" fontId="8" fillId="7" borderId="26" xfId="1" applyFont="1" applyFill="1" applyBorder="1" applyAlignment="1">
      <alignment horizontal="center" vertical="center" wrapText="1"/>
    </xf>
    <xf numFmtId="0" fontId="12" fillId="7" borderId="26" xfId="1" applyFont="1" applyFill="1" applyBorder="1" applyAlignment="1">
      <alignment horizontal="left" vertical="top" wrapText="1"/>
    </xf>
    <xf numFmtId="0" fontId="11" fillId="7" borderId="26" xfId="1" applyFont="1" applyFill="1" applyBorder="1" applyAlignment="1">
      <alignment horizontal="center" vertical="center" wrapText="1"/>
    </xf>
    <xf numFmtId="0" fontId="11" fillId="7" borderId="27" xfId="1" applyFont="1" applyFill="1" applyBorder="1" applyAlignment="1">
      <alignment horizontal="center" vertical="center" wrapText="1"/>
    </xf>
    <xf numFmtId="166" fontId="8" fillId="2" borderId="28" xfId="4" applyNumberFormat="1" applyFont="1" applyFill="1" applyBorder="1" applyAlignment="1">
      <alignment horizontal="center" vertical="center" wrapText="1"/>
    </xf>
    <xf numFmtId="167" fontId="8" fillId="2" borderId="2" xfId="5" applyFont="1" applyFill="1" applyBorder="1" applyAlignment="1">
      <alignment horizontal="center" vertical="center" wrapText="1"/>
    </xf>
    <xf numFmtId="0" fontId="8" fillId="2" borderId="2" xfId="5" applyNumberFormat="1" applyFont="1" applyFill="1" applyBorder="1" applyAlignment="1">
      <alignment horizontal="center" vertical="center" wrapText="1"/>
    </xf>
    <xf numFmtId="0" fontId="8" fillId="2" borderId="2" xfId="4" applyFont="1" applyFill="1" applyBorder="1" applyAlignment="1">
      <alignment horizontal="center" vertical="center" wrapText="1"/>
    </xf>
    <xf numFmtId="0" fontId="8" fillId="2" borderId="2" xfId="1" applyFont="1" applyFill="1" applyBorder="1" applyAlignment="1">
      <alignment horizontal="left" vertical="top" wrapText="1"/>
    </xf>
    <xf numFmtId="0" fontId="8" fillId="2" borderId="29" xfId="4" applyFont="1" applyFill="1" applyBorder="1" applyAlignment="1">
      <alignment horizontal="center" vertical="center" wrapText="1"/>
    </xf>
    <xf numFmtId="166" fontId="20" fillId="0" borderId="7" xfId="4" applyNumberFormat="1" applyFont="1" applyBorder="1" applyAlignment="1">
      <alignment horizontal="right" vertical="center" wrapText="1"/>
    </xf>
    <xf numFmtId="0" fontId="20" fillId="0" borderId="1" xfId="4" applyFont="1" applyBorder="1" applyAlignment="1">
      <alignment horizontal="right" vertical="center" wrapText="1"/>
    </xf>
    <xf numFmtId="0" fontId="20" fillId="0" borderId="1" xfId="4" applyFont="1" applyBorder="1" applyAlignment="1">
      <alignment horizontal="center" vertical="center" wrapText="1"/>
    </xf>
    <xf numFmtId="166" fontId="5" fillId="0" borderId="7" xfId="4" applyNumberFormat="1" applyFont="1" applyBorder="1" applyAlignment="1">
      <alignment horizontal="center" vertical="center" wrapText="1"/>
    </xf>
    <xf numFmtId="0" fontId="5" fillId="0" borderId="1" xfId="4" applyFont="1" applyBorder="1" applyAlignment="1">
      <alignment vertical="center" wrapText="1"/>
    </xf>
    <xf numFmtId="166" fontId="8" fillId="5" borderId="7" xfId="4" applyNumberFormat="1" applyFont="1" applyFill="1" applyBorder="1" applyAlignment="1">
      <alignment horizontal="center" vertical="center" wrapText="1"/>
    </xf>
    <xf numFmtId="167" fontId="8" fillId="5" borderId="1" xfId="5" applyFont="1" applyFill="1" applyBorder="1" applyAlignment="1">
      <alignment horizontal="center" vertical="center" wrapText="1"/>
    </xf>
    <xf numFmtId="0" fontId="8" fillId="5" borderId="1" xfId="5" applyNumberFormat="1" applyFont="1" applyFill="1" applyBorder="1" applyAlignment="1">
      <alignment horizontal="center" vertical="center" wrapText="1"/>
    </xf>
    <xf numFmtId="0" fontId="8" fillId="5" borderId="1" xfId="4" applyFont="1" applyFill="1" applyBorder="1" applyAlignment="1">
      <alignment horizontal="center" vertical="center" wrapText="1"/>
    </xf>
    <xf numFmtId="0" fontId="8" fillId="5" borderId="1" xfId="1" applyFont="1" applyFill="1" applyBorder="1" applyAlignment="1">
      <alignment horizontal="left" vertical="top" wrapText="1"/>
    </xf>
    <xf numFmtId="0" fontId="8" fillId="5" borderId="9" xfId="4" applyFont="1" applyFill="1" applyBorder="1" applyAlignment="1">
      <alignment horizontal="center" vertical="center" wrapText="1"/>
    </xf>
    <xf numFmtId="0" fontId="20" fillId="0" borderId="9" xfId="4" applyFont="1" applyBorder="1" applyAlignment="1">
      <alignment horizontal="center" vertical="center" wrapText="1"/>
    </xf>
    <xf numFmtId="0" fontId="8" fillId="7" borderId="25" xfId="1" applyFont="1" applyFill="1" applyBorder="1" applyAlignment="1">
      <alignment horizontal="center" vertical="center" wrapText="1"/>
    </xf>
    <xf numFmtId="0" fontId="23" fillId="7" borderId="18" xfId="1" applyFont="1" applyFill="1" applyBorder="1" applyAlignment="1">
      <alignment horizontal="center" vertical="center" wrapText="1"/>
    </xf>
    <xf numFmtId="0" fontId="5" fillId="0" borderId="0" xfId="1" applyFont="1" applyAlignment="1">
      <alignment vertical="center"/>
    </xf>
    <xf numFmtId="166" fontId="8" fillId="7" borderId="30" xfId="4" applyNumberFormat="1" applyFont="1" applyFill="1" applyBorder="1" applyAlignment="1">
      <alignment horizontal="center" vertical="center" wrapText="1"/>
    </xf>
    <xf numFmtId="167" fontId="8" fillId="7" borderId="3" xfId="5" applyFont="1" applyFill="1" applyBorder="1" applyAlignment="1">
      <alignment horizontal="center" vertical="center" wrapText="1"/>
    </xf>
    <xf numFmtId="0" fontId="8" fillId="7" borderId="3" xfId="5" applyNumberFormat="1" applyFont="1" applyFill="1" applyBorder="1" applyAlignment="1">
      <alignment horizontal="center" vertical="center" wrapText="1"/>
    </xf>
    <xf numFmtId="0" fontId="8" fillId="7" borderId="3" xfId="4" applyFont="1" applyFill="1" applyBorder="1" applyAlignment="1">
      <alignment horizontal="center" vertical="center" wrapText="1"/>
    </xf>
    <xf numFmtId="0" fontId="8" fillId="7" borderId="3" xfId="1" applyFont="1" applyFill="1" applyBorder="1" applyAlignment="1">
      <alignment horizontal="left" vertical="top" wrapText="1"/>
    </xf>
    <xf numFmtId="0" fontId="8" fillId="7" borderId="31" xfId="4" applyFont="1" applyFill="1" applyBorder="1" applyAlignment="1">
      <alignment horizontal="center" vertical="center" wrapText="1"/>
    </xf>
    <xf numFmtId="0" fontId="8" fillId="8" borderId="14" xfId="1" applyFont="1" applyFill="1" applyBorder="1" applyAlignment="1">
      <alignment horizontal="center" vertical="center" wrapText="1"/>
    </xf>
    <xf numFmtId="165" fontId="8" fillId="8" borderId="15" xfId="1" applyNumberFormat="1" applyFont="1" applyFill="1" applyBorder="1" applyAlignment="1">
      <alignment horizontal="center" vertical="center" wrapText="1"/>
    </xf>
    <xf numFmtId="0" fontId="8" fillId="8" borderId="15" xfId="1" applyFont="1" applyFill="1" applyBorder="1" applyAlignment="1">
      <alignment horizontal="center" vertical="center" wrapText="1"/>
    </xf>
    <xf numFmtId="0" fontId="12" fillId="8" borderId="15" xfId="1" applyFont="1" applyFill="1" applyBorder="1" applyAlignment="1">
      <alignment horizontal="left" vertical="top" wrapText="1"/>
    </xf>
    <xf numFmtId="0" fontId="11" fillId="8" borderId="15" xfId="1" applyFont="1" applyFill="1" applyBorder="1" applyAlignment="1">
      <alignment horizontal="center" vertical="center" wrapText="1"/>
    </xf>
    <xf numFmtId="0" fontId="11" fillId="8" borderId="16" xfId="1" applyFont="1" applyFill="1" applyBorder="1" applyAlignment="1">
      <alignment horizontal="center" vertical="center" wrapText="1"/>
    </xf>
    <xf numFmtId="168" fontId="8" fillId="7" borderId="1" xfId="5" applyNumberFormat="1" applyFont="1" applyFill="1" applyBorder="1" applyAlignment="1">
      <alignment horizontal="center" vertical="center" wrapText="1"/>
    </xf>
    <xf numFmtId="0" fontId="14" fillId="0" borderId="0" xfId="7" applyFont="1" applyAlignment="1" applyProtection="1">
      <alignment horizontal="left" vertical="top" wrapText="1"/>
      <protection locked="0"/>
    </xf>
    <xf numFmtId="166" fontId="8" fillId="7" borderId="32" xfId="4" applyNumberFormat="1" applyFont="1" applyFill="1" applyBorder="1" applyAlignment="1">
      <alignment horizontal="center" vertical="center" wrapText="1"/>
    </xf>
    <xf numFmtId="0" fontId="8" fillId="0" borderId="5" xfId="7" applyFont="1" applyBorder="1" applyAlignment="1" applyProtection="1">
      <alignment horizontal="left" vertical="top" wrapText="1"/>
      <protection locked="0"/>
    </xf>
    <xf numFmtId="0" fontId="8" fillId="7" borderId="33" xfId="4" applyFont="1" applyFill="1" applyBorder="1" applyAlignment="1">
      <alignment horizontal="center" vertical="center" wrapText="1"/>
    </xf>
    <xf numFmtId="0" fontId="11" fillId="7" borderId="6" xfId="1" applyFont="1" applyFill="1" applyBorder="1" applyAlignment="1">
      <alignment horizontal="center" vertical="center" wrapText="1"/>
    </xf>
    <xf numFmtId="166" fontId="8" fillId="7" borderId="34" xfId="4" applyNumberFormat="1" applyFont="1" applyFill="1" applyBorder="1" applyAlignment="1">
      <alignment horizontal="center" vertical="center" wrapText="1"/>
    </xf>
    <xf numFmtId="0" fontId="8" fillId="0" borderId="1" xfId="7" applyFont="1" applyBorder="1" applyAlignment="1" applyProtection="1">
      <alignment horizontal="left" vertical="top" wrapText="1"/>
      <protection locked="0"/>
    </xf>
    <xf numFmtId="0" fontId="8" fillId="7" borderId="35" xfId="4" applyFont="1" applyFill="1" applyBorder="1" applyAlignment="1">
      <alignment horizontal="center" vertical="center" wrapText="1"/>
    </xf>
    <xf numFmtId="0" fontId="1" fillId="3" borderId="8" xfId="1" applyFill="1" applyBorder="1"/>
    <xf numFmtId="0" fontId="3" fillId="6" borderId="11" xfId="1" applyFont="1" applyFill="1" applyBorder="1" applyAlignment="1">
      <alignment horizontal="center" vertical="center"/>
    </xf>
    <xf numFmtId="0" fontId="8" fillId="8" borderId="14" xfId="1" applyFont="1" applyFill="1" applyBorder="1" applyAlignment="1">
      <alignment horizontal="center" wrapText="1"/>
    </xf>
    <xf numFmtId="165" fontId="8" fillId="8" borderId="15" xfId="1" applyNumberFormat="1" applyFont="1" applyFill="1" applyBorder="1" applyAlignment="1">
      <alignment horizontal="center" wrapText="1"/>
    </xf>
    <xf numFmtId="0" fontId="8" fillId="8" borderId="15" xfId="1" applyFont="1" applyFill="1" applyBorder="1" applyAlignment="1">
      <alignment horizontal="center" wrapText="1"/>
    </xf>
    <xf numFmtId="0" fontId="11" fillId="8" borderId="15" xfId="1" applyFont="1" applyFill="1" applyBorder="1" applyAlignment="1">
      <alignment horizontal="left" wrapText="1"/>
    </xf>
    <xf numFmtId="0" fontId="11" fillId="8" borderId="16" xfId="1" applyFont="1" applyFill="1" applyBorder="1" applyAlignment="1">
      <alignment horizontal="left" wrapText="1"/>
    </xf>
    <xf numFmtId="0" fontId="8" fillId="8" borderId="19" xfId="1" applyFont="1" applyFill="1" applyBorder="1" applyAlignment="1">
      <alignment horizontal="center" wrapText="1"/>
    </xf>
    <xf numFmtId="165" fontId="8" fillId="8" borderId="20" xfId="1" applyNumberFormat="1" applyFont="1" applyFill="1" applyBorder="1" applyAlignment="1">
      <alignment horizontal="center" wrapText="1"/>
    </xf>
    <xf numFmtId="0" fontId="8" fillId="8" borderId="20" xfId="1" applyFont="1" applyFill="1" applyBorder="1" applyAlignment="1">
      <alignment horizontal="center" wrapText="1"/>
    </xf>
    <xf numFmtId="0" fontId="11" fillId="8" borderId="20" xfId="1" applyFont="1" applyFill="1" applyBorder="1" applyAlignment="1">
      <alignment horizontal="left" wrapText="1"/>
    </xf>
    <xf numFmtId="0" fontId="11" fillId="8" borderId="21" xfId="1" applyFont="1" applyFill="1" applyBorder="1" applyAlignment="1">
      <alignment horizontal="left" wrapText="1"/>
    </xf>
    <xf numFmtId="165" fontId="23" fillId="0" borderId="13" xfId="1" applyNumberFormat="1" applyFont="1" applyBorder="1" applyAlignment="1">
      <alignment horizontal="center" wrapText="1"/>
    </xf>
    <xf numFmtId="170" fontId="23" fillId="0" borderId="13" xfId="1" applyNumberFormat="1" applyFont="1" applyBorder="1" applyAlignment="1">
      <alignment horizontal="center" wrapText="1"/>
    </xf>
    <xf numFmtId="0" fontId="23" fillId="0" borderId="13" xfId="1" applyFont="1" applyBorder="1" applyAlignment="1">
      <alignment horizontal="center" wrapText="1"/>
    </xf>
    <xf numFmtId="0" fontId="23" fillId="0" borderId="18" xfId="1" applyFont="1" applyBorder="1" applyAlignment="1">
      <alignment wrapText="1"/>
    </xf>
    <xf numFmtId="166" fontId="8" fillId="7" borderId="10" xfId="4" applyNumberFormat="1" applyFont="1" applyFill="1" applyBorder="1" applyAlignment="1">
      <alignment horizontal="center" vertical="center" wrapText="1"/>
    </xf>
    <xf numFmtId="166" fontId="8" fillId="7" borderId="12" xfId="4" applyNumberFormat="1" applyFont="1" applyFill="1" applyBorder="1" applyAlignment="1">
      <alignment horizontal="center" vertical="center" wrapText="1"/>
    </xf>
    <xf numFmtId="0" fontId="8" fillId="8" borderId="21" xfId="1" applyFont="1" applyFill="1" applyBorder="1" applyAlignment="1">
      <alignment horizontal="center" wrapText="1"/>
    </xf>
    <xf numFmtId="0" fontId="8" fillId="8" borderId="16" xfId="1" applyFont="1" applyFill="1" applyBorder="1" applyAlignment="1">
      <alignment horizontal="center" wrapText="1"/>
    </xf>
    <xf numFmtId="0" fontId="26" fillId="10" borderId="21" xfId="1" applyFont="1" applyFill="1" applyBorder="1" applyAlignment="1">
      <alignment wrapText="1"/>
    </xf>
    <xf numFmtId="0" fontId="27" fillId="10" borderId="20" xfId="1" applyFont="1" applyFill="1" applyBorder="1" applyAlignment="1">
      <alignment horizontal="center" wrapText="1"/>
    </xf>
    <xf numFmtId="0" fontId="24" fillId="10" borderId="20" xfId="1" applyFont="1" applyFill="1" applyBorder="1" applyAlignment="1">
      <alignment horizontal="center" wrapText="1"/>
    </xf>
    <xf numFmtId="0" fontId="8" fillId="10" borderId="20" xfId="1" applyFont="1" applyFill="1" applyBorder="1" applyAlignment="1">
      <alignment horizontal="center" wrapText="1"/>
    </xf>
    <xf numFmtId="0" fontId="24" fillId="10" borderId="19" xfId="1" applyFont="1" applyFill="1" applyBorder="1" applyAlignment="1">
      <alignment horizontal="center" wrapText="1"/>
    </xf>
    <xf numFmtId="0" fontId="26" fillId="10" borderId="18" xfId="1" applyFont="1" applyFill="1" applyBorder="1" applyAlignment="1">
      <alignment wrapText="1"/>
    </xf>
    <xf numFmtId="0" fontId="12" fillId="10" borderId="17" xfId="1" applyFont="1" applyFill="1" applyBorder="1" applyAlignment="1">
      <alignment horizontal="center" wrapText="1"/>
    </xf>
    <xf numFmtId="0" fontId="28" fillId="10" borderId="18" xfId="1" applyFont="1" applyFill="1" applyBorder="1" applyAlignment="1">
      <alignment horizontal="center" wrapText="1"/>
    </xf>
    <xf numFmtId="0" fontId="1" fillId="10" borderId="20" xfId="1" applyFill="1" applyBorder="1"/>
    <xf numFmtId="0" fontId="1" fillId="10" borderId="19" xfId="1" applyFill="1" applyBorder="1"/>
    <xf numFmtId="0" fontId="1" fillId="10" borderId="0" xfId="1" applyFill="1"/>
    <xf numFmtId="0" fontId="1" fillId="10" borderId="17" xfId="1" applyFill="1" applyBorder="1"/>
    <xf numFmtId="0" fontId="25" fillId="10" borderId="0" xfId="1" applyFont="1" applyFill="1"/>
    <xf numFmtId="44" fontId="25" fillId="10" borderId="0" xfId="1" applyNumberFormat="1" applyFont="1" applyFill="1"/>
    <xf numFmtId="2" fontId="25" fillId="10" borderId="0" xfId="1" applyNumberFormat="1" applyFont="1" applyFill="1"/>
    <xf numFmtId="0" fontId="25" fillId="10" borderId="21" xfId="1" applyFont="1" applyFill="1" applyBorder="1"/>
    <xf numFmtId="44" fontId="25" fillId="10" borderId="20" xfId="1" applyNumberFormat="1" applyFont="1" applyFill="1" applyBorder="1"/>
    <xf numFmtId="0" fontId="25" fillId="10" borderId="18" xfId="1" applyFont="1" applyFill="1" applyBorder="1"/>
    <xf numFmtId="0" fontId="25" fillId="10" borderId="17" xfId="1" applyFont="1" applyFill="1" applyBorder="1"/>
    <xf numFmtId="0" fontId="1" fillId="10" borderId="18" xfId="1" applyFill="1" applyBorder="1"/>
    <xf numFmtId="0" fontId="1" fillId="10" borderId="16" xfId="1" applyFill="1" applyBorder="1"/>
    <xf numFmtId="0" fontId="1" fillId="10" borderId="15" xfId="1" applyFill="1" applyBorder="1"/>
    <xf numFmtId="0" fontId="1" fillId="10" borderId="14" xfId="1" applyFill="1" applyBorder="1"/>
    <xf numFmtId="170" fontId="23" fillId="0" borderId="36" xfId="8" applyNumberFormat="1" applyFont="1" applyFill="1" applyBorder="1" applyAlignment="1">
      <alignment horizontal="center" wrapText="1"/>
    </xf>
    <xf numFmtId="0" fontId="24" fillId="10" borderId="21" xfId="1" applyFont="1" applyFill="1" applyBorder="1" applyAlignment="1">
      <alignment horizontal="center" wrapText="1"/>
    </xf>
    <xf numFmtId="0" fontId="12" fillId="10" borderId="0" xfId="1" applyFont="1" applyFill="1" applyAlignment="1">
      <alignment horizontal="center" wrapText="1"/>
    </xf>
    <xf numFmtId="0" fontId="8" fillId="10" borderId="0" xfId="1" applyFont="1" applyFill="1" applyAlignment="1">
      <alignment horizontal="center" wrapText="1"/>
    </xf>
    <xf numFmtId="0" fontId="12" fillId="10" borderId="18" xfId="1" applyFont="1" applyFill="1" applyBorder="1" applyAlignment="1">
      <alignment horizontal="center" wrapText="1"/>
    </xf>
    <xf numFmtId="0" fontId="8" fillId="10" borderId="16" xfId="1" applyFont="1" applyFill="1" applyBorder="1" applyAlignment="1">
      <alignment horizontal="center" wrapText="1"/>
    </xf>
    <xf numFmtId="0" fontId="8" fillId="10" borderId="15" xfId="1" applyFont="1" applyFill="1" applyBorder="1" applyAlignment="1">
      <alignment horizontal="center" wrapText="1"/>
    </xf>
    <xf numFmtId="165" fontId="8" fillId="10" borderId="15" xfId="1" applyNumberFormat="1" applyFont="1" applyFill="1" applyBorder="1" applyAlignment="1">
      <alignment horizontal="center" wrapText="1"/>
    </xf>
    <xf numFmtId="0" fontId="8" fillId="10" borderId="14" xfId="1" applyFont="1" applyFill="1" applyBorder="1" applyAlignment="1">
      <alignment wrapText="1"/>
    </xf>
    <xf numFmtId="0" fontId="30" fillId="10" borderId="18" xfId="1" applyFont="1" applyFill="1" applyBorder="1" applyAlignment="1">
      <alignment horizontal="center"/>
    </xf>
    <xf numFmtId="0" fontId="30" fillId="10" borderId="18" xfId="1" applyFont="1" applyFill="1" applyBorder="1" applyAlignment="1">
      <alignment horizontal="left"/>
    </xf>
    <xf numFmtId="0" fontId="1" fillId="10" borderId="21" xfId="1" applyFill="1" applyBorder="1"/>
    <xf numFmtId="0" fontId="32" fillId="10" borderId="19" xfId="1" applyFont="1" applyFill="1" applyBorder="1"/>
    <xf numFmtId="0" fontId="23" fillId="0" borderId="0" xfId="1" applyFont="1" applyAlignment="1">
      <alignment wrapText="1"/>
    </xf>
    <xf numFmtId="0" fontId="23" fillId="0" borderId="13" xfId="1" applyFont="1" applyBorder="1" applyAlignment="1">
      <alignment wrapText="1"/>
    </xf>
    <xf numFmtId="0" fontId="28" fillId="10" borderId="0" xfId="1" applyFont="1" applyFill="1" applyAlignment="1">
      <alignment horizontal="center" wrapText="1"/>
    </xf>
    <xf numFmtId="0" fontId="29" fillId="10" borderId="16" xfId="1" applyFont="1" applyFill="1" applyBorder="1" applyAlignment="1">
      <alignment wrapText="1"/>
    </xf>
    <xf numFmtId="0" fontId="29" fillId="10" borderId="15" xfId="1" applyFont="1" applyFill="1" applyBorder="1" applyAlignment="1">
      <alignment wrapText="1"/>
    </xf>
    <xf numFmtId="0" fontId="26" fillId="10" borderId="15" xfId="1" applyFont="1" applyFill="1" applyBorder="1" applyAlignment="1">
      <alignment wrapText="1"/>
    </xf>
    <xf numFmtId="164" fontId="25" fillId="10" borderId="0" xfId="1" applyNumberFormat="1" applyFont="1" applyFill="1"/>
    <xf numFmtId="166" fontId="6" fillId="0" borderId="20" xfId="3" applyNumberFormat="1" applyFont="1" applyBorder="1" applyAlignment="1">
      <alignment horizontal="center" wrapText="1"/>
    </xf>
    <xf numFmtId="44" fontId="6" fillId="0" borderId="19" xfId="3" applyFont="1" applyBorder="1" applyAlignment="1">
      <alignment horizontal="center" wrapText="1"/>
    </xf>
    <xf numFmtId="44" fontId="5" fillId="0" borderId="0" xfId="3" applyFont="1" applyBorder="1" applyAlignment="1">
      <alignment horizontal="center" wrapText="1"/>
    </xf>
    <xf numFmtId="44" fontId="5" fillId="0" borderId="17" xfId="3" applyFont="1" applyBorder="1" applyAlignment="1">
      <alignment horizontal="center" wrapText="1"/>
    </xf>
    <xf numFmtId="44" fontId="5" fillId="0" borderId="15" xfId="3" applyFont="1" applyBorder="1" applyAlignment="1">
      <alignment horizontal="center" wrapText="1"/>
    </xf>
    <xf numFmtId="44" fontId="5" fillId="0" borderId="14" xfId="3" applyFont="1" applyBorder="1" applyAlignment="1">
      <alignment horizontal="center" wrapText="1"/>
    </xf>
  </cellXfs>
  <cellStyles count="9">
    <cellStyle name="Milliers 2" xfId="8" xr:uid="{9071DAAD-9D81-4013-A0F8-F6C48DAB2074}"/>
    <cellStyle name="Monétaire 2" xfId="3" xr:uid="{4452355A-D88E-4E03-8433-E95560C4A5C7}"/>
    <cellStyle name="Monétaire 3" xfId="5" xr:uid="{EBF2189F-64CB-47A3-A18C-EC6251E52E9A}"/>
    <cellStyle name="Normal" xfId="0" builtinId="0"/>
    <cellStyle name="Normal 2" xfId="1" xr:uid="{800AC72D-93D4-4FA7-9506-2CB01AE3537C}"/>
    <cellStyle name="Normal 2 2 2" xfId="2" xr:uid="{A11F77B1-3527-4D3A-8E18-EAF1808FBA40}"/>
    <cellStyle name="Normal 3" xfId="6" xr:uid="{4DA77946-3EC5-4036-A2CF-A65CC188DEFD}"/>
    <cellStyle name="Normal 5" xfId="7" xr:uid="{B6CA6C63-0732-4834-9099-74E9345F9234}"/>
    <cellStyle name="Normal_CompoDossier" xfId="4" xr:uid="{0899CC73-5536-40FC-B966-2A648474C737}"/>
  </cellStyles>
  <dxfs count="492">
    <dxf>
      <font>
        <color rgb="FF9C0006"/>
      </font>
      <fill>
        <patternFill>
          <bgColor rgb="FFFFC7CE"/>
        </patternFill>
      </fill>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ill>
        <patternFill>
          <bgColor rgb="FF92D050"/>
        </patternFill>
      </fill>
    </dxf>
    <dxf>
      <fill>
        <patternFill>
          <bgColor rgb="FF92D050"/>
        </patternFill>
      </fill>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microsoft.com/office/2006/relationships/vbaProject" Target="vbaProject.bin"/><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externalLink" Target="externalLinks/externalLink2.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jp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4.emf"/><Relationship Id="rId1" Type="http://schemas.openxmlformats.org/officeDocument/2006/relationships/image" Target="../media/image5.emf"/><Relationship Id="rId5" Type="http://schemas.openxmlformats.org/officeDocument/2006/relationships/image" Target="../media/image1.emf"/><Relationship Id="rId4"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476250</xdr:colOff>
          <xdr:row>13</xdr:row>
          <xdr:rowOff>285750</xdr:rowOff>
        </xdr:from>
        <xdr:to>
          <xdr:col>16</xdr:col>
          <xdr:colOff>752475</xdr:colOff>
          <xdr:row>14</xdr:row>
          <xdr:rowOff>409575</xdr:rowOff>
        </xdr:to>
        <xdr:sp macro="" textlink="">
          <xdr:nvSpPr>
            <xdr:cNvPr id="14342" name="CommandButton1" hidden="1">
              <a:extLst>
                <a:ext uri="{63B3BB69-23CF-44E3-9099-C40C66FF867C}">
                  <a14:compatExt spid="_x0000_s14342"/>
                </a:ext>
                <a:ext uri="{FF2B5EF4-FFF2-40B4-BE49-F238E27FC236}">
                  <a16:creationId xmlns:a16="http://schemas.microsoft.com/office/drawing/2014/main" id="{00000000-0008-0000-0000-000006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14</xdr:col>
      <xdr:colOff>80312</xdr:colOff>
      <xdr:row>1</xdr:row>
      <xdr:rowOff>28575</xdr:rowOff>
    </xdr:from>
    <xdr:to>
      <xdr:col>16</xdr:col>
      <xdr:colOff>1133475</xdr:colOff>
      <xdr:row>6</xdr:row>
      <xdr:rowOff>1276349</xdr:rowOff>
    </xdr:to>
    <xdr:pic>
      <xdr:nvPicPr>
        <xdr:cNvPr id="5" name="Imag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662837" y="285750"/>
          <a:ext cx="3777313" cy="2600324"/>
        </a:xfrm>
        <a:prstGeom prst="rect">
          <a:avLst/>
        </a:prstGeom>
      </xdr:spPr>
    </xdr:pic>
    <xdr:clientData/>
  </xdr:twoCellAnchor>
  <xdr:twoCellAnchor editAs="oneCell">
    <xdr:from>
      <xdr:col>2</xdr:col>
      <xdr:colOff>288130</xdr:colOff>
      <xdr:row>16</xdr:row>
      <xdr:rowOff>207169</xdr:rowOff>
    </xdr:from>
    <xdr:to>
      <xdr:col>10</xdr:col>
      <xdr:colOff>44095</xdr:colOff>
      <xdr:row>23</xdr:row>
      <xdr:rowOff>190815</xdr:rowOff>
    </xdr:to>
    <xdr:pic>
      <xdr:nvPicPr>
        <xdr:cNvPr id="6" name="Imag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a:stretch>
          <a:fillRect/>
        </a:stretch>
      </xdr:blipFill>
      <xdr:spPr>
        <a:xfrm>
          <a:off x="1183480" y="5836444"/>
          <a:ext cx="8833290" cy="225059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14</xdr:col>
          <xdr:colOff>457200</xdr:colOff>
          <xdr:row>19</xdr:row>
          <xdr:rowOff>142875</xdr:rowOff>
        </xdr:from>
        <xdr:to>
          <xdr:col>16</xdr:col>
          <xdr:colOff>781050</xdr:colOff>
          <xdr:row>20</xdr:row>
          <xdr:rowOff>428625</xdr:rowOff>
        </xdr:to>
        <xdr:sp macro="" textlink="">
          <xdr:nvSpPr>
            <xdr:cNvPr id="14345" name="CommandButton4" hidden="1">
              <a:extLst>
                <a:ext uri="{63B3BB69-23CF-44E3-9099-C40C66FF867C}">
                  <a14:compatExt spid="_x0000_s14345"/>
                </a:ext>
                <a:ext uri="{FF2B5EF4-FFF2-40B4-BE49-F238E27FC236}">
                  <a16:creationId xmlns:a16="http://schemas.microsoft.com/office/drawing/2014/main" id="{00000000-0008-0000-0000-00000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466725</xdr:colOff>
          <xdr:row>21</xdr:row>
          <xdr:rowOff>47625</xdr:rowOff>
        </xdr:from>
        <xdr:to>
          <xdr:col>16</xdr:col>
          <xdr:colOff>790575</xdr:colOff>
          <xdr:row>23</xdr:row>
          <xdr:rowOff>9525</xdr:rowOff>
        </xdr:to>
        <xdr:sp macro="" textlink="">
          <xdr:nvSpPr>
            <xdr:cNvPr id="14346" name="CommandButton5" hidden="1">
              <a:extLst>
                <a:ext uri="{63B3BB69-23CF-44E3-9099-C40C66FF867C}">
                  <a14:compatExt spid="_x0000_s14346"/>
                </a:ext>
                <a:ext uri="{FF2B5EF4-FFF2-40B4-BE49-F238E27FC236}">
                  <a16:creationId xmlns:a16="http://schemas.microsoft.com/office/drawing/2014/main" id="{00000000-0008-0000-0000-00000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466725</xdr:colOff>
          <xdr:row>15</xdr:row>
          <xdr:rowOff>38100</xdr:rowOff>
        </xdr:from>
        <xdr:to>
          <xdr:col>16</xdr:col>
          <xdr:colOff>742950</xdr:colOff>
          <xdr:row>16</xdr:row>
          <xdr:rowOff>142875</xdr:rowOff>
        </xdr:to>
        <xdr:sp macro="" textlink="">
          <xdr:nvSpPr>
            <xdr:cNvPr id="14347" name="CommandButton6" hidden="1">
              <a:extLst>
                <a:ext uri="{63B3BB69-23CF-44E3-9099-C40C66FF867C}">
                  <a14:compatExt spid="_x0000_s14347"/>
                </a:ext>
                <a:ext uri="{FF2B5EF4-FFF2-40B4-BE49-F238E27FC236}">
                  <a16:creationId xmlns:a16="http://schemas.microsoft.com/office/drawing/2014/main" id="{00000000-0008-0000-0000-00000B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16</xdr:row>
          <xdr:rowOff>257175</xdr:rowOff>
        </xdr:from>
        <xdr:to>
          <xdr:col>16</xdr:col>
          <xdr:colOff>762000</xdr:colOff>
          <xdr:row>19</xdr:row>
          <xdr:rowOff>47625</xdr:rowOff>
        </xdr:to>
        <xdr:sp macro="" textlink="">
          <xdr:nvSpPr>
            <xdr:cNvPr id="14352" name="CommandButton11" hidden="1">
              <a:extLst>
                <a:ext uri="{63B3BB69-23CF-44E3-9099-C40C66FF867C}">
                  <a14:compatExt spid="_x0000_s14352"/>
                </a:ext>
                <a:ext uri="{FF2B5EF4-FFF2-40B4-BE49-F238E27FC236}">
                  <a16:creationId xmlns:a16="http://schemas.microsoft.com/office/drawing/2014/main" id="{00000000-0008-0000-0000-000010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map\Desktop\TFE\Excel%20TFE%20et%20fonctions\old\TFE2102203.xlsx" TargetMode="External"/><Relationship Id="rId1" Type="http://schemas.openxmlformats.org/officeDocument/2006/relationships/externalLinkPath" Target="old/TFE2102203.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map\Desktop\TFE\Excel%20TFE%20et%20fonctions\old\TFE%20xls.xls" TargetMode="External"/><Relationship Id="rId1" Type="http://schemas.openxmlformats.org/officeDocument/2006/relationships/externalLinkPath" Target="old/TFE%20xl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rains autocad"/>
      <sheetName val="CV coullée"/>
      <sheetName val="Source autocad"/>
      <sheetName val="Canalisations"/>
      <sheetName val="Bordures"/>
      <sheetName val="CV"/>
      <sheetName val="Drains"/>
      <sheetName val="Cannivaux"/>
      <sheetName val="Surfaces"/>
      <sheetName val="Gaines et foureaux "/>
      <sheetName val="TP"/>
      <sheetName val="TN"/>
      <sheetName val="TN-TP"/>
    </sheetNames>
    <sheetDataSet>
      <sheetData sheetId="0"/>
      <sheetData sheetId="1"/>
      <sheetData sheetId="2"/>
      <sheetData sheetId="3"/>
      <sheetData sheetId="4"/>
      <sheetData sheetId="5">
        <row r="1">
          <cell r="CP1">
            <v>1</v>
          </cell>
        </row>
        <row r="2">
          <cell r="CP2">
            <v>0</v>
          </cell>
        </row>
        <row r="3">
          <cell r="CP3">
            <v>0</v>
          </cell>
        </row>
      </sheetData>
      <sheetData sheetId="6"/>
      <sheetData sheetId="7"/>
      <sheetData sheetId="8"/>
      <sheetData sheetId="9"/>
      <sheetData sheetId="10"/>
      <sheetData sheetId="11"/>
      <sheetData sheetId="12">
        <row r="12">
          <cell r="Q12">
            <v>472.47420000000022</v>
          </cell>
        </row>
        <row r="14">
          <cell r="Q14">
            <v>-12097.617800000089</v>
          </cell>
        </row>
        <row r="22">
          <cell r="Q22">
            <v>475.42</v>
          </cell>
        </row>
        <row r="24">
          <cell r="Q24">
            <v>-12093.27</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urface autocad (2)"/>
      <sheetName val="Feuil1"/>
      <sheetName val="Résumé des volume de Terre"/>
      <sheetName val="Métré type "/>
      <sheetName val="Résumé canalisation"/>
      <sheetName val="Dégrossis canalisation"/>
      <sheetName val="Autocad canalisation"/>
      <sheetName val="CV autocad"/>
      <sheetName val="CV dégrossis"/>
      <sheetName val="BIE"/>
      <sheetName val="SHC"/>
      <sheetName val="BICO"/>
      <sheetName val="BDD"/>
      <sheetName val="CEP"/>
      <sheetName val=" gaines et fourreaux"/>
      <sheetName val="Gaines et foureaux autocad"/>
      <sheetName val="Drains"/>
      <sheetName val="CV coullée"/>
    </sheetNames>
    <sheetDataSet>
      <sheetData sheetId="0"/>
      <sheetData sheetId="1"/>
      <sheetData sheetId="2"/>
      <sheetData sheetId="3"/>
      <sheetData sheetId="4">
        <row r="2">
          <cell r="B2">
            <v>0</v>
          </cell>
          <cell r="C2">
            <v>0</v>
          </cell>
        </row>
        <row r="3">
          <cell r="B3">
            <v>424.35329999999999</v>
          </cell>
          <cell r="C3">
            <v>0</v>
          </cell>
        </row>
        <row r="4">
          <cell r="B4">
            <v>0</v>
          </cell>
          <cell r="C4">
            <v>0</v>
          </cell>
        </row>
        <row r="5">
          <cell r="B5">
            <v>0</v>
          </cell>
          <cell r="C5">
            <v>0</v>
          </cell>
          <cell r="H5">
            <v>0</v>
          </cell>
        </row>
        <row r="6">
          <cell r="B6">
            <v>0</v>
          </cell>
          <cell r="C6">
            <v>0</v>
          </cell>
          <cell r="H6">
            <v>0</v>
          </cell>
        </row>
        <row r="7">
          <cell r="B7">
            <v>0</v>
          </cell>
          <cell r="C7">
            <v>0</v>
          </cell>
          <cell r="D7">
            <v>0</v>
          </cell>
          <cell r="H7">
            <v>0</v>
          </cell>
        </row>
        <row r="9">
          <cell r="C9">
            <v>0</v>
          </cell>
          <cell r="D9">
            <v>0</v>
          </cell>
          <cell r="E9">
            <v>0</v>
          </cell>
          <cell r="H9">
            <v>0</v>
          </cell>
        </row>
        <row r="10">
          <cell r="C10">
            <v>0</v>
          </cell>
        </row>
        <row r="11">
          <cell r="C11">
            <v>0</v>
          </cell>
          <cell r="D11">
            <v>0</v>
          </cell>
        </row>
        <row r="12">
          <cell r="H12">
            <v>0</v>
          </cell>
        </row>
      </sheetData>
      <sheetData sheetId="5"/>
      <sheetData sheetId="6"/>
      <sheetData sheetId="7"/>
      <sheetData sheetId="8"/>
      <sheetData sheetId="9">
        <row r="2">
          <cell r="I2">
            <v>6497.1320000000005</v>
          </cell>
          <cell r="J2">
            <v>1733.7479999999996</v>
          </cell>
        </row>
        <row r="3">
          <cell r="I3">
            <v>0</v>
          </cell>
          <cell r="J3">
            <v>0</v>
          </cell>
        </row>
        <row r="4">
          <cell r="I4">
            <v>0</v>
          </cell>
          <cell r="J4">
            <v>0</v>
          </cell>
        </row>
        <row r="5">
          <cell r="I5">
            <v>0</v>
          </cell>
          <cell r="J5">
            <v>0</v>
          </cell>
        </row>
        <row r="6">
          <cell r="I6">
            <v>0</v>
          </cell>
          <cell r="J6">
            <v>0</v>
          </cell>
        </row>
      </sheetData>
      <sheetData sheetId="10"/>
      <sheetData sheetId="11">
        <row r="2">
          <cell r="J2">
            <v>481.84177324433449</v>
          </cell>
          <cell r="K2">
            <v>25.132741228718345</v>
          </cell>
          <cell r="L2">
            <v>205.96308750946659</v>
          </cell>
        </row>
      </sheetData>
      <sheetData sheetId="12"/>
      <sheetData sheetId="13"/>
      <sheetData sheetId="14">
        <row r="7">
          <cell r="L7">
            <v>7</v>
          </cell>
        </row>
        <row r="13">
          <cell r="L13">
            <v>13</v>
          </cell>
        </row>
      </sheetData>
      <sheetData sheetId="15"/>
      <sheetData sheetId="16">
        <row r="1">
          <cell r="AA1">
            <v>424.35329999999999</v>
          </cell>
        </row>
        <row r="3">
          <cell r="AA3">
            <v>22405.329680936655</v>
          </cell>
        </row>
        <row r="4">
          <cell r="AA4">
            <v>110.37429333</v>
          </cell>
        </row>
        <row r="5">
          <cell r="AA5">
            <v>147179.23116264705</v>
          </cell>
        </row>
        <row r="6">
          <cell r="AA6">
            <v>82.655003008008293</v>
          </cell>
        </row>
      </sheetData>
      <sheetData sheetId="1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C4E31-E045-41BC-879D-187FE81C09F0}">
  <sheetPr codeName="Feuil1">
    <pageSetUpPr fitToPage="1"/>
  </sheetPr>
  <dimension ref="A1:R341"/>
  <sheetViews>
    <sheetView tabSelected="1" topLeftCell="A7" zoomScale="90" zoomScaleNormal="90" workbookViewId="0">
      <selection activeCell="P10" sqref="P10"/>
    </sheetView>
  </sheetViews>
  <sheetFormatPr baseColWidth="10" defaultRowHeight="12.75" x14ac:dyDescent="0.2"/>
  <cols>
    <col min="1" max="1" width="9.85546875" style="2" bestFit="1" customWidth="1"/>
    <col min="2" max="2" width="3.5703125" style="2" bestFit="1" customWidth="1"/>
    <col min="3" max="3" width="11.42578125" style="2"/>
    <col min="4" max="4" width="66.28515625" style="2" customWidth="1"/>
    <col min="5" max="5" width="10" style="2" bestFit="1" customWidth="1"/>
    <col min="6" max="6" width="3.85546875" style="2" customWidth="1"/>
    <col min="7" max="7" width="10.42578125" style="2" bestFit="1" customWidth="1"/>
    <col min="8" max="8" width="9.5703125" style="2" bestFit="1" customWidth="1"/>
    <col min="9" max="9" width="14.5703125" style="2" customWidth="1"/>
    <col min="10" max="10" width="10" style="2" bestFit="1" customWidth="1"/>
    <col min="11" max="11" width="3.7109375" style="2" bestFit="1" customWidth="1"/>
    <col min="12" max="12" width="10" style="2" customWidth="1"/>
    <col min="13" max="13" width="9.5703125" style="2" bestFit="1" customWidth="1"/>
    <col min="14" max="14" width="15.85546875" style="2" customWidth="1"/>
    <col min="15" max="15" width="29.140625" style="2" customWidth="1"/>
    <col min="16" max="16" width="11.7109375" style="2" customWidth="1"/>
    <col min="17" max="17" width="18.28515625" style="2" customWidth="1"/>
    <col min="18" max="18" width="17.140625" style="2" customWidth="1"/>
    <col min="19" max="19" width="18.140625" style="2" customWidth="1"/>
    <col min="20" max="16384" width="11.42578125" style="2"/>
  </cols>
  <sheetData>
    <row r="1" spans="1:18" ht="20.25" x14ac:dyDescent="0.3">
      <c r="A1" s="201"/>
      <c r="B1" s="202"/>
      <c r="C1" s="202"/>
      <c r="D1" s="202" t="s">
        <v>656</v>
      </c>
      <c r="E1" s="225"/>
      <c r="F1" s="203"/>
      <c r="G1" s="204"/>
      <c r="H1" s="203"/>
      <c r="I1" s="205"/>
      <c r="J1" s="225"/>
      <c r="K1" s="203"/>
      <c r="L1" s="204"/>
      <c r="M1" s="203"/>
      <c r="N1" s="205"/>
      <c r="O1" s="235"/>
      <c r="P1" s="209"/>
      <c r="Q1" s="210"/>
    </row>
    <row r="2" spans="1:18" ht="45.75" x14ac:dyDescent="0.65">
      <c r="A2" s="206"/>
      <c r="B2" s="239"/>
      <c r="C2" s="239"/>
      <c r="D2" s="239" t="s">
        <v>655</v>
      </c>
      <c r="E2" s="228"/>
      <c r="F2" s="226"/>
      <c r="G2" s="233" t="s">
        <v>663</v>
      </c>
      <c r="H2" s="226"/>
      <c r="I2" s="207"/>
      <c r="J2" s="234" t="s">
        <v>664</v>
      </c>
      <c r="K2" s="226"/>
      <c r="L2" s="227"/>
      <c r="M2" s="226"/>
      <c r="N2" s="207"/>
      <c r="O2" s="220"/>
      <c r="P2" s="211"/>
      <c r="Q2" s="212"/>
    </row>
    <row r="3" spans="1:18" ht="16.5" x14ac:dyDescent="0.3">
      <c r="A3" s="208"/>
      <c r="B3" s="239"/>
      <c r="C3" s="239"/>
      <c r="D3" s="239"/>
      <c r="E3" s="228"/>
      <c r="F3" s="226"/>
      <c r="G3" s="226"/>
      <c r="H3" s="226"/>
      <c r="I3" s="207"/>
      <c r="J3" s="228"/>
      <c r="K3" s="226"/>
      <c r="L3" s="226"/>
      <c r="M3" s="226"/>
      <c r="N3" s="207"/>
      <c r="O3" s="220"/>
      <c r="P3" s="211"/>
      <c r="Q3" s="212"/>
    </row>
    <row r="4" spans="1:18" ht="14.25" thickBot="1" x14ac:dyDescent="0.3">
      <c r="A4" s="240" t="s">
        <v>654</v>
      </c>
      <c r="B4" s="241"/>
      <c r="C4" s="241"/>
      <c r="D4" s="242"/>
      <c r="E4" s="229"/>
      <c r="F4" s="230"/>
      <c r="G4" s="230"/>
      <c r="H4" s="231"/>
      <c r="I4" s="232"/>
      <c r="J4" s="229"/>
      <c r="K4" s="230"/>
      <c r="L4" s="230"/>
      <c r="M4" s="231"/>
      <c r="N4" s="232"/>
      <c r="O4" s="220"/>
      <c r="P4" s="211"/>
      <c r="Q4" s="212"/>
    </row>
    <row r="5" spans="1:18" ht="13.5" thickBot="1" x14ac:dyDescent="0.25">
      <c r="A5" s="196" t="s">
        <v>653</v>
      </c>
      <c r="B5" s="237" t="s">
        <v>652</v>
      </c>
      <c r="C5" s="238" t="s">
        <v>651</v>
      </c>
      <c r="D5" s="195" t="s">
        <v>650</v>
      </c>
      <c r="E5" s="195" t="s">
        <v>649</v>
      </c>
      <c r="F5" s="195" t="s">
        <v>648</v>
      </c>
      <c r="G5" s="194" t="s">
        <v>647</v>
      </c>
      <c r="H5" s="193" t="s">
        <v>646</v>
      </c>
      <c r="I5" s="224" t="s">
        <v>645</v>
      </c>
      <c r="J5" s="195" t="s">
        <v>649</v>
      </c>
      <c r="K5" s="195" t="s">
        <v>648</v>
      </c>
      <c r="L5" s="194" t="s">
        <v>647</v>
      </c>
      <c r="M5" s="193" t="s">
        <v>646</v>
      </c>
      <c r="N5" s="224" t="s">
        <v>645</v>
      </c>
      <c r="O5" s="220"/>
      <c r="P5" s="211"/>
      <c r="Q5" s="212"/>
    </row>
    <row r="6" spans="1:18" ht="16.5" x14ac:dyDescent="0.25">
      <c r="A6" s="192"/>
      <c r="B6" s="191"/>
      <c r="C6" s="191"/>
      <c r="D6" s="58" t="s">
        <v>644</v>
      </c>
      <c r="E6" s="190"/>
      <c r="F6" s="190"/>
      <c r="G6" s="190"/>
      <c r="H6" s="189"/>
      <c r="I6" s="188"/>
      <c r="J6" s="199"/>
      <c r="K6" s="190"/>
      <c r="L6" s="190"/>
      <c r="M6" s="189"/>
      <c r="N6" s="188"/>
      <c r="O6" s="220"/>
      <c r="P6" s="211"/>
      <c r="Q6" s="212"/>
    </row>
    <row r="7" spans="1:18" ht="116.25" thickBot="1" x14ac:dyDescent="0.3">
      <c r="A7" s="187"/>
      <c r="B7" s="186"/>
      <c r="C7" s="186"/>
      <c r="D7" s="169" t="s">
        <v>643</v>
      </c>
      <c r="E7" s="185"/>
      <c r="F7" s="185"/>
      <c r="G7" s="185"/>
      <c r="H7" s="184"/>
      <c r="I7" s="183"/>
      <c r="J7" s="200"/>
      <c r="K7" s="185"/>
      <c r="L7" s="185"/>
      <c r="M7" s="184"/>
      <c r="N7" s="183"/>
      <c r="O7" s="221"/>
      <c r="P7" s="222"/>
      <c r="Q7" s="223"/>
    </row>
    <row r="8" spans="1:18" x14ac:dyDescent="0.2">
      <c r="A8" s="48" t="s">
        <v>640</v>
      </c>
      <c r="B8" s="46">
        <v>1</v>
      </c>
      <c r="C8" s="46" t="s">
        <v>642</v>
      </c>
      <c r="D8" s="47" t="s">
        <v>641</v>
      </c>
      <c r="E8" s="46" t="s">
        <v>46</v>
      </c>
      <c r="F8" s="46" t="s">
        <v>113</v>
      </c>
      <c r="G8" s="45"/>
      <c r="H8" s="44"/>
      <c r="I8" s="43">
        <f t="shared" ref="I8:I52" si="0">H8*G8</f>
        <v>0</v>
      </c>
      <c r="J8" s="48" t="s">
        <v>46</v>
      </c>
      <c r="K8" s="46" t="s">
        <v>113</v>
      </c>
      <c r="L8" s="45"/>
      <c r="M8" s="44"/>
      <c r="N8" s="197">
        <f t="shared" ref="N8:N52" si="1">M8*L8</f>
        <v>0</v>
      </c>
      <c r="O8" s="216" t="s">
        <v>658</v>
      </c>
      <c r="P8" s="217"/>
      <c r="Q8" s="236" t="s">
        <v>665</v>
      </c>
    </row>
    <row r="9" spans="1:18" x14ac:dyDescent="0.2">
      <c r="A9" s="37" t="s">
        <v>640</v>
      </c>
      <c r="B9" s="35">
        <f t="shared" ref="B9:B52" si="2">B8+1</f>
        <v>2</v>
      </c>
      <c r="C9" s="35" t="s">
        <v>639</v>
      </c>
      <c r="D9" s="36" t="s">
        <v>638</v>
      </c>
      <c r="E9" s="35" t="s">
        <v>46</v>
      </c>
      <c r="F9" s="35" t="s">
        <v>113</v>
      </c>
      <c r="G9" s="34"/>
      <c r="H9" s="42"/>
      <c r="I9" s="32">
        <f t="shared" si="0"/>
        <v>0</v>
      </c>
      <c r="J9" s="37" t="s">
        <v>46</v>
      </c>
      <c r="K9" s="35" t="s">
        <v>113</v>
      </c>
      <c r="L9" s="34"/>
      <c r="M9" s="42"/>
      <c r="N9" s="198">
        <f t="shared" si="1"/>
        <v>0</v>
      </c>
      <c r="O9" s="218" t="s">
        <v>659</v>
      </c>
      <c r="P9" s="214"/>
      <c r="Q9" s="219" t="s">
        <v>666</v>
      </c>
    </row>
    <row r="10" spans="1:18" x14ac:dyDescent="0.2">
      <c r="A10" s="37" t="s">
        <v>636</v>
      </c>
      <c r="B10" s="35">
        <f t="shared" si="2"/>
        <v>3</v>
      </c>
      <c r="C10" s="35" t="s">
        <v>635</v>
      </c>
      <c r="D10" s="36" t="s">
        <v>634</v>
      </c>
      <c r="E10" s="35" t="s">
        <v>46</v>
      </c>
      <c r="F10" s="35" t="s">
        <v>1</v>
      </c>
      <c r="G10" s="34"/>
      <c r="H10" s="42"/>
      <c r="I10" s="32">
        <f t="shared" si="0"/>
        <v>0</v>
      </c>
      <c r="J10" s="37" t="s">
        <v>46</v>
      </c>
      <c r="K10" s="35" t="s">
        <v>1</v>
      </c>
      <c r="L10" s="34"/>
      <c r="M10" s="42"/>
      <c r="N10" s="198">
        <f t="shared" si="1"/>
        <v>0</v>
      </c>
      <c r="O10" s="218" t="s">
        <v>660</v>
      </c>
      <c r="P10" s="213"/>
      <c r="Q10" s="219" t="s">
        <v>2</v>
      </c>
      <c r="R10" s="3" t="s">
        <v>5</v>
      </c>
    </row>
    <row r="11" spans="1:18" ht="25.5" x14ac:dyDescent="0.2">
      <c r="A11" s="37"/>
      <c r="B11" s="35">
        <f t="shared" si="2"/>
        <v>4</v>
      </c>
      <c r="C11" s="35" t="s">
        <v>133</v>
      </c>
      <c r="D11" s="36" t="s">
        <v>633</v>
      </c>
      <c r="E11" s="35" t="s">
        <v>20</v>
      </c>
      <c r="F11" s="35" t="s">
        <v>20</v>
      </c>
      <c r="G11" s="34"/>
      <c r="H11" s="42"/>
      <c r="I11" s="32">
        <f t="shared" si="0"/>
        <v>0</v>
      </c>
      <c r="J11" s="37" t="s">
        <v>20</v>
      </c>
      <c r="K11" s="35" t="s">
        <v>20</v>
      </c>
      <c r="L11" s="34"/>
      <c r="M11" s="42"/>
      <c r="N11" s="198">
        <f t="shared" si="1"/>
        <v>0</v>
      </c>
      <c r="O11" s="218" t="s">
        <v>661</v>
      </c>
      <c r="P11" s="213"/>
      <c r="Q11" s="219" t="s">
        <v>2</v>
      </c>
      <c r="R11" s="181" t="s">
        <v>4</v>
      </c>
    </row>
    <row r="12" spans="1:18" ht="25.5" x14ac:dyDescent="0.2">
      <c r="A12" s="37"/>
      <c r="B12" s="35">
        <f t="shared" si="2"/>
        <v>5</v>
      </c>
      <c r="C12" s="35" t="s">
        <v>133</v>
      </c>
      <c r="D12" s="36" t="s">
        <v>632</v>
      </c>
      <c r="E12" s="35" t="s">
        <v>46</v>
      </c>
      <c r="F12" s="35" t="s">
        <v>79</v>
      </c>
      <c r="G12" s="34"/>
      <c r="H12" s="42"/>
      <c r="I12" s="32">
        <f t="shared" si="0"/>
        <v>0</v>
      </c>
      <c r="J12" s="37" t="s">
        <v>46</v>
      </c>
      <c r="K12" s="35" t="s">
        <v>79</v>
      </c>
      <c r="L12" s="34"/>
      <c r="M12" s="42"/>
      <c r="N12" s="198">
        <f t="shared" si="1"/>
        <v>0</v>
      </c>
      <c r="O12" s="218" t="s">
        <v>662</v>
      </c>
      <c r="P12" s="243">
        <f>'[1]TN-TP'!Q14-'[1]TN-TP'!Q24</f>
        <v>-4.3478000000886823</v>
      </c>
      <c r="Q12" s="219" t="s">
        <v>2</v>
      </c>
    </row>
    <row r="13" spans="1:18" ht="25.5" x14ac:dyDescent="0.2">
      <c r="A13" s="37" t="s">
        <v>629</v>
      </c>
      <c r="B13" s="35">
        <f t="shared" si="2"/>
        <v>6</v>
      </c>
      <c r="C13" s="35" t="s">
        <v>631</v>
      </c>
      <c r="D13" s="36" t="s">
        <v>630</v>
      </c>
      <c r="E13" s="35" t="s">
        <v>46</v>
      </c>
      <c r="F13" s="35" t="s">
        <v>3</v>
      </c>
      <c r="G13" s="34"/>
      <c r="H13" s="42"/>
      <c r="I13" s="32">
        <f t="shared" si="0"/>
        <v>0</v>
      </c>
      <c r="J13" s="37" t="s">
        <v>46</v>
      </c>
      <c r="K13" s="35" t="s">
        <v>3</v>
      </c>
      <c r="L13" s="34"/>
      <c r="M13" s="42"/>
      <c r="N13" s="198">
        <f t="shared" si="1"/>
        <v>0</v>
      </c>
      <c r="O13" s="218" t="s">
        <v>620</v>
      </c>
      <c r="P13" s="215">
        <f>(COUNTIF(G8:G450,"&gt;"&amp;0)/290)*100</f>
        <v>10.344827586206897</v>
      </c>
      <c r="Q13" s="219" t="s">
        <v>619</v>
      </c>
    </row>
    <row r="14" spans="1:18" ht="38.25" x14ac:dyDescent="0.2">
      <c r="A14" s="37" t="s">
        <v>629</v>
      </c>
      <c r="B14" s="35">
        <f t="shared" si="2"/>
        <v>7</v>
      </c>
      <c r="C14" s="35" t="s">
        <v>628</v>
      </c>
      <c r="D14" s="36" t="s">
        <v>627</v>
      </c>
      <c r="E14" s="35" t="s">
        <v>46</v>
      </c>
      <c r="F14" s="35" t="s">
        <v>3</v>
      </c>
      <c r="G14" s="34"/>
      <c r="H14" s="42"/>
      <c r="I14" s="32">
        <f t="shared" si="0"/>
        <v>0</v>
      </c>
      <c r="J14" s="37" t="s">
        <v>46</v>
      </c>
      <c r="K14" s="35" t="s">
        <v>3</v>
      </c>
      <c r="L14" s="34"/>
      <c r="M14" s="42"/>
      <c r="N14" s="198">
        <f t="shared" si="1"/>
        <v>0</v>
      </c>
      <c r="O14" s="220"/>
      <c r="P14" s="211"/>
      <c r="Q14" s="212"/>
    </row>
    <row r="15" spans="1:18" ht="38.25" x14ac:dyDescent="0.2">
      <c r="A15" s="37" t="s">
        <v>611</v>
      </c>
      <c r="B15" s="35">
        <f t="shared" si="2"/>
        <v>8</v>
      </c>
      <c r="C15" s="35" t="s">
        <v>626</v>
      </c>
      <c r="D15" s="36" t="s">
        <v>625</v>
      </c>
      <c r="E15" s="35" t="s">
        <v>46</v>
      </c>
      <c r="F15" s="35" t="s">
        <v>1</v>
      </c>
      <c r="G15" s="34"/>
      <c r="H15" s="42"/>
      <c r="I15" s="32">
        <f t="shared" si="0"/>
        <v>0</v>
      </c>
      <c r="J15" s="37" t="s">
        <v>46</v>
      </c>
      <c r="K15" s="35" t="s">
        <v>1</v>
      </c>
      <c r="L15" s="34"/>
      <c r="M15" s="42"/>
      <c r="N15" s="198">
        <f t="shared" si="1"/>
        <v>0</v>
      </c>
      <c r="O15" s="220"/>
      <c r="P15" s="211"/>
      <c r="Q15" s="212"/>
    </row>
    <row r="16" spans="1:18" ht="38.25" x14ac:dyDescent="0.2">
      <c r="A16" s="37" t="s">
        <v>611</v>
      </c>
      <c r="B16" s="35">
        <f t="shared" si="2"/>
        <v>9</v>
      </c>
      <c r="C16" s="35" t="s">
        <v>624</v>
      </c>
      <c r="D16" s="36" t="s">
        <v>623</v>
      </c>
      <c r="E16" s="35" t="s">
        <v>46</v>
      </c>
      <c r="F16" s="35" t="s">
        <v>1</v>
      </c>
      <c r="G16" s="34"/>
      <c r="H16" s="42"/>
      <c r="I16" s="32">
        <f t="shared" si="0"/>
        <v>0</v>
      </c>
      <c r="J16" s="37" t="s">
        <v>46</v>
      </c>
      <c r="K16" s="35" t="s">
        <v>1</v>
      </c>
      <c r="L16" s="34"/>
      <c r="M16" s="42"/>
      <c r="N16" s="198">
        <f t="shared" si="1"/>
        <v>0</v>
      </c>
      <c r="O16" s="220"/>
      <c r="P16" s="211"/>
      <c r="Q16" s="212"/>
    </row>
    <row r="17" spans="1:17" ht="25.5" x14ac:dyDescent="0.2">
      <c r="A17" s="37" t="s">
        <v>611</v>
      </c>
      <c r="B17" s="35">
        <f t="shared" si="2"/>
        <v>10</v>
      </c>
      <c r="C17" s="35" t="s">
        <v>622</v>
      </c>
      <c r="D17" s="36" t="s">
        <v>621</v>
      </c>
      <c r="E17" s="35" t="s">
        <v>46</v>
      </c>
      <c r="F17" s="35" t="s">
        <v>1</v>
      </c>
      <c r="G17" s="34"/>
      <c r="H17" s="42"/>
      <c r="I17" s="32">
        <f t="shared" si="0"/>
        <v>0</v>
      </c>
      <c r="J17" s="37" t="s">
        <v>46</v>
      </c>
      <c r="K17" s="35" t="s">
        <v>1</v>
      </c>
      <c r="L17" s="34"/>
      <c r="M17" s="42"/>
      <c r="N17" s="198">
        <f t="shared" si="1"/>
        <v>0</v>
      </c>
      <c r="O17" s="220"/>
      <c r="P17" s="211"/>
      <c r="Q17" s="212"/>
    </row>
    <row r="18" spans="1:17" x14ac:dyDescent="0.2">
      <c r="A18" s="37" t="s">
        <v>611</v>
      </c>
      <c r="B18" s="35">
        <f t="shared" si="2"/>
        <v>11</v>
      </c>
      <c r="C18" s="35" t="s">
        <v>617</v>
      </c>
      <c r="D18" s="36" t="s">
        <v>618</v>
      </c>
      <c r="E18" s="35" t="s">
        <v>46</v>
      </c>
      <c r="F18" s="35" t="s">
        <v>3</v>
      </c>
      <c r="G18" s="34"/>
      <c r="H18" s="42"/>
      <c r="I18" s="32">
        <f t="shared" si="0"/>
        <v>0</v>
      </c>
      <c r="J18" s="37" t="s">
        <v>46</v>
      </c>
      <c r="K18" s="35" t="s">
        <v>3</v>
      </c>
      <c r="L18" s="34"/>
      <c r="M18" s="42"/>
      <c r="N18" s="198">
        <f t="shared" si="1"/>
        <v>0</v>
      </c>
      <c r="O18" s="220"/>
      <c r="P18" s="211"/>
      <c r="Q18" s="212"/>
    </row>
    <row r="19" spans="1:17" ht="25.5" x14ac:dyDescent="0.2">
      <c r="A19" s="37" t="s">
        <v>611</v>
      </c>
      <c r="B19" s="35">
        <f t="shared" si="2"/>
        <v>12</v>
      </c>
      <c r="C19" s="35" t="s">
        <v>617</v>
      </c>
      <c r="D19" s="36" t="s">
        <v>616</v>
      </c>
      <c r="E19" s="35" t="s">
        <v>46</v>
      </c>
      <c r="F19" s="35" t="s">
        <v>1</v>
      </c>
      <c r="G19" s="34"/>
      <c r="H19" s="42"/>
      <c r="I19" s="32">
        <f t="shared" si="0"/>
        <v>0</v>
      </c>
      <c r="J19" s="37" t="s">
        <v>46</v>
      </c>
      <c r="K19" s="35" t="s">
        <v>1</v>
      </c>
      <c r="L19" s="34"/>
      <c r="M19" s="42"/>
      <c r="N19" s="198">
        <f t="shared" si="1"/>
        <v>0</v>
      </c>
      <c r="O19" s="220"/>
      <c r="P19" s="211"/>
      <c r="Q19" s="212"/>
    </row>
    <row r="20" spans="1:17" ht="25.5" x14ac:dyDescent="0.2">
      <c r="A20" s="37" t="s">
        <v>611</v>
      </c>
      <c r="B20" s="35">
        <f t="shared" si="2"/>
        <v>13</v>
      </c>
      <c r="C20" s="35" t="s">
        <v>615</v>
      </c>
      <c r="D20" s="36" t="s">
        <v>614</v>
      </c>
      <c r="E20" s="35" t="s">
        <v>46</v>
      </c>
      <c r="F20" s="35" t="s">
        <v>3</v>
      </c>
      <c r="G20" s="34"/>
      <c r="H20" s="42"/>
      <c r="I20" s="32">
        <f t="shared" si="0"/>
        <v>0</v>
      </c>
      <c r="J20" s="37" t="s">
        <v>46</v>
      </c>
      <c r="K20" s="35" t="s">
        <v>3</v>
      </c>
      <c r="L20" s="34"/>
      <c r="M20" s="42"/>
      <c r="N20" s="198">
        <f t="shared" si="1"/>
        <v>0</v>
      </c>
      <c r="O20" s="220"/>
      <c r="P20" s="211"/>
      <c r="Q20" s="212"/>
    </row>
    <row r="21" spans="1:17" ht="38.25" x14ac:dyDescent="0.2">
      <c r="A21" s="37" t="s">
        <v>611</v>
      </c>
      <c r="B21" s="35">
        <f t="shared" si="2"/>
        <v>14</v>
      </c>
      <c r="C21" s="35" t="s">
        <v>613</v>
      </c>
      <c r="D21" s="36" t="s">
        <v>612</v>
      </c>
      <c r="E21" s="35" t="s">
        <v>46</v>
      </c>
      <c r="F21" s="35" t="s">
        <v>3</v>
      </c>
      <c r="G21" s="34"/>
      <c r="H21" s="42"/>
      <c r="I21" s="32">
        <f t="shared" si="0"/>
        <v>0</v>
      </c>
      <c r="J21" s="37" t="s">
        <v>46</v>
      </c>
      <c r="K21" s="35" t="s">
        <v>3</v>
      </c>
      <c r="L21" s="34"/>
      <c r="M21" s="42"/>
      <c r="N21" s="198">
        <f t="shared" si="1"/>
        <v>0</v>
      </c>
      <c r="O21" s="220"/>
      <c r="P21" s="211"/>
      <c r="Q21" s="212"/>
    </row>
    <row r="22" spans="1:17" ht="25.5" x14ac:dyDescent="0.2">
      <c r="A22" s="37" t="s">
        <v>611</v>
      </c>
      <c r="B22" s="35">
        <f t="shared" si="2"/>
        <v>15</v>
      </c>
      <c r="C22" s="35" t="s">
        <v>610</v>
      </c>
      <c r="D22" s="36" t="s">
        <v>609</v>
      </c>
      <c r="E22" s="35" t="s">
        <v>46</v>
      </c>
      <c r="F22" s="35" t="s">
        <v>1</v>
      </c>
      <c r="G22" s="34"/>
      <c r="H22" s="42"/>
      <c r="I22" s="32">
        <f t="shared" si="0"/>
        <v>0</v>
      </c>
      <c r="J22" s="37" t="s">
        <v>46</v>
      </c>
      <c r="K22" s="35" t="s">
        <v>1</v>
      </c>
      <c r="L22" s="34"/>
      <c r="M22" s="42"/>
      <c r="N22" s="198">
        <f t="shared" si="1"/>
        <v>0</v>
      </c>
      <c r="O22" s="220"/>
      <c r="P22" s="211"/>
      <c r="Q22" s="212"/>
    </row>
    <row r="23" spans="1:17" ht="25.5" x14ac:dyDescent="0.2">
      <c r="A23" s="37" t="s">
        <v>582</v>
      </c>
      <c r="B23" s="35">
        <f t="shared" si="2"/>
        <v>16</v>
      </c>
      <c r="C23" s="35" t="s">
        <v>608</v>
      </c>
      <c r="D23" s="36" t="s">
        <v>607</v>
      </c>
      <c r="E23" s="35" t="s">
        <v>46</v>
      </c>
      <c r="F23" s="35" t="s">
        <v>1</v>
      </c>
      <c r="G23" s="34"/>
      <c r="H23" s="42"/>
      <c r="I23" s="32">
        <f t="shared" si="0"/>
        <v>0</v>
      </c>
      <c r="J23" s="37" t="s">
        <v>46</v>
      </c>
      <c r="K23" s="35" t="s">
        <v>1</v>
      </c>
      <c r="L23" s="34"/>
      <c r="M23" s="42"/>
      <c r="N23" s="198">
        <f t="shared" si="1"/>
        <v>0</v>
      </c>
      <c r="O23" s="220"/>
      <c r="P23" s="211"/>
      <c r="Q23" s="212"/>
    </row>
    <row r="24" spans="1:17" ht="39" thickBot="1" x14ac:dyDescent="0.25">
      <c r="A24" s="37" t="s">
        <v>582</v>
      </c>
      <c r="B24" s="35">
        <f t="shared" si="2"/>
        <v>17</v>
      </c>
      <c r="C24" s="35" t="s">
        <v>606</v>
      </c>
      <c r="D24" s="36" t="s">
        <v>605</v>
      </c>
      <c r="E24" s="35" t="s">
        <v>46</v>
      </c>
      <c r="F24" s="35" t="s">
        <v>1</v>
      </c>
      <c r="G24" s="34"/>
      <c r="H24" s="42"/>
      <c r="I24" s="32">
        <f t="shared" si="0"/>
        <v>0</v>
      </c>
      <c r="J24" s="37" t="s">
        <v>46</v>
      </c>
      <c r="K24" s="35" t="s">
        <v>1</v>
      </c>
      <c r="L24" s="34"/>
      <c r="M24" s="42"/>
      <c r="N24" s="198">
        <f t="shared" si="1"/>
        <v>0</v>
      </c>
      <c r="O24" s="221"/>
      <c r="P24" s="222"/>
      <c r="Q24" s="223"/>
    </row>
    <row r="25" spans="1:17" ht="39" thickBot="1" x14ac:dyDescent="0.25">
      <c r="A25" s="37" t="s">
        <v>582</v>
      </c>
      <c r="B25" s="35">
        <f t="shared" si="2"/>
        <v>18</v>
      </c>
      <c r="C25" s="35" t="s">
        <v>604</v>
      </c>
      <c r="D25" s="36" t="s">
        <v>603</v>
      </c>
      <c r="E25" s="35" t="s">
        <v>46</v>
      </c>
      <c r="F25" s="35" t="s">
        <v>2</v>
      </c>
      <c r="G25" s="34"/>
      <c r="H25" s="42"/>
      <c r="I25" s="32">
        <f t="shared" si="0"/>
        <v>0</v>
      </c>
      <c r="J25" s="37" t="s">
        <v>46</v>
      </c>
      <c r="K25" s="35" t="s">
        <v>2</v>
      </c>
      <c r="L25" s="34"/>
      <c r="M25" s="42"/>
      <c r="N25" s="32">
        <f t="shared" si="1"/>
        <v>0</v>
      </c>
      <c r="O25" s="182" t="s">
        <v>637</v>
      </c>
    </row>
    <row r="26" spans="1:17" ht="38.25" x14ac:dyDescent="0.2">
      <c r="A26" s="37" t="s">
        <v>582</v>
      </c>
      <c r="B26" s="35">
        <f t="shared" si="2"/>
        <v>19</v>
      </c>
      <c r="C26" s="35" t="s">
        <v>602</v>
      </c>
      <c r="D26" s="36" t="s">
        <v>601</v>
      </c>
      <c r="E26" s="35" t="s">
        <v>46</v>
      </c>
      <c r="F26" s="35" t="s">
        <v>2</v>
      </c>
      <c r="G26" s="34"/>
      <c r="H26" s="42"/>
      <c r="I26" s="32">
        <f t="shared" si="0"/>
        <v>0</v>
      </c>
      <c r="J26" s="37" t="s">
        <v>46</v>
      </c>
      <c r="K26" s="35" t="s">
        <v>2</v>
      </c>
      <c r="L26" s="34"/>
      <c r="M26" s="42"/>
      <c r="N26" s="32">
        <f t="shared" si="1"/>
        <v>0</v>
      </c>
    </row>
    <row r="27" spans="1:17" ht="25.5" x14ac:dyDescent="0.2">
      <c r="A27" s="37" t="s">
        <v>582</v>
      </c>
      <c r="B27" s="35">
        <f t="shared" si="2"/>
        <v>20</v>
      </c>
      <c r="C27" s="35" t="s">
        <v>600</v>
      </c>
      <c r="D27" s="36" t="s">
        <v>599</v>
      </c>
      <c r="E27" s="35" t="s">
        <v>46</v>
      </c>
      <c r="F27" s="35" t="s">
        <v>2</v>
      </c>
      <c r="G27" s="34"/>
      <c r="H27" s="42"/>
      <c r="I27" s="32">
        <f t="shared" si="0"/>
        <v>0</v>
      </c>
      <c r="J27" s="37" t="s">
        <v>46</v>
      </c>
      <c r="K27" s="35" t="s">
        <v>2</v>
      </c>
      <c r="L27" s="34"/>
      <c r="M27" s="42"/>
      <c r="N27" s="32">
        <f t="shared" si="1"/>
        <v>0</v>
      </c>
    </row>
    <row r="28" spans="1:17" ht="25.5" x14ac:dyDescent="0.2">
      <c r="A28" s="37" t="s">
        <v>582</v>
      </c>
      <c r="B28" s="35">
        <f t="shared" si="2"/>
        <v>21</v>
      </c>
      <c r="C28" s="35" t="s">
        <v>598</v>
      </c>
      <c r="D28" s="36" t="s">
        <v>597</v>
      </c>
      <c r="E28" s="35" t="s">
        <v>46</v>
      </c>
      <c r="F28" s="35" t="s">
        <v>2</v>
      </c>
      <c r="G28" s="34"/>
      <c r="H28" s="42"/>
      <c r="I28" s="32">
        <f t="shared" si="0"/>
        <v>0</v>
      </c>
      <c r="J28" s="37" t="s">
        <v>46</v>
      </c>
      <c r="K28" s="35" t="s">
        <v>2</v>
      </c>
      <c r="L28" s="34"/>
      <c r="M28" s="42"/>
      <c r="N28" s="32">
        <f t="shared" si="1"/>
        <v>0</v>
      </c>
    </row>
    <row r="29" spans="1:17" ht="51" x14ac:dyDescent="0.2">
      <c r="A29" s="37" t="s">
        <v>582</v>
      </c>
      <c r="B29" s="35">
        <f t="shared" si="2"/>
        <v>22</v>
      </c>
      <c r="C29" s="35" t="s">
        <v>596</v>
      </c>
      <c r="D29" s="36" t="s">
        <v>595</v>
      </c>
      <c r="E29" s="35" t="s">
        <v>46</v>
      </c>
      <c r="F29" s="35" t="s">
        <v>3</v>
      </c>
      <c r="G29" s="34"/>
      <c r="H29" s="42"/>
      <c r="I29" s="32">
        <f t="shared" si="0"/>
        <v>0</v>
      </c>
      <c r="J29" s="37" t="s">
        <v>46</v>
      </c>
      <c r="K29" s="35" t="s">
        <v>3</v>
      </c>
      <c r="L29" s="34"/>
      <c r="M29" s="42"/>
      <c r="N29" s="32">
        <f t="shared" si="1"/>
        <v>0</v>
      </c>
    </row>
    <row r="30" spans="1:17" ht="38.25" x14ac:dyDescent="0.2">
      <c r="A30" s="37" t="s">
        <v>582</v>
      </c>
      <c r="B30" s="35">
        <f t="shared" si="2"/>
        <v>23</v>
      </c>
      <c r="C30" s="35" t="s">
        <v>594</v>
      </c>
      <c r="D30" s="36" t="s">
        <v>593</v>
      </c>
      <c r="E30" s="35" t="s">
        <v>46</v>
      </c>
      <c r="F30" s="35" t="s">
        <v>3</v>
      </c>
      <c r="G30" s="34"/>
      <c r="H30" s="42"/>
      <c r="I30" s="32">
        <f t="shared" si="0"/>
        <v>0</v>
      </c>
      <c r="J30" s="37" t="s">
        <v>46</v>
      </c>
      <c r="K30" s="35" t="s">
        <v>3</v>
      </c>
      <c r="L30" s="34"/>
      <c r="M30" s="42"/>
      <c r="N30" s="32">
        <f t="shared" si="1"/>
        <v>0</v>
      </c>
    </row>
    <row r="31" spans="1:17" ht="38.25" x14ac:dyDescent="0.2">
      <c r="A31" s="37" t="s">
        <v>582</v>
      </c>
      <c r="B31" s="35">
        <f t="shared" si="2"/>
        <v>24</v>
      </c>
      <c r="C31" s="35" t="s">
        <v>592</v>
      </c>
      <c r="D31" s="36" t="s">
        <v>591</v>
      </c>
      <c r="E31" s="35" t="s">
        <v>46</v>
      </c>
      <c r="F31" s="35" t="s">
        <v>3</v>
      </c>
      <c r="G31" s="34"/>
      <c r="H31" s="42"/>
      <c r="I31" s="32">
        <f t="shared" si="0"/>
        <v>0</v>
      </c>
      <c r="J31" s="37" t="s">
        <v>46</v>
      </c>
      <c r="K31" s="35" t="s">
        <v>3</v>
      </c>
      <c r="L31" s="34"/>
      <c r="M31" s="42"/>
      <c r="N31" s="32">
        <f t="shared" si="1"/>
        <v>0</v>
      </c>
    </row>
    <row r="32" spans="1:17" ht="25.5" x14ac:dyDescent="0.2">
      <c r="A32" s="37" t="s">
        <v>582</v>
      </c>
      <c r="B32" s="35">
        <f t="shared" si="2"/>
        <v>25</v>
      </c>
      <c r="C32" s="35" t="s">
        <v>590</v>
      </c>
      <c r="D32" s="36" t="s">
        <v>589</v>
      </c>
      <c r="E32" s="35" t="s">
        <v>46</v>
      </c>
      <c r="F32" s="35" t="s">
        <v>3</v>
      </c>
      <c r="G32" s="34"/>
      <c r="H32" s="42"/>
      <c r="I32" s="32">
        <f t="shared" si="0"/>
        <v>0</v>
      </c>
      <c r="J32" s="37" t="s">
        <v>46</v>
      </c>
      <c r="K32" s="35" t="s">
        <v>3</v>
      </c>
      <c r="L32" s="34"/>
      <c r="M32" s="42"/>
      <c r="N32" s="32">
        <f t="shared" si="1"/>
        <v>0</v>
      </c>
    </row>
    <row r="33" spans="1:14" ht="38.25" x14ac:dyDescent="0.2">
      <c r="A33" s="37" t="s">
        <v>582</v>
      </c>
      <c r="B33" s="35">
        <f t="shared" si="2"/>
        <v>26</v>
      </c>
      <c r="C33" s="35" t="s">
        <v>588</v>
      </c>
      <c r="D33" s="36" t="s">
        <v>587</v>
      </c>
      <c r="E33" s="35" t="s">
        <v>46</v>
      </c>
      <c r="F33" s="35" t="s">
        <v>113</v>
      </c>
      <c r="G33" s="34"/>
      <c r="H33" s="42"/>
      <c r="I33" s="32">
        <f t="shared" si="0"/>
        <v>0</v>
      </c>
      <c r="J33" s="37" t="s">
        <v>46</v>
      </c>
      <c r="K33" s="35" t="s">
        <v>113</v>
      </c>
      <c r="L33" s="34"/>
      <c r="M33" s="42"/>
      <c r="N33" s="32">
        <f t="shared" si="1"/>
        <v>0</v>
      </c>
    </row>
    <row r="34" spans="1:14" ht="51" x14ac:dyDescent="0.2">
      <c r="A34" s="37" t="s">
        <v>582</v>
      </c>
      <c r="B34" s="35">
        <f t="shared" si="2"/>
        <v>27</v>
      </c>
      <c r="C34" s="35" t="s">
        <v>586</v>
      </c>
      <c r="D34" s="36" t="s">
        <v>585</v>
      </c>
      <c r="E34" s="35" t="s">
        <v>46</v>
      </c>
      <c r="F34" s="35" t="s">
        <v>79</v>
      </c>
      <c r="G34" s="34"/>
      <c r="H34" s="42"/>
      <c r="I34" s="32">
        <f t="shared" si="0"/>
        <v>0</v>
      </c>
      <c r="J34" s="37" t="s">
        <v>46</v>
      </c>
      <c r="K34" s="35" t="s">
        <v>79</v>
      </c>
      <c r="L34" s="34"/>
      <c r="M34" s="42"/>
      <c r="N34" s="32">
        <f t="shared" si="1"/>
        <v>0</v>
      </c>
    </row>
    <row r="35" spans="1:14" x14ac:dyDescent="0.2">
      <c r="A35" s="37" t="s">
        <v>582</v>
      </c>
      <c r="B35" s="35">
        <f t="shared" si="2"/>
        <v>28</v>
      </c>
      <c r="C35" s="35" t="s">
        <v>584</v>
      </c>
      <c r="D35" s="36" t="s">
        <v>583</v>
      </c>
      <c r="E35" s="35" t="s">
        <v>46</v>
      </c>
      <c r="F35" s="35" t="s">
        <v>2</v>
      </c>
      <c r="G35" s="34"/>
      <c r="H35" s="42"/>
      <c r="I35" s="32">
        <f t="shared" si="0"/>
        <v>0</v>
      </c>
      <c r="J35" s="37" t="s">
        <v>46</v>
      </c>
      <c r="K35" s="35" t="s">
        <v>2</v>
      </c>
      <c r="L35" s="34"/>
      <c r="M35" s="42"/>
      <c r="N35" s="32">
        <f t="shared" si="1"/>
        <v>0</v>
      </c>
    </row>
    <row r="36" spans="1:14" x14ac:dyDescent="0.2">
      <c r="A36" s="37" t="s">
        <v>582</v>
      </c>
      <c r="B36" s="35">
        <f t="shared" si="2"/>
        <v>29</v>
      </c>
      <c r="C36" s="35" t="s">
        <v>581</v>
      </c>
      <c r="D36" s="36" t="s">
        <v>580</v>
      </c>
      <c r="E36" s="35" t="s">
        <v>46</v>
      </c>
      <c r="F36" s="35" t="s">
        <v>2</v>
      </c>
      <c r="G36" s="34"/>
      <c r="H36" s="42"/>
      <c r="I36" s="32">
        <f t="shared" si="0"/>
        <v>0</v>
      </c>
      <c r="J36" s="37" t="s">
        <v>46</v>
      </c>
      <c r="K36" s="35" t="s">
        <v>2</v>
      </c>
      <c r="L36" s="34"/>
      <c r="M36" s="42"/>
      <c r="N36" s="32">
        <f t="shared" si="1"/>
        <v>0</v>
      </c>
    </row>
    <row r="37" spans="1:14" ht="25.5" x14ac:dyDescent="0.2">
      <c r="A37" s="41"/>
      <c r="B37" s="35">
        <f t="shared" si="2"/>
        <v>30</v>
      </c>
      <c r="C37" s="40" t="s">
        <v>133</v>
      </c>
      <c r="D37" s="36" t="s">
        <v>579</v>
      </c>
      <c r="E37" s="40" t="s">
        <v>20</v>
      </c>
      <c r="F37" s="40" t="s">
        <v>20</v>
      </c>
      <c r="G37" s="40"/>
      <c r="H37" s="33"/>
      <c r="I37" s="32">
        <f t="shared" si="0"/>
        <v>0</v>
      </c>
      <c r="J37" s="39" t="s">
        <v>20</v>
      </c>
      <c r="K37" s="40" t="s">
        <v>20</v>
      </c>
      <c r="L37" s="40"/>
      <c r="M37" s="33"/>
      <c r="N37" s="32">
        <f t="shared" si="1"/>
        <v>0</v>
      </c>
    </row>
    <row r="38" spans="1:14" ht="15.75" x14ac:dyDescent="0.2">
      <c r="A38" s="41"/>
      <c r="B38" s="35">
        <f t="shared" si="2"/>
        <v>31</v>
      </c>
      <c r="C38" s="40" t="s">
        <v>578</v>
      </c>
      <c r="D38" s="179" t="s">
        <v>577</v>
      </c>
      <c r="E38" s="40" t="s">
        <v>576</v>
      </c>
      <c r="F38" s="40" t="s">
        <v>575</v>
      </c>
      <c r="G38" s="40">
        <v>1</v>
      </c>
      <c r="H38" s="33">
        <v>8000</v>
      </c>
      <c r="I38" s="32">
        <f t="shared" si="0"/>
        <v>8000</v>
      </c>
      <c r="J38" s="39" t="s">
        <v>576</v>
      </c>
      <c r="K38" s="40" t="s">
        <v>575</v>
      </c>
      <c r="L38" s="40">
        <v>1</v>
      </c>
      <c r="M38" s="33">
        <v>8000</v>
      </c>
      <c r="N38" s="32">
        <f t="shared" si="1"/>
        <v>8000</v>
      </c>
    </row>
    <row r="39" spans="1:14" ht="25.5" x14ac:dyDescent="0.2">
      <c r="A39" s="41"/>
      <c r="B39" s="35">
        <f t="shared" si="2"/>
        <v>32</v>
      </c>
      <c r="C39" s="40" t="s">
        <v>574</v>
      </c>
      <c r="D39" s="179" t="s">
        <v>573</v>
      </c>
      <c r="E39" s="40" t="s">
        <v>46</v>
      </c>
      <c r="F39" s="40" t="s">
        <v>247</v>
      </c>
      <c r="G39" s="40"/>
      <c r="H39" s="33"/>
      <c r="I39" s="32">
        <f t="shared" si="0"/>
        <v>0</v>
      </c>
      <c r="J39" s="39" t="s">
        <v>46</v>
      </c>
      <c r="K39" s="40" t="s">
        <v>247</v>
      </c>
      <c r="L39" s="40"/>
      <c r="M39" s="33"/>
      <c r="N39" s="32">
        <f t="shared" si="1"/>
        <v>0</v>
      </c>
    </row>
    <row r="40" spans="1:14" ht="25.5" x14ac:dyDescent="0.2">
      <c r="A40" s="41"/>
      <c r="B40" s="35">
        <f t="shared" si="2"/>
        <v>33</v>
      </c>
      <c r="C40" s="40" t="s">
        <v>572</v>
      </c>
      <c r="D40" s="179" t="s">
        <v>571</v>
      </c>
      <c r="E40" s="40" t="s">
        <v>46</v>
      </c>
      <c r="F40" s="40" t="s">
        <v>247</v>
      </c>
      <c r="G40" s="40"/>
      <c r="H40" s="33"/>
      <c r="I40" s="32">
        <f t="shared" si="0"/>
        <v>0</v>
      </c>
      <c r="J40" s="39" t="s">
        <v>46</v>
      </c>
      <c r="K40" s="40" t="s">
        <v>247</v>
      </c>
      <c r="L40" s="40"/>
      <c r="M40" s="33"/>
      <c r="N40" s="32">
        <f t="shared" si="1"/>
        <v>0</v>
      </c>
    </row>
    <row r="41" spans="1:14" ht="25.5" x14ac:dyDescent="0.2">
      <c r="A41" s="41"/>
      <c r="B41" s="35">
        <f t="shared" si="2"/>
        <v>34</v>
      </c>
      <c r="C41" s="40" t="s">
        <v>570</v>
      </c>
      <c r="D41" s="179" t="s">
        <v>569</v>
      </c>
      <c r="E41" s="40" t="s">
        <v>46</v>
      </c>
      <c r="F41" s="40" t="s">
        <v>247</v>
      </c>
      <c r="G41" s="40"/>
      <c r="H41" s="33"/>
      <c r="I41" s="32">
        <f t="shared" si="0"/>
        <v>0</v>
      </c>
      <c r="J41" s="39" t="s">
        <v>46</v>
      </c>
      <c r="K41" s="40" t="s">
        <v>247</v>
      </c>
      <c r="L41" s="40"/>
      <c r="M41" s="33"/>
      <c r="N41" s="32">
        <f t="shared" si="1"/>
        <v>0</v>
      </c>
    </row>
    <row r="42" spans="1:14" ht="25.5" x14ac:dyDescent="0.2">
      <c r="A42" s="41"/>
      <c r="B42" s="35">
        <f t="shared" si="2"/>
        <v>35</v>
      </c>
      <c r="C42" s="40" t="s">
        <v>568</v>
      </c>
      <c r="D42" s="179" t="s">
        <v>567</v>
      </c>
      <c r="E42" s="40" t="s">
        <v>46</v>
      </c>
      <c r="F42" s="40" t="s">
        <v>247</v>
      </c>
      <c r="G42" s="40"/>
      <c r="H42" s="33"/>
      <c r="I42" s="32">
        <f t="shared" si="0"/>
        <v>0</v>
      </c>
      <c r="J42" s="39" t="s">
        <v>46</v>
      </c>
      <c r="K42" s="40" t="s">
        <v>247</v>
      </c>
      <c r="L42" s="40"/>
      <c r="M42" s="33"/>
      <c r="N42" s="32">
        <f t="shared" si="1"/>
        <v>0</v>
      </c>
    </row>
    <row r="43" spans="1:14" ht="25.5" x14ac:dyDescent="0.2">
      <c r="A43" s="41"/>
      <c r="B43" s="35">
        <f t="shared" si="2"/>
        <v>36</v>
      </c>
      <c r="C43" s="40" t="s">
        <v>566</v>
      </c>
      <c r="D43" s="179" t="s">
        <v>565</v>
      </c>
      <c r="E43" s="40" t="s">
        <v>46</v>
      </c>
      <c r="F43" s="40" t="s">
        <v>247</v>
      </c>
      <c r="G43" s="40"/>
      <c r="H43" s="33"/>
      <c r="I43" s="32">
        <f t="shared" si="0"/>
        <v>0</v>
      </c>
      <c r="J43" s="39" t="s">
        <v>46</v>
      </c>
      <c r="K43" s="40" t="s">
        <v>247</v>
      </c>
      <c r="L43" s="40"/>
      <c r="M43" s="33"/>
      <c r="N43" s="32">
        <f t="shared" si="1"/>
        <v>0</v>
      </c>
    </row>
    <row r="44" spans="1:14" ht="25.5" x14ac:dyDescent="0.2">
      <c r="A44" s="41"/>
      <c r="B44" s="35">
        <f t="shared" si="2"/>
        <v>37</v>
      </c>
      <c r="C44" s="40" t="s">
        <v>564</v>
      </c>
      <c r="D44" s="179" t="s">
        <v>563</v>
      </c>
      <c r="E44" s="40" t="s">
        <v>46</v>
      </c>
      <c r="F44" s="40" t="s">
        <v>247</v>
      </c>
      <c r="G44" s="40"/>
      <c r="H44" s="33"/>
      <c r="I44" s="32">
        <f t="shared" si="0"/>
        <v>0</v>
      </c>
      <c r="J44" s="39" t="s">
        <v>46</v>
      </c>
      <c r="K44" s="40" t="s">
        <v>247</v>
      </c>
      <c r="L44" s="40"/>
      <c r="M44" s="33"/>
      <c r="N44" s="32">
        <f t="shared" si="1"/>
        <v>0</v>
      </c>
    </row>
    <row r="45" spans="1:14" ht="25.5" x14ac:dyDescent="0.2">
      <c r="A45" s="41"/>
      <c r="B45" s="35">
        <f t="shared" si="2"/>
        <v>38</v>
      </c>
      <c r="C45" s="40" t="s">
        <v>562</v>
      </c>
      <c r="D45" s="179" t="s">
        <v>561</v>
      </c>
      <c r="E45" s="40" t="s">
        <v>46</v>
      </c>
      <c r="F45" s="40" t="s">
        <v>247</v>
      </c>
      <c r="G45" s="40"/>
      <c r="H45" s="33"/>
      <c r="I45" s="32">
        <f t="shared" si="0"/>
        <v>0</v>
      </c>
      <c r="J45" s="39" t="s">
        <v>46</v>
      </c>
      <c r="K45" s="40" t="s">
        <v>247</v>
      </c>
      <c r="L45" s="40"/>
      <c r="M45" s="33"/>
      <c r="N45" s="32">
        <f t="shared" si="1"/>
        <v>0</v>
      </c>
    </row>
    <row r="46" spans="1:14" ht="15.75" x14ac:dyDescent="0.2">
      <c r="A46" s="41"/>
      <c r="B46" s="35">
        <f t="shared" si="2"/>
        <v>39</v>
      </c>
      <c r="C46" s="40" t="s">
        <v>560</v>
      </c>
      <c r="D46" s="179" t="s">
        <v>559</v>
      </c>
      <c r="E46" s="40" t="s">
        <v>46</v>
      </c>
      <c r="F46" s="40" t="s">
        <v>247</v>
      </c>
      <c r="G46" s="40"/>
      <c r="H46" s="33"/>
      <c r="I46" s="32">
        <f t="shared" si="0"/>
        <v>0</v>
      </c>
      <c r="J46" s="39" t="s">
        <v>46</v>
      </c>
      <c r="K46" s="40" t="s">
        <v>247</v>
      </c>
      <c r="L46" s="40"/>
      <c r="M46" s="33"/>
      <c r="N46" s="32">
        <f t="shared" si="1"/>
        <v>0</v>
      </c>
    </row>
    <row r="47" spans="1:14" ht="25.5" x14ac:dyDescent="0.2">
      <c r="A47" s="41"/>
      <c r="B47" s="35">
        <f t="shared" si="2"/>
        <v>40</v>
      </c>
      <c r="C47" s="40" t="s">
        <v>558</v>
      </c>
      <c r="D47" s="179" t="s">
        <v>557</v>
      </c>
      <c r="E47" s="40" t="s">
        <v>46</v>
      </c>
      <c r="F47" s="40" t="s">
        <v>2</v>
      </c>
      <c r="G47" s="40"/>
      <c r="H47" s="33"/>
      <c r="I47" s="32">
        <f t="shared" si="0"/>
        <v>0</v>
      </c>
      <c r="J47" s="39" t="s">
        <v>46</v>
      </c>
      <c r="K47" s="40" t="s">
        <v>2</v>
      </c>
      <c r="L47" s="40"/>
      <c r="M47" s="33"/>
      <c r="N47" s="32">
        <f t="shared" si="1"/>
        <v>0</v>
      </c>
    </row>
    <row r="48" spans="1:14" ht="38.25" x14ac:dyDescent="0.2">
      <c r="A48" s="41"/>
      <c r="B48" s="35">
        <f t="shared" si="2"/>
        <v>41</v>
      </c>
      <c r="C48" s="40" t="s">
        <v>556</v>
      </c>
      <c r="D48" s="179" t="s">
        <v>555</v>
      </c>
      <c r="E48" s="40" t="s">
        <v>46</v>
      </c>
      <c r="F48" s="40" t="s">
        <v>2</v>
      </c>
      <c r="G48" s="40"/>
      <c r="H48" s="33"/>
      <c r="I48" s="32">
        <f t="shared" si="0"/>
        <v>0</v>
      </c>
      <c r="J48" s="39" t="s">
        <v>46</v>
      </c>
      <c r="K48" s="40" t="s">
        <v>2</v>
      </c>
      <c r="L48" s="40"/>
      <c r="M48" s="33"/>
      <c r="N48" s="32">
        <f t="shared" si="1"/>
        <v>0</v>
      </c>
    </row>
    <row r="49" spans="1:14" ht="38.25" x14ac:dyDescent="0.2">
      <c r="A49" s="41"/>
      <c r="B49" s="35">
        <f t="shared" si="2"/>
        <v>42</v>
      </c>
      <c r="C49" s="40" t="s">
        <v>554</v>
      </c>
      <c r="D49" s="179" t="s">
        <v>553</v>
      </c>
      <c r="E49" s="40" t="s">
        <v>46</v>
      </c>
      <c r="F49" s="40" t="s">
        <v>2</v>
      </c>
      <c r="G49" s="40"/>
      <c r="H49" s="33"/>
      <c r="I49" s="32">
        <f t="shared" si="0"/>
        <v>0</v>
      </c>
      <c r="J49" s="39" t="s">
        <v>46</v>
      </c>
      <c r="K49" s="40" t="s">
        <v>2</v>
      </c>
      <c r="L49" s="40"/>
      <c r="M49" s="33"/>
      <c r="N49" s="32">
        <f t="shared" si="1"/>
        <v>0</v>
      </c>
    </row>
    <row r="50" spans="1:14" ht="25.5" x14ac:dyDescent="0.2">
      <c r="A50" s="41"/>
      <c r="B50" s="35">
        <f t="shared" si="2"/>
        <v>43</v>
      </c>
      <c r="C50" s="40" t="s">
        <v>552</v>
      </c>
      <c r="D50" s="179" t="s">
        <v>551</v>
      </c>
      <c r="E50" s="40" t="s">
        <v>46</v>
      </c>
      <c r="F50" s="40" t="s">
        <v>2</v>
      </c>
      <c r="G50" s="40"/>
      <c r="H50" s="33"/>
      <c r="I50" s="32">
        <f t="shared" si="0"/>
        <v>0</v>
      </c>
      <c r="J50" s="39" t="s">
        <v>46</v>
      </c>
      <c r="K50" s="40" t="s">
        <v>2</v>
      </c>
      <c r="L50" s="40"/>
      <c r="M50" s="33"/>
      <c r="N50" s="32">
        <f t="shared" si="1"/>
        <v>0</v>
      </c>
    </row>
    <row r="51" spans="1:14" ht="25.5" x14ac:dyDescent="0.2">
      <c r="A51" s="41"/>
      <c r="B51" s="180">
        <f t="shared" si="2"/>
        <v>44</v>
      </c>
      <c r="C51" s="40" t="s">
        <v>550</v>
      </c>
      <c r="D51" s="179" t="s">
        <v>549</v>
      </c>
      <c r="E51" s="40" t="s">
        <v>46</v>
      </c>
      <c r="F51" s="40" t="s">
        <v>2</v>
      </c>
      <c r="G51" s="40"/>
      <c r="H51" s="33"/>
      <c r="I51" s="178">
        <f t="shared" si="0"/>
        <v>0</v>
      </c>
      <c r="J51" s="39" t="s">
        <v>46</v>
      </c>
      <c r="K51" s="40" t="s">
        <v>2</v>
      </c>
      <c r="L51" s="40"/>
      <c r="M51" s="33"/>
      <c r="N51" s="178">
        <f t="shared" si="1"/>
        <v>0</v>
      </c>
    </row>
    <row r="52" spans="1:14" ht="26.25" thickBot="1" x14ac:dyDescent="0.25">
      <c r="A52" s="177"/>
      <c r="B52" s="176">
        <f t="shared" si="2"/>
        <v>45</v>
      </c>
      <c r="C52" s="81" t="s">
        <v>548</v>
      </c>
      <c r="D52" s="175" t="s">
        <v>547</v>
      </c>
      <c r="E52" s="81" t="s">
        <v>46</v>
      </c>
      <c r="F52" s="81" t="s">
        <v>2</v>
      </c>
      <c r="G52" s="81"/>
      <c r="H52" s="27"/>
      <c r="I52" s="174">
        <f t="shared" si="0"/>
        <v>0</v>
      </c>
      <c r="J52" s="127" t="s">
        <v>46</v>
      </c>
      <c r="K52" s="81" t="s">
        <v>2</v>
      </c>
      <c r="L52" s="81"/>
      <c r="M52" s="27"/>
      <c r="N52" s="174">
        <f t="shared" si="1"/>
        <v>0</v>
      </c>
    </row>
    <row r="53" spans="1:14" ht="17.25" thickBot="1" x14ac:dyDescent="0.25">
      <c r="A53" s="80"/>
      <c r="B53" s="64"/>
      <c r="C53" s="77"/>
      <c r="D53" s="173"/>
      <c r="E53" s="77"/>
      <c r="F53" s="77"/>
      <c r="G53" s="77"/>
      <c r="H53" s="62"/>
      <c r="I53" s="61"/>
      <c r="J53" s="77"/>
      <c r="K53" s="77"/>
      <c r="L53" s="77"/>
      <c r="M53" s="62"/>
      <c r="N53" s="61"/>
    </row>
    <row r="54" spans="1:14" ht="17.25" thickBot="1" x14ac:dyDescent="0.25">
      <c r="A54" s="60"/>
      <c r="B54" s="59"/>
      <c r="C54" s="59"/>
      <c r="D54" s="58" t="s">
        <v>546</v>
      </c>
      <c r="E54" s="57"/>
      <c r="F54" s="57"/>
      <c r="G54" s="57"/>
      <c r="H54" s="56"/>
      <c r="I54" s="55"/>
      <c r="J54" s="57"/>
      <c r="K54" s="57"/>
      <c r="L54" s="57"/>
      <c r="M54" s="56"/>
      <c r="N54" s="55"/>
    </row>
    <row r="55" spans="1:14" ht="51" x14ac:dyDescent="0.2">
      <c r="A55" s="48" t="s">
        <v>545</v>
      </c>
      <c r="B55" s="46">
        <f>B52+1</f>
        <v>46</v>
      </c>
      <c r="C55" s="46" t="s">
        <v>59</v>
      </c>
      <c r="D55" s="47" t="s">
        <v>544</v>
      </c>
      <c r="E55" s="46" t="s">
        <v>20</v>
      </c>
      <c r="F55" s="46" t="s">
        <v>20</v>
      </c>
      <c r="G55" s="45"/>
      <c r="H55" s="74"/>
      <c r="I55" s="43">
        <f t="shared" ref="I55:I71" si="3">G55*H55</f>
        <v>0</v>
      </c>
      <c r="J55" s="46" t="s">
        <v>20</v>
      </c>
      <c r="K55" s="46" t="s">
        <v>20</v>
      </c>
      <c r="L55" s="45"/>
      <c r="M55" s="74"/>
      <c r="N55" s="43">
        <f>L55*M55</f>
        <v>0</v>
      </c>
    </row>
    <row r="56" spans="1:14" ht="76.5" x14ac:dyDescent="0.2">
      <c r="A56" s="37" t="s">
        <v>543</v>
      </c>
      <c r="B56" s="35">
        <f t="shared" ref="B56:B71" si="4">B55+1</f>
        <v>47</v>
      </c>
      <c r="C56" s="35" t="s">
        <v>542</v>
      </c>
      <c r="D56" s="36" t="s">
        <v>541</v>
      </c>
      <c r="E56" s="35" t="s">
        <v>46</v>
      </c>
      <c r="F56" s="35" t="s">
        <v>3</v>
      </c>
      <c r="G56" s="34"/>
      <c r="H56" s="33"/>
      <c r="I56" s="32">
        <f t="shared" si="3"/>
        <v>0</v>
      </c>
      <c r="J56" s="35" t="s">
        <v>46</v>
      </c>
      <c r="K56" s="35" t="s">
        <v>3</v>
      </c>
      <c r="L56" s="34"/>
      <c r="M56" s="33"/>
      <c r="N56" s="32">
        <f>L56*M56</f>
        <v>0</v>
      </c>
    </row>
    <row r="57" spans="1:14" ht="38.25" x14ac:dyDescent="0.2">
      <c r="A57" s="37" t="s">
        <v>540</v>
      </c>
      <c r="B57" s="35">
        <f t="shared" si="4"/>
        <v>48</v>
      </c>
      <c r="C57" s="35" t="s">
        <v>539</v>
      </c>
      <c r="D57" s="36" t="s">
        <v>538</v>
      </c>
      <c r="E57" s="35" t="s">
        <v>46</v>
      </c>
      <c r="F57" s="35" t="s">
        <v>2</v>
      </c>
      <c r="G57" s="34"/>
      <c r="H57" s="33"/>
      <c r="I57" s="32">
        <f t="shared" si="3"/>
        <v>0</v>
      </c>
      <c r="J57" s="35" t="s">
        <v>46</v>
      </c>
      <c r="K57" s="35" t="s">
        <v>2</v>
      </c>
      <c r="L57" s="34"/>
      <c r="M57" s="33"/>
      <c r="N57" s="32">
        <f>L57*M57</f>
        <v>0</v>
      </c>
    </row>
    <row r="58" spans="1:14" ht="25.5" x14ac:dyDescent="0.2">
      <c r="A58" s="37" t="s">
        <v>535</v>
      </c>
      <c r="B58" s="35">
        <f t="shared" si="4"/>
        <v>49</v>
      </c>
      <c r="C58" s="35" t="s">
        <v>537</v>
      </c>
      <c r="D58" s="36" t="s">
        <v>536</v>
      </c>
      <c r="E58" s="35" t="s">
        <v>46</v>
      </c>
      <c r="F58" s="35" t="s">
        <v>2</v>
      </c>
      <c r="G58" s="34" t="e">
        <f>#REF!</f>
        <v>#REF!</v>
      </c>
      <c r="H58" s="33">
        <v>10</v>
      </c>
      <c r="I58" s="32" t="e">
        <f t="shared" si="3"/>
        <v>#REF!</v>
      </c>
      <c r="J58" s="35" t="s">
        <v>46</v>
      </c>
      <c r="K58" s="35" t="s">
        <v>2</v>
      </c>
      <c r="L58" s="34" t="e">
        <f>G58</f>
        <v>#REF!</v>
      </c>
      <c r="M58" s="33">
        <v>10</v>
      </c>
      <c r="N58" s="32" t="e">
        <f>L58*M58</f>
        <v>#REF!</v>
      </c>
    </row>
    <row r="59" spans="1:14" ht="25.5" x14ac:dyDescent="0.2">
      <c r="A59" s="37" t="s">
        <v>535</v>
      </c>
      <c r="B59" s="35">
        <f t="shared" si="4"/>
        <v>50</v>
      </c>
      <c r="C59" s="35" t="s">
        <v>534</v>
      </c>
      <c r="D59" s="36" t="s">
        <v>533</v>
      </c>
      <c r="E59" s="35" t="s">
        <v>46</v>
      </c>
      <c r="F59" s="35" t="s">
        <v>2</v>
      </c>
      <c r="G59" s="34" t="e">
        <f>#REF!-#REF!</f>
        <v>#REF!</v>
      </c>
      <c r="H59" s="33">
        <v>10</v>
      </c>
      <c r="I59" s="32" t="e">
        <f t="shared" si="3"/>
        <v>#REF!</v>
      </c>
      <c r="J59" s="35" t="s">
        <v>46</v>
      </c>
      <c r="K59" s="35" t="s">
        <v>2</v>
      </c>
      <c r="L59" s="34" t="e">
        <f>G59</f>
        <v>#REF!</v>
      </c>
      <c r="M59" s="33">
        <v>10</v>
      </c>
      <c r="N59" s="32" t="e">
        <f>L59*M59</f>
        <v>#REF!</v>
      </c>
    </row>
    <row r="60" spans="1:14" ht="25.5" x14ac:dyDescent="0.2">
      <c r="A60" s="37" t="s">
        <v>522</v>
      </c>
      <c r="B60" s="35">
        <f t="shared" si="4"/>
        <v>51</v>
      </c>
      <c r="C60" s="35" t="s">
        <v>532</v>
      </c>
      <c r="D60" s="36" t="s">
        <v>531</v>
      </c>
      <c r="E60" s="35" t="s">
        <v>46</v>
      </c>
      <c r="F60" s="35" t="s">
        <v>2</v>
      </c>
      <c r="G60" s="134" t="e">
        <f>#REF!</f>
        <v>#REF!</v>
      </c>
      <c r="H60" s="33">
        <v>8</v>
      </c>
      <c r="I60" s="32" t="e">
        <f t="shared" si="3"/>
        <v>#REF!</v>
      </c>
      <c r="J60" s="35" t="s">
        <v>46</v>
      </c>
      <c r="K60" s="35" t="s">
        <v>2</v>
      </c>
      <c r="L60" s="172" t="e">
        <f>#REF!</f>
        <v>#REF!</v>
      </c>
      <c r="M60" s="33">
        <v>8</v>
      </c>
      <c r="N60" s="32" t="e">
        <f>M60*L60</f>
        <v>#REF!</v>
      </c>
    </row>
    <row r="61" spans="1:14" ht="25.5" x14ac:dyDescent="0.2">
      <c r="A61" s="37" t="s">
        <v>522</v>
      </c>
      <c r="B61" s="35">
        <f t="shared" si="4"/>
        <v>52</v>
      </c>
      <c r="C61" s="35" t="s">
        <v>530</v>
      </c>
      <c r="D61" s="36" t="s">
        <v>529</v>
      </c>
      <c r="E61" s="35" t="s">
        <v>20</v>
      </c>
      <c r="F61" s="35" t="s">
        <v>20</v>
      </c>
      <c r="G61" s="34"/>
      <c r="H61" s="33"/>
      <c r="I61" s="32">
        <f t="shared" si="3"/>
        <v>0</v>
      </c>
      <c r="J61" s="35" t="s">
        <v>20</v>
      </c>
      <c r="K61" s="35" t="s">
        <v>20</v>
      </c>
      <c r="L61" s="34"/>
      <c r="M61" s="33"/>
      <c r="N61" s="32">
        <f t="shared" ref="N61:N71" si="5">L61*M61</f>
        <v>0</v>
      </c>
    </row>
    <row r="62" spans="1:14" ht="25.5" x14ac:dyDescent="0.2">
      <c r="A62" s="37" t="s">
        <v>522</v>
      </c>
      <c r="B62" s="35">
        <f t="shared" si="4"/>
        <v>53</v>
      </c>
      <c r="C62" s="35" t="s">
        <v>528</v>
      </c>
      <c r="D62" s="36" t="s">
        <v>527</v>
      </c>
      <c r="E62" s="35" t="s">
        <v>46</v>
      </c>
      <c r="F62" s="35" t="s">
        <v>2</v>
      </c>
      <c r="G62" s="134" t="e">
        <f>IF(#REF!&lt;0,#REF!,0)</f>
        <v>#REF!</v>
      </c>
      <c r="H62" s="33">
        <v>20</v>
      </c>
      <c r="I62" s="32" t="e">
        <f t="shared" si="3"/>
        <v>#REF!</v>
      </c>
      <c r="J62" s="35" t="s">
        <v>46</v>
      </c>
      <c r="K62" s="35" t="s">
        <v>2</v>
      </c>
      <c r="L62" s="134" t="e">
        <f>IF(#REF!&lt;0,#REF!,0)</f>
        <v>#REF!</v>
      </c>
      <c r="M62" s="33">
        <v>20</v>
      </c>
      <c r="N62" s="32" t="e">
        <f t="shared" si="5"/>
        <v>#REF!</v>
      </c>
    </row>
    <row r="63" spans="1:14" ht="38.25" x14ac:dyDescent="0.2">
      <c r="A63" s="37" t="s">
        <v>522</v>
      </c>
      <c r="B63" s="35">
        <f t="shared" si="4"/>
        <v>54</v>
      </c>
      <c r="C63" s="35" t="s">
        <v>59</v>
      </c>
      <c r="D63" s="36" t="s">
        <v>526</v>
      </c>
      <c r="E63" s="35" t="s">
        <v>46</v>
      </c>
      <c r="F63" s="35" t="s">
        <v>2</v>
      </c>
      <c r="G63" s="34"/>
      <c r="H63" s="33"/>
      <c r="I63" s="32">
        <f t="shared" si="3"/>
        <v>0</v>
      </c>
      <c r="J63" s="35" t="s">
        <v>46</v>
      </c>
      <c r="K63" s="35" t="s">
        <v>2</v>
      </c>
      <c r="L63" s="34"/>
      <c r="M63" s="33"/>
      <c r="N63" s="32">
        <f t="shared" si="5"/>
        <v>0</v>
      </c>
    </row>
    <row r="64" spans="1:14" x14ac:dyDescent="0.2">
      <c r="A64" s="37"/>
      <c r="B64" s="35">
        <f t="shared" si="4"/>
        <v>55</v>
      </c>
      <c r="C64" s="35" t="s">
        <v>59</v>
      </c>
      <c r="D64" s="36" t="s">
        <v>525</v>
      </c>
      <c r="E64" s="35" t="s">
        <v>46</v>
      </c>
      <c r="F64" s="35" t="s">
        <v>79</v>
      </c>
      <c r="G64" s="134" t="e">
        <f>#REF!/500</f>
        <v>#REF!</v>
      </c>
      <c r="H64" s="33">
        <v>300</v>
      </c>
      <c r="I64" s="32" t="e">
        <f t="shared" si="3"/>
        <v>#REF!</v>
      </c>
      <c r="J64" s="35" t="s">
        <v>46</v>
      </c>
      <c r="K64" s="35" t="s">
        <v>79</v>
      </c>
      <c r="L64" s="134" t="e">
        <f>G64</f>
        <v>#REF!</v>
      </c>
      <c r="M64" s="33">
        <v>300</v>
      </c>
      <c r="N64" s="32" t="e">
        <f t="shared" si="5"/>
        <v>#REF!</v>
      </c>
    </row>
    <row r="65" spans="1:14" x14ac:dyDescent="0.2">
      <c r="A65" s="37" t="s">
        <v>522</v>
      </c>
      <c r="B65" s="35">
        <f t="shared" si="4"/>
        <v>56</v>
      </c>
      <c r="C65" s="35" t="s">
        <v>524</v>
      </c>
      <c r="D65" s="36" t="s">
        <v>523</v>
      </c>
      <c r="E65" s="35" t="s">
        <v>46</v>
      </c>
      <c r="F65" s="35" t="s">
        <v>2</v>
      </c>
      <c r="G65" s="34"/>
      <c r="H65" s="33"/>
      <c r="I65" s="32">
        <f t="shared" si="3"/>
        <v>0</v>
      </c>
      <c r="J65" s="35" t="s">
        <v>46</v>
      </c>
      <c r="K65" s="35" t="s">
        <v>2</v>
      </c>
      <c r="L65" s="34"/>
      <c r="M65" s="33"/>
      <c r="N65" s="32">
        <f t="shared" si="5"/>
        <v>0</v>
      </c>
    </row>
    <row r="66" spans="1:14" x14ac:dyDescent="0.2">
      <c r="A66" s="37" t="s">
        <v>522</v>
      </c>
      <c r="B66" s="35">
        <f t="shared" si="4"/>
        <v>57</v>
      </c>
      <c r="C66" s="35" t="s">
        <v>521</v>
      </c>
      <c r="D66" s="36" t="s">
        <v>520</v>
      </c>
      <c r="E66" s="35" t="s">
        <v>46</v>
      </c>
      <c r="F66" s="35" t="s">
        <v>2</v>
      </c>
      <c r="G66" s="34"/>
      <c r="H66" s="33"/>
      <c r="I66" s="32">
        <f t="shared" si="3"/>
        <v>0</v>
      </c>
      <c r="J66" s="35" t="s">
        <v>46</v>
      </c>
      <c r="K66" s="35" t="s">
        <v>2</v>
      </c>
      <c r="L66" s="34"/>
      <c r="M66" s="33"/>
      <c r="N66" s="32">
        <f t="shared" si="5"/>
        <v>0</v>
      </c>
    </row>
    <row r="67" spans="1:14" ht="38.25" x14ac:dyDescent="0.2">
      <c r="A67" s="37" t="s">
        <v>519</v>
      </c>
      <c r="B67" s="35">
        <f t="shared" si="4"/>
        <v>58</v>
      </c>
      <c r="C67" s="35" t="s">
        <v>518</v>
      </c>
      <c r="D67" s="36" t="s">
        <v>517</v>
      </c>
      <c r="E67" s="35" t="s">
        <v>46</v>
      </c>
      <c r="F67" s="35" t="s">
        <v>2</v>
      </c>
      <c r="G67" s="34" t="e">
        <f>G58</f>
        <v>#REF!</v>
      </c>
      <c r="H67" s="33">
        <v>10</v>
      </c>
      <c r="I67" s="32" t="e">
        <f t="shared" si="3"/>
        <v>#REF!</v>
      </c>
      <c r="J67" s="35" t="s">
        <v>46</v>
      </c>
      <c r="K67" s="35" t="s">
        <v>2</v>
      </c>
      <c r="L67" s="34" t="e">
        <f>G67</f>
        <v>#REF!</v>
      </c>
      <c r="M67" s="33">
        <v>10</v>
      </c>
      <c r="N67" s="32" t="e">
        <f t="shared" si="5"/>
        <v>#REF!</v>
      </c>
    </row>
    <row r="68" spans="1:14" ht="25.5" x14ac:dyDescent="0.2">
      <c r="A68" s="39"/>
      <c r="B68" s="35">
        <f t="shared" si="4"/>
        <v>59</v>
      </c>
      <c r="C68" s="40" t="s">
        <v>516</v>
      </c>
      <c r="D68" s="36" t="s">
        <v>515</v>
      </c>
      <c r="E68" s="40" t="s">
        <v>46</v>
      </c>
      <c r="F68" s="40" t="s">
        <v>2</v>
      </c>
      <c r="G68" s="40"/>
      <c r="H68" s="33"/>
      <c r="I68" s="32">
        <f t="shared" si="3"/>
        <v>0</v>
      </c>
      <c r="J68" s="40" t="s">
        <v>46</v>
      </c>
      <c r="K68" s="40" t="s">
        <v>2</v>
      </c>
      <c r="L68" s="40"/>
      <c r="M68" s="33"/>
      <c r="N68" s="32">
        <f t="shared" si="5"/>
        <v>0</v>
      </c>
    </row>
    <row r="69" spans="1:14" ht="25.5" x14ac:dyDescent="0.2">
      <c r="A69" s="37" t="s">
        <v>129</v>
      </c>
      <c r="B69" s="35">
        <f t="shared" si="4"/>
        <v>60</v>
      </c>
      <c r="C69" s="35" t="s">
        <v>514</v>
      </c>
      <c r="D69" s="36" t="s">
        <v>513</v>
      </c>
      <c r="E69" s="35" t="s">
        <v>46</v>
      </c>
      <c r="F69" s="35" t="s">
        <v>2</v>
      </c>
      <c r="G69" s="134" t="e">
        <f>IF(#REF!&lt;0,ABS(#REF!),0)</f>
        <v>#REF!</v>
      </c>
      <c r="H69" s="33">
        <v>15</v>
      </c>
      <c r="I69" s="32" t="e">
        <f t="shared" si="3"/>
        <v>#REF!</v>
      </c>
      <c r="J69" s="35" t="s">
        <v>46</v>
      </c>
      <c r="K69" s="35" t="s">
        <v>2</v>
      </c>
      <c r="L69" s="134" t="e">
        <f>IF(#REF!&lt;0,ABS(#REF!),0)</f>
        <v>#REF!</v>
      </c>
      <c r="M69" s="33">
        <v>15</v>
      </c>
      <c r="N69" s="32" t="e">
        <f t="shared" si="5"/>
        <v>#REF!</v>
      </c>
    </row>
    <row r="70" spans="1:14" ht="38.25" x14ac:dyDescent="0.2">
      <c r="A70" s="37" t="s">
        <v>129</v>
      </c>
      <c r="B70" s="35">
        <f t="shared" si="4"/>
        <v>61</v>
      </c>
      <c r="C70" s="35" t="s">
        <v>512</v>
      </c>
      <c r="D70" s="36" t="s">
        <v>511</v>
      </c>
      <c r="E70" s="35" t="s">
        <v>46</v>
      </c>
      <c r="F70" s="35" t="s">
        <v>2</v>
      </c>
      <c r="G70" s="134" t="e">
        <f>IF(#REF!&lt;0,#REF!,0)+#REF!</f>
        <v>#REF!</v>
      </c>
      <c r="H70" s="33">
        <v>9</v>
      </c>
      <c r="I70" s="32" t="e">
        <f t="shared" si="3"/>
        <v>#REF!</v>
      </c>
      <c r="J70" s="35" t="s">
        <v>46</v>
      </c>
      <c r="K70" s="35" t="s">
        <v>2</v>
      </c>
      <c r="L70" s="134" t="e">
        <f>IF(#REF!&lt;0,#REF!,0)+#REF!</f>
        <v>#REF!</v>
      </c>
      <c r="M70" s="33">
        <v>9</v>
      </c>
      <c r="N70" s="32" t="e">
        <f t="shared" si="5"/>
        <v>#REF!</v>
      </c>
    </row>
    <row r="71" spans="1:14" ht="26.25" thickBot="1" x14ac:dyDescent="0.25">
      <c r="A71" s="31" t="s">
        <v>510</v>
      </c>
      <c r="B71" s="29">
        <f t="shared" si="4"/>
        <v>62</v>
      </c>
      <c r="C71" s="29" t="s">
        <v>509</v>
      </c>
      <c r="D71" s="30" t="s">
        <v>508</v>
      </c>
      <c r="E71" s="29" t="s">
        <v>171</v>
      </c>
      <c r="F71" s="29" t="s">
        <v>171</v>
      </c>
      <c r="G71" s="28">
        <v>1</v>
      </c>
      <c r="H71" s="27">
        <v>6000</v>
      </c>
      <c r="I71" s="26">
        <f t="shared" si="3"/>
        <v>6000</v>
      </c>
      <c r="J71" s="29" t="s">
        <v>171</v>
      </c>
      <c r="K71" s="29" t="s">
        <v>171</v>
      </c>
      <c r="L71" s="28">
        <v>1</v>
      </c>
      <c r="M71" s="27">
        <v>6000</v>
      </c>
      <c r="N71" s="26">
        <f t="shared" si="5"/>
        <v>6000</v>
      </c>
    </row>
    <row r="72" spans="1:14" ht="13.5" thickBot="1" x14ac:dyDescent="0.25">
      <c r="A72" s="66"/>
      <c r="B72" s="64"/>
      <c r="C72" s="64"/>
      <c r="D72" s="65"/>
      <c r="E72" s="64"/>
      <c r="F72" s="64"/>
      <c r="G72" s="63"/>
      <c r="H72" s="62"/>
      <c r="I72" s="61"/>
      <c r="J72" s="64"/>
      <c r="K72" s="64"/>
      <c r="L72" s="63"/>
      <c r="M72" s="62"/>
      <c r="N72" s="61"/>
    </row>
    <row r="73" spans="1:14" ht="16.5" x14ac:dyDescent="0.2">
      <c r="A73" s="60"/>
      <c r="B73" s="59"/>
      <c r="C73" s="59"/>
      <c r="D73" s="58" t="s">
        <v>507</v>
      </c>
      <c r="E73" s="57"/>
      <c r="F73" s="57"/>
      <c r="G73" s="57"/>
      <c r="H73" s="56"/>
      <c r="I73" s="55"/>
      <c r="J73" s="57"/>
      <c r="K73" s="57"/>
      <c r="L73" s="57"/>
      <c r="M73" s="56"/>
      <c r="N73" s="55"/>
    </row>
    <row r="74" spans="1:14" ht="99.75" thickBot="1" x14ac:dyDescent="0.25">
      <c r="A74" s="171"/>
      <c r="B74" s="170"/>
      <c r="C74" s="170"/>
      <c r="D74" s="169" t="s">
        <v>506</v>
      </c>
      <c r="E74" s="168"/>
      <c r="F74" s="168"/>
      <c r="G74" s="168"/>
      <c r="H74" s="167"/>
      <c r="I74" s="166"/>
      <c r="J74" s="168"/>
      <c r="K74" s="168"/>
      <c r="L74" s="168"/>
      <c r="M74" s="167"/>
      <c r="N74" s="166"/>
    </row>
    <row r="75" spans="1:14" ht="25.5" x14ac:dyDescent="0.2">
      <c r="A75" s="165" t="s">
        <v>492</v>
      </c>
      <c r="B75" s="163">
        <f>B71+1</f>
        <v>63</v>
      </c>
      <c r="C75" s="163" t="s">
        <v>505</v>
      </c>
      <c r="D75" s="164" t="s">
        <v>504</v>
      </c>
      <c r="E75" s="163" t="s">
        <v>46</v>
      </c>
      <c r="F75" s="163" t="s">
        <v>247</v>
      </c>
      <c r="G75" s="162" t="e">
        <f>(#REF!+ABS(#REF!))*1.5*(#REF!)/100</f>
        <v>#REF!</v>
      </c>
      <c r="H75" s="161">
        <v>105</v>
      </c>
      <c r="I75" s="160" t="e">
        <f t="shared" ref="I75:I105" si="6">G75*H75</f>
        <v>#REF!</v>
      </c>
      <c r="J75" s="163" t="s">
        <v>46</v>
      </c>
      <c r="K75" s="163" t="s">
        <v>247</v>
      </c>
      <c r="L75" s="162" t="e">
        <f>(#REF!+ABS(#REF!))*1.5*(#REF!)/100</f>
        <v>#REF!</v>
      </c>
      <c r="M75" s="161">
        <v>105</v>
      </c>
      <c r="N75" s="160" t="e">
        <f t="shared" ref="N75:N105" si="7">L75*M75</f>
        <v>#REF!</v>
      </c>
    </row>
    <row r="76" spans="1:14" ht="25.5" x14ac:dyDescent="0.2">
      <c r="A76" s="37" t="s">
        <v>492</v>
      </c>
      <c r="B76" s="35">
        <f t="shared" ref="B76:B105" si="8">B75+1</f>
        <v>64</v>
      </c>
      <c r="C76" s="35" t="s">
        <v>503</v>
      </c>
      <c r="D76" s="36" t="s">
        <v>502</v>
      </c>
      <c r="E76" s="35" t="s">
        <v>46</v>
      </c>
      <c r="F76" s="35" t="s">
        <v>247</v>
      </c>
      <c r="G76" s="34" t="e">
        <f>(#REF!+ABS(#REF!))*1.5*(#REF!)/100</f>
        <v>#REF!</v>
      </c>
      <c r="H76" s="33">
        <v>100</v>
      </c>
      <c r="I76" s="32" t="e">
        <f t="shared" si="6"/>
        <v>#REF!</v>
      </c>
      <c r="J76" s="35" t="s">
        <v>46</v>
      </c>
      <c r="K76" s="35" t="s">
        <v>247</v>
      </c>
      <c r="L76" s="34" t="e">
        <f>(#REF!+ABS(#REF!))*1.5*(#REF!)/100</f>
        <v>#REF!</v>
      </c>
      <c r="M76" s="33">
        <v>100</v>
      </c>
      <c r="N76" s="32" t="e">
        <f t="shared" si="7"/>
        <v>#REF!</v>
      </c>
    </row>
    <row r="77" spans="1:14" ht="25.5" x14ac:dyDescent="0.2">
      <c r="A77" s="37" t="s">
        <v>492</v>
      </c>
      <c r="B77" s="35">
        <f t="shared" si="8"/>
        <v>65</v>
      </c>
      <c r="C77" s="35" t="s">
        <v>501</v>
      </c>
      <c r="D77" s="36" t="s">
        <v>500</v>
      </c>
      <c r="E77" s="35" t="s">
        <v>46</v>
      </c>
      <c r="F77" s="35" t="s">
        <v>79</v>
      </c>
      <c r="G77" s="34">
        <v>1</v>
      </c>
      <c r="H77" s="33">
        <v>1000</v>
      </c>
      <c r="I77" s="32">
        <f t="shared" si="6"/>
        <v>1000</v>
      </c>
      <c r="J77" s="35" t="s">
        <v>46</v>
      </c>
      <c r="K77" s="35" t="s">
        <v>79</v>
      </c>
      <c r="L77" s="34">
        <v>1</v>
      </c>
      <c r="M77" s="33">
        <v>1000</v>
      </c>
      <c r="N77" s="32">
        <f t="shared" si="7"/>
        <v>1000</v>
      </c>
    </row>
    <row r="78" spans="1:14" ht="38.25" x14ac:dyDescent="0.2">
      <c r="A78" s="37" t="s">
        <v>492</v>
      </c>
      <c r="B78" s="35">
        <f t="shared" si="8"/>
        <v>66</v>
      </c>
      <c r="C78" s="35" t="s">
        <v>498</v>
      </c>
      <c r="D78" s="36" t="s">
        <v>499</v>
      </c>
      <c r="E78" s="35" t="s">
        <v>46</v>
      </c>
      <c r="F78" s="35" t="s">
        <v>2</v>
      </c>
      <c r="G78" s="34"/>
      <c r="H78" s="33"/>
      <c r="I78" s="32">
        <f t="shared" si="6"/>
        <v>0</v>
      </c>
      <c r="J78" s="35" t="s">
        <v>46</v>
      </c>
      <c r="K78" s="35" t="s">
        <v>2</v>
      </c>
      <c r="L78" s="34"/>
      <c r="M78" s="33"/>
      <c r="N78" s="32">
        <f t="shared" si="7"/>
        <v>0</v>
      </c>
    </row>
    <row r="79" spans="1:14" ht="38.25" x14ac:dyDescent="0.2">
      <c r="A79" s="37"/>
      <c r="B79" s="35">
        <f t="shared" si="8"/>
        <v>67</v>
      </c>
      <c r="C79" s="35" t="s">
        <v>498</v>
      </c>
      <c r="D79" s="36" t="s">
        <v>497</v>
      </c>
      <c r="E79" s="35" t="s">
        <v>46</v>
      </c>
      <c r="F79" s="35" t="s">
        <v>2</v>
      </c>
      <c r="G79" s="34"/>
      <c r="H79" s="33"/>
      <c r="I79" s="32">
        <f t="shared" si="6"/>
        <v>0</v>
      </c>
      <c r="J79" s="35" t="s">
        <v>46</v>
      </c>
      <c r="K79" s="35" t="s">
        <v>2</v>
      </c>
      <c r="L79" s="34"/>
      <c r="M79" s="33"/>
      <c r="N79" s="32">
        <f t="shared" si="7"/>
        <v>0</v>
      </c>
    </row>
    <row r="80" spans="1:14" ht="25.5" x14ac:dyDescent="0.2">
      <c r="A80" s="37" t="s">
        <v>492</v>
      </c>
      <c r="B80" s="35">
        <f t="shared" si="8"/>
        <v>68</v>
      </c>
      <c r="C80" s="35" t="s">
        <v>496</v>
      </c>
      <c r="D80" s="36" t="s">
        <v>495</v>
      </c>
      <c r="E80" s="35" t="s">
        <v>46</v>
      </c>
      <c r="F80" s="35" t="s">
        <v>79</v>
      </c>
      <c r="G80" s="34">
        <v>1</v>
      </c>
      <c r="H80" s="33">
        <v>1000</v>
      </c>
      <c r="I80" s="32">
        <f t="shared" si="6"/>
        <v>1000</v>
      </c>
      <c r="J80" s="35" t="s">
        <v>46</v>
      </c>
      <c r="K80" s="35" t="s">
        <v>79</v>
      </c>
      <c r="L80" s="34">
        <v>1</v>
      </c>
      <c r="M80" s="33">
        <v>1000</v>
      </c>
      <c r="N80" s="32">
        <f t="shared" si="7"/>
        <v>1000</v>
      </c>
    </row>
    <row r="81" spans="1:14" ht="51" x14ac:dyDescent="0.2">
      <c r="A81" s="37" t="s">
        <v>492</v>
      </c>
      <c r="B81" s="35">
        <f t="shared" si="8"/>
        <v>69</v>
      </c>
      <c r="C81" s="35" t="s">
        <v>494</v>
      </c>
      <c r="D81" s="36" t="s">
        <v>493</v>
      </c>
      <c r="E81" s="35" t="s">
        <v>46</v>
      </c>
      <c r="F81" s="35" t="s">
        <v>2</v>
      </c>
      <c r="G81" s="34"/>
      <c r="H81" s="33"/>
      <c r="I81" s="32">
        <f t="shared" si="6"/>
        <v>0</v>
      </c>
      <c r="J81" s="35" t="s">
        <v>46</v>
      </c>
      <c r="K81" s="35" t="s">
        <v>2</v>
      </c>
      <c r="L81" s="34"/>
      <c r="M81" s="33"/>
      <c r="N81" s="32">
        <f t="shared" si="7"/>
        <v>0</v>
      </c>
    </row>
    <row r="82" spans="1:14" ht="25.5" x14ac:dyDescent="0.2">
      <c r="A82" s="37" t="s">
        <v>492</v>
      </c>
      <c r="B82" s="35">
        <f t="shared" si="8"/>
        <v>70</v>
      </c>
      <c r="C82" s="35" t="s">
        <v>59</v>
      </c>
      <c r="D82" s="36" t="s">
        <v>491</v>
      </c>
      <c r="E82" s="35" t="s">
        <v>46</v>
      </c>
      <c r="F82" s="35" t="s">
        <v>79</v>
      </c>
      <c r="G82" s="34" t="e">
        <f>(ABS(#REF!)+#REF!)/500</f>
        <v>#REF!</v>
      </c>
      <c r="H82" s="33">
        <v>300</v>
      </c>
      <c r="I82" s="32" t="e">
        <f t="shared" si="6"/>
        <v>#REF!</v>
      </c>
      <c r="J82" s="35" t="s">
        <v>46</v>
      </c>
      <c r="K82" s="35" t="s">
        <v>79</v>
      </c>
      <c r="L82" s="34" t="e">
        <f>(ABS(#REF!)+#REF!)/500</f>
        <v>#REF!</v>
      </c>
      <c r="M82" s="33">
        <v>300</v>
      </c>
      <c r="N82" s="32" t="e">
        <f t="shared" si="7"/>
        <v>#REF!</v>
      </c>
    </row>
    <row r="83" spans="1:14" ht="127.5" x14ac:dyDescent="0.2">
      <c r="A83" s="37" t="s">
        <v>487</v>
      </c>
      <c r="B83" s="35">
        <f t="shared" si="8"/>
        <v>71</v>
      </c>
      <c r="C83" s="35" t="s">
        <v>485</v>
      </c>
      <c r="D83" s="36" t="s">
        <v>490</v>
      </c>
      <c r="E83" s="35" t="s">
        <v>43</v>
      </c>
      <c r="F83" s="35" t="s">
        <v>43</v>
      </c>
      <c r="G83" s="34">
        <v>1</v>
      </c>
      <c r="H83" s="33">
        <v>2000</v>
      </c>
      <c r="I83" s="32">
        <f t="shared" si="6"/>
        <v>2000</v>
      </c>
      <c r="J83" s="35" t="s">
        <v>43</v>
      </c>
      <c r="K83" s="35" t="s">
        <v>43</v>
      </c>
      <c r="L83" s="34">
        <v>1</v>
      </c>
      <c r="M83" s="33">
        <v>2000</v>
      </c>
      <c r="N83" s="32">
        <f t="shared" si="7"/>
        <v>2000</v>
      </c>
    </row>
    <row r="84" spans="1:14" ht="102" x14ac:dyDescent="0.2">
      <c r="A84" s="37" t="s">
        <v>487</v>
      </c>
      <c r="B84" s="35">
        <f t="shared" si="8"/>
        <v>72</v>
      </c>
      <c r="C84" s="35" t="s">
        <v>489</v>
      </c>
      <c r="D84" s="36" t="s">
        <v>488</v>
      </c>
      <c r="E84" s="35" t="s">
        <v>43</v>
      </c>
      <c r="F84" s="35" t="s">
        <v>43</v>
      </c>
      <c r="G84" s="34">
        <v>1</v>
      </c>
      <c r="H84" s="33">
        <v>2000</v>
      </c>
      <c r="I84" s="32">
        <f t="shared" si="6"/>
        <v>2000</v>
      </c>
      <c r="J84" s="35" t="s">
        <v>43</v>
      </c>
      <c r="K84" s="35" t="s">
        <v>43</v>
      </c>
      <c r="L84" s="34">
        <v>1</v>
      </c>
      <c r="M84" s="33">
        <v>2000</v>
      </c>
      <c r="N84" s="32">
        <f t="shared" si="7"/>
        <v>2000</v>
      </c>
    </row>
    <row r="85" spans="1:14" ht="89.25" x14ac:dyDescent="0.2">
      <c r="A85" s="37" t="s">
        <v>487</v>
      </c>
      <c r="B85" s="35">
        <f t="shared" si="8"/>
        <v>73</v>
      </c>
      <c r="C85" s="35" t="s">
        <v>59</v>
      </c>
      <c r="D85" s="36" t="s">
        <v>486</v>
      </c>
      <c r="E85" s="35" t="s">
        <v>43</v>
      </c>
      <c r="F85" s="35" t="s">
        <v>43</v>
      </c>
      <c r="G85" s="34">
        <v>1</v>
      </c>
      <c r="H85" s="33">
        <v>1500</v>
      </c>
      <c r="I85" s="32">
        <f t="shared" si="6"/>
        <v>1500</v>
      </c>
      <c r="J85" s="35" t="s">
        <v>43</v>
      </c>
      <c r="K85" s="35" t="s">
        <v>43</v>
      </c>
      <c r="L85" s="34">
        <v>1</v>
      </c>
      <c r="M85" s="33">
        <v>1500</v>
      </c>
      <c r="N85" s="32">
        <f t="shared" si="7"/>
        <v>1500</v>
      </c>
    </row>
    <row r="86" spans="1:14" ht="76.5" x14ac:dyDescent="0.2">
      <c r="A86" s="37" t="s">
        <v>398</v>
      </c>
      <c r="B86" s="35">
        <f t="shared" si="8"/>
        <v>74</v>
      </c>
      <c r="C86" s="35" t="s">
        <v>485</v>
      </c>
      <c r="D86" s="36" t="s">
        <v>484</v>
      </c>
      <c r="E86" s="35" t="s">
        <v>46</v>
      </c>
      <c r="F86" s="35" t="s">
        <v>2</v>
      </c>
      <c r="G86" s="134" t="e">
        <f>#REF!+#REF!+#REF!+#REF!</f>
        <v>#REF!</v>
      </c>
      <c r="H86" s="33">
        <v>10</v>
      </c>
      <c r="I86" s="32" t="e">
        <f t="shared" si="6"/>
        <v>#REF!</v>
      </c>
      <c r="J86" s="35" t="s">
        <v>46</v>
      </c>
      <c r="K86" s="35" t="s">
        <v>2</v>
      </c>
      <c r="L86" s="134" t="e">
        <f>G86</f>
        <v>#REF!</v>
      </c>
      <c r="M86" s="33">
        <v>10</v>
      </c>
      <c r="N86" s="32" t="e">
        <f t="shared" si="7"/>
        <v>#REF!</v>
      </c>
    </row>
    <row r="87" spans="1:14" ht="38.25" x14ac:dyDescent="0.2">
      <c r="A87" s="37" t="s">
        <v>398</v>
      </c>
      <c r="B87" s="35">
        <f t="shared" si="8"/>
        <v>75</v>
      </c>
      <c r="C87" s="35" t="s">
        <v>483</v>
      </c>
      <c r="D87" s="36" t="s">
        <v>482</v>
      </c>
      <c r="E87" s="35" t="s">
        <v>46</v>
      </c>
      <c r="F87" s="35" t="s">
        <v>2</v>
      </c>
      <c r="G87" s="34"/>
      <c r="H87" s="33"/>
      <c r="I87" s="32">
        <f t="shared" si="6"/>
        <v>0</v>
      </c>
      <c r="J87" s="35" t="s">
        <v>46</v>
      </c>
      <c r="K87" s="35" t="s">
        <v>2</v>
      </c>
      <c r="L87" s="34"/>
      <c r="M87" s="33"/>
      <c r="N87" s="32">
        <f t="shared" si="7"/>
        <v>0</v>
      </c>
    </row>
    <row r="88" spans="1:14" ht="89.25" x14ac:dyDescent="0.2">
      <c r="A88" s="37" t="s">
        <v>450</v>
      </c>
      <c r="B88" s="35">
        <f t="shared" si="8"/>
        <v>76</v>
      </c>
      <c r="C88" s="35" t="s">
        <v>481</v>
      </c>
      <c r="D88" s="36" t="s">
        <v>480</v>
      </c>
      <c r="E88" s="35" t="s">
        <v>46</v>
      </c>
      <c r="F88" s="35" t="s">
        <v>3</v>
      </c>
      <c r="G88" s="34">
        <f>'[2]Résumé canalisation'!B2+'[2]Résumé canalisation'!B3+'[2]Résumé canalisation'!B4+'[2]Résumé canalisation'!B4+'[2]Résumé canalisation'!B5+'[2]Résumé canalisation'!B6+'[2]Résumé canalisation'!B7</f>
        <v>424.35329999999999</v>
      </c>
      <c r="H88" s="33">
        <v>40</v>
      </c>
      <c r="I88" s="32">
        <f t="shared" si="6"/>
        <v>16974.131999999998</v>
      </c>
      <c r="J88" s="35" t="s">
        <v>46</v>
      </c>
      <c r="K88" s="35" t="s">
        <v>3</v>
      </c>
      <c r="L88" s="34">
        <f t="shared" ref="L88:L105" si="9">G88</f>
        <v>424.35329999999999</v>
      </c>
      <c r="M88" s="33">
        <v>40</v>
      </c>
      <c r="N88" s="32">
        <f t="shared" si="7"/>
        <v>16974.131999999998</v>
      </c>
    </row>
    <row r="89" spans="1:14" ht="114.75" x14ac:dyDescent="0.2">
      <c r="A89" s="37" t="s">
        <v>450</v>
      </c>
      <c r="B89" s="35">
        <f t="shared" si="8"/>
        <v>77</v>
      </c>
      <c r="C89" s="35" t="s">
        <v>479</v>
      </c>
      <c r="D89" s="36" t="s">
        <v>478</v>
      </c>
      <c r="E89" s="35" t="s">
        <v>46</v>
      </c>
      <c r="F89" s="35" t="s">
        <v>3</v>
      </c>
      <c r="G89" s="34">
        <f>SUM('[2]Résumé canalisation'!C2:C7)</f>
        <v>0</v>
      </c>
      <c r="H89" s="33">
        <v>42</v>
      </c>
      <c r="I89" s="32">
        <f t="shared" si="6"/>
        <v>0</v>
      </c>
      <c r="J89" s="35" t="s">
        <v>46</v>
      </c>
      <c r="K89" s="35" t="s">
        <v>3</v>
      </c>
      <c r="L89" s="34">
        <f t="shared" si="9"/>
        <v>0</v>
      </c>
      <c r="M89" s="33">
        <f t="shared" ref="M89:M105" si="10">H89</f>
        <v>42</v>
      </c>
      <c r="N89" s="32">
        <f t="shared" si="7"/>
        <v>0</v>
      </c>
    </row>
    <row r="90" spans="1:14" ht="51" x14ac:dyDescent="0.2">
      <c r="A90" s="37" t="s">
        <v>450</v>
      </c>
      <c r="B90" s="35">
        <f t="shared" si="8"/>
        <v>78</v>
      </c>
      <c r="C90" s="35" t="s">
        <v>477</v>
      </c>
      <c r="D90" s="36" t="s">
        <v>476</v>
      </c>
      <c r="E90" s="35" t="s">
        <v>46</v>
      </c>
      <c r="F90" s="35" t="s">
        <v>3</v>
      </c>
      <c r="G90" s="34">
        <f>'[2]Résumé canalisation'!C9</f>
        <v>0</v>
      </c>
      <c r="H90" s="33">
        <v>65</v>
      </c>
      <c r="I90" s="32">
        <f t="shared" si="6"/>
        <v>0</v>
      </c>
      <c r="J90" s="35" t="s">
        <v>46</v>
      </c>
      <c r="K90" s="35" t="s">
        <v>3</v>
      </c>
      <c r="L90" s="34">
        <f t="shared" si="9"/>
        <v>0</v>
      </c>
      <c r="M90" s="33">
        <f t="shared" si="10"/>
        <v>65</v>
      </c>
      <c r="N90" s="32">
        <f t="shared" si="7"/>
        <v>0</v>
      </c>
    </row>
    <row r="91" spans="1:14" ht="38.25" x14ac:dyDescent="0.2">
      <c r="A91" s="37" t="s">
        <v>450</v>
      </c>
      <c r="B91" s="35">
        <f t="shared" si="8"/>
        <v>79</v>
      </c>
      <c r="C91" s="35" t="s">
        <v>475</v>
      </c>
      <c r="D91" s="36" t="s">
        <v>474</v>
      </c>
      <c r="E91" s="35" t="s">
        <v>46</v>
      </c>
      <c r="F91" s="35" t="s">
        <v>3</v>
      </c>
      <c r="G91" s="34">
        <f>'[2]Résumé canalisation'!C10</f>
        <v>0</v>
      </c>
      <c r="H91" s="33">
        <v>72</v>
      </c>
      <c r="I91" s="32">
        <f t="shared" si="6"/>
        <v>0</v>
      </c>
      <c r="J91" s="35" t="s">
        <v>46</v>
      </c>
      <c r="K91" s="35" t="s">
        <v>3</v>
      </c>
      <c r="L91" s="34">
        <f t="shared" si="9"/>
        <v>0</v>
      </c>
      <c r="M91" s="33">
        <f t="shared" si="10"/>
        <v>72</v>
      </c>
      <c r="N91" s="32">
        <f t="shared" si="7"/>
        <v>0</v>
      </c>
    </row>
    <row r="92" spans="1:14" ht="38.25" x14ac:dyDescent="0.2">
      <c r="A92" s="37" t="s">
        <v>450</v>
      </c>
      <c r="B92" s="35">
        <f t="shared" si="8"/>
        <v>80</v>
      </c>
      <c r="C92" s="35" t="s">
        <v>473</v>
      </c>
      <c r="D92" s="36" t="s">
        <v>472</v>
      </c>
      <c r="E92" s="35" t="s">
        <v>46</v>
      </c>
      <c r="F92" s="35" t="s">
        <v>3</v>
      </c>
      <c r="G92" s="34">
        <f>'[2]Résumé canalisation'!C11</f>
        <v>0</v>
      </c>
      <c r="H92" s="33">
        <v>85</v>
      </c>
      <c r="I92" s="32">
        <f t="shared" si="6"/>
        <v>0</v>
      </c>
      <c r="J92" s="35" t="s">
        <v>46</v>
      </c>
      <c r="K92" s="35" t="s">
        <v>3</v>
      </c>
      <c r="L92" s="34">
        <f t="shared" si="9"/>
        <v>0</v>
      </c>
      <c r="M92" s="33">
        <f t="shared" si="10"/>
        <v>85</v>
      </c>
      <c r="N92" s="32">
        <f t="shared" si="7"/>
        <v>0</v>
      </c>
    </row>
    <row r="93" spans="1:14" ht="38.25" x14ac:dyDescent="0.2">
      <c r="A93" s="37" t="s">
        <v>450</v>
      </c>
      <c r="B93" s="35">
        <f t="shared" si="8"/>
        <v>81</v>
      </c>
      <c r="C93" s="35" t="s">
        <v>471</v>
      </c>
      <c r="D93" s="36" t="s">
        <v>470</v>
      </c>
      <c r="E93" s="35" t="s">
        <v>46</v>
      </c>
      <c r="F93" s="35" t="s">
        <v>3</v>
      </c>
      <c r="G93" s="34">
        <f>'[2]Résumé canalisation'!D7</f>
        <v>0</v>
      </c>
      <c r="H93" s="33">
        <v>82</v>
      </c>
      <c r="I93" s="32">
        <f t="shared" si="6"/>
        <v>0</v>
      </c>
      <c r="J93" s="35" t="s">
        <v>46</v>
      </c>
      <c r="K93" s="35" t="s">
        <v>3</v>
      </c>
      <c r="L93" s="34">
        <f t="shared" si="9"/>
        <v>0</v>
      </c>
      <c r="M93" s="33">
        <f t="shared" si="10"/>
        <v>82</v>
      </c>
      <c r="N93" s="32">
        <f t="shared" si="7"/>
        <v>0</v>
      </c>
    </row>
    <row r="94" spans="1:14" ht="38.25" x14ac:dyDescent="0.2">
      <c r="A94" s="37" t="s">
        <v>450</v>
      </c>
      <c r="B94" s="35">
        <f t="shared" si="8"/>
        <v>82</v>
      </c>
      <c r="C94" s="35" t="s">
        <v>469</v>
      </c>
      <c r="D94" s="36" t="s">
        <v>468</v>
      </c>
      <c r="E94" s="35" t="s">
        <v>46</v>
      </c>
      <c r="F94" s="35" t="s">
        <v>3</v>
      </c>
      <c r="G94" s="34">
        <f>'[2]Résumé canalisation'!D9</f>
        <v>0</v>
      </c>
      <c r="H94" s="33">
        <v>90</v>
      </c>
      <c r="I94" s="32">
        <f t="shared" si="6"/>
        <v>0</v>
      </c>
      <c r="J94" s="35" t="s">
        <v>46</v>
      </c>
      <c r="K94" s="35" t="s">
        <v>3</v>
      </c>
      <c r="L94" s="34">
        <f t="shared" si="9"/>
        <v>0</v>
      </c>
      <c r="M94" s="33">
        <f t="shared" si="10"/>
        <v>90</v>
      </c>
      <c r="N94" s="32">
        <f t="shared" si="7"/>
        <v>0</v>
      </c>
    </row>
    <row r="95" spans="1:14" ht="38.25" x14ac:dyDescent="0.2">
      <c r="A95" s="37" t="s">
        <v>450</v>
      </c>
      <c r="B95" s="35">
        <f t="shared" si="8"/>
        <v>83</v>
      </c>
      <c r="C95" s="35" t="s">
        <v>467</v>
      </c>
      <c r="D95" s="36" t="s">
        <v>466</v>
      </c>
      <c r="E95" s="35" t="s">
        <v>46</v>
      </c>
      <c r="F95" s="35" t="s">
        <v>3</v>
      </c>
      <c r="G95" s="34">
        <f>'[2]Résumé canalisation'!D11</f>
        <v>0</v>
      </c>
      <c r="H95" s="33">
        <v>110</v>
      </c>
      <c r="I95" s="32">
        <f t="shared" si="6"/>
        <v>0</v>
      </c>
      <c r="J95" s="35" t="s">
        <v>46</v>
      </c>
      <c r="K95" s="35" t="s">
        <v>3</v>
      </c>
      <c r="L95" s="34">
        <f t="shared" si="9"/>
        <v>0</v>
      </c>
      <c r="M95" s="33">
        <f t="shared" si="10"/>
        <v>110</v>
      </c>
      <c r="N95" s="32">
        <f t="shared" si="7"/>
        <v>0</v>
      </c>
    </row>
    <row r="96" spans="1:14" ht="38.25" x14ac:dyDescent="0.2">
      <c r="A96" s="37" t="s">
        <v>450</v>
      </c>
      <c r="B96" s="35">
        <f t="shared" si="8"/>
        <v>84</v>
      </c>
      <c r="C96" s="35" t="s">
        <v>465</v>
      </c>
      <c r="D96" s="36" t="s">
        <v>464</v>
      </c>
      <c r="E96" s="35" t="s">
        <v>46</v>
      </c>
      <c r="F96" s="35" t="s">
        <v>3</v>
      </c>
      <c r="G96" s="34">
        <f>'[2]Résumé canalisation'!E9</f>
        <v>0</v>
      </c>
      <c r="H96" s="33">
        <v>160</v>
      </c>
      <c r="I96" s="32">
        <f t="shared" si="6"/>
        <v>0</v>
      </c>
      <c r="J96" s="35" t="s">
        <v>46</v>
      </c>
      <c r="K96" s="35" t="s">
        <v>3</v>
      </c>
      <c r="L96" s="34">
        <f t="shared" si="9"/>
        <v>0</v>
      </c>
      <c r="M96" s="33">
        <f t="shared" si="10"/>
        <v>160</v>
      </c>
      <c r="N96" s="32">
        <f t="shared" si="7"/>
        <v>0</v>
      </c>
    </row>
    <row r="97" spans="1:14" ht="25.5" x14ac:dyDescent="0.2">
      <c r="A97" s="37" t="s">
        <v>450</v>
      </c>
      <c r="B97" s="35">
        <f t="shared" si="8"/>
        <v>85</v>
      </c>
      <c r="C97" s="35" t="s">
        <v>463</v>
      </c>
      <c r="D97" s="36" t="s">
        <v>462</v>
      </c>
      <c r="E97" s="35" t="s">
        <v>46</v>
      </c>
      <c r="F97" s="35" t="s">
        <v>2</v>
      </c>
      <c r="G97" s="34"/>
      <c r="H97" s="33">
        <v>45</v>
      </c>
      <c r="I97" s="32">
        <f t="shared" si="6"/>
        <v>0</v>
      </c>
      <c r="J97" s="35" t="s">
        <v>46</v>
      </c>
      <c r="K97" s="35" t="s">
        <v>2</v>
      </c>
      <c r="L97" s="34">
        <f t="shared" si="9"/>
        <v>0</v>
      </c>
      <c r="M97" s="33">
        <f t="shared" si="10"/>
        <v>45</v>
      </c>
      <c r="N97" s="32">
        <f t="shared" si="7"/>
        <v>0</v>
      </c>
    </row>
    <row r="98" spans="1:14" ht="39.75" customHeight="1" x14ac:dyDescent="0.2">
      <c r="A98" s="37" t="s">
        <v>450</v>
      </c>
      <c r="B98" s="35">
        <f t="shared" si="8"/>
        <v>86</v>
      </c>
      <c r="C98" s="35" t="s">
        <v>461</v>
      </c>
      <c r="D98" s="36" t="s">
        <v>460</v>
      </c>
      <c r="E98" s="35" t="s">
        <v>46</v>
      </c>
      <c r="F98" s="35" t="s">
        <v>2</v>
      </c>
      <c r="G98" s="34"/>
      <c r="H98" s="33">
        <v>40</v>
      </c>
      <c r="I98" s="32">
        <f t="shared" si="6"/>
        <v>0</v>
      </c>
      <c r="J98" s="35" t="s">
        <v>46</v>
      </c>
      <c r="K98" s="35" t="s">
        <v>2</v>
      </c>
      <c r="L98" s="34">
        <f t="shared" si="9"/>
        <v>0</v>
      </c>
      <c r="M98" s="33">
        <f t="shared" si="10"/>
        <v>40</v>
      </c>
      <c r="N98" s="32">
        <f t="shared" si="7"/>
        <v>0</v>
      </c>
    </row>
    <row r="99" spans="1:14" ht="38.25" x14ac:dyDescent="0.2">
      <c r="A99" s="37" t="s">
        <v>450</v>
      </c>
      <c r="B99" s="35">
        <f t="shared" si="8"/>
        <v>87</v>
      </c>
      <c r="C99" s="35" t="s">
        <v>59</v>
      </c>
      <c r="D99" s="36" t="s">
        <v>459</v>
      </c>
      <c r="E99" s="35" t="s">
        <v>20</v>
      </c>
      <c r="F99" s="35" t="s">
        <v>20</v>
      </c>
      <c r="G99" s="34"/>
      <c r="H99" s="33"/>
      <c r="I99" s="32">
        <f t="shared" si="6"/>
        <v>0</v>
      </c>
      <c r="J99" s="35" t="s">
        <v>20</v>
      </c>
      <c r="K99" s="35" t="s">
        <v>20</v>
      </c>
      <c r="L99" s="34">
        <f t="shared" si="9"/>
        <v>0</v>
      </c>
      <c r="M99" s="33">
        <f t="shared" si="10"/>
        <v>0</v>
      </c>
      <c r="N99" s="32">
        <f t="shared" si="7"/>
        <v>0</v>
      </c>
    </row>
    <row r="100" spans="1:14" ht="38.25" x14ac:dyDescent="0.2">
      <c r="A100" s="37" t="s">
        <v>450</v>
      </c>
      <c r="B100" s="35">
        <f t="shared" si="8"/>
        <v>88</v>
      </c>
      <c r="C100" s="35" t="s">
        <v>458</v>
      </c>
      <c r="D100" s="36" t="s">
        <v>457</v>
      </c>
      <c r="E100" s="35" t="s">
        <v>46</v>
      </c>
      <c r="F100" s="35" t="s">
        <v>3</v>
      </c>
      <c r="G100" s="34">
        <f>'[2] gaines et fourreaux'!L7</f>
        <v>7</v>
      </c>
      <c r="H100" s="33">
        <v>10</v>
      </c>
      <c r="I100" s="32">
        <f t="shared" si="6"/>
        <v>70</v>
      </c>
      <c r="J100" s="35" t="s">
        <v>46</v>
      </c>
      <c r="K100" s="35" t="s">
        <v>3</v>
      </c>
      <c r="L100" s="34">
        <f t="shared" si="9"/>
        <v>7</v>
      </c>
      <c r="M100" s="33">
        <f t="shared" si="10"/>
        <v>10</v>
      </c>
      <c r="N100" s="32">
        <f t="shared" si="7"/>
        <v>70</v>
      </c>
    </row>
    <row r="101" spans="1:14" ht="38.25" x14ac:dyDescent="0.2">
      <c r="A101" s="37" t="s">
        <v>450</v>
      </c>
      <c r="B101" s="35">
        <f t="shared" si="8"/>
        <v>89</v>
      </c>
      <c r="C101" s="35" t="s">
        <v>456</v>
      </c>
      <c r="D101" s="36" t="s">
        <v>455</v>
      </c>
      <c r="E101" s="35" t="s">
        <v>46</v>
      </c>
      <c r="F101" s="35" t="s">
        <v>3</v>
      </c>
      <c r="G101" s="34">
        <f>'[2] gaines et fourreaux'!L13</f>
        <v>13</v>
      </c>
      <c r="H101" s="33">
        <v>15</v>
      </c>
      <c r="I101" s="32">
        <f t="shared" si="6"/>
        <v>195</v>
      </c>
      <c r="J101" s="35" t="s">
        <v>46</v>
      </c>
      <c r="K101" s="35" t="s">
        <v>3</v>
      </c>
      <c r="L101" s="34">
        <f t="shared" si="9"/>
        <v>13</v>
      </c>
      <c r="M101" s="33">
        <f t="shared" si="10"/>
        <v>15</v>
      </c>
      <c r="N101" s="32">
        <f t="shared" si="7"/>
        <v>195</v>
      </c>
    </row>
    <row r="102" spans="1:14" ht="38.25" x14ac:dyDescent="0.2">
      <c r="A102" s="37" t="s">
        <v>450</v>
      </c>
      <c r="B102" s="35">
        <f t="shared" si="8"/>
        <v>90</v>
      </c>
      <c r="C102" s="35" t="s">
        <v>454</v>
      </c>
      <c r="D102" s="36" t="s">
        <v>453</v>
      </c>
      <c r="E102" s="35" t="s">
        <v>46</v>
      </c>
      <c r="F102" s="35" t="s">
        <v>2</v>
      </c>
      <c r="G102" s="159">
        <f>[2]Drains!AA3</f>
        <v>22405.329680936655</v>
      </c>
      <c r="H102" s="33">
        <v>9</v>
      </c>
      <c r="I102" s="32">
        <f t="shared" si="6"/>
        <v>201647.96712842988</v>
      </c>
      <c r="J102" s="35" t="s">
        <v>46</v>
      </c>
      <c r="K102" s="35" t="s">
        <v>2</v>
      </c>
      <c r="L102" s="34">
        <f t="shared" si="9"/>
        <v>22405.329680936655</v>
      </c>
      <c r="M102" s="33">
        <f t="shared" si="10"/>
        <v>9</v>
      </c>
      <c r="N102" s="32">
        <f t="shared" si="7"/>
        <v>201647.96712842988</v>
      </c>
    </row>
    <row r="103" spans="1:14" ht="38.25" x14ac:dyDescent="0.2">
      <c r="A103" s="37" t="s">
        <v>450</v>
      </c>
      <c r="B103" s="35">
        <f t="shared" si="8"/>
        <v>91</v>
      </c>
      <c r="C103" s="35" t="s">
        <v>452</v>
      </c>
      <c r="D103" s="36" t="s">
        <v>451</v>
      </c>
      <c r="E103" s="35" t="s">
        <v>46</v>
      </c>
      <c r="F103" s="35" t="s">
        <v>2</v>
      </c>
      <c r="G103" s="34">
        <f>[2]Drains!AA4</f>
        <v>110.37429333</v>
      </c>
      <c r="H103" s="33">
        <v>20</v>
      </c>
      <c r="I103" s="32">
        <f t="shared" si="6"/>
        <v>2207.4858666</v>
      </c>
      <c r="J103" s="35" t="s">
        <v>46</v>
      </c>
      <c r="K103" s="35" t="s">
        <v>2</v>
      </c>
      <c r="L103" s="34">
        <f t="shared" si="9"/>
        <v>110.37429333</v>
      </c>
      <c r="M103" s="33">
        <f t="shared" si="10"/>
        <v>20</v>
      </c>
      <c r="N103" s="32">
        <f t="shared" si="7"/>
        <v>2207.4858666</v>
      </c>
    </row>
    <row r="104" spans="1:14" x14ac:dyDescent="0.2">
      <c r="A104" s="37" t="s">
        <v>450</v>
      </c>
      <c r="B104" s="35">
        <f t="shared" si="8"/>
        <v>92</v>
      </c>
      <c r="C104" s="35" t="s">
        <v>59</v>
      </c>
      <c r="D104" s="36" t="s">
        <v>449</v>
      </c>
      <c r="E104" s="35" t="s">
        <v>46</v>
      </c>
      <c r="F104" s="35" t="s">
        <v>3</v>
      </c>
      <c r="G104" s="34" t="e">
        <f>#REF!</f>
        <v>#REF!</v>
      </c>
      <c r="H104" s="33">
        <v>10</v>
      </c>
      <c r="I104" s="32" t="e">
        <f t="shared" si="6"/>
        <v>#REF!</v>
      </c>
      <c r="J104" s="35" t="s">
        <v>46</v>
      </c>
      <c r="K104" s="35" t="s">
        <v>3</v>
      </c>
      <c r="L104" s="34" t="e">
        <f t="shared" si="9"/>
        <v>#REF!</v>
      </c>
      <c r="M104" s="33">
        <f t="shared" si="10"/>
        <v>10</v>
      </c>
      <c r="N104" s="32" t="e">
        <f t="shared" si="7"/>
        <v>#REF!</v>
      </c>
    </row>
    <row r="105" spans="1:14" ht="25.5" x14ac:dyDescent="0.2">
      <c r="A105" s="37"/>
      <c r="B105" s="35">
        <f t="shared" si="8"/>
        <v>93</v>
      </c>
      <c r="C105" s="35" t="s">
        <v>448</v>
      </c>
      <c r="D105" s="36" t="s">
        <v>447</v>
      </c>
      <c r="E105" s="35" t="s">
        <v>46</v>
      </c>
      <c r="F105" s="35" t="s">
        <v>2</v>
      </c>
      <c r="G105" s="34">
        <f>SUM([2]BIE!J2:J6)</f>
        <v>1733.7479999999996</v>
      </c>
      <c r="H105" s="33">
        <v>28</v>
      </c>
      <c r="I105" s="32">
        <f t="shared" si="6"/>
        <v>48544.943999999989</v>
      </c>
      <c r="J105" s="35" t="s">
        <v>46</v>
      </c>
      <c r="K105" s="35" t="s">
        <v>2</v>
      </c>
      <c r="L105" s="34">
        <f t="shared" si="9"/>
        <v>1733.7479999999996</v>
      </c>
      <c r="M105" s="33">
        <f t="shared" si="10"/>
        <v>28</v>
      </c>
      <c r="N105" s="32">
        <f t="shared" si="7"/>
        <v>48544.943999999989</v>
      </c>
    </row>
    <row r="106" spans="1:14" ht="13.5" thickBot="1" x14ac:dyDescent="0.25">
      <c r="A106" s="158"/>
      <c r="B106" s="64"/>
      <c r="C106" s="64"/>
      <c r="D106" s="65"/>
      <c r="E106" s="77"/>
      <c r="F106" s="77"/>
      <c r="G106" s="77"/>
      <c r="H106" s="76"/>
      <c r="I106" s="61"/>
      <c r="J106" s="77"/>
      <c r="K106" s="77"/>
      <c r="L106" s="77"/>
      <c r="M106" s="76"/>
      <c r="N106" s="61"/>
    </row>
    <row r="107" spans="1:14" ht="165.75" thickBot="1" x14ac:dyDescent="0.25">
      <c r="A107" s="114"/>
      <c r="B107" s="113"/>
      <c r="C107" s="113"/>
      <c r="D107" s="112" t="s">
        <v>446</v>
      </c>
      <c r="E107" s="111"/>
      <c r="F107" s="111"/>
      <c r="G107" s="111"/>
      <c r="H107" s="110"/>
      <c r="I107" s="109"/>
      <c r="J107" s="111"/>
      <c r="K107" s="111"/>
      <c r="L107" s="111"/>
      <c r="M107" s="110"/>
      <c r="N107" s="109"/>
    </row>
    <row r="108" spans="1:14" ht="17.25" thickBot="1" x14ac:dyDescent="0.25">
      <c r="A108" s="138"/>
      <c r="B108" s="137"/>
      <c r="C108" s="137"/>
      <c r="D108" s="136"/>
      <c r="E108" s="135"/>
      <c r="F108" s="135"/>
      <c r="G108" s="135"/>
      <c r="H108" s="89"/>
      <c r="I108" s="157"/>
      <c r="J108" s="135"/>
      <c r="K108" s="135"/>
      <c r="L108" s="135"/>
      <c r="M108" s="89"/>
      <c r="N108" s="157"/>
    </row>
    <row r="109" spans="1:14" ht="33" x14ac:dyDescent="0.2">
      <c r="A109" s="60"/>
      <c r="B109" s="59"/>
      <c r="C109" s="59"/>
      <c r="D109" s="58" t="s">
        <v>445</v>
      </c>
      <c r="E109" s="57"/>
      <c r="F109" s="57"/>
      <c r="G109" s="57"/>
      <c r="H109" s="56"/>
      <c r="I109" s="55"/>
      <c r="J109" s="57"/>
      <c r="K109" s="57"/>
      <c r="L109" s="57"/>
      <c r="M109" s="56"/>
      <c r="N109" s="55"/>
    </row>
    <row r="110" spans="1:14" ht="116.25" thickBot="1" x14ac:dyDescent="0.25">
      <c r="A110" s="54"/>
      <c r="B110" s="53"/>
      <c r="C110" s="53"/>
      <c r="D110" s="52" t="s">
        <v>444</v>
      </c>
      <c r="E110" s="51"/>
      <c r="F110" s="51"/>
      <c r="G110" s="51"/>
      <c r="H110" s="50"/>
      <c r="I110" s="49"/>
      <c r="J110" s="51"/>
      <c r="K110" s="51"/>
      <c r="L110" s="51"/>
      <c r="M110" s="50"/>
      <c r="N110" s="49"/>
    </row>
    <row r="111" spans="1:14" ht="51" x14ac:dyDescent="0.2">
      <c r="A111" s="48" t="s">
        <v>439</v>
      </c>
      <c r="B111" s="46">
        <f>B105+1</f>
        <v>94</v>
      </c>
      <c r="C111" s="46" t="s">
        <v>441</v>
      </c>
      <c r="D111" s="47" t="s">
        <v>443</v>
      </c>
      <c r="E111" s="46" t="s">
        <v>46</v>
      </c>
      <c r="F111" s="46" t="s">
        <v>1</v>
      </c>
      <c r="G111" s="45" t="e">
        <f>#REF!</f>
        <v>#REF!</v>
      </c>
      <c r="H111" s="74">
        <v>1.5</v>
      </c>
      <c r="I111" s="43" t="e">
        <f t="shared" ref="I111:I133" si="11">H111*G111</f>
        <v>#REF!</v>
      </c>
      <c r="J111" s="46" t="s">
        <v>46</v>
      </c>
      <c r="K111" s="46" t="s">
        <v>1</v>
      </c>
      <c r="L111" s="45" t="e">
        <f>G111</f>
        <v>#REF!</v>
      </c>
      <c r="M111" s="74">
        <v>1.5</v>
      </c>
      <c r="N111" s="43" t="e">
        <f t="shared" ref="N111:N133" si="12">M111*L111</f>
        <v>#REF!</v>
      </c>
    </row>
    <row r="112" spans="1:14" ht="25.5" x14ac:dyDescent="0.2">
      <c r="A112" s="37" t="s">
        <v>439</v>
      </c>
      <c r="B112" s="35">
        <f t="shared" ref="B112:B133" si="13">B111+1</f>
        <v>95</v>
      </c>
      <c r="C112" s="35" t="s">
        <v>441</v>
      </c>
      <c r="D112" s="36" t="s">
        <v>442</v>
      </c>
      <c r="E112" s="35" t="s">
        <v>46</v>
      </c>
      <c r="F112" s="35" t="s">
        <v>1</v>
      </c>
      <c r="G112" s="34">
        <f>SUM([2]BIE!I2:I6)</f>
        <v>6497.1320000000005</v>
      </c>
      <c r="H112" s="33">
        <v>1.6</v>
      </c>
      <c r="I112" s="32">
        <f t="shared" si="11"/>
        <v>10395.411200000002</v>
      </c>
      <c r="J112" s="35" t="s">
        <v>46</v>
      </c>
      <c r="K112" s="35" t="s">
        <v>1</v>
      </c>
      <c r="L112" s="34">
        <f>G112</f>
        <v>6497.1320000000005</v>
      </c>
      <c r="M112" s="33">
        <v>1.6</v>
      </c>
      <c r="N112" s="32">
        <f t="shared" si="12"/>
        <v>10395.411200000002</v>
      </c>
    </row>
    <row r="113" spans="1:14" ht="25.5" x14ac:dyDescent="0.2">
      <c r="A113" s="37" t="s">
        <v>439</v>
      </c>
      <c r="B113" s="35">
        <f t="shared" si="13"/>
        <v>96</v>
      </c>
      <c r="C113" s="35" t="s">
        <v>441</v>
      </c>
      <c r="D113" s="36" t="s">
        <v>440</v>
      </c>
      <c r="E113" s="35" t="s">
        <v>46</v>
      </c>
      <c r="F113" s="35" t="s">
        <v>1</v>
      </c>
      <c r="G113" s="34"/>
      <c r="H113" s="33"/>
      <c r="I113" s="32">
        <f t="shared" si="11"/>
        <v>0</v>
      </c>
      <c r="J113" s="35" t="s">
        <v>46</v>
      </c>
      <c r="K113" s="35" t="s">
        <v>1</v>
      </c>
      <c r="L113" s="34"/>
      <c r="M113" s="33"/>
      <c r="N113" s="32">
        <f t="shared" si="12"/>
        <v>0</v>
      </c>
    </row>
    <row r="114" spans="1:14" ht="25.5" x14ac:dyDescent="0.2">
      <c r="A114" s="37" t="s">
        <v>439</v>
      </c>
      <c r="B114" s="35">
        <f t="shared" si="13"/>
        <v>97</v>
      </c>
      <c r="C114" s="35" t="s">
        <v>438</v>
      </c>
      <c r="D114" s="36" t="s">
        <v>437</v>
      </c>
      <c r="E114" s="35" t="s">
        <v>46</v>
      </c>
      <c r="F114" s="35" t="s">
        <v>2</v>
      </c>
      <c r="G114" s="34"/>
      <c r="H114" s="33"/>
      <c r="I114" s="32">
        <f t="shared" si="11"/>
        <v>0</v>
      </c>
      <c r="J114" s="35" t="s">
        <v>46</v>
      </c>
      <c r="K114" s="35" t="s">
        <v>2</v>
      </c>
      <c r="L114" s="34"/>
      <c r="M114" s="33"/>
      <c r="N114" s="32">
        <f t="shared" si="12"/>
        <v>0</v>
      </c>
    </row>
    <row r="115" spans="1:14" ht="63.75" x14ac:dyDescent="0.2">
      <c r="A115" s="37" t="s">
        <v>425</v>
      </c>
      <c r="B115" s="35">
        <f t="shared" si="13"/>
        <v>98</v>
      </c>
      <c r="C115" s="35" t="s">
        <v>436</v>
      </c>
      <c r="D115" s="36" t="s">
        <v>435</v>
      </c>
      <c r="E115" s="35" t="s">
        <v>46</v>
      </c>
      <c r="F115" s="35" t="s">
        <v>247</v>
      </c>
      <c r="G115" s="34" t="e">
        <f>('[1]TN-TP'!Q22*0.4)*1.5*0.03*(#REF!)/100</f>
        <v>#REF!</v>
      </c>
      <c r="H115" s="33">
        <v>105</v>
      </c>
      <c r="I115" s="32" t="e">
        <f t="shared" si="11"/>
        <v>#REF!</v>
      </c>
      <c r="J115" s="35" t="s">
        <v>46</v>
      </c>
      <c r="K115" s="35" t="s">
        <v>247</v>
      </c>
      <c r="L115" s="34"/>
      <c r="M115" s="33"/>
      <c r="N115" s="32">
        <f t="shared" si="12"/>
        <v>0</v>
      </c>
    </row>
    <row r="116" spans="1:14" ht="63.75" x14ac:dyDescent="0.2">
      <c r="A116" s="37" t="s">
        <v>425</v>
      </c>
      <c r="B116" s="35">
        <f t="shared" si="13"/>
        <v>99</v>
      </c>
      <c r="C116" s="35" t="s">
        <v>434</v>
      </c>
      <c r="D116" s="36" t="s">
        <v>433</v>
      </c>
      <c r="E116" s="35" t="s">
        <v>46</v>
      </c>
      <c r="F116" s="35" t="s">
        <v>247</v>
      </c>
      <c r="G116" s="34" t="e">
        <f>('[1]TN-TP'!Q22*0.4)*1.5*0.03*(100-#REF!)/100</f>
        <v>#REF!</v>
      </c>
      <c r="H116" s="33">
        <v>100</v>
      </c>
      <c r="I116" s="32" t="e">
        <f t="shared" si="11"/>
        <v>#REF!</v>
      </c>
      <c r="J116" s="35" t="s">
        <v>46</v>
      </c>
      <c r="K116" s="35" t="s">
        <v>247</v>
      </c>
      <c r="L116" s="34"/>
      <c r="M116" s="33"/>
      <c r="N116" s="32">
        <f t="shared" si="12"/>
        <v>0</v>
      </c>
    </row>
    <row r="117" spans="1:14" ht="25.5" x14ac:dyDescent="0.2">
      <c r="A117" s="37" t="s">
        <v>425</v>
      </c>
      <c r="B117" s="35">
        <f t="shared" si="13"/>
        <v>100</v>
      </c>
      <c r="C117" s="35" t="s">
        <v>432</v>
      </c>
      <c r="D117" s="36" t="s">
        <v>431</v>
      </c>
      <c r="E117" s="35" t="s">
        <v>46</v>
      </c>
      <c r="F117" s="35" t="s">
        <v>79</v>
      </c>
      <c r="G117" s="34">
        <v>1</v>
      </c>
      <c r="H117" s="33">
        <v>1000</v>
      </c>
      <c r="I117" s="32">
        <f t="shared" si="11"/>
        <v>1000</v>
      </c>
      <c r="J117" s="35" t="s">
        <v>46</v>
      </c>
      <c r="K117" s="35" t="s">
        <v>79</v>
      </c>
      <c r="L117" s="34"/>
      <c r="M117" s="33"/>
      <c r="N117" s="32">
        <f t="shared" si="12"/>
        <v>0</v>
      </c>
    </row>
    <row r="118" spans="1:14" ht="63.75" x14ac:dyDescent="0.2">
      <c r="A118" s="37" t="s">
        <v>425</v>
      </c>
      <c r="B118" s="35">
        <f t="shared" si="13"/>
        <v>101</v>
      </c>
      <c r="C118" s="35" t="s">
        <v>429</v>
      </c>
      <c r="D118" s="36" t="s">
        <v>430</v>
      </c>
      <c r="E118" s="35" t="s">
        <v>46</v>
      </c>
      <c r="F118" s="35" t="s">
        <v>2</v>
      </c>
      <c r="G118" s="34" t="e">
        <f>('[1]TN-TP'!Q22*0.4)*#REF!/100</f>
        <v>#REF!</v>
      </c>
      <c r="H118" s="33">
        <v>5</v>
      </c>
      <c r="I118" s="32" t="e">
        <f t="shared" si="11"/>
        <v>#REF!</v>
      </c>
      <c r="J118" s="35" t="s">
        <v>46</v>
      </c>
      <c r="K118" s="35" t="s">
        <v>2</v>
      </c>
      <c r="L118" s="34"/>
      <c r="M118" s="33"/>
      <c r="N118" s="32">
        <f t="shared" si="12"/>
        <v>0</v>
      </c>
    </row>
    <row r="119" spans="1:14" ht="63.75" x14ac:dyDescent="0.2">
      <c r="A119" s="37" t="s">
        <v>425</v>
      </c>
      <c r="B119" s="35">
        <f t="shared" si="13"/>
        <v>102</v>
      </c>
      <c r="C119" s="35" t="s">
        <v>429</v>
      </c>
      <c r="D119" s="36" t="s">
        <v>428</v>
      </c>
      <c r="E119" s="35" t="s">
        <v>46</v>
      </c>
      <c r="F119" s="35" t="s">
        <v>2</v>
      </c>
      <c r="G119" s="34" t="e">
        <f>('[1]TN-TP'!Q22*0.4)*(100-#REF!)/100</f>
        <v>#REF!</v>
      </c>
      <c r="H119" s="33">
        <v>5</v>
      </c>
      <c r="I119" s="32" t="e">
        <f t="shared" si="11"/>
        <v>#REF!</v>
      </c>
      <c r="J119" s="35" t="s">
        <v>46</v>
      </c>
      <c r="K119" s="35" t="s">
        <v>2</v>
      </c>
      <c r="L119" s="34"/>
      <c r="M119" s="33"/>
      <c r="N119" s="32">
        <f t="shared" si="12"/>
        <v>0</v>
      </c>
    </row>
    <row r="120" spans="1:14" ht="25.5" x14ac:dyDescent="0.2">
      <c r="A120" s="37" t="s">
        <v>425</v>
      </c>
      <c r="B120" s="35">
        <f t="shared" si="13"/>
        <v>103</v>
      </c>
      <c r="C120" s="35" t="s">
        <v>427</v>
      </c>
      <c r="D120" s="36" t="s">
        <v>426</v>
      </c>
      <c r="E120" s="35" t="s">
        <v>46</v>
      </c>
      <c r="F120" s="35" t="s">
        <v>79</v>
      </c>
      <c r="G120" s="34">
        <v>1</v>
      </c>
      <c r="H120" s="33">
        <v>1000</v>
      </c>
      <c r="I120" s="32">
        <f t="shared" si="11"/>
        <v>1000</v>
      </c>
      <c r="J120" s="35" t="s">
        <v>46</v>
      </c>
      <c r="K120" s="35" t="s">
        <v>79</v>
      </c>
      <c r="L120" s="34"/>
      <c r="M120" s="33"/>
      <c r="N120" s="32">
        <f t="shared" si="12"/>
        <v>0</v>
      </c>
    </row>
    <row r="121" spans="1:14" ht="63.75" x14ac:dyDescent="0.2">
      <c r="A121" s="37" t="s">
        <v>425</v>
      </c>
      <c r="B121" s="35">
        <f t="shared" si="13"/>
        <v>104</v>
      </c>
      <c r="C121" s="35" t="s">
        <v>424</v>
      </c>
      <c r="D121" s="36" t="s">
        <v>423</v>
      </c>
      <c r="E121" s="35" t="s">
        <v>46</v>
      </c>
      <c r="F121" s="35" t="s">
        <v>2</v>
      </c>
      <c r="G121" s="34" t="e">
        <f>G118+G119</f>
        <v>#REF!</v>
      </c>
      <c r="H121" s="33">
        <v>5</v>
      </c>
      <c r="I121" s="32" t="e">
        <f t="shared" si="11"/>
        <v>#REF!</v>
      </c>
      <c r="J121" s="35" t="s">
        <v>46</v>
      </c>
      <c r="K121" s="35" t="s">
        <v>2</v>
      </c>
      <c r="L121" s="34"/>
      <c r="M121" s="33"/>
      <c r="N121" s="32">
        <f t="shared" si="12"/>
        <v>0</v>
      </c>
    </row>
    <row r="122" spans="1:14" ht="25.5" x14ac:dyDescent="0.2">
      <c r="A122" s="37"/>
      <c r="B122" s="35">
        <f t="shared" si="13"/>
        <v>105</v>
      </c>
      <c r="C122" s="35" t="s">
        <v>59</v>
      </c>
      <c r="D122" s="36" t="s">
        <v>422</v>
      </c>
      <c r="E122" s="35" t="s">
        <v>46</v>
      </c>
      <c r="F122" s="35" t="s">
        <v>79</v>
      </c>
      <c r="G122" s="134" t="e">
        <f>G121/500</f>
        <v>#REF!</v>
      </c>
      <c r="H122" s="33">
        <v>300</v>
      </c>
      <c r="I122" s="32" t="e">
        <f t="shared" si="11"/>
        <v>#REF!</v>
      </c>
      <c r="J122" s="35" t="s">
        <v>46</v>
      </c>
      <c r="K122" s="35" t="s">
        <v>79</v>
      </c>
      <c r="L122" s="34"/>
      <c r="M122" s="33"/>
      <c r="N122" s="32">
        <f t="shared" si="12"/>
        <v>0</v>
      </c>
    </row>
    <row r="123" spans="1:14" ht="38.25" x14ac:dyDescent="0.2">
      <c r="A123" s="156" t="s">
        <v>418</v>
      </c>
      <c r="B123" s="35">
        <f t="shared" si="13"/>
        <v>106</v>
      </c>
      <c r="C123" s="131" t="s">
        <v>420</v>
      </c>
      <c r="D123" s="132" t="s">
        <v>421</v>
      </c>
      <c r="E123" s="147" t="s">
        <v>46</v>
      </c>
      <c r="F123" s="147" t="s">
        <v>1</v>
      </c>
      <c r="G123" s="131" t="e">
        <f>#REF!</f>
        <v>#REF!</v>
      </c>
      <c r="H123" s="146">
        <v>13</v>
      </c>
      <c r="I123" s="145" t="e">
        <f t="shared" si="11"/>
        <v>#REF!</v>
      </c>
      <c r="J123" s="147" t="s">
        <v>46</v>
      </c>
      <c r="K123" s="147" t="s">
        <v>1</v>
      </c>
      <c r="L123" s="147"/>
      <c r="M123" s="146">
        <v>0</v>
      </c>
      <c r="N123" s="145">
        <f t="shared" si="12"/>
        <v>0</v>
      </c>
    </row>
    <row r="124" spans="1:14" ht="25.5" x14ac:dyDescent="0.2">
      <c r="A124" s="155" t="s">
        <v>418</v>
      </c>
      <c r="B124" s="153">
        <f t="shared" si="13"/>
        <v>107</v>
      </c>
      <c r="C124" s="153" t="s">
        <v>420</v>
      </c>
      <c r="D124" s="154" t="s">
        <v>419</v>
      </c>
      <c r="E124" s="153" t="s">
        <v>46</v>
      </c>
      <c r="F124" s="153" t="s">
        <v>1</v>
      </c>
      <c r="G124" s="152"/>
      <c r="H124" s="151">
        <v>12</v>
      </c>
      <c r="I124" s="150">
        <f t="shared" si="11"/>
        <v>0</v>
      </c>
      <c r="J124" s="153" t="s">
        <v>46</v>
      </c>
      <c r="K124" s="153" t="s">
        <v>1</v>
      </c>
      <c r="L124" s="152"/>
      <c r="M124" s="151"/>
      <c r="N124" s="150">
        <f t="shared" si="12"/>
        <v>0</v>
      </c>
    </row>
    <row r="125" spans="1:14" ht="38.25" x14ac:dyDescent="0.2">
      <c r="A125" s="37" t="s">
        <v>418</v>
      </c>
      <c r="B125" s="35">
        <f t="shared" si="13"/>
        <v>108</v>
      </c>
      <c r="C125" s="35" t="s">
        <v>417</v>
      </c>
      <c r="D125" s="36" t="s">
        <v>416</v>
      </c>
      <c r="E125" s="35" t="s">
        <v>46</v>
      </c>
      <c r="F125" s="35" t="s">
        <v>1</v>
      </c>
      <c r="G125" s="34" t="e">
        <f>#REF!</f>
        <v>#REF!</v>
      </c>
      <c r="H125" s="33">
        <v>13</v>
      </c>
      <c r="I125" s="32" t="e">
        <f t="shared" si="11"/>
        <v>#REF!</v>
      </c>
      <c r="J125" s="35" t="s">
        <v>46</v>
      </c>
      <c r="K125" s="35" t="s">
        <v>1</v>
      </c>
      <c r="L125" s="34"/>
      <c r="M125" s="33"/>
      <c r="N125" s="32">
        <f t="shared" si="12"/>
        <v>0</v>
      </c>
    </row>
    <row r="126" spans="1:14" x14ac:dyDescent="0.2">
      <c r="A126" s="37" t="s">
        <v>415</v>
      </c>
      <c r="B126" s="35">
        <f t="shared" si="13"/>
        <v>109</v>
      </c>
      <c r="C126" s="35" t="s">
        <v>414</v>
      </c>
      <c r="D126" s="36" t="s">
        <v>413</v>
      </c>
      <c r="E126" s="35" t="s">
        <v>46</v>
      </c>
      <c r="F126" s="35" t="s">
        <v>3</v>
      </c>
      <c r="G126" s="34"/>
      <c r="H126" s="33"/>
      <c r="I126" s="32">
        <f t="shared" si="11"/>
        <v>0</v>
      </c>
      <c r="J126" s="35" t="s">
        <v>46</v>
      </c>
      <c r="K126" s="35" t="s">
        <v>3</v>
      </c>
      <c r="L126" s="34"/>
      <c r="M126" s="33"/>
      <c r="N126" s="32">
        <f t="shared" si="12"/>
        <v>0</v>
      </c>
    </row>
    <row r="127" spans="1:14" ht="38.25" x14ac:dyDescent="0.2">
      <c r="A127" s="133" t="s">
        <v>412</v>
      </c>
      <c r="B127" s="35">
        <f t="shared" si="13"/>
        <v>110</v>
      </c>
      <c r="C127" s="149" t="s">
        <v>411</v>
      </c>
      <c r="D127" s="132" t="s">
        <v>410</v>
      </c>
      <c r="E127" s="131" t="s">
        <v>46</v>
      </c>
      <c r="F127" s="131" t="s">
        <v>1</v>
      </c>
      <c r="G127" s="131" t="e">
        <f>#REF!</f>
        <v>#REF!</v>
      </c>
      <c r="H127" s="131">
        <v>16</v>
      </c>
      <c r="I127" s="148" t="e">
        <f t="shared" si="11"/>
        <v>#REF!</v>
      </c>
      <c r="J127" s="147" t="s">
        <v>46</v>
      </c>
      <c r="K127" s="147" t="s">
        <v>1</v>
      </c>
      <c r="L127" s="147"/>
      <c r="M127" s="146">
        <v>0</v>
      </c>
      <c r="N127" s="145">
        <f t="shared" si="12"/>
        <v>0</v>
      </c>
    </row>
    <row r="128" spans="1:14" ht="38.25" x14ac:dyDescent="0.2">
      <c r="A128" s="37" t="s">
        <v>125</v>
      </c>
      <c r="B128" s="35">
        <f t="shared" si="13"/>
        <v>111</v>
      </c>
      <c r="C128" s="35" t="s">
        <v>409</v>
      </c>
      <c r="D128" s="36" t="s">
        <v>408</v>
      </c>
      <c r="E128" s="35" t="s">
        <v>46</v>
      </c>
      <c r="F128" s="35" t="s">
        <v>1</v>
      </c>
      <c r="G128" s="34" t="e">
        <f>#REF!</f>
        <v>#REF!</v>
      </c>
      <c r="H128" s="33">
        <v>20</v>
      </c>
      <c r="I128" s="32" t="e">
        <f t="shared" si="11"/>
        <v>#REF!</v>
      </c>
      <c r="J128" s="35" t="s">
        <v>46</v>
      </c>
      <c r="K128" s="35" t="s">
        <v>1</v>
      </c>
      <c r="L128" s="34"/>
      <c r="M128" s="33"/>
      <c r="N128" s="32">
        <f t="shared" si="12"/>
        <v>0</v>
      </c>
    </row>
    <row r="129" spans="1:14" ht="38.25" x14ac:dyDescent="0.2">
      <c r="A129" s="37" t="s">
        <v>401</v>
      </c>
      <c r="B129" s="35">
        <f t="shared" si="13"/>
        <v>112</v>
      </c>
      <c r="C129" s="35" t="s">
        <v>407</v>
      </c>
      <c r="D129" s="36" t="s">
        <v>406</v>
      </c>
      <c r="E129" s="35" t="s">
        <v>46</v>
      </c>
      <c r="F129" s="35" t="s">
        <v>1</v>
      </c>
      <c r="G129" s="34" t="e">
        <f>#REF!</f>
        <v>#REF!</v>
      </c>
      <c r="H129" s="33">
        <v>23</v>
      </c>
      <c r="I129" s="32" t="e">
        <f t="shared" si="11"/>
        <v>#REF!</v>
      </c>
      <c r="J129" s="35" t="s">
        <v>46</v>
      </c>
      <c r="K129" s="35" t="s">
        <v>1</v>
      </c>
      <c r="L129" s="34"/>
      <c r="M129" s="33"/>
      <c r="N129" s="32">
        <f t="shared" si="12"/>
        <v>0</v>
      </c>
    </row>
    <row r="130" spans="1:14" ht="25.5" x14ac:dyDescent="0.2">
      <c r="A130" s="108" t="s">
        <v>401</v>
      </c>
      <c r="B130" s="106">
        <f t="shared" si="13"/>
        <v>113</v>
      </c>
      <c r="C130" s="106" t="s">
        <v>405</v>
      </c>
      <c r="D130" s="107" t="s">
        <v>404</v>
      </c>
      <c r="E130" s="106" t="s">
        <v>46</v>
      </c>
      <c r="F130" s="106" t="s">
        <v>1</v>
      </c>
      <c r="G130" s="105"/>
      <c r="H130" s="104"/>
      <c r="I130" s="103">
        <f t="shared" si="11"/>
        <v>0</v>
      </c>
      <c r="J130" s="106" t="s">
        <v>46</v>
      </c>
      <c r="K130" s="106" t="s">
        <v>1</v>
      </c>
      <c r="L130" s="105"/>
      <c r="M130" s="104"/>
      <c r="N130" s="103">
        <f t="shared" si="12"/>
        <v>0</v>
      </c>
    </row>
    <row r="131" spans="1:14" ht="38.25" x14ac:dyDescent="0.2">
      <c r="A131" s="108" t="s">
        <v>401</v>
      </c>
      <c r="B131" s="106">
        <f t="shared" si="13"/>
        <v>114</v>
      </c>
      <c r="C131" s="106" t="s">
        <v>403</v>
      </c>
      <c r="D131" s="107" t="s">
        <v>402</v>
      </c>
      <c r="E131" s="106" t="s">
        <v>46</v>
      </c>
      <c r="F131" s="106" t="s">
        <v>3</v>
      </c>
      <c r="G131" s="105"/>
      <c r="H131" s="104"/>
      <c r="I131" s="103">
        <f t="shared" si="11"/>
        <v>0</v>
      </c>
      <c r="J131" s="106" t="s">
        <v>46</v>
      </c>
      <c r="K131" s="106" t="s">
        <v>3</v>
      </c>
      <c r="L131" s="105"/>
      <c r="M131" s="104"/>
      <c r="N131" s="103">
        <f t="shared" si="12"/>
        <v>0</v>
      </c>
    </row>
    <row r="132" spans="1:14" ht="38.25" x14ac:dyDescent="0.2">
      <c r="A132" s="108" t="s">
        <v>401</v>
      </c>
      <c r="B132" s="106">
        <f t="shared" si="13"/>
        <v>115</v>
      </c>
      <c r="C132" s="106" t="s">
        <v>400</v>
      </c>
      <c r="D132" s="107" t="s">
        <v>399</v>
      </c>
      <c r="E132" s="106" t="s">
        <v>46</v>
      </c>
      <c r="F132" s="106" t="s">
        <v>3</v>
      </c>
      <c r="G132" s="105"/>
      <c r="H132" s="104"/>
      <c r="I132" s="103">
        <f t="shared" si="11"/>
        <v>0</v>
      </c>
      <c r="J132" s="106" t="s">
        <v>46</v>
      </c>
      <c r="K132" s="106" t="s">
        <v>3</v>
      </c>
      <c r="L132" s="105"/>
      <c r="M132" s="104"/>
      <c r="N132" s="103">
        <f t="shared" si="12"/>
        <v>0</v>
      </c>
    </row>
    <row r="133" spans="1:14" ht="13.5" thickBot="1" x14ac:dyDescent="0.25">
      <c r="A133" s="144" t="s">
        <v>398</v>
      </c>
      <c r="B133" s="142">
        <f t="shared" si="13"/>
        <v>116</v>
      </c>
      <c r="C133" s="142" t="s">
        <v>397</v>
      </c>
      <c r="D133" s="143" t="s">
        <v>396</v>
      </c>
      <c r="E133" s="142" t="s">
        <v>46</v>
      </c>
      <c r="F133" s="142" t="s">
        <v>3</v>
      </c>
      <c r="G133" s="141"/>
      <c r="H133" s="140"/>
      <c r="I133" s="139">
        <f t="shared" si="11"/>
        <v>0</v>
      </c>
      <c r="J133" s="142" t="s">
        <v>46</v>
      </c>
      <c r="K133" s="142" t="s">
        <v>3</v>
      </c>
      <c r="L133" s="141"/>
      <c r="M133" s="140"/>
      <c r="N133" s="139">
        <f t="shared" si="12"/>
        <v>0</v>
      </c>
    </row>
    <row r="134" spans="1:14" ht="17.25" thickBot="1" x14ac:dyDescent="0.25">
      <c r="A134" s="138"/>
      <c r="B134" s="137"/>
      <c r="C134" s="137"/>
      <c r="D134" s="136"/>
      <c r="E134" s="135"/>
      <c r="F134" s="135"/>
      <c r="G134" s="135"/>
      <c r="H134" s="89"/>
      <c r="I134" s="88"/>
      <c r="J134" s="135"/>
      <c r="K134" s="135"/>
      <c r="L134" s="135"/>
      <c r="M134" s="89"/>
      <c r="N134" s="88"/>
    </row>
    <row r="135" spans="1:14" ht="17.25" thickBot="1" x14ac:dyDescent="0.25">
      <c r="A135" s="54"/>
      <c r="B135" s="53"/>
      <c r="C135" s="53"/>
      <c r="D135" s="52" t="s">
        <v>395</v>
      </c>
      <c r="E135" s="51"/>
      <c r="F135" s="51"/>
      <c r="G135" s="51"/>
      <c r="H135" s="50"/>
      <c r="I135" s="49"/>
      <c r="J135" s="51"/>
      <c r="K135" s="51"/>
      <c r="L135" s="51"/>
      <c r="M135" s="50"/>
      <c r="N135" s="49"/>
    </row>
    <row r="136" spans="1:14" ht="51" x14ac:dyDescent="0.2">
      <c r="A136" s="48" t="s">
        <v>388</v>
      </c>
      <c r="B136" s="46">
        <f>B133+1</f>
        <v>117</v>
      </c>
      <c r="C136" s="46" t="s">
        <v>394</v>
      </c>
      <c r="D136" s="47" t="s">
        <v>393</v>
      </c>
      <c r="E136" s="46" t="s">
        <v>46</v>
      </c>
      <c r="F136" s="46" t="s">
        <v>1</v>
      </c>
      <c r="G136" s="45" t="e">
        <f>#REF!</f>
        <v>#REF!</v>
      </c>
      <c r="H136" s="74"/>
      <c r="I136" s="43" t="e">
        <f t="shared" ref="I136:I154" si="14">G136*H136</f>
        <v>#REF!</v>
      </c>
      <c r="J136" s="46" t="s">
        <v>46</v>
      </c>
      <c r="K136" s="46" t="s">
        <v>1</v>
      </c>
      <c r="L136" s="45"/>
      <c r="M136" s="74"/>
      <c r="N136" s="43">
        <f t="shared" ref="N136:N154" si="15">L136*M136</f>
        <v>0</v>
      </c>
    </row>
    <row r="137" spans="1:14" ht="25.5" x14ac:dyDescent="0.2">
      <c r="A137" s="37" t="s">
        <v>388</v>
      </c>
      <c r="B137" s="35">
        <f t="shared" ref="B137:B154" si="16">B136+1</f>
        <v>118</v>
      </c>
      <c r="C137" s="35" t="s">
        <v>392</v>
      </c>
      <c r="D137" s="36" t="s">
        <v>391</v>
      </c>
      <c r="E137" s="35" t="s">
        <v>46</v>
      </c>
      <c r="F137" s="35" t="s">
        <v>3</v>
      </c>
      <c r="G137" s="34"/>
      <c r="H137" s="33"/>
      <c r="I137" s="32">
        <f t="shared" si="14"/>
        <v>0</v>
      </c>
      <c r="J137" s="35" t="s">
        <v>46</v>
      </c>
      <c r="K137" s="35" t="s">
        <v>3</v>
      </c>
      <c r="L137" s="34"/>
      <c r="M137" s="33"/>
      <c r="N137" s="32">
        <f t="shared" si="15"/>
        <v>0</v>
      </c>
    </row>
    <row r="138" spans="1:14" ht="38.25" x14ac:dyDescent="0.2">
      <c r="A138" s="37" t="s">
        <v>388</v>
      </c>
      <c r="B138" s="35">
        <f t="shared" si="16"/>
        <v>119</v>
      </c>
      <c r="C138" s="35" t="s">
        <v>390</v>
      </c>
      <c r="D138" s="36" t="s">
        <v>389</v>
      </c>
      <c r="E138" s="35" t="s">
        <v>46</v>
      </c>
      <c r="F138" s="35" t="s">
        <v>49</v>
      </c>
      <c r="G138" s="34"/>
      <c r="H138" s="33"/>
      <c r="I138" s="32">
        <f t="shared" si="14"/>
        <v>0</v>
      </c>
      <c r="J138" s="35" t="s">
        <v>46</v>
      </c>
      <c r="K138" s="35" t="s">
        <v>49</v>
      </c>
      <c r="L138" s="34"/>
      <c r="M138" s="33"/>
      <c r="N138" s="32">
        <f t="shared" si="15"/>
        <v>0</v>
      </c>
    </row>
    <row r="139" spans="1:14" ht="25.5" x14ac:dyDescent="0.2">
      <c r="A139" s="37" t="s">
        <v>388</v>
      </c>
      <c r="B139" s="35">
        <f t="shared" si="16"/>
        <v>120</v>
      </c>
      <c r="C139" s="35" t="s">
        <v>387</v>
      </c>
      <c r="D139" s="36" t="s">
        <v>386</v>
      </c>
      <c r="E139" s="35" t="s">
        <v>46</v>
      </c>
      <c r="F139" s="35" t="s">
        <v>1</v>
      </c>
      <c r="G139" s="34" t="e">
        <f>#REF!</f>
        <v>#REF!</v>
      </c>
      <c r="H139" s="33"/>
      <c r="I139" s="32" t="e">
        <f t="shared" si="14"/>
        <v>#REF!</v>
      </c>
      <c r="J139" s="35" t="s">
        <v>46</v>
      </c>
      <c r="K139" s="35" t="s">
        <v>1</v>
      </c>
      <c r="L139" s="34"/>
      <c r="M139" s="33"/>
      <c r="N139" s="32">
        <f t="shared" si="15"/>
        <v>0</v>
      </c>
    </row>
    <row r="140" spans="1:14" ht="25.5" x14ac:dyDescent="0.2">
      <c r="A140" s="37" t="s">
        <v>369</v>
      </c>
      <c r="B140" s="35">
        <f t="shared" si="16"/>
        <v>121</v>
      </c>
      <c r="C140" s="35" t="s">
        <v>385</v>
      </c>
      <c r="D140" s="36" t="s">
        <v>384</v>
      </c>
      <c r="E140" s="35" t="s">
        <v>46</v>
      </c>
      <c r="F140" s="35" t="s">
        <v>1</v>
      </c>
      <c r="G140" s="34" t="e">
        <f>#REF!</f>
        <v>#REF!</v>
      </c>
      <c r="H140" s="33"/>
      <c r="I140" s="32" t="e">
        <f t="shared" si="14"/>
        <v>#REF!</v>
      </c>
      <c r="J140" s="35" t="s">
        <v>46</v>
      </c>
      <c r="K140" s="35" t="s">
        <v>1</v>
      </c>
      <c r="L140" s="34"/>
      <c r="M140" s="33"/>
      <c r="N140" s="32">
        <f t="shared" si="15"/>
        <v>0</v>
      </c>
    </row>
    <row r="141" spans="1:14" ht="38.25" x14ac:dyDescent="0.2">
      <c r="A141" s="37" t="s">
        <v>369</v>
      </c>
      <c r="B141" s="35">
        <f t="shared" si="16"/>
        <v>122</v>
      </c>
      <c r="C141" s="35" t="s">
        <v>383</v>
      </c>
      <c r="D141" s="36" t="s">
        <v>382</v>
      </c>
      <c r="E141" s="35" t="s">
        <v>46</v>
      </c>
      <c r="F141" s="35" t="s">
        <v>1</v>
      </c>
      <c r="G141" s="34" t="e">
        <f>#REF!</f>
        <v>#REF!</v>
      </c>
      <c r="H141" s="33"/>
      <c r="I141" s="32" t="e">
        <f t="shared" si="14"/>
        <v>#REF!</v>
      </c>
      <c r="J141" s="35" t="s">
        <v>46</v>
      </c>
      <c r="K141" s="35" t="s">
        <v>1</v>
      </c>
      <c r="L141" s="34"/>
      <c r="M141" s="33"/>
      <c r="N141" s="32">
        <f t="shared" si="15"/>
        <v>0</v>
      </c>
    </row>
    <row r="142" spans="1:14" ht="25.5" x14ac:dyDescent="0.2">
      <c r="A142" s="37" t="s">
        <v>369</v>
      </c>
      <c r="B142" s="35">
        <f t="shared" si="16"/>
        <v>123</v>
      </c>
      <c r="C142" s="35" t="s">
        <v>381</v>
      </c>
      <c r="D142" s="36" t="s">
        <v>380</v>
      </c>
      <c r="E142" s="35" t="s">
        <v>46</v>
      </c>
      <c r="F142" s="35" t="s">
        <v>1</v>
      </c>
      <c r="G142" s="34" t="e">
        <f>#REF!</f>
        <v>#REF!</v>
      </c>
      <c r="H142" s="33"/>
      <c r="I142" s="32" t="e">
        <f t="shared" si="14"/>
        <v>#REF!</v>
      </c>
      <c r="J142" s="35" t="s">
        <v>46</v>
      </c>
      <c r="K142" s="35" t="s">
        <v>1</v>
      </c>
      <c r="L142" s="34"/>
      <c r="M142" s="33"/>
      <c r="N142" s="32">
        <f t="shared" si="15"/>
        <v>0</v>
      </c>
    </row>
    <row r="143" spans="1:14" ht="25.5" x14ac:dyDescent="0.2">
      <c r="A143" s="37" t="s">
        <v>369</v>
      </c>
      <c r="B143" s="35">
        <f t="shared" si="16"/>
        <v>124</v>
      </c>
      <c r="C143" s="35" t="s">
        <v>379</v>
      </c>
      <c r="D143" s="36" t="s">
        <v>378</v>
      </c>
      <c r="E143" s="35" t="s">
        <v>46</v>
      </c>
      <c r="F143" s="35" t="s">
        <v>1</v>
      </c>
      <c r="G143" s="34" t="e">
        <f>G128</f>
        <v>#REF!</v>
      </c>
      <c r="H143" s="33"/>
      <c r="I143" s="32" t="e">
        <f t="shared" si="14"/>
        <v>#REF!</v>
      </c>
      <c r="J143" s="35" t="s">
        <v>46</v>
      </c>
      <c r="K143" s="35" t="s">
        <v>1</v>
      </c>
      <c r="L143" s="34"/>
      <c r="M143" s="33"/>
      <c r="N143" s="32">
        <f t="shared" si="15"/>
        <v>0</v>
      </c>
    </row>
    <row r="144" spans="1:14" ht="38.25" x14ac:dyDescent="0.2">
      <c r="A144" s="37" t="s">
        <v>369</v>
      </c>
      <c r="B144" s="35">
        <f t="shared" si="16"/>
        <v>125</v>
      </c>
      <c r="C144" s="35" t="s">
        <v>377</v>
      </c>
      <c r="D144" s="36" t="s">
        <v>376</v>
      </c>
      <c r="E144" s="35" t="s">
        <v>46</v>
      </c>
      <c r="F144" s="35" t="s">
        <v>1</v>
      </c>
      <c r="G144" s="134" t="e">
        <f>G143*(1.1/1.4)</f>
        <v>#REF!</v>
      </c>
      <c r="H144" s="33"/>
      <c r="I144" s="32" t="e">
        <f t="shared" si="14"/>
        <v>#REF!</v>
      </c>
      <c r="J144" s="35" t="s">
        <v>46</v>
      </c>
      <c r="K144" s="35" t="s">
        <v>1</v>
      </c>
      <c r="L144" s="34"/>
      <c r="M144" s="33"/>
      <c r="N144" s="32">
        <f t="shared" si="15"/>
        <v>0</v>
      </c>
    </row>
    <row r="145" spans="1:14" x14ac:dyDescent="0.2">
      <c r="A145" s="108" t="s">
        <v>369</v>
      </c>
      <c r="B145" s="106">
        <f t="shared" si="16"/>
        <v>126</v>
      </c>
      <c r="C145" s="106" t="s">
        <v>375</v>
      </c>
      <c r="D145" s="107" t="s">
        <v>374</v>
      </c>
      <c r="E145" s="106" t="s">
        <v>46</v>
      </c>
      <c r="F145" s="106" t="s">
        <v>1</v>
      </c>
      <c r="G145" s="105"/>
      <c r="H145" s="104"/>
      <c r="I145" s="103">
        <f t="shared" si="14"/>
        <v>0</v>
      </c>
      <c r="J145" s="106" t="s">
        <v>46</v>
      </c>
      <c r="K145" s="106" t="s">
        <v>1</v>
      </c>
      <c r="L145" s="105"/>
      <c r="M145" s="104"/>
      <c r="N145" s="103">
        <f t="shared" si="15"/>
        <v>0</v>
      </c>
    </row>
    <row r="146" spans="1:14" ht="51" x14ac:dyDescent="0.2">
      <c r="A146" s="37" t="s">
        <v>369</v>
      </c>
      <c r="B146" s="35">
        <f t="shared" si="16"/>
        <v>127</v>
      </c>
      <c r="C146" s="35" t="s">
        <v>373</v>
      </c>
      <c r="D146" s="36" t="s">
        <v>372</v>
      </c>
      <c r="E146" s="35" t="s">
        <v>46</v>
      </c>
      <c r="F146" s="35" t="s">
        <v>3</v>
      </c>
      <c r="G146" s="34" t="e">
        <f>#REF!*2</f>
        <v>#REF!</v>
      </c>
      <c r="H146" s="33"/>
      <c r="I146" s="32" t="e">
        <f t="shared" si="14"/>
        <v>#REF!</v>
      </c>
      <c r="J146" s="35" t="s">
        <v>46</v>
      </c>
      <c r="K146" s="35" t="s">
        <v>3</v>
      </c>
      <c r="L146" s="34"/>
      <c r="M146" s="33"/>
      <c r="N146" s="32">
        <f t="shared" si="15"/>
        <v>0</v>
      </c>
    </row>
    <row r="147" spans="1:14" ht="76.5" x14ac:dyDescent="0.2">
      <c r="A147" s="37" t="s">
        <v>369</v>
      </c>
      <c r="B147" s="35">
        <f t="shared" si="16"/>
        <v>128</v>
      </c>
      <c r="C147" s="35" t="s">
        <v>371</v>
      </c>
      <c r="D147" s="36" t="s">
        <v>370</v>
      </c>
      <c r="E147" s="35" t="s">
        <v>46</v>
      </c>
      <c r="F147" s="35" t="s">
        <v>3</v>
      </c>
      <c r="G147" s="34" t="e">
        <f>G146</f>
        <v>#REF!</v>
      </c>
      <c r="H147" s="33"/>
      <c r="I147" s="32" t="e">
        <f t="shared" si="14"/>
        <v>#REF!</v>
      </c>
      <c r="J147" s="35" t="s">
        <v>46</v>
      </c>
      <c r="K147" s="35" t="s">
        <v>3</v>
      </c>
      <c r="L147" s="34"/>
      <c r="M147" s="33"/>
      <c r="N147" s="32">
        <f t="shared" si="15"/>
        <v>0</v>
      </c>
    </row>
    <row r="148" spans="1:14" ht="38.25" x14ac:dyDescent="0.2">
      <c r="A148" s="37" t="s">
        <v>369</v>
      </c>
      <c r="B148" s="35">
        <f t="shared" si="16"/>
        <v>129</v>
      </c>
      <c r="C148" s="35" t="s">
        <v>368</v>
      </c>
      <c r="D148" s="36" t="s">
        <v>367</v>
      </c>
      <c r="E148" s="35" t="s">
        <v>46</v>
      </c>
      <c r="F148" s="35" t="s">
        <v>3</v>
      </c>
      <c r="G148" s="34"/>
      <c r="H148" s="33"/>
      <c r="I148" s="32">
        <f t="shared" si="14"/>
        <v>0</v>
      </c>
      <c r="J148" s="35" t="s">
        <v>46</v>
      </c>
      <c r="K148" s="35" t="s">
        <v>3</v>
      </c>
      <c r="L148" s="34"/>
      <c r="M148" s="33"/>
      <c r="N148" s="32">
        <f t="shared" si="15"/>
        <v>0</v>
      </c>
    </row>
    <row r="149" spans="1:14" ht="38.25" x14ac:dyDescent="0.2">
      <c r="A149" s="108" t="s">
        <v>364</v>
      </c>
      <c r="B149" s="106">
        <f t="shared" si="16"/>
        <v>130</v>
      </c>
      <c r="C149" s="106" t="s">
        <v>366</v>
      </c>
      <c r="D149" s="107" t="s">
        <v>365</v>
      </c>
      <c r="E149" s="106" t="s">
        <v>46</v>
      </c>
      <c r="F149" s="106" t="s">
        <v>1</v>
      </c>
      <c r="G149" s="105" t="e">
        <f>#REF!</f>
        <v>#REF!</v>
      </c>
      <c r="H149" s="104"/>
      <c r="I149" s="103" t="e">
        <f t="shared" si="14"/>
        <v>#REF!</v>
      </c>
      <c r="J149" s="106" t="s">
        <v>46</v>
      </c>
      <c r="K149" s="106" t="s">
        <v>1</v>
      </c>
      <c r="L149" s="105"/>
      <c r="M149" s="104"/>
      <c r="N149" s="103">
        <f t="shared" si="15"/>
        <v>0</v>
      </c>
    </row>
    <row r="150" spans="1:14" ht="51" x14ac:dyDescent="0.2">
      <c r="A150" s="108" t="s">
        <v>364</v>
      </c>
      <c r="B150" s="106">
        <f t="shared" si="16"/>
        <v>131</v>
      </c>
      <c r="C150" s="106" t="s">
        <v>363</v>
      </c>
      <c r="D150" s="107" t="s">
        <v>362</v>
      </c>
      <c r="E150" s="106" t="s">
        <v>46</v>
      </c>
      <c r="F150" s="106" t="s">
        <v>1</v>
      </c>
      <c r="G150" s="105"/>
      <c r="H150" s="104"/>
      <c r="I150" s="103">
        <f t="shared" si="14"/>
        <v>0</v>
      </c>
      <c r="J150" s="106" t="s">
        <v>46</v>
      </c>
      <c r="K150" s="106" t="s">
        <v>1</v>
      </c>
      <c r="L150" s="105"/>
      <c r="M150" s="104"/>
      <c r="N150" s="103">
        <f t="shared" si="15"/>
        <v>0</v>
      </c>
    </row>
    <row r="151" spans="1:14" x14ac:dyDescent="0.2">
      <c r="A151" s="37" t="s">
        <v>361</v>
      </c>
      <c r="B151" s="35">
        <f t="shared" si="16"/>
        <v>132</v>
      </c>
      <c r="C151" s="35" t="s">
        <v>360</v>
      </c>
      <c r="D151" s="36" t="s">
        <v>359</v>
      </c>
      <c r="E151" s="35" t="s">
        <v>46</v>
      </c>
      <c r="F151" s="35" t="s">
        <v>1</v>
      </c>
      <c r="G151" s="34" t="e">
        <f>G149+G150</f>
        <v>#REF!</v>
      </c>
      <c r="H151" s="33"/>
      <c r="I151" s="32" t="e">
        <f t="shared" si="14"/>
        <v>#REF!</v>
      </c>
      <c r="J151" s="35" t="s">
        <v>46</v>
      </c>
      <c r="K151" s="35" t="s">
        <v>1</v>
      </c>
      <c r="L151" s="34"/>
      <c r="M151" s="33"/>
      <c r="N151" s="32">
        <f t="shared" si="15"/>
        <v>0</v>
      </c>
    </row>
    <row r="152" spans="1:14" x14ac:dyDescent="0.2">
      <c r="A152" s="37"/>
      <c r="B152" s="35">
        <f t="shared" si="16"/>
        <v>133</v>
      </c>
      <c r="C152" s="35" t="s">
        <v>358</v>
      </c>
      <c r="D152" s="36" t="s">
        <v>357</v>
      </c>
      <c r="E152" s="35" t="s">
        <v>46</v>
      </c>
      <c r="F152" s="35" t="s">
        <v>1</v>
      </c>
      <c r="G152" s="34" t="e">
        <f>#REF!</f>
        <v>#REF!</v>
      </c>
      <c r="H152" s="33"/>
      <c r="I152" s="32" t="e">
        <f t="shared" si="14"/>
        <v>#REF!</v>
      </c>
      <c r="J152" s="35" t="s">
        <v>46</v>
      </c>
      <c r="K152" s="35" t="s">
        <v>1</v>
      </c>
      <c r="L152" s="34"/>
      <c r="M152" s="33"/>
      <c r="N152" s="32">
        <f t="shared" si="15"/>
        <v>0</v>
      </c>
    </row>
    <row r="153" spans="1:14" ht="25.5" x14ac:dyDescent="0.2">
      <c r="A153" s="133" t="s">
        <v>356</v>
      </c>
      <c r="B153" s="35">
        <f t="shared" si="16"/>
        <v>134</v>
      </c>
      <c r="C153" s="131" t="s">
        <v>355</v>
      </c>
      <c r="D153" s="132" t="s">
        <v>354</v>
      </c>
      <c r="E153" s="131" t="s">
        <v>46</v>
      </c>
      <c r="F153" s="131" t="s">
        <v>1</v>
      </c>
      <c r="G153" s="130" t="e">
        <f>#REF!</f>
        <v>#REF!</v>
      </c>
      <c r="H153" s="129"/>
      <c r="I153" s="128" t="e">
        <f t="shared" si="14"/>
        <v>#REF!</v>
      </c>
      <c r="J153" s="131" t="s">
        <v>46</v>
      </c>
      <c r="K153" s="131" t="s">
        <v>1</v>
      </c>
      <c r="L153" s="130"/>
      <c r="M153" s="129"/>
      <c r="N153" s="128">
        <f t="shared" si="15"/>
        <v>0</v>
      </c>
    </row>
    <row r="154" spans="1:14" ht="13.5" thickBot="1" x14ac:dyDescent="0.25">
      <c r="A154" s="127"/>
      <c r="B154" s="29">
        <f t="shared" si="16"/>
        <v>135</v>
      </c>
      <c r="C154" s="81" t="s">
        <v>353</v>
      </c>
      <c r="D154" s="30" t="s">
        <v>352</v>
      </c>
      <c r="E154" s="81" t="s">
        <v>46</v>
      </c>
      <c r="F154" s="81" t="s">
        <v>1</v>
      </c>
      <c r="G154" s="81" t="e">
        <f>G152</f>
        <v>#REF!</v>
      </c>
      <c r="H154" s="126"/>
      <c r="I154" s="125" t="e">
        <f t="shared" si="14"/>
        <v>#REF!</v>
      </c>
      <c r="J154" s="81" t="s">
        <v>46</v>
      </c>
      <c r="K154" s="81" t="s">
        <v>1</v>
      </c>
      <c r="L154" s="81"/>
      <c r="M154" s="126"/>
      <c r="N154" s="125">
        <f t="shared" si="15"/>
        <v>0</v>
      </c>
    </row>
    <row r="155" spans="1:14" ht="13.5" thickBot="1" x14ac:dyDescent="0.25">
      <c r="A155" s="124"/>
      <c r="B155" s="117"/>
      <c r="C155" s="117"/>
      <c r="D155" s="123"/>
      <c r="E155" s="117"/>
      <c r="F155" s="117"/>
      <c r="G155" s="117"/>
      <c r="H155" s="117"/>
      <c r="I155" s="115"/>
      <c r="J155" s="117"/>
      <c r="K155" s="117"/>
      <c r="L155" s="117"/>
      <c r="M155" s="117"/>
      <c r="N155" s="115"/>
    </row>
    <row r="156" spans="1:14" ht="17.25" thickBot="1" x14ac:dyDescent="0.25">
      <c r="A156" s="114"/>
      <c r="B156" s="113"/>
      <c r="C156" s="113"/>
      <c r="D156" s="112" t="s">
        <v>351</v>
      </c>
      <c r="E156" s="111"/>
      <c r="F156" s="111"/>
      <c r="G156" s="111"/>
      <c r="H156" s="110"/>
      <c r="I156" s="109"/>
      <c r="J156" s="111"/>
      <c r="K156" s="111"/>
      <c r="L156" s="111"/>
      <c r="M156" s="110"/>
      <c r="N156" s="109"/>
    </row>
    <row r="157" spans="1:14" ht="25.5" x14ac:dyDescent="0.2">
      <c r="A157" s="48" t="s">
        <v>332</v>
      </c>
      <c r="B157" s="46">
        <f>B154+1</f>
        <v>136</v>
      </c>
      <c r="C157" s="46" t="s">
        <v>350</v>
      </c>
      <c r="D157" s="47" t="s">
        <v>349</v>
      </c>
      <c r="E157" s="46" t="s">
        <v>46</v>
      </c>
      <c r="F157" s="46" t="s">
        <v>3</v>
      </c>
      <c r="G157" s="45" t="e">
        <f>#REF!</f>
        <v>#REF!</v>
      </c>
      <c r="H157" s="74"/>
      <c r="I157" s="43" t="e">
        <f t="shared" ref="I157:I168" si="17">G157*H157</f>
        <v>#REF!</v>
      </c>
      <c r="J157" s="46" t="s">
        <v>46</v>
      </c>
      <c r="K157" s="46" t="s">
        <v>3</v>
      </c>
      <c r="L157" s="45"/>
      <c r="M157" s="74"/>
      <c r="N157" s="43">
        <f t="shared" ref="N157:N168" si="18">L157*M157</f>
        <v>0</v>
      </c>
    </row>
    <row r="158" spans="1:14" ht="25.5" x14ac:dyDescent="0.2">
      <c r="A158" s="108" t="s">
        <v>332</v>
      </c>
      <c r="B158" s="106">
        <f t="shared" ref="B158:B168" si="19">B157+1</f>
        <v>137</v>
      </c>
      <c r="C158" s="106" t="s">
        <v>348</v>
      </c>
      <c r="D158" s="107" t="s">
        <v>347</v>
      </c>
      <c r="E158" s="106" t="s">
        <v>46</v>
      </c>
      <c r="F158" s="106" t="s">
        <v>3</v>
      </c>
      <c r="G158" s="105"/>
      <c r="H158" s="104"/>
      <c r="I158" s="103">
        <f t="shared" si="17"/>
        <v>0</v>
      </c>
      <c r="J158" s="106" t="s">
        <v>46</v>
      </c>
      <c r="K158" s="106" t="s">
        <v>3</v>
      </c>
      <c r="L158" s="105"/>
      <c r="M158" s="104"/>
      <c r="N158" s="103">
        <f t="shared" si="18"/>
        <v>0</v>
      </c>
    </row>
    <row r="159" spans="1:14" ht="25.5" x14ac:dyDescent="0.2">
      <c r="A159" s="37" t="s">
        <v>332</v>
      </c>
      <c r="B159" s="35">
        <f t="shared" si="19"/>
        <v>138</v>
      </c>
      <c r="C159" s="35" t="s">
        <v>346</v>
      </c>
      <c r="D159" s="36" t="s">
        <v>345</v>
      </c>
      <c r="E159" s="35" t="s">
        <v>46</v>
      </c>
      <c r="F159" s="35" t="s">
        <v>3</v>
      </c>
      <c r="G159" s="34" t="e">
        <f>#REF!</f>
        <v>#REF!</v>
      </c>
      <c r="H159" s="33"/>
      <c r="I159" s="32" t="e">
        <f t="shared" si="17"/>
        <v>#REF!</v>
      </c>
      <c r="J159" s="35" t="s">
        <v>46</v>
      </c>
      <c r="K159" s="35" t="s">
        <v>3</v>
      </c>
      <c r="L159" s="34"/>
      <c r="M159" s="33"/>
      <c r="N159" s="32">
        <f t="shared" si="18"/>
        <v>0</v>
      </c>
    </row>
    <row r="160" spans="1:14" ht="25.5" x14ac:dyDescent="0.2">
      <c r="A160" s="108" t="s">
        <v>332</v>
      </c>
      <c r="B160" s="106">
        <f t="shared" si="19"/>
        <v>139</v>
      </c>
      <c r="C160" s="106" t="s">
        <v>344</v>
      </c>
      <c r="D160" s="107" t="s">
        <v>343</v>
      </c>
      <c r="E160" s="106" t="s">
        <v>46</v>
      </c>
      <c r="F160" s="106" t="s">
        <v>3</v>
      </c>
      <c r="G160" s="105"/>
      <c r="H160" s="104"/>
      <c r="I160" s="103">
        <f t="shared" si="17"/>
        <v>0</v>
      </c>
      <c r="J160" s="106" t="s">
        <v>46</v>
      </c>
      <c r="K160" s="106" t="s">
        <v>3</v>
      </c>
      <c r="L160" s="105"/>
      <c r="M160" s="104"/>
      <c r="N160" s="103">
        <f t="shared" si="18"/>
        <v>0</v>
      </c>
    </row>
    <row r="161" spans="1:14" ht="25.5" x14ac:dyDescent="0.2">
      <c r="A161" s="37" t="s">
        <v>332</v>
      </c>
      <c r="B161" s="35">
        <f t="shared" si="19"/>
        <v>140</v>
      </c>
      <c r="C161" s="35" t="s">
        <v>342</v>
      </c>
      <c r="D161" s="36" t="s">
        <v>341</v>
      </c>
      <c r="E161" s="35" t="s">
        <v>46</v>
      </c>
      <c r="F161" s="35" t="s">
        <v>3</v>
      </c>
      <c r="G161" s="34" t="e">
        <f>#REF!</f>
        <v>#REF!</v>
      </c>
      <c r="H161" s="33"/>
      <c r="I161" s="32" t="e">
        <f t="shared" si="17"/>
        <v>#REF!</v>
      </c>
      <c r="J161" s="35" t="s">
        <v>46</v>
      </c>
      <c r="K161" s="35" t="s">
        <v>3</v>
      </c>
      <c r="L161" s="34"/>
      <c r="M161" s="33"/>
      <c r="N161" s="32">
        <f t="shared" si="18"/>
        <v>0</v>
      </c>
    </row>
    <row r="162" spans="1:14" ht="25.5" x14ac:dyDescent="0.2">
      <c r="A162" s="108" t="s">
        <v>332</v>
      </c>
      <c r="B162" s="106">
        <f t="shared" si="19"/>
        <v>141</v>
      </c>
      <c r="C162" s="106" t="s">
        <v>340</v>
      </c>
      <c r="D162" s="107" t="s">
        <v>339</v>
      </c>
      <c r="E162" s="106" t="s">
        <v>46</v>
      </c>
      <c r="F162" s="106" t="s">
        <v>3</v>
      </c>
      <c r="G162" s="105"/>
      <c r="H162" s="104"/>
      <c r="I162" s="103">
        <f t="shared" si="17"/>
        <v>0</v>
      </c>
      <c r="J162" s="106" t="s">
        <v>46</v>
      </c>
      <c r="K162" s="106" t="s">
        <v>3</v>
      </c>
      <c r="L162" s="105"/>
      <c r="M162" s="104"/>
      <c r="N162" s="103">
        <f t="shared" si="18"/>
        <v>0</v>
      </c>
    </row>
    <row r="163" spans="1:14" x14ac:dyDescent="0.2">
      <c r="A163" s="37" t="s">
        <v>332</v>
      </c>
      <c r="B163" s="35">
        <f t="shared" si="19"/>
        <v>142</v>
      </c>
      <c r="C163" s="35" t="s">
        <v>338</v>
      </c>
      <c r="D163" s="36" t="s">
        <v>337</v>
      </c>
      <c r="E163" s="35" t="s">
        <v>46</v>
      </c>
      <c r="F163" s="35" t="s">
        <v>3</v>
      </c>
      <c r="G163" s="34" t="e">
        <f>#REF!</f>
        <v>#REF!</v>
      </c>
      <c r="H163" s="33"/>
      <c r="I163" s="32" t="e">
        <f t="shared" si="17"/>
        <v>#REF!</v>
      </c>
      <c r="J163" s="35" t="s">
        <v>46</v>
      </c>
      <c r="K163" s="35" t="s">
        <v>3</v>
      </c>
      <c r="L163" s="34"/>
      <c r="M163" s="33"/>
      <c r="N163" s="32">
        <f t="shared" si="18"/>
        <v>0</v>
      </c>
    </row>
    <row r="164" spans="1:14" x14ac:dyDescent="0.2">
      <c r="A164" s="37" t="s">
        <v>332</v>
      </c>
      <c r="B164" s="35">
        <f t="shared" si="19"/>
        <v>143</v>
      </c>
      <c r="C164" s="40" t="s">
        <v>336</v>
      </c>
      <c r="D164" s="36" t="s">
        <v>335</v>
      </c>
      <c r="E164" s="40" t="s">
        <v>46</v>
      </c>
      <c r="F164" s="40" t="s">
        <v>3</v>
      </c>
      <c r="G164" s="40"/>
      <c r="H164" s="33"/>
      <c r="I164" s="32">
        <f t="shared" si="17"/>
        <v>0</v>
      </c>
      <c r="J164" s="40" t="s">
        <v>46</v>
      </c>
      <c r="K164" s="40" t="s">
        <v>3</v>
      </c>
      <c r="L164" s="40"/>
      <c r="M164" s="33"/>
      <c r="N164" s="32">
        <f t="shared" si="18"/>
        <v>0</v>
      </c>
    </row>
    <row r="165" spans="1:14" x14ac:dyDescent="0.2">
      <c r="A165" s="37" t="s">
        <v>332</v>
      </c>
      <c r="B165" s="35">
        <f t="shared" si="19"/>
        <v>144</v>
      </c>
      <c r="C165" s="35" t="s">
        <v>334</v>
      </c>
      <c r="D165" s="36" t="s">
        <v>333</v>
      </c>
      <c r="E165" s="35" t="s">
        <v>46</v>
      </c>
      <c r="F165" s="35" t="s">
        <v>113</v>
      </c>
      <c r="G165" s="34"/>
      <c r="H165" s="33"/>
      <c r="I165" s="32">
        <f t="shared" si="17"/>
        <v>0</v>
      </c>
      <c r="J165" s="35" t="s">
        <v>46</v>
      </c>
      <c r="K165" s="35" t="s">
        <v>113</v>
      </c>
      <c r="L165" s="34"/>
      <c r="M165" s="33"/>
      <c r="N165" s="32">
        <f t="shared" si="18"/>
        <v>0</v>
      </c>
    </row>
    <row r="166" spans="1:14" ht="25.5" x14ac:dyDescent="0.2">
      <c r="A166" s="37" t="s">
        <v>332</v>
      </c>
      <c r="B166" s="35">
        <f t="shared" si="19"/>
        <v>145</v>
      </c>
      <c r="C166" s="35" t="s">
        <v>331</v>
      </c>
      <c r="D166" s="36" t="s">
        <v>330</v>
      </c>
      <c r="E166" s="35" t="s">
        <v>46</v>
      </c>
      <c r="F166" s="35" t="s">
        <v>3</v>
      </c>
      <c r="G166" s="34"/>
      <c r="H166" s="33"/>
      <c r="I166" s="32">
        <f t="shared" si="17"/>
        <v>0</v>
      </c>
      <c r="J166" s="35" t="s">
        <v>46</v>
      </c>
      <c r="K166" s="35" t="s">
        <v>3</v>
      </c>
      <c r="L166" s="34"/>
      <c r="M166" s="33"/>
      <c r="N166" s="32">
        <f t="shared" si="18"/>
        <v>0</v>
      </c>
    </row>
    <row r="167" spans="1:14" ht="38.25" x14ac:dyDescent="0.2">
      <c r="A167" s="37"/>
      <c r="B167" s="35">
        <f t="shared" si="19"/>
        <v>146</v>
      </c>
      <c r="C167" s="35" t="s">
        <v>59</v>
      </c>
      <c r="D167" s="36" t="s">
        <v>329</v>
      </c>
      <c r="E167" s="35" t="s">
        <v>46</v>
      </c>
      <c r="F167" s="35" t="s">
        <v>113</v>
      </c>
      <c r="G167" s="34"/>
      <c r="H167" s="33"/>
      <c r="I167" s="32">
        <f t="shared" si="17"/>
        <v>0</v>
      </c>
      <c r="J167" s="35" t="s">
        <v>46</v>
      </c>
      <c r="K167" s="35" t="s">
        <v>113</v>
      </c>
      <c r="L167" s="34"/>
      <c r="M167" s="33"/>
      <c r="N167" s="32">
        <f t="shared" si="18"/>
        <v>0</v>
      </c>
    </row>
    <row r="168" spans="1:14" ht="26.25" thickBot="1" x14ac:dyDescent="0.25">
      <c r="A168" s="31"/>
      <c r="B168" s="29">
        <f t="shared" si="19"/>
        <v>147</v>
      </c>
      <c r="C168" s="29" t="s">
        <v>59</v>
      </c>
      <c r="D168" s="30" t="s">
        <v>328</v>
      </c>
      <c r="E168" s="29" t="s">
        <v>46</v>
      </c>
      <c r="F168" s="29" t="s">
        <v>113</v>
      </c>
      <c r="G168" s="122"/>
      <c r="H168" s="121"/>
      <c r="I168" s="26">
        <f t="shared" si="17"/>
        <v>0</v>
      </c>
      <c r="J168" s="29" t="s">
        <v>46</v>
      </c>
      <c r="K168" s="29" t="s">
        <v>113</v>
      </c>
      <c r="L168" s="122"/>
      <c r="M168" s="121"/>
      <c r="N168" s="26">
        <f t="shared" si="18"/>
        <v>0</v>
      </c>
    </row>
    <row r="169" spans="1:14" ht="17.25" thickBot="1" x14ac:dyDescent="0.25">
      <c r="A169" s="120"/>
      <c r="B169" s="119"/>
      <c r="C169" s="119"/>
      <c r="D169" s="118"/>
      <c r="E169" s="117"/>
      <c r="F169" s="117"/>
      <c r="G169" s="117"/>
      <c r="H169" s="116"/>
      <c r="I169" s="115"/>
      <c r="J169" s="117"/>
      <c r="K169" s="117"/>
      <c r="L169" s="117"/>
      <c r="M169" s="116"/>
      <c r="N169" s="115"/>
    </row>
    <row r="170" spans="1:14" ht="17.25" thickBot="1" x14ac:dyDescent="0.25">
      <c r="A170" s="114"/>
      <c r="B170" s="113"/>
      <c r="C170" s="113"/>
      <c r="D170" s="112" t="s">
        <v>327</v>
      </c>
      <c r="E170" s="111"/>
      <c r="F170" s="111"/>
      <c r="G170" s="111"/>
      <c r="H170" s="110"/>
      <c r="I170" s="109"/>
      <c r="J170" s="111"/>
      <c r="K170" s="111"/>
      <c r="L170" s="111"/>
      <c r="M170" s="110"/>
      <c r="N170" s="109"/>
    </row>
    <row r="171" spans="1:14" ht="51" x14ac:dyDescent="0.2">
      <c r="A171" s="48" t="s">
        <v>322</v>
      </c>
      <c r="B171" s="46">
        <f>B168+1</f>
        <v>148</v>
      </c>
      <c r="C171" s="46" t="s">
        <v>326</v>
      </c>
      <c r="D171" s="47" t="s">
        <v>325</v>
      </c>
      <c r="E171" s="46" t="s">
        <v>46</v>
      </c>
      <c r="F171" s="46" t="s">
        <v>3</v>
      </c>
      <c r="G171" s="45">
        <f>[2]Drains!AA1</f>
        <v>424.35329999999999</v>
      </c>
      <c r="H171" s="74"/>
      <c r="I171" s="43">
        <f t="shared" ref="I171:I199" si="20">G171*H171</f>
        <v>0</v>
      </c>
      <c r="J171" s="46" t="s">
        <v>46</v>
      </c>
      <c r="K171" s="46" t="s">
        <v>3</v>
      </c>
      <c r="L171" s="45"/>
      <c r="M171" s="74"/>
      <c r="N171" s="43">
        <f t="shared" ref="N171:N199" si="21">L171*M171</f>
        <v>0</v>
      </c>
    </row>
    <row r="172" spans="1:14" ht="25.5" x14ac:dyDescent="0.2">
      <c r="A172" s="37" t="s">
        <v>322</v>
      </c>
      <c r="B172" s="35">
        <f>B171+1</f>
        <v>149</v>
      </c>
      <c r="C172" s="35" t="s">
        <v>324</v>
      </c>
      <c r="D172" s="36" t="s">
        <v>323</v>
      </c>
      <c r="E172" s="35" t="s">
        <v>46</v>
      </c>
      <c r="F172" s="35" t="s">
        <v>2</v>
      </c>
      <c r="G172" s="34">
        <f>[2]Drains!AA6</f>
        <v>82.655003008008293</v>
      </c>
      <c r="H172" s="33"/>
      <c r="I172" s="32">
        <f t="shared" si="20"/>
        <v>0</v>
      </c>
      <c r="J172" s="35" t="s">
        <v>46</v>
      </c>
      <c r="K172" s="35" t="s">
        <v>2</v>
      </c>
      <c r="L172" s="34"/>
      <c r="M172" s="33"/>
      <c r="N172" s="32">
        <f t="shared" si="21"/>
        <v>0</v>
      </c>
    </row>
    <row r="173" spans="1:14" ht="25.5" x14ac:dyDescent="0.2">
      <c r="A173" s="37" t="s">
        <v>322</v>
      </c>
      <c r="B173" s="35">
        <f>B172+1</f>
        <v>150</v>
      </c>
      <c r="C173" s="35" t="s">
        <v>321</v>
      </c>
      <c r="D173" s="36" t="s">
        <v>320</v>
      </c>
      <c r="E173" s="35" t="s">
        <v>46</v>
      </c>
      <c r="F173" s="35" t="s">
        <v>1</v>
      </c>
      <c r="G173" s="34">
        <f>[2]Drains!AA5</f>
        <v>147179.23116264705</v>
      </c>
      <c r="H173" s="33"/>
      <c r="I173" s="32">
        <f t="shared" si="20"/>
        <v>0</v>
      </c>
      <c r="J173" s="35" t="s">
        <v>46</v>
      </c>
      <c r="K173" s="35" t="s">
        <v>1</v>
      </c>
      <c r="L173" s="34"/>
      <c r="M173" s="33"/>
      <c r="N173" s="32">
        <f t="shared" si="21"/>
        <v>0</v>
      </c>
    </row>
    <row r="174" spans="1:14" ht="25.5" x14ac:dyDescent="0.2">
      <c r="A174" s="37" t="s">
        <v>268</v>
      </c>
      <c r="B174" s="35">
        <f>B173+1</f>
        <v>151</v>
      </c>
      <c r="C174" s="35" t="s">
        <v>319</v>
      </c>
      <c r="D174" s="36" t="s">
        <v>318</v>
      </c>
      <c r="E174" s="35" t="s">
        <v>46</v>
      </c>
      <c r="F174" s="35" t="s">
        <v>3</v>
      </c>
      <c r="G174" s="34">
        <f>'[2]Résumé canalisation'!H5</f>
        <v>0</v>
      </c>
      <c r="H174" s="33"/>
      <c r="I174" s="32">
        <f t="shared" si="20"/>
        <v>0</v>
      </c>
      <c r="J174" s="35" t="s">
        <v>46</v>
      </c>
      <c r="K174" s="35" t="s">
        <v>3</v>
      </c>
      <c r="L174" s="34"/>
      <c r="M174" s="33"/>
      <c r="N174" s="32">
        <f t="shared" si="21"/>
        <v>0</v>
      </c>
    </row>
    <row r="175" spans="1:14" ht="38.25" x14ac:dyDescent="0.2">
      <c r="A175" s="37" t="s">
        <v>268</v>
      </c>
      <c r="B175" s="35">
        <f>B174+1</f>
        <v>152</v>
      </c>
      <c r="C175" s="35" t="s">
        <v>317</v>
      </c>
      <c r="D175" s="36" t="s">
        <v>316</v>
      </c>
      <c r="E175" s="35" t="s">
        <v>46</v>
      </c>
      <c r="F175" s="35" t="s">
        <v>3</v>
      </c>
      <c r="G175" s="34"/>
      <c r="H175" s="33"/>
      <c r="I175" s="32">
        <f t="shared" si="20"/>
        <v>0</v>
      </c>
      <c r="J175" s="35" t="s">
        <v>46</v>
      </c>
      <c r="K175" s="35" t="s">
        <v>3</v>
      </c>
      <c r="L175" s="34"/>
      <c r="M175" s="33"/>
      <c r="N175" s="32">
        <f t="shared" si="21"/>
        <v>0</v>
      </c>
    </row>
    <row r="176" spans="1:14" ht="38.25" x14ac:dyDescent="0.2">
      <c r="A176" s="37" t="s">
        <v>268</v>
      </c>
      <c r="B176" s="35">
        <f>B175+1</f>
        <v>153</v>
      </c>
      <c r="C176" s="35" t="s">
        <v>315</v>
      </c>
      <c r="D176" s="36" t="s">
        <v>314</v>
      </c>
      <c r="E176" s="35" t="s">
        <v>46</v>
      </c>
      <c r="F176" s="35" t="s">
        <v>3</v>
      </c>
      <c r="G176" s="34">
        <f>'[2]Résumé canalisation'!H6</f>
        <v>0</v>
      </c>
      <c r="H176" s="33"/>
      <c r="I176" s="32">
        <f t="shared" si="20"/>
        <v>0</v>
      </c>
      <c r="J176" s="35" t="s">
        <v>46</v>
      </c>
      <c r="K176" s="35" t="s">
        <v>3</v>
      </c>
      <c r="L176" s="34"/>
      <c r="M176" s="33"/>
      <c r="N176" s="32">
        <f t="shared" si="21"/>
        <v>0</v>
      </c>
    </row>
    <row r="177" spans="1:14" ht="25.5" x14ac:dyDescent="0.2">
      <c r="A177" s="37" t="s">
        <v>268</v>
      </c>
      <c r="B177" s="35">
        <f>B175+1</f>
        <v>153</v>
      </c>
      <c r="C177" s="35" t="s">
        <v>313</v>
      </c>
      <c r="D177" s="36" t="s">
        <v>312</v>
      </c>
      <c r="E177" s="35" t="s">
        <v>46</v>
      </c>
      <c r="F177" s="35" t="s">
        <v>3</v>
      </c>
      <c r="G177" s="34">
        <f>'[2]Résumé canalisation'!H7</f>
        <v>0</v>
      </c>
      <c r="H177" s="33"/>
      <c r="I177" s="32">
        <f t="shared" si="20"/>
        <v>0</v>
      </c>
      <c r="J177" s="35" t="s">
        <v>46</v>
      </c>
      <c r="K177" s="35" t="s">
        <v>3</v>
      </c>
      <c r="L177" s="34"/>
      <c r="M177" s="33"/>
      <c r="N177" s="32">
        <f t="shared" si="21"/>
        <v>0</v>
      </c>
    </row>
    <row r="178" spans="1:14" ht="51" x14ac:dyDescent="0.2">
      <c r="A178" s="37" t="s">
        <v>268</v>
      </c>
      <c r="B178" s="35">
        <f t="shared" ref="B178:B199" si="22">B177+1</f>
        <v>154</v>
      </c>
      <c r="C178" s="35" t="s">
        <v>311</v>
      </c>
      <c r="D178" s="36" t="s">
        <v>310</v>
      </c>
      <c r="E178" s="35" t="s">
        <v>46</v>
      </c>
      <c r="F178" s="35" t="s">
        <v>3</v>
      </c>
      <c r="G178" s="34"/>
      <c r="H178" s="33"/>
      <c r="I178" s="32">
        <f t="shared" si="20"/>
        <v>0</v>
      </c>
      <c r="J178" s="35" t="s">
        <v>46</v>
      </c>
      <c r="K178" s="35" t="s">
        <v>3</v>
      </c>
      <c r="L178" s="34"/>
      <c r="M178" s="33"/>
      <c r="N178" s="32">
        <f t="shared" si="21"/>
        <v>0</v>
      </c>
    </row>
    <row r="179" spans="1:14" ht="25.5" x14ac:dyDescent="0.2">
      <c r="A179" s="37" t="s">
        <v>268</v>
      </c>
      <c r="B179" s="35">
        <f t="shared" si="22"/>
        <v>155</v>
      </c>
      <c r="C179" s="35" t="s">
        <v>309</v>
      </c>
      <c r="D179" s="36" t="s">
        <v>308</v>
      </c>
      <c r="E179" s="35" t="s">
        <v>46</v>
      </c>
      <c r="F179" s="35" t="s">
        <v>3</v>
      </c>
      <c r="G179" s="34">
        <f>'[2]Résumé canalisation'!H9</f>
        <v>0</v>
      </c>
      <c r="H179" s="33"/>
      <c r="I179" s="32">
        <f t="shared" si="20"/>
        <v>0</v>
      </c>
      <c r="J179" s="35" t="s">
        <v>46</v>
      </c>
      <c r="K179" s="35" t="s">
        <v>3</v>
      </c>
      <c r="L179" s="34"/>
      <c r="M179" s="33"/>
      <c r="N179" s="32">
        <f t="shared" si="21"/>
        <v>0</v>
      </c>
    </row>
    <row r="180" spans="1:14" x14ac:dyDescent="0.2">
      <c r="A180" s="37" t="s">
        <v>268</v>
      </c>
      <c r="B180" s="35">
        <f t="shared" si="22"/>
        <v>156</v>
      </c>
      <c r="C180" s="35" t="s">
        <v>307</v>
      </c>
      <c r="D180" s="36" t="s">
        <v>306</v>
      </c>
      <c r="E180" s="35" t="s">
        <v>46</v>
      </c>
      <c r="F180" s="35" t="s">
        <v>3</v>
      </c>
      <c r="G180" s="34"/>
      <c r="H180" s="33"/>
      <c r="I180" s="32">
        <f t="shared" si="20"/>
        <v>0</v>
      </c>
      <c r="J180" s="35" t="s">
        <v>46</v>
      </c>
      <c r="K180" s="35" t="s">
        <v>3</v>
      </c>
      <c r="L180" s="34"/>
      <c r="M180" s="33"/>
      <c r="N180" s="32">
        <f t="shared" si="21"/>
        <v>0</v>
      </c>
    </row>
    <row r="181" spans="1:14" x14ac:dyDescent="0.2">
      <c r="A181" s="37" t="s">
        <v>268</v>
      </c>
      <c r="B181" s="35">
        <f t="shared" si="22"/>
        <v>157</v>
      </c>
      <c r="C181" s="35" t="s">
        <v>305</v>
      </c>
      <c r="D181" s="36" t="s">
        <v>304</v>
      </c>
      <c r="E181" s="35" t="s">
        <v>46</v>
      </c>
      <c r="F181" s="35" t="s">
        <v>3</v>
      </c>
      <c r="G181" s="34">
        <f>'[2]Résumé canalisation'!H12</f>
        <v>0</v>
      </c>
      <c r="H181" s="33"/>
      <c r="I181" s="32">
        <f t="shared" si="20"/>
        <v>0</v>
      </c>
      <c r="J181" s="35" t="s">
        <v>46</v>
      </c>
      <c r="K181" s="35" t="s">
        <v>3</v>
      </c>
      <c r="L181" s="34"/>
      <c r="M181" s="33"/>
      <c r="N181" s="32">
        <f t="shared" si="21"/>
        <v>0</v>
      </c>
    </row>
    <row r="182" spans="1:14" ht="25.5" x14ac:dyDescent="0.2">
      <c r="A182" s="37" t="s">
        <v>268</v>
      </c>
      <c r="B182" s="35">
        <f t="shared" si="22"/>
        <v>158</v>
      </c>
      <c r="C182" s="35" t="s">
        <v>303</v>
      </c>
      <c r="D182" s="36" t="s">
        <v>302</v>
      </c>
      <c r="E182" s="35" t="s">
        <v>46</v>
      </c>
      <c r="F182" s="35" t="s">
        <v>3</v>
      </c>
      <c r="G182" s="34"/>
      <c r="H182" s="33"/>
      <c r="I182" s="32">
        <f t="shared" si="20"/>
        <v>0</v>
      </c>
      <c r="J182" s="35" t="s">
        <v>46</v>
      </c>
      <c r="K182" s="35" t="s">
        <v>3</v>
      </c>
      <c r="L182" s="34"/>
      <c r="M182" s="33"/>
      <c r="N182" s="32">
        <f t="shared" si="21"/>
        <v>0</v>
      </c>
    </row>
    <row r="183" spans="1:14" ht="153" x14ac:dyDescent="0.2">
      <c r="A183" s="37" t="s">
        <v>288</v>
      </c>
      <c r="B183" s="35">
        <f t="shared" si="22"/>
        <v>159</v>
      </c>
      <c r="C183" s="35" t="s">
        <v>301</v>
      </c>
      <c r="D183" s="36" t="s">
        <v>300</v>
      </c>
      <c r="E183" s="35" t="s">
        <v>46</v>
      </c>
      <c r="F183" s="35" t="s">
        <v>3</v>
      </c>
      <c r="G183" s="34"/>
      <c r="H183" s="33"/>
      <c r="I183" s="32">
        <f t="shared" si="20"/>
        <v>0</v>
      </c>
      <c r="J183" s="35" t="s">
        <v>46</v>
      </c>
      <c r="K183" s="35" t="s">
        <v>3</v>
      </c>
      <c r="L183" s="34"/>
      <c r="M183" s="33"/>
      <c r="N183" s="32">
        <f t="shared" si="21"/>
        <v>0</v>
      </c>
    </row>
    <row r="184" spans="1:14" ht="51" x14ac:dyDescent="0.2">
      <c r="A184" s="37" t="s">
        <v>291</v>
      </c>
      <c r="B184" s="35">
        <f t="shared" si="22"/>
        <v>160</v>
      </c>
      <c r="C184" s="35" t="s">
        <v>299</v>
      </c>
      <c r="D184" s="36" t="s">
        <v>298</v>
      </c>
      <c r="E184" s="35" t="s">
        <v>46</v>
      </c>
      <c r="F184" s="35" t="s">
        <v>113</v>
      </c>
      <c r="G184" s="34"/>
      <c r="H184" s="33"/>
      <c r="I184" s="32">
        <f t="shared" si="20"/>
        <v>0</v>
      </c>
      <c r="J184" s="35" t="s">
        <v>46</v>
      </c>
      <c r="K184" s="35" t="s">
        <v>113</v>
      </c>
      <c r="L184" s="34"/>
      <c r="M184" s="33"/>
      <c r="N184" s="32">
        <f t="shared" si="21"/>
        <v>0</v>
      </c>
    </row>
    <row r="185" spans="1:14" x14ac:dyDescent="0.2">
      <c r="A185" s="37"/>
      <c r="B185" s="35">
        <f t="shared" si="22"/>
        <v>161</v>
      </c>
      <c r="C185" s="35" t="s">
        <v>297</v>
      </c>
      <c r="D185" s="36" t="s">
        <v>296</v>
      </c>
      <c r="E185" s="35" t="s">
        <v>46</v>
      </c>
      <c r="F185" s="35" t="s">
        <v>79</v>
      </c>
      <c r="G185" s="34"/>
      <c r="H185" s="33"/>
      <c r="I185" s="32">
        <f t="shared" si="20"/>
        <v>0</v>
      </c>
      <c r="J185" s="35" t="s">
        <v>46</v>
      </c>
      <c r="K185" s="35" t="s">
        <v>79</v>
      </c>
      <c r="L185" s="34"/>
      <c r="M185" s="33"/>
      <c r="N185" s="32">
        <f t="shared" si="21"/>
        <v>0</v>
      </c>
    </row>
    <row r="186" spans="1:14" ht="51" x14ac:dyDescent="0.2">
      <c r="A186" s="37" t="s">
        <v>291</v>
      </c>
      <c r="B186" s="35">
        <f t="shared" si="22"/>
        <v>162</v>
      </c>
      <c r="C186" s="35" t="s">
        <v>295</v>
      </c>
      <c r="D186" s="36" t="s">
        <v>294</v>
      </c>
      <c r="E186" s="35" t="s">
        <v>46</v>
      </c>
      <c r="F186" s="35" t="s">
        <v>113</v>
      </c>
      <c r="G186" s="34"/>
      <c r="H186" s="33"/>
      <c r="I186" s="32">
        <f t="shared" si="20"/>
        <v>0</v>
      </c>
      <c r="J186" s="35" t="s">
        <v>46</v>
      </c>
      <c r="K186" s="35" t="s">
        <v>113</v>
      </c>
      <c r="L186" s="34"/>
      <c r="M186" s="33"/>
      <c r="N186" s="32">
        <f t="shared" si="21"/>
        <v>0</v>
      </c>
    </row>
    <row r="187" spans="1:14" x14ac:dyDescent="0.2">
      <c r="A187" s="37" t="s">
        <v>291</v>
      </c>
      <c r="B187" s="35">
        <f t="shared" si="22"/>
        <v>163</v>
      </c>
      <c r="C187" s="35" t="s">
        <v>293</v>
      </c>
      <c r="D187" s="36" t="s">
        <v>292</v>
      </c>
      <c r="E187" s="35" t="s">
        <v>46</v>
      </c>
      <c r="F187" s="35" t="s">
        <v>113</v>
      </c>
      <c r="G187" s="34"/>
      <c r="H187" s="33"/>
      <c r="I187" s="32">
        <f t="shared" si="20"/>
        <v>0</v>
      </c>
      <c r="J187" s="35" t="s">
        <v>46</v>
      </c>
      <c r="K187" s="35" t="s">
        <v>113</v>
      </c>
      <c r="L187" s="34"/>
      <c r="M187" s="33"/>
      <c r="N187" s="32">
        <f t="shared" si="21"/>
        <v>0</v>
      </c>
    </row>
    <row r="188" spans="1:14" ht="63.75" x14ac:dyDescent="0.2">
      <c r="A188" s="37" t="s">
        <v>291</v>
      </c>
      <c r="B188" s="35">
        <f t="shared" si="22"/>
        <v>164</v>
      </c>
      <c r="C188" s="35" t="s">
        <v>290</v>
      </c>
      <c r="D188" s="36" t="s">
        <v>289</v>
      </c>
      <c r="E188" s="35" t="s">
        <v>46</v>
      </c>
      <c r="F188" s="35" t="s">
        <v>113</v>
      </c>
      <c r="G188" s="34"/>
      <c r="H188" s="33"/>
      <c r="I188" s="32">
        <f t="shared" si="20"/>
        <v>0</v>
      </c>
      <c r="J188" s="35" t="s">
        <v>46</v>
      </c>
      <c r="K188" s="35" t="s">
        <v>113</v>
      </c>
      <c r="L188" s="34"/>
      <c r="M188" s="33"/>
      <c r="N188" s="32">
        <f t="shared" si="21"/>
        <v>0</v>
      </c>
    </row>
    <row r="189" spans="1:14" ht="25.5" x14ac:dyDescent="0.2">
      <c r="A189" s="37" t="s">
        <v>288</v>
      </c>
      <c r="B189" s="35">
        <f t="shared" si="22"/>
        <v>165</v>
      </c>
      <c r="C189" s="35" t="s">
        <v>287</v>
      </c>
      <c r="D189" s="36" t="s">
        <v>286</v>
      </c>
      <c r="E189" s="35" t="s">
        <v>46</v>
      </c>
      <c r="F189" s="35" t="s">
        <v>113</v>
      </c>
      <c r="G189" s="34"/>
      <c r="H189" s="33"/>
      <c r="I189" s="32">
        <f t="shared" si="20"/>
        <v>0</v>
      </c>
      <c r="J189" s="35" t="s">
        <v>46</v>
      </c>
      <c r="K189" s="35" t="s">
        <v>113</v>
      </c>
      <c r="L189" s="34"/>
      <c r="M189" s="33"/>
      <c r="N189" s="32">
        <f t="shared" si="21"/>
        <v>0</v>
      </c>
    </row>
    <row r="190" spans="1:14" x14ac:dyDescent="0.2">
      <c r="A190" s="37" t="s">
        <v>268</v>
      </c>
      <c r="B190" s="35">
        <f t="shared" si="22"/>
        <v>166</v>
      </c>
      <c r="C190" s="35" t="s">
        <v>285</v>
      </c>
      <c r="D190" s="36" t="s">
        <v>284</v>
      </c>
      <c r="E190" s="35" t="s">
        <v>46</v>
      </c>
      <c r="F190" s="35" t="s">
        <v>3</v>
      </c>
      <c r="G190" s="34"/>
      <c r="H190" s="33"/>
      <c r="I190" s="32">
        <f t="shared" si="20"/>
        <v>0</v>
      </c>
      <c r="J190" s="35" t="s">
        <v>46</v>
      </c>
      <c r="K190" s="35" t="s">
        <v>3</v>
      </c>
      <c r="L190" s="34"/>
      <c r="M190" s="33"/>
      <c r="N190" s="32">
        <f t="shared" si="21"/>
        <v>0</v>
      </c>
    </row>
    <row r="191" spans="1:14" x14ac:dyDescent="0.2">
      <c r="A191" s="37" t="s">
        <v>268</v>
      </c>
      <c r="B191" s="35">
        <f t="shared" si="22"/>
        <v>167</v>
      </c>
      <c r="C191" s="35" t="s">
        <v>283</v>
      </c>
      <c r="D191" s="36" t="s">
        <v>282</v>
      </c>
      <c r="E191" s="35" t="s">
        <v>46</v>
      </c>
      <c r="F191" s="35" t="s">
        <v>3</v>
      </c>
      <c r="G191" s="34"/>
      <c r="H191" s="33"/>
      <c r="I191" s="32">
        <f t="shared" si="20"/>
        <v>0</v>
      </c>
      <c r="J191" s="35" t="s">
        <v>46</v>
      </c>
      <c r="K191" s="35" t="s">
        <v>3</v>
      </c>
      <c r="L191" s="34"/>
      <c r="M191" s="33"/>
      <c r="N191" s="32">
        <f t="shared" si="21"/>
        <v>0</v>
      </c>
    </row>
    <row r="192" spans="1:14" ht="38.25" x14ac:dyDescent="0.2">
      <c r="A192" s="37" t="s">
        <v>279</v>
      </c>
      <c r="B192" s="35">
        <f t="shared" si="22"/>
        <v>168</v>
      </c>
      <c r="C192" s="35" t="s">
        <v>281</v>
      </c>
      <c r="D192" s="36" t="s">
        <v>280</v>
      </c>
      <c r="E192" s="35" t="s">
        <v>46</v>
      </c>
      <c r="F192" s="35" t="s">
        <v>113</v>
      </c>
      <c r="G192" s="34"/>
      <c r="H192" s="33"/>
      <c r="I192" s="32">
        <f t="shared" si="20"/>
        <v>0</v>
      </c>
      <c r="J192" s="35" t="s">
        <v>46</v>
      </c>
      <c r="K192" s="35" t="s">
        <v>113</v>
      </c>
      <c r="L192" s="34"/>
      <c r="M192" s="33"/>
      <c r="N192" s="32">
        <f t="shared" si="21"/>
        <v>0</v>
      </c>
    </row>
    <row r="193" spans="1:14" ht="38.25" x14ac:dyDescent="0.2">
      <c r="A193" s="37" t="s">
        <v>279</v>
      </c>
      <c r="B193" s="35">
        <f t="shared" si="22"/>
        <v>169</v>
      </c>
      <c r="C193" s="35" t="s">
        <v>278</v>
      </c>
      <c r="D193" s="36" t="s">
        <v>277</v>
      </c>
      <c r="E193" s="35" t="s">
        <v>46</v>
      </c>
      <c r="F193" s="35" t="s">
        <v>113</v>
      </c>
      <c r="G193" s="34"/>
      <c r="H193" s="33"/>
      <c r="I193" s="32">
        <f t="shared" si="20"/>
        <v>0</v>
      </c>
      <c r="J193" s="35" t="s">
        <v>46</v>
      </c>
      <c r="K193" s="35" t="s">
        <v>113</v>
      </c>
      <c r="L193" s="34"/>
      <c r="M193" s="33"/>
      <c r="N193" s="32">
        <f t="shared" si="21"/>
        <v>0</v>
      </c>
    </row>
    <row r="194" spans="1:14" ht="38.25" x14ac:dyDescent="0.2">
      <c r="A194" s="37" t="s">
        <v>265</v>
      </c>
      <c r="B194" s="35">
        <f t="shared" si="22"/>
        <v>170</v>
      </c>
      <c r="C194" s="35" t="s">
        <v>276</v>
      </c>
      <c r="D194" s="36" t="s">
        <v>275</v>
      </c>
      <c r="E194" s="35" t="s">
        <v>46</v>
      </c>
      <c r="F194" s="35" t="s">
        <v>3</v>
      </c>
      <c r="G194" s="34" t="e">
        <f>#REF!</f>
        <v>#REF!</v>
      </c>
      <c r="H194" s="33"/>
      <c r="I194" s="32" t="e">
        <f t="shared" si="20"/>
        <v>#REF!</v>
      </c>
      <c r="J194" s="35" t="s">
        <v>46</v>
      </c>
      <c r="K194" s="35" t="s">
        <v>3</v>
      </c>
      <c r="L194" s="34"/>
      <c r="M194" s="33"/>
      <c r="N194" s="32">
        <f t="shared" si="21"/>
        <v>0</v>
      </c>
    </row>
    <row r="195" spans="1:14" ht="25.5" x14ac:dyDescent="0.2">
      <c r="A195" s="37" t="s">
        <v>265</v>
      </c>
      <c r="B195" s="35">
        <f t="shared" si="22"/>
        <v>171</v>
      </c>
      <c r="C195" s="35" t="s">
        <v>274</v>
      </c>
      <c r="D195" s="36" t="s">
        <v>273</v>
      </c>
      <c r="E195" s="35" t="s">
        <v>46</v>
      </c>
      <c r="F195" s="35" t="s">
        <v>113</v>
      </c>
      <c r="G195" s="34"/>
      <c r="H195" s="33"/>
      <c r="I195" s="32">
        <f t="shared" si="20"/>
        <v>0</v>
      </c>
      <c r="J195" s="35" t="s">
        <v>46</v>
      </c>
      <c r="K195" s="35" t="s">
        <v>113</v>
      </c>
      <c r="L195" s="34"/>
      <c r="M195" s="33"/>
      <c r="N195" s="32">
        <f t="shared" si="21"/>
        <v>0</v>
      </c>
    </row>
    <row r="196" spans="1:14" ht="38.25" x14ac:dyDescent="0.2">
      <c r="A196" s="37" t="s">
        <v>265</v>
      </c>
      <c r="B196" s="35">
        <f t="shared" si="22"/>
        <v>172</v>
      </c>
      <c r="C196" s="35" t="s">
        <v>272</v>
      </c>
      <c r="D196" s="36" t="s">
        <v>271</v>
      </c>
      <c r="E196" s="35" t="s">
        <v>46</v>
      </c>
      <c r="F196" s="35" t="s">
        <v>113</v>
      </c>
      <c r="G196" s="34"/>
      <c r="H196" s="33"/>
      <c r="I196" s="32">
        <f t="shared" si="20"/>
        <v>0</v>
      </c>
      <c r="J196" s="35" t="s">
        <v>46</v>
      </c>
      <c r="K196" s="35" t="s">
        <v>113</v>
      </c>
      <c r="L196" s="34"/>
      <c r="M196" s="33"/>
      <c r="N196" s="32">
        <f t="shared" si="21"/>
        <v>0</v>
      </c>
    </row>
    <row r="197" spans="1:14" ht="38.25" x14ac:dyDescent="0.2">
      <c r="A197" s="37" t="s">
        <v>265</v>
      </c>
      <c r="B197" s="35">
        <f t="shared" si="22"/>
        <v>173</v>
      </c>
      <c r="C197" s="35" t="s">
        <v>270</v>
      </c>
      <c r="D197" s="36" t="s">
        <v>269</v>
      </c>
      <c r="E197" s="35" t="s">
        <v>43</v>
      </c>
      <c r="F197" s="35" t="s">
        <v>43</v>
      </c>
      <c r="G197" s="34"/>
      <c r="H197" s="33"/>
      <c r="I197" s="32">
        <f t="shared" si="20"/>
        <v>0</v>
      </c>
      <c r="J197" s="35" t="s">
        <v>43</v>
      </c>
      <c r="K197" s="35" t="s">
        <v>43</v>
      </c>
      <c r="L197" s="34"/>
      <c r="M197" s="33"/>
      <c r="N197" s="32">
        <f t="shared" si="21"/>
        <v>0</v>
      </c>
    </row>
    <row r="198" spans="1:14" ht="38.25" x14ac:dyDescent="0.2">
      <c r="A198" s="108" t="s">
        <v>268</v>
      </c>
      <c r="B198" s="106">
        <f t="shared" si="22"/>
        <v>174</v>
      </c>
      <c r="C198" s="106" t="s">
        <v>267</v>
      </c>
      <c r="D198" s="107" t="s">
        <v>266</v>
      </c>
      <c r="E198" s="106" t="s">
        <v>46</v>
      </c>
      <c r="F198" s="106" t="s">
        <v>3</v>
      </c>
      <c r="G198" s="105"/>
      <c r="H198" s="104"/>
      <c r="I198" s="103">
        <f t="shared" si="20"/>
        <v>0</v>
      </c>
      <c r="J198" s="106" t="s">
        <v>46</v>
      </c>
      <c r="K198" s="106" t="s">
        <v>3</v>
      </c>
      <c r="L198" s="105"/>
      <c r="M198" s="104"/>
      <c r="N198" s="103">
        <f t="shared" si="21"/>
        <v>0</v>
      </c>
    </row>
    <row r="199" spans="1:14" ht="51.75" thickBot="1" x14ac:dyDescent="0.25">
      <c r="A199" s="31" t="s">
        <v>265</v>
      </c>
      <c r="B199" s="29">
        <f t="shared" si="22"/>
        <v>175</v>
      </c>
      <c r="C199" s="101" t="s">
        <v>59</v>
      </c>
      <c r="D199" s="102" t="s">
        <v>264</v>
      </c>
      <c r="E199" s="101" t="s">
        <v>46</v>
      </c>
      <c r="F199" s="101" t="s">
        <v>113</v>
      </c>
      <c r="G199" s="28"/>
      <c r="H199" s="27"/>
      <c r="I199" s="26">
        <f t="shared" si="20"/>
        <v>0</v>
      </c>
      <c r="J199" s="101" t="s">
        <v>46</v>
      </c>
      <c r="K199" s="101" t="s">
        <v>113</v>
      </c>
      <c r="L199" s="28"/>
      <c r="M199" s="27"/>
      <c r="N199" s="26">
        <f t="shared" si="21"/>
        <v>0</v>
      </c>
    </row>
    <row r="200" spans="1:14" ht="13.5" thickBot="1" x14ac:dyDescent="0.25">
      <c r="A200" s="100"/>
      <c r="B200" s="77"/>
      <c r="C200" s="77"/>
      <c r="D200" s="65"/>
      <c r="E200" s="77"/>
      <c r="F200" s="77"/>
      <c r="G200" s="77"/>
      <c r="H200" s="77"/>
      <c r="I200" s="75"/>
      <c r="J200" s="77"/>
      <c r="K200" s="77"/>
      <c r="L200" s="77"/>
      <c r="M200" s="77"/>
      <c r="N200" s="75"/>
    </row>
    <row r="201" spans="1:14" ht="17.25" thickBot="1" x14ac:dyDescent="0.25">
      <c r="A201" s="60"/>
      <c r="B201" s="59"/>
      <c r="C201" s="59"/>
      <c r="D201" s="58" t="s">
        <v>263</v>
      </c>
      <c r="E201" s="57"/>
      <c r="F201" s="57"/>
      <c r="G201" s="57"/>
      <c r="H201" s="56"/>
      <c r="I201" s="55"/>
      <c r="J201" s="57"/>
      <c r="K201" s="57"/>
      <c r="L201" s="57"/>
      <c r="M201" s="56"/>
      <c r="N201" s="55"/>
    </row>
    <row r="202" spans="1:14" ht="25.5" x14ac:dyDescent="0.2">
      <c r="A202" s="48" t="s">
        <v>258</v>
      </c>
      <c r="B202" s="46">
        <f>B199+1</f>
        <v>176</v>
      </c>
      <c r="C202" s="46" t="s">
        <v>262</v>
      </c>
      <c r="D202" s="47" t="s">
        <v>261</v>
      </c>
      <c r="E202" s="46" t="s">
        <v>46</v>
      </c>
      <c r="F202" s="46" t="s">
        <v>113</v>
      </c>
      <c r="G202" s="45">
        <f>[1]CV!CP1</f>
        <v>1</v>
      </c>
      <c r="H202" s="74"/>
      <c r="I202" s="43">
        <f t="shared" ref="I202:I227" si="23">G202*H202</f>
        <v>0</v>
      </c>
      <c r="J202" s="46" t="s">
        <v>46</v>
      </c>
      <c r="K202" s="46" t="s">
        <v>113</v>
      </c>
      <c r="L202" s="45"/>
      <c r="M202" s="74"/>
      <c r="N202" s="43">
        <f t="shared" ref="N202:N227" si="24">L202*M202</f>
        <v>0</v>
      </c>
    </row>
    <row r="203" spans="1:14" ht="51" x14ac:dyDescent="0.2">
      <c r="A203" s="37" t="s">
        <v>258</v>
      </c>
      <c r="B203" s="35">
        <f t="shared" ref="B203:B227" si="25">B202+1</f>
        <v>177</v>
      </c>
      <c r="C203" s="35" t="s">
        <v>260</v>
      </c>
      <c r="D203" s="36" t="s">
        <v>259</v>
      </c>
      <c r="E203" s="35" t="s">
        <v>46</v>
      </c>
      <c r="F203" s="35" t="s">
        <v>113</v>
      </c>
      <c r="G203" s="34">
        <f>[1]CV!CP2</f>
        <v>0</v>
      </c>
      <c r="H203" s="33"/>
      <c r="I203" s="32">
        <f t="shared" si="23"/>
        <v>0</v>
      </c>
      <c r="J203" s="35" t="s">
        <v>46</v>
      </c>
      <c r="K203" s="35" t="s">
        <v>113</v>
      </c>
      <c r="L203" s="34"/>
      <c r="M203" s="33"/>
      <c r="N203" s="32">
        <f t="shared" si="24"/>
        <v>0</v>
      </c>
    </row>
    <row r="204" spans="1:14" ht="38.25" x14ac:dyDescent="0.2">
      <c r="A204" s="37" t="s">
        <v>258</v>
      </c>
      <c r="B204" s="35">
        <f t="shared" si="25"/>
        <v>178</v>
      </c>
      <c r="C204" s="35" t="s">
        <v>257</v>
      </c>
      <c r="D204" s="36" t="s">
        <v>256</v>
      </c>
      <c r="E204" s="35" t="s">
        <v>46</v>
      </c>
      <c r="F204" s="35" t="s">
        <v>113</v>
      </c>
      <c r="G204" s="34">
        <f>[1]CV!CP3</f>
        <v>0</v>
      </c>
      <c r="H204" s="33"/>
      <c r="I204" s="32">
        <f t="shared" si="23"/>
        <v>0</v>
      </c>
      <c r="J204" s="35" t="s">
        <v>46</v>
      </c>
      <c r="K204" s="35" t="s">
        <v>113</v>
      </c>
      <c r="L204" s="34"/>
      <c r="M204" s="33"/>
      <c r="N204" s="32">
        <f t="shared" si="24"/>
        <v>0</v>
      </c>
    </row>
    <row r="205" spans="1:14" ht="38.25" x14ac:dyDescent="0.2">
      <c r="A205" s="37" t="s">
        <v>215</v>
      </c>
      <c r="B205" s="35">
        <f t="shared" si="25"/>
        <v>179</v>
      </c>
      <c r="C205" s="35" t="s">
        <v>255</v>
      </c>
      <c r="D205" s="36" t="s">
        <v>254</v>
      </c>
      <c r="E205" s="35" t="s">
        <v>46</v>
      </c>
      <c r="F205" s="35" t="s">
        <v>113</v>
      </c>
      <c r="G205" s="34">
        <v>1</v>
      </c>
      <c r="H205" s="33"/>
      <c r="I205" s="32">
        <f t="shared" si="23"/>
        <v>0</v>
      </c>
      <c r="J205" s="35" t="s">
        <v>46</v>
      </c>
      <c r="K205" s="35" t="s">
        <v>113</v>
      </c>
      <c r="L205" s="34"/>
      <c r="M205" s="33"/>
      <c r="N205" s="32">
        <f t="shared" si="24"/>
        <v>0</v>
      </c>
    </row>
    <row r="206" spans="1:14" ht="38.25" x14ac:dyDescent="0.2">
      <c r="A206" s="37" t="s">
        <v>215</v>
      </c>
      <c r="B206" s="35">
        <f t="shared" si="25"/>
        <v>180</v>
      </c>
      <c r="C206" s="35" t="s">
        <v>253</v>
      </c>
      <c r="D206" s="36" t="s">
        <v>252</v>
      </c>
      <c r="E206" s="35" t="s">
        <v>46</v>
      </c>
      <c r="F206" s="35" t="s">
        <v>113</v>
      </c>
      <c r="G206" s="34">
        <v>1</v>
      </c>
      <c r="H206" s="33"/>
      <c r="I206" s="32">
        <f t="shared" si="23"/>
        <v>0</v>
      </c>
      <c r="J206" s="35" t="s">
        <v>46</v>
      </c>
      <c r="K206" s="35" t="s">
        <v>113</v>
      </c>
      <c r="L206" s="34"/>
      <c r="M206" s="33"/>
      <c r="N206" s="32">
        <f t="shared" si="24"/>
        <v>0</v>
      </c>
    </row>
    <row r="207" spans="1:14" ht="25.5" x14ac:dyDescent="0.2">
      <c r="A207" s="37" t="s">
        <v>215</v>
      </c>
      <c r="B207" s="35">
        <f t="shared" si="25"/>
        <v>181</v>
      </c>
      <c r="C207" s="35" t="s">
        <v>251</v>
      </c>
      <c r="D207" s="36" t="s">
        <v>250</v>
      </c>
      <c r="E207" s="35" t="s">
        <v>46</v>
      </c>
      <c r="F207" s="35" t="s">
        <v>79</v>
      </c>
      <c r="G207" s="34">
        <v>1</v>
      </c>
      <c r="H207" s="33"/>
      <c r="I207" s="32">
        <f t="shared" si="23"/>
        <v>0</v>
      </c>
      <c r="J207" s="35" t="s">
        <v>46</v>
      </c>
      <c r="K207" s="35" t="s">
        <v>79</v>
      </c>
      <c r="L207" s="34"/>
      <c r="M207" s="33"/>
      <c r="N207" s="32">
        <f t="shared" si="24"/>
        <v>0</v>
      </c>
    </row>
    <row r="208" spans="1:14" ht="38.25" x14ac:dyDescent="0.2">
      <c r="A208" s="37" t="s">
        <v>215</v>
      </c>
      <c r="B208" s="35">
        <f t="shared" si="25"/>
        <v>182</v>
      </c>
      <c r="C208" s="35" t="s">
        <v>249</v>
      </c>
      <c r="D208" s="36" t="s">
        <v>248</v>
      </c>
      <c r="E208" s="35" t="s">
        <v>46</v>
      </c>
      <c r="F208" s="35" t="s">
        <v>247</v>
      </c>
      <c r="G208" s="34">
        <f>SUM([2]BICO!L2:L5)</f>
        <v>205.96308750946659</v>
      </c>
      <c r="H208" s="33"/>
      <c r="I208" s="32">
        <f t="shared" si="23"/>
        <v>0</v>
      </c>
      <c r="J208" s="35" t="s">
        <v>46</v>
      </c>
      <c r="K208" s="35" t="s">
        <v>247</v>
      </c>
      <c r="L208" s="34"/>
      <c r="M208" s="33"/>
      <c r="N208" s="32">
        <f t="shared" si="24"/>
        <v>0</v>
      </c>
    </row>
    <row r="209" spans="1:14" x14ac:dyDescent="0.2">
      <c r="A209" s="37" t="s">
        <v>215</v>
      </c>
      <c r="B209" s="35">
        <f t="shared" si="25"/>
        <v>183</v>
      </c>
      <c r="C209" s="35" t="s">
        <v>246</v>
      </c>
      <c r="D209" s="36" t="s">
        <v>245</v>
      </c>
      <c r="E209" s="35" t="s">
        <v>46</v>
      </c>
      <c r="F209" s="35" t="s">
        <v>2</v>
      </c>
      <c r="G209" s="34">
        <f>SUM([2]BICO!K2:K5)</f>
        <v>25.132741228718345</v>
      </c>
      <c r="H209" s="33"/>
      <c r="I209" s="32">
        <f t="shared" si="23"/>
        <v>0</v>
      </c>
      <c r="J209" s="35" t="s">
        <v>46</v>
      </c>
      <c r="K209" s="35" t="s">
        <v>2</v>
      </c>
      <c r="L209" s="34"/>
      <c r="M209" s="33"/>
      <c r="N209" s="32">
        <f t="shared" si="24"/>
        <v>0</v>
      </c>
    </row>
    <row r="210" spans="1:14" x14ac:dyDescent="0.2">
      <c r="A210" s="37" t="s">
        <v>215</v>
      </c>
      <c r="B210" s="35">
        <f t="shared" si="25"/>
        <v>184</v>
      </c>
      <c r="C210" s="35" t="s">
        <v>244</v>
      </c>
      <c r="D210" s="36" t="s">
        <v>243</v>
      </c>
      <c r="E210" s="35" t="s">
        <v>46</v>
      </c>
      <c r="F210" s="35" t="s">
        <v>113</v>
      </c>
      <c r="G210" s="34">
        <v>1</v>
      </c>
      <c r="H210" s="33"/>
      <c r="I210" s="32">
        <f t="shared" si="23"/>
        <v>0</v>
      </c>
      <c r="J210" s="35" t="s">
        <v>46</v>
      </c>
      <c r="K210" s="35" t="s">
        <v>113</v>
      </c>
      <c r="L210" s="34"/>
      <c r="M210" s="33"/>
      <c r="N210" s="32">
        <f t="shared" si="24"/>
        <v>0</v>
      </c>
    </row>
    <row r="211" spans="1:14" ht="25.5" x14ac:dyDescent="0.2">
      <c r="A211" s="37" t="s">
        <v>240</v>
      </c>
      <c r="B211" s="35">
        <f t="shared" si="25"/>
        <v>185</v>
      </c>
      <c r="C211" s="35" t="s">
        <v>242</v>
      </c>
      <c r="D211" s="36" t="s">
        <v>241</v>
      </c>
      <c r="E211" s="35" t="s">
        <v>46</v>
      </c>
      <c r="F211" s="35" t="s">
        <v>3</v>
      </c>
      <c r="G211" s="34"/>
      <c r="H211" s="33"/>
      <c r="I211" s="32">
        <f t="shared" si="23"/>
        <v>0</v>
      </c>
      <c r="J211" s="35" t="s">
        <v>46</v>
      </c>
      <c r="K211" s="35" t="s">
        <v>3</v>
      </c>
      <c r="L211" s="34"/>
      <c r="M211" s="33"/>
      <c r="N211" s="32">
        <f t="shared" si="24"/>
        <v>0</v>
      </c>
    </row>
    <row r="212" spans="1:14" ht="25.5" x14ac:dyDescent="0.2">
      <c r="A212" s="37" t="s">
        <v>240</v>
      </c>
      <c r="B212" s="35">
        <f t="shared" si="25"/>
        <v>186</v>
      </c>
      <c r="C212" s="35" t="s">
        <v>239</v>
      </c>
      <c r="D212" s="36" t="s">
        <v>238</v>
      </c>
      <c r="E212" s="35" t="s">
        <v>46</v>
      </c>
      <c r="F212" s="35" t="s">
        <v>113</v>
      </c>
      <c r="G212" s="34"/>
      <c r="H212" s="33"/>
      <c r="I212" s="32">
        <f t="shared" si="23"/>
        <v>0</v>
      </c>
      <c r="J212" s="35" t="s">
        <v>46</v>
      </c>
      <c r="K212" s="35" t="s">
        <v>113</v>
      </c>
      <c r="L212" s="34"/>
      <c r="M212" s="33"/>
      <c r="N212" s="32">
        <f t="shared" si="24"/>
        <v>0</v>
      </c>
    </row>
    <row r="213" spans="1:14" x14ac:dyDescent="0.2">
      <c r="A213" s="37" t="s">
        <v>215</v>
      </c>
      <c r="B213" s="35">
        <f t="shared" si="25"/>
        <v>187</v>
      </c>
      <c r="C213" s="35" t="s">
        <v>237</v>
      </c>
      <c r="D213" s="36" t="s">
        <v>236</v>
      </c>
      <c r="E213" s="35" t="s">
        <v>46</v>
      </c>
      <c r="F213" s="35" t="s">
        <v>113</v>
      </c>
      <c r="G213" s="34"/>
      <c r="H213" s="33"/>
      <c r="I213" s="32">
        <f t="shared" si="23"/>
        <v>0</v>
      </c>
      <c r="J213" s="35" t="s">
        <v>46</v>
      </c>
      <c r="K213" s="35" t="s">
        <v>113</v>
      </c>
      <c r="L213" s="34"/>
      <c r="M213" s="33"/>
      <c r="N213" s="32">
        <f t="shared" si="24"/>
        <v>0</v>
      </c>
    </row>
    <row r="214" spans="1:14" x14ac:dyDescent="0.2">
      <c r="A214" s="37" t="s">
        <v>215</v>
      </c>
      <c r="B214" s="35">
        <f t="shared" si="25"/>
        <v>188</v>
      </c>
      <c r="C214" s="35" t="s">
        <v>235</v>
      </c>
      <c r="D214" s="36" t="s">
        <v>234</v>
      </c>
      <c r="E214" s="35" t="s">
        <v>46</v>
      </c>
      <c r="F214" s="35" t="s">
        <v>113</v>
      </c>
      <c r="G214" s="34"/>
      <c r="H214" s="33"/>
      <c r="I214" s="32">
        <f t="shared" si="23"/>
        <v>0</v>
      </c>
      <c r="J214" s="35" t="s">
        <v>46</v>
      </c>
      <c r="K214" s="35" t="s">
        <v>113</v>
      </c>
      <c r="L214" s="34"/>
      <c r="M214" s="33"/>
      <c r="N214" s="32">
        <f t="shared" si="24"/>
        <v>0</v>
      </c>
    </row>
    <row r="215" spans="1:14" x14ac:dyDescent="0.2">
      <c r="A215" s="37" t="s">
        <v>215</v>
      </c>
      <c r="B215" s="35">
        <f t="shared" si="25"/>
        <v>189</v>
      </c>
      <c r="C215" s="35" t="s">
        <v>233</v>
      </c>
      <c r="D215" s="36" t="s">
        <v>232</v>
      </c>
      <c r="E215" s="35" t="s">
        <v>46</v>
      </c>
      <c r="F215" s="35" t="s">
        <v>3</v>
      </c>
      <c r="G215" s="34"/>
      <c r="H215" s="33"/>
      <c r="I215" s="32">
        <f t="shared" si="23"/>
        <v>0</v>
      </c>
      <c r="J215" s="35" t="s">
        <v>46</v>
      </c>
      <c r="K215" s="35" t="s">
        <v>3</v>
      </c>
      <c r="L215" s="34"/>
      <c r="M215" s="33"/>
      <c r="N215" s="32">
        <f t="shared" si="24"/>
        <v>0</v>
      </c>
    </row>
    <row r="216" spans="1:14" x14ac:dyDescent="0.2">
      <c r="A216" s="37" t="s">
        <v>215</v>
      </c>
      <c r="B216" s="35">
        <f t="shared" si="25"/>
        <v>190</v>
      </c>
      <c r="C216" s="35" t="s">
        <v>229</v>
      </c>
      <c r="D216" s="36" t="s">
        <v>231</v>
      </c>
      <c r="E216" s="35" t="s">
        <v>46</v>
      </c>
      <c r="F216" s="35" t="s">
        <v>3</v>
      </c>
      <c r="G216" s="34"/>
      <c r="H216" s="33"/>
      <c r="I216" s="32">
        <f t="shared" si="23"/>
        <v>0</v>
      </c>
      <c r="J216" s="35" t="s">
        <v>46</v>
      </c>
      <c r="K216" s="35" t="s">
        <v>3</v>
      </c>
      <c r="L216" s="34"/>
      <c r="M216" s="33"/>
      <c r="N216" s="32">
        <f t="shared" si="24"/>
        <v>0</v>
      </c>
    </row>
    <row r="217" spans="1:14" x14ac:dyDescent="0.2">
      <c r="A217" s="37" t="s">
        <v>215</v>
      </c>
      <c r="B217" s="35">
        <f t="shared" si="25"/>
        <v>191</v>
      </c>
      <c r="C217" s="35" t="s">
        <v>229</v>
      </c>
      <c r="D217" s="36" t="s">
        <v>230</v>
      </c>
      <c r="E217" s="35" t="s">
        <v>46</v>
      </c>
      <c r="F217" s="35" t="s">
        <v>3</v>
      </c>
      <c r="G217" s="34"/>
      <c r="H217" s="33"/>
      <c r="I217" s="32">
        <f t="shared" si="23"/>
        <v>0</v>
      </c>
      <c r="J217" s="35" t="s">
        <v>46</v>
      </c>
      <c r="K217" s="35" t="s">
        <v>3</v>
      </c>
      <c r="L217" s="34"/>
      <c r="M217" s="33"/>
      <c r="N217" s="32">
        <f t="shared" si="24"/>
        <v>0</v>
      </c>
    </row>
    <row r="218" spans="1:14" x14ac:dyDescent="0.2">
      <c r="A218" s="37" t="s">
        <v>215</v>
      </c>
      <c r="B218" s="35">
        <f t="shared" si="25"/>
        <v>192</v>
      </c>
      <c r="C218" s="35" t="s">
        <v>229</v>
      </c>
      <c r="D218" s="36" t="s">
        <v>228</v>
      </c>
      <c r="E218" s="35" t="s">
        <v>171</v>
      </c>
      <c r="F218" s="35" t="s">
        <v>171</v>
      </c>
      <c r="G218" s="34">
        <v>1</v>
      </c>
      <c r="H218" s="33">
        <v>5000</v>
      </c>
      <c r="I218" s="32">
        <f t="shared" si="23"/>
        <v>5000</v>
      </c>
      <c r="J218" s="35" t="s">
        <v>171</v>
      </c>
      <c r="K218" s="35" t="s">
        <v>171</v>
      </c>
      <c r="L218" s="34">
        <v>1</v>
      </c>
      <c r="M218" s="33">
        <v>5000</v>
      </c>
      <c r="N218" s="32">
        <f t="shared" si="24"/>
        <v>5000</v>
      </c>
    </row>
    <row r="219" spans="1:14" x14ac:dyDescent="0.2">
      <c r="A219" s="37" t="s">
        <v>215</v>
      </c>
      <c r="B219" s="35">
        <f t="shared" si="25"/>
        <v>193</v>
      </c>
      <c r="C219" s="35" t="s">
        <v>227</v>
      </c>
      <c r="D219" s="36" t="s">
        <v>226</v>
      </c>
      <c r="E219" s="35" t="s">
        <v>46</v>
      </c>
      <c r="F219" s="35" t="s">
        <v>79</v>
      </c>
      <c r="G219" s="34"/>
      <c r="H219" s="33"/>
      <c r="I219" s="32">
        <f t="shared" si="23"/>
        <v>0</v>
      </c>
      <c r="J219" s="35" t="s">
        <v>46</v>
      </c>
      <c r="K219" s="35" t="s">
        <v>79</v>
      </c>
      <c r="L219" s="34"/>
      <c r="M219" s="33"/>
      <c r="N219" s="32">
        <f t="shared" si="24"/>
        <v>0</v>
      </c>
    </row>
    <row r="220" spans="1:14" ht="25.5" x14ac:dyDescent="0.2">
      <c r="A220" s="37" t="s">
        <v>215</v>
      </c>
      <c r="B220" s="35">
        <f t="shared" si="25"/>
        <v>194</v>
      </c>
      <c r="C220" s="35" t="s">
        <v>225</v>
      </c>
      <c r="D220" s="36" t="s">
        <v>224</v>
      </c>
      <c r="E220" s="35" t="s">
        <v>46</v>
      </c>
      <c r="F220" s="35" t="s">
        <v>79</v>
      </c>
      <c r="G220" s="34"/>
      <c r="H220" s="33"/>
      <c r="I220" s="32">
        <f t="shared" si="23"/>
        <v>0</v>
      </c>
      <c r="J220" s="35" t="s">
        <v>46</v>
      </c>
      <c r="K220" s="35" t="s">
        <v>79</v>
      </c>
      <c r="L220" s="34"/>
      <c r="M220" s="33"/>
      <c r="N220" s="32">
        <f t="shared" si="24"/>
        <v>0</v>
      </c>
    </row>
    <row r="221" spans="1:14" ht="38.25" x14ac:dyDescent="0.2">
      <c r="A221" s="37" t="s">
        <v>215</v>
      </c>
      <c r="B221" s="35">
        <f t="shared" si="25"/>
        <v>195</v>
      </c>
      <c r="C221" s="35" t="s">
        <v>223</v>
      </c>
      <c r="D221" s="36" t="s">
        <v>222</v>
      </c>
      <c r="E221" s="35" t="s">
        <v>46</v>
      </c>
      <c r="F221" s="35" t="s">
        <v>79</v>
      </c>
      <c r="G221" s="34"/>
      <c r="H221" s="33"/>
      <c r="I221" s="32">
        <f t="shared" si="23"/>
        <v>0</v>
      </c>
      <c r="J221" s="35" t="s">
        <v>46</v>
      </c>
      <c r="K221" s="35" t="s">
        <v>79</v>
      </c>
      <c r="L221" s="34"/>
      <c r="M221" s="33"/>
      <c r="N221" s="32">
        <f t="shared" si="24"/>
        <v>0</v>
      </c>
    </row>
    <row r="222" spans="1:14" ht="114.75" x14ac:dyDescent="0.2">
      <c r="A222" s="37" t="s">
        <v>215</v>
      </c>
      <c r="B222" s="35">
        <f t="shared" si="25"/>
        <v>196</v>
      </c>
      <c r="C222" s="35" t="s">
        <v>221</v>
      </c>
      <c r="D222" s="36" t="s">
        <v>220</v>
      </c>
      <c r="E222" s="35" t="s">
        <v>46</v>
      </c>
      <c r="F222" s="35" t="s">
        <v>113</v>
      </c>
      <c r="G222" s="34"/>
      <c r="H222" s="33"/>
      <c r="I222" s="32">
        <f t="shared" si="23"/>
        <v>0</v>
      </c>
      <c r="J222" s="35" t="s">
        <v>46</v>
      </c>
      <c r="K222" s="35" t="s">
        <v>113</v>
      </c>
      <c r="L222" s="34"/>
      <c r="M222" s="33"/>
      <c r="N222" s="32">
        <f t="shared" si="24"/>
        <v>0</v>
      </c>
    </row>
    <row r="223" spans="1:14" ht="127.5" x14ac:dyDescent="0.2">
      <c r="A223" s="37" t="s">
        <v>215</v>
      </c>
      <c r="B223" s="35">
        <f t="shared" si="25"/>
        <v>197</v>
      </c>
      <c r="C223" s="35" t="s">
        <v>219</v>
      </c>
      <c r="D223" s="36" t="s">
        <v>218</v>
      </c>
      <c r="E223" s="35" t="s">
        <v>46</v>
      </c>
      <c r="F223" s="35" t="s">
        <v>79</v>
      </c>
      <c r="G223" s="34"/>
      <c r="H223" s="33"/>
      <c r="I223" s="32">
        <f t="shared" si="23"/>
        <v>0</v>
      </c>
      <c r="J223" s="35" t="s">
        <v>46</v>
      </c>
      <c r="K223" s="35" t="s">
        <v>79</v>
      </c>
      <c r="L223" s="34"/>
      <c r="M223" s="33"/>
      <c r="N223" s="32">
        <f t="shared" si="24"/>
        <v>0</v>
      </c>
    </row>
    <row r="224" spans="1:14" x14ac:dyDescent="0.2">
      <c r="A224" s="37" t="s">
        <v>215</v>
      </c>
      <c r="B224" s="35">
        <f t="shared" si="25"/>
        <v>198</v>
      </c>
      <c r="C224" s="35" t="s">
        <v>217</v>
      </c>
      <c r="D224" s="36" t="s">
        <v>216</v>
      </c>
      <c r="E224" s="35" t="s">
        <v>46</v>
      </c>
      <c r="F224" s="35" t="s">
        <v>79</v>
      </c>
      <c r="G224" s="34"/>
      <c r="H224" s="33"/>
      <c r="I224" s="32">
        <f t="shared" si="23"/>
        <v>0</v>
      </c>
      <c r="J224" s="35" t="s">
        <v>46</v>
      </c>
      <c r="K224" s="35" t="s">
        <v>79</v>
      </c>
      <c r="L224" s="34"/>
      <c r="M224" s="33"/>
      <c r="N224" s="32">
        <f t="shared" si="24"/>
        <v>0</v>
      </c>
    </row>
    <row r="225" spans="1:14" ht="63.75" x14ac:dyDescent="0.2">
      <c r="A225" s="37" t="s">
        <v>215</v>
      </c>
      <c r="B225" s="35">
        <f t="shared" si="25"/>
        <v>199</v>
      </c>
      <c r="C225" s="35" t="s">
        <v>214</v>
      </c>
      <c r="D225" s="36" t="s">
        <v>213</v>
      </c>
      <c r="E225" s="35" t="s">
        <v>46</v>
      </c>
      <c r="F225" s="35" t="s">
        <v>2</v>
      </c>
      <c r="G225" s="34"/>
      <c r="H225" s="33"/>
      <c r="I225" s="32">
        <f t="shared" si="23"/>
        <v>0</v>
      </c>
      <c r="J225" s="35" t="s">
        <v>46</v>
      </c>
      <c r="K225" s="35" t="s">
        <v>2</v>
      </c>
      <c r="L225" s="34"/>
      <c r="M225" s="33"/>
      <c r="N225" s="32">
        <f t="shared" si="24"/>
        <v>0</v>
      </c>
    </row>
    <row r="226" spans="1:14" ht="25.5" x14ac:dyDescent="0.2">
      <c r="A226" s="37" t="s">
        <v>211</v>
      </c>
      <c r="B226" s="35">
        <f t="shared" si="25"/>
        <v>200</v>
      </c>
      <c r="C226" s="35" t="s">
        <v>210</v>
      </c>
      <c r="D226" s="36" t="s">
        <v>212</v>
      </c>
      <c r="E226" s="35" t="s">
        <v>46</v>
      </c>
      <c r="F226" s="35" t="s">
        <v>113</v>
      </c>
      <c r="G226" s="34"/>
      <c r="H226" s="33"/>
      <c r="I226" s="32">
        <f t="shared" si="23"/>
        <v>0</v>
      </c>
      <c r="J226" s="35" t="s">
        <v>46</v>
      </c>
      <c r="K226" s="35" t="s">
        <v>113</v>
      </c>
      <c r="L226" s="34"/>
      <c r="M226" s="33"/>
      <c r="N226" s="32">
        <f t="shared" si="24"/>
        <v>0</v>
      </c>
    </row>
    <row r="227" spans="1:14" ht="26.25" thickBot="1" x14ac:dyDescent="0.25">
      <c r="A227" s="31" t="s">
        <v>211</v>
      </c>
      <c r="B227" s="29">
        <f t="shared" si="25"/>
        <v>201</v>
      </c>
      <c r="C227" s="29" t="s">
        <v>210</v>
      </c>
      <c r="D227" s="30" t="s">
        <v>209</v>
      </c>
      <c r="E227" s="29" t="s">
        <v>46</v>
      </c>
      <c r="F227" s="29" t="s">
        <v>113</v>
      </c>
      <c r="G227" s="28"/>
      <c r="H227" s="27"/>
      <c r="I227" s="26">
        <f t="shared" si="23"/>
        <v>0</v>
      </c>
      <c r="J227" s="29" t="s">
        <v>46</v>
      </c>
      <c r="K227" s="29" t="s">
        <v>113</v>
      </c>
      <c r="L227" s="28"/>
      <c r="M227" s="27"/>
      <c r="N227" s="26">
        <f t="shared" si="24"/>
        <v>0</v>
      </c>
    </row>
    <row r="228" spans="1:14" ht="17.25" thickBot="1" x14ac:dyDescent="0.25">
      <c r="A228" s="80"/>
      <c r="B228" s="79"/>
      <c r="C228" s="79"/>
      <c r="D228" s="78"/>
      <c r="E228" s="77"/>
      <c r="F228" s="77"/>
      <c r="G228" s="77"/>
      <c r="H228" s="62"/>
      <c r="I228" s="75"/>
      <c r="J228" s="77"/>
      <c r="K228" s="77"/>
      <c r="L228" s="77"/>
      <c r="M228" s="62"/>
      <c r="N228" s="75"/>
    </row>
    <row r="229" spans="1:14" ht="17.25" thickBot="1" x14ac:dyDescent="0.25">
      <c r="A229" s="60"/>
      <c r="B229" s="59"/>
      <c r="C229" s="59"/>
      <c r="D229" s="58" t="s">
        <v>208</v>
      </c>
      <c r="E229" s="57"/>
      <c r="F229" s="57"/>
      <c r="G229" s="57"/>
      <c r="H229" s="56"/>
      <c r="I229" s="55"/>
      <c r="J229" s="57"/>
      <c r="K229" s="57"/>
      <c r="L229" s="57"/>
      <c r="M229" s="56"/>
      <c r="N229" s="55"/>
    </row>
    <row r="230" spans="1:14" ht="25.5" x14ac:dyDescent="0.2">
      <c r="A230" s="48"/>
      <c r="B230" s="46">
        <f>B227+1</f>
        <v>202</v>
      </c>
      <c r="C230" s="46" t="s">
        <v>207</v>
      </c>
      <c r="D230" s="47" t="s">
        <v>206</v>
      </c>
      <c r="E230" s="46" t="s">
        <v>46</v>
      </c>
      <c r="F230" s="46" t="s">
        <v>79</v>
      </c>
      <c r="G230" s="45"/>
      <c r="H230" s="74"/>
      <c r="I230" s="43">
        <f>H230*G230</f>
        <v>0</v>
      </c>
      <c r="J230" s="46" t="s">
        <v>46</v>
      </c>
      <c r="K230" s="46" t="s">
        <v>79</v>
      </c>
      <c r="L230" s="45"/>
      <c r="M230" s="74"/>
      <c r="N230" s="43">
        <f>M230*L230</f>
        <v>0</v>
      </c>
    </row>
    <row r="231" spans="1:14" ht="25.5" x14ac:dyDescent="0.2">
      <c r="A231" s="37"/>
      <c r="B231" s="35">
        <f>B230+1</f>
        <v>203</v>
      </c>
      <c r="C231" s="35" t="s">
        <v>205</v>
      </c>
      <c r="D231" s="36" t="s">
        <v>204</v>
      </c>
      <c r="E231" s="35" t="s">
        <v>46</v>
      </c>
      <c r="F231" s="35" t="s">
        <v>79</v>
      </c>
      <c r="G231" s="34"/>
      <c r="H231" s="33"/>
      <c r="I231" s="32">
        <f>H231*G231</f>
        <v>0</v>
      </c>
      <c r="J231" s="35" t="s">
        <v>46</v>
      </c>
      <c r="K231" s="35" t="s">
        <v>79</v>
      </c>
      <c r="L231" s="34"/>
      <c r="M231" s="33"/>
      <c r="N231" s="32">
        <f>M231*L231</f>
        <v>0</v>
      </c>
    </row>
    <row r="232" spans="1:14" ht="25.5" x14ac:dyDescent="0.2">
      <c r="A232" s="37"/>
      <c r="B232" s="35">
        <f>B231+1</f>
        <v>204</v>
      </c>
      <c r="C232" s="35" t="s">
        <v>203</v>
      </c>
      <c r="D232" s="36" t="s">
        <v>202</v>
      </c>
      <c r="E232" s="35" t="s">
        <v>46</v>
      </c>
      <c r="F232" s="35" t="s">
        <v>79</v>
      </c>
      <c r="G232" s="34"/>
      <c r="H232" s="33"/>
      <c r="I232" s="32">
        <f>H232*G232</f>
        <v>0</v>
      </c>
      <c r="J232" s="35" t="s">
        <v>46</v>
      </c>
      <c r="K232" s="35" t="s">
        <v>79</v>
      </c>
      <c r="L232" s="34"/>
      <c r="M232" s="33"/>
      <c r="N232" s="32">
        <f>M232*L232</f>
        <v>0</v>
      </c>
    </row>
    <row r="233" spans="1:14" x14ac:dyDescent="0.2">
      <c r="A233" s="37"/>
      <c r="B233" s="35">
        <f>B232+1</f>
        <v>205</v>
      </c>
      <c r="C233" s="35" t="s">
        <v>201</v>
      </c>
      <c r="D233" s="36" t="s">
        <v>200</v>
      </c>
      <c r="E233" s="35" t="s">
        <v>46</v>
      </c>
      <c r="F233" s="35" t="s">
        <v>79</v>
      </c>
      <c r="G233" s="34"/>
      <c r="H233" s="33"/>
      <c r="I233" s="32">
        <f>H233*G233</f>
        <v>0</v>
      </c>
      <c r="J233" s="35" t="s">
        <v>46</v>
      </c>
      <c r="K233" s="35" t="s">
        <v>79</v>
      </c>
      <c r="L233" s="34"/>
      <c r="M233" s="33"/>
      <c r="N233" s="32">
        <f>M233*L233</f>
        <v>0</v>
      </c>
    </row>
    <row r="234" spans="1:14" ht="13.5" thickBot="1" x14ac:dyDescent="0.25">
      <c r="A234" s="99"/>
      <c r="B234" s="97">
        <f>B233+1</f>
        <v>206</v>
      </c>
      <c r="C234" s="97" t="s">
        <v>59</v>
      </c>
      <c r="D234" s="98" t="s">
        <v>199</v>
      </c>
      <c r="E234" s="97" t="s">
        <v>46</v>
      </c>
      <c r="F234" s="97" t="s">
        <v>79</v>
      </c>
      <c r="G234" s="96"/>
      <c r="H234" s="95"/>
      <c r="I234" s="94">
        <f>H234*G234</f>
        <v>0</v>
      </c>
      <c r="J234" s="97" t="s">
        <v>46</v>
      </c>
      <c r="K234" s="97" t="s">
        <v>79</v>
      </c>
      <c r="L234" s="96"/>
      <c r="M234" s="95"/>
      <c r="N234" s="94">
        <f>M234*L234</f>
        <v>0</v>
      </c>
    </row>
    <row r="235" spans="1:14" ht="13.5" thickBot="1" x14ac:dyDescent="0.25">
      <c r="A235" s="93"/>
      <c r="B235" s="91"/>
      <c r="C235" s="91"/>
      <c r="D235" s="92"/>
      <c r="E235" s="91"/>
      <c r="F235" s="91"/>
      <c r="G235" s="90"/>
      <c r="H235" s="89"/>
      <c r="I235" s="88"/>
      <c r="J235" s="91"/>
      <c r="K235" s="91"/>
      <c r="L235" s="90"/>
      <c r="M235" s="89"/>
      <c r="N235" s="88"/>
    </row>
    <row r="236" spans="1:14" ht="17.25" thickBot="1" x14ac:dyDescent="0.25">
      <c r="A236" s="54"/>
      <c r="B236" s="53"/>
      <c r="C236" s="53"/>
      <c r="D236" s="52" t="s">
        <v>198</v>
      </c>
      <c r="E236" s="51"/>
      <c r="F236" s="51"/>
      <c r="G236" s="51"/>
      <c r="H236" s="50"/>
      <c r="I236" s="49"/>
      <c r="J236" s="51"/>
      <c r="K236" s="51"/>
      <c r="L236" s="51"/>
      <c r="M236" s="50"/>
      <c r="N236" s="49"/>
    </row>
    <row r="237" spans="1:14" ht="25.5" x14ac:dyDescent="0.2">
      <c r="A237" s="48" t="s">
        <v>182</v>
      </c>
      <c r="B237" s="46">
        <f>B234+1</f>
        <v>207</v>
      </c>
      <c r="C237" s="46" t="s">
        <v>197</v>
      </c>
      <c r="D237" s="47" t="s">
        <v>196</v>
      </c>
      <c r="E237" s="46" t="s">
        <v>46</v>
      </c>
      <c r="F237" s="46" t="s">
        <v>113</v>
      </c>
      <c r="G237" s="45"/>
      <c r="H237" s="74"/>
      <c r="I237" s="43">
        <f t="shared" ref="I237:I245" si="26">G237*H237</f>
        <v>0</v>
      </c>
      <c r="J237" s="46" t="s">
        <v>46</v>
      </c>
      <c r="K237" s="46" t="s">
        <v>113</v>
      </c>
      <c r="L237" s="45"/>
      <c r="M237" s="74"/>
      <c r="N237" s="43">
        <f t="shared" ref="N237:N245" si="27">L237*M237</f>
        <v>0</v>
      </c>
    </row>
    <row r="238" spans="1:14" x14ac:dyDescent="0.2">
      <c r="A238" s="37" t="s">
        <v>182</v>
      </c>
      <c r="B238" s="35">
        <f t="shared" ref="B238:B245" si="28">B237+1</f>
        <v>208</v>
      </c>
      <c r="C238" s="35" t="s">
        <v>195</v>
      </c>
      <c r="D238" s="36" t="s">
        <v>194</v>
      </c>
      <c r="E238" s="35" t="s">
        <v>46</v>
      </c>
      <c r="F238" s="35" t="s">
        <v>113</v>
      </c>
      <c r="G238" s="34"/>
      <c r="H238" s="33"/>
      <c r="I238" s="32">
        <f t="shared" si="26"/>
        <v>0</v>
      </c>
      <c r="J238" s="35" t="s">
        <v>46</v>
      </c>
      <c r="K238" s="35" t="s">
        <v>113</v>
      </c>
      <c r="L238" s="34"/>
      <c r="M238" s="33"/>
      <c r="N238" s="32">
        <f t="shared" si="27"/>
        <v>0</v>
      </c>
    </row>
    <row r="239" spans="1:14" x14ac:dyDescent="0.2">
      <c r="A239" s="37" t="s">
        <v>182</v>
      </c>
      <c r="B239" s="35">
        <f t="shared" si="28"/>
        <v>209</v>
      </c>
      <c r="C239" s="35" t="s">
        <v>193</v>
      </c>
      <c r="D239" s="36" t="s">
        <v>192</v>
      </c>
      <c r="E239" s="35" t="s">
        <v>46</v>
      </c>
      <c r="F239" s="35" t="s">
        <v>113</v>
      </c>
      <c r="G239" s="34"/>
      <c r="H239" s="33"/>
      <c r="I239" s="32">
        <f t="shared" si="26"/>
        <v>0</v>
      </c>
      <c r="J239" s="35" t="s">
        <v>46</v>
      </c>
      <c r="K239" s="35" t="s">
        <v>113</v>
      </c>
      <c r="L239" s="34"/>
      <c r="M239" s="33"/>
      <c r="N239" s="32">
        <f t="shared" si="27"/>
        <v>0</v>
      </c>
    </row>
    <row r="240" spans="1:14" x14ac:dyDescent="0.2">
      <c r="A240" s="37" t="s">
        <v>182</v>
      </c>
      <c r="B240" s="35">
        <f t="shared" si="28"/>
        <v>210</v>
      </c>
      <c r="C240" s="35" t="s">
        <v>191</v>
      </c>
      <c r="D240" s="36" t="s">
        <v>190</v>
      </c>
      <c r="E240" s="35" t="s">
        <v>46</v>
      </c>
      <c r="F240" s="35" t="s">
        <v>113</v>
      </c>
      <c r="G240" s="34"/>
      <c r="H240" s="33"/>
      <c r="I240" s="32">
        <f t="shared" si="26"/>
        <v>0</v>
      </c>
      <c r="J240" s="35" t="s">
        <v>46</v>
      </c>
      <c r="K240" s="35" t="s">
        <v>113</v>
      </c>
      <c r="L240" s="34"/>
      <c r="M240" s="33"/>
      <c r="N240" s="32">
        <f t="shared" si="27"/>
        <v>0</v>
      </c>
    </row>
    <row r="241" spans="1:14" x14ac:dyDescent="0.2">
      <c r="A241" s="37" t="s">
        <v>182</v>
      </c>
      <c r="B241" s="35">
        <f t="shared" si="28"/>
        <v>211</v>
      </c>
      <c r="C241" s="35" t="s">
        <v>189</v>
      </c>
      <c r="D241" s="36" t="s">
        <v>188</v>
      </c>
      <c r="E241" s="35" t="s">
        <v>46</v>
      </c>
      <c r="F241" s="35" t="s">
        <v>113</v>
      </c>
      <c r="G241" s="34"/>
      <c r="H241" s="33"/>
      <c r="I241" s="32">
        <f t="shared" si="26"/>
        <v>0</v>
      </c>
      <c r="J241" s="35" t="s">
        <v>46</v>
      </c>
      <c r="K241" s="35" t="s">
        <v>113</v>
      </c>
      <c r="L241" s="34"/>
      <c r="M241" s="33"/>
      <c r="N241" s="32">
        <f t="shared" si="27"/>
        <v>0</v>
      </c>
    </row>
    <row r="242" spans="1:14" x14ac:dyDescent="0.2">
      <c r="A242" s="37" t="s">
        <v>182</v>
      </c>
      <c r="B242" s="35">
        <f t="shared" si="28"/>
        <v>212</v>
      </c>
      <c r="C242" s="35" t="s">
        <v>59</v>
      </c>
      <c r="D242" s="36" t="s">
        <v>187</v>
      </c>
      <c r="E242" s="35" t="s">
        <v>46</v>
      </c>
      <c r="F242" s="35" t="s">
        <v>79</v>
      </c>
      <c r="G242" s="34"/>
      <c r="H242" s="33"/>
      <c r="I242" s="32">
        <f t="shared" si="26"/>
        <v>0</v>
      </c>
      <c r="J242" s="35" t="s">
        <v>46</v>
      </c>
      <c r="K242" s="35" t="s">
        <v>79</v>
      </c>
      <c r="L242" s="34"/>
      <c r="M242" s="33"/>
      <c r="N242" s="32">
        <f t="shared" si="27"/>
        <v>0</v>
      </c>
    </row>
    <row r="243" spans="1:14" ht="25.5" x14ac:dyDescent="0.2">
      <c r="A243" s="37" t="s">
        <v>182</v>
      </c>
      <c r="B243" s="35">
        <f t="shared" si="28"/>
        <v>213</v>
      </c>
      <c r="C243" s="35" t="s">
        <v>186</v>
      </c>
      <c r="D243" s="36" t="s">
        <v>185</v>
      </c>
      <c r="E243" s="35" t="s">
        <v>46</v>
      </c>
      <c r="F243" s="35" t="s">
        <v>113</v>
      </c>
      <c r="G243" s="34"/>
      <c r="H243" s="33"/>
      <c r="I243" s="32">
        <f t="shared" si="26"/>
        <v>0</v>
      </c>
      <c r="J243" s="35" t="s">
        <v>46</v>
      </c>
      <c r="K243" s="35" t="s">
        <v>113</v>
      </c>
      <c r="L243" s="34"/>
      <c r="M243" s="33"/>
      <c r="N243" s="32">
        <f t="shared" si="27"/>
        <v>0</v>
      </c>
    </row>
    <row r="244" spans="1:14" ht="25.5" x14ac:dyDescent="0.2">
      <c r="A244" s="37" t="s">
        <v>182</v>
      </c>
      <c r="B244" s="35">
        <f t="shared" si="28"/>
        <v>214</v>
      </c>
      <c r="C244" s="40" t="s">
        <v>184</v>
      </c>
      <c r="D244" s="36" t="s">
        <v>183</v>
      </c>
      <c r="E244" s="40" t="s">
        <v>46</v>
      </c>
      <c r="F244" s="40" t="s">
        <v>79</v>
      </c>
      <c r="G244" s="40"/>
      <c r="H244" s="87"/>
      <c r="I244" s="32">
        <f t="shared" si="26"/>
        <v>0</v>
      </c>
      <c r="J244" s="40" t="s">
        <v>46</v>
      </c>
      <c r="K244" s="40" t="s">
        <v>79</v>
      </c>
      <c r="L244" s="40"/>
      <c r="M244" s="87"/>
      <c r="N244" s="32">
        <f t="shared" si="27"/>
        <v>0</v>
      </c>
    </row>
    <row r="245" spans="1:14" ht="17.25" thickBot="1" x14ac:dyDescent="0.25">
      <c r="A245" s="31" t="s">
        <v>182</v>
      </c>
      <c r="B245" s="29">
        <f t="shared" si="28"/>
        <v>215</v>
      </c>
      <c r="C245" s="86" t="s">
        <v>59</v>
      </c>
      <c r="D245" s="85" t="s">
        <v>181</v>
      </c>
      <c r="E245" s="81" t="s">
        <v>46</v>
      </c>
      <c r="F245" s="81" t="s">
        <v>79</v>
      </c>
      <c r="G245" s="81"/>
      <c r="H245" s="27"/>
      <c r="I245" s="26">
        <f t="shared" si="26"/>
        <v>0</v>
      </c>
      <c r="J245" s="81" t="s">
        <v>46</v>
      </c>
      <c r="K245" s="81" t="s">
        <v>79</v>
      </c>
      <c r="L245" s="81"/>
      <c r="M245" s="27"/>
      <c r="N245" s="26">
        <f t="shared" si="27"/>
        <v>0</v>
      </c>
    </row>
    <row r="246" spans="1:14" ht="17.25" thickBot="1" x14ac:dyDescent="0.25">
      <c r="A246" s="84"/>
      <c r="B246" s="83"/>
      <c r="C246" s="83"/>
      <c r="D246" s="82"/>
      <c r="E246" s="77"/>
      <c r="F246" s="77"/>
      <c r="G246" s="77"/>
      <c r="H246" s="62"/>
      <c r="I246" s="75"/>
      <c r="J246" s="77"/>
      <c r="K246" s="77"/>
      <c r="L246" s="77"/>
      <c r="M246" s="62"/>
      <c r="N246" s="75"/>
    </row>
    <row r="247" spans="1:14" ht="17.25" thickBot="1" x14ac:dyDescent="0.25">
      <c r="A247" s="60"/>
      <c r="B247" s="59"/>
      <c r="C247" s="59"/>
      <c r="D247" s="58" t="s">
        <v>180</v>
      </c>
      <c r="E247" s="57"/>
      <c r="F247" s="57"/>
      <c r="G247" s="57"/>
      <c r="H247" s="56"/>
      <c r="I247" s="55"/>
      <c r="J247" s="57"/>
      <c r="K247" s="57"/>
      <c r="L247" s="57"/>
      <c r="M247" s="56"/>
      <c r="N247" s="55"/>
    </row>
    <row r="248" spans="1:14" x14ac:dyDescent="0.2">
      <c r="A248" s="48"/>
      <c r="B248" s="46">
        <f>B245+1</f>
        <v>216</v>
      </c>
      <c r="C248" s="46" t="s">
        <v>179</v>
      </c>
      <c r="D248" s="47" t="s">
        <v>178</v>
      </c>
      <c r="E248" s="46" t="s">
        <v>46</v>
      </c>
      <c r="F248" s="46" t="s">
        <v>1</v>
      </c>
      <c r="G248" s="45"/>
      <c r="H248" s="74"/>
      <c r="I248" s="43">
        <f>G248*H248</f>
        <v>0</v>
      </c>
      <c r="J248" s="46" t="s">
        <v>46</v>
      </c>
      <c r="K248" s="46" t="s">
        <v>1</v>
      </c>
      <c r="L248" s="45"/>
      <c r="M248" s="74"/>
      <c r="N248" s="43">
        <f>L248*M248</f>
        <v>0</v>
      </c>
    </row>
    <row r="249" spans="1:14" x14ac:dyDescent="0.2">
      <c r="A249" s="37"/>
      <c r="B249" s="35">
        <f>B248+1</f>
        <v>217</v>
      </c>
      <c r="C249" s="35" t="s">
        <v>177</v>
      </c>
      <c r="D249" s="36" t="s">
        <v>176</v>
      </c>
      <c r="E249" s="35" t="s">
        <v>46</v>
      </c>
      <c r="F249" s="35" t="s">
        <v>1</v>
      </c>
      <c r="G249" s="34"/>
      <c r="H249" s="33"/>
      <c r="I249" s="32">
        <f>G249*H249</f>
        <v>0</v>
      </c>
      <c r="J249" s="35" t="s">
        <v>46</v>
      </c>
      <c r="K249" s="35" t="s">
        <v>1</v>
      </c>
      <c r="L249" s="34"/>
      <c r="M249" s="33"/>
      <c r="N249" s="32">
        <f>L249*M249</f>
        <v>0</v>
      </c>
    </row>
    <row r="250" spans="1:14" x14ac:dyDescent="0.2">
      <c r="A250" s="37"/>
      <c r="B250" s="35">
        <f>B249+1</f>
        <v>218</v>
      </c>
      <c r="C250" s="35" t="s">
        <v>175</v>
      </c>
      <c r="D250" s="36" t="s">
        <v>174</v>
      </c>
      <c r="E250" s="35" t="s">
        <v>171</v>
      </c>
      <c r="F250" s="35" t="s">
        <v>171</v>
      </c>
      <c r="G250" s="40">
        <v>1</v>
      </c>
      <c r="H250" s="33">
        <v>5000</v>
      </c>
      <c r="I250" s="32">
        <f>G250*H250</f>
        <v>5000</v>
      </c>
      <c r="J250" s="35" t="s">
        <v>171</v>
      </c>
      <c r="K250" s="35" t="s">
        <v>171</v>
      </c>
      <c r="L250" s="40">
        <v>1</v>
      </c>
      <c r="M250" s="33">
        <v>5000</v>
      </c>
      <c r="N250" s="32">
        <f>L250*M250</f>
        <v>5000</v>
      </c>
    </row>
    <row r="251" spans="1:14" ht="13.5" thickBot="1" x14ac:dyDescent="0.25">
      <c r="A251" s="31"/>
      <c r="B251" s="29">
        <f>B250+1</f>
        <v>219</v>
      </c>
      <c r="C251" s="29" t="s">
        <v>173</v>
      </c>
      <c r="D251" s="30" t="s">
        <v>172</v>
      </c>
      <c r="E251" s="29" t="s">
        <v>171</v>
      </c>
      <c r="F251" s="29" t="s">
        <v>171</v>
      </c>
      <c r="G251" s="81">
        <v>1</v>
      </c>
      <c r="H251" s="27">
        <v>5000</v>
      </c>
      <c r="I251" s="26">
        <f>G251*H251</f>
        <v>5000</v>
      </c>
      <c r="J251" s="29" t="s">
        <v>171</v>
      </c>
      <c r="K251" s="29" t="s">
        <v>171</v>
      </c>
      <c r="L251" s="81">
        <v>1</v>
      </c>
      <c r="M251" s="27">
        <v>5000</v>
      </c>
      <c r="N251" s="26">
        <f>L251*M251</f>
        <v>5000</v>
      </c>
    </row>
    <row r="252" spans="1:14" ht="13.5" thickBot="1" x14ac:dyDescent="0.25">
      <c r="A252" s="66"/>
      <c r="B252" s="64"/>
      <c r="C252" s="64"/>
      <c r="D252" s="65"/>
      <c r="E252" s="64"/>
      <c r="F252" s="64"/>
      <c r="G252" s="63"/>
      <c r="H252" s="62"/>
      <c r="I252" s="61"/>
      <c r="J252" s="64"/>
      <c r="K252" s="64"/>
      <c r="L252" s="63"/>
      <c r="M252" s="62"/>
      <c r="N252" s="61"/>
    </row>
    <row r="253" spans="1:14" ht="17.25" thickBot="1" x14ac:dyDescent="0.25">
      <c r="A253" s="60"/>
      <c r="B253" s="59"/>
      <c r="C253" s="59"/>
      <c r="D253" s="58" t="s">
        <v>170</v>
      </c>
      <c r="E253" s="57"/>
      <c r="F253" s="57"/>
      <c r="G253" s="57"/>
      <c r="H253" s="56"/>
      <c r="I253" s="55"/>
      <c r="J253" s="57"/>
      <c r="K253" s="57"/>
      <c r="L253" s="57"/>
      <c r="M253" s="56"/>
      <c r="N253" s="55"/>
    </row>
    <row r="254" spans="1:14" ht="25.5" x14ac:dyDescent="0.2">
      <c r="A254" s="48"/>
      <c r="B254" s="46">
        <f>B251+1</f>
        <v>220</v>
      </c>
      <c r="C254" s="46" t="s">
        <v>169</v>
      </c>
      <c r="D254" s="47" t="s">
        <v>168</v>
      </c>
      <c r="E254" s="46" t="s">
        <v>46</v>
      </c>
      <c r="F254" s="46" t="s">
        <v>1</v>
      </c>
      <c r="G254" s="45"/>
      <c r="H254" s="74"/>
      <c r="I254" s="43">
        <f>G254*H254</f>
        <v>0</v>
      </c>
      <c r="J254" s="46" t="s">
        <v>46</v>
      </c>
      <c r="K254" s="46" t="s">
        <v>1</v>
      </c>
      <c r="L254" s="45"/>
      <c r="M254" s="74"/>
      <c r="N254" s="43">
        <f>L254*M254</f>
        <v>0</v>
      </c>
    </row>
    <row r="255" spans="1:14" x14ac:dyDescent="0.2">
      <c r="A255" s="37"/>
      <c r="B255" s="35">
        <f>B254+1</f>
        <v>221</v>
      </c>
      <c r="C255" s="35" t="s">
        <v>167</v>
      </c>
      <c r="D255" s="36" t="s">
        <v>166</v>
      </c>
      <c r="E255" s="35" t="s">
        <v>46</v>
      </c>
      <c r="F255" s="35" t="s">
        <v>1</v>
      </c>
      <c r="G255" s="34"/>
      <c r="H255" s="33"/>
      <c r="I255" s="32">
        <f>G255*H255</f>
        <v>0</v>
      </c>
      <c r="J255" s="35" t="s">
        <v>46</v>
      </c>
      <c r="K255" s="35" t="s">
        <v>1</v>
      </c>
      <c r="L255" s="34"/>
      <c r="M255" s="33"/>
      <c r="N255" s="32">
        <f>L255*M255</f>
        <v>0</v>
      </c>
    </row>
    <row r="256" spans="1:14" ht="25.5" x14ac:dyDescent="0.2">
      <c r="A256" s="37"/>
      <c r="B256" s="35">
        <f>B255+1</f>
        <v>222</v>
      </c>
      <c r="C256" s="35" t="s">
        <v>165</v>
      </c>
      <c r="D256" s="36" t="s">
        <v>164</v>
      </c>
      <c r="E256" s="35" t="s">
        <v>46</v>
      </c>
      <c r="F256" s="35" t="s">
        <v>1</v>
      </c>
      <c r="G256" s="34"/>
      <c r="H256" s="33"/>
      <c r="I256" s="32">
        <f>G256*H256</f>
        <v>0</v>
      </c>
      <c r="J256" s="35" t="s">
        <v>46</v>
      </c>
      <c r="K256" s="35" t="s">
        <v>1</v>
      </c>
      <c r="L256" s="34"/>
      <c r="M256" s="33"/>
      <c r="N256" s="32">
        <f>L256*M256</f>
        <v>0</v>
      </c>
    </row>
    <row r="257" spans="1:14" ht="38.25" x14ac:dyDescent="0.2">
      <c r="A257" s="37"/>
      <c r="B257" s="35">
        <f>B256+1</f>
        <v>223</v>
      </c>
      <c r="C257" s="35" t="s">
        <v>163</v>
      </c>
      <c r="D257" s="36" t="s">
        <v>162</v>
      </c>
      <c r="E257" s="35" t="s">
        <v>46</v>
      </c>
      <c r="F257" s="35" t="s">
        <v>1</v>
      </c>
      <c r="G257" s="34"/>
      <c r="H257" s="33"/>
      <c r="I257" s="32">
        <f>G257*H257</f>
        <v>0</v>
      </c>
      <c r="J257" s="35" t="s">
        <v>46</v>
      </c>
      <c r="K257" s="35" t="s">
        <v>1</v>
      </c>
      <c r="L257" s="34"/>
      <c r="M257" s="33"/>
      <c r="N257" s="32">
        <f>L257*M257</f>
        <v>0</v>
      </c>
    </row>
    <row r="258" spans="1:14" ht="26.25" thickBot="1" x14ac:dyDescent="0.25">
      <c r="A258" s="31"/>
      <c r="B258" s="29">
        <f>B257+1</f>
        <v>224</v>
      </c>
      <c r="C258" s="29" t="s">
        <v>161</v>
      </c>
      <c r="D258" s="30" t="s">
        <v>160</v>
      </c>
      <c r="E258" s="29" t="s">
        <v>46</v>
      </c>
      <c r="F258" s="29" t="s">
        <v>113</v>
      </c>
      <c r="G258" s="28"/>
      <c r="H258" s="27"/>
      <c r="I258" s="26">
        <f>G258*H258</f>
        <v>0</v>
      </c>
      <c r="J258" s="29" t="s">
        <v>46</v>
      </c>
      <c r="K258" s="29" t="s">
        <v>113</v>
      </c>
      <c r="L258" s="28"/>
      <c r="M258" s="27"/>
      <c r="N258" s="26">
        <f>L258*M258</f>
        <v>0</v>
      </c>
    </row>
    <row r="259" spans="1:14" ht="17.25" thickBot="1" x14ac:dyDescent="0.25">
      <c r="A259" s="80"/>
      <c r="B259" s="79"/>
      <c r="C259" s="79"/>
      <c r="D259" s="78"/>
      <c r="E259" s="77"/>
      <c r="F259" s="77"/>
      <c r="G259" s="77"/>
      <c r="H259" s="76"/>
      <c r="I259" s="75"/>
      <c r="J259" s="77"/>
      <c r="K259" s="77"/>
      <c r="L259" s="77"/>
      <c r="M259" s="76"/>
      <c r="N259" s="75"/>
    </row>
    <row r="260" spans="1:14" ht="17.25" thickBot="1" x14ac:dyDescent="0.25">
      <c r="A260" s="60"/>
      <c r="B260" s="59"/>
      <c r="C260" s="59"/>
      <c r="D260" s="58" t="s">
        <v>159</v>
      </c>
      <c r="E260" s="57"/>
      <c r="F260" s="57"/>
      <c r="G260" s="57"/>
      <c r="H260" s="56"/>
      <c r="I260" s="55"/>
      <c r="J260" s="57"/>
      <c r="K260" s="57"/>
      <c r="L260" s="57"/>
      <c r="M260" s="56"/>
      <c r="N260" s="55"/>
    </row>
    <row r="261" spans="1:14" x14ac:dyDescent="0.2">
      <c r="A261" s="48"/>
      <c r="B261" s="46">
        <f>B258+1</f>
        <v>225</v>
      </c>
      <c r="C261" s="46" t="s">
        <v>158</v>
      </c>
      <c r="D261" s="47" t="s">
        <v>157</v>
      </c>
      <c r="E261" s="46" t="s">
        <v>46</v>
      </c>
      <c r="F261" s="46" t="s">
        <v>146</v>
      </c>
      <c r="G261" s="45"/>
      <c r="H261" s="74"/>
      <c r="I261" s="43">
        <f t="shared" ref="I261:I274" si="29">G261*H261</f>
        <v>0</v>
      </c>
      <c r="J261" s="46" t="s">
        <v>46</v>
      </c>
      <c r="K261" s="46" t="s">
        <v>146</v>
      </c>
      <c r="L261" s="45"/>
      <c r="M261" s="74"/>
      <c r="N261" s="43">
        <f t="shared" ref="N261:N274" si="30">L261*M261</f>
        <v>0</v>
      </c>
    </row>
    <row r="262" spans="1:14" x14ac:dyDescent="0.2">
      <c r="A262" s="37"/>
      <c r="B262" s="35">
        <f t="shared" ref="B262:B274" si="31">B261+1</f>
        <v>226</v>
      </c>
      <c r="C262" s="35" t="s">
        <v>156</v>
      </c>
      <c r="D262" s="36" t="s">
        <v>155</v>
      </c>
      <c r="E262" s="35" t="s">
        <v>46</v>
      </c>
      <c r="F262" s="35" t="s">
        <v>146</v>
      </c>
      <c r="G262" s="34"/>
      <c r="H262" s="33"/>
      <c r="I262" s="32">
        <f t="shared" si="29"/>
        <v>0</v>
      </c>
      <c r="J262" s="35" t="s">
        <v>46</v>
      </c>
      <c r="K262" s="35" t="s">
        <v>146</v>
      </c>
      <c r="L262" s="34"/>
      <c r="M262" s="33"/>
      <c r="N262" s="32">
        <f t="shared" si="30"/>
        <v>0</v>
      </c>
    </row>
    <row r="263" spans="1:14" x14ac:dyDescent="0.2">
      <c r="A263" s="37"/>
      <c r="B263" s="35">
        <f t="shared" si="31"/>
        <v>227</v>
      </c>
      <c r="C263" s="35" t="s">
        <v>154</v>
      </c>
      <c r="D263" s="36" t="s">
        <v>153</v>
      </c>
      <c r="E263" s="35" t="s">
        <v>46</v>
      </c>
      <c r="F263" s="35" t="s">
        <v>146</v>
      </c>
      <c r="G263" s="34"/>
      <c r="H263" s="33"/>
      <c r="I263" s="32">
        <f t="shared" si="29"/>
        <v>0</v>
      </c>
      <c r="J263" s="35" t="s">
        <v>46</v>
      </c>
      <c r="K263" s="35" t="s">
        <v>146</v>
      </c>
      <c r="L263" s="34"/>
      <c r="M263" s="33"/>
      <c r="N263" s="32">
        <f t="shared" si="30"/>
        <v>0</v>
      </c>
    </row>
    <row r="264" spans="1:14" x14ac:dyDescent="0.2">
      <c r="A264" s="37"/>
      <c r="B264" s="35">
        <f t="shared" si="31"/>
        <v>228</v>
      </c>
      <c r="C264" s="35" t="s">
        <v>152</v>
      </c>
      <c r="D264" s="36" t="s">
        <v>151</v>
      </c>
      <c r="E264" s="35" t="s">
        <v>46</v>
      </c>
      <c r="F264" s="35" t="s">
        <v>146</v>
      </c>
      <c r="G264" s="34"/>
      <c r="H264" s="33"/>
      <c r="I264" s="32">
        <f t="shared" si="29"/>
        <v>0</v>
      </c>
      <c r="J264" s="35" t="s">
        <v>46</v>
      </c>
      <c r="K264" s="35" t="s">
        <v>146</v>
      </c>
      <c r="L264" s="34"/>
      <c r="M264" s="33"/>
      <c r="N264" s="32">
        <f t="shared" si="30"/>
        <v>0</v>
      </c>
    </row>
    <row r="265" spans="1:14" x14ac:dyDescent="0.2">
      <c r="A265" s="37"/>
      <c r="B265" s="35">
        <f t="shared" si="31"/>
        <v>229</v>
      </c>
      <c r="C265" s="35" t="s">
        <v>150</v>
      </c>
      <c r="D265" s="36" t="s">
        <v>149</v>
      </c>
      <c r="E265" s="35" t="s">
        <v>46</v>
      </c>
      <c r="F265" s="35" t="s">
        <v>146</v>
      </c>
      <c r="G265" s="34"/>
      <c r="H265" s="33"/>
      <c r="I265" s="32">
        <f t="shared" si="29"/>
        <v>0</v>
      </c>
      <c r="J265" s="35" t="s">
        <v>46</v>
      </c>
      <c r="K265" s="35" t="s">
        <v>146</v>
      </c>
      <c r="L265" s="34"/>
      <c r="M265" s="33"/>
      <c r="N265" s="32">
        <f t="shared" si="30"/>
        <v>0</v>
      </c>
    </row>
    <row r="266" spans="1:14" x14ac:dyDescent="0.2">
      <c r="A266" s="37"/>
      <c r="B266" s="35">
        <f t="shared" si="31"/>
        <v>230</v>
      </c>
      <c r="C266" s="35" t="s">
        <v>148</v>
      </c>
      <c r="D266" s="36" t="s">
        <v>147</v>
      </c>
      <c r="E266" s="35" t="s">
        <v>46</v>
      </c>
      <c r="F266" s="35" t="s">
        <v>146</v>
      </c>
      <c r="G266" s="34"/>
      <c r="H266" s="33"/>
      <c r="I266" s="32">
        <f t="shared" si="29"/>
        <v>0</v>
      </c>
      <c r="J266" s="35" t="s">
        <v>46</v>
      </c>
      <c r="K266" s="35" t="s">
        <v>146</v>
      </c>
      <c r="L266" s="34"/>
      <c r="M266" s="33"/>
      <c r="N266" s="32">
        <f t="shared" si="30"/>
        <v>0</v>
      </c>
    </row>
    <row r="267" spans="1:14" x14ac:dyDescent="0.2">
      <c r="A267" s="37" t="s">
        <v>145</v>
      </c>
      <c r="B267" s="35">
        <f t="shared" si="31"/>
        <v>231</v>
      </c>
      <c r="C267" s="35" t="s">
        <v>144</v>
      </c>
      <c r="D267" s="36" t="s">
        <v>143</v>
      </c>
      <c r="E267" s="35" t="s">
        <v>43</v>
      </c>
      <c r="F267" s="35" t="s">
        <v>43</v>
      </c>
      <c r="G267" s="34"/>
      <c r="H267" s="33"/>
      <c r="I267" s="32">
        <f t="shared" si="29"/>
        <v>0</v>
      </c>
      <c r="J267" s="35" t="s">
        <v>43</v>
      </c>
      <c r="K267" s="35" t="s">
        <v>43</v>
      </c>
      <c r="L267" s="34"/>
      <c r="M267" s="33"/>
      <c r="N267" s="32">
        <f t="shared" si="30"/>
        <v>0</v>
      </c>
    </row>
    <row r="268" spans="1:14" ht="25.5" x14ac:dyDescent="0.2">
      <c r="A268" s="37" t="s">
        <v>140</v>
      </c>
      <c r="B268" s="35">
        <f t="shared" si="31"/>
        <v>232</v>
      </c>
      <c r="C268" s="35" t="s">
        <v>142</v>
      </c>
      <c r="D268" s="36" t="s">
        <v>141</v>
      </c>
      <c r="E268" s="35" t="s">
        <v>43</v>
      </c>
      <c r="F268" s="35" t="s">
        <v>43</v>
      </c>
      <c r="G268" s="34"/>
      <c r="H268" s="33"/>
      <c r="I268" s="32">
        <f t="shared" si="29"/>
        <v>0</v>
      </c>
      <c r="J268" s="35" t="s">
        <v>43</v>
      </c>
      <c r="K268" s="35" t="s">
        <v>43</v>
      </c>
      <c r="L268" s="34"/>
      <c r="M268" s="33"/>
      <c r="N268" s="32">
        <f t="shared" si="30"/>
        <v>0</v>
      </c>
    </row>
    <row r="269" spans="1:14" x14ac:dyDescent="0.2">
      <c r="A269" s="37" t="s">
        <v>140</v>
      </c>
      <c r="B269" s="35">
        <f t="shared" si="31"/>
        <v>233</v>
      </c>
      <c r="C269" s="35" t="s">
        <v>139</v>
      </c>
      <c r="D269" s="36" t="s">
        <v>138</v>
      </c>
      <c r="E269" s="35" t="s">
        <v>43</v>
      </c>
      <c r="F269" s="35" t="s">
        <v>43</v>
      </c>
      <c r="G269" s="34"/>
      <c r="H269" s="33"/>
      <c r="I269" s="32">
        <f t="shared" si="29"/>
        <v>0</v>
      </c>
      <c r="J269" s="35" t="s">
        <v>43</v>
      </c>
      <c r="K269" s="35" t="s">
        <v>43</v>
      </c>
      <c r="L269" s="34"/>
      <c r="M269" s="33"/>
      <c r="N269" s="32">
        <f t="shared" si="30"/>
        <v>0</v>
      </c>
    </row>
    <row r="270" spans="1:14" ht="25.5" x14ac:dyDescent="0.2">
      <c r="A270" s="37"/>
      <c r="B270" s="35">
        <f t="shared" si="31"/>
        <v>234</v>
      </c>
      <c r="C270" s="35" t="s">
        <v>133</v>
      </c>
      <c r="D270" s="36" t="s">
        <v>137</v>
      </c>
      <c r="E270" s="35" t="s">
        <v>43</v>
      </c>
      <c r="F270" s="35" t="s">
        <v>43</v>
      </c>
      <c r="G270" s="34"/>
      <c r="H270" s="33"/>
      <c r="I270" s="32">
        <f t="shared" si="29"/>
        <v>0</v>
      </c>
      <c r="J270" s="35" t="s">
        <v>43</v>
      </c>
      <c r="K270" s="35" t="s">
        <v>43</v>
      </c>
      <c r="L270" s="34"/>
      <c r="M270" s="33"/>
      <c r="N270" s="32">
        <f t="shared" si="30"/>
        <v>0</v>
      </c>
    </row>
    <row r="271" spans="1:14" x14ac:dyDescent="0.2">
      <c r="A271" s="37"/>
      <c r="B271" s="35">
        <f t="shared" si="31"/>
        <v>235</v>
      </c>
      <c r="C271" s="35" t="s">
        <v>133</v>
      </c>
      <c r="D271" s="36" t="s">
        <v>136</v>
      </c>
      <c r="E271" s="35" t="s">
        <v>43</v>
      </c>
      <c r="F271" s="35" t="s">
        <v>43</v>
      </c>
      <c r="G271" s="34"/>
      <c r="H271" s="33"/>
      <c r="I271" s="32">
        <f t="shared" si="29"/>
        <v>0</v>
      </c>
      <c r="J271" s="35" t="s">
        <v>43</v>
      </c>
      <c r="K271" s="35" t="s">
        <v>43</v>
      </c>
      <c r="L271" s="34"/>
      <c r="M271" s="33"/>
      <c r="N271" s="32">
        <f t="shared" si="30"/>
        <v>0</v>
      </c>
    </row>
    <row r="272" spans="1:14" ht="51" x14ac:dyDescent="0.2">
      <c r="A272" s="37"/>
      <c r="B272" s="35">
        <f t="shared" si="31"/>
        <v>236</v>
      </c>
      <c r="C272" s="35" t="s">
        <v>133</v>
      </c>
      <c r="D272" s="36" t="s">
        <v>135</v>
      </c>
      <c r="E272" s="35" t="s">
        <v>43</v>
      </c>
      <c r="F272" s="35" t="s">
        <v>43</v>
      </c>
      <c r="G272" s="34"/>
      <c r="H272" s="33"/>
      <c r="I272" s="32">
        <f t="shared" si="29"/>
        <v>0</v>
      </c>
      <c r="J272" s="35" t="s">
        <v>43</v>
      </c>
      <c r="K272" s="35" t="s">
        <v>43</v>
      </c>
      <c r="L272" s="34"/>
      <c r="M272" s="33"/>
      <c r="N272" s="32">
        <f t="shared" si="30"/>
        <v>0</v>
      </c>
    </row>
    <row r="273" spans="1:14" ht="51" x14ac:dyDescent="0.2">
      <c r="A273" s="37"/>
      <c r="B273" s="35">
        <f t="shared" si="31"/>
        <v>237</v>
      </c>
      <c r="C273" s="35" t="s">
        <v>133</v>
      </c>
      <c r="D273" s="36" t="s">
        <v>134</v>
      </c>
      <c r="E273" s="35" t="s">
        <v>43</v>
      </c>
      <c r="F273" s="35" t="s">
        <v>43</v>
      </c>
      <c r="G273" s="34"/>
      <c r="H273" s="33"/>
      <c r="I273" s="32">
        <f t="shared" si="29"/>
        <v>0</v>
      </c>
      <c r="J273" s="35" t="s">
        <v>43</v>
      </c>
      <c r="K273" s="35" t="s">
        <v>43</v>
      </c>
      <c r="L273" s="34"/>
      <c r="M273" s="33"/>
      <c r="N273" s="32">
        <f t="shared" si="30"/>
        <v>0</v>
      </c>
    </row>
    <row r="274" spans="1:14" ht="13.5" thickBot="1" x14ac:dyDescent="0.25">
      <c r="A274" s="31"/>
      <c r="B274" s="29">
        <f t="shared" si="31"/>
        <v>238</v>
      </c>
      <c r="C274" s="29" t="s">
        <v>133</v>
      </c>
      <c r="D274" s="30" t="s">
        <v>132</v>
      </c>
      <c r="E274" s="29" t="s">
        <v>131</v>
      </c>
      <c r="F274" s="29" t="s">
        <v>131</v>
      </c>
      <c r="G274" s="28">
        <v>1</v>
      </c>
      <c r="H274" s="27">
        <v>10000</v>
      </c>
      <c r="I274" s="26">
        <f t="shared" si="29"/>
        <v>10000</v>
      </c>
      <c r="J274" s="29" t="s">
        <v>131</v>
      </c>
      <c r="K274" s="29" t="s">
        <v>131</v>
      </c>
      <c r="L274" s="28">
        <v>1</v>
      </c>
      <c r="M274" s="27">
        <v>10000</v>
      </c>
      <c r="N274" s="26">
        <f t="shared" si="30"/>
        <v>10000</v>
      </c>
    </row>
    <row r="275" spans="1:14" ht="17.25" thickBot="1" x14ac:dyDescent="0.25">
      <c r="A275" s="80"/>
      <c r="B275" s="79"/>
      <c r="C275" s="79"/>
      <c r="D275" s="78"/>
      <c r="E275" s="77"/>
      <c r="F275" s="77"/>
      <c r="G275" s="77"/>
      <c r="H275" s="76"/>
      <c r="I275" s="75"/>
      <c r="J275" s="77"/>
      <c r="K275" s="77"/>
      <c r="L275" s="77"/>
      <c r="M275" s="76"/>
      <c r="N275" s="75"/>
    </row>
    <row r="276" spans="1:14" ht="17.25" thickBot="1" x14ac:dyDescent="0.25">
      <c r="A276" s="60"/>
      <c r="B276" s="59"/>
      <c r="C276" s="59"/>
      <c r="D276" s="58" t="s">
        <v>130</v>
      </c>
      <c r="E276" s="57"/>
      <c r="F276" s="57"/>
      <c r="G276" s="57"/>
      <c r="H276" s="56"/>
      <c r="I276" s="55"/>
      <c r="J276" s="57"/>
      <c r="K276" s="57"/>
      <c r="L276" s="57"/>
      <c r="M276" s="56"/>
      <c r="N276" s="55"/>
    </row>
    <row r="277" spans="1:14" ht="51" x14ac:dyDescent="0.2">
      <c r="A277" s="48" t="s">
        <v>129</v>
      </c>
      <c r="B277" s="46">
        <f>B274+1</f>
        <v>239</v>
      </c>
      <c r="C277" s="46" t="s">
        <v>59</v>
      </c>
      <c r="D277" s="47" t="s">
        <v>128</v>
      </c>
      <c r="E277" s="46" t="s">
        <v>46</v>
      </c>
      <c r="F277" s="46" t="s">
        <v>113</v>
      </c>
      <c r="G277" s="45"/>
      <c r="H277" s="74"/>
      <c r="I277" s="43">
        <f>G277*H277</f>
        <v>0</v>
      </c>
      <c r="J277" s="46" t="s">
        <v>46</v>
      </c>
      <c r="K277" s="46" t="s">
        <v>113</v>
      </c>
      <c r="L277" s="45"/>
      <c r="M277" s="74"/>
      <c r="N277" s="43">
        <f>L277*M277</f>
        <v>0</v>
      </c>
    </row>
    <row r="278" spans="1:14" ht="38.25" x14ac:dyDescent="0.2">
      <c r="A278" s="37" t="s">
        <v>127</v>
      </c>
      <c r="B278" s="35">
        <f>B277+1</f>
        <v>240</v>
      </c>
      <c r="C278" s="35" t="s">
        <v>59</v>
      </c>
      <c r="D278" s="36" t="s">
        <v>126</v>
      </c>
      <c r="E278" s="35" t="s">
        <v>46</v>
      </c>
      <c r="F278" s="35" t="s">
        <v>113</v>
      </c>
      <c r="G278" s="34"/>
      <c r="H278" s="33"/>
      <c r="I278" s="32">
        <f>G278*H278</f>
        <v>0</v>
      </c>
      <c r="J278" s="35" t="s">
        <v>46</v>
      </c>
      <c r="K278" s="35" t="s">
        <v>113</v>
      </c>
      <c r="L278" s="34"/>
      <c r="M278" s="33"/>
      <c r="N278" s="32">
        <f>L278*M278</f>
        <v>0</v>
      </c>
    </row>
    <row r="279" spans="1:14" ht="38.25" x14ac:dyDescent="0.2">
      <c r="A279" s="37" t="s">
        <v>125</v>
      </c>
      <c r="B279" s="35">
        <f>B278+1</f>
        <v>241</v>
      </c>
      <c r="C279" s="35" t="s">
        <v>59</v>
      </c>
      <c r="D279" s="36" t="s">
        <v>124</v>
      </c>
      <c r="E279" s="35" t="s">
        <v>46</v>
      </c>
      <c r="F279" s="35" t="s">
        <v>113</v>
      </c>
      <c r="G279" s="34"/>
      <c r="H279" s="33"/>
      <c r="I279" s="32">
        <f>G279*H279</f>
        <v>0</v>
      </c>
      <c r="J279" s="35" t="s">
        <v>46</v>
      </c>
      <c r="K279" s="35" t="s">
        <v>113</v>
      </c>
      <c r="L279" s="34"/>
      <c r="M279" s="33"/>
      <c r="N279" s="32">
        <f>L279*M279</f>
        <v>0</v>
      </c>
    </row>
    <row r="280" spans="1:14" ht="13.5" thickBot="1" x14ac:dyDescent="0.25">
      <c r="A280" s="31"/>
      <c r="B280" s="29">
        <f>B279+1</f>
        <v>242</v>
      </c>
      <c r="C280" s="29" t="s">
        <v>59</v>
      </c>
      <c r="D280" s="30" t="s">
        <v>123</v>
      </c>
      <c r="E280" s="29" t="s">
        <v>46</v>
      </c>
      <c r="F280" s="29" t="s">
        <v>113</v>
      </c>
      <c r="G280" s="28"/>
      <c r="H280" s="27"/>
      <c r="I280" s="26">
        <f>G280*H280</f>
        <v>0</v>
      </c>
      <c r="J280" s="29" t="s">
        <v>46</v>
      </c>
      <c r="K280" s="29" t="s">
        <v>113</v>
      </c>
      <c r="L280" s="28"/>
      <c r="M280" s="27"/>
      <c r="N280" s="26">
        <f>L280*M280</f>
        <v>0</v>
      </c>
    </row>
    <row r="281" spans="1:14" ht="13.5" thickBot="1" x14ac:dyDescent="0.25">
      <c r="A281" s="66"/>
      <c r="B281" s="64"/>
      <c r="C281" s="64"/>
      <c r="D281" s="65"/>
      <c r="E281" s="64"/>
      <c r="F281" s="64"/>
      <c r="G281" s="63"/>
      <c r="H281" s="62"/>
      <c r="I281" s="61"/>
      <c r="J281" s="64"/>
      <c r="K281" s="64"/>
      <c r="L281" s="63"/>
      <c r="M281" s="62"/>
      <c r="N281" s="61"/>
    </row>
    <row r="282" spans="1:14" ht="17.25" thickBot="1" x14ac:dyDescent="0.25">
      <c r="A282" s="60"/>
      <c r="B282" s="59"/>
      <c r="C282" s="59"/>
      <c r="D282" s="58" t="s">
        <v>122</v>
      </c>
      <c r="E282" s="57"/>
      <c r="F282" s="57"/>
      <c r="G282" s="57"/>
      <c r="H282" s="56"/>
      <c r="I282" s="55"/>
      <c r="J282" s="57"/>
      <c r="K282" s="57"/>
      <c r="L282" s="57"/>
      <c r="M282" s="56"/>
      <c r="N282" s="55"/>
    </row>
    <row r="283" spans="1:14" ht="25.5" x14ac:dyDescent="0.2">
      <c r="A283" s="48"/>
      <c r="B283" s="46">
        <f>B280+1</f>
        <v>243</v>
      </c>
      <c r="C283" s="46" t="s">
        <v>121</v>
      </c>
      <c r="D283" s="47" t="s">
        <v>120</v>
      </c>
      <c r="E283" s="46" t="s">
        <v>43</v>
      </c>
      <c r="F283" s="46" t="s">
        <v>43</v>
      </c>
      <c r="G283" s="45"/>
      <c r="H283" s="74"/>
      <c r="I283" s="43">
        <f t="shared" ref="I283:I296" si="32">G283*H283</f>
        <v>0</v>
      </c>
      <c r="J283" s="46" t="s">
        <v>43</v>
      </c>
      <c r="K283" s="46" t="s">
        <v>43</v>
      </c>
      <c r="L283" s="45"/>
      <c r="M283" s="74"/>
      <c r="N283" s="43">
        <f t="shared" ref="N283:N296" si="33">L283*M283</f>
        <v>0</v>
      </c>
    </row>
    <row r="284" spans="1:14" x14ac:dyDescent="0.2">
      <c r="A284" s="37"/>
      <c r="B284" s="35">
        <f t="shared" ref="B284:B294" si="34">B283+1</f>
        <v>244</v>
      </c>
      <c r="C284" s="35" t="s">
        <v>119</v>
      </c>
      <c r="D284" s="36" t="s">
        <v>118</v>
      </c>
      <c r="E284" s="35" t="s">
        <v>46</v>
      </c>
      <c r="F284" s="35" t="s">
        <v>3</v>
      </c>
      <c r="G284" s="34"/>
      <c r="H284" s="33"/>
      <c r="I284" s="32">
        <f t="shared" si="32"/>
        <v>0</v>
      </c>
      <c r="J284" s="35" t="s">
        <v>46</v>
      </c>
      <c r="K284" s="35" t="s">
        <v>3</v>
      </c>
      <c r="L284" s="34"/>
      <c r="M284" s="33"/>
      <c r="N284" s="32">
        <f t="shared" si="33"/>
        <v>0</v>
      </c>
    </row>
    <row r="285" spans="1:14" ht="25.5" x14ac:dyDescent="0.2">
      <c r="A285" s="37"/>
      <c r="B285" s="35">
        <f t="shared" si="34"/>
        <v>245</v>
      </c>
      <c r="C285" s="35" t="s">
        <v>117</v>
      </c>
      <c r="D285" s="36" t="s">
        <v>116</v>
      </c>
      <c r="E285" s="35" t="s">
        <v>46</v>
      </c>
      <c r="F285" s="35" t="s">
        <v>2</v>
      </c>
      <c r="G285" s="34"/>
      <c r="H285" s="33"/>
      <c r="I285" s="32">
        <f t="shared" si="32"/>
        <v>0</v>
      </c>
      <c r="J285" s="35" t="s">
        <v>46</v>
      </c>
      <c r="K285" s="35" t="s">
        <v>2</v>
      </c>
      <c r="L285" s="34"/>
      <c r="M285" s="33"/>
      <c r="N285" s="32">
        <f t="shared" si="33"/>
        <v>0</v>
      </c>
    </row>
    <row r="286" spans="1:14" x14ac:dyDescent="0.2">
      <c r="A286" s="37"/>
      <c r="B286" s="35">
        <f t="shared" si="34"/>
        <v>246</v>
      </c>
      <c r="C286" s="35" t="s">
        <v>115</v>
      </c>
      <c r="D286" s="36" t="s">
        <v>114</v>
      </c>
      <c r="E286" s="35" t="s">
        <v>46</v>
      </c>
      <c r="F286" s="35" t="s">
        <v>113</v>
      </c>
      <c r="G286" s="34"/>
      <c r="H286" s="33"/>
      <c r="I286" s="32">
        <f t="shared" si="32"/>
        <v>0</v>
      </c>
      <c r="J286" s="35" t="s">
        <v>46</v>
      </c>
      <c r="K286" s="35" t="s">
        <v>113</v>
      </c>
      <c r="L286" s="34"/>
      <c r="M286" s="33"/>
      <c r="N286" s="32">
        <f t="shared" si="33"/>
        <v>0</v>
      </c>
    </row>
    <row r="287" spans="1:14" ht="25.5" x14ac:dyDescent="0.2">
      <c r="A287" s="37"/>
      <c r="B287" s="35">
        <f t="shared" si="34"/>
        <v>247</v>
      </c>
      <c r="C287" s="35" t="s">
        <v>112</v>
      </c>
      <c r="D287" s="36" t="s">
        <v>111</v>
      </c>
      <c r="E287" s="35" t="s">
        <v>43</v>
      </c>
      <c r="F287" s="35" t="s">
        <v>43</v>
      </c>
      <c r="G287" s="34"/>
      <c r="H287" s="33"/>
      <c r="I287" s="32">
        <f t="shared" si="32"/>
        <v>0</v>
      </c>
      <c r="J287" s="35" t="s">
        <v>43</v>
      </c>
      <c r="K287" s="35" t="s">
        <v>43</v>
      </c>
      <c r="L287" s="34"/>
      <c r="M287" s="33"/>
      <c r="N287" s="32">
        <f t="shared" si="33"/>
        <v>0</v>
      </c>
    </row>
    <row r="288" spans="1:14" ht="25.5" x14ac:dyDescent="0.2">
      <c r="A288" s="37"/>
      <c r="B288" s="35">
        <f t="shared" si="34"/>
        <v>248</v>
      </c>
      <c r="C288" s="35" t="s">
        <v>110</v>
      </c>
      <c r="D288" s="36" t="s">
        <v>109</v>
      </c>
      <c r="E288" s="35" t="s">
        <v>46</v>
      </c>
      <c r="F288" s="35" t="s">
        <v>2</v>
      </c>
      <c r="G288" s="34"/>
      <c r="H288" s="33"/>
      <c r="I288" s="32">
        <f t="shared" si="32"/>
        <v>0</v>
      </c>
      <c r="J288" s="35" t="s">
        <v>46</v>
      </c>
      <c r="K288" s="35" t="s">
        <v>2</v>
      </c>
      <c r="L288" s="34"/>
      <c r="M288" s="33"/>
      <c r="N288" s="32">
        <f t="shared" si="33"/>
        <v>0</v>
      </c>
    </row>
    <row r="289" spans="1:14" x14ac:dyDescent="0.2">
      <c r="A289" s="37"/>
      <c r="B289" s="35">
        <f t="shared" si="34"/>
        <v>249</v>
      </c>
      <c r="C289" s="35" t="s">
        <v>101</v>
      </c>
      <c r="D289" s="36" t="s">
        <v>108</v>
      </c>
      <c r="E289" s="35" t="s">
        <v>46</v>
      </c>
      <c r="F289" s="35" t="s">
        <v>3</v>
      </c>
      <c r="G289" s="34"/>
      <c r="H289" s="33"/>
      <c r="I289" s="32">
        <f t="shared" si="32"/>
        <v>0</v>
      </c>
      <c r="J289" s="35" t="s">
        <v>46</v>
      </c>
      <c r="K289" s="35" t="s">
        <v>3</v>
      </c>
      <c r="L289" s="34"/>
      <c r="M289" s="33"/>
      <c r="N289" s="32">
        <f t="shared" si="33"/>
        <v>0</v>
      </c>
    </row>
    <row r="290" spans="1:14" ht="25.5" x14ac:dyDescent="0.2">
      <c r="A290" s="37"/>
      <c r="B290" s="35">
        <f t="shared" si="34"/>
        <v>250</v>
      </c>
      <c r="C290" s="35" t="s">
        <v>101</v>
      </c>
      <c r="D290" s="36" t="s">
        <v>107</v>
      </c>
      <c r="E290" s="35" t="s">
        <v>46</v>
      </c>
      <c r="F290" s="35" t="s">
        <v>3</v>
      </c>
      <c r="G290" s="34"/>
      <c r="H290" s="33"/>
      <c r="I290" s="32">
        <f t="shared" si="32"/>
        <v>0</v>
      </c>
      <c r="J290" s="35" t="s">
        <v>46</v>
      </c>
      <c r="K290" s="35" t="s">
        <v>3</v>
      </c>
      <c r="L290" s="34"/>
      <c r="M290" s="33"/>
      <c r="N290" s="32">
        <f t="shared" si="33"/>
        <v>0</v>
      </c>
    </row>
    <row r="291" spans="1:14" ht="25.5" x14ac:dyDescent="0.2">
      <c r="A291" s="37"/>
      <c r="B291" s="35">
        <f t="shared" si="34"/>
        <v>251</v>
      </c>
      <c r="C291" s="35" t="s">
        <v>101</v>
      </c>
      <c r="D291" s="73" t="s">
        <v>106</v>
      </c>
      <c r="E291" s="35" t="s">
        <v>46</v>
      </c>
      <c r="F291" s="35" t="s">
        <v>3</v>
      </c>
      <c r="G291" s="34"/>
      <c r="H291" s="33"/>
      <c r="I291" s="32">
        <f t="shared" si="32"/>
        <v>0</v>
      </c>
      <c r="J291" s="35" t="s">
        <v>46</v>
      </c>
      <c r="K291" s="35" t="s">
        <v>3</v>
      </c>
      <c r="L291" s="34"/>
      <c r="M291" s="33"/>
      <c r="N291" s="32">
        <f t="shared" si="33"/>
        <v>0</v>
      </c>
    </row>
    <row r="292" spans="1:14" ht="16.5" x14ac:dyDescent="0.2">
      <c r="A292" s="37"/>
      <c r="B292" s="35">
        <f t="shared" si="34"/>
        <v>252</v>
      </c>
      <c r="C292" s="35" t="s">
        <v>101</v>
      </c>
      <c r="D292" s="36" t="s">
        <v>105</v>
      </c>
      <c r="E292" s="35" t="s">
        <v>46</v>
      </c>
      <c r="F292" s="35" t="s">
        <v>3</v>
      </c>
      <c r="G292" s="34"/>
      <c r="H292" s="33"/>
      <c r="I292" s="32">
        <f t="shared" si="32"/>
        <v>0</v>
      </c>
      <c r="J292" s="35" t="s">
        <v>46</v>
      </c>
      <c r="K292" s="35" t="s">
        <v>3</v>
      </c>
      <c r="L292" s="34"/>
      <c r="M292" s="33"/>
      <c r="N292" s="32">
        <f t="shared" si="33"/>
        <v>0</v>
      </c>
    </row>
    <row r="293" spans="1:14" ht="16.5" x14ac:dyDescent="0.2">
      <c r="A293" s="37"/>
      <c r="B293" s="35">
        <f t="shared" si="34"/>
        <v>253</v>
      </c>
      <c r="C293" s="35" t="s">
        <v>101</v>
      </c>
      <c r="D293" s="36" t="s">
        <v>104</v>
      </c>
      <c r="E293" s="35" t="s">
        <v>46</v>
      </c>
      <c r="F293" s="35" t="s">
        <v>3</v>
      </c>
      <c r="G293" s="34"/>
      <c r="H293" s="33"/>
      <c r="I293" s="32">
        <f t="shared" si="32"/>
        <v>0</v>
      </c>
      <c r="J293" s="35" t="s">
        <v>46</v>
      </c>
      <c r="K293" s="35" t="s">
        <v>3</v>
      </c>
      <c r="L293" s="34"/>
      <c r="M293" s="33"/>
      <c r="N293" s="32">
        <f t="shared" si="33"/>
        <v>0</v>
      </c>
    </row>
    <row r="294" spans="1:14" ht="16.5" x14ac:dyDescent="0.2">
      <c r="A294" s="37"/>
      <c r="B294" s="35">
        <f t="shared" si="34"/>
        <v>254</v>
      </c>
      <c r="C294" s="35" t="s">
        <v>101</v>
      </c>
      <c r="D294" s="36" t="s">
        <v>103</v>
      </c>
      <c r="E294" s="35" t="s">
        <v>46</v>
      </c>
      <c r="F294" s="35" t="s">
        <v>3</v>
      </c>
      <c r="G294" s="34"/>
      <c r="H294" s="33"/>
      <c r="I294" s="32">
        <f t="shared" si="32"/>
        <v>0</v>
      </c>
      <c r="J294" s="35" t="s">
        <v>46</v>
      </c>
      <c r="K294" s="35" t="s">
        <v>3</v>
      </c>
      <c r="L294" s="34"/>
      <c r="M294" s="33"/>
      <c r="N294" s="32">
        <f t="shared" si="33"/>
        <v>0</v>
      </c>
    </row>
    <row r="295" spans="1:14" ht="25.5" x14ac:dyDescent="0.2">
      <c r="A295" s="37"/>
      <c r="B295" s="35">
        <f>B296+1</f>
        <v>256</v>
      </c>
      <c r="C295" s="35" t="s">
        <v>101</v>
      </c>
      <c r="D295" s="36" t="s">
        <v>102</v>
      </c>
      <c r="E295" s="35" t="s">
        <v>46</v>
      </c>
      <c r="F295" s="35" t="s">
        <v>79</v>
      </c>
      <c r="G295" s="34"/>
      <c r="H295" s="33"/>
      <c r="I295" s="32">
        <f t="shared" si="32"/>
        <v>0</v>
      </c>
      <c r="J295" s="35" t="s">
        <v>46</v>
      </c>
      <c r="K295" s="35" t="s">
        <v>79</v>
      </c>
      <c r="L295" s="34"/>
      <c r="M295" s="33"/>
      <c r="N295" s="32">
        <f t="shared" si="33"/>
        <v>0</v>
      </c>
    </row>
    <row r="296" spans="1:14" ht="25.5" x14ac:dyDescent="0.2">
      <c r="A296" s="37"/>
      <c r="B296" s="35">
        <f>B294+1</f>
        <v>255</v>
      </c>
      <c r="C296" s="35" t="s">
        <v>101</v>
      </c>
      <c r="D296" s="36" t="s">
        <v>100</v>
      </c>
      <c r="E296" s="35" t="s">
        <v>46</v>
      </c>
      <c r="F296" s="35" t="s">
        <v>79</v>
      </c>
      <c r="G296" s="34"/>
      <c r="H296" s="33"/>
      <c r="I296" s="32">
        <f t="shared" si="32"/>
        <v>0</v>
      </c>
      <c r="J296" s="35" t="s">
        <v>46</v>
      </c>
      <c r="K296" s="35" t="s">
        <v>79</v>
      </c>
      <c r="L296" s="34"/>
      <c r="M296" s="33"/>
      <c r="N296" s="32">
        <f t="shared" si="33"/>
        <v>0</v>
      </c>
    </row>
    <row r="297" spans="1:14" ht="33" x14ac:dyDescent="0.2">
      <c r="A297" s="72"/>
      <c r="B297" s="70"/>
      <c r="C297" s="70"/>
      <c r="D297" s="71" t="s">
        <v>99</v>
      </c>
      <c r="E297" s="70"/>
      <c r="F297" s="70"/>
      <c r="G297" s="69"/>
      <c r="H297" s="68"/>
      <c r="I297" s="67"/>
      <c r="J297" s="70"/>
      <c r="K297" s="70"/>
      <c r="L297" s="69"/>
      <c r="M297" s="68"/>
      <c r="N297" s="67"/>
    </row>
    <row r="298" spans="1:14" ht="38.25" x14ac:dyDescent="0.2">
      <c r="A298" s="37"/>
      <c r="B298" s="35">
        <f>B296+1</f>
        <v>256</v>
      </c>
      <c r="C298" s="35" t="s">
        <v>98</v>
      </c>
      <c r="D298" s="36" t="s">
        <v>97</v>
      </c>
      <c r="E298" s="35" t="s">
        <v>46</v>
      </c>
      <c r="F298" s="35" t="s">
        <v>2</v>
      </c>
      <c r="G298" s="34"/>
      <c r="H298" s="33"/>
      <c r="I298" s="32">
        <f t="shared" ref="I298:I306" si="35">G298*H298</f>
        <v>0</v>
      </c>
      <c r="J298" s="35" t="s">
        <v>46</v>
      </c>
      <c r="K298" s="35" t="s">
        <v>2</v>
      </c>
      <c r="L298" s="34"/>
      <c r="M298" s="33"/>
      <c r="N298" s="32">
        <f t="shared" ref="N298:N306" si="36">L298*M298</f>
        <v>0</v>
      </c>
    </row>
    <row r="299" spans="1:14" ht="25.5" x14ac:dyDescent="0.2">
      <c r="A299" s="37"/>
      <c r="B299" s="35">
        <f t="shared" ref="B299:B306" si="37">B298+1</f>
        <v>257</v>
      </c>
      <c r="C299" s="35" t="s">
        <v>96</v>
      </c>
      <c r="D299" s="36" t="s">
        <v>95</v>
      </c>
      <c r="E299" s="35" t="s">
        <v>46</v>
      </c>
      <c r="F299" s="35" t="s">
        <v>2</v>
      </c>
      <c r="G299" s="34"/>
      <c r="H299" s="33"/>
      <c r="I299" s="32">
        <f t="shared" si="35"/>
        <v>0</v>
      </c>
      <c r="J299" s="35" t="s">
        <v>46</v>
      </c>
      <c r="K299" s="35" t="s">
        <v>2</v>
      </c>
      <c r="L299" s="34"/>
      <c r="M299" s="33"/>
      <c r="N299" s="32">
        <f t="shared" si="36"/>
        <v>0</v>
      </c>
    </row>
    <row r="300" spans="1:14" x14ac:dyDescent="0.2">
      <c r="A300" s="37"/>
      <c r="B300" s="35">
        <f t="shared" si="37"/>
        <v>258</v>
      </c>
      <c r="C300" s="35" t="s">
        <v>94</v>
      </c>
      <c r="D300" s="36" t="s">
        <v>93</v>
      </c>
      <c r="E300" s="35" t="s">
        <v>46</v>
      </c>
      <c r="F300" s="35" t="s">
        <v>2</v>
      </c>
      <c r="G300" s="34"/>
      <c r="H300" s="33"/>
      <c r="I300" s="32">
        <f t="shared" si="35"/>
        <v>0</v>
      </c>
      <c r="J300" s="35" t="s">
        <v>46</v>
      </c>
      <c r="K300" s="35" t="s">
        <v>2</v>
      </c>
      <c r="L300" s="34"/>
      <c r="M300" s="33"/>
      <c r="N300" s="32">
        <f t="shared" si="36"/>
        <v>0</v>
      </c>
    </row>
    <row r="301" spans="1:14" ht="25.5" x14ac:dyDescent="0.2">
      <c r="A301" s="37"/>
      <c r="B301" s="35">
        <f t="shared" si="37"/>
        <v>259</v>
      </c>
      <c r="C301" s="35" t="s">
        <v>92</v>
      </c>
      <c r="D301" s="36" t="s">
        <v>91</v>
      </c>
      <c r="E301" s="35" t="s">
        <v>46</v>
      </c>
      <c r="F301" s="35" t="s">
        <v>2</v>
      </c>
      <c r="G301" s="34"/>
      <c r="H301" s="33"/>
      <c r="I301" s="32">
        <f t="shared" si="35"/>
        <v>0</v>
      </c>
      <c r="J301" s="35" t="s">
        <v>46</v>
      </c>
      <c r="K301" s="35" t="s">
        <v>2</v>
      </c>
      <c r="L301" s="34"/>
      <c r="M301" s="33"/>
      <c r="N301" s="32">
        <f t="shared" si="36"/>
        <v>0</v>
      </c>
    </row>
    <row r="302" spans="1:14" ht="25.5" x14ac:dyDescent="0.2">
      <c r="A302" s="37"/>
      <c r="B302" s="35">
        <f t="shared" si="37"/>
        <v>260</v>
      </c>
      <c r="C302" s="35" t="s">
        <v>90</v>
      </c>
      <c r="D302" s="36" t="s">
        <v>89</v>
      </c>
      <c r="E302" s="35" t="s">
        <v>46</v>
      </c>
      <c r="F302" s="35" t="s">
        <v>88</v>
      </c>
      <c r="G302" s="34"/>
      <c r="H302" s="33"/>
      <c r="I302" s="32">
        <f t="shared" si="35"/>
        <v>0</v>
      </c>
      <c r="J302" s="35" t="s">
        <v>46</v>
      </c>
      <c r="K302" s="35" t="s">
        <v>88</v>
      </c>
      <c r="L302" s="34"/>
      <c r="M302" s="33"/>
      <c r="N302" s="32">
        <f t="shared" si="36"/>
        <v>0</v>
      </c>
    </row>
    <row r="303" spans="1:14" ht="25.5" x14ac:dyDescent="0.2">
      <c r="A303" s="37"/>
      <c r="B303" s="35">
        <f t="shared" si="37"/>
        <v>261</v>
      </c>
      <c r="C303" s="35" t="s">
        <v>87</v>
      </c>
      <c r="D303" s="36" t="s">
        <v>86</v>
      </c>
      <c r="E303" s="35" t="s">
        <v>46</v>
      </c>
      <c r="F303" s="35" t="s">
        <v>2</v>
      </c>
      <c r="G303" s="34"/>
      <c r="H303" s="33"/>
      <c r="I303" s="32">
        <f t="shared" si="35"/>
        <v>0</v>
      </c>
      <c r="J303" s="35" t="s">
        <v>46</v>
      </c>
      <c r="K303" s="35" t="s">
        <v>2</v>
      </c>
      <c r="L303" s="34"/>
      <c r="M303" s="33"/>
      <c r="N303" s="32">
        <f t="shared" si="36"/>
        <v>0</v>
      </c>
    </row>
    <row r="304" spans="1:14" ht="25.5" x14ac:dyDescent="0.2">
      <c r="A304" s="37"/>
      <c r="B304" s="35">
        <f t="shared" si="37"/>
        <v>262</v>
      </c>
      <c r="C304" s="35" t="s">
        <v>85</v>
      </c>
      <c r="D304" s="36" t="s">
        <v>84</v>
      </c>
      <c r="E304" s="35" t="s">
        <v>46</v>
      </c>
      <c r="F304" s="35" t="s">
        <v>1</v>
      </c>
      <c r="G304" s="34"/>
      <c r="H304" s="33"/>
      <c r="I304" s="32">
        <f t="shared" si="35"/>
        <v>0</v>
      </c>
      <c r="J304" s="35" t="s">
        <v>46</v>
      </c>
      <c r="K304" s="35" t="s">
        <v>1</v>
      </c>
      <c r="L304" s="34"/>
      <c r="M304" s="33"/>
      <c r="N304" s="32">
        <f t="shared" si="36"/>
        <v>0</v>
      </c>
    </row>
    <row r="305" spans="1:14" x14ac:dyDescent="0.2">
      <c r="A305" s="37"/>
      <c r="B305" s="35">
        <f t="shared" si="37"/>
        <v>263</v>
      </c>
      <c r="C305" s="35" t="s">
        <v>83</v>
      </c>
      <c r="D305" s="36" t="s">
        <v>82</v>
      </c>
      <c r="E305" s="35" t="s">
        <v>46</v>
      </c>
      <c r="F305" s="35" t="s">
        <v>3</v>
      </c>
      <c r="G305" s="34"/>
      <c r="H305" s="33"/>
      <c r="I305" s="32">
        <f t="shared" si="35"/>
        <v>0</v>
      </c>
      <c r="J305" s="35" t="s">
        <v>46</v>
      </c>
      <c r="K305" s="35" t="s">
        <v>3</v>
      </c>
      <c r="L305" s="34"/>
      <c r="M305" s="33"/>
      <c r="N305" s="32">
        <f t="shared" si="36"/>
        <v>0</v>
      </c>
    </row>
    <row r="306" spans="1:14" ht="26.25" thickBot="1" x14ac:dyDescent="0.25">
      <c r="A306" s="31"/>
      <c r="B306" s="29">
        <f t="shared" si="37"/>
        <v>264</v>
      </c>
      <c r="C306" s="29" t="s">
        <v>81</v>
      </c>
      <c r="D306" s="30" t="s">
        <v>80</v>
      </c>
      <c r="E306" s="29" t="s">
        <v>46</v>
      </c>
      <c r="F306" s="29" t="s">
        <v>79</v>
      </c>
      <c r="G306" s="28"/>
      <c r="H306" s="27"/>
      <c r="I306" s="26">
        <f t="shared" si="35"/>
        <v>0</v>
      </c>
      <c r="J306" s="29" t="s">
        <v>46</v>
      </c>
      <c r="K306" s="29" t="s">
        <v>79</v>
      </c>
      <c r="L306" s="28"/>
      <c r="M306" s="27"/>
      <c r="N306" s="26">
        <f t="shared" si="36"/>
        <v>0</v>
      </c>
    </row>
    <row r="307" spans="1:14" ht="13.5" thickBot="1" x14ac:dyDescent="0.25">
      <c r="A307" s="66"/>
      <c r="B307" s="64"/>
      <c r="C307" s="64"/>
      <c r="D307" s="65"/>
      <c r="E307" s="64"/>
      <c r="F307" s="64"/>
      <c r="G307" s="63"/>
      <c r="H307" s="62"/>
      <c r="I307" s="61"/>
      <c r="J307" s="64"/>
      <c r="K307" s="64"/>
      <c r="L307" s="63"/>
      <c r="M307" s="62"/>
      <c r="N307" s="61"/>
    </row>
    <row r="308" spans="1:14" ht="33" x14ac:dyDescent="0.2">
      <c r="A308" s="60"/>
      <c r="B308" s="59"/>
      <c r="C308" s="59"/>
      <c r="D308" s="58" t="s">
        <v>78</v>
      </c>
      <c r="E308" s="57"/>
      <c r="F308" s="57"/>
      <c r="G308" s="57"/>
      <c r="H308" s="56"/>
      <c r="I308" s="55"/>
      <c r="J308" s="57"/>
      <c r="K308" s="57"/>
      <c r="L308" s="57"/>
      <c r="M308" s="56"/>
      <c r="N308" s="55"/>
    </row>
    <row r="309" spans="1:14" ht="33.75" thickBot="1" x14ac:dyDescent="0.25">
      <c r="A309" s="54"/>
      <c r="B309" s="53"/>
      <c r="C309" s="53"/>
      <c r="D309" s="52" t="s">
        <v>77</v>
      </c>
      <c r="E309" s="51"/>
      <c r="F309" s="51"/>
      <c r="G309" s="51"/>
      <c r="H309" s="50"/>
      <c r="I309" s="49"/>
      <c r="J309" s="51"/>
      <c r="K309" s="51"/>
      <c r="L309" s="51"/>
      <c r="M309" s="50"/>
      <c r="N309" s="49"/>
    </row>
    <row r="310" spans="1:14" ht="38.25" x14ac:dyDescent="0.2">
      <c r="A310" s="48"/>
      <c r="B310" s="46">
        <f>B306+1</f>
        <v>265</v>
      </c>
      <c r="C310" s="46" t="s">
        <v>76</v>
      </c>
      <c r="D310" s="47" t="s">
        <v>75</v>
      </c>
      <c r="E310" s="46" t="s">
        <v>20</v>
      </c>
      <c r="F310" s="46" t="s">
        <v>20</v>
      </c>
      <c r="G310" s="45"/>
      <c r="H310" s="44"/>
      <c r="I310" s="43">
        <f t="shared" ref="I310:I335" si="38">G310*H310</f>
        <v>0</v>
      </c>
      <c r="J310" s="46" t="s">
        <v>20</v>
      </c>
      <c r="K310" s="46" t="s">
        <v>20</v>
      </c>
      <c r="L310" s="45"/>
      <c r="M310" s="44"/>
      <c r="N310" s="43">
        <f t="shared" ref="N310:N335" si="39">L310*M310</f>
        <v>0</v>
      </c>
    </row>
    <row r="311" spans="1:14" ht="38.25" x14ac:dyDescent="0.2">
      <c r="A311" s="37"/>
      <c r="B311" s="35">
        <f t="shared" ref="B311:B335" si="40">B310+1</f>
        <v>266</v>
      </c>
      <c r="C311" s="35" t="s">
        <v>74</v>
      </c>
      <c r="D311" s="36" t="s">
        <v>73</v>
      </c>
      <c r="E311" s="35" t="s">
        <v>43</v>
      </c>
      <c r="F311" s="35" t="s">
        <v>43</v>
      </c>
      <c r="G311" s="34"/>
      <c r="H311" s="42"/>
      <c r="I311" s="32">
        <f t="shared" si="38"/>
        <v>0</v>
      </c>
      <c r="J311" s="35" t="s">
        <v>43</v>
      </c>
      <c r="K311" s="35" t="s">
        <v>43</v>
      </c>
      <c r="L311" s="34"/>
      <c r="M311" s="42"/>
      <c r="N311" s="32">
        <f t="shared" si="39"/>
        <v>0</v>
      </c>
    </row>
    <row r="312" spans="1:14" ht="25.5" x14ac:dyDescent="0.2">
      <c r="A312" s="37"/>
      <c r="B312" s="35">
        <f t="shared" si="40"/>
        <v>267</v>
      </c>
      <c r="C312" s="35" t="s">
        <v>72</v>
      </c>
      <c r="D312" s="36" t="s">
        <v>71</v>
      </c>
      <c r="E312" s="35" t="s">
        <v>46</v>
      </c>
      <c r="F312" s="35" t="s">
        <v>3</v>
      </c>
      <c r="G312" s="34"/>
      <c r="H312" s="42"/>
      <c r="I312" s="32">
        <f t="shared" si="38"/>
        <v>0</v>
      </c>
      <c r="J312" s="35" t="s">
        <v>46</v>
      </c>
      <c r="K312" s="35" t="s">
        <v>3</v>
      </c>
      <c r="L312" s="34"/>
      <c r="M312" s="42"/>
      <c r="N312" s="32">
        <f t="shared" si="39"/>
        <v>0</v>
      </c>
    </row>
    <row r="313" spans="1:14" ht="51" x14ac:dyDescent="0.2">
      <c r="A313" s="37"/>
      <c r="B313" s="35">
        <f t="shared" si="40"/>
        <v>268</v>
      </c>
      <c r="C313" s="35" t="s">
        <v>70</v>
      </c>
      <c r="D313" s="36" t="s">
        <v>69</v>
      </c>
      <c r="E313" s="35" t="s">
        <v>46</v>
      </c>
      <c r="F313" s="35" t="s">
        <v>3</v>
      </c>
      <c r="G313" s="34"/>
      <c r="H313" s="42"/>
      <c r="I313" s="32">
        <f t="shared" si="38"/>
        <v>0</v>
      </c>
      <c r="J313" s="35" t="s">
        <v>46</v>
      </c>
      <c r="K313" s="35" t="s">
        <v>3</v>
      </c>
      <c r="L313" s="34"/>
      <c r="M313" s="42"/>
      <c r="N313" s="32">
        <f t="shared" si="39"/>
        <v>0</v>
      </c>
    </row>
    <row r="314" spans="1:14" ht="38.25" x14ac:dyDescent="0.2">
      <c r="A314" s="37"/>
      <c r="B314" s="35">
        <f t="shared" si="40"/>
        <v>269</v>
      </c>
      <c r="C314" s="35" t="s">
        <v>68</v>
      </c>
      <c r="D314" s="36" t="s">
        <v>67</v>
      </c>
      <c r="E314" s="35" t="s">
        <v>46</v>
      </c>
      <c r="F314" s="35" t="s">
        <v>66</v>
      </c>
      <c r="G314" s="34"/>
      <c r="H314" s="42"/>
      <c r="I314" s="32">
        <f t="shared" si="38"/>
        <v>0</v>
      </c>
      <c r="J314" s="35" t="s">
        <v>46</v>
      </c>
      <c r="K314" s="35" t="s">
        <v>66</v>
      </c>
      <c r="L314" s="34"/>
      <c r="M314" s="42"/>
      <c r="N314" s="32">
        <f t="shared" si="39"/>
        <v>0</v>
      </c>
    </row>
    <row r="315" spans="1:14" ht="38.25" x14ac:dyDescent="0.2">
      <c r="A315" s="37"/>
      <c r="B315" s="35">
        <f t="shared" si="40"/>
        <v>270</v>
      </c>
      <c r="C315" s="35" t="s">
        <v>65</v>
      </c>
      <c r="D315" s="36" t="s">
        <v>64</v>
      </c>
      <c r="E315" s="35" t="s">
        <v>46</v>
      </c>
      <c r="F315" s="35" t="s">
        <v>2</v>
      </c>
      <c r="G315" s="34"/>
      <c r="H315" s="42"/>
      <c r="I315" s="32">
        <f t="shared" si="38"/>
        <v>0</v>
      </c>
      <c r="J315" s="35" t="s">
        <v>46</v>
      </c>
      <c r="K315" s="35" t="s">
        <v>2</v>
      </c>
      <c r="L315" s="34"/>
      <c r="M315" s="42"/>
      <c r="N315" s="32">
        <f t="shared" si="39"/>
        <v>0</v>
      </c>
    </row>
    <row r="316" spans="1:14" ht="25.5" x14ac:dyDescent="0.2">
      <c r="A316" s="37"/>
      <c r="B316" s="35">
        <f t="shared" si="40"/>
        <v>271</v>
      </c>
      <c r="C316" s="35" t="s">
        <v>63</v>
      </c>
      <c r="D316" s="36" t="s">
        <v>62</v>
      </c>
      <c r="E316" s="35" t="s">
        <v>46</v>
      </c>
      <c r="F316" s="35" t="s">
        <v>2</v>
      </c>
      <c r="G316" s="34"/>
      <c r="H316" s="42"/>
      <c r="I316" s="32">
        <f t="shared" si="38"/>
        <v>0</v>
      </c>
      <c r="J316" s="35" t="s">
        <v>46</v>
      </c>
      <c r="K316" s="35" t="s">
        <v>2</v>
      </c>
      <c r="L316" s="34"/>
      <c r="M316" s="42"/>
      <c r="N316" s="32">
        <f t="shared" si="39"/>
        <v>0</v>
      </c>
    </row>
    <row r="317" spans="1:14" ht="38.25" x14ac:dyDescent="0.2">
      <c r="A317" s="37"/>
      <c r="B317" s="35">
        <f t="shared" si="40"/>
        <v>272</v>
      </c>
      <c r="C317" s="35" t="s">
        <v>61</v>
      </c>
      <c r="D317" s="36" t="s">
        <v>60</v>
      </c>
      <c r="E317" s="35" t="s">
        <v>46</v>
      </c>
      <c r="F317" s="35" t="s">
        <v>1</v>
      </c>
      <c r="G317" s="34"/>
      <c r="H317" s="42"/>
      <c r="I317" s="32">
        <f t="shared" si="38"/>
        <v>0</v>
      </c>
      <c r="J317" s="35" t="s">
        <v>46</v>
      </c>
      <c r="K317" s="35" t="s">
        <v>1</v>
      </c>
      <c r="L317" s="34"/>
      <c r="M317" s="42"/>
      <c r="N317" s="32">
        <f t="shared" si="39"/>
        <v>0</v>
      </c>
    </row>
    <row r="318" spans="1:14" ht="25.5" x14ac:dyDescent="0.2">
      <c r="A318" s="37"/>
      <c r="B318" s="35">
        <f t="shared" si="40"/>
        <v>273</v>
      </c>
      <c r="C318" s="35" t="s">
        <v>59</v>
      </c>
      <c r="D318" s="36" t="s">
        <v>58</v>
      </c>
      <c r="E318" s="35" t="s">
        <v>46</v>
      </c>
      <c r="F318" s="35" t="s">
        <v>2</v>
      </c>
      <c r="G318" s="34"/>
      <c r="H318" s="42"/>
      <c r="I318" s="32">
        <f t="shared" si="38"/>
        <v>0</v>
      </c>
      <c r="J318" s="35" t="s">
        <v>46</v>
      </c>
      <c r="K318" s="35" t="s">
        <v>2</v>
      </c>
      <c r="L318" s="34"/>
      <c r="M318" s="42"/>
      <c r="N318" s="32">
        <f t="shared" si="39"/>
        <v>0</v>
      </c>
    </row>
    <row r="319" spans="1:14" ht="38.25" x14ac:dyDescent="0.2">
      <c r="A319" s="37"/>
      <c r="B319" s="35">
        <f t="shared" si="40"/>
        <v>274</v>
      </c>
      <c r="C319" s="35" t="s">
        <v>57</v>
      </c>
      <c r="D319" s="36" t="s">
        <v>56</v>
      </c>
      <c r="E319" s="35" t="s">
        <v>46</v>
      </c>
      <c r="F319" s="35" t="s">
        <v>2</v>
      </c>
      <c r="G319" s="34"/>
      <c r="H319" s="42"/>
      <c r="I319" s="32">
        <f t="shared" si="38"/>
        <v>0</v>
      </c>
      <c r="J319" s="35" t="s">
        <v>46</v>
      </c>
      <c r="K319" s="35" t="s">
        <v>2</v>
      </c>
      <c r="L319" s="34"/>
      <c r="M319" s="42"/>
      <c r="N319" s="32">
        <f t="shared" si="39"/>
        <v>0</v>
      </c>
    </row>
    <row r="320" spans="1:14" ht="25.5" x14ac:dyDescent="0.2">
      <c r="A320" s="37"/>
      <c r="B320" s="35">
        <f t="shared" si="40"/>
        <v>275</v>
      </c>
      <c r="C320" s="35" t="s">
        <v>55</v>
      </c>
      <c r="D320" s="36" t="s">
        <v>54</v>
      </c>
      <c r="E320" s="35" t="s">
        <v>46</v>
      </c>
      <c r="F320" s="35" t="s">
        <v>2</v>
      </c>
      <c r="G320" s="34"/>
      <c r="H320" s="33"/>
      <c r="I320" s="32">
        <f t="shared" si="38"/>
        <v>0</v>
      </c>
      <c r="J320" s="35" t="s">
        <v>46</v>
      </c>
      <c r="K320" s="35" t="s">
        <v>2</v>
      </c>
      <c r="L320" s="34"/>
      <c r="M320" s="33"/>
      <c r="N320" s="32">
        <f t="shared" si="39"/>
        <v>0</v>
      </c>
    </row>
    <row r="321" spans="1:14" ht="25.5" x14ac:dyDescent="0.2">
      <c r="A321" s="37"/>
      <c r="B321" s="35">
        <f t="shared" si="40"/>
        <v>276</v>
      </c>
      <c r="C321" s="35" t="s">
        <v>53</v>
      </c>
      <c r="D321" s="36" t="s">
        <v>52</v>
      </c>
      <c r="E321" s="35" t="s">
        <v>46</v>
      </c>
      <c r="F321" s="35" t="s">
        <v>1</v>
      </c>
      <c r="G321" s="34"/>
      <c r="H321" s="33"/>
      <c r="I321" s="32">
        <f t="shared" si="38"/>
        <v>0</v>
      </c>
      <c r="J321" s="35" t="s">
        <v>46</v>
      </c>
      <c r="K321" s="35" t="s">
        <v>1</v>
      </c>
      <c r="L321" s="34"/>
      <c r="M321" s="33"/>
      <c r="N321" s="32">
        <f t="shared" si="39"/>
        <v>0</v>
      </c>
    </row>
    <row r="322" spans="1:14" ht="25.5" x14ac:dyDescent="0.2">
      <c r="A322" s="37"/>
      <c r="B322" s="35">
        <f t="shared" si="40"/>
        <v>277</v>
      </c>
      <c r="C322" s="35" t="s">
        <v>51</v>
      </c>
      <c r="D322" s="36" t="s">
        <v>50</v>
      </c>
      <c r="E322" s="35" t="s">
        <v>46</v>
      </c>
      <c r="F322" s="35" t="s">
        <v>49</v>
      </c>
      <c r="G322" s="34"/>
      <c r="H322" s="33"/>
      <c r="I322" s="32">
        <f t="shared" si="38"/>
        <v>0</v>
      </c>
      <c r="J322" s="35" t="s">
        <v>46</v>
      </c>
      <c r="K322" s="35" t="s">
        <v>49</v>
      </c>
      <c r="L322" s="34"/>
      <c r="M322" s="33"/>
      <c r="N322" s="32">
        <f t="shared" si="39"/>
        <v>0</v>
      </c>
    </row>
    <row r="323" spans="1:14" ht="76.5" x14ac:dyDescent="0.2">
      <c r="A323" s="41"/>
      <c r="B323" s="35">
        <f t="shared" si="40"/>
        <v>278</v>
      </c>
      <c r="C323" s="35" t="s">
        <v>48</v>
      </c>
      <c r="D323" s="36" t="s">
        <v>47</v>
      </c>
      <c r="E323" s="40" t="s">
        <v>46</v>
      </c>
      <c r="F323" s="40" t="s">
        <v>3</v>
      </c>
      <c r="G323" s="40"/>
      <c r="H323" s="33"/>
      <c r="I323" s="32">
        <f t="shared" si="38"/>
        <v>0</v>
      </c>
      <c r="J323" s="40" t="s">
        <v>46</v>
      </c>
      <c r="K323" s="40" t="s">
        <v>3</v>
      </c>
      <c r="L323" s="40"/>
      <c r="M323" s="33"/>
      <c r="N323" s="32">
        <f t="shared" si="39"/>
        <v>0</v>
      </c>
    </row>
    <row r="324" spans="1:14" ht="25.5" x14ac:dyDescent="0.2">
      <c r="A324" s="37"/>
      <c r="B324" s="35">
        <f t="shared" si="40"/>
        <v>279</v>
      </c>
      <c r="C324" s="35" t="s">
        <v>45</v>
      </c>
      <c r="D324" s="36" t="s">
        <v>44</v>
      </c>
      <c r="E324" s="35" t="s">
        <v>43</v>
      </c>
      <c r="F324" s="35" t="s">
        <v>43</v>
      </c>
      <c r="G324" s="34"/>
      <c r="H324" s="33"/>
      <c r="I324" s="32">
        <f t="shared" si="38"/>
        <v>0</v>
      </c>
      <c r="J324" s="35" t="s">
        <v>43</v>
      </c>
      <c r="K324" s="35" t="s">
        <v>43</v>
      </c>
      <c r="L324" s="34"/>
      <c r="M324" s="33"/>
      <c r="N324" s="32">
        <f t="shared" si="39"/>
        <v>0</v>
      </c>
    </row>
    <row r="325" spans="1:14" ht="51" x14ac:dyDescent="0.2">
      <c r="A325" s="37"/>
      <c r="B325" s="35">
        <f t="shared" si="40"/>
        <v>280</v>
      </c>
      <c r="C325" s="35" t="s">
        <v>42</v>
      </c>
      <c r="D325" s="36" t="s">
        <v>41</v>
      </c>
      <c r="E325" s="35" t="s">
        <v>20</v>
      </c>
      <c r="F325" s="35" t="s">
        <v>20</v>
      </c>
      <c r="G325" s="34"/>
      <c r="H325" s="33"/>
      <c r="I325" s="32">
        <f t="shared" si="38"/>
        <v>0</v>
      </c>
      <c r="J325" s="35" t="s">
        <v>20</v>
      </c>
      <c r="K325" s="35" t="s">
        <v>20</v>
      </c>
      <c r="L325" s="34"/>
      <c r="M325" s="33"/>
      <c r="N325" s="32">
        <f t="shared" si="39"/>
        <v>0</v>
      </c>
    </row>
    <row r="326" spans="1:14" ht="51" x14ac:dyDescent="0.2">
      <c r="A326" s="37"/>
      <c r="B326" s="35">
        <f t="shared" si="40"/>
        <v>281</v>
      </c>
      <c r="C326" s="35" t="s">
        <v>40</v>
      </c>
      <c r="D326" s="36" t="s">
        <v>39</v>
      </c>
      <c r="E326" s="35" t="s">
        <v>20</v>
      </c>
      <c r="F326" s="35" t="s">
        <v>20</v>
      </c>
      <c r="G326" s="34"/>
      <c r="H326" s="33"/>
      <c r="I326" s="32">
        <f t="shared" si="38"/>
        <v>0</v>
      </c>
      <c r="J326" s="35" t="s">
        <v>20</v>
      </c>
      <c r="K326" s="35" t="s">
        <v>20</v>
      </c>
      <c r="L326" s="34"/>
      <c r="M326" s="33"/>
      <c r="N326" s="32">
        <f t="shared" si="39"/>
        <v>0</v>
      </c>
    </row>
    <row r="327" spans="1:14" ht="51" x14ac:dyDescent="0.2">
      <c r="A327" s="37"/>
      <c r="B327" s="35">
        <f t="shared" si="40"/>
        <v>282</v>
      </c>
      <c r="C327" s="35" t="s">
        <v>38</v>
      </c>
      <c r="D327" s="36" t="s">
        <v>37</v>
      </c>
      <c r="E327" s="35" t="s">
        <v>20</v>
      </c>
      <c r="F327" s="35" t="s">
        <v>20</v>
      </c>
      <c r="G327" s="34"/>
      <c r="H327" s="33"/>
      <c r="I327" s="32">
        <f t="shared" si="38"/>
        <v>0</v>
      </c>
      <c r="J327" s="35" t="s">
        <v>20</v>
      </c>
      <c r="K327" s="35" t="s">
        <v>20</v>
      </c>
      <c r="L327" s="34"/>
      <c r="M327" s="33"/>
      <c r="N327" s="32">
        <f t="shared" si="39"/>
        <v>0</v>
      </c>
    </row>
    <row r="328" spans="1:14" ht="25.5" x14ac:dyDescent="0.2">
      <c r="A328" s="39"/>
      <c r="B328" s="35">
        <f t="shared" si="40"/>
        <v>283</v>
      </c>
      <c r="C328" s="35" t="s">
        <v>36</v>
      </c>
      <c r="D328" s="38" t="s">
        <v>35</v>
      </c>
      <c r="E328" s="35" t="s">
        <v>20</v>
      </c>
      <c r="F328" s="35" t="s">
        <v>20</v>
      </c>
      <c r="G328" s="34"/>
      <c r="H328" s="33"/>
      <c r="I328" s="32">
        <f t="shared" si="38"/>
        <v>0</v>
      </c>
      <c r="J328" s="35" t="s">
        <v>20</v>
      </c>
      <c r="K328" s="35" t="s">
        <v>20</v>
      </c>
      <c r="L328" s="34"/>
      <c r="M328" s="33"/>
      <c r="N328" s="32">
        <f t="shared" si="39"/>
        <v>0</v>
      </c>
    </row>
    <row r="329" spans="1:14" ht="51" x14ac:dyDescent="0.2">
      <c r="A329" s="37"/>
      <c r="B329" s="35">
        <f t="shared" si="40"/>
        <v>284</v>
      </c>
      <c r="C329" s="35" t="s">
        <v>34</v>
      </c>
      <c r="D329" s="36" t="s">
        <v>33</v>
      </c>
      <c r="E329" s="35" t="s">
        <v>20</v>
      </c>
      <c r="F329" s="35" t="s">
        <v>20</v>
      </c>
      <c r="G329" s="34"/>
      <c r="H329" s="33"/>
      <c r="I329" s="32">
        <f t="shared" si="38"/>
        <v>0</v>
      </c>
      <c r="J329" s="35" t="s">
        <v>20</v>
      </c>
      <c r="K329" s="35" t="s">
        <v>20</v>
      </c>
      <c r="L329" s="34"/>
      <c r="M329" s="33"/>
      <c r="N329" s="32">
        <f t="shared" si="39"/>
        <v>0</v>
      </c>
    </row>
    <row r="330" spans="1:14" ht="38.25" x14ac:dyDescent="0.2">
      <c r="A330" s="37"/>
      <c r="B330" s="35">
        <f t="shared" si="40"/>
        <v>285</v>
      </c>
      <c r="C330" s="35" t="s">
        <v>32</v>
      </c>
      <c r="D330" s="36" t="s">
        <v>31</v>
      </c>
      <c r="E330" s="35" t="s">
        <v>20</v>
      </c>
      <c r="F330" s="35" t="s">
        <v>20</v>
      </c>
      <c r="G330" s="34"/>
      <c r="H330" s="33"/>
      <c r="I330" s="32">
        <f t="shared" si="38"/>
        <v>0</v>
      </c>
      <c r="J330" s="35" t="s">
        <v>20</v>
      </c>
      <c r="K330" s="35" t="s">
        <v>20</v>
      </c>
      <c r="L330" s="34"/>
      <c r="M330" s="33"/>
      <c r="N330" s="32">
        <f t="shared" si="39"/>
        <v>0</v>
      </c>
    </row>
    <row r="331" spans="1:14" ht="25.5" x14ac:dyDescent="0.2">
      <c r="A331" s="37"/>
      <c r="B331" s="35">
        <f t="shared" si="40"/>
        <v>286</v>
      </c>
      <c r="C331" s="35" t="s">
        <v>30</v>
      </c>
      <c r="D331" s="36" t="s">
        <v>29</v>
      </c>
      <c r="E331" s="35" t="s">
        <v>20</v>
      </c>
      <c r="F331" s="35" t="s">
        <v>20</v>
      </c>
      <c r="G331" s="34"/>
      <c r="H331" s="33"/>
      <c r="I331" s="32">
        <f t="shared" si="38"/>
        <v>0</v>
      </c>
      <c r="J331" s="35" t="s">
        <v>20</v>
      </c>
      <c r="K331" s="35" t="s">
        <v>20</v>
      </c>
      <c r="L331" s="34"/>
      <c r="M331" s="33"/>
      <c r="N331" s="32">
        <f t="shared" si="39"/>
        <v>0</v>
      </c>
    </row>
    <row r="332" spans="1:14" ht="51" x14ac:dyDescent="0.2">
      <c r="A332" s="37"/>
      <c r="B332" s="35">
        <f t="shared" si="40"/>
        <v>287</v>
      </c>
      <c r="C332" s="35" t="s">
        <v>28</v>
      </c>
      <c r="D332" s="36" t="s">
        <v>27</v>
      </c>
      <c r="E332" s="35" t="s">
        <v>20</v>
      </c>
      <c r="F332" s="35" t="s">
        <v>20</v>
      </c>
      <c r="G332" s="34"/>
      <c r="H332" s="33"/>
      <c r="I332" s="32">
        <f t="shared" si="38"/>
        <v>0</v>
      </c>
      <c r="J332" s="35" t="s">
        <v>20</v>
      </c>
      <c r="K332" s="35" t="s">
        <v>20</v>
      </c>
      <c r="L332" s="34"/>
      <c r="M332" s="33"/>
      <c r="N332" s="32">
        <f t="shared" si="39"/>
        <v>0</v>
      </c>
    </row>
    <row r="333" spans="1:14" ht="25.5" x14ac:dyDescent="0.2">
      <c r="A333" s="37"/>
      <c r="B333" s="35">
        <f t="shared" si="40"/>
        <v>288</v>
      </c>
      <c r="C333" s="35" t="s">
        <v>26</v>
      </c>
      <c r="D333" s="36" t="s">
        <v>25</v>
      </c>
      <c r="E333" s="35" t="s">
        <v>20</v>
      </c>
      <c r="F333" s="35" t="s">
        <v>20</v>
      </c>
      <c r="G333" s="34"/>
      <c r="H333" s="33"/>
      <c r="I333" s="32">
        <f t="shared" si="38"/>
        <v>0</v>
      </c>
      <c r="J333" s="35" t="s">
        <v>20</v>
      </c>
      <c r="K333" s="35" t="s">
        <v>20</v>
      </c>
      <c r="L333" s="34"/>
      <c r="M333" s="33"/>
      <c r="N333" s="32">
        <f t="shared" si="39"/>
        <v>0</v>
      </c>
    </row>
    <row r="334" spans="1:14" ht="25.5" x14ac:dyDescent="0.2">
      <c r="A334" s="37"/>
      <c r="B334" s="35">
        <f t="shared" si="40"/>
        <v>289</v>
      </c>
      <c r="C334" s="35" t="s">
        <v>24</v>
      </c>
      <c r="D334" s="36" t="s">
        <v>23</v>
      </c>
      <c r="E334" s="35" t="s">
        <v>20</v>
      </c>
      <c r="F334" s="35" t="s">
        <v>20</v>
      </c>
      <c r="G334" s="34"/>
      <c r="H334" s="33"/>
      <c r="I334" s="32">
        <f t="shared" si="38"/>
        <v>0</v>
      </c>
      <c r="J334" s="35" t="s">
        <v>20</v>
      </c>
      <c r="K334" s="35" t="s">
        <v>20</v>
      </c>
      <c r="L334" s="34"/>
      <c r="M334" s="33"/>
      <c r="N334" s="32">
        <f t="shared" si="39"/>
        <v>0</v>
      </c>
    </row>
    <row r="335" spans="1:14" ht="26.25" thickBot="1" x14ac:dyDescent="0.25">
      <c r="A335" s="31"/>
      <c r="B335" s="29">
        <f t="shared" si="40"/>
        <v>290</v>
      </c>
      <c r="C335" s="29" t="s">
        <v>22</v>
      </c>
      <c r="D335" s="30" t="s">
        <v>21</v>
      </c>
      <c r="E335" s="29" t="s">
        <v>20</v>
      </c>
      <c r="F335" s="29" t="s">
        <v>20</v>
      </c>
      <c r="G335" s="28"/>
      <c r="H335" s="27"/>
      <c r="I335" s="26">
        <f t="shared" si="38"/>
        <v>0</v>
      </c>
      <c r="J335" s="29" t="s">
        <v>20</v>
      </c>
      <c r="K335" s="29" t="s">
        <v>20</v>
      </c>
      <c r="L335" s="28"/>
      <c r="M335" s="27"/>
      <c r="N335" s="26">
        <f t="shared" si="39"/>
        <v>0</v>
      </c>
    </row>
    <row r="336" spans="1:14" x14ac:dyDescent="0.2">
      <c r="A336" s="25"/>
      <c r="B336" s="20"/>
      <c r="C336" s="20"/>
      <c r="D336" s="24" t="s">
        <v>19</v>
      </c>
      <c r="E336" s="18"/>
      <c r="F336" s="18"/>
      <c r="G336" s="18"/>
      <c r="H336" s="244" t="e">
        <f>SUM(I8:I335)</f>
        <v>#REF!</v>
      </c>
      <c r="I336" s="245"/>
      <c r="J336" s="18"/>
      <c r="K336" s="18"/>
      <c r="L336" s="18"/>
      <c r="M336" s="244" t="e">
        <f>SUM(N8:N335)</f>
        <v>#REF!</v>
      </c>
      <c r="N336" s="245"/>
    </row>
    <row r="337" spans="1:14" x14ac:dyDescent="0.2">
      <c r="A337" s="23"/>
      <c r="B337" s="14"/>
      <c r="C337" s="14"/>
      <c r="D337" s="14" t="s">
        <v>18</v>
      </c>
      <c r="E337" s="12"/>
      <c r="F337" s="12"/>
      <c r="G337" s="12"/>
      <c r="H337" s="246" t="e">
        <f>H336*21%</f>
        <v>#REF!</v>
      </c>
      <c r="I337" s="247"/>
      <c r="J337" s="12"/>
      <c r="K337" s="12"/>
      <c r="L337" s="12"/>
      <c r="M337" s="246" t="e">
        <f>M336*21%</f>
        <v>#REF!</v>
      </c>
      <c r="N337" s="247"/>
    </row>
    <row r="338" spans="1:14" ht="13.5" thickBot="1" x14ac:dyDescent="0.25">
      <c r="A338" s="22"/>
      <c r="B338" s="8"/>
      <c r="C338" s="8"/>
      <c r="D338" s="8" t="s">
        <v>17</v>
      </c>
      <c r="E338" s="6"/>
      <c r="F338" s="6"/>
      <c r="G338" s="6"/>
      <c r="H338" s="248" t="e">
        <f>H336+H337</f>
        <v>#REF!</v>
      </c>
      <c r="I338" s="249"/>
      <c r="J338" s="6"/>
      <c r="K338" s="6"/>
      <c r="L338" s="6"/>
      <c r="M338" s="248" t="e">
        <f>M336+M337</f>
        <v>#REF!</v>
      </c>
      <c r="N338" s="249"/>
    </row>
    <row r="339" spans="1:14" x14ac:dyDescent="0.2">
      <c r="A339" s="21" t="s">
        <v>16</v>
      </c>
      <c r="B339" s="20"/>
      <c r="C339" s="20"/>
      <c r="D339" s="19" t="s">
        <v>15</v>
      </c>
      <c r="E339" s="19" t="s">
        <v>14</v>
      </c>
      <c r="F339" s="18"/>
      <c r="G339" s="18"/>
      <c r="H339" s="17"/>
      <c r="I339" s="16"/>
      <c r="J339" s="19" t="s">
        <v>14</v>
      </c>
      <c r="K339" s="18"/>
      <c r="L339" s="18"/>
      <c r="M339" s="17"/>
      <c r="N339" s="16"/>
    </row>
    <row r="340" spans="1:14" ht="25.5" x14ac:dyDescent="0.2">
      <c r="A340" s="15" t="s">
        <v>13</v>
      </c>
      <c r="B340" s="14"/>
      <c r="C340" s="14"/>
      <c r="D340" s="13" t="s">
        <v>12</v>
      </c>
      <c r="E340" s="13" t="s">
        <v>11</v>
      </c>
      <c r="F340" s="12"/>
      <c r="G340" s="12"/>
      <c r="H340" s="11"/>
      <c r="I340" s="10"/>
      <c r="J340" s="13" t="s">
        <v>11</v>
      </c>
      <c r="K340" s="12"/>
      <c r="L340" s="12"/>
      <c r="M340" s="11"/>
      <c r="N340" s="10"/>
    </row>
    <row r="341" spans="1:14" ht="26.25" thickBot="1" x14ac:dyDescent="0.25">
      <c r="A341" s="9" t="s">
        <v>10</v>
      </c>
      <c r="B341" s="8"/>
      <c r="C341" s="8"/>
      <c r="D341" s="7" t="s">
        <v>9</v>
      </c>
      <c r="E341" s="7" t="s">
        <v>8</v>
      </c>
      <c r="F341" s="6"/>
      <c r="G341" s="6"/>
      <c r="H341" s="5"/>
      <c r="I341" s="4"/>
      <c r="J341" s="7" t="s">
        <v>8</v>
      </c>
      <c r="K341" s="6"/>
      <c r="L341" s="6"/>
      <c r="M341" s="5"/>
      <c r="N341" s="4"/>
    </row>
  </sheetData>
  <mergeCells count="6">
    <mergeCell ref="M336:N336"/>
    <mergeCell ref="M337:N337"/>
    <mergeCell ref="M338:N338"/>
    <mergeCell ref="H336:I336"/>
    <mergeCell ref="H337:I337"/>
    <mergeCell ref="H338:I338"/>
  </mergeCells>
  <conditionalFormatting sqref="L15:M15 L213:M225 L25 L36:M36 L107:M107 N72 L241:M243 L248:L249 M249:M251 L8:L14 M10:M12 L128 L136:N136 L227:M227 L281:N281 N202:N227 L230:N235 N237:N245 N111:N122 L196:N199 L192:L194 L307:N335 M79 L78:L79 L137:M143 N124:N134 L123:N123 L127:M127 N137:N148 N171:N195 L286:M306 L149:N152 N248:N251 L252:N252 N283:N306 N75:N82 N9:N53 L61:M67 L60 N84:N107 G101:H101 H102 G103:H105">
    <cfRule type="cellIs" dxfId="491" priority="492" stopIfTrue="1" operator="equal">
      <formula>0</formula>
    </cfRule>
  </conditionalFormatting>
  <conditionalFormatting sqref="L35:M35">
    <cfRule type="cellIs" dxfId="490" priority="491" stopIfTrue="1" operator="equal">
      <formula>0</formula>
    </cfRule>
  </conditionalFormatting>
  <conditionalFormatting sqref="L34:M34">
    <cfRule type="cellIs" dxfId="489" priority="490" stopIfTrue="1" operator="equal">
      <formula>0</formula>
    </cfRule>
  </conditionalFormatting>
  <conditionalFormatting sqref="L33:M33">
    <cfRule type="cellIs" dxfId="488" priority="489" stopIfTrue="1" operator="equal">
      <formula>0</formula>
    </cfRule>
  </conditionalFormatting>
  <conditionalFormatting sqref="L32:M32">
    <cfRule type="cellIs" dxfId="487" priority="488" stopIfTrue="1" operator="equal">
      <formula>0</formula>
    </cfRule>
  </conditionalFormatting>
  <conditionalFormatting sqref="L31:M31">
    <cfRule type="cellIs" dxfId="486" priority="487" stopIfTrue="1" operator="equal">
      <formula>0</formula>
    </cfRule>
  </conditionalFormatting>
  <conditionalFormatting sqref="L30:M30">
    <cfRule type="cellIs" dxfId="485" priority="486" stopIfTrue="1" operator="equal">
      <formula>0</formula>
    </cfRule>
  </conditionalFormatting>
  <conditionalFormatting sqref="L29:M29">
    <cfRule type="cellIs" dxfId="484" priority="485" stopIfTrue="1" operator="equal">
      <formula>0</formula>
    </cfRule>
  </conditionalFormatting>
  <conditionalFormatting sqref="L28:M28">
    <cfRule type="cellIs" dxfId="483" priority="484" stopIfTrue="1" operator="equal">
      <formula>0</formula>
    </cfRule>
  </conditionalFormatting>
  <conditionalFormatting sqref="L26:M27">
    <cfRule type="cellIs" dxfId="482" priority="483" stopIfTrue="1" operator="equal">
      <formula>0</formula>
    </cfRule>
  </conditionalFormatting>
  <conditionalFormatting sqref="L25:M25">
    <cfRule type="cellIs" dxfId="481" priority="482" stopIfTrue="1" operator="equal">
      <formula>0</formula>
    </cfRule>
  </conditionalFormatting>
  <conditionalFormatting sqref="L24:M24">
    <cfRule type="cellIs" dxfId="480" priority="481" stopIfTrue="1" operator="equal">
      <formula>0</formula>
    </cfRule>
  </conditionalFormatting>
  <conditionalFormatting sqref="L22:M23">
    <cfRule type="cellIs" dxfId="479" priority="480" stopIfTrue="1" operator="equal">
      <formula>0</formula>
    </cfRule>
  </conditionalFormatting>
  <conditionalFormatting sqref="L21:M21">
    <cfRule type="cellIs" dxfId="478" priority="479" stopIfTrue="1" operator="equal">
      <formula>0</formula>
    </cfRule>
  </conditionalFormatting>
  <conditionalFormatting sqref="L20:M20">
    <cfRule type="cellIs" dxfId="477" priority="478" stopIfTrue="1" operator="equal">
      <formula>0</formula>
    </cfRule>
  </conditionalFormatting>
  <conditionalFormatting sqref="L17:M19">
    <cfRule type="cellIs" dxfId="476" priority="477" stopIfTrue="1" operator="equal">
      <formula>0</formula>
    </cfRule>
  </conditionalFormatting>
  <conditionalFormatting sqref="L16:M16">
    <cfRule type="cellIs" dxfId="475" priority="476" stopIfTrue="1" operator="equal">
      <formula>0</formula>
    </cfRule>
  </conditionalFormatting>
  <conditionalFormatting sqref="L89:M105">
    <cfRule type="cellIs" dxfId="474" priority="475" stopIfTrue="1" operator="equal">
      <formula>0</formula>
    </cfRule>
  </conditionalFormatting>
  <conditionalFormatting sqref="L88:M88">
    <cfRule type="cellIs" dxfId="473" priority="474" stopIfTrue="1" operator="equal">
      <formula>0</formula>
    </cfRule>
  </conditionalFormatting>
  <conditionalFormatting sqref="L86:M87">
    <cfRule type="cellIs" dxfId="472" priority="473" stopIfTrue="1" operator="equal">
      <formula>0</formula>
    </cfRule>
  </conditionalFormatting>
  <conditionalFormatting sqref="L57:M57">
    <cfRule type="cellIs" dxfId="471" priority="472" stopIfTrue="1" operator="equal">
      <formula>0</formula>
    </cfRule>
  </conditionalFormatting>
  <conditionalFormatting sqref="L56:M56">
    <cfRule type="cellIs" dxfId="470" priority="471" stopIfTrue="1" operator="equal">
      <formula>0</formula>
    </cfRule>
  </conditionalFormatting>
  <conditionalFormatting sqref="L55:M55">
    <cfRule type="cellIs" dxfId="469" priority="470" stopIfTrue="1" operator="equal">
      <formula>0</formula>
    </cfRule>
  </conditionalFormatting>
  <conditionalFormatting sqref="L132:M132">
    <cfRule type="cellIs" dxfId="468" priority="469" stopIfTrue="1" operator="equal">
      <formula>0</formula>
    </cfRule>
  </conditionalFormatting>
  <conditionalFormatting sqref="L131:M131">
    <cfRule type="cellIs" dxfId="467" priority="468" stopIfTrue="1" operator="equal">
      <formula>0</formula>
    </cfRule>
  </conditionalFormatting>
  <conditionalFormatting sqref="L128:M128">
    <cfRule type="cellIs" dxfId="466" priority="467" stopIfTrue="1" operator="equal">
      <formula>0</formula>
    </cfRule>
  </conditionalFormatting>
  <conditionalFormatting sqref="L126:M127">
    <cfRule type="cellIs" dxfId="465" priority="466" stopIfTrue="1" operator="equal">
      <formula>0</formula>
    </cfRule>
  </conditionalFormatting>
  <conditionalFormatting sqref="L124:M124">
    <cfRule type="cellIs" dxfId="464" priority="465" stopIfTrue="1" operator="equal">
      <formula>0</formula>
    </cfRule>
  </conditionalFormatting>
  <conditionalFormatting sqref="L111:M114">
    <cfRule type="cellIs" dxfId="463" priority="464" stopIfTrue="1" operator="equal">
      <formula>0</formula>
    </cfRule>
  </conditionalFormatting>
  <conditionalFormatting sqref="L148:M148">
    <cfRule type="cellIs" dxfId="462" priority="463" stopIfTrue="1" operator="equal">
      <formula>0</formula>
    </cfRule>
  </conditionalFormatting>
  <conditionalFormatting sqref="L144:M144">
    <cfRule type="cellIs" dxfId="461" priority="462" stopIfTrue="1" operator="equal">
      <formula>0</formula>
    </cfRule>
  </conditionalFormatting>
  <conditionalFormatting sqref="L166:M167">
    <cfRule type="cellIs" dxfId="460" priority="461" stopIfTrue="1" operator="equal">
      <formula>0</formula>
    </cfRule>
  </conditionalFormatting>
  <conditionalFormatting sqref="L190:M190">
    <cfRule type="cellIs" dxfId="459" priority="460" stopIfTrue="1" operator="equal">
      <formula>0</formula>
    </cfRule>
  </conditionalFormatting>
  <conditionalFormatting sqref="L188:M188">
    <cfRule type="cellIs" dxfId="458" priority="459" stopIfTrue="1" operator="equal">
      <formula>0</formula>
    </cfRule>
  </conditionalFormatting>
  <conditionalFormatting sqref="L186:M186">
    <cfRule type="cellIs" dxfId="457" priority="458" stopIfTrue="1" operator="equal">
      <formula>0</formula>
    </cfRule>
  </conditionalFormatting>
  <conditionalFormatting sqref="L184:M185">
    <cfRule type="cellIs" dxfId="456" priority="457" stopIfTrue="1" operator="equal">
      <formula>0</formula>
    </cfRule>
  </conditionalFormatting>
  <conditionalFormatting sqref="L183:M183">
    <cfRule type="cellIs" dxfId="455" priority="456" stopIfTrue="1" operator="equal">
      <formula>0</formula>
    </cfRule>
  </conditionalFormatting>
  <conditionalFormatting sqref="L182:M182">
    <cfRule type="cellIs" dxfId="454" priority="455" stopIfTrue="1" operator="equal">
      <formula>0</formula>
    </cfRule>
  </conditionalFormatting>
  <conditionalFormatting sqref="L180:M180">
    <cfRule type="cellIs" dxfId="453" priority="454" stopIfTrue="1" operator="equal">
      <formula>0</formula>
    </cfRule>
  </conditionalFormatting>
  <conditionalFormatting sqref="L179:M179">
    <cfRule type="cellIs" dxfId="452" priority="453" stopIfTrue="1" operator="equal">
      <formula>0</formula>
    </cfRule>
  </conditionalFormatting>
  <conditionalFormatting sqref="L178:M178">
    <cfRule type="cellIs" dxfId="451" priority="452" stopIfTrue="1" operator="equal">
      <formula>0</formula>
    </cfRule>
  </conditionalFormatting>
  <conditionalFormatting sqref="L177:M177">
    <cfRule type="cellIs" dxfId="450" priority="451" stopIfTrue="1" operator="equal">
      <formula>0</formula>
    </cfRule>
  </conditionalFormatting>
  <conditionalFormatting sqref="L175:M176">
    <cfRule type="cellIs" dxfId="449" priority="450" stopIfTrue="1" operator="equal">
      <formula>0</formula>
    </cfRule>
  </conditionalFormatting>
  <conditionalFormatting sqref="L174:M174">
    <cfRule type="cellIs" dxfId="448" priority="449" stopIfTrue="1" operator="equal">
      <formula>0</formula>
    </cfRule>
  </conditionalFormatting>
  <conditionalFormatting sqref="L173:M173">
    <cfRule type="cellIs" dxfId="447" priority="448" stopIfTrue="1" operator="equal">
      <formula>0</formula>
    </cfRule>
  </conditionalFormatting>
  <conditionalFormatting sqref="L172:M172">
    <cfRule type="cellIs" dxfId="446" priority="447" stopIfTrue="1" operator="equal">
      <formula>0</formula>
    </cfRule>
  </conditionalFormatting>
  <conditionalFormatting sqref="L171:M171">
    <cfRule type="cellIs" dxfId="445" priority="446" stopIfTrue="1" operator="equal">
      <formula>0</formula>
    </cfRule>
  </conditionalFormatting>
  <conditionalFormatting sqref="L192:M192">
    <cfRule type="cellIs" dxfId="444" priority="445" stopIfTrue="1" operator="equal">
      <formula>0</formula>
    </cfRule>
  </conditionalFormatting>
  <conditionalFormatting sqref="L191:M192">
    <cfRule type="cellIs" dxfId="443" priority="444" stopIfTrue="1" operator="equal">
      <formula>0</formula>
    </cfRule>
  </conditionalFormatting>
  <conditionalFormatting sqref="L226:M226">
    <cfRule type="cellIs" dxfId="442" priority="443" stopIfTrue="1" operator="equal">
      <formula>0</formula>
    </cfRule>
  </conditionalFormatting>
  <conditionalFormatting sqref="L222:M222">
    <cfRule type="cellIs" dxfId="441" priority="442" stopIfTrue="1" operator="equal">
      <formula>0</formula>
    </cfRule>
  </conditionalFormatting>
  <conditionalFormatting sqref="L213:M221">
    <cfRule type="cellIs" dxfId="440" priority="441" stopIfTrue="1" operator="equal">
      <formula>0</formula>
    </cfRule>
  </conditionalFormatting>
  <conditionalFormatting sqref="L212:M212">
    <cfRule type="cellIs" dxfId="439" priority="440" stopIfTrue="1" operator="equal">
      <formula>0</formula>
    </cfRule>
  </conditionalFormatting>
  <conditionalFormatting sqref="L211:M211">
    <cfRule type="cellIs" dxfId="438" priority="439" stopIfTrue="1" operator="equal">
      <formula>0</formula>
    </cfRule>
  </conditionalFormatting>
  <conditionalFormatting sqref="L205:M207">
    <cfRule type="cellIs" dxfId="437" priority="438" stopIfTrue="1" operator="equal">
      <formula>0</formula>
    </cfRule>
  </conditionalFormatting>
  <conditionalFormatting sqref="L225:M225">
    <cfRule type="cellIs" dxfId="436" priority="437" stopIfTrue="1" operator="equal">
      <formula>0</formula>
    </cfRule>
  </conditionalFormatting>
  <conditionalFormatting sqref="L223:M224">
    <cfRule type="cellIs" dxfId="435" priority="436" stopIfTrue="1" operator="equal">
      <formula>0</formula>
    </cfRule>
  </conditionalFormatting>
  <conditionalFormatting sqref="L204:M204">
    <cfRule type="cellIs" dxfId="434" priority="435" stopIfTrue="1" operator="equal">
      <formula>0</formula>
    </cfRule>
  </conditionalFormatting>
  <conditionalFormatting sqref="L203:M203">
    <cfRule type="cellIs" dxfId="433" priority="434" stopIfTrue="1" operator="equal">
      <formula>0</formula>
    </cfRule>
  </conditionalFormatting>
  <conditionalFormatting sqref="L202:M202">
    <cfRule type="cellIs" dxfId="432" priority="433" stopIfTrue="1" operator="equal">
      <formula>0</formula>
    </cfRule>
  </conditionalFormatting>
  <conditionalFormatting sqref="L237:M240">
    <cfRule type="cellIs" dxfId="431" priority="432" stopIfTrue="1" operator="equal">
      <formula>0</formula>
    </cfRule>
  </conditionalFormatting>
  <conditionalFormatting sqref="L258:M258">
    <cfRule type="cellIs" dxfId="430" priority="431" stopIfTrue="1" operator="equal">
      <formula>0</formula>
    </cfRule>
  </conditionalFormatting>
  <conditionalFormatting sqref="L257:M257">
    <cfRule type="cellIs" dxfId="429" priority="430" stopIfTrue="1" operator="equal">
      <formula>0</formula>
    </cfRule>
  </conditionalFormatting>
  <conditionalFormatting sqref="L254:M254">
    <cfRule type="cellIs" dxfId="428" priority="429" stopIfTrue="1" operator="equal">
      <formula>0</formula>
    </cfRule>
  </conditionalFormatting>
  <conditionalFormatting sqref="L273:M274">
    <cfRule type="cellIs" dxfId="427" priority="428" stopIfTrue="1" operator="equal">
      <formula>0</formula>
    </cfRule>
  </conditionalFormatting>
  <conditionalFormatting sqref="L279:M279">
    <cfRule type="cellIs" dxfId="426" priority="427" stopIfTrue="1" operator="equal">
      <formula>0</formula>
    </cfRule>
  </conditionalFormatting>
  <conditionalFormatting sqref="L278:M278">
    <cfRule type="cellIs" dxfId="425" priority="426" stopIfTrue="1" operator="equal">
      <formula>0</formula>
    </cfRule>
  </conditionalFormatting>
  <conditionalFormatting sqref="L277:M277">
    <cfRule type="cellIs" dxfId="424" priority="425" stopIfTrue="1" operator="equal">
      <formula>0</formula>
    </cfRule>
  </conditionalFormatting>
  <conditionalFormatting sqref="L35">
    <cfRule type="cellIs" dxfId="423" priority="424" stopIfTrue="1" operator="equal">
      <formula>0</formula>
    </cfRule>
  </conditionalFormatting>
  <conditionalFormatting sqref="L34">
    <cfRule type="cellIs" dxfId="422" priority="423" stopIfTrue="1" operator="equal">
      <formula>0</formula>
    </cfRule>
  </conditionalFormatting>
  <conditionalFormatting sqref="L33">
    <cfRule type="cellIs" dxfId="421" priority="422" stopIfTrue="1" operator="equal">
      <formula>0</formula>
    </cfRule>
  </conditionalFormatting>
  <conditionalFormatting sqref="L32">
    <cfRule type="cellIs" dxfId="420" priority="421" stopIfTrue="1" operator="equal">
      <formula>0</formula>
    </cfRule>
  </conditionalFormatting>
  <conditionalFormatting sqref="L31">
    <cfRule type="cellIs" dxfId="419" priority="420" stopIfTrue="1" operator="equal">
      <formula>0</formula>
    </cfRule>
  </conditionalFormatting>
  <conditionalFormatting sqref="L30">
    <cfRule type="cellIs" dxfId="418" priority="419" stopIfTrue="1" operator="equal">
      <formula>0</formula>
    </cfRule>
  </conditionalFormatting>
  <conditionalFormatting sqref="L29">
    <cfRule type="cellIs" dxfId="417" priority="418" stopIfTrue="1" operator="equal">
      <formula>0</formula>
    </cfRule>
  </conditionalFormatting>
  <conditionalFormatting sqref="L28">
    <cfRule type="cellIs" dxfId="416" priority="417" stopIfTrue="1" operator="equal">
      <formula>0</formula>
    </cfRule>
  </conditionalFormatting>
  <conditionalFormatting sqref="L26:L27">
    <cfRule type="cellIs" dxfId="415" priority="416" stopIfTrue="1" operator="equal">
      <formula>0</formula>
    </cfRule>
  </conditionalFormatting>
  <conditionalFormatting sqref="L24">
    <cfRule type="cellIs" dxfId="414" priority="415" stopIfTrue="1" operator="equal">
      <formula>0</formula>
    </cfRule>
  </conditionalFormatting>
  <conditionalFormatting sqref="L22:L23">
    <cfRule type="cellIs" dxfId="413" priority="414" stopIfTrue="1" operator="equal">
      <formula>0</formula>
    </cfRule>
  </conditionalFormatting>
  <conditionalFormatting sqref="L21">
    <cfRule type="cellIs" dxfId="412" priority="413" stopIfTrue="1" operator="equal">
      <formula>0</formula>
    </cfRule>
  </conditionalFormatting>
  <conditionalFormatting sqref="L20">
    <cfRule type="cellIs" dxfId="411" priority="412" stopIfTrue="1" operator="equal">
      <formula>0</formula>
    </cfRule>
  </conditionalFormatting>
  <conditionalFormatting sqref="L17:L19">
    <cfRule type="cellIs" dxfId="410" priority="411" stopIfTrue="1" operator="equal">
      <formula>0</formula>
    </cfRule>
  </conditionalFormatting>
  <conditionalFormatting sqref="L16">
    <cfRule type="cellIs" dxfId="409" priority="410" stopIfTrue="1" operator="equal">
      <formula>0</formula>
    </cfRule>
  </conditionalFormatting>
  <conditionalFormatting sqref="L89:L105">
    <cfRule type="cellIs" dxfId="408" priority="409" stopIfTrue="1" operator="equal">
      <formula>0</formula>
    </cfRule>
  </conditionalFormatting>
  <conditionalFormatting sqref="L88">
    <cfRule type="cellIs" dxfId="407" priority="408" stopIfTrue="1" operator="equal">
      <formula>0</formula>
    </cfRule>
  </conditionalFormatting>
  <conditionalFormatting sqref="L86:L87">
    <cfRule type="cellIs" dxfId="406" priority="407" stopIfTrue="1" operator="equal">
      <formula>0</formula>
    </cfRule>
  </conditionalFormatting>
  <conditionalFormatting sqref="L57">
    <cfRule type="cellIs" dxfId="405" priority="406" stopIfTrue="1" operator="equal">
      <formula>0</formula>
    </cfRule>
  </conditionalFormatting>
  <conditionalFormatting sqref="L56">
    <cfRule type="cellIs" dxfId="404" priority="405" stopIfTrue="1" operator="equal">
      <formula>0</formula>
    </cfRule>
  </conditionalFormatting>
  <conditionalFormatting sqref="L55">
    <cfRule type="cellIs" dxfId="403" priority="404" stopIfTrue="1" operator="equal">
      <formula>0</formula>
    </cfRule>
  </conditionalFormatting>
  <conditionalFormatting sqref="L133">
    <cfRule type="cellIs" dxfId="402" priority="403" stopIfTrue="1" operator="equal">
      <formula>0</formula>
    </cfRule>
  </conditionalFormatting>
  <conditionalFormatting sqref="L132">
    <cfRule type="cellIs" dxfId="401" priority="402" stopIfTrue="1" operator="equal">
      <formula>0</formula>
    </cfRule>
  </conditionalFormatting>
  <conditionalFormatting sqref="L129:L131">
    <cfRule type="cellIs" dxfId="400" priority="401" stopIfTrue="1" operator="equal">
      <formula>0</formula>
    </cfRule>
  </conditionalFormatting>
  <conditionalFormatting sqref="L126:L127">
    <cfRule type="cellIs" dxfId="399" priority="400" stopIfTrue="1" operator="equal">
      <formula>0</formula>
    </cfRule>
  </conditionalFormatting>
  <conditionalFormatting sqref="L124">
    <cfRule type="cellIs" dxfId="398" priority="399" stopIfTrue="1" operator="equal">
      <formula>0</formula>
    </cfRule>
  </conditionalFormatting>
  <conditionalFormatting sqref="L111:L114">
    <cfRule type="cellIs" dxfId="397" priority="398" stopIfTrue="1" operator="equal">
      <formula>0</formula>
    </cfRule>
  </conditionalFormatting>
  <conditionalFormatting sqref="L145:L148">
    <cfRule type="cellIs" dxfId="396" priority="397" stopIfTrue="1" operator="equal">
      <formula>0</formula>
    </cfRule>
  </conditionalFormatting>
  <conditionalFormatting sqref="L144">
    <cfRule type="cellIs" dxfId="395" priority="396" stopIfTrue="1" operator="equal">
      <formula>0</formula>
    </cfRule>
  </conditionalFormatting>
  <conditionalFormatting sqref="L166:L167">
    <cfRule type="cellIs" dxfId="394" priority="395" stopIfTrue="1" operator="equal">
      <formula>0</formula>
    </cfRule>
  </conditionalFormatting>
  <conditionalFormatting sqref="L189:L190">
    <cfRule type="cellIs" dxfId="393" priority="394" stopIfTrue="1" operator="equal">
      <formula>0</formula>
    </cfRule>
  </conditionalFormatting>
  <conditionalFormatting sqref="L187:L188">
    <cfRule type="cellIs" dxfId="392" priority="393" stopIfTrue="1" operator="equal">
      <formula>0</formula>
    </cfRule>
  </conditionalFormatting>
  <conditionalFormatting sqref="L186">
    <cfRule type="cellIs" dxfId="391" priority="392" stopIfTrue="1" operator="equal">
      <formula>0</formula>
    </cfRule>
  </conditionalFormatting>
  <conditionalFormatting sqref="L184:L185">
    <cfRule type="cellIs" dxfId="390" priority="391" stopIfTrue="1" operator="equal">
      <formula>0</formula>
    </cfRule>
  </conditionalFormatting>
  <conditionalFormatting sqref="L183">
    <cfRule type="cellIs" dxfId="389" priority="390" stopIfTrue="1" operator="equal">
      <formula>0</formula>
    </cfRule>
  </conditionalFormatting>
  <conditionalFormatting sqref="L182">
    <cfRule type="cellIs" dxfId="388" priority="389" stopIfTrue="1" operator="equal">
      <formula>0</formula>
    </cfRule>
  </conditionalFormatting>
  <conditionalFormatting sqref="L180">
    <cfRule type="cellIs" dxfId="387" priority="388" stopIfTrue="1" operator="equal">
      <formula>0</formula>
    </cfRule>
  </conditionalFormatting>
  <conditionalFormatting sqref="L179">
    <cfRule type="cellIs" dxfId="386" priority="387" stopIfTrue="1" operator="equal">
      <formula>0</formula>
    </cfRule>
  </conditionalFormatting>
  <conditionalFormatting sqref="L178">
    <cfRule type="cellIs" dxfId="385" priority="386" stopIfTrue="1" operator="equal">
      <formula>0</formula>
    </cfRule>
  </conditionalFormatting>
  <conditionalFormatting sqref="L177">
    <cfRule type="cellIs" dxfId="384" priority="385" stopIfTrue="1" operator="equal">
      <formula>0</formula>
    </cfRule>
  </conditionalFormatting>
  <conditionalFormatting sqref="L175:L176">
    <cfRule type="cellIs" dxfId="383" priority="384" stopIfTrue="1" operator="equal">
      <formula>0</formula>
    </cfRule>
  </conditionalFormatting>
  <conditionalFormatting sqref="L174">
    <cfRule type="cellIs" dxfId="382" priority="383" stopIfTrue="1" operator="equal">
      <formula>0</formula>
    </cfRule>
  </conditionalFormatting>
  <conditionalFormatting sqref="L173">
    <cfRule type="cellIs" dxfId="381" priority="382" stopIfTrue="1" operator="equal">
      <formula>0</formula>
    </cfRule>
  </conditionalFormatting>
  <conditionalFormatting sqref="L172">
    <cfRule type="cellIs" dxfId="380" priority="381" stopIfTrue="1" operator="equal">
      <formula>0</formula>
    </cfRule>
  </conditionalFormatting>
  <conditionalFormatting sqref="L171">
    <cfRule type="cellIs" dxfId="379" priority="380" stopIfTrue="1" operator="equal">
      <formula>0</formula>
    </cfRule>
  </conditionalFormatting>
  <conditionalFormatting sqref="L191:L192">
    <cfRule type="cellIs" dxfId="378" priority="379" stopIfTrue="1" operator="equal">
      <formula>0</formula>
    </cfRule>
  </conditionalFormatting>
  <conditionalFormatting sqref="L226">
    <cfRule type="cellIs" dxfId="377" priority="378" stopIfTrue="1" operator="equal">
      <formula>0</formula>
    </cfRule>
  </conditionalFormatting>
  <conditionalFormatting sqref="L222">
    <cfRule type="cellIs" dxfId="376" priority="377" stopIfTrue="1" operator="equal">
      <formula>0</formula>
    </cfRule>
  </conditionalFormatting>
  <conditionalFormatting sqref="L213:L221">
    <cfRule type="cellIs" dxfId="375" priority="376" stopIfTrue="1" operator="equal">
      <formula>0</formula>
    </cfRule>
  </conditionalFormatting>
  <conditionalFormatting sqref="L212">
    <cfRule type="cellIs" dxfId="374" priority="375" stopIfTrue="1" operator="equal">
      <formula>0</formula>
    </cfRule>
  </conditionalFormatting>
  <conditionalFormatting sqref="L211">
    <cfRule type="cellIs" dxfId="373" priority="374" stopIfTrue="1" operator="equal">
      <formula>0</formula>
    </cfRule>
  </conditionalFormatting>
  <conditionalFormatting sqref="L205:L207">
    <cfRule type="cellIs" dxfId="372" priority="373" stopIfTrue="1" operator="equal">
      <formula>0</formula>
    </cfRule>
  </conditionalFormatting>
  <conditionalFormatting sqref="L225">
    <cfRule type="cellIs" dxfId="371" priority="372" stopIfTrue="1" operator="equal">
      <formula>0</formula>
    </cfRule>
  </conditionalFormatting>
  <conditionalFormatting sqref="L223:L224">
    <cfRule type="cellIs" dxfId="370" priority="371" stopIfTrue="1" operator="equal">
      <formula>0</formula>
    </cfRule>
  </conditionalFormatting>
  <conditionalFormatting sqref="L204">
    <cfRule type="cellIs" dxfId="369" priority="370" stopIfTrue="1" operator="equal">
      <formula>0</formula>
    </cfRule>
  </conditionalFormatting>
  <conditionalFormatting sqref="L203">
    <cfRule type="cellIs" dxfId="368" priority="369" stopIfTrue="1" operator="equal">
      <formula>0</formula>
    </cfRule>
  </conditionalFormatting>
  <conditionalFormatting sqref="L202">
    <cfRule type="cellIs" dxfId="367" priority="368" stopIfTrue="1" operator="equal">
      <formula>0</formula>
    </cfRule>
  </conditionalFormatting>
  <conditionalFormatting sqref="L237:L240">
    <cfRule type="cellIs" dxfId="366" priority="367" stopIfTrue="1" operator="equal">
      <formula>0</formula>
    </cfRule>
  </conditionalFormatting>
  <conditionalFormatting sqref="L258">
    <cfRule type="cellIs" dxfId="365" priority="366" stopIfTrue="1" operator="equal">
      <formula>0</formula>
    </cfRule>
  </conditionalFormatting>
  <conditionalFormatting sqref="L255:L257">
    <cfRule type="cellIs" dxfId="364" priority="365" stopIfTrue="1" operator="equal">
      <formula>0</formula>
    </cfRule>
  </conditionalFormatting>
  <conditionalFormatting sqref="L254">
    <cfRule type="cellIs" dxfId="363" priority="364" stopIfTrue="1" operator="equal">
      <formula>0</formula>
    </cfRule>
  </conditionalFormatting>
  <conditionalFormatting sqref="L273:L274">
    <cfRule type="cellIs" dxfId="362" priority="363" stopIfTrue="1" operator="equal">
      <formula>0</formula>
    </cfRule>
  </conditionalFormatting>
  <conditionalFormatting sqref="L279">
    <cfRule type="cellIs" dxfId="361" priority="362" stopIfTrue="1" operator="equal">
      <formula>0</formula>
    </cfRule>
  </conditionalFormatting>
  <conditionalFormatting sqref="L278">
    <cfRule type="cellIs" dxfId="360" priority="361" stopIfTrue="1" operator="equal">
      <formula>0</formula>
    </cfRule>
  </conditionalFormatting>
  <conditionalFormatting sqref="L277">
    <cfRule type="cellIs" dxfId="359" priority="360" stopIfTrue="1" operator="equal">
      <formula>0</formula>
    </cfRule>
  </conditionalFormatting>
  <conditionalFormatting sqref="N55:N71">
    <cfRule type="cellIs" dxfId="358" priority="359" stopIfTrue="1" operator="equal">
      <formula>0</formula>
    </cfRule>
  </conditionalFormatting>
  <conditionalFormatting sqref="N254:N258">
    <cfRule type="cellIs" dxfId="357" priority="358" stopIfTrue="1" operator="equal">
      <formula>0</formula>
    </cfRule>
  </conditionalFormatting>
  <conditionalFormatting sqref="N277:N280">
    <cfRule type="cellIs" dxfId="356" priority="357" stopIfTrue="1" operator="equal">
      <formula>0</formula>
    </cfRule>
  </conditionalFormatting>
  <conditionalFormatting sqref="L70:M72">
    <cfRule type="cellIs" dxfId="355" priority="356" stopIfTrue="1" operator="equal">
      <formula>0</formula>
    </cfRule>
  </conditionalFormatting>
  <conditionalFormatting sqref="L67:M67 M68">
    <cfRule type="cellIs" dxfId="354" priority="355" stopIfTrue="1" operator="equal">
      <formula>0</formula>
    </cfRule>
  </conditionalFormatting>
  <conditionalFormatting sqref="M68">
    <cfRule type="cellIs" dxfId="353" priority="354" stopIfTrue="1" operator="equal">
      <formula>0</formula>
    </cfRule>
  </conditionalFormatting>
  <conditionalFormatting sqref="L58:M59 M60">
    <cfRule type="cellIs" dxfId="352" priority="353" stopIfTrue="1" operator="equal">
      <formula>0</formula>
    </cfRule>
  </conditionalFormatting>
  <conditionalFormatting sqref="L69:L72">
    <cfRule type="cellIs" dxfId="351" priority="352" stopIfTrue="1" operator="equal">
      <formula>0</formula>
    </cfRule>
  </conditionalFormatting>
  <conditionalFormatting sqref="L67">
    <cfRule type="cellIs" dxfId="350" priority="351" stopIfTrue="1" operator="equal">
      <formula>0</formula>
    </cfRule>
  </conditionalFormatting>
  <conditionalFormatting sqref="L60:L67">
    <cfRule type="cellIs" dxfId="349" priority="350" stopIfTrue="1" operator="equal">
      <formula>0</formula>
    </cfRule>
  </conditionalFormatting>
  <conditionalFormatting sqref="L58:L59">
    <cfRule type="cellIs" dxfId="348" priority="349" stopIfTrue="1" operator="equal">
      <formula>0</formula>
    </cfRule>
  </conditionalFormatting>
  <conditionalFormatting sqref="L69:M69">
    <cfRule type="cellIs" dxfId="347" priority="348" stopIfTrue="1" operator="equal">
      <formula>0</formula>
    </cfRule>
  </conditionalFormatting>
  <conditionalFormatting sqref="L82:M82">
    <cfRule type="cellIs" dxfId="346" priority="347" stopIfTrue="1" operator="equal">
      <formula>0</formula>
    </cfRule>
  </conditionalFormatting>
  <conditionalFormatting sqref="L81:M81">
    <cfRule type="cellIs" dxfId="345" priority="346" stopIfTrue="1" operator="equal">
      <formula>0</formula>
    </cfRule>
  </conditionalFormatting>
  <conditionalFormatting sqref="L80:M80">
    <cfRule type="cellIs" dxfId="344" priority="345" stopIfTrue="1" operator="equal">
      <formula>0</formula>
    </cfRule>
  </conditionalFormatting>
  <conditionalFormatting sqref="L77:M77 M78">
    <cfRule type="cellIs" dxfId="343" priority="344" stopIfTrue="1" operator="equal">
      <formula>0</formula>
    </cfRule>
  </conditionalFormatting>
  <conditionalFormatting sqref="L76:M76">
    <cfRule type="cellIs" dxfId="342" priority="343" stopIfTrue="1" operator="equal">
      <formula>0</formula>
    </cfRule>
  </conditionalFormatting>
  <conditionalFormatting sqref="L75:M75">
    <cfRule type="cellIs" dxfId="341" priority="342" stopIfTrue="1" operator="equal">
      <formula>0</formula>
    </cfRule>
  </conditionalFormatting>
  <conditionalFormatting sqref="L82">
    <cfRule type="cellIs" dxfId="340" priority="341" stopIfTrue="1" operator="equal">
      <formula>0</formula>
    </cfRule>
  </conditionalFormatting>
  <conditionalFormatting sqref="L81">
    <cfRule type="cellIs" dxfId="339" priority="340" stopIfTrue="1" operator="equal">
      <formula>0</formula>
    </cfRule>
  </conditionalFormatting>
  <conditionalFormatting sqref="L80">
    <cfRule type="cellIs" dxfId="338" priority="339" stopIfTrue="1" operator="equal">
      <formula>0</formula>
    </cfRule>
  </conditionalFormatting>
  <conditionalFormatting sqref="L77">
    <cfRule type="cellIs" dxfId="337" priority="338" stopIfTrue="1" operator="equal">
      <formula>0</formula>
    </cfRule>
  </conditionalFormatting>
  <conditionalFormatting sqref="L76">
    <cfRule type="cellIs" dxfId="336" priority="337" stopIfTrue="1" operator="equal">
      <formula>0</formula>
    </cfRule>
  </conditionalFormatting>
  <conditionalFormatting sqref="L75">
    <cfRule type="cellIs" dxfId="335" priority="336" stopIfTrue="1" operator="equal">
      <formula>0</formula>
    </cfRule>
  </conditionalFormatting>
  <conditionalFormatting sqref="L121:M122">
    <cfRule type="cellIs" dxfId="334" priority="335" stopIfTrue="1" operator="equal">
      <formula>0</formula>
    </cfRule>
  </conditionalFormatting>
  <conditionalFormatting sqref="L120:M120">
    <cfRule type="cellIs" dxfId="333" priority="334" stopIfTrue="1" operator="equal">
      <formula>0</formula>
    </cfRule>
  </conditionalFormatting>
  <conditionalFormatting sqref="L118:M119">
    <cfRule type="cellIs" dxfId="332" priority="333" stopIfTrue="1" operator="equal">
      <formula>0</formula>
    </cfRule>
  </conditionalFormatting>
  <conditionalFormatting sqref="L117:M117">
    <cfRule type="cellIs" dxfId="331" priority="332" stopIfTrue="1" operator="equal">
      <formula>0</formula>
    </cfRule>
  </conditionalFormatting>
  <conditionalFormatting sqref="L116:M116">
    <cfRule type="cellIs" dxfId="330" priority="331" stopIfTrue="1" operator="equal">
      <formula>0</formula>
    </cfRule>
  </conditionalFormatting>
  <conditionalFormatting sqref="L115:M115">
    <cfRule type="cellIs" dxfId="329" priority="330" stopIfTrue="1" operator="equal">
      <formula>0</formula>
    </cfRule>
  </conditionalFormatting>
  <conditionalFormatting sqref="L121:L122">
    <cfRule type="cellIs" dxfId="328" priority="329" stopIfTrue="1" operator="equal">
      <formula>0</formula>
    </cfRule>
  </conditionalFormatting>
  <conditionalFormatting sqref="L120">
    <cfRule type="cellIs" dxfId="327" priority="328" stopIfTrue="1" operator="equal">
      <formula>0</formula>
    </cfRule>
  </conditionalFormatting>
  <conditionalFormatting sqref="L118:L119">
    <cfRule type="cellIs" dxfId="326" priority="327" stopIfTrue="1" operator="equal">
      <formula>0</formula>
    </cfRule>
  </conditionalFormatting>
  <conditionalFormatting sqref="L117">
    <cfRule type="cellIs" dxfId="325" priority="326" stopIfTrue="1" operator="equal">
      <formula>0</formula>
    </cfRule>
  </conditionalFormatting>
  <conditionalFormatting sqref="L116">
    <cfRule type="cellIs" dxfId="324" priority="325" stopIfTrue="1" operator="equal">
      <formula>0</formula>
    </cfRule>
  </conditionalFormatting>
  <conditionalFormatting sqref="L115">
    <cfRule type="cellIs" dxfId="323" priority="324" stopIfTrue="1" operator="equal">
      <formula>0</formula>
    </cfRule>
  </conditionalFormatting>
  <conditionalFormatting sqref="N261:N274">
    <cfRule type="cellIs" dxfId="322" priority="323" stopIfTrue="1" operator="equal">
      <formula>0</formula>
    </cfRule>
  </conditionalFormatting>
  <conditionalFormatting sqref="L268:M272">
    <cfRule type="cellIs" dxfId="321" priority="322" stopIfTrue="1" operator="equal">
      <formula>0</formula>
    </cfRule>
  </conditionalFormatting>
  <conditionalFormatting sqref="L267:M267">
    <cfRule type="cellIs" dxfId="320" priority="321" stopIfTrue="1" operator="equal">
      <formula>0</formula>
    </cfRule>
  </conditionalFormatting>
  <conditionalFormatting sqref="L268:L272">
    <cfRule type="cellIs" dxfId="319" priority="320" stopIfTrue="1" operator="equal">
      <formula>0</formula>
    </cfRule>
  </conditionalFormatting>
  <conditionalFormatting sqref="L267">
    <cfRule type="cellIs" dxfId="318" priority="319" stopIfTrue="1" operator="equal">
      <formula>0</formula>
    </cfRule>
  </conditionalFormatting>
  <conditionalFormatting sqref="L195:M195">
    <cfRule type="cellIs" dxfId="317" priority="318" stopIfTrue="1" operator="equal">
      <formula>0</formula>
    </cfRule>
  </conditionalFormatting>
  <conditionalFormatting sqref="L194:M194">
    <cfRule type="cellIs" dxfId="316" priority="317" stopIfTrue="1" operator="equal">
      <formula>0</formula>
    </cfRule>
  </conditionalFormatting>
  <conditionalFormatting sqref="L195">
    <cfRule type="cellIs" dxfId="315" priority="316" stopIfTrue="1" operator="equal">
      <formula>0</formula>
    </cfRule>
  </conditionalFormatting>
  <conditionalFormatting sqref="L147:M147">
    <cfRule type="cellIs" dxfId="314" priority="315" stopIfTrue="1" operator="equal">
      <formula>0</formula>
    </cfRule>
  </conditionalFormatting>
  <conditionalFormatting sqref="L146:M146">
    <cfRule type="cellIs" dxfId="313" priority="314" stopIfTrue="1" operator="equal">
      <formula>0</formula>
    </cfRule>
  </conditionalFormatting>
  <conditionalFormatting sqref="L125:M125">
    <cfRule type="cellIs" dxfId="312" priority="313" stopIfTrue="1" operator="equal">
      <formula>0</formula>
    </cfRule>
  </conditionalFormatting>
  <conditionalFormatting sqref="L125">
    <cfRule type="cellIs" dxfId="311" priority="312" stopIfTrue="1" operator="equal">
      <formula>0</formula>
    </cfRule>
  </conditionalFormatting>
  <conditionalFormatting sqref="L129:M130">
    <cfRule type="cellIs" dxfId="310" priority="311" stopIfTrue="1" operator="equal">
      <formula>0</formula>
    </cfRule>
  </conditionalFormatting>
  <conditionalFormatting sqref="L145:M145">
    <cfRule type="cellIs" dxfId="309" priority="310" stopIfTrue="1" operator="equal">
      <formula>0</formula>
    </cfRule>
  </conditionalFormatting>
  <conditionalFormatting sqref="L133:M133">
    <cfRule type="cellIs" dxfId="308" priority="309" stopIfTrue="1" operator="equal">
      <formula>0</formula>
    </cfRule>
  </conditionalFormatting>
  <conditionalFormatting sqref="N157:N167">
    <cfRule type="cellIs" dxfId="307" priority="308" stopIfTrue="1" operator="equal">
      <formula>0</formula>
    </cfRule>
  </conditionalFormatting>
  <conditionalFormatting sqref="L160:M160">
    <cfRule type="cellIs" dxfId="306" priority="307" stopIfTrue="1" operator="equal">
      <formula>0</formula>
    </cfRule>
  </conditionalFormatting>
  <conditionalFormatting sqref="L158:M159">
    <cfRule type="cellIs" dxfId="305" priority="306" stopIfTrue="1" operator="equal">
      <formula>0</formula>
    </cfRule>
  </conditionalFormatting>
  <conditionalFormatting sqref="L157:M157">
    <cfRule type="cellIs" dxfId="304" priority="305" stopIfTrue="1" operator="equal">
      <formula>0</formula>
    </cfRule>
  </conditionalFormatting>
  <conditionalFormatting sqref="L160">
    <cfRule type="cellIs" dxfId="303" priority="304" stopIfTrue="1" operator="equal">
      <formula>0</formula>
    </cfRule>
  </conditionalFormatting>
  <conditionalFormatting sqref="L158:L159">
    <cfRule type="cellIs" dxfId="302" priority="303" stopIfTrue="1" operator="equal">
      <formula>0</formula>
    </cfRule>
  </conditionalFormatting>
  <conditionalFormatting sqref="L157">
    <cfRule type="cellIs" dxfId="301" priority="302" stopIfTrue="1" operator="equal">
      <formula>0</formula>
    </cfRule>
  </conditionalFormatting>
  <conditionalFormatting sqref="L162:M163 M164">
    <cfRule type="cellIs" dxfId="300" priority="301" stopIfTrue="1" operator="equal">
      <formula>0</formula>
    </cfRule>
  </conditionalFormatting>
  <conditionalFormatting sqref="L161:M163 M164">
    <cfRule type="cellIs" dxfId="299" priority="300" stopIfTrue="1" operator="equal">
      <formula>0</formula>
    </cfRule>
  </conditionalFormatting>
  <conditionalFormatting sqref="L162:L163">
    <cfRule type="cellIs" dxfId="298" priority="299" stopIfTrue="1" operator="equal">
      <formula>0</formula>
    </cfRule>
  </conditionalFormatting>
  <conditionalFormatting sqref="L161:L163">
    <cfRule type="cellIs" dxfId="297" priority="298" stopIfTrue="1" operator="equal">
      <formula>0</formula>
    </cfRule>
  </conditionalFormatting>
  <conditionalFormatting sqref="L165:M165">
    <cfRule type="cellIs" dxfId="296" priority="297" stopIfTrue="1" operator="equal">
      <formula>0</formula>
    </cfRule>
  </conditionalFormatting>
  <conditionalFormatting sqref="L165">
    <cfRule type="cellIs" dxfId="295" priority="296" stopIfTrue="1" operator="equal">
      <formula>0</formula>
    </cfRule>
  </conditionalFormatting>
  <conditionalFormatting sqref="L189:M189">
    <cfRule type="cellIs" dxfId="294" priority="295" stopIfTrue="1" operator="equal">
      <formula>0</formula>
    </cfRule>
  </conditionalFormatting>
  <conditionalFormatting sqref="L187:M187">
    <cfRule type="cellIs" dxfId="293" priority="294" stopIfTrue="1" operator="equal">
      <formula>0</formula>
    </cfRule>
  </conditionalFormatting>
  <conditionalFormatting sqref="L256:M256">
    <cfRule type="cellIs" dxfId="292" priority="293" stopIfTrue="1" operator="equal">
      <formula>0</formula>
    </cfRule>
  </conditionalFormatting>
  <conditionalFormatting sqref="L255:M255">
    <cfRule type="cellIs" dxfId="291" priority="292" stopIfTrue="1" operator="equal">
      <formula>0</formula>
    </cfRule>
  </conditionalFormatting>
  <conditionalFormatting sqref="L280:M280">
    <cfRule type="cellIs" dxfId="290" priority="291" stopIfTrue="1" operator="equal">
      <formula>0</formula>
    </cfRule>
  </conditionalFormatting>
  <conditionalFormatting sqref="L280">
    <cfRule type="cellIs" dxfId="289" priority="290" stopIfTrue="1" operator="equal">
      <formula>0</formula>
    </cfRule>
  </conditionalFormatting>
  <conditionalFormatting sqref="L265:M266">
    <cfRule type="cellIs" dxfId="288" priority="289" stopIfTrue="1" operator="equal">
      <formula>0</formula>
    </cfRule>
  </conditionalFormatting>
  <conditionalFormatting sqref="L264:M264">
    <cfRule type="cellIs" dxfId="287" priority="288" stopIfTrue="1" operator="equal">
      <formula>0</formula>
    </cfRule>
  </conditionalFormatting>
  <conditionalFormatting sqref="L265:L266">
    <cfRule type="cellIs" dxfId="286" priority="287" stopIfTrue="1" operator="equal">
      <formula>0</formula>
    </cfRule>
  </conditionalFormatting>
  <conditionalFormatting sqref="L264">
    <cfRule type="cellIs" dxfId="285" priority="286" stopIfTrue="1" operator="equal">
      <formula>0</formula>
    </cfRule>
  </conditionalFormatting>
  <conditionalFormatting sqref="L263:M263">
    <cfRule type="cellIs" dxfId="284" priority="285" stopIfTrue="1" operator="equal">
      <formula>0</formula>
    </cfRule>
  </conditionalFormatting>
  <conditionalFormatting sqref="L263">
    <cfRule type="cellIs" dxfId="283" priority="284" stopIfTrue="1" operator="equal">
      <formula>0</formula>
    </cfRule>
  </conditionalFormatting>
  <conditionalFormatting sqref="L262:M262">
    <cfRule type="cellIs" dxfId="282" priority="283" stopIfTrue="1" operator="equal">
      <formula>0</formula>
    </cfRule>
  </conditionalFormatting>
  <conditionalFormatting sqref="L261:M261">
    <cfRule type="cellIs" dxfId="281" priority="282" stopIfTrue="1" operator="equal">
      <formula>0</formula>
    </cfRule>
  </conditionalFormatting>
  <conditionalFormatting sqref="L262">
    <cfRule type="cellIs" dxfId="280" priority="281" stopIfTrue="1" operator="equal">
      <formula>0</formula>
    </cfRule>
  </conditionalFormatting>
  <conditionalFormatting sqref="L261">
    <cfRule type="cellIs" dxfId="279" priority="280" stopIfTrue="1" operator="equal">
      <formula>0</formula>
    </cfRule>
  </conditionalFormatting>
  <conditionalFormatting sqref="L285:M285">
    <cfRule type="cellIs" dxfId="278" priority="279" stopIfTrue="1" operator="equal">
      <formula>0</formula>
    </cfRule>
  </conditionalFormatting>
  <conditionalFormatting sqref="L284:M284">
    <cfRule type="cellIs" dxfId="277" priority="278" stopIfTrue="1" operator="equal">
      <formula>0</formula>
    </cfRule>
  </conditionalFormatting>
  <conditionalFormatting sqref="L283:M283">
    <cfRule type="cellIs" dxfId="276" priority="277" stopIfTrue="1" operator="equal">
      <formula>0</formula>
    </cfRule>
  </conditionalFormatting>
  <conditionalFormatting sqref="L285">
    <cfRule type="cellIs" dxfId="275" priority="276" stopIfTrue="1" operator="equal">
      <formula>0</formula>
    </cfRule>
  </conditionalFormatting>
  <conditionalFormatting sqref="L284">
    <cfRule type="cellIs" dxfId="274" priority="275" stopIfTrue="1" operator="equal">
      <formula>0</formula>
    </cfRule>
  </conditionalFormatting>
  <conditionalFormatting sqref="L283">
    <cfRule type="cellIs" dxfId="273" priority="274" stopIfTrue="1" operator="equal">
      <formula>0</formula>
    </cfRule>
  </conditionalFormatting>
  <conditionalFormatting sqref="L8:N8 L9:M9">
    <cfRule type="cellIs" dxfId="272" priority="273" stopIfTrue="1" operator="equal">
      <formula>0</formula>
    </cfRule>
  </conditionalFormatting>
  <conditionalFormatting sqref="L14:M14">
    <cfRule type="cellIs" dxfId="271" priority="272" stopIfTrue="1" operator="equal">
      <formula>0</formula>
    </cfRule>
  </conditionalFormatting>
  <conditionalFormatting sqref="L181:M181">
    <cfRule type="cellIs" dxfId="270" priority="271" stopIfTrue="1" operator="equal">
      <formula>0</formula>
    </cfRule>
  </conditionalFormatting>
  <conditionalFormatting sqref="L181">
    <cfRule type="cellIs" dxfId="269" priority="270" stopIfTrue="1" operator="equal">
      <formula>0</formula>
    </cfRule>
  </conditionalFormatting>
  <conditionalFormatting sqref="L208:M210">
    <cfRule type="cellIs" dxfId="268" priority="269" stopIfTrue="1" operator="equal">
      <formula>0</formula>
    </cfRule>
  </conditionalFormatting>
  <conditionalFormatting sqref="L208:L210">
    <cfRule type="cellIs" dxfId="267" priority="268" stopIfTrue="1" operator="equal">
      <formula>0</formula>
    </cfRule>
  </conditionalFormatting>
  <conditionalFormatting sqref="L248:M248">
    <cfRule type="cellIs" dxfId="266" priority="267" stopIfTrue="1" operator="equal">
      <formula>0</formula>
    </cfRule>
  </conditionalFormatting>
  <conditionalFormatting sqref="L13:M13">
    <cfRule type="cellIs" dxfId="265" priority="266" stopIfTrue="1" operator="equal">
      <formula>0</formula>
    </cfRule>
  </conditionalFormatting>
  <conditionalFormatting sqref="L193:M193">
    <cfRule type="cellIs" dxfId="264" priority="265" stopIfTrue="1" operator="equal">
      <formula>0</formula>
    </cfRule>
  </conditionalFormatting>
  <conditionalFormatting sqref="N153:N154">
    <cfRule type="cellIs" dxfId="263" priority="264" stopIfTrue="1" operator="equal">
      <formula>0</formula>
    </cfRule>
  </conditionalFormatting>
  <conditionalFormatting sqref="L153:M153 M154">
    <cfRule type="cellIs" dxfId="262" priority="263" stopIfTrue="1" operator="equal">
      <formula>0</formula>
    </cfRule>
  </conditionalFormatting>
  <conditionalFormatting sqref="L153">
    <cfRule type="cellIs" dxfId="261" priority="262" stopIfTrue="1" operator="equal">
      <formula>0</formula>
    </cfRule>
  </conditionalFormatting>
  <conditionalFormatting sqref="L168:M168">
    <cfRule type="cellIs" dxfId="260" priority="261" stopIfTrue="1" operator="equal">
      <formula>0</formula>
    </cfRule>
  </conditionalFormatting>
  <conditionalFormatting sqref="L168">
    <cfRule type="cellIs" dxfId="259" priority="260" stopIfTrue="1" operator="equal">
      <formula>0</formula>
    </cfRule>
  </conditionalFormatting>
  <conditionalFormatting sqref="N168">
    <cfRule type="cellIs" dxfId="258" priority="259" stopIfTrue="1" operator="equal">
      <formula>0</formula>
    </cfRule>
  </conditionalFormatting>
  <conditionalFormatting sqref="G15:H15 G213:H225 G25 G36:H36 G107:H107 I72 G241:H243 G248:G249 H249:H251 G8:G14 H10:H12 G128 G136:I136 G227:H227 G281:I281 I202:I227 G230:I235 I237:I245 I111:I122 G196:I199 G192:G194 G307:I335 H79 G78:G79 G137:H143 I124:I134 G95:H98 G123:I123 G127:H127 I137:I148 I171:I195 G286:H306 G149:I152 I248:I251 G252:I252 I283:I306 I9:I53 I75:I107">
    <cfRule type="cellIs" dxfId="257" priority="258" stopIfTrue="1" operator="equal">
      <formula>0</formula>
    </cfRule>
  </conditionalFormatting>
  <conditionalFormatting sqref="G35:H35">
    <cfRule type="cellIs" dxfId="256" priority="257" stopIfTrue="1" operator="equal">
      <formula>0</formula>
    </cfRule>
  </conditionalFormatting>
  <conditionalFormatting sqref="G34:H34">
    <cfRule type="cellIs" dxfId="255" priority="256" stopIfTrue="1" operator="equal">
      <formula>0</formula>
    </cfRule>
  </conditionalFormatting>
  <conditionalFormatting sqref="G33:H33">
    <cfRule type="cellIs" dxfId="254" priority="255" stopIfTrue="1" operator="equal">
      <formula>0</formula>
    </cfRule>
  </conditionalFormatting>
  <conditionalFormatting sqref="G32:H32">
    <cfRule type="cellIs" dxfId="253" priority="254" stopIfTrue="1" operator="equal">
      <formula>0</formula>
    </cfRule>
  </conditionalFormatting>
  <conditionalFormatting sqref="G31:H31">
    <cfRule type="cellIs" dxfId="252" priority="253" stopIfTrue="1" operator="equal">
      <formula>0</formula>
    </cfRule>
  </conditionalFormatting>
  <conditionalFormatting sqref="G30:H30">
    <cfRule type="cellIs" dxfId="251" priority="252" stopIfTrue="1" operator="equal">
      <formula>0</formula>
    </cfRule>
  </conditionalFormatting>
  <conditionalFormatting sqref="G29:H29">
    <cfRule type="cellIs" dxfId="250" priority="251" stopIfTrue="1" operator="equal">
      <formula>0</formula>
    </cfRule>
  </conditionalFormatting>
  <conditionalFormatting sqref="G28:H28">
    <cfRule type="cellIs" dxfId="249" priority="250" stopIfTrue="1" operator="equal">
      <formula>0</formula>
    </cfRule>
  </conditionalFormatting>
  <conditionalFormatting sqref="G26:H27">
    <cfRule type="cellIs" dxfId="248" priority="249" stopIfTrue="1" operator="equal">
      <formula>0</formula>
    </cfRule>
  </conditionalFormatting>
  <conditionalFormatting sqref="G25:H25">
    <cfRule type="cellIs" dxfId="247" priority="248" stopIfTrue="1" operator="equal">
      <formula>0</formula>
    </cfRule>
  </conditionalFormatting>
  <conditionalFormatting sqref="G24:H24">
    <cfRule type="cellIs" dxfId="246" priority="247" stopIfTrue="1" operator="equal">
      <formula>0</formula>
    </cfRule>
  </conditionalFormatting>
  <conditionalFormatting sqref="G22:H23">
    <cfRule type="cellIs" dxfId="245" priority="246" stopIfTrue="1" operator="equal">
      <formula>0</formula>
    </cfRule>
  </conditionalFormatting>
  <conditionalFormatting sqref="G21:H21">
    <cfRule type="cellIs" dxfId="244" priority="245" stopIfTrue="1" operator="equal">
      <formula>0</formula>
    </cfRule>
  </conditionalFormatting>
  <conditionalFormatting sqref="G20:H20">
    <cfRule type="cellIs" dxfId="243" priority="244" stopIfTrue="1" operator="equal">
      <formula>0</formula>
    </cfRule>
  </conditionalFormatting>
  <conditionalFormatting sqref="G17:H19">
    <cfRule type="cellIs" dxfId="242" priority="243" stopIfTrue="1" operator="equal">
      <formula>0</formula>
    </cfRule>
  </conditionalFormatting>
  <conditionalFormatting sqref="G16:H16">
    <cfRule type="cellIs" dxfId="241" priority="242" stopIfTrue="1" operator="equal">
      <formula>0</formula>
    </cfRule>
  </conditionalFormatting>
  <conditionalFormatting sqref="G100:H100">
    <cfRule type="cellIs" dxfId="240" priority="241" stopIfTrue="1" operator="equal">
      <formula>0</formula>
    </cfRule>
  </conditionalFormatting>
  <conditionalFormatting sqref="G99:H99">
    <cfRule type="cellIs" dxfId="239" priority="240" stopIfTrue="1" operator="equal">
      <formula>0</formula>
    </cfRule>
  </conditionalFormatting>
  <conditionalFormatting sqref="G94:H94">
    <cfRule type="cellIs" dxfId="238" priority="239" stopIfTrue="1" operator="equal">
      <formula>0</formula>
    </cfRule>
  </conditionalFormatting>
  <conditionalFormatting sqref="G93:H93">
    <cfRule type="cellIs" dxfId="237" priority="238" stopIfTrue="1" operator="equal">
      <formula>0</formula>
    </cfRule>
  </conditionalFormatting>
  <conditionalFormatting sqref="G91:H92">
    <cfRule type="cellIs" dxfId="236" priority="237" stopIfTrue="1" operator="equal">
      <formula>0</formula>
    </cfRule>
  </conditionalFormatting>
  <conditionalFormatting sqref="G90:H90">
    <cfRule type="cellIs" dxfId="235" priority="236" stopIfTrue="1" operator="equal">
      <formula>0</formula>
    </cfRule>
  </conditionalFormatting>
  <conditionalFormatting sqref="G89:H89">
    <cfRule type="cellIs" dxfId="234" priority="235" stopIfTrue="1" operator="equal">
      <formula>0</formula>
    </cfRule>
  </conditionalFormatting>
  <conditionalFormatting sqref="G88:H88">
    <cfRule type="cellIs" dxfId="233" priority="234" stopIfTrue="1" operator="equal">
      <formula>0</formula>
    </cfRule>
  </conditionalFormatting>
  <conditionalFormatting sqref="G84:H87">
    <cfRule type="cellIs" dxfId="232" priority="233" stopIfTrue="1" operator="equal">
      <formula>0</formula>
    </cfRule>
  </conditionalFormatting>
  <conditionalFormatting sqref="G83:H83">
    <cfRule type="cellIs" dxfId="231" priority="232" stopIfTrue="1" operator="equal">
      <formula>0</formula>
    </cfRule>
  </conditionalFormatting>
  <conditionalFormatting sqref="G57:H57">
    <cfRule type="cellIs" dxfId="230" priority="231" stopIfTrue="1" operator="equal">
      <formula>0</formula>
    </cfRule>
  </conditionalFormatting>
  <conditionalFormatting sqref="G56:H56">
    <cfRule type="cellIs" dxfId="229" priority="230" stopIfTrue="1" operator="equal">
      <formula>0</formula>
    </cfRule>
  </conditionalFormatting>
  <conditionalFormatting sqref="G55:H55">
    <cfRule type="cellIs" dxfId="228" priority="229" stopIfTrue="1" operator="equal">
      <formula>0</formula>
    </cfRule>
  </conditionalFormatting>
  <conditionalFormatting sqref="G132:H132">
    <cfRule type="cellIs" dxfId="227" priority="228" stopIfTrue="1" operator="equal">
      <formula>0</formula>
    </cfRule>
  </conditionalFormatting>
  <conditionalFormatting sqref="G131:H131">
    <cfRule type="cellIs" dxfId="226" priority="227" stopIfTrue="1" operator="equal">
      <formula>0</formula>
    </cfRule>
  </conditionalFormatting>
  <conditionalFormatting sqref="G128:H128">
    <cfRule type="cellIs" dxfId="225" priority="226" stopIfTrue="1" operator="equal">
      <formula>0</formula>
    </cfRule>
  </conditionalFormatting>
  <conditionalFormatting sqref="G126:H127">
    <cfRule type="cellIs" dxfId="224" priority="225" stopIfTrue="1" operator="equal">
      <formula>0</formula>
    </cfRule>
  </conditionalFormatting>
  <conditionalFormatting sqref="G124:H124">
    <cfRule type="cellIs" dxfId="223" priority="224" stopIfTrue="1" operator="equal">
      <formula>0</formula>
    </cfRule>
  </conditionalFormatting>
  <conditionalFormatting sqref="G111:H114">
    <cfRule type="cellIs" dxfId="222" priority="223" stopIfTrue="1" operator="equal">
      <formula>0</formula>
    </cfRule>
  </conditionalFormatting>
  <conditionalFormatting sqref="G148:H148">
    <cfRule type="cellIs" dxfId="221" priority="222" stopIfTrue="1" operator="equal">
      <formula>0</formula>
    </cfRule>
  </conditionalFormatting>
  <conditionalFormatting sqref="G144:H144">
    <cfRule type="cellIs" dxfId="220" priority="221" stopIfTrue="1" operator="equal">
      <formula>0</formula>
    </cfRule>
  </conditionalFormatting>
  <conditionalFormatting sqref="G166:H167">
    <cfRule type="cellIs" dxfId="219" priority="220" stopIfTrue="1" operator="equal">
      <formula>0</formula>
    </cfRule>
  </conditionalFormatting>
  <conditionalFormatting sqref="G190:H190">
    <cfRule type="cellIs" dxfId="218" priority="219" stopIfTrue="1" operator="equal">
      <formula>0</formula>
    </cfRule>
  </conditionalFormatting>
  <conditionalFormatting sqref="G188:H188">
    <cfRule type="cellIs" dxfId="217" priority="218" stopIfTrue="1" operator="equal">
      <formula>0</formula>
    </cfRule>
  </conditionalFormatting>
  <conditionalFormatting sqref="G186:H186">
    <cfRule type="cellIs" dxfId="216" priority="217" stopIfTrue="1" operator="equal">
      <formula>0</formula>
    </cfRule>
  </conditionalFormatting>
  <conditionalFormatting sqref="G184:H185">
    <cfRule type="cellIs" dxfId="215" priority="216" stopIfTrue="1" operator="equal">
      <formula>0</formula>
    </cfRule>
  </conditionalFormatting>
  <conditionalFormatting sqref="G183:H183">
    <cfRule type="cellIs" dxfId="214" priority="215" stopIfTrue="1" operator="equal">
      <formula>0</formula>
    </cfRule>
  </conditionalFormatting>
  <conditionalFormatting sqref="G182:H182">
    <cfRule type="cellIs" dxfId="213" priority="214" stopIfTrue="1" operator="equal">
      <formula>0</formula>
    </cfRule>
  </conditionalFormatting>
  <conditionalFormatting sqref="G180:H180">
    <cfRule type="cellIs" dxfId="212" priority="213" stopIfTrue="1" operator="equal">
      <formula>0</formula>
    </cfRule>
  </conditionalFormatting>
  <conditionalFormatting sqref="G179:H179">
    <cfRule type="cellIs" dxfId="211" priority="212" stopIfTrue="1" operator="equal">
      <formula>0</formula>
    </cfRule>
  </conditionalFormatting>
  <conditionalFormatting sqref="G178:H178">
    <cfRule type="cellIs" dxfId="210" priority="211" stopIfTrue="1" operator="equal">
      <formula>0</formula>
    </cfRule>
  </conditionalFormatting>
  <conditionalFormatting sqref="G177:H177">
    <cfRule type="cellIs" dxfId="209" priority="210" stopIfTrue="1" operator="equal">
      <formula>0</formula>
    </cfRule>
  </conditionalFormatting>
  <conditionalFormatting sqref="G175:H176">
    <cfRule type="cellIs" dxfId="208" priority="209" stopIfTrue="1" operator="equal">
      <formula>0</formula>
    </cfRule>
  </conditionalFormatting>
  <conditionalFormatting sqref="G174:H174">
    <cfRule type="cellIs" dxfId="207" priority="208" stopIfTrue="1" operator="equal">
      <formula>0</formula>
    </cfRule>
  </conditionalFormatting>
  <conditionalFormatting sqref="G173:H173">
    <cfRule type="cellIs" dxfId="206" priority="207" stopIfTrue="1" operator="equal">
      <formula>0</formula>
    </cfRule>
  </conditionalFormatting>
  <conditionalFormatting sqref="G172:H172">
    <cfRule type="cellIs" dxfId="205" priority="206" stopIfTrue="1" operator="equal">
      <formula>0</formula>
    </cfRule>
  </conditionalFormatting>
  <conditionalFormatting sqref="G171:H171">
    <cfRule type="cellIs" dxfId="204" priority="205" stopIfTrue="1" operator="equal">
      <formula>0</formula>
    </cfRule>
  </conditionalFormatting>
  <conditionalFormatting sqref="G192:H192">
    <cfRule type="cellIs" dxfId="203" priority="204" stopIfTrue="1" operator="equal">
      <formula>0</formula>
    </cfRule>
  </conditionalFormatting>
  <conditionalFormatting sqref="G191:H192">
    <cfRule type="cellIs" dxfId="202" priority="203" stopIfTrue="1" operator="equal">
      <formula>0</formula>
    </cfRule>
  </conditionalFormatting>
  <conditionalFormatting sqref="G226:H226">
    <cfRule type="cellIs" dxfId="201" priority="202" stopIfTrue="1" operator="equal">
      <formula>0</formula>
    </cfRule>
  </conditionalFormatting>
  <conditionalFormatting sqref="G222:H222">
    <cfRule type="cellIs" dxfId="200" priority="201" stopIfTrue="1" operator="equal">
      <formula>0</formula>
    </cfRule>
  </conditionalFormatting>
  <conditionalFormatting sqref="G213:H221">
    <cfRule type="cellIs" dxfId="199" priority="200" stopIfTrue="1" operator="equal">
      <formula>0</formula>
    </cfRule>
  </conditionalFormatting>
  <conditionalFormatting sqref="G212:H212">
    <cfRule type="cellIs" dxfId="198" priority="199" stopIfTrue="1" operator="equal">
      <formula>0</formula>
    </cfRule>
  </conditionalFormatting>
  <conditionalFormatting sqref="G211:H211">
    <cfRule type="cellIs" dxfId="197" priority="198" stopIfTrue="1" operator="equal">
      <formula>0</formula>
    </cfRule>
  </conditionalFormatting>
  <conditionalFormatting sqref="G205:H207">
    <cfRule type="cellIs" dxfId="196" priority="197" stopIfTrue="1" operator="equal">
      <formula>0</formula>
    </cfRule>
  </conditionalFormatting>
  <conditionalFormatting sqref="G225:H225">
    <cfRule type="cellIs" dxfId="195" priority="196" stopIfTrue="1" operator="equal">
      <formula>0</formula>
    </cfRule>
  </conditionalFormatting>
  <conditionalFormatting sqref="G223:H224">
    <cfRule type="cellIs" dxfId="194" priority="195" stopIfTrue="1" operator="equal">
      <formula>0</formula>
    </cfRule>
  </conditionalFormatting>
  <conditionalFormatting sqref="G204:H204">
    <cfRule type="cellIs" dxfId="193" priority="194" stopIfTrue="1" operator="equal">
      <formula>0</formula>
    </cfRule>
  </conditionalFormatting>
  <conditionalFormatting sqref="G203:H203">
    <cfRule type="cellIs" dxfId="192" priority="193" stopIfTrue="1" operator="equal">
      <formula>0</formula>
    </cfRule>
  </conditionalFormatting>
  <conditionalFormatting sqref="G202:H202">
    <cfRule type="cellIs" dxfId="191" priority="192" stopIfTrue="1" operator="equal">
      <formula>0</formula>
    </cfRule>
  </conditionalFormatting>
  <conditionalFormatting sqref="G237:H240">
    <cfRule type="cellIs" dxfId="190" priority="191" stopIfTrue="1" operator="equal">
      <formula>0</formula>
    </cfRule>
  </conditionalFormatting>
  <conditionalFormatting sqref="G258:H258">
    <cfRule type="cellIs" dxfId="189" priority="190" stopIfTrue="1" operator="equal">
      <formula>0</formula>
    </cfRule>
  </conditionalFormatting>
  <conditionalFormatting sqref="G257:H257">
    <cfRule type="cellIs" dxfId="188" priority="189" stopIfTrue="1" operator="equal">
      <formula>0</formula>
    </cfRule>
  </conditionalFormatting>
  <conditionalFormatting sqref="G254:H254">
    <cfRule type="cellIs" dxfId="187" priority="188" stopIfTrue="1" operator="equal">
      <formula>0</formula>
    </cfRule>
  </conditionalFormatting>
  <conditionalFormatting sqref="G273:H274">
    <cfRule type="cellIs" dxfId="186" priority="187" stopIfTrue="1" operator="equal">
      <formula>0</formula>
    </cfRule>
  </conditionalFormatting>
  <conditionalFormatting sqref="G279:H279">
    <cfRule type="cellIs" dxfId="185" priority="186" stopIfTrue="1" operator="equal">
      <formula>0</formula>
    </cfRule>
  </conditionalFormatting>
  <conditionalFormatting sqref="G278:H278">
    <cfRule type="cellIs" dxfId="184" priority="185" stopIfTrue="1" operator="equal">
      <formula>0</formula>
    </cfRule>
  </conditionalFormatting>
  <conditionalFormatting sqref="G277:H277">
    <cfRule type="cellIs" dxfId="183" priority="184" stopIfTrue="1" operator="equal">
      <formula>0</formula>
    </cfRule>
  </conditionalFormatting>
  <conditionalFormatting sqref="G35">
    <cfRule type="cellIs" dxfId="182" priority="183" stopIfTrue="1" operator="equal">
      <formula>0</formula>
    </cfRule>
  </conditionalFormatting>
  <conditionalFormatting sqref="G34">
    <cfRule type="cellIs" dxfId="181" priority="182" stopIfTrue="1" operator="equal">
      <formula>0</formula>
    </cfRule>
  </conditionalFormatting>
  <conditionalFormatting sqref="G33">
    <cfRule type="cellIs" dxfId="180" priority="181" stopIfTrue="1" operator="equal">
      <formula>0</formula>
    </cfRule>
  </conditionalFormatting>
  <conditionalFormatting sqref="G32">
    <cfRule type="cellIs" dxfId="179" priority="180" stopIfTrue="1" operator="equal">
      <formula>0</formula>
    </cfRule>
  </conditionalFormatting>
  <conditionalFormatting sqref="G31">
    <cfRule type="cellIs" dxfId="178" priority="179" stopIfTrue="1" operator="equal">
      <formula>0</formula>
    </cfRule>
  </conditionalFormatting>
  <conditionalFormatting sqref="G30">
    <cfRule type="cellIs" dxfId="177" priority="178" stopIfTrue="1" operator="equal">
      <formula>0</formula>
    </cfRule>
  </conditionalFormatting>
  <conditionalFormatting sqref="G29">
    <cfRule type="cellIs" dxfId="176" priority="177" stopIfTrue="1" operator="equal">
      <formula>0</formula>
    </cfRule>
  </conditionalFormatting>
  <conditionalFormatting sqref="G28">
    <cfRule type="cellIs" dxfId="175" priority="176" stopIfTrue="1" operator="equal">
      <formula>0</formula>
    </cfRule>
  </conditionalFormatting>
  <conditionalFormatting sqref="G26:G27">
    <cfRule type="cellIs" dxfId="174" priority="175" stopIfTrue="1" operator="equal">
      <formula>0</formula>
    </cfRule>
  </conditionalFormatting>
  <conditionalFormatting sqref="G24">
    <cfRule type="cellIs" dxfId="173" priority="174" stopIfTrue="1" operator="equal">
      <formula>0</formula>
    </cfRule>
  </conditionalFormatting>
  <conditionalFormatting sqref="G22:G23">
    <cfRule type="cellIs" dxfId="172" priority="173" stopIfTrue="1" operator="equal">
      <formula>0</formula>
    </cfRule>
  </conditionalFormatting>
  <conditionalFormatting sqref="G21">
    <cfRule type="cellIs" dxfId="171" priority="172" stopIfTrue="1" operator="equal">
      <formula>0</formula>
    </cfRule>
  </conditionalFormatting>
  <conditionalFormatting sqref="G20">
    <cfRule type="cellIs" dxfId="170" priority="171" stopIfTrue="1" operator="equal">
      <formula>0</formula>
    </cfRule>
  </conditionalFormatting>
  <conditionalFormatting sqref="G17:G19">
    <cfRule type="cellIs" dxfId="169" priority="170" stopIfTrue="1" operator="equal">
      <formula>0</formula>
    </cfRule>
  </conditionalFormatting>
  <conditionalFormatting sqref="G16">
    <cfRule type="cellIs" dxfId="168" priority="169" stopIfTrue="1" operator="equal">
      <formula>0</formula>
    </cfRule>
  </conditionalFormatting>
  <conditionalFormatting sqref="G100">
    <cfRule type="cellIs" dxfId="167" priority="168" stopIfTrue="1" operator="equal">
      <formula>0</formula>
    </cfRule>
  </conditionalFormatting>
  <conditionalFormatting sqref="G99">
    <cfRule type="cellIs" dxfId="166" priority="167" stopIfTrue="1" operator="equal">
      <formula>0</formula>
    </cfRule>
  </conditionalFormatting>
  <conditionalFormatting sqref="G94">
    <cfRule type="cellIs" dxfId="165" priority="166" stopIfTrue="1" operator="equal">
      <formula>0</formula>
    </cfRule>
  </conditionalFormatting>
  <conditionalFormatting sqref="G93">
    <cfRule type="cellIs" dxfId="164" priority="165" stopIfTrue="1" operator="equal">
      <formula>0</formula>
    </cfRule>
  </conditionalFormatting>
  <conditionalFormatting sqref="G91:G92">
    <cfRule type="cellIs" dxfId="163" priority="164" stopIfTrue="1" operator="equal">
      <formula>0</formula>
    </cfRule>
  </conditionalFormatting>
  <conditionalFormatting sqref="G90">
    <cfRule type="cellIs" dxfId="162" priority="163" stopIfTrue="1" operator="equal">
      <formula>0</formula>
    </cfRule>
  </conditionalFormatting>
  <conditionalFormatting sqref="G89">
    <cfRule type="cellIs" dxfId="161" priority="162" stopIfTrue="1" operator="equal">
      <formula>0</formula>
    </cfRule>
  </conditionalFormatting>
  <conditionalFormatting sqref="G88">
    <cfRule type="cellIs" dxfId="160" priority="161" stopIfTrue="1" operator="equal">
      <formula>0</formula>
    </cfRule>
  </conditionalFormatting>
  <conditionalFormatting sqref="G84:G87">
    <cfRule type="cellIs" dxfId="159" priority="160" stopIfTrue="1" operator="equal">
      <formula>0</formula>
    </cfRule>
  </conditionalFormatting>
  <conditionalFormatting sqref="G83">
    <cfRule type="cellIs" dxfId="158" priority="159" stopIfTrue="1" operator="equal">
      <formula>0</formula>
    </cfRule>
  </conditionalFormatting>
  <conditionalFormatting sqref="G57">
    <cfRule type="cellIs" dxfId="157" priority="158" stopIfTrue="1" operator="equal">
      <formula>0</formula>
    </cfRule>
  </conditionalFormatting>
  <conditionalFormatting sqref="G56">
    <cfRule type="cellIs" dxfId="156" priority="157" stopIfTrue="1" operator="equal">
      <formula>0</formula>
    </cfRule>
  </conditionalFormatting>
  <conditionalFormatting sqref="G55">
    <cfRule type="cellIs" dxfId="155" priority="156" stopIfTrue="1" operator="equal">
      <formula>0</formula>
    </cfRule>
  </conditionalFormatting>
  <conditionalFormatting sqref="G133">
    <cfRule type="cellIs" dxfId="154" priority="155" stopIfTrue="1" operator="equal">
      <formula>0</formula>
    </cfRule>
  </conditionalFormatting>
  <conditionalFormatting sqref="G132">
    <cfRule type="cellIs" dxfId="153" priority="154" stopIfTrue="1" operator="equal">
      <formula>0</formula>
    </cfRule>
  </conditionalFormatting>
  <conditionalFormatting sqref="G129:G131">
    <cfRule type="cellIs" dxfId="152" priority="153" stopIfTrue="1" operator="equal">
      <formula>0</formula>
    </cfRule>
  </conditionalFormatting>
  <conditionalFormatting sqref="G126:G127">
    <cfRule type="cellIs" dxfId="151" priority="152" stopIfTrue="1" operator="equal">
      <formula>0</formula>
    </cfRule>
  </conditionalFormatting>
  <conditionalFormatting sqref="G124">
    <cfRule type="cellIs" dxfId="150" priority="151" stopIfTrue="1" operator="equal">
      <formula>0</formula>
    </cfRule>
  </conditionalFormatting>
  <conditionalFormatting sqref="G111:G114">
    <cfRule type="cellIs" dxfId="149" priority="150" stopIfTrue="1" operator="equal">
      <formula>0</formula>
    </cfRule>
  </conditionalFormatting>
  <conditionalFormatting sqref="G145:G148">
    <cfRule type="cellIs" dxfId="148" priority="149" stopIfTrue="1" operator="equal">
      <formula>0</formula>
    </cfRule>
  </conditionalFormatting>
  <conditionalFormatting sqref="G144">
    <cfRule type="cellIs" dxfId="147" priority="148" stopIfTrue="1" operator="equal">
      <formula>0</formula>
    </cfRule>
  </conditionalFormatting>
  <conditionalFormatting sqref="G166:G167">
    <cfRule type="cellIs" dxfId="146" priority="147" stopIfTrue="1" operator="equal">
      <formula>0</formula>
    </cfRule>
  </conditionalFormatting>
  <conditionalFormatting sqref="G189:G190">
    <cfRule type="cellIs" dxfId="145" priority="146" stopIfTrue="1" operator="equal">
      <formula>0</formula>
    </cfRule>
  </conditionalFormatting>
  <conditionalFormatting sqref="G187:G188">
    <cfRule type="cellIs" dxfId="144" priority="145" stopIfTrue="1" operator="equal">
      <formula>0</formula>
    </cfRule>
  </conditionalFormatting>
  <conditionalFormatting sqref="G186">
    <cfRule type="cellIs" dxfId="143" priority="144" stopIfTrue="1" operator="equal">
      <formula>0</formula>
    </cfRule>
  </conditionalFormatting>
  <conditionalFormatting sqref="G184:G185">
    <cfRule type="cellIs" dxfId="142" priority="143" stopIfTrue="1" operator="equal">
      <formula>0</formula>
    </cfRule>
  </conditionalFormatting>
  <conditionalFormatting sqref="G183">
    <cfRule type="cellIs" dxfId="141" priority="142" stopIfTrue="1" operator="equal">
      <formula>0</formula>
    </cfRule>
  </conditionalFormatting>
  <conditionalFormatting sqref="G182">
    <cfRule type="cellIs" dxfId="140" priority="141" stopIfTrue="1" operator="equal">
      <formula>0</formula>
    </cfRule>
  </conditionalFormatting>
  <conditionalFormatting sqref="G180">
    <cfRule type="cellIs" dxfId="139" priority="140" stopIfTrue="1" operator="equal">
      <formula>0</formula>
    </cfRule>
  </conditionalFormatting>
  <conditionalFormatting sqref="G179">
    <cfRule type="cellIs" dxfId="138" priority="139" stopIfTrue="1" operator="equal">
      <formula>0</formula>
    </cfRule>
  </conditionalFormatting>
  <conditionalFormatting sqref="G178">
    <cfRule type="cellIs" dxfId="137" priority="138" stopIfTrue="1" operator="equal">
      <formula>0</formula>
    </cfRule>
  </conditionalFormatting>
  <conditionalFormatting sqref="G177">
    <cfRule type="cellIs" dxfId="136" priority="137" stopIfTrue="1" operator="equal">
      <formula>0</formula>
    </cfRule>
  </conditionalFormatting>
  <conditionalFormatting sqref="G175:G176">
    <cfRule type="cellIs" dxfId="135" priority="136" stopIfTrue="1" operator="equal">
      <formula>0</formula>
    </cfRule>
  </conditionalFormatting>
  <conditionalFormatting sqref="G174">
    <cfRule type="cellIs" dxfId="134" priority="135" stopIfTrue="1" operator="equal">
      <formula>0</formula>
    </cfRule>
  </conditionalFormatting>
  <conditionalFormatting sqref="G173">
    <cfRule type="cellIs" dxfId="133" priority="134" stopIfTrue="1" operator="equal">
      <formula>0</formula>
    </cfRule>
  </conditionalFormatting>
  <conditionalFormatting sqref="G172">
    <cfRule type="cellIs" dxfId="132" priority="133" stopIfTrue="1" operator="equal">
      <formula>0</formula>
    </cfRule>
  </conditionalFormatting>
  <conditionalFormatting sqref="G171">
    <cfRule type="cellIs" dxfId="131" priority="132" stopIfTrue="1" operator="equal">
      <formula>0</formula>
    </cfRule>
  </conditionalFormatting>
  <conditionalFormatting sqref="G191:G192">
    <cfRule type="cellIs" dxfId="130" priority="131" stopIfTrue="1" operator="equal">
      <formula>0</formula>
    </cfRule>
  </conditionalFormatting>
  <conditionalFormatting sqref="G226">
    <cfRule type="cellIs" dxfId="129" priority="130" stopIfTrue="1" operator="equal">
      <formula>0</formula>
    </cfRule>
  </conditionalFormatting>
  <conditionalFormatting sqref="G222">
    <cfRule type="cellIs" dxfId="128" priority="129" stopIfTrue="1" operator="equal">
      <formula>0</formula>
    </cfRule>
  </conditionalFormatting>
  <conditionalFormatting sqref="G213:G221">
    <cfRule type="cellIs" dxfId="127" priority="128" stopIfTrue="1" operator="equal">
      <formula>0</formula>
    </cfRule>
  </conditionalFormatting>
  <conditionalFormatting sqref="G212">
    <cfRule type="cellIs" dxfId="126" priority="127" stopIfTrue="1" operator="equal">
      <formula>0</formula>
    </cfRule>
  </conditionalFormatting>
  <conditionalFormatting sqref="G211">
    <cfRule type="cellIs" dxfId="125" priority="126" stopIfTrue="1" operator="equal">
      <formula>0</formula>
    </cfRule>
  </conditionalFormatting>
  <conditionalFormatting sqref="G205:G207">
    <cfRule type="cellIs" dxfId="124" priority="125" stopIfTrue="1" operator="equal">
      <formula>0</formula>
    </cfRule>
  </conditionalFormatting>
  <conditionalFormatting sqref="G225">
    <cfRule type="cellIs" dxfId="123" priority="124" stopIfTrue="1" operator="equal">
      <formula>0</formula>
    </cfRule>
  </conditionalFormatting>
  <conditionalFormatting sqref="G223:G224">
    <cfRule type="cellIs" dxfId="122" priority="123" stopIfTrue="1" operator="equal">
      <formula>0</formula>
    </cfRule>
  </conditionalFormatting>
  <conditionalFormatting sqref="G204">
    <cfRule type="cellIs" dxfId="121" priority="122" stopIfTrue="1" operator="equal">
      <formula>0</formula>
    </cfRule>
  </conditionalFormatting>
  <conditionalFormatting sqref="G203">
    <cfRule type="cellIs" dxfId="120" priority="121" stopIfTrue="1" operator="equal">
      <formula>0</formula>
    </cfRule>
  </conditionalFormatting>
  <conditionalFormatting sqref="G202">
    <cfRule type="cellIs" dxfId="119" priority="120" stopIfTrue="1" operator="equal">
      <formula>0</formula>
    </cfRule>
  </conditionalFormatting>
  <conditionalFormatting sqref="G237:G240">
    <cfRule type="cellIs" dxfId="118" priority="119" stopIfTrue="1" operator="equal">
      <formula>0</formula>
    </cfRule>
  </conditionalFormatting>
  <conditionalFormatting sqref="G258">
    <cfRule type="cellIs" dxfId="117" priority="118" stopIfTrue="1" operator="equal">
      <formula>0</formula>
    </cfRule>
  </conditionalFormatting>
  <conditionalFormatting sqref="G255:G257">
    <cfRule type="cellIs" dxfId="116" priority="117" stopIfTrue="1" operator="equal">
      <formula>0</formula>
    </cfRule>
  </conditionalFormatting>
  <conditionalFormatting sqref="G254">
    <cfRule type="cellIs" dxfId="115" priority="116" stopIfTrue="1" operator="equal">
      <formula>0</formula>
    </cfRule>
  </conditionalFormatting>
  <conditionalFormatting sqref="G273:G274">
    <cfRule type="cellIs" dxfId="114" priority="115" stopIfTrue="1" operator="equal">
      <formula>0</formula>
    </cfRule>
  </conditionalFormatting>
  <conditionalFormatting sqref="G279">
    <cfRule type="cellIs" dxfId="113" priority="114" stopIfTrue="1" operator="equal">
      <formula>0</formula>
    </cfRule>
  </conditionalFormatting>
  <conditionalFormatting sqref="G278">
    <cfRule type="cellIs" dxfId="112" priority="113" stopIfTrue="1" operator="equal">
      <formula>0</formula>
    </cfRule>
  </conditionalFormatting>
  <conditionalFormatting sqref="G277">
    <cfRule type="cellIs" dxfId="111" priority="112" stopIfTrue="1" operator="equal">
      <formula>0</formula>
    </cfRule>
  </conditionalFormatting>
  <conditionalFormatting sqref="I55:I71">
    <cfRule type="cellIs" dxfId="110" priority="111" stopIfTrue="1" operator="equal">
      <formula>0</formula>
    </cfRule>
  </conditionalFormatting>
  <conditionalFormatting sqref="I254:I258">
    <cfRule type="cellIs" dxfId="109" priority="110" stopIfTrue="1" operator="equal">
      <formula>0</formula>
    </cfRule>
  </conditionalFormatting>
  <conditionalFormatting sqref="I277:I280">
    <cfRule type="cellIs" dxfId="108" priority="109" stopIfTrue="1" operator="equal">
      <formula>0</formula>
    </cfRule>
  </conditionalFormatting>
  <conditionalFormatting sqref="G70:H72">
    <cfRule type="cellIs" dxfId="107" priority="108" stopIfTrue="1" operator="equal">
      <formula>0</formula>
    </cfRule>
  </conditionalFormatting>
  <conditionalFormatting sqref="G67:H67 H68">
    <cfRule type="cellIs" dxfId="106" priority="107" stopIfTrue="1" operator="equal">
      <formula>0</formula>
    </cfRule>
  </conditionalFormatting>
  <conditionalFormatting sqref="G60:H67 H68">
    <cfRule type="cellIs" dxfId="105" priority="106" stopIfTrue="1" operator="equal">
      <formula>0</formula>
    </cfRule>
  </conditionalFormatting>
  <conditionalFormatting sqref="G58:H59">
    <cfRule type="cellIs" dxfId="104" priority="105" stopIfTrue="1" operator="equal">
      <formula>0</formula>
    </cfRule>
  </conditionalFormatting>
  <conditionalFormatting sqref="G69:G72">
    <cfRule type="cellIs" dxfId="103" priority="104" stopIfTrue="1" operator="equal">
      <formula>0</formula>
    </cfRule>
  </conditionalFormatting>
  <conditionalFormatting sqref="G67">
    <cfRule type="cellIs" dxfId="102" priority="103" stopIfTrue="1" operator="equal">
      <formula>0</formula>
    </cfRule>
  </conditionalFormatting>
  <conditionalFormatting sqref="G60:G67">
    <cfRule type="cellIs" dxfId="101" priority="102" stopIfTrue="1" operator="equal">
      <formula>0</formula>
    </cfRule>
  </conditionalFormatting>
  <conditionalFormatting sqref="G58:G59">
    <cfRule type="cellIs" dxfId="100" priority="101" stopIfTrue="1" operator="equal">
      <formula>0</formula>
    </cfRule>
  </conditionalFormatting>
  <conditionalFormatting sqref="G69:H69">
    <cfRule type="cellIs" dxfId="99" priority="100" stopIfTrue="1" operator="equal">
      <formula>0</formula>
    </cfRule>
  </conditionalFormatting>
  <conditionalFormatting sqref="G82:H82">
    <cfRule type="cellIs" dxfId="98" priority="99" stopIfTrue="1" operator="equal">
      <formula>0</formula>
    </cfRule>
  </conditionalFormatting>
  <conditionalFormatting sqref="G81:H81">
    <cfRule type="cellIs" dxfId="97" priority="98" stopIfTrue="1" operator="equal">
      <formula>0</formula>
    </cfRule>
  </conditionalFormatting>
  <conditionalFormatting sqref="G80:H80">
    <cfRule type="cellIs" dxfId="96" priority="97" stopIfTrue="1" operator="equal">
      <formula>0</formula>
    </cfRule>
  </conditionalFormatting>
  <conditionalFormatting sqref="G77:H77 H78">
    <cfRule type="cellIs" dxfId="95" priority="96" stopIfTrue="1" operator="equal">
      <formula>0</formula>
    </cfRule>
  </conditionalFormatting>
  <conditionalFormatting sqref="G76:H76">
    <cfRule type="cellIs" dxfId="94" priority="95" stopIfTrue="1" operator="equal">
      <formula>0</formula>
    </cfRule>
  </conditionalFormatting>
  <conditionalFormatting sqref="G75:H75">
    <cfRule type="cellIs" dxfId="93" priority="94" stopIfTrue="1" operator="equal">
      <formula>0</formula>
    </cfRule>
  </conditionalFormatting>
  <conditionalFormatting sqref="G82">
    <cfRule type="cellIs" dxfId="92" priority="93" stopIfTrue="1" operator="equal">
      <formula>0</formula>
    </cfRule>
  </conditionalFormatting>
  <conditionalFormatting sqref="G81">
    <cfRule type="cellIs" dxfId="91" priority="92" stopIfTrue="1" operator="equal">
      <formula>0</formula>
    </cfRule>
  </conditionalFormatting>
  <conditionalFormatting sqref="G80">
    <cfRule type="cellIs" dxfId="90" priority="91" stopIfTrue="1" operator="equal">
      <formula>0</formula>
    </cfRule>
  </conditionalFormatting>
  <conditionalFormatting sqref="G77">
    <cfRule type="cellIs" dxfId="89" priority="90" stopIfTrue="1" operator="equal">
      <formula>0</formula>
    </cfRule>
  </conditionalFormatting>
  <conditionalFormatting sqref="G76">
    <cfRule type="cellIs" dxfId="88" priority="89" stopIfTrue="1" operator="equal">
      <formula>0</formula>
    </cfRule>
  </conditionalFormatting>
  <conditionalFormatting sqref="G75">
    <cfRule type="cellIs" dxfId="87" priority="88" stopIfTrue="1" operator="equal">
      <formula>0</formula>
    </cfRule>
  </conditionalFormatting>
  <conditionalFormatting sqref="G121:H122">
    <cfRule type="cellIs" dxfId="86" priority="87" stopIfTrue="1" operator="equal">
      <formula>0</formula>
    </cfRule>
  </conditionalFormatting>
  <conditionalFormatting sqref="G120:H120">
    <cfRule type="cellIs" dxfId="85" priority="86" stopIfTrue="1" operator="equal">
      <formula>0</formula>
    </cfRule>
  </conditionalFormatting>
  <conditionalFormatting sqref="G118:H119">
    <cfRule type="cellIs" dxfId="84" priority="85" stopIfTrue="1" operator="equal">
      <formula>0</formula>
    </cfRule>
  </conditionalFormatting>
  <conditionalFormatting sqref="G117:H117">
    <cfRule type="cellIs" dxfId="83" priority="84" stopIfTrue="1" operator="equal">
      <formula>0</formula>
    </cfRule>
  </conditionalFormatting>
  <conditionalFormatting sqref="G116:H116">
    <cfRule type="cellIs" dxfId="82" priority="83" stopIfTrue="1" operator="equal">
      <formula>0</formula>
    </cfRule>
  </conditionalFormatting>
  <conditionalFormatting sqref="G115:H115">
    <cfRule type="cellIs" dxfId="81" priority="82" stopIfTrue="1" operator="equal">
      <formula>0</formula>
    </cfRule>
  </conditionalFormatting>
  <conditionalFormatting sqref="G121:G122">
    <cfRule type="cellIs" dxfId="80" priority="81" stopIfTrue="1" operator="equal">
      <formula>0</formula>
    </cfRule>
  </conditionalFormatting>
  <conditionalFormatting sqref="G120">
    <cfRule type="cellIs" dxfId="79" priority="80" stopIfTrue="1" operator="equal">
      <formula>0</formula>
    </cfRule>
  </conditionalFormatting>
  <conditionalFormatting sqref="G118:G119">
    <cfRule type="cellIs" dxfId="78" priority="79" stopIfTrue="1" operator="equal">
      <formula>0</formula>
    </cfRule>
  </conditionalFormatting>
  <conditionalFormatting sqref="G117">
    <cfRule type="cellIs" dxfId="77" priority="78" stopIfTrue="1" operator="equal">
      <formula>0</formula>
    </cfRule>
  </conditionalFormatting>
  <conditionalFormatting sqref="G116">
    <cfRule type="cellIs" dxfId="76" priority="77" stopIfTrue="1" operator="equal">
      <formula>0</formula>
    </cfRule>
  </conditionalFormatting>
  <conditionalFormatting sqref="G115">
    <cfRule type="cellIs" dxfId="75" priority="76" stopIfTrue="1" operator="equal">
      <formula>0</formula>
    </cfRule>
  </conditionalFormatting>
  <conditionalFormatting sqref="I261:I274">
    <cfRule type="cellIs" dxfId="74" priority="75" stopIfTrue="1" operator="equal">
      <formula>0</formula>
    </cfRule>
  </conditionalFormatting>
  <conditionalFormatting sqref="G268:H272">
    <cfRule type="cellIs" dxfId="73" priority="74" stopIfTrue="1" operator="equal">
      <formula>0</formula>
    </cfRule>
  </conditionalFormatting>
  <conditionalFormatting sqref="G267:H267">
    <cfRule type="cellIs" dxfId="72" priority="73" stopIfTrue="1" operator="equal">
      <formula>0</formula>
    </cfRule>
  </conditionalFormatting>
  <conditionalFormatting sqref="G268:G272">
    <cfRule type="cellIs" dxfId="71" priority="72" stopIfTrue="1" operator="equal">
      <formula>0</formula>
    </cfRule>
  </conditionalFormatting>
  <conditionalFormatting sqref="G267">
    <cfRule type="cellIs" dxfId="70" priority="71" stopIfTrue="1" operator="equal">
      <formula>0</formula>
    </cfRule>
  </conditionalFormatting>
  <conditionalFormatting sqref="G195:H195">
    <cfRule type="cellIs" dxfId="69" priority="70" stopIfTrue="1" operator="equal">
      <formula>0</formula>
    </cfRule>
  </conditionalFormatting>
  <conditionalFormatting sqref="G194:H194">
    <cfRule type="cellIs" dxfId="68" priority="69" stopIfTrue="1" operator="equal">
      <formula>0</formula>
    </cfRule>
  </conditionalFormatting>
  <conditionalFormatting sqref="G195">
    <cfRule type="cellIs" dxfId="67" priority="68" stopIfTrue="1" operator="equal">
      <formula>0</formula>
    </cfRule>
  </conditionalFormatting>
  <conditionalFormatting sqref="G147:H147">
    <cfRule type="cellIs" dxfId="66" priority="67" stopIfTrue="1" operator="equal">
      <formula>0</formula>
    </cfRule>
  </conditionalFormatting>
  <conditionalFormatting sqref="G146:H146">
    <cfRule type="cellIs" dxfId="65" priority="66" stopIfTrue="1" operator="equal">
      <formula>0</formula>
    </cfRule>
  </conditionalFormatting>
  <conditionalFormatting sqref="G125:H125">
    <cfRule type="cellIs" dxfId="64" priority="65" stopIfTrue="1" operator="equal">
      <formula>0</formula>
    </cfRule>
  </conditionalFormatting>
  <conditionalFormatting sqref="G125">
    <cfRule type="cellIs" dxfId="63" priority="64" stopIfTrue="1" operator="equal">
      <formula>0</formula>
    </cfRule>
  </conditionalFormatting>
  <conditionalFormatting sqref="G129:H130">
    <cfRule type="cellIs" dxfId="62" priority="63" stopIfTrue="1" operator="equal">
      <formula>0</formula>
    </cfRule>
  </conditionalFormatting>
  <conditionalFormatting sqref="G145:H145">
    <cfRule type="cellIs" dxfId="61" priority="62" stopIfTrue="1" operator="equal">
      <formula>0</formula>
    </cfRule>
  </conditionalFormatting>
  <conditionalFormatting sqref="G133:H133">
    <cfRule type="cellIs" dxfId="60" priority="61" stopIfTrue="1" operator="equal">
      <formula>0</formula>
    </cfRule>
  </conditionalFormatting>
  <conditionalFormatting sqref="I157:I167">
    <cfRule type="cellIs" dxfId="59" priority="60" stopIfTrue="1" operator="equal">
      <formula>0</formula>
    </cfRule>
  </conditionalFormatting>
  <conditionalFormatting sqref="G160:H160">
    <cfRule type="cellIs" dxfId="58" priority="59" stopIfTrue="1" operator="equal">
      <formula>0</formula>
    </cfRule>
  </conditionalFormatting>
  <conditionalFormatting sqref="G158:H159">
    <cfRule type="cellIs" dxfId="57" priority="58" stopIfTrue="1" operator="equal">
      <formula>0</formula>
    </cfRule>
  </conditionalFormatting>
  <conditionalFormatting sqref="G157:H157">
    <cfRule type="cellIs" dxfId="56" priority="57" stopIfTrue="1" operator="equal">
      <formula>0</formula>
    </cfRule>
  </conditionalFormatting>
  <conditionalFormatting sqref="G160">
    <cfRule type="cellIs" dxfId="55" priority="56" stopIfTrue="1" operator="equal">
      <formula>0</formula>
    </cfRule>
  </conditionalFormatting>
  <conditionalFormatting sqref="G158:G159">
    <cfRule type="cellIs" dxfId="54" priority="55" stopIfTrue="1" operator="equal">
      <formula>0</formula>
    </cfRule>
  </conditionalFormatting>
  <conditionalFormatting sqref="G157">
    <cfRule type="cellIs" dxfId="53" priority="54" stopIfTrue="1" operator="equal">
      <formula>0</formula>
    </cfRule>
  </conditionalFormatting>
  <conditionalFormatting sqref="G162:H163 H164">
    <cfRule type="cellIs" dxfId="52" priority="53" stopIfTrue="1" operator="equal">
      <formula>0</formula>
    </cfRule>
  </conditionalFormatting>
  <conditionalFormatting sqref="G161:H163 H164">
    <cfRule type="cellIs" dxfId="51" priority="52" stopIfTrue="1" operator="equal">
      <formula>0</formula>
    </cfRule>
  </conditionalFormatting>
  <conditionalFormatting sqref="G162:G163">
    <cfRule type="cellIs" dxfId="50" priority="51" stopIfTrue="1" operator="equal">
      <formula>0</formula>
    </cfRule>
  </conditionalFormatting>
  <conditionalFormatting sqref="G161:G163">
    <cfRule type="cellIs" dxfId="49" priority="50" stopIfTrue="1" operator="equal">
      <formula>0</formula>
    </cfRule>
  </conditionalFormatting>
  <conditionalFormatting sqref="G165:H165">
    <cfRule type="cellIs" dxfId="48" priority="49" stopIfTrue="1" operator="equal">
      <formula>0</formula>
    </cfRule>
  </conditionalFormatting>
  <conditionalFormatting sqref="G165">
    <cfRule type="cellIs" dxfId="47" priority="48" stopIfTrue="1" operator="equal">
      <formula>0</formula>
    </cfRule>
  </conditionalFormatting>
  <conditionalFormatting sqref="G189:H189">
    <cfRule type="cellIs" dxfId="46" priority="47" stopIfTrue="1" operator="equal">
      <formula>0</formula>
    </cfRule>
  </conditionalFormatting>
  <conditionalFormatting sqref="G187:H187">
    <cfRule type="cellIs" dxfId="45" priority="46" stopIfTrue="1" operator="equal">
      <formula>0</formula>
    </cfRule>
  </conditionalFormatting>
  <conditionalFormatting sqref="G256:H256">
    <cfRule type="cellIs" dxfId="44" priority="45" stopIfTrue="1" operator="equal">
      <formula>0</formula>
    </cfRule>
  </conditionalFormatting>
  <conditionalFormatting sqref="G255:H255">
    <cfRule type="cellIs" dxfId="43" priority="44" stopIfTrue="1" operator="equal">
      <formula>0</formula>
    </cfRule>
  </conditionalFormatting>
  <conditionalFormatting sqref="G280:H280">
    <cfRule type="cellIs" dxfId="42" priority="43" stopIfTrue="1" operator="equal">
      <formula>0</formula>
    </cfRule>
  </conditionalFormatting>
  <conditionalFormatting sqref="G280">
    <cfRule type="cellIs" dxfId="41" priority="42" stopIfTrue="1" operator="equal">
      <formula>0</formula>
    </cfRule>
  </conditionalFormatting>
  <conditionalFormatting sqref="G265:H266">
    <cfRule type="cellIs" dxfId="40" priority="41" stopIfTrue="1" operator="equal">
      <formula>0</formula>
    </cfRule>
  </conditionalFormatting>
  <conditionalFormatting sqref="G264:H264">
    <cfRule type="cellIs" dxfId="39" priority="40" stopIfTrue="1" operator="equal">
      <formula>0</formula>
    </cfRule>
  </conditionalFormatting>
  <conditionalFormatting sqref="G265:G266">
    <cfRule type="cellIs" dxfId="38" priority="39" stopIfTrue="1" operator="equal">
      <formula>0</formula>
    </cfRule>
  </conditionalFormatting>
  <conditionalFormatting sqref="G264">
    <cfRule type="cellIs" dxfId="37" priority="38" stopIfTrue="1" operator="equal">
      <formula>0</formula>
    </cfRule>
  </conditionalFormatting>
  <conditionalFormatting sqref="G263:H263">
    <cfRule type="cellIs" dxfId="36" priority="37" stopIfTrue="1" operator="equal">
      <formula>0</formula>
    </cfRule>
  </conditionalFormatting>
  <conditionalFormatting sqref="G263">
    <cfRule type="cellIs" dxfId="35" priority="36" stopIfTrue="1" operator="equal">
      <formula>0</formula>
    </cfRule>
  </conditionalFormatting>
  <conditionalFormatting sqref="G262:H262">
    <cfRule type="cellIs" dxfId="34" priority="35" stopIfTrue="1" operator="equal">
      <formula>0</formula>
    </cfRule>
  </conditionalFormatting>
  <conditionalFormatting sqref="G261:H261">
    <cfRule type="cellIs" dxfId="33" priority="34" stopIfTrue="1" operator="equal">
      <formula>0</formula>
    </cfRule>
  </conditionalFormatting>
  <conditionalFormatting sqref="G262">
    <cfRule type="cellIs" dxfId="32" priority="33" stopIfTrue="1" operator="equal">
      <formula>0</formula>
    </cfRule>
  </conditionalFormatting>
  <conditionalFormatting sqref="G261">
    <cfRule type="cellIs" dxfId="31" priority="32" stopIfTrue="1" operator="equal">
      <formula>0</formula>
    </cfRule>
  </conditionalFormatting>
  <conditionalFormatting sqref="G285:H285">
    <cfRule type="cellIs" dxfId="30" priority="31" stopIfTrue="1" operator="equal">
      <formula>0</formula>
    </cfRule>
  </conditionalFormatting>
  <conditionalFormatting sqref="G284:H284">
    <cfRule type="cellIs" dxfId="29" priority="30" stopIfTrue="1" operator="equal">
      <formula>0</formula>
    </cfRule>
  </conditionalFormatting>
  <conditionalFormatting sqref="G283:H283">
    <cfRule type="cellIs" dxfId="28" priority="29" stopIfTrue="1" operator="equal">
      <formula>0</formula>
    </cfRule>
  </conditionalFormatting>
  <conditionalFormatting sqref="G285">
    <cfRule type="cellIs" dxfId="27" priority="28" stopIfTrue="1" operator="equal">
      <formula>0</formula>
    </cfRule>
  </conditionalFormatting>
  <conditionalFormatting sqref="G284">
    <cfRule type="cellIs" dxfId="26" priority="27" stopIfTrue="1" operator="equal">
      <formula>0</formula>
    </cfRule>
  </conditionalFormatting>
  <conditionalFormatting sqref="G283">
    <cfRule type="cellIs" dxfId="25" priority="26" stopIfTrue="1" operator="equal">
      <formula>0</formula>
    </cfRule>
  </conditionalFormatting>
  <conditionalFormatting sqref="G8:I8 G9:H9">
    <cfRule type="cellIs" dxfId="24" priority="25" stopIfTrue="1" operator="equal">
      <formula>0</formula>
    </cfRule>
  </conditionalFormatting>
  <conditionalFormatting sqref="G14:H14">
    <cfRule type="cellIs" dxfId="23" priority="24" stopIfTrue="1" operator="equal">
      <formula>0</formula>
    </cfRule>
  </conditionalFormatting>
  <conditionalFormatting sqref="G181:H181">
    <cfRule type="cellIs" dxfId="22" priority="23" stopIfTrue="1" operator="equal">
      <formula>0</formula>
    </cfRule>
  </conditionalFormatting>
  <conditionalFormatting sqref="G181">
    <cfRule type="cellIs" dxfId="21" priority="22" stopIfTrue="1" operator="equal">
      <formula>0</formula>
    </cfRule>
  </conditionalFormatting>
  <conditionalFormatting sqref="G208:H210">
    <cfRule type="cellIs" dxfId="20" priority="21" stopIfTrue="1" operator="equal">
      <formula>0</formula>
    </cfRule>
  </conditionalFormatting>
  <conditionalFormatting sqref="G208:G210">
    <cfRule type="cellIs" dxfId="19" priority="20" stopIfTrue="1" operator="equal">
      <formula>0</formula>
    </cfRule>
  </conditionalFormatting>
  <conditionalFormatting sqref="G248:H248">
    <cfRule type="cellIs" dxfId="18" priority="19" stopIfTrue="1" operator="equal">
      <formula>0</formula>
    </cfRule>
  </conditionalFormatting>
  <conditionalFormatting sqref="G13:H13">
    <cfRule type="cellIs" dxfId="17" priority="18" stopIfTrue="1" operator="equal">
      <formula>0</formula>
    </cfRule>
  </conditionalFormatting>
  <conditionalFormatting sqref="G193:H193">
    <cfRule type="cellIs" dxfId="16" priority="17" stopIfTrue="1" operator="equal">
      <formula>0</formula>
    </cfRule>
  </conditionalFormatting>
  <conditionalFormatting sqref="I153:I154">
    <cfRule type="cellIs" dxfId="15" priority="16" stopIfTrue="1" operator="equal">
      <formula>0</formula>
    </cfRule>
  </conditionalFormatting>
  <conditionalFormatting sqref="G153:H153 H154">
    <cfRule type="cellIs" dxfId="14" priority="15" stopIfTrue="1" operator="equal">
      <formula>0</formula>
    </cfRule>
  </conditionalFormatting>
  <conditionalFormatting sqref="G153">
    <cfRule type="cellIs" dxfId="13" priority="14" stopIfTrue="1" operator="equal">
      <formula>0</formula>
    </cfRule>
  </conditionalFormatting>
  <conditionalFormatting sqref="G168:H168">
    <cfRule type="cellIs" dxfId="12" priority="13" stopIfTrue="1" operator="equal">
      <formula>0</formula>
    </cfRule>
  </conditionalFormatting>
  <conditionalFormatting sqref="G168">
    <cfRule type="cellIs" dxfId="11" priority="12" stopIfTrue="1" operator="equal">
      <formula>0</formula>
    </cfRule>
  </conditionalFormatting>
  <conditionalFormatting sqref="I168">
    <cfRule type="cellIs" dxfId="10" priority="11" stopIfTrue="1" operator="equal">
      <formula>0</formula>
    </cfRule>
  </conditionalFormatting>
  <conditionalFormatting sqref="N1:N4 N6:N65536 I6:I65536">
    <cfRule type="cellIs" dxfId="9" priority="10" stopIfTrue="1" operator="notEqual">
      <formula>0</formula>
    </cfRule>
  </conditionalFormatting>
  <conditionalFormatting sqref="I1:I4">
    <cfRule type="cellIs" dxfId="8" priority="9" stopIfTrue="1" operator="notEqual">
      <formula>0</formula>
    </cfRule>
  </conditionalFormatting>
  <conditionalFormatting sqref="N83">
    <cfRule type="cellIs" dxfId="7" priority="8" stopIfTrue="1" operator="equal">
      <formula>0</formula>
    </cfRule>
  </conditionalFormatting>
  <conditionalFormatting sqref="L83:M83">
    <cfRule type="cellIs" dxfId="6" priority="7" stopIfTrue="1" operator="equal">
      <formula>0</formula>
    </cfRule>
  </conditionalFormatting>
  <conditionalFormatting sqref="L83">
    <cfRule type="cellIs" dxfId="5" priority="6" stopIfTrue="1" operator="equal">
      <formula>0</formula>
    </cfRule>
  </conditionalFormatting>
  <conditionalFormatting sqref="L84:M84">
    <cfRule type="cellIs" dxfId="4" priority="5" stopIfTrue="1" operator="equal">
      <formula>0</formula>
    </cfRule>
  </conditionalFormatting>
  <conditionalFormatting sqref="L84">
    <cfRule type="cellIs" dxfId="3" priority="4" stopIfTrue="1" operator="equal">
      <formula>0</formula>
    </cfRule>
  </conditionalFormatting>
  <conditionalFormatting sqref="L85:M85">
    <cfRule type="cellIs" dxfId="2" priority="3" stopIfTrue="1" operator="equal">
      <formula>0</formula>
    </cfRule>
  </conditionalFormatting>
  <conditionalFormatting sqref="L85">
    <cfRule type="cellIs" dxfId="1" priority="2" stopIfTrue="1" operator="equal">
      <formula>0</formula>
    </cfRule>
  </conditionalFormatting>
  <conditionalFormatting sqref="O113">
    <cfRule type="cellIs" dxfId="0" priority="1" stopIfTrue="1" operator="lessThan">
      <formula>0</formula>
    </cfRule>
  </conditionalFormatting>
  <pageMargins left="0.7" right="0.7" top="0.75" bottom="0.75" header="0.3" footer="0.3"/>
  <pageSetup paperSize="9" scale="51" fitToHeight="0" orientation="portrait" r:id="rId1"/>
  <drawing r:id="rId2"/>
  <legacyDrawing r:id="rId3"/>
  <controls>
    <mc:AlternateContent xmlns:mc="http://schemas.openxmlformats.org/markup-compatibility/2006">
      <mc:Choice Requires="x14">
        <control shapeId="14352" r:id="rId4" name="CommandButton11">
          <controlPr defaultSize="0" autoLine="0" r:id="rId5">
            <anchor moveWithCells="1">
              <from>
                <xdr:col>14</xdr:col>
                <xdr:colOff>457200</xdr:colOff>
                <xdr:row>16</xdr:row>
                <xdr:rowOff>257175</xdr:rowOff>
              </from>
              <to>
                <xdr:col>16</xdr:col>
                <xdr:colOff>762000</xdr:colOff>
                <xdr:row>19</xdr:row>
                <xdr:rowOff>47625</xdr:rowOff>
              </to>
            </anchor>
          </controlPr>
        </control>
      </mc:Choice>
      <mc:Fallback>
        <control shapeId="14352" r:id="rId4" name="CommandButton11"/>
      </mc:Fallback>
    </mc:AlternateContent>
    <mc:AlternateContent xmlns:mc="http://schemas.openxmlformats.org/markup-compatibility/2006">
      <mc:Choice Requires="x14">
        <control shapeId="14347" r:id="rId6" name="CommandButton6">
          <controlPr defaultSize="0" autoLine="0" r:id="rId7">
            <anchor moveWithCells="1">
              <from>
                <xdr:col>14</xdr:col>
                <xdr:colOff>466725</xdr:colOff>
                <xdr:row>15</xdr:row>
                <xdr:rowOff>38100</xdr:rowOff>
              </from>
              <to>
                <xdr:col>16</xdr:col>
                <xdr:colOff>742950</xdr:colOff>
                <xdr:row>16</xdr:row>
                <xdr:rowOff>142875</xdr:rowOff>
              </to>
            </anchor>
          </controlPr>
        </control>
      </mc:Choice>
      <mc:Fallback>
        <control shapeId="14347" r:id="rId6" name="CommandButton6"/>
      </mc:Fallback>
    </mc:AlternateContent>
    <mc:AlternateContent xmlns:mc="http://schemas.openxmlformats.org/markup-compatibility/2006">
      <mc:Choice Requires="x14">
        <control shapeId="14346" r:id="rId8" name="CommandButton5">
          <controlPr defaultSize="0" autoLine="0" r:id="rId9">
            <anchor moveWithCells="1">
              <from>
                <xdr:col>14</xdr:col>
                <xdr:colOff>466725</xdr:colOff>
                <xdr:row>21</xdr:row>
                <xdr:rowOff>47625</xdr:rowOff>
              </from>
              <to>
                <xdr:col>16</xdr:col>
                <xdr:colOff>790575</xdr:colOff>
                <xdr:row>23</xdr:row>
                <xdr:rowOff>9525</xdr:rowOff>
              </to>
            </anchor>
          </controlPr>
        </control>
      </mc:Choice>
      <mc:Fallback>
        <control shapeId="14346" r:id="rId8" name="CommandButton5"/>
      </mc:Fallback>
    </mc:AlternateContent>
    <mc:AlternateContent xmlns:mc="http://schemas.openxmlformats.org/markup-compatibility/2006">
      <mc:Choice Requires="x14">
        <control shapeId="14345" r:id="rId10" name="CommandButton4">
          <controlPr defaultSize="0" autoLine="0" r:id="rId11">
            <anchor moveWithCells="1">
              <from>
                <xdr:col>14</xdr:col>
                <xdr:colOff>457200</xdr:colOff>
                <xdr:row>19</xdr:row>
                <xdr:rowOff>142875</xdr:rowOff>
              </from>
              <to>
                <xdr:col>16</xdr:col>
                <xdr:colOff>781050</xdr:colOff>
                <xdr:row>20</xdr:row>
                <xdr:rowOff>428625</xdr:rowOff>
              </to>
            </anchor>
          </controlPr>
        </control>
      </mc:Choice>
      <mc:Fallback>
        <control shapeId="14345" r:id="rId10" name="CommandButton4"/>
      </mc:Fallback>
    </mc:AlternateContent>
    <mc:AlternateContent xmlns:mc="http://schemas.openxmlformats.org/markup-compatibility/2006">
      <mc:Choice Requires="x14">
        <control shapeId="14342" r:id="rId12" name="CommandButton1">
          <controlPr defaultSize="0" autoLine="0" r:id="rId13">
            <anchor moveWithCells="1">
              <from>
                <xdr:col>14</xdr:col>
                <xdr:colOff>476250</xdr:colOff>
                <xdr:row>13</xdr:row>
                <xdr:rowOff>285750</xdr:rowOff>
              </from>
              <to>
                <xdr:col>16</xdr:col>
                <xdr:colOff>752475</xdr:colOff>
                <xdr:row>14</xdr:row>
                <xdr:rowOff>409575</xdr:rowOff>
              </to>
            </anchor>
          </controlPr>
        </control>
      </mc:Choice>
      <mc:Fallback>
        <control shapeId="14342" r:id="rId12"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750AC-FF44-4D52-BA65-3C4B8EE90980}">
  <sheetPr codeName="Feuil24"/>
  <dimension ref="A1:F11"/>
  <sheetViews>
    <sheetView workbookViewId="0">
      <selection activeCell="H19" sqref="H19"/>
    </sheetView>
  </sheetViews>
  <sheetFormatPr baseColWidth="10" defaultRowHeight="15" x14ac:dyDescent="0.25"/>
  <cols>
    <col min="6" max="6" width="25.140625" customWidth="1"/>
  </cols>
  <sheetData>
    <row r="1" spans="1:6" ht="16.5" x14ac:dyDescent="0.3">
      <c r="A1" s="239">
        <v>1</v>
      </c>
      <c r="B1" s="1">
        <v>13</v>
      </c>
      <c r="C1" s="1">
        <v>2</v>
      </c>
      <c r="D1" s="1">
        <f>B1*C1</f>
        <v>26</v>
      </c>
      <c r="E1" s="1" t="s">
        <v>668</v>
      </c>
      <c r="F1" s="1" t="s">
        <v>669</v>
      </c>
    </row>
    <row r="2" spans="1:6" ht="16.5" x14ac:dyDescent="0.3">
      <c r="A2" s="239">
        <v>2</v>
      </c>
      <c r="B2" s="1"/>
      <c r="C2" s="1"/>
      <c r="D2" s="1">
        <f t="shared" ref="D2:D10" si="0">B2*C2</f>
        <v>0</v>
      </c>
      <c r="E2" s="1"/>
      <c r="F2" s="1"/>
    </row>
    <row r="3" spans="1:6" ht="16.5" x14ac:dyDescent="0.3">
      <c r="A3" s="239">
        <v>3</v>
      </c>
      <c r="B3" s="1"/>
      <c r="C3" s="1"/>
      <c r="D3" s="1">
        <f t="shared" si="0"/>
        <v>0</v>
      </c>
      <c r="E3" s="1"/>
      <c r="F3" s="1"/>
    </row>
    <row r="4" spans="1:6" ht="16.5" x14ac:dyDescent="0.3">
      <c r="A4" s="239">
        <v>4</v>
      </c>
      <c r="B4" s="1"/>
      <c r="C4" s="1"/>
      <c r="D4" s="1">
        <f t="shared" si="0"/>
        <v>0</v>
      </c>
      <c r="E4" s="1"/>
      <c r="F4" s="1"/>
    </row>
    <row r="5" spans="1:6" ht="16.5" x14ac:dyDescent="0.3">
      <c r="A5" s="239">
        <v>5</v>
      </c>
      <c r="B5" s="1"/>
      <c r="C5" s="1"/>
      <c r="D5" s="1">
        <f t="shared" si="0"/>
        <v>0</v>
      </c>
      <c r="E5" s="1"/>
      <c r="F5" s="1"/>
    </row>
    <row r="6" spans="1:6" ht="16.5" x14ac:dyDescent="0.3">
      <c r="A6" s="239">
        <v>6</v>
      </c>
      <c r="B6" s="1"/>
      <c r="C6" s="1"/>
      <c r="D6" s="1">
        <f t="shared" si="0"/>
        <v>0</v>
      </c>
      <c r="E6" s="1"/>
      <c r="F6" s="1"/>
    </row>
    <row r="7" spans="1:6" ht="16.5" x14ac:dyDescent="0.3">
      <c r="A7" s="239">
        <v>7</v>
      </c>
      <c r="B7" s="1"/>
      <c r="C7" s="1"/>
      <c r="D7" s="1">
        <f t="shared" si="0"/>
        <v>0</v>
      </c>
      <c r="E7" s="1"/>
      <c r="F7" s="1"/>
    </row>
    <row r="8" spans="1:6" ht="16.5" x14ac:dyDescent="0.3">
      <c r="A8" s="239">
        <v>8</v>
      </c>
      <c r="B8" s="1"/>
      <c r="C8" s="1"/>
      <c r="D8" s="1">
        <f t="shared" si="0"/>
        <v>0</v>
      </c>
      <c r="E8" s="1"/>
      <c r="F8" s="1"/>
    </row>
    <row r="9" spans="1:6" ht="16.5" x14ac:dyDescent="0.3">
      <c r="A9" s="239">
        <v>9</v>
      </c>
      <c r="B9" s="1"/>
      <c r="C9" s="1"/>
      <c r="D9" s="1">
        <f t="shared" si="0"/>
        <v>0</v>
      </c>
      <c r="E9" s="1"/>
      <c r="F9" s="1"/>
    </row>
    <row r="10" spans="1:6" ht="16.5" x14ac:dyDescent="0.3">
      <c r="A10" s="239">
        <v>10</v>
      </c>
      <c r="B10" s="1"/>
      <c r="C10" s="1"/>
      <c r="D10" s="1">
        <f t="shared" si="0"/>
        <v>0</v>
      </c>
      <c r="E10" s="1"/>
      <c r="F10" s="1"/>
    </row>
    <row r="11" spans="1:6" ht="18.75" customHeight="1" x14ac:dyDescent="0.3">
      <c r="B11" s="239" t="s">
        <v>657</v>
      </c>
      <c r="C11" s="239" t="s">
        <v>6</v>
      </c>
      <c r="D11" s="239" t="s">
        <v>7</v>
      </c>
      <c r="E11" s="239" t="s">
        <v>0</v>
      </c>
      <c r="F11" s="239" t="s">
        <v>667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DE12A56-CA8C-40F4-AD20-4885F999CD9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Métré type </vt:lpstr>
      <vt:lpstr>Bâtiment</vt:lpstr>
      <vt:lpstr>'Métré type '!Zone_d_impression</vt:lpstr>
    </vt:vector>
  </TitlesOfParts>
  <Company>SCC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DUVERNOIS Arnaud</dc:creator>
  <cp:lastModifiedBy>Maximilien Picquet</cp:lastModifiedBy>
  <dcterms:created xsi:type="dcterms:W3CDTF">2023-02-20T09:23:19Z</dcterms:created>
  <dcterms:modified xsi:type="dcterms:W3CDTF">2023-02-27T08:48:04Z</dcterms:modified>
</cp:coreProperties>
</file>