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Hugues\MDAV\"/>
    </mc:Choice>
  </mc:AlternateContent>
  <xr:revisionPtr revIDLastSave="0" documentId="13_ncr:1_{2F05F849-E70D-4A29-BA79-3266D04B732A}" xr6:coauthVersionLast="47" xr6:coauthVersionMax="47" xr10:uidLastSave="{00000000-0000-0000-0000-000000000000}"/>
  <bookViews>
    <workbookView xWindow="-120" yWindow="-120" windowWidth="29040" windowHeight="15720" tabRatio="769" xr2:uid="{00000000-000D-0000-FFFF-FFFF00000000}"/>
  </bookViews>
  <sheets>
    <sheet name="compta" sheetId="9" r:id="rId1"/>
  </sheets>
  <definedNames>
    <definedName name="code_DA">#REF!</definedName>
    <definedName name="code_DB">#REF!</definedName>
    <definedName name="code_DC">#REF!</definedName>
    <definedName name="code_DD">#REF!</definedName>
    <definedName name="code_DE">#REF!</definedName>
    <definedName name="code_DF">#REF!</definedName>
    <definedName name="code_DG">#REF!</definedName>
    <definedName name="code_DH">#REF!</definedName>
    <definedName name="code_RA">#REF!</definedName>
    <definedName name="code_RB">#REF!</definedName>
    <definedName name="code_RC">#REF!</definedName>
    <definedName name="code_RD">#REF!</definedName>
    <definedName name="D_Ateliers">#REF!</definedName>
    <definedName name="D_Communication">#REF!</definedName>
    <definedName name="D_Frais_Gene_Divers">#REF!</definedName>
    <definedName name="D_Frais_Gene_Spectacles">#REF!</definedName>
    <definedName name="D_Frais_Organisation">#REF!</definedName>
    <definedName name="D_Imprévu">#REF!</definedName>
    <definedName name="D_Loc_Matériel">#REF!</definedName>
    <definedName name="D_Loc_Spectacle">#REF!</definedName>
    <definedName name="D_Restauration">#REF!</definedName>
    <definedName name="liste_code_libellé">#REF!</definedName>
    <definedName name="Liste_familles">#REF!</definedName>
    <definedName name="R_Billetterie">#REF!</definedName>
    <definedName name="R_Institutionnels">#REF!</definedName>
    <definedName name="R_Partenaires">#REF!</definedName>
    <definedName name="R_Restauration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21" i="9" l="1"/>
  <c r="Q22" i="9"/>
  <c r="G22" i="9" s="1"/>
  <c r="H22" i="9" s="1"/>
  <c r="Q23" i="9"/>
  <c r="Q24" i="9"/>
  <c r="W27" i="9"/>
  <c r="U27" i="9"/>
  <c r="C27" i="9"/>
  <c r="R6" i="9"/>
  <c r="R7" i="9" s="1"/>
  <c r="R8" i="9" s="1"/>
  <c r="R9" i="9" s="1"/>
  <c r="R10" i="9" s="1"/>
  <c r="R11" i="9" s="1"/>
  <c r="R12" i="9" s="1"/>
  <c r="R13" i="9" s="1"/>
  <c r="R14" i="9" s="1"/>
  <c r="R15" i="9" s="1"/>
  <c r="R16" i="9" s="1"/>
  <c r="R17" i="9" s="1"/>
  <c r="R18" i="9" s="1"/>
  <c r="R19" i="9" s="1"/>
  <c r="R20" i="9" s="1"/>
  <c r="R21" i="9" s="1"/>
  <c r="R22" i="9" s="1"/>
  <c r="S6" i="9"/>
  <c r="S7" i="9" s="1"/>
  <c r="S8" i="9" s="1"/>
  <c r="S9" i="9" s="1"/>
  <c r="S10" i="9" s="1"/>
  <c r="S11" i="9" s="1"/>
  <c r="S12" i="9" s="1"/>
  <c r="S13" i="9" s="1"/>
  <c r="S14" i="9" s="1"/>
  <c r="S15" i="9" s="1"/>
  <c r="S16" i="9" s="1"/>
  <c r="S17" i="9" s="1"/>
  <c r="S18" i="9" s="1"/>
  <c r="S19" i="9" s="1"/>
  <c r="S20" i="9" s="1"/>
  <c r="S21" i="9" s="1"/>
  <c r="S22" i="9" s="1"/>
  <c r="Y6" i="9"/>
  <c r="Y7" i="9" s="1"/>
  <c r="Y8" i="9" s="1"/>
  <c r="Y9" i="9" s="1"/>
  <c r="Y10" i="9" s="1"/>
  <c r="Y11" i="9" s="1"/>
  <c r="Y12" i="9" s="1"/>
  <c r="Y13" i="9" s="1"/>
  <c r="Y14" i="9" s="1"/>
  <c r="Y15" i="9" s="1"/>
  <c r="Y16" i="9" s="1"/>
  <c r="Y17" i="9" s="1"/>
  <c r="Y18" i="9" s="1"/>
  <c r="Y19" i="9" s="1"/>
  <c r="Y20" i="9" s="1"/>
  <c r="Y21" i="9" s="1"/>
  <c r="Y22" i="9" s="1"/>
  <c r="Z6" i="9"/>
  <c r="Z7" i="9" s="1"/>
  <c r="Z8" i="9" s="1"/>
  <c r="Z9" i="9" s="1"/>
  <c r="Z10" i="9" s="1"/>
  <c r="Z11" i="9" s="1"/>
  <c r="Z12" i="9" s="1"/>
  <c r="Z13" i="9" s="1"/>
  <c r="Z14" i="9" s="1"/>
  <c r="Z15" i="9" s="1"/>
  <c r="Z16" i="9" s="1"/>
  <c r="Z17" i="9" s="1"/>
  <c r="Z18" i="9" s="1"/>
  <c r="Z19" i="9" s="1"/>
  <c r="Z20" i="9" s="1"/>
  <c r="Z21" i="9" s="1"/>
  <c r="Z22" i="9" s="1"/>
  <c r="V27" i="9"/>
  <c r="T27" i="9"/>
  <c r="D27" i="9"/>
  <c r="A7" i="9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Q8" i="9" l="1"/>
  <c r="Q9" i="9"/>
  <c r="Q10" i="9"/>
  <c r="Q11" i="9"/>
  <c r="Q12" i="9"/>
  <c r="Q13" i="9"/>
  <c r="Q14" i="9"/>
  <c r="Q15" i="9"/>
  <c r="Q16" i="9"/>
  <c r="Q17" i="9"/>
  <c r="G17" i="9" s="1"/>
  <c r="H17" i="9" s="1"/>
  <c r="Q18" i="9"/>
  <c r="G18" i="9" s="1"/>
  <c r="H18" i="9" s="1"/>
  <c r="Q19" i="9"/>
  <c r="G19" i="9" s="1"/>
  <c r="H19" i="9" s="1"/>
  <c r="Q20" i="9"/>
  <c r="Q25" i="9"/>
  <c r="Q26" i="9"/>
  <c r="Q7" i="9"/>
  <c r="Q6" i="9"/>
  <c r="M27" i="9"/>
  <c r="N27" i="9"/>
  <c r="O27" i="9"/>
  <c r="R23" i="9" l="1"/>
  <c r="R24" i="9" s="1"/>
  <c r="R25" i="9" s="1"/>
  <c r="R26" i="9" s="1"/>
  <c r="S23" i="9"/>
  <c r="S24" i="9" s="1"/>
  <c r="S25" i="9" s="1"/>
  <c r="S26" i="9" s="1"/>
  <c r="Y23" i="9"/>
  <c r="Y24" i="9" s="1"/>
  <c r="Y25" i="9" s="1"/>
  <c r="Y26" i="9" s="1"/>
  <c r="Z23" i="9"/>
  <c r="Z24" i="9" s="1"/>
  <c r="Z25" i="9" s="1"/>
  <c r="Z26" i="9" s="1"/>
  <c r="J27" i="9"/>
  <c r="G7" i="9" l="1"/>
  <c r="G8" i="9"/>
  <c r="G9" i="9"/>
  <c r="G10" i="9"/>
  <c r="G11" i="9"/>
  <c r="G12" i="9"/>
  <c r="G13" i="9"/>
  <c r="G14" i="9"/>
  <c r="G15" i="9"/>
  <c r="G16" i="9"/>
  <c r="G20" i="9"/>
  <c r="G21" i="9"/>
  <c r="G23" i="9"/>
  <c r="G25" i="9"/>
  <c r="G26" i="9"/>
  <c r="G27" i="9"/>
  <c r="G6" i="9"/>
  <c r="H6" i="9" s="1"/>
  <c r="H15" i="9" l="1"/>
  <c r="H14" i="9"/>
  <c r="H13" i="9"/>
  <c r="H12" i="9"/>
  <c r="H20" i="9"/>
  <c r="H11" i="9"/>
  <c r="H10" i="9"/>
  <c r="H21" i="9"/>
  <c r="H8" i="9"/>
  <c r="H16" i="9"/>
  <c r="H9" i="9"/>
  <c r="H7" i="9"/>
  <c r="H26" i="9"/>
  <c r="H25" i="9"/>
  <c r="H23" i="9"/>
  <c r="L27" i="9" l="1"/>
  <c r="K27" i="9"/>
  <c r="I27" i="9"/>
</calcChain>
</file>

<file path=xl/sharedStrings.xml><?xml version="1.0" encoding="utf-8"?>
<sst xmlns="http://schemas.openxmlformats.org/spreadsheetml/2006/main" count="86" uniqueCount="70">
  <si>
    <t>n° de pièce</t>
  </si>
  <si>
    <t>Date</t>
  </si>
  <si>
    <t>Banque</t>
  </si>
  <si>
    <t>n° chèque</t>
  </si>
  <si>
    <t>Libellés</t>
  </si>
  <si>
    <t>Dépenses (toujours au débit)</t>
  </si>
  <si>
    <t>Recettes (toujours au crédit)</t>
  </si>
  <si>
    <t>débit (entrée)</t>
  </si>
  <si>
    <t>crédit (sortie)</t>
  </si>
  <si>
    <t>Produits de l'activité</t>
  </si>
  <si>
    <t>Subventions</t>
  </si>
  <si>
    <t>autres</t>
  </si>
  <si>
    <t>Téléphone</t>
  </si>
  <si>
    <t>Total</t>
  </si>
  <si>
    <t>Cotisations et adhésions</t>
  </si>
  <si>
    <t>Rémunération intermédiaires</t>
  </si>
  <si>
    <t xml:space="preserve">Achats </t>
  </si>
  <si>
    <t>Publicité</t>
  </si>
  <si>
    <t>Locations</t>
  </si>
  <si>
    <t>Frais déplacements</t>
  </si>
  <si>
    <t>Solde banque début</t>
  </si>
  <si>
    <t xml:space="preserve">Ateliers </t>
  </si>
  <si>
    <t>Prelevt</t>
  </si>
  <si>
    <t>Orange nov portabble</t>
  </si>
  <si>
    <t>Orange nov internet</t>
  </si>
  <si>
    <t>virt</t>
  </si>
  <si>
    <t>Virt</t>
  </si>
  <si>
    <t xml:space="preserve">Adhesion </t>
  </si>
  <si>
    <t>Salaire Nov</t>
  </si>
  <si>
    <t>rem cheq</t>
  </si>
  <si>
    <t>F G (consult)</t>
  </si>
  <si>
    <t>F G consult (paiement presta)</t>
  </si>
  <si>
    <t>Frais DepParis</t>
  </si>
  <si>
    <t>code recette</t>
  </si>
  <si>
    <t>Assurances</t>
  </si>
  <si>
    <t>DF2</t>
  </si>
  <si>
    <t>da1</t>
  </si>
  <si>
    <t>db1</t>
  </si>
  <si>
    <t>db2</t>
  </si>
  <si>
    <t>de1</t>
  </si>
  <si>
    <t>de2</t>
  </si>
  <si>
    <t>rb2</t>
  </si>
  <si>
    <t>rd1</t>
  </si>
  <si>
    <t>rd2</t>
  </si>
  <si>
    <t>rc1</t>
  </si>
  <si>
    <t>libellé dépense</t>
  </si>
  <si>
    <t>libellé recette</t>
  </si>
  <si>
    <t>code dépense</t>
  </si>
  <si>
    <t>dc1</t>
  </si>
  <si>
    <t>dd1</t>
  </si>
  <si>
    <t>dh1</t>
  </si>
  <si>
    <t>da2</t>
  </si>
  <si>
    <t>dc2</t>
  </si>
  <si>
    <t>dd2</t>
  </si>
  <si>
    <t>df2</t>
  </si>
  <si>
    <t>dg2</t>
  </si>
  <si>
    <t>rb1</t>
  </si>
  <si>
    <t>rc2</t>
  </si>
  <si>
    <t>Famille dépenses</t>
  </si>
  <si>
    <t>libellé dépenses</t>
  </si>
  <si>
    <t>libellé recettes</t>
  </si>
  <si>
    <t>rb3</t>
  </si>
  <si>
    <t>famille recettes</t>
  </si>
  <si>
    <t>Famille recettes2</t>
  </si>
  <si>
    <t>dg5</t>
  </si>
  <si>
    <t>Facture aaaa</t>
  </si>
  <si>
    <t>Commune</t>
  </si>
  <si>
    <t>Subv</t>
  </si>
  <si>
    <t>Familles</t>
  </si>
  <si>
    <t>Mairie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</si>
</sst>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0\ _€_-;\-* #,##0.00\ _€_-;_-* &quot;-&quot;??\ _€_-;_-@_-"/>
  </numFmts>
  <fonts count="12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color indexed="10"/>
      <name val="Arial"/>
      <family val="2"/>
    </font>
    <font>
      <sz val="7"/>
      <name val="Geneva"/>
    </font>
    <font>
      <sz val="8"/>
      <name val="Geneva"/>
    </font>
    <font>
      <b/>
      <sz val="8"/>
      <name val="Geneva"/>
    </font>
    <font>
      <b/>
      <sz val="8"/>
      <color rgb="FFFF0000"/>
      <name val="Geneva"/>
    </font>
    <font>
      <b/>
      <sz val="9"/>
      <color rgb="FFFF0000"/>
      <name val="Geneva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1" fillId="0" borderId="0"/>
    <xf numFmtId="43" fontId="11" fillId="0" borderId="0" applyFont="0" applyFill="0" applyBorder="0" applyAlignment="0" applyProtection="0"/>
  </cellStyleXfs>
  <cellXfs count="62">
    <xf numFmtId="0" fontId="0" fillId="0" borderId="0" xfId="0"/>
    <xf numFmtId="0" fontId="3" fillId="0" borderId="0" xfId="2" applyFont="1"/>
    <xf numFmtId="0" fontId="3" fillId="0" borderId="0" xfId="2" applyFont="1" applyAlignment="1">
      <alignment horizontal="center"/>
    </xf>
    <xf numFmtId="0" fontId="7" fillId="0" borderId="0" xfId="2" applyFont="1" applyAlignment="1">
      <alignment horizontal="left"/>
    </xf>
    <xf numFmtId="0" fontId="0" fillId="0" borderId="0" xfId="0" applyAlignment="1">
      <alignment vertical="center"/>
    </xf>
    <xf numFmtId="0" fontId="7" fillId="2" borderId="5" xfId="2" applyFont="1" applyFill="1" applyBorder="1" applyAlignment="1">
      <alignment horizontal="center" vertical="center"/>
    </xf>
    <xf numFmtId="0" fontId="7" fillId="4" borderId="12" xfId="2" applyFont="1" applyFill="1" applyBorder="1" applyAlignment="1">
      <alignment horizontal="center" vertical="center"/>
    </xf>
    <xf numFmtId="0" fontId="3" fillId="0" borderId="2" xfId="2" applyFont="1" applyBorder="1" applyAlignment="1">
      <alignment vertical="center"/>
    </xf>
    <xf numFmtId="0" fontId="3" fillId="4" borderId="0" xfId="2" applyFont="1" applyFill="1" applyAlignment="1">
      <alignment vertical="center"/>
    </xf>
    <xf numFmtId="0" fontId="3" fillId="0" borderId="11" xfId="2" applyFont="1" applyBorder="1" applyAlignment="1">
      <alignment horizontal="center" vertical="center"/>
    </xf>
    <xf numFmtId="0" fontId="4" fillId="0" borderId="11" xfId="2" applyFont="1" applyBorder="1" applyAlignment="1">
      <alignment vertical="center"/>
    </xf>
    <xf numFmtId="0" fontId="3" fillId="0" borderId="11" xfId="2" applyFont="1" applyBorder="1" applyAlignment="1">
      <alignment vertical="center"/>
    </xf>
    <xf numFmtId="0" fontId="4" fillId="4" borderId="11" xfId="2" applyFont="1" applyFill="1" applyBorder="1" applyAlignment="1">
      <alignment vertical="center"/>
    </xf>
    <xf numFmtId="0" fontId="4" fillId="0" borderId="7" xfId="2" applyFont="1" applyBorder="1" applyAlignment="1">
      <alignment vertical="center"/>
    </xf>
    <xf numFmtId="0" fontId="3" fillId="2" borderId="13" xfId="2" applyFont="1" applyFill="1" applyBorder="1" applyAlignment="1">
      <alignment vertical="center"/>
    </xf>
    <xf numFmtId="0" fontId="3" fillId="3" borderId="2" xfId="2" applyFont="1" applyFill="1" applyBorder="1" applyAlignment="1">
      <alignment horizontal="left" vertical="center"/>
    </xf>
    <xf numFmtId="0" fontId="7" fillId="0" borderId="7" xfId="2" applyFont="1" applyBorder="1" applyAlignment="1">
      <alignment vertical="center"/>
    </xf>
    <xf numFmtId="0" fontId="7" fillId="0" borderId="10" xfId="0" applyNumberFormat="1" applyFont="1" applyFill="1" applyBorder="1" applyAlignment="1" applyProtection="1">
      <alignment vertical="center"/>
    </xf>
    <xf numFmtId="0" fontId="7" fillId="0" borderId="9" xfId="0" applyNumberFormat="1" applyFont="1" applyFill="1" applyBorder="1" applyAlignment="1" applyProtection="1">
      <alignment vertical="center"/>
    </xf>
    <xf numFmtId="0" fontId="6" fillId="0" borderId="9" xfId="0" applyNumberFormat="1" applyFont="1" applyFill="1" applyBorder="1" applyAlignment="1" applyProtection="1">
      <alignment horizontal="center" vertical="center" wrapText="1"/>
    </xf>
    <xf numFmtId="0" fontId="3" fillId="0" borderId="9" xfId="0" applyNumberFormat="1" applyFont="1" applyFill="1" applyBorder="1" applyAlignment="1" applyProtection="1">
      <alignment horizontal="center" vertical="center"/>
    </xf>
    <xf numFmtId="0" fontId="7" fillId="0" borderId="12" xfId="0" applyNumberFormat="1" applyFont="1" applyFill="1" applyBorder="1" applyAlignment="1" applyProtection="1">
      <alignment horizontal="center" vertical="center"/>
    </xf>
    <xf numFmtId="0" fontId="5" fillId="0" borderId="9" xfId="0" applyNumberFormat="1" applyFont="1" applyFill="1" applyBorder="1" applyAlignment="1" applyProtection="1">
      <alignment horizontal="center" vertical="center"/>
    </xf>
    <xf numFmtId="0" fontId="5" fillId="0" borderId="9" xfId="0" applyNumberFormat="1" applyFont="1" applyFill="1" applyBorder="1" applyAlignment="1" applyProtection="1">
      <alignment horizontal="center" vertical="center" wrapText="1"/>
    </xf>
    <xf numFmtId="0" fontId="5" fillId="2" borderId="9" xfId="0" applyNumberFormat="1" applyFont="1" applyFill="1" applyBorder="1" applyAlignment="1" applyProtection="1">
      <alignment horizontal="center" vertical="center"/>
    </xf>
    <xf numFmtId="0" fontId="3" fillId="0" borderId="2" xfId="2" applyFont="1" applyFill="1" applyBorder="1" applyAlignment="1">
      <alignment vertical="center"/>
    </xf>
    <xf numFmtId="0" fontId="5" fillId="3" borderId="9" xfId="0" applyNumberFormat="1" applyFont="1" applyFill="1" applyBorder="1" applyAlignment="1" applyProtection="1">
      <alignment horizontal="center" vertical="center" wrapText="1"/>
    </xf>
    <xf numFmtId="0" fontId="5" fillId="2" borderId="9" xfId="0" applyNumberFormat="1" applyFont="1" applyFill="1" applyBorder="1" applyAlignment="1" applyProtection="1">
      <alignment horizontal="center" vertical="center" wrapText="1"/>
    </xf>
    <xf numFmtId="0" fontId="5" fillId="3" borderId="3" xfId="0" applyNumberFormat="1" applyFont="1" applyFill="1" applyBorder="1" applyAlignment="1" applyProtection="1">
      <alignment horizontal="center" vertical="center" wrapText="1"/>
    </xf>
    <xf numFmtId="0" fontId="7" fillId="0" borderId="12" xfId="0" applyNumberFormat="1" applyFont="1" applyFill="1" applyBorder="1" applyAlignment="1" applyProtection="1">
      <alignment horizontal="center" vertical="center" wrapText="1"/>
    </xf>
    <xf numFmtId="0" fontId="9" fillId="5" borderId="7" xfId="2" applyFont="1" applyFill="1" applyBorder="1" applyAlignment="1" applyProtection="1">
      <protection locked="0"/>
    </xf>
    <xf numFmtId="14" fontId="3" fillId="0" borderId="1" xfId="2" applyNumberFormat="1" applyFont="1" applyBorder="1" applyAlignment="1" applyProtection="1">
      <alignment horizontal="center" vertical="center"/>
      <protection locked="0"/>
    </xf>
    <xf numFmtId="0" fontId="3" fillId="0" borderId="2" xfId="2" applyFont="1" applyBorder="1" applyAlignment="1" applyProtection="1">
      <alignment horizontal="center" vertical="center"/>
      <protection locked="0"/>
    </xf>
    <xf numFmtId="0" fontId="3" fillId="0" borderId="2" xfId="2" applyFont="1" applyBorder="1" applyAlignment="1" applyProtection="1">
      <alignment vertical="center"/>
      <protection locked="0"/>
    </xf>
    <xf numFmtId="14" fontId="3" fillId="0" borderId="2" xfId="2" applyNumberFormat="1" applyFont="1" applyFill="1" applyBorder="1" applyAlignment="1" applyProtection="1">
      <alignment horizontal="center" vertical="center"/>
      <protection locked="0"/>
    </xf>
    <xf numFmtId="0" fontId="3" fillId="0" borderId="2" xfId="2" applyFont="1" applyFill="1" applyBorder="1" applyAlignment="1" applyProtection="1">
      <alignment vertical="center"/>
      <protection locked="0"/>
    </xf>
    <xf numFmtId="0" fontId="3" fillId="0" borderId="2" xfId="2" applyFont="1" applyFill="1" applyBorder="1" applyAlignment="1" applyProtection="1">
      <alignment horizontal="center" vertical="center"/>
      <protection locked="0"/>
    </xf>
    <xf numFmtId="14" fontId="3" fillId="0" borderId="2" xfId="2" applyNumberFormat="1" applyFont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vertical="center"/>
      <protection locked="0"/>
    </xf>
    <xf numFmtId="0" fontId="3" fillId="3" borderId="4" xfId="2" applyFont="1" applyFill="1" applyBorder="1" applyAlignment="1" applyProtection="1">
      <alignment horizontal="left" vertical="center"/>
      <protection locked="0"/>
    </xf>
    <xf numFmtId="43" fontId="3" fillId="0" borderId="1" xfId="4" applyFont="1" applyBorder="1" applyAlignment="1" applyProtection="1">
      <alignment vertical="center"/>
      <protection locked="0"/>
    </xf>
    <xf numFmtId="43" fontId="3" fillId="0" borderId="2" xfId="4" applyFont="1" applyBorder="1" applyAlignment="1" applyProtection="1">
      <alignment vertical="center"/>
      <protection locked="0"/>
    </xf>
    <xf numFmtId="43" fontId="3" fillId="0" borderId="2" xfId="4" applyFont="1" applyFill="1" applyBorder="1" applyAlignment="1" applyProtection="1">
      <alignment vertical="center"/>
      <protection locked="0"/>
    </xf>
    <xf numFmtId="43" fontId="4" fillId="0" borderId="11" xfId="4" applyFont="1" applyBorder="1" applyAlignment="1">
      <alignment vertical="center"/>
    </xf>
    <xf numFmtId="43" fontId="3" fillId="0" borderId="0" xfId="4" applyFont="1" applyBorder="1" applyAlignment="1" applyProtection="1">
      <alignment vertical="center"/>
      <protection locked="0"/>
    </xf>
    <xf numFmtId="43" fontId="3" fillId="0" borderId="4" xfId="4" applyFont="1" applyBorder="1" applyAlignment="1" applyProtection="1">
      <alignment vertical="center"/>
      <protection locked="0"/>
    </xf>
    <xf numFmtId="43" fontId="3" fillId="0" borderId="0" xfId="4" applyFont="1" applyFill="1" applyAlignment="1" applyProtection="1">
      <alignment vertical="center"/>
      <protection locked="0"/>
    </xf>
    <xf numFmtId="43" fontId="3" fillId="0" borderId="4" xfId="4" applyFont="1" applyFill="1" applyBorder="1" applyAlignment="1" applyProtection="1">
      <alignment vertical="center"/>
      <protection locked="0"/>
    </xf>
    <xf numFmtId="0" fontId="3" fillId="0" borderId="14" xfId="2" applyNumberFormat="1" applyFont="1" applyBorder="1" applyAlignment="1" applyProtection="1">
      <alignment horizontal="center" vertical="center"/>
      <protection locked="0"/>
    </xf>
    <xf numFmtId="0" fontId="3" fillId="0" borderId="6" xfId="2" applyNumberFormat="1" applyFont="1" applyBorder="1" applyAlignment="1" applyProtection="1">
      <alignment horizontal="center" vertical="center"/>
      <protection locked="0"/>
    </xf>
    <xf numFmtId="43" fontId="0" fillId="0" borderId="11" xfId="4" applyFont="1" applyBorder="1" applyAlignment="1">
      <alignment vertical="center"/>
    </xf>
    <xf numFmtId="0" fontId="7" fillId="2" borderId="11" xfId="2" applyFont="1" applyFill="1" applyBorder="1" applyAlignment="1">
      <alignment horizontal="center" vertical="center"/>
    </xf>
    <xf numFmtId="0" fontId="7" fillId="2" borderId="5" xfId="2" applyFont="1" applyFill="1" applyBorder="1" applyAlignment="1">
      <alignment horizontal="center" vertical="center"/>
    </xf>
    <xf numFmtId="0" fontId="8" fillId="5" borderId="11" xfId="2" applyFont="1" applyFill="1" applyBorder="1" applyAlignment="1">
      <alignment horizontal="center"/>
    </xf>
    <xf numFmtId="0" fontId="8" fillId="5" borderId="8" xfId="2" applyFont="1" applyFill="1" applyBorder="1" applyAlignment="1">
      <alignment horizontal="center"/>
    </xf>
    <xf numFmtId="0" fontId="7" fillId="3" borderId="3" xfId="2" applyFont="1" applyFill="1" applyBorder="1" applyAlignment="1">
      <alignment horizontal="center" vertical="center"/>
    </xf>
    <xf numFmtId="0" fontId="7" fillId="3" borderId="12" xfId="2" applyFont="1" applyFill="1" applyBorder="1" applyAlignment="1">
      <alignment horizontal="center" vertical="center"/>
    </xf>
    <xf numFmtId="0" fontId="7" fillId="0" borderId="7" xfId="2" applyFont="1" applyBorder="1" applyAlignment="1">
      <alignment horizontal="center" vertical="center"/>
    </xf>
    <xf numFmtId="0" fontId="3" fillId="0" borderId="2" xfId="2" applyNumberFormat="1" applyFont="1" applyFill="1" applyBorder="1" applyAlignment="1">
      <alignment vertical="center"/>
    </xf>
    <xf numFmtId="0" fontId="3" fillId="4" borderId="0" xfId="2" applyNumberFormat="1" applyFont="1" applyFill="1" applyAlignment="1">
      <alignment vertical="center"/>
    </xf>
    <xf numFmtId="0" fontId="3" fillId="3" borderId="2" xfId="2" applyNumberFormat="1" applyFont="1" applyFill="1" applyBorder="1" applyAlignment="1">
      <alignment horizontal="left" vertical="center"/>
    </xf>
    <xf numFmtId="0" fontId="0" fillId="0" borderId="12" xfId="0" applyBorder="1" applyAlignment="1">
      <alignment vertical="center"/>
    </xf>
  </cellXfs>
  <cellStyles count="5">
    <cellStyle name="Milliers" xfId="4" builtinId="3"/>
    <cellStyle name="Milliers 2" xfId="1" xr:uid="{00000000-0005-0000-0000-000001000000}"/>
    <cellStyle name="Normal" xfId="0" builtinId="0"/>
    <cellStyle name="Normal 2" xfId="2" xr:uid="{00000000-0005-0000-0000-000003000000}"/>
    <cellStyle name="Normal 3" xfId="3" xr:uid="{00000000-0005-0000-0000-000004000000}"/>
  </cellStyles>
  <dxfs count="28">
    <dxf>
      <font>
        <sz val="8"/>
        <color auto="1"/>
        <name val="Arial"/>
        <scheme val="none"/>
      </font>
      <numFmt numFmtId="0" formatCode="General"/>
      <fill>
        <patternFill patternType="solid">
          <fgColor indexed="64"/>
          <bgColor theme="4" tint="0.3999755851924192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theme="4" tint="0.3999755851924192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rgb="FF00B0F0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rgb="FF00B0F0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5:Z26" totalsRowShown="0" headerRowBorderDxfId="27" tableBorderDxfId="26">
  <autoFilter ref="A5:Z26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</autoFilter>
  <tableColumns count="26">
    <tableColumn id="1" xr3:uid="{00000000-0010-0000-0000-000001000000}" name="n° de pièce" dataDxfId="25" dataCellStyle="Normal 2"/>
    <tableColumn id="2" xr3:uid="{00000000-0010-0000-0000-000002000000}" name="Date" dataDxfId="24" dataCellStyle="Normal 2"/>
    <tableColumn id="3" xr3:uid="{00000000-0010-0000-0000-000003000000}" name="débit (entrée)" dataDxfId="23" dataCellStyle="Milliers"/>
    <tableColumn id="4" xr3:uid="{00000000-0010-0000-0000-000004000000}" name="crédit (sortie)" dataDxfId="22" dataCellStyle="Milliers"/>
    <tableColumn id="5" xr3:uid="{00000000-0010-0000-0000-000005000000}" name="n° chèque" dataDxfId="21" dataCellStyle="Normal 2"/>
    <tableColumn id="6" xr3:uid="{00000000-0010-0000-0000-000006000000}" name="Libellés" dataDxfId="20" dataCellStyle="Normal 2"/>
    <tableColumn id="7" xr3:uid="{00000000-0010-0000-0000-000007000000}" name="libellé dépenses" dataDxfId="19" dataCellStyle="Normal 2">
      <calculatedColumnFormula>IF(Q6="","",Q6)</calculatedColumnFormula>
    </tableColumn>
    <tableColumn id="15" xr3:uid="{00000000-0010-0000-0000-00000F000000}" name="Famille dépenses" dataDxfId="18" dataCellStyle="Normal 2">
      <calculatedColumnFormula>IF(Tableau3[[#This Row],[libellé dépenses]]="","",VLOOKUP(LEFT(P6,2),Liste_familles,2,FALSE))</calculatedColumnFormula>
    </tableColumn>
    <tableColumn id="8" xr3:uid="{00000000-0010-0000-0000-000008000000}" name="Achats " dataDxfId="17" dataCellStyle="Milliers"/>
    <tableColumn id="9" xr3:uid="{00000000-0010-0000-0000-000009000000}" name="Locations" dataDxfId="16" dataCellStyle="Milliers"/>
    <tableColumn id="10" xr3:uid="{00000000-0010-0000-0000-00000A000000}" name="Assurances" dataDxfId="15" dataCellStyle="Milliers"/>
    <tableColumn id="11" xr3:uid="{00000000-0010-0000-0000-00000B000000}" name="Rémunération intermédiaires" dataDxfId="14" dataCellStyle="Milliers"/>
    <tableColumn id="12" xr3:uid="{00000000-0010-0000-0000-00000C000000}" name="Publicité" dataDxfId="13" dataCellStyle="Milliers"/>
    <tableColumn id="13" xr3:uid="{00000000-0010-0000-0000-00000D000000}" name="Frais déplacements" dataDxfId="12" dataCellStyle="Milliers"/>
    <tableColumn id="14" xr3:uid="{00000000-0010-0000-0000-00000E000000}" name="Téléphone" dataDxfId="11" dataCellStyle="Milliers"/>
    <tableColumn id="16" xr3:uid="{00000000-0010-0000-0000-000010000000}" name="code dépense" dataDxfId="10"/>
    <tableColumn id="17" xr3:uid="{00000000-0010-0000-0000-000011000000}" name="libellé dépense" dataDxfId="9" dataCellStyle="Normal 2"/>
    <tableColumn id="18" xr3:uid="{00000000-0010-0000-0000-000012000000}" name="libellé recettes" dataDxfId="3" dataCellStyle="Normal 2">
      <calculatedColumnFormula>R5+1</calculatedColumnFormula>
    </tableColumn>
    <tableColumn id="26" xr3:uid="{00000000-0010-0000-0000-00001A000000}" name="famille recettes" dataDxfId="2" dataCellStyle="Normal 2">
      <calculatedColumnFormula>S5+1</calculatedColumnFormula>
    </tableColumn>
    <tableColumn id="19" xr3:uid="{00000000-0010-0000-0000-000013000000}" name="Produits de l'activité" dataDxfId="8" dataCellStyle="Milliers"/>
    <tableColumn id="20" xr3:uid="{00000000-0010-0000-0000-000014000000}" name="Subventions" dataDxfId="7" dataCellStyle="Milliers"/>
    <tableColumn id="21" xr3:uid="{00000000-0010-0000-0000-000015000000}" name="Cotisations et adhésions" dataDxfId="6" dataCellStyle="Milliers"/>
    <tableColumn id="22" xr3:uid="{00000000-0010-0000-0000-000016000000}" name="autres" dataDxfId="5" dataCellStyle="Milliers"/>
    <tableColumn id="23" xr3:uid="{00000000-0010-0000-0000-000017000000}" name="code recette" dataDxfId="4" dataCellStyle="Normal 2"/>
    <tableColumn id="24" xr3:uid="{00000000-0010-0000-0000-000018000000}" name="libellé recette" dataDxfId="1" dataCellStyle="Normal 2">
      <calculatedColumnFormula>Y5+1</calculatedColumnFormula>
    </tableColumn>
    <tableColumn id="25" xr3:uid="{00000000-0010-0000-0000-000019000000}" name="Famille recettes2" dataDxfId="0" dataCellStyle="Normal 2">
      <calculatedColumnFormula>Z5+1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  <pageSetUpPr fitToPage="1"/>
  </sheetPr>
  <dimension ref="A1:Z27"/>
  <sheetViews>
    <sheetView tabSelected="1" zoomScaleNormal="100" workbookViewId="0">
      <selection activeCell="A9" sqref="A9"/>
    </sheetView>
  </sheetViews>
  <sheetFormatPr baseColWidth="10" defaultRowHeight="15"/>
  <cols>
    <col min="1" max="1" width="11.85546875" customWidth="1"/>
    <col min="3" max="4" width="12.42578125" customWidth="1"/>
    <col min="6" max="6" width="22.28515625" customWidth="1"/>
    <col min="7" max="8" width="18.85546875" customWidth="1"/>
    <col min="9" max="15" width="11.85546875" customWidth="1"/>
    <col min="16" max="16" width="7.85546875" customWidth="1"/>
    <col min="17" max="19" width="14.28515625" customWidth="1"/>
    <col min="20" max="23" width="11.85546875" customWidth="1"/>
    <col min="24" max="24" width="7.85546875" customWidth="1"/>
    <col min="25" max="25" width="13.85546875" customWidth="1"/>
    <col min="26" max="26" width="11.42578125" customWidth="1"/>
  </cols>
  <sheetData>
    <row r="1" spans="1:26">
      <c r="A1" s="3"/>
      <c r="B1" s="2"/>
      <c r="C1" s="1"/>
      <c r="D1" s="1"/>
      <c r="E1" s="2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</row>
    <row r="2" spans="1:26">
      <c r="A2" s="3"/>
      <c r="B2" s="2"/>
      <c r="C2" s="1"/>
      <c r="D2" s="1"/>
      <c r="E2" s="2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1:26">
      <c r="A3" s="53" t="s">
        <v>20</v>
      </c>
      <c r="B3" s="54"/>
      <c r="C3" s="30">
        <v>300</v>
      </c>
      <c r="D3" s="1"/>
      <c r="E3" s="2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</row>
    <row r="4" spans="1:26" s="4" customFormat="1">
      <c r="A4" s="16" t="s">
        <v>0</v>
      </c>
      <c r="B4" s="16" t="s">
        <v>1</v>
      </c>
      <c r="C4" s="57" t="s">
        <v>2</v>
      </c>
      <c r="D4" s="57"/>
      <c r="I4" s="51" t="s">
        <v>5</v>
      </c>
      <c r="J4" s="52"/>
      <c r="K4" s="52"/>
      <c r="L4" s="52"/>
      <c r="M4" s="52"/>
      <c r="N4" s="52"/>
      <c r="O4" s="52"/>
      <c r="P4" s="5"/>
      <c r="Q4" s="5"/>
      <c r="R4" s="6"/>
      <c r="S4" s="6"/>
      <c r="T4" s="55" t="s">
        <v>6</v>
      </c>
      <c r="U4" s="56"/>
      <c r="V4" s="56"/>
      <c r="W4" s="56"/>
      <c r="X4" s="56"/>
      <c r="Y4" s="56"/>
    </row>
    <row r="5" spans="1:26" s="61" customFormat="1" ht="21.75" customHeight="1">
      <c r="A5" s="17" t="s">
        <v>0</v>
      </c>
      <c r="B5" s="18" t="s">
        <v>1</v>
      </c>
      <c r="C5" s="19" t="s">
        <v>7</v>
      </c>
      <c r="D5" s="19" t="s">
        <v>8</v>
      </c>
      <c r="E5" s="20" t="s">
        <v>3</v>
      </c>
      <c r="F5" s="21" t="s">
        <v>4</v>
      </c>
      <c r="G5" s="29" t="s">
        <v>59</v>
      </c>
      <c r="H5" s="29" t="s">
        <v>58</v>
      </c>
      <c r="I5" s="22" t="s">
        <v>16</v>
      </c>
      <c r="J5" s="22" t="s">
        <v>18</v>
      </c>
      <c r="K5" s="22" t="s">
        <v>34</v>
      </c>
      <c r="L5" s="23" t="s">
        <v>15</v>
      </c>
      <c r="M5" s="23" t="s">
        <v>17</v>
      </c>
      <c r="N5" s="23" t="s">
        <v>19</v>
      </c>
      <c r="O5" s="23" t="s">
        <v>12</v>
      </c>
      <c r="P5" s="27" t="s">
        <v>47</v>
      </c>
      <c r="Q5" s="24" t="s">
        <v>45</v>
      </c>
      <c r="R5" s="28" t="s">
        <v>60</v>
      </c>
      <c r="S5" s="28" t="s">
        <v>62</v>
      </c>
      <c r="T5" s="23" t="s">
        <v>9</v>
      </c>
      <c r="U5" s="23" t="s">
        <v>10</v>
      </c>
      <c r="V5" s="23" t="s">
        <v>14</v>
      </c>
      <c r="W5" s="22" t="s">
        <v>11</v>
      </c>
      <c r="X5" s="26" t="s">
        <v>33</v>
      </c>
      <c r="Y5" s="28" t="s">
        <v>46</v>
      </c>
      <c r="Z5" s="28" t="s">
        <v>63</v>
      </c>
    </row>
    <row r="6" spans="1:26" s="4" customFormat="1">
      <c r="A6" s="48">
        <v>1</v>
      </c>
      <c r="B6" s="31">
        <v>44898</v>
      </c>
      <c r="C6" s="40"/>
      <c r="D6" s="40">
        <v>156.41999999999999</v>
      </c>
      <c r="E6" s="32">
        <v>2596746</v>
      </c>
      <c r="F6" s="33" t="s">
        <v>65</v>
      </c>
      <c r="G6" s="7" t="e">
        <f>IF(Q6="","",Q6)</f>
        <v>#REF!</v>
      </c>
      <c r="H6" s="7" t="e">
        <f>IF(Tableau3[[#This Row],[libellé dépenses]]="","",VLOOKUP(LEFT(P6,2),Liste_familles,2,FALSE))</f>
        <v>#REF!</v>
      </c>
      <c r="I6" s="41">
        <v>156.41999999999999</v>
      </c>
      <c r="J6" s="41"/>
      <c r="K6" s="41"/>
      <c r="L6" s="41"/>
      <c r="M6" s="41"/>
      <c r="N6" s="41"/>
      <c r="O6" s="41"/>
      <c r="P6" s="38" t="s">
        <v>36</v>
      </c>
      <c r="Q6" s="14" t="e">
        <f>IF(Tableau3[[#This Row],[code dépense]]="","",VLOOKUP(P6,liste_code_libellé,2,FALSE))</f>
        <v>#REF!</v>
      </c>
      <c r="R6" s="8" t="e">
        <f t="shared" ref="R6:R26" si="0">R5+1</f>
        <v>#VALUE!</v>
      </c>
      <c r="S6" s="8" t="e">
        <f t="shared" ref="S6:S26" si="1">S5+1</f>
        <v>#VALUE!</v>
      </c>
      <c r="T6" s="44"/>
      <c r="U6" s="41"/>
      <c r="V6" s="41"/>
      <c r="W6" s="45"/>
      <c r="X6" s="39"/>
      <c r="Y6" s="15" t="e">
        <f t="shared" ref="Y6:Y26" si="2">Y5+1</f>
        <v>#VALUE!</v>
      </c>
      <c r="Z6" s="15" t="e">
        <f t="shared" ref="Z6:Z26" si="3">Z5+1</f>
        <v>#VALUE!</v>
      </c>
    </row>
    <row r="7" spans="1:26" s="4" customFormat="1">
      <c r="A7" s="49">
        <f>A6+1</f>
        <v>2</v>
      </c>
      <c r="B7" s="37">
        <v>44914</v>
      </c>
      <c r="C7" s="41"/>
      <c r="D7" s="41">
        <v>400</v>
      </c>
      <c r="E7" s="32">
        <v>2596747</v>
      </c>
      <c r="F7" s="33" t="s">
        <v>21</v>
      </c>
      <c r="G7" s="7" t="e">
        <f t="shared" ref="G7:G27" si="4">IF(Q7="","",Q7)</f>
        <v>#REF!</v>
      </c>
      <c r="H7" s="7" t="e">
        <f>IF(Tableau3[[#This Row],[libellé dépenses]]="","",VLOOKUP(LEFT(P7,2),Liste_familles,2,FALSE))</f>
        <v>#REF!</v>
      </c>
      <c r="I7" s="41"/>
      <c r="J7" s="41">
        <v>400</v>
      </c>
      <c r="K7" s="41"/>
      <c r="L7" s="41"/>
      <c r="M7" s="41"/>
      <c r="N7" s="41"/>
      <c r="O7" s="41"/>
      <c r="P7" s="38" t="s">
        <v>37</v>
      </c>
      <c r="Q7" s="14" t="e">
        <f>IF(Tableau3[[#This Row],[code dépense]]="","",VLOOKUP(P7,liste_code_libellé,2,FALSE))</f>
        <v>#REF!</v>
      </c>
      <c r="R7" s="8" t="e">
        <f t="shared" si="0"/>
        <v>#VALUE!</v>
      </c>
      <c r="S7" s="8" t="e">
        <f t="shared" si="1"/>
        <v>#VALUE!</v>
      </c>
      <c r="T7" s="44"/>
      <c r="U7" s="41"/>
      <c r="V7" s="41"/>
      <c r="W7" s="45"/>
      <c r="X7" s="39"/>
      <c r="Y7" s="15" t="e">
        <f t="shared" si="2"/>
        <v>#VALUE!</v>
      </c>
      <c r="Z7" s="15" t="e">
        <f t="shared" si="3"/>
        <v>#VALUE!</v>
      </c>
    </row>
    <row r="8" spans="1:26" s="4" customFormat="1">
      <c r="A8" s="49">
        <f t="shared" ref="A8:A26" si="5">A7+1</f>
        <v>3</v>
      </c>
      <c r="B8" s="37">
        <v>44914</v>
      </c>
      <c r="C8" s="41"/>
      <c r="D8" s="41">
        <v>400</v>
      </c>
      <c r="E8" s="32">
        <v>2596748</v>
      </c>
      <c r="F8" s="33" t="s">
        <v>21</v>
      </c>
      <c r="G8" s="7" t="e">
        <f t="shared" si="4"/>
        <v>#REF!</v>
      </c>
      <c r="H8" s="7" t="e">
        <f>IF(Tableau3[[#This Row],[libellé dépenses]]="","",VLOOKUP(LEFT(P8,2),Liste_familles,2,FALSE))</f>
        <v>#REF!</v>
      </c>
      <c r="I8" s="41"/>
      <c r="J8" s="41"/>
      <c r="K8" s="41">
        <v>400</v>
      </c>
      <c r="L8" s="41"/>
      <c r="M8" s="41"/>
      <c r="N8" s="41"/>
      <c r="O8" s="41"/>
      <c r="P8" s="38" t="s">
        <v>48</v>
      </c>
      <c r="Q8" s="14" t="e">
        <f>IF(Tableau3[[#This Row],[code dépense]]="","",VLOOKUP(P8,liste_code_libellé,2,FALSE))</f>
        <v>#REF!</v>
      </c>
      <c r="R8" s="8" t="e">
        <f t="shared" si="0"/>
        <v>#VALUE!</v>
      </c>
      <c r="S8" s="8" t="e">
        <f t="shared" si="1"/>
        <v>#VALUE!</v>
      </c>
      <c r="T8" s="44"/>
      <c r="U8" s="41"/>
      <c r="V8" s="41"/>
      <c r="W8" s="45"/>
      <c r="X8" s="39"/>
      <c r="Y8" s="15" t="e">
        <f t="shared" si="2"/>
        <v>#VALUE!</v>
      </c>
      <c r="Z8" s="15" t="e">
        <f t="shared" si="3"/>
        <v>#VALUE!</v>
      </c>
    </row>
    <row r="9" spans="1:26" s="4" customFormat="1">
      <c r="A9" s="49">
        <f t="shared" si="5"/>
        <v>4</v>
      </c>
      <c r="B9" s="37">
        <v>44902</v>
      </c>
      <c r="C9" s="41"/>
      <c r="D9" s="41">
        <v>37.369999999999997</v>
      </c>
      <c r="E9" s="32" t="s">
        <v>22</v>
      </c>
      <c r="F9" s="33" t="s">
        <v>23</v>
      </c>
      <c r="G9" s="7" t="e">
        <f t="shared" si="4"/>
        <v>#REF!</v>
      </c>
      <c r="H9" s="7" t="e">
        <f>IF(Tableau3[[#This Row],[libellé dépenses]]="","",VLOOKUP(LEFT(P9,2),Liste_familles,2,FALSE))</f>
        <v>#REF!</v>
      </c>
      <c r="I9" s="41"/>
      <c r="J9" s="41"/>
      <c r="K9" s="41"/>
      <c r="L9" s="41">
        <v>37.369999999999997</v>
      </c>
      <c r="M9" s="41"/>
      <c r="N9" s="41"/>
      <c r="O9" s="41"/>
      <c r="P9" s="38" t="s">
        <v>49</v>
      </c>
      <c r="Q9" s="14" t="e">
        <f>IF(Tableau3[[#This Row],[code dépense]]="","",VLOOKUP(P9,liste_code_libellé,2,FALSE))</f>
        <v>#REF!</v>
      </c>
      <c r="R9" s="8" t="e">
        <f t="shared" si="0"/>
        <v>#VALUE!</v>
      </c>
      <c r="S9" s="8" t="e">
        <f t="shared" si="1"/>
        <v>#VALUE!</v>
      </c>
      <c r="T9" s="44"/>
      <c r="U9" s="41"/>
      <c r="V9" s="41"/>
      <c r="W9" s="45"/>
      <c r="X9" s="39"/>
      <c r="Y9" s="15" t="e">
        <f t="shared" si="2"/>
        <v>#VALUE!</v>
      </c>
      <c r="Z9" s="15" t="e">
        <f t="shared" si="3"/>
        <v>#VALUE!</v>
      </c>
    </row>
    <row r="10" spans="1:26" s="4" customFormat="1">
      <c r="A10" s="49">
        <f t="shared" si="5"/>
        <v>5</v>
      </c>
      <c r="B10" s="37">
        <v>44902</v>
      </c>
      <c r="C10" s="41"/>
      <c r="D10" s="41">
        <v>5</v>
      </c>
      <c r="E10" s="32" t="s">
        <v>22</v>
      </c>
      <c r="F10" s="33" t="s">
        <v>24</v>
      </c>
      <c r="G10" s="7" t="e">
        <f t="shared" si="4"/>
        <v>#REF!</v>
      </c>
      <c r="H10" s="7" t="e">
        <f>IF(Tableau3[[#This Row],[libellé dépenses]]="","",VLOOKUP(LEFT(P10,2),Liste_familles,2,FALSE))</f>
        <v>#REF!</v>
      </c>
      <c r="I10" s="41"/>
      <c r="J10" s="41"/>
      <c r="K10" s="41"/>
      <c r="L10" s="41"/>
      <c r="M10" s="41">
        <v>5</v>
      </c>
      <c r="N10" s="41"/>
      <c r="O10" s="41"/>
      <c r="P10" s="38" t="s">
        <v>39</v>
      </c>
      <c r="Q10" s="14" t="e">
        <f>IF(Tableau3[[#This Row],[code dépense]]="","",VLOOKUP(P10,liste_code_libellé,2,FALSE))</f>
        <v>#REF!</v>
      </c>
      <c r="R10" s="8" t="e">
        <f t="shared" si="0"/>
        <v>#VALUE!</v>
      </c>
      <c r="S10" s="8" t="e">
        <f t="shared" si="1"/>
        <v>#VALUE!</v>
      </c>
      <c r="T10" s="44"/>
      <c r="U10" s="41"/>
      <c r="V10" s="41"/>
      <c r="W10" s="45"/>
      <c r="X10" s="39"/>
      <c r="Y10" s="15" t="e">
        <f t="shared" si="2"/>
        <v>#VALUE!</v>
      </c>
      <c r="Z10" s="15" t="e">
        <f t="shared" si="3"/>
        <v>#VALUE!</v>
      </c>
    </row>
    <row r="11" spans="1:26" s="4" customFormat="1">
      <c r="A11" s="49">
        <f t="shared" si="5"/>
        <v>6</v>
      </c>
      <c r="B11" s="37">
        <v>44908</v>
      </c>
      <c r="C11" s="41">
        <v>600</v>
      </c>
      <c r="D11" s="41"/>
      <c r="E11" s="32" t="s">
        <v>25</v>
      </c>
      <c r="F11" s="33" t="s">
        <v>66</v>
      </c>
      <c r="G11" s="7" t="e">
        <f t="shared" si="4"/>
        <v>#REF!</v>
      </c>
      <c r="H11" s="7" t="e">
        <f>IF(Tableau3[[#This Row],[libellé dépenses]]="","",VLOOKUP(LEFT(P11,2),Liste_familles,2,FALSE))</f>
        <v>#REF!</v>
      </c>
      <c r="I11" s="41"/>
      <c r="J11" s="41"/>
      <c r="K11" s="41"/>
      <c r="L11" s="41"/>
      <c r="M11" s="41"/>
      <c r="N11" s="41"/>
      <c r="O11" s="41"/>
      <c r="P11" s="38" t="s">
        <v>54</v>
      </c>
      <c r="Q11" s="14" t="e">
        <f>IF(Tableau3[[#This Row],[code dépense]]="","",VLOOKUP(P11,liste_code_libellé,2,FALSE))</f>
        <v>#REF!</v>
      </c>
      <c r="R11" s="8" t="e">
        <f t="shared" si="0"/>
        <v>#VALUE!</v>
      </c>
      <c r="S11" s="8" t="e">
        <f t="shared" si="1"/>
        <v>#VALUE!</v>
      </c>
      <c r="T11" s="44"/>
      <c r="U11" s="41">
        <v>600</v>
      </c>
      <c r="V11" s="41"/>
      <c r="W11" s="45"/>
      <c r="X11" s="39" t="s">
        <v>41</v>
      </c>
      <c r="Y11" s="15" t="e">
        <f t="shared" si="2"/>
        <v>#VALUE!</v>
      </c>
      <c r="Z11" s="15" t="e">
        <f t="shared" si="3"/>
        <v>#VALUE!</v>
      </c>
    </row>
    <row r="12" spans="1:26" s="4" customFormat="1">
      <c r="A12" s="49">
        <f t="shared" si="5"/>
        <v>7</v>
      </c>
      <c r="B12" s="37">
        <v>44905</v>
      </c>
      <c r="C12" s="41">
        <v>150</v>
      </c>
      <c r="D12" s="41"/>
      <c r="E12" s="32" t="s">
        <v>26</v>
      </c>
      <c r="F12" s="33" t="s">
        <v>67</v>
      </c>
      <c r="G12" s="7" t="e">
        <f t="shared" si="4"/>
        <v>#REF!</v>
      </c>
      <c r="H12" s="7" t="e">
        <f>IF(Tableau3[[#This Row],[libellé dépenses]]="","",VLOOKUP(LEFT(P12,2),Liste_familles,2,FALSE))</f>
        <v>#REF!</v>
      </c>
      <c r="I12" s="41"/>
      <c r="J12" s="41"/>
      <c r="K12" s="41"/>
      <c r="L12" s="41"/>
      <c r="M12" s="41"/>
      <c r="N12" s="41"/>
      <c r="O12" s="41"/>
      <c r="P12" s="38" t="s">
        <v>35</v>
      </c>
      <c r="Q12" s="14" t="e">
        <f>IF(Tableau3[[#This Row],[code dépense]]="","",VLOOKUP(P12,liste_code_libellé,2,FALSE))</f>
        <v>#REF!</v>
      </c>
      <c r="R12" s="8" t="e">
        <f t="shared" si="0"/>
        <v>#VALUE!</v>
      </c>
      <c r="S12" s="8" t="e">
        <f t="shared" si="1"/>
        <v>#VALUE!</v>
      </c>
      <c r="T12" s="44"/>
      <c r="U12" s="41"/>
      <c r="V12" s="41">
        <v>150</v>
      </c>
      <c r="W12" s="45"/>
      <c r="X12" s="39" t="s">
        <v>57</v>
      </c>
      <c r="Y12" s="15" t="e">
        <f t="shared" si="2"/>
        <v>#VALUE!</v>
      </c>
      <c r="Z12" s="15" t="e">
        <f t="shared" si="3"/>
        <v>#VALUE!</v>
      </c>
    </row>
    <row r="13" spans="1:26" s="4" customFormat="1">
      <c r="A13" s="49">
        <f t="shared" si="5"/>
        <v>8</v>
      </c>
      <c r="B13" s="37">
        <v>44913</v>
      </c>
      <c r="C13" s="41">
        <v>270</v>
      </c>
      <c r="D13" s="41"/>
      <c r="E13" s="32" t="s">
        <v>26</v>
      </c>
      <c r="F13" s="33" t="s">
        <v>68</v>
      </c>
      <c r="G13" s="7" t="e">
        <f t="shared" si="4"/>
        <v>#REF!</v>
      </c>
      <c r="H13" s="7" t="e">
        <f>IF(Tableau3[[#This Row],[libellé dépenses]]="","",VLOOKUP(LEFT(P13,2),Liste_familles,2,FALSE))</f>
        <v>#REF!</v>
      </c>
      <c r="I13" s="41"/>
      <c r="J13" s="41"/>
      <c r="K13" s="41"/>
      <c r="L13" s="41"/>
      <c r="M13" s="41"/>
      <c r="N13" s="41"/>
      <c r="O13" s="41"/>
      <c r="P13" s="38" t="s">
        <v>50</v>
      </c>
      <c r="Q13" s="14" t="e">
        <f>IF(Tableau3[[#This Row],[code dépense]]="","",VLOOKUP(P13,liste_code_libellé,2,FALSE))</f>
        <v>#REF!</v>
      </c>
      <c r="R13" s="8" t="e">
        <f t="shared" si="0"/>
        <v>#VALUE!</v>
      </c>
      <c r="S13" s="8" t="e">
        <f t="shared" si="1"/>
        <v>#VALUE!</v>
      </c>
      <c r="T13" s="44"/>
      <c r="U13" s="41"/>
      <c r="V13" s="41"/>
      <c r="W13" s="45">
        <v>270</v>
      </c>
      <c r="X13" s="39" t="s">
        <v>43</v>
      </c>
      <c r="Y13" s="15" t="e">
        <f t="shared" si="2"/>
        <v>#VALUE!</v>
      </c>
      <c r="Z13" s="15" t="e">
        <f t="shared" si="3"/>
        <v>#VALUE!</v>
      </c>
    </row>
    <row r="14" spans="1:26" s="4" customFormat="1">
      <c r="A14" s="49">
        <f t="shared" si="5"/>
        <v>9</v>
      </c>
      <c r="B14" s="37">
        <v>44905</v>
      </c>
      <c r="C14" s="41">
        <v>30</v>
      </c>
      <c r="D14" s="41"/>
      <c r="E14" s="32" t="s">
        <v>26</v>
      </c>
      <c r="F14" s="33" t="s">
        <v>27</v>
      </c>
      <c r="G14" s="7" t="e">
        <f t="shared" si="4"/>
        <v>#REF!</v>
      </c>
      <c r="H14" s="7" t="e">
        <f>IF(Tableau3[[#This Row],[libellé dépenses]]="","",VLOOKUP(LEFT(P14,2),Liste_familles,2,FALSE))</f>
        <v>#REF!</v>
      </c>
      <c r="I14" s="41"/>
      <c r="J14" s="41"/>
      <c r="K14" s="41"/>
      <c r="L14" s="41"/>
      <c r="M14" s="41"/>
      <c r="N14" s="41"/>
      <c r="O14" s="41"/>
      <c r="P14" s="38" t="s">
        <v>51</v>
      </c>
      <c r="Q14" s="14" t="e">
        <f>IF(Tableau3[[#This Row],[code dépense]]="","",VLOOKUP(P14,liste_code_libellé,2,FALSE))</f>
        <v>#REF!</v>
      </c>
      <c r="R14" s="8" t="e">
        <f t="shared" si="0"/>
        <v>#VALUE!</v>
      </c>
      <c r="S14" s="8" t="e">
        <f t="shared" si="1"/>
        <v>#VALUE!</v>
      </c>
      <c r="T14" s="44"/>
      <c r="U14" s="41"/>
      <c r="V14" s="41"/>
      <c r="W14" s="45">
        <v>30</v>
      </c>
      <c r="X14" s="39" t="s">
        <v>56</v>
      </c>
      <c r="Y14" s="15" t="e">
        <f t="shared" si="2"/>
        <v>#VALUE!</v>
      </c>
      <c r="Z14" s="15" t="e">
        <f t="shared" si="3"/>
        <v>#VALUE!</v>
      </c>
    </row>
    <row r="15" spans="1:26" s="4" customFormat="1">
      <c r="A15" s="49">
        <f t="shared" si="5"/>
        <v>10</v>
      </c>
      <c r="B15" s="37">
        <v>44917</v>
      </c>
      <c r="C15" s="41"/>
      <c r="D15" s="41">
        <v>576</v>
      </c>
      <c r="E15" s="32" t="s">
        <v>26</v>
      </c>
      <c r="F15" s="33" t="s">
        <v>28</v>
      </c>
      <c r="G15" s="7" t="e">
        <f t="shared" si="4"/>
        <v>#REF!</v>
      </c>
      <c r="H15" s="7" t="e">
        <f>IF(Tableau3[[#This Row],[libellé dépenses]]="","",VLOOKUP(LEFT(P15,2),Liste_familles,2,FALSE))</f>
        <v>#REF!</v>
      </c>
      <c r="I15" s="41"/>
      <c r="J15" s="41">
        <v>576</v>
      </c>
      <c r="K15" s="41"/>
      <c r="L15" s="41"/>
      <c r="M15" s="41"/>
      <c r="N15" s="41"/>
      <c r="O15" s="41"/>
      <c r="P15" s="38" t="s">
        <v>38</v>
      </c>
      <c r="Q15" s="14" t="e">
        <f>IF(Tableau3[[#This Row],[code dépense]]="","",VLOOKUP(P15,liste_code_libellé,2,FALSE))</f>
        <v>#REF!</v>
      </c>
      <c r="R15" s="8" t="e">
        <f t="shared" si="0"/>
        <v>#VALUE!</v>
      </c>
      <c r="S15" s="8" t="e">
        <f t="shared" si="1"/>
        <v>#VALUE!</v>
      </c>
      <c r="T15" s="44"/>
      <c r="U15" s="41"/>
      <c r="V15" s="41"/>
      <c r="W15" s="45"/>
      <c r="X15" s="39"/>
      <c r="Y15" s="15" t="e">
        <f t="shared" si="2"/>
        <v>#VALUE!</v>
      </c>
      <c r="Z15" s="15" t="e">
        <f t="shared" si="3"/>
        <v>#VALUE!</v>
      </c>
    </row>
    <row r="16" spans="1:26" s="4" customFormat="1">
      <c r="A16" s="49">
        <f t="shared" si="5"/>
        <v>11</v>
      </c>
      <c r="B16" s="37">
        <v>44563</v>
      </c>
      <c r="C16" s="41">
        <v>320</v>
      </c>
      <c r="D16" s="41"/>
      <c r="E16" s="32" t="s">
        <v>25</v>
      </c>
      <c r="F16" s="33" t="s">
        <v>69</v>
      </c>
      <c r="G16" s="7" t="e">
        <f t="shared" si="4"/>
        <v>#REF!</v>
      </c>
      <c r="H16" s="7" t="e">
        <f>IF(Tableau3[[#This Row],[libellé dépenses]]="","",VLOOKUP(LEFT(P16,2),Liste_familles,2,FALSE))</f>
        <v>#REF!</v>
      </c>
      <c r="I16" s="41"/>
      <c r="J16" s="41"/>
      <c r="K16" s="41"/>
      <c r="L16" s="41"/>
      <c r="M16" s="41"/>
      <c r="N16" s="41"/>
      <c r="O16" s="41"/>
      <c r="P16" s="38" t="s">
        <v>52</v>
      </c>
      <c r="Q16" s="14" t="e">
        <f>IF(Tableau3[[#This Row],[code dépense]]="","",VLOOKUP(P16,liste_code_libellé,2,FALSE))</f>
        <v>#REF!</v>
      </c>
      <c r="R16" s="8" t="e">
        <f t="shared" si="0"/>
        <v>#VALUE!</v>
      </c>
      <c r="S16" s="8" t="e">
        <f t="shared" si="1"/>
        <v>#VALUE!</v>
      </c>
      <c r="T16" s="44"/>
      <c r="U16" s="41"/>
      <c r="V16" s="41">
        <v>320</v>
      </c>
      <c r="W16" s="45"/>
      <c r="X16" s="39" t="s">
        <v>56</v>
      </c>
      <c r="Y16" s="15" t="e">
        <f t="shared" si="2"/>
        <v>#VALUE!</v>
      </c>
      <c r="Z16" s="15" t="e">
        <f t="shared" si="3"/>
        <v>#VALUE!</v>
      </c>
    </row>
    <row r="17" spans="1:26" s="4" customFormat="1">
      <c r="A17" s="49">
        <f t="shared" si="5"/>
        <v>12</v>
      </c>
      <c r="B17" s="34">
        <v>44743</v>
      </c>
      <c r="C17" s="42"/>
      <c r="D17" s="42">
        <v>8</v>
      </c>
      <c r="E17" s="36"/>
      <c r="F17" s="35"/>
      <c r="G17" s="25" t="e">
        <f t="shared" ref="G17:G19" si="6">IF(Q17="","",Q17)</f>
        <v>#REF!</v>
      </c>
      <c r="H17" s="25" t="e">
        <f>IF(Tableau3[[#This Row],[libellé dépenses]]="","",VLOOKUP(LEFT(P17,2),Liste_familles,2,FALSE))</f>
        <v>#REF!</v>
      </c>
      <c r="I17" s="42"/>
      <c r="J17" s="42"/>
      <c r="K17" s="42"/>
      <c r="L17" s="42">
        <v>8</v>
      </c>
      <c r="M17" s="42"/>
      <c r="N17" s="42"/>
      <c r="O17" s="42"/>
      <c r="P17" s="38" t="s">
        <v>53</v>
      </c>
      <c r="Q17" s="14" t="e">
        <f>IF(Tableau3[[#This Row],[code dépense]]="","",VLOOKUP(P17,liste_code_libellé,2,FALSE))</f>
        <v>#REF!</v>
      </c>
      <c r="R17" s="8" t="e">
        <f t="shared" si="0"/>
        <v>#VALUE!</v>
      </c>
      <c r="S17" s="8" t="e">
        <f t="shared" si="1"/>
        <v>#VALUE!</v>
      </c>
      <c r="T17" s="46"/>
      <c r="U17" s="42"/>
      <c r="V17" s="42"/>
      <c r="W17" s="47"/>
      <c r="X17" s="39"/>
      <c r="Y17" s="15" t="e">
        <f t="shared" si="2"/>
        <v>#VALUE!</v>
      </c>
      <c r="Z17" s="15" t="e">
        <f t="shared" si="3"/>
        <v>#VALUE!</v>
      </c>
    </row>
    <row r="18" spans="1:26" s="4" customFormat="1">
      <c r="A18" s="49">
        <f t="shared" si="5"/>
        <v>13</v>
      </c>
      <c r="B18" s="34">
        <v>44744</v>
      </c>
      <c r="C18" s="42"/>
      <c r="D18" s="42">
        <v>10</v>
      </c>
      <c r="E18" s="36"/>
      <c r="F18" s="35"/>
      <c r="G18" s="25" t="e">
        <f t="shared" si="6"/>
        <v>#REF!</v>
      </c>
      <c r="H18" s="25" t="e">
        <f>IF(Tableau3[[#This Row],[libellé dépenses]]="","",VLOOKUP(LEFT(P18,2),Liste_familles,2,FALSE))</f>
        <v>#REF!</v>
      </c>
      <c r="I18" s="42"/>
      <c r="J18" s="42"/>
      <c r="K18" s="42"/>
      <c r="L18" s="42"/>
      <c r="M18" s="42">
        <v>10</v>
      </c>
      <c r="N18" s="42"/>
      <c r="O18" s="42"/>
      <c r="P18" s="38" t="s">
        <v>40</v>
      </c>
      <c r="Q18" s="14" t="e">
        <f>IF(Tableau3[[#This Row],[code dépense]]="","",VLOOKUP(P18,liste_code_libellé,2,FALSE))</f>
        <v>#REF!</v>
      </c>
      <c r="R18" s="8" t="e">
        <f t="shared" si="0"/>
        <v>#VALUE!</v>
      </c>
      <c r="S18" s="8" t="e">
        <f t="shared" si="1"/>
        <v>#VALUE!</v>
      </c>
      <c r="T18" s="46"/>
      <c r="U18" s="42"/>
      <c r="V18" s="42"/>
      <c r="W18" s="47"/>
      <c r="X18" s="39"/>
      <c r="Y18" s="15" t="e">
        <f t="shared" si="2"/>
        <v>#VALUE!</v>
      </c>
      <c r="Z18" s="15" t="e">
        <f t="shared" si="3"/>
        <v>#VALUE!</v>
      </c>
    </row>
    <row r="19" spans="1:26" s="4" customFormat="1">
      <c r="A19" s="49">
        <f t="shared" si="5"/>
        <v>14</v>
      </c>
      <c r="B19" s="34">
        <v>44744</v>
      </c>
      <c r="C19" s="42"/>
      <c r="D19" s="42">
        <v>12</v>
      </c>
      <c r="E19" s="36"/>
      <c r="F19" s="35"/>
      <c r="G19" s="25" t="e">
        <f t="shared" si="6"/>
        <v>#REF!</v>
      </c>
      <c r="H19" s="25" t="e">
        <f>IF(Tableau3[[#This Row],[libellé dépenses]]="","",VLOOKUP(LEFT(P19,2),Liste_familles,2,FALSE))</f>
        <v>#REF!</v>
      </c>
      <c r="I19" s="42"/>
      <c r="J19" s="42"/>
      <c r="K19" s="42"/>
      <c r="L19" s="42"/>
      <c r="M19" s="42"/>
      <c r="N19" s="42">
        <v>12</v>
      </c>
      <c r="O19" s="42"/>
      <c r="P19" s="38" t="s">
        <v>54</v>
      </c>
      <c r="Q19" s="14" t="e">
        <f>IF(Tableau3[[#This Row],[code dépense]]="","",VLOOKUP(P19,liste_code_libellé,2,FALSE))</f>
        <v>#REF!</v>
      </c>
      <c r="R19" s="8" t="e">
        <f t="shared" si="0"/>
        <v>#VALUE!</v>
      </c>
      <c r="S19" s="8" t="e">
        <f t="shared" si="1"/>
        <v>#VALUE!</v>
      </c>
      <c r="T19" s="46"/>
      <c r="U19" s="42"/>
      <c r="V19" s="42"/>
      <c r="W19" s="47"/>
      <c r="X19" s="39"/>
      <c r="Y19" s="15" t="e">
        <f t="shared" si="2"/>
        <v>#VALUE!</v>
      </c>
      <c r="Z19" s="15" t="e">
        <f t="shared" si="3"/>
        <v>#VALUE!</v>
      </c>
    </row>
    <row r="20" spans="1:26" s="4" customFormat="1">
      <c r="A20" s="49">
        <f t="shared" si="5"/>
        <v>15</v>
      </c>
      <c r="B20" s="37">
        <v>44563</v>
      </c>
      <c r="C20" s="41">
        <v>102</v>
      </c>
      <c r="D20" s="41"/>
      <c r="E20" s="32" t="s">
        <v>29</v>
      </c>
      <c r="F20" s="33" t="s">
        <v>30</v>
      </c>
      <c r="G20" s="7" t="str">
        <f t="shared" si="4"/>
        <v/>
      </c>
      <c r="H20" s="7" t="str">
        <f>IF(Tableau3[[#This Row],[libellé dépenses]]="","",VLOOKUP(LEFT(P20,2),Liste_familles,2,FALSE))</f>
        <v/>
      </c>
      <c r="I20" s="41"/>
      <c r="J20" s="41"/>
      <c r="K20" s="41"/>
      <c r="L20" s="41"/>
      <c r="M20" s="41"/>
      <c r="N20" s="41"/>
      <c r="O20" s="41"/>
      <c r="P20" s="38"/>
      <c r="Q20" s="14" t="str">
        <f>IF(Tableau3[[#This Row],[code dépense]]="","",VLOOKUP(P20,liste_code_libellé,2,FALSE))</f>
        <v/>
      </c>
      <c r="R20" s="8" t="e">
        <f>#REF!+1</f>
        <v>#REF!</v>
      </c>
      <c r="S20" s="8" t="e">
        <f>#REF!+1</f>
        <v>#REF!</v>
      </c>
      <c r="T20" s="44">
        <v>102</v>
      </c>
      <c r="U20" s="41"/>
      <c r="V20" s="41"/>
      <c r="W20" s="45"/>
      <c r="X20" s="39" t="s">
        <v>44</v>
      </c>
      <c r="Y20" s="15" t="e">
        <f>#REF!+1</f>
        <v>#REF!</v>
      </c>
      <c r="Z20" s="15" t="e">
        <f>#REF!+1</f>
        <v>#REF!</v>
      </c>
    </row>
    <row r="21" spans="1:26" s="4" customFormat="1">
      <c r="A21" s="49">
        <f t="shared" si="5"/>
        <v>16</v>
      </c>
      <c r="B21" s="37">
        <v>44563</v>
      </c>
      <c r="C21" s="41">
        <v>196</v>
      </c>
      <c r="D21" s="41"/>
      <c r="E21" s="32" t="s">
        <v>29</v>
      </c>
      <c r="F21" s="33" t="s">
        <v>30</v>
      </c>
      <c r="G21" s="7" t="str">
        <f t="shared" si="4"/>
        <v/>
      </c>
      <c r="H21" s="7" t="str">
        <f>IF(Tableau3[[#This Row],[libellé dépenses]]="","",VLOOKUP(LEFT(P21,2),Liste_familles,2,FALSE))</f>
        <v/>
      </c>
      <c r="I21" s="41"/>
      <c r="J21" s="41"/>
      <c r="K21" s="41"/>
      <c r="L21" s="41"/>
      <c r="M21" s="41"/>
      <c r="N21" s="41"/>
      <c r="O21" s="41"/>
      <c r="P21" s="38"/>
      <c r="Q21" s="14" t="str">
        <f>IF(Tableau3[[#This Row],[code dépense]]="","",VLOOKUP(P21,liste_code_libellé,2,FALSE))</f>
        <v/>
      </c>
      <c r="R21" s="8" t="e">
        <f>R20+1</f>
        <v>#REF!</v>
      </c>
      <c r="S21" s="8" t="e">
        <f>S20+1</f>
        <v>#REF!</v>
      </c>
      <c r="T21" s="44">
        <v>196</v>
      </c>
      <c r="U21" s="41"/>
      <c r="V21" s="41"/>
      <c r="W21" s="45"/>
      <c r="X21" s="39" t="s">
        <v>57</v>
      </c>
      <c r="Y21" s="15" t="e">
        <f>Y20+1</f>
        <v>#REF!</v>
      </c>
      <c r="Z21" s="15" t="e">
        <f>Z20+1</f>
        <v>#REF!</v>
      </c>
    </row>
    <row r="22" spans="1:26" s="4" customFormat="1">
      <c r="A22" s="49">
        <f t="shared" si="5"/>
        <v>17</v>
      </c>
      <c r="B22" s="37">
        <v>44564</v>
      </c>
      <c r="C22" s="41">
        <v>100</v>
      </c>
      <c r="D22" s="41"/>
      <c r="E22" s="36"/>
      <c r="F22" s="35"/>
      <c r="G22" s="25" t="e">
        <f>IF(Q22="","",Q22)</f>
        <v>#REF!</v>
      </c>
      <c r="H22" s="58" t="e">
        <f>IF(Tableau3[[#This Row],[libellé dépenses]]="","",VLOOKUP(LEFT(P22,2),Liste_familles,2,FALSE))</f>
        <v>#REF!</v>
      </c>
      <c r="I22" s="41"/>
      <c r="J22" s="41"/>
      <c r="K22" s="41"/>
      <c r="L22" s="41"/>
      <c r="M22" s="41"/>
      <c r="N22" s="41"/>
      <c r="O22" s="41"/>
      <c r="P22" s="38" t="s">
        <v>64</v>
      </c>
      <c r="Q22" s="14" t="e">
        <f>IF(Tableau3[[#This Row],[code dépense]]="","",VLOOKUP(P22,liste_code_libellé,2,FALSE))</f>
        <v>#REF!</v>
      </c>
      <c r="R22" s="59" t="e">
        <f>R21+1</f>
        <v>#REF!</v>
      </c>
      <c r="S22" s="59" t="e">
        <f>S21+1</f>
        <v>#REF!</v>
      </c>
      <c r="T22" s="44"/>
      <c r="U22" s="41"/>
      <c r="V22" s="41"/>
      <c r="W22" s="45"/>
      <c r="X22" s="39"/>
      <c r="Y22" s="60" t="e">
        <f>Y21+1</f>
        <v>#REF!</v>
      </c>
      <c r="Z22" s="60" t="e">
        <f>Z21+1</f>
        <v>#REF!</v>
      </c>
    </row>
    <row r="23" spans="1:26" s="4" customFormat="1">
      <c r="A23" s="49">
        <f t="shared" si="5"/>
        <v>18</v>
      </c>
      <c r="B23" s="37">
        <v>44567</v>
      </c>
      <c r="C23" s="41"/>
      <c r="D23" s="41">
        <v>168</v>
      </c>
      <c r="E23" s="32">
        <v>2596752</v>
      </c>
      <c r="F23" s="33" t="s">
        <v>31</v>
      </c>
      <c r="G23" s="7" t="e">
        <f t="shared" si="4"/>
        <v>#REF!</v>
      </c>
      <c r="H23" s="7" t="e">
        <f>IF(Tableau3[[#This Row],[libellé dépenses]]="","",VLOOKUP(LEFT(P23,2),Liste_familles,2,FALSE))</f>
        <v>#REF!</v>
      </c>
      <c r="I23" s="41"/>
      <c r="J23" s="41"/>
      <c r="K23" s="41"/>
      <c r="L23" s="41">
        <v>168</v>
      </c>
      <c r="M23" s="41"/>
      <c r="N23" s="41"/>
      <c r="O23" s="41"/>
      <c r="P23" s="38" t="s">
        <v>55</v>
      </c>
      <c r="Q23" s="14" t="e">
        <f>IF(Tableau3[[#This Row],[code dépense]]="","",VLOOKUP(P23,liste_code_libellé,2,FALSE))</f>
        <v>#REF!</v>
      </c>
      <c r="R23" s="8" t="e">
        <f>#REF!+1</f>
        <v>#REF!</v>
      </c>
      <c r="S23" s="8" t="e">
        <f>#REF!+1</f>
        <v>#REF!</v>
      </c>
      <c r="T23" s="44"/>
      <c r="U23" s="41"/>
      <c r="V23" s="41"/>
      <c r="W23" s="45"/>
      <c r="X23" s="39"/>
      <c r="Y23" s="15" t="e">
        <f>#REF!+1</f>
        <v>#REF!</v>
      </c>
      <c r="Z23" s="15" t="e">
        <f>#REF!+1</f>
        <v>#REF!</v>
      </c>
    </row>
    <row r="24" spans="1:26" s="4" customFormat="1">
      <c r="A24" s="49">
        <f t="shared" si="5"/>
        <v>19</v>
      </c>
      <c r="B24" s="37">
        <v>44570</v>
      </c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8"/>
      <c r="Q24" s="14" t="str">
        <f>IF(Tableau3[[#This Row],[code dépense]]="","",VLOOKUP(P24,liste_code_libellé,2,FALSE))</f>
        <v/>
      </c>
      <c r="R24" s="8" t="e">
        <f t="shared" si="0"/>
        <v>#REF!</v>
      </c>
      <c r="S24" s="8" t="e">
        <f t="shared" si="1"/>
        <v>#REF!</v>
      </c>
      <c r="T24" s="44"/>
      <c r="U24" s="41"/>
      <c r="V24" s="41">
        <v>142</v>
      </c>
      <c r="W24" s="45"/>
      <c r="X24" s="39" t="s">
        <v>61</v>
      </c>
      <c r="Y24" s="15" t="e">
        <f t="shared" si="2"/>
        <v>#REF!</v>
      </c>
      <c r="Z24" s="15" t="e">
        <f t="shared" si="3"/>
        <v>#REF!</v>
      </c>
    </row>
    <row r="25" spans="1:26" s="4" customFormat="1">
      <c r="A25" s="49">
        <f t="shared" si="5"/>
        <v>20</v>
      </c>
      <c r="B25" s="37">
        <v>44578</v>
      </c>
      <c r="C25" s="41"/>
      <c r="D25" s="41">
        <v>249.4</v>
      </c>
      <c r="E25" s="32">
        <v>2596753</v>
      </c>
      <c r="F25" s="33" t="s">
        <v>32</v>
      </c>
      <c r="G25" s="7" t="e">
        <f t="shared" si="4"/>
        <v>#REF!</v>
      </c>
      <c r="H25" s="7" t="e">
        <f>IF(Tableau3[[#This Row],[libellé dépenses]]="","",VLOOKUP(LEFT(P25,2),Liste_familles,2,FALSE))</f>
        <v>#REF!</v>
      </c>
      <c r="I25" s="41"/>
      <c r="J25" s="41"/>
      <c r="K25" s="41"/>
      <c r="L25" s="41"/>
      <c r="M25" s="41"/>
      <c r="N25" s="41">
        <v>249.4</v>
      </c>
      <c r="O25" s="41"/>
      <c r="P25" s="38" t="s">
        <v>52</v>
      </c>
      <c r="Q25" s="14" t="e">
        <f>IF(Tableau3[[#This Row],[code dépense]]="","",VLOOKUP(P25,liste_code_libellé,2,FALSE))</f>
        <v>#REF!</v>
      </c>
      <c r="R25" s="8" t="e">
        <f t="shared" si="0"/>
        <v>#REF!</v>
      </c>
      <c r="S25" s="8" t="e">
        <f t="shared" si="1"/>
        <v>#REF!</v>
      </c>
      <c r="T25" s="44"/>
      <c r="U25" s="41"/>
      <c r="V25" s="41"/>
      <c r="W25" s="45"/>
      <c r="X25" s="39"/>
      <c r="Y25" s="15" t="e">
        <f t="shared" si="2"/>
        <v>#REF!</v>
      </c>
      <c r="Z25" s="15" t="e">
        <f t="shared" si="3"/>
        <v>#REF!</v>
      </c>
    </row>
    <row r="26" spans="1:26">
      <c r="A26" s="49">
        <f t="shared" si="5"/>
        <v>21</v>
      </c>
      <c r="B26" s="37">
        <v>44585</v>
      </c>
      <c r="C26" s="41">
        <v>820</v>
      </c>
      <c r="D26" s="41"/>
      <c r="E26" s="32" t="s">
        <v>29</v>
      </c>
      <c r="F26" s="33" t="s">
        <v>69</v>
      </c>
      <c r="G26" s="7" t="str">
        <f t="shared" si="4"/>
        <v/>
      </c>
      <c r="H26" s="7" t="str">
        <f>IF(Tableau3[[#This Row],[libellé dépenses]]="","",VLOOKUP(LEFT(P26,2),Liste_familles,2,FALSE))</f>
        <v/>
      </c>
      <c r="I26" s="41"/>
      <c r="J26" s="41"/>
      <c r="K26" s="41"/>
      <c r="L26" s="41"/>
      <c r="M26" s="41"/>
      <c r="N26" s="41"/>
      <c r="O26" s="41"/>
      <c r="P26" s="38"/>
      <c r="Q26" s="14" t="str">
        <f>IF(Tableau3[[#This Row],[code dépense]]="","",VLOOKUP(P26,liste_code_libellé,2,FALSE))</f>
        <v/>
      </c>
      <c r="R26" s="8" t="e">
        <f t="shared" si="0"/>
        <v>#REF!</v>
      </c>
      <c r="S26" s="8" t="e">
        <f t="shared" si="1"/>
        <v>#REF!</v>
      </c>
      <c r="T26" s="44"/>
      <c r="U26" s="41">
        <v>820</v>
      </c>
      <c r="V26" s="41"/>
      <c r="W26" s="45"/>
      <c r="X26" s="39" t="s">
        <v>42</v>
      </c>
      <c r="Y26" s="15" t="e">
        <f t="shared" si="2"/>
        <v>#REF!</v>
      </c>
      <c r="Z26" s="15" t="e">
        <f t="shared" si="3"/>
        <v>#REF!</v>
      </c>
    </row>
    <row r="27" spans="1:26">
      <c r="A27" s="9" t="s">
        <v>13</v>
      </c>
      <c r="B27" s="9"/>
      <c r="C27" s="50">
        <f>SUM(C6:C26)</f>
        <v>2588</v>
      </c>
      <c r="D27" s="50">
        <f>SUM(D6:D26)</f>
        <v>2022.19</v>
      </c>
      <c r="E27" s="9"/>
      <c r="F27" s="11"/>
      <c r="G27" s="7" t="str">
        <f t="shared" si="4"/>
        <v/>
      </c>
      <c r="H27" s="7"/>
      <c r="I27" s="43">
        <f>SUM(I6:I26)</f>
        <v>156.41999999999999</v>
      </c>
      <c r="J27" s="43">
        <f>SUM(J6:J26)</f>
        <v>976</v>
      </c>
      <c r="K27" s="43">
        <f>SUM(K6:K26)</f>
        <v>400</v>
      </c>
      <c r="L27" s="43">
        <f>SUM(L6:L26)</f>
        <v>213.37</v>
      </c>
      <c r="M27" s="43">
        <f>SUM(M6:M26)</f>
        <v>15</v>
      </c>
      <c r="N27" s="43">
        <f>SUM(N6:N26)</f>
        <v>261.39999999999998</v>
      </c>
      <c r="O27" s="43">
        <f>SUM(O6:O26)</f>
        <v>0</v>
      </c>
      <c r="P27" s="10"/>
      <c r="Q27" s="10"/>
      <c r="R27" s="12"/>
      <c r="S27" s="12"/>
      <c r="T27" s="50">
        <f>SUM(T6:T26)</f>
        <v>298</v>
      </c>
      <c r="U27" s="50">
        <f>SUM(U6:U26)</f>
        <v>1420</v>
      </c>
      <c r="V27" s="50">
        <f>SUM(V6:V26)</f>
        <v>612</v>
      </c>
      <c r="W27" s="50">
        <f>SUM(W6:W26)</f>
        <v>300</v>
      </c>
      <c r="X27" s="13"/>
      <c r="Y27" s="4"/>
      <c r="Z27" s="4"/>
    </row>
  </sheetData>
  <sheetProtection formatCells="0" sort="0"/>
  <sortState xmlns:xlrd2="http://schemas.microsoft.com/office/spreadsheetml/2017/richdata2" ref="P7:P10">
    <sortCondition ref="P6:P10"/>
  </sortState>
  <mergeCells count="4">
    <mergeCell ref="I4:O4"/>
    <mergeCell ref="A3:B3"/>
    <mergeCell ref="T4:Y4"/>
    <mergeCell ref="C4:D4"/>
  </mergeCells>
  <phoneticPr fontId="10" type="noConversion"/>
  <printOptions headings="1" gridLines="1"/>
  <pageMargins left="0.70866141732283472" right="0.70866141732283472" top="0.74803149606299213" bottom="0.74803149606299213" header="0.31496062992125984" footer="0.31496062992125984"/>
  <pageSetup paperSize="9" scale="45" orientation="landscape" horizontalDpi="300" verticalDpi="30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047DD6229A2CA408D62C86C204A18DE" ma:contentTypeVersion="15" ma:contentTypeDescription="Crée un document." ma:contentTypeScope="" ma:versionID="2188b7e66621594771351ed329866cb2">
  <xsd:schema xmlns:xsd="http://www.w3.org/2001/XMLSchema" xmlns:xs="http://www.w3.org/2001/XMLSchema" xmlns:p="http://schemas.microsoft.com/office/2006/metadata/properties" xmlns:ns2="2d4f038b-4901-4f77-a8c5-cc90d81a7ade" xmlns:ns3="c3ba81fe-9ab5-4419-bb1b-06968f51f903" targetNamespace="http://schemas.microsoft.com/office/2006/metadata/properties" ma:root="true" ma:fieldsID="10e39c2563a16278f866aace6633db5a" ns2:_="" ns3:_="">
    <xsd:import namespace="2d4f038b-4901-4f77-a8c5-cc90d81a7ade"/>
    <xsd:import namespace="c3ba81fe-9ab5-4419-bb1b-06968f51f90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LengthInSeconds" minOccurs="0"/>
                <xsd:element ref="ns2:MediaServiceDateTaken" minOccurs="0"/>
                <xsd:element ref="ns2:MediaServiceAutoKeyPoints" minOccurs="0"/>
                <xsd:element ref="ns2:MediaServiceKeyPoint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Location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4f038b-4901-4f77-a8c5-cc90d81a7ad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LengthInSeconds" ma:index="10" nillable="true" ma:displayName="MediaLengthInSeconds" ma:hidden="true" ma:internalName="MediaLengthInSeconds" ma:readOnly="true">
      <xsd:simpleType>
        <xsd:restriction base="dms:Unknown"/>
      </xsd:simpleType>
    </xsd:element>
    <xsd:element name="MediaServiceDateTaken" ma:index="11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KeyPoints" ma:index="12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3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lcf76f155ced4ddcb4097134ff3c332f" ma:index="15" nillable="true" ma:taxonomy="true" ma:internalName="lcf76f155ced4ddcb4097134ff3c332f" ma:taxonomyFieldName="MediaServiceImageTags" ma:displayName="Balises d’images" ma:readOnly="false" ma:fieldId="{5cf76f15-5ced-4ddc-b409-7134ff3c332f}" ma:taxonomyMulti="true" ma:sspId="598257b8-b82b-4645-9e10-42e46bdb1d6e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3ba81fe-9ab5-4419-bb1b-06968f51f903" elementFormDefault="qualified">
    <xsd:import namespace="http://schemas.microsoft.com/office/2006/documentManagement/types"/>
    <xsd:import namespace="http://schemas.microsoft.com/office/infopath/2007/PartnerControls"/>
    <xsd:element name="TaxCatchAll" ma:index="16" nillable="true" ma:displayName="Taxonomy Catch All Column" ma:hidden="true" ma:list="{f278eebc-153e-4c4f-ab95-ceb53f05bd9b}" ma:internalName="TaxCatchAll" ma:showField="CatchAllData" ma:web="c3ba81fe-9ab5-4419-bb1b-06968f51f903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c3ba81fe-9ab5-4419-bb1b-06968f51f903" xsi:nil="true"/>
    <lcf76f155ced4ddcb4097134ff3c332f xmlns="2d4f038b-4901-4f77-a8c5-cc90d81a7ade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17DB2449-9A09-4C9C-8509-46C9FF27962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d4f038b-4901-4f77-a8c5-cc90d81a7ade"/>
    <ds:schemaRef ds:uri="c3ba81fe-9ab5-4419-bb1b-06968f51f90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D819072-CC75-4680-9EA8-56BFCF90F7D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047AB6C-41DD-4684-8303-BB2E9533CA4A}">
  <ds:schemaRefs>
    <ds:schemaRef ds:uri="http://purl.org/dc/terms/"/>
    <ds:schemaRef ds:uri="http://schemas.microsoft.com/office/2006/metadata/properties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c3ba81fe-9ab5-4419-bb1b-06968f51f903"/>
    <ds:schemaRef ds:uri="http://schemas.microsoft.com/office/infopath/2007/PartnerControls"/>
    <ds:schemaRef ds:uri="2d4f038b-4901-4f77-a8c5-cc90d81a7ade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</dc:creator>
  <cp:lastModifiedBy>Hugues A</cp:lastModifiedBy>
  <cp:lastPrinted>2022-07-28T09:39:25Z</cp:lastPrinted>
  <dcterms:created xsi:type="dcterms:W3CDTF">2012-10-18T15:29:05Z</dcterms:created>
  <dcterms:modified xsi:type="dcterms:W3CDTF">2022-08-30T09:03:34Z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0x0101009047DD6229A2CA408D62C86C204A18DE</vt:lpwstr>
  </property>
  <property fmtid="{D5CDD505-2E9C-101B-9397-08002B2CF9AE}" pid="3" name="MediaServiceImageTags">
    <vt:lpwstr/>
  </property>
</Properties>
</file>