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chartsheets/sheet1.xml" ContentType="application/vnd.openxmlformats-officedocument.spreadsheetml.chart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unk_\Desktop\CAY\Excel\"/>
    </mc:Choice>
  </mc:AlternateContent>
  <xr:revisionPtr revIDLastSave="0" documentId="8_{FD1A65F6-D162-474B-9D86-659C0A98AD74}" xr6:coauthVersionLast="32" xr6:coauthVersionMax="32" xr10:uidLastSave="{00000000-0000-0000-0000-000000000000}"/>
  <bookViews>
    <workbookView xWindow="0" yWindow="0" windowWidth="10350" windowHeight="7755" tabRatio="888" activeTab="4" xr2:uid="{00000000-000D-0000-FFFF-FFFF00000000}"/>
  </bookViews>
  <sheets>
    <sheet name="Récéptions" sheetId="1" r:id="rId1"/>
    <sheet name="Livraisons" sheetId="8" r:id="rId2"/>
    <sheet name="Transferts" sheetId="9" r:id="rId3"/>
    <sheet name="Cellules" sheetId="7" r:id="rId4"/>
    <sheet name="Données" sheetId="2" r:id="rId5"/>
    <sheet name="Résumé récéption producteurs" sheetId="6" r:id="rId6"/>
    <sheet name="Résumé Récéption-Livraisons" sheetId="11" r:id="rId7"/>
    <sheet name="Graphique" sheetId="10" r:id="rId8"/>
    <sheet name="Imprimé" sheetId="12" r:id="rId9"/>
  </sheets>
  <definedNames>
    <definedName name="f_ville">OFFSET(p_ville,0,0,COUNTA(l_ville),1)</definedName>
    <definedName name="_xlnm.Print_Titles" localSheetId="3">Cellules!$1:$1</definedName>
    <definedName name="_xlnm.Print_Titles" localSheetId="1">Livraisons!$1:$1</definedName>
    <definedName name="_xlnm.Print_Titles" localSheetId="0">Récéptions!$1:$1</definedName>
    <definedName name="_xlnm.Print_Titles" localSheetId="5">'Résumé récéption producteurs'!$1:$7</definedName>
    <definedName name="_xlnm.Print_Titles" localSheetId="2">Transferts!$1:$1</definedName>
    <definedName name="l_ville">Données!$D:$D</definedName>
    <definedName name="p_ville">Données!$D$2</definedName>
    <definedName name="_xlnm.Print_Area" localSheetId="1">Tableau7[#All]</definedName>
    <definedName name="_xlnm.Print_Area" localSheetId="0">Tableau1[#All]</definedName>
    <definedName name="_xlnm.Print_Area" localSheetId="6">'Résumé Récéption-Livraisons'!$A$1:$H$32</definedName>
    <definedName name="_xlnm.Print_Area" localSheetId="2">transfertcereales[#All]</definedName>
  </definedNames>
  <calcPr calcId="179017"/>
  <pivotCaches>
    <pivotCache cacheId="0" r:id="rId10"/>
    <pivotCache cacheId="1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7" l="1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D65" i="7"/>
  <c r="D64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H13" i="11"/>
  <c r="H3" i="11"/>
  <c r="F28" i="12" l="1"/>
  <c r="B28" i="12"/>
  <c r="C30" i="11"/>
  <c r="C31" i="11"/>
  <c r="C29" i="11"/>
  <c r="B30" i="11"/>
  <c r="B31" i="11"/>
  <c r="B29" i="11"/>
  <c r="H14" i="11"/>
  <c r="H15" i="11"/>
  <c r="H16" i="11"/>
  <c r="H12" i="11"/>
  <c r="H8" i="11"/>
  <c r="H9" i="11"/>
  <c r="H10" i="11"/>
  <c r="H11" i="11"/>
  <c r="H7" i="11"/>
  <c r="H4" i="11"/>
  <c r="H5" i="11"/>
  <c r="H6" i="11"/>
  <c r="H2" i="11"/>
  <c r="D29" i="11" l="1"/>
  <c r="D31" i="11"/>
  <c r="D30" i="11"/>
  <c r="B3" i="8"/>
  <c r="C26" i="11"/>
  <c r="B26" i="11"/>
  <c r="C25" i="11"/>
  <c r="B25" i="11"/>
  <c r="C24" i="11"/>
  <c r="B24" i="11"/>
  <c r="C23" i="11"/>
  <c r="B23" i="11"/>
  <c r="C22" i="11"/>
  <c r="B22" i="11"/>
  <c r="C21" i="11"/>
  <c r="B21" i="11"/>
  <c r="C18" i="11"/>
  <c r="B18" i="11"/>
  <c r="C17" i="11"/>
  <c r="B17" i="11"/>
  <c r="C16" i="11"/>
  <c r="B16" i="11"/>
  <c r="C15" i="11"/>
  <c r="B15" i="11"/>
  <c r="C14" i="11"/>
  <c r="B14" i="11"/>
  <c r="C11" i="11"/>
  <c r="B11" i="11"/>
  <c r="C10" i="11"/>
  <c r="B10" i="11"/>
  <c r="C9" i="11"/>
  <c r="B9" i="11"/>
  <c r="C6" i="11"/>
  <c r="B6" i="11"/>
  <c r="C5" i="11"/>
  <c r="B5" i="11"/>
  <c r="C4" i="11"/>
  <c r="B4" i="11"/>
  <c r="C3" i="11"/>
  <c r="B3" i="11"/>
  <c r="C32" i="11" l="1"/>
  <c r="C12" i="11"/>
  <c r="D18" i="11"/>
  <c r="D22" i="11"/>
  <c r="D26" i="11"/>
  <c r="D10" i="11"/>
  <c r="D14" i="11"/>
  <c r="D16" i="11"/>
  <c r="D23" i="11"/>
  <c r="D25" i="11"/>
  <c r="D15" i="11"/>
  <c r="D4" i="11"/>
  <c r="D6" i="11"/>
  <c r="C27" i="11"/>
  <c r="D5" i="11"/>
  <c r="D11" i="11"/>
  <c r="C19" i="11"/>
  <c r="D24" i="11"/>
  <c r="H17" i="11"/>
  <c r="B12" i="11"/>
  <c r="D17" i="11"/>
  <c r="B27" i="11"/>
  <c r="D9" i="11"/>
  <c r="B7" i="11"/>
  <c r="C7" i="11"/>
  <c r="B32" i="11"/>
  <c r="D3" i="11"/>
  <c r="B19" i="11"/>
  <c r="D21" i="11"/>
  <c r="B19" i="1"/>
  <c r="F19" i="1"/>
  <c r="E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F3" i="9"/>
  <c r="B3" i="9"/>
  <c r="E3" i="8"/>
  <c r="D27" i="11" l="1"/>
  <c r="D19" i="11"/>
  <c r="D12" i="11"/>
  <c r="D32" i="11"/>
  <c r="D7" i="11"/>
</calcChain>
</file>

<file path=xl/sharedStrings.xml><?xml version="1.0" encoding="utf-8"?>
<sst xmlns="http://schemas.openxmlformats.org/spreadsheetml/2006/main" count="442" uniqueCount="241">
  <si>
    <t>Date</t>
  </si>
  <si>
    <t>Producteur</t>
  </si>
  <si>
    <t>H2O</t>
  </si>
  <si>
    <t>Kg/hl</t>
  </si>
  <si>
    <t>TCH</t>
  </si>
  <si>
    <t>Protéine</t>
  </si>
  <si>
    <t>Label</t>
  </si>
  <si>
    <t>Blé Top</t>
  </si>
  <si>
    <t>Suisse Garantie</t>
  </si>
  <si>
    <t>Blé I</t>
  </si>
  <si>
    <t>IP-Suisse</t>
  </si>
  <si>
    <t>Blé II</t>
  </si>
  <si>
    <t>BIO</t>
  </si>
  <si>
    <t>Blé II Levis/Rainer</t>
  </si>
  <si>
    <t>Blé fourrager</t>
  </si>
  <si>
    <t>Colza Holl</t>
  </si>
  <si>
    <t>Maïs</t>
  </si>
  <si>
    <t>Orge</t>
  </si>
  <si>
    <t>Petits grains</t>
  </si>
  <si>
    <t>Pois</t>
  </si>
  <si>
    <t>Pois - Orge</t>
  </si>
  <si>
    <t>Tournesol</t>
  </si>
  <si>
    <t>Triticale</t>
  </si>
  <si>
    <t>Féverole</t>
  </si>
  <si>
    <t>Fourrager</t>
  </si>
  <si>
    <t>Total général</t>
  </si>
  <si>
    <t>(Tous)</t>
  </si>
  <si>
    <t>Total</t>
  </si>
  <si>
    <t>N° bulletin</t>
  </si>
  <si>
    <t>Silo / Cell.</t>
  </si>
  <si>
    <t>Prot.</t>
  </si>
  <si>
    <t>Labels</t>
  </si>
  <si>
    <t>Producteurs</t>
  </si>
  <si>
    <t>Produit</t>
  </si>
  <si>
    <t>Moulin</t>
  </si>
  <si>
    <t>N°echantillons</t>
  </si>
  <si>
    <t>UFA</t>
  </si>
  <si>
    <t>Kunz-kunath</t>
  </si>
  <si>
    <t>Rytz</t>
  </si>
  <si>
    <t>Reprise en kg</t>
  </si>
  <si>
    <t>Reprise</t>
  </si>
  <si>
    <t>Vendu</t>
  </si>
  <si>
    <t>Cell.</t>
  </si>
  <si>
    <t>Volume</t>
  </si>
  <si>
    <t>Schenk</t>
  </si>
  <si>
    <t>Cellule départ</t>
  </si>
  <si>
    <t>Cellules arrivée</t>
  </si>
  <si>
    <t>Quantié Kg</t>
  </si>
  <si>
    <t>Temps de chute</t>
  </si>
  <si>
    <t>Remarque</t>
  </si>
  <si>
    <t>Visa</t>
  </si>
  <si>
    <t>Colza conv.</t>
  </si>
  <si>
    <t>Quantité en kg</t>
  </si>
  <si>
    <t>-</t>
  </si>
  <si>
    <t>Remise à zéro</t>
  </si>
  <si>
    <t>Résumé</t>
  </si>
  <si>
    <t>Ip-Suisse</t>
  </si>
  <si>
    <t>Blé four.</t>
  </si>
  <si>
    <t>Bio</t>
  </si>
  <si>
    <t>Transporteur</t>
  </si>
  <si>
    <t>N° disposition</t>
  </si>
  <si>
    <t>Remarques</t>
  </si>
  <si>
    <t>Céréale</t>
  </si>
  <si>
    <t>N°Plaque / N° Wagons</t>
  </si>
  <si>
    <t>Total sortie</t>
  </si>
  <si>
    <t>Solde</t>
  </si>
  <si>
    <t>Total en Kg</t>
  </si>
  <si>
    <t>Total Fourrager</t>
  </si>
  <si>
    <t>Total IPS</t>
  </si>
  <si>
    <t>Total SG</t>
  </si>
  <si>
    <t>Total BIO</t>
  </si>
  <si>
    <t>ANKEN FREDY</t>
  </si>
  <si>
    <t>BAATARD DENIS</t>
  </si>
  <si>
    <t>BALIMANN ERWIN</t>
  </si>
  <si>
    <t>BASSET ANTOINE</t>
  </si>
  <si>
    <t>BERGER MICHEL</t>
  </si>
  <si>
    <t>BESSON PIERRE-ANDRE</t>
  </si>
  <si>
    <t>BESSON ROLAND</t>
  </si>
  <si>
    <t>BEUTLER ROBERT</t>
  </si>
  <si>
    <t>BILLAUD CHRISTIAN</t>
  </si>
  <si>
    <t>BISE SEBASTIEN</t>
  </si>
  <si>
    <t>BOSS MARCEL</t>
  </si>
  <si>
    <t>BOVAY JEAN-MARC</t>
  </si>
  <si>
    <t>BRASEY LAURENT</t>
  </si>
  <si>
    <t>BURGAT ETIENNE</t>
  </si>
  <si>
    <t>CHAILLET ANDRE</t>
  </si>
  <si>
    <t>CHALLANDES SARAH</t>
  </si>
  <si>
    <t>CHAUTEMS MARC-HENRI</t>
  </si>
  <si>
    <t>CHEVALLEY CLAUDE</t>
  </si>
  <si>
    <t>CHEVALLEY OLIVIER</t>
  </si>
  <si>
    <t>CHRISTIN FREDDY &amp; NICOLAS</t>
  </si>
  <si>
    <t>COIGNY ETIENNE</t>
  </si>
  <si>
    <t>CORNAMUSAZ FRERES</t>
  </si>
  <si>
    <t>CORREVON WILLY</t>
  </si>
  <si>
    <t>COSENDAI CHRISTIAN</t>
  </si>
  <si>
    <t>DELAY JEAN-MARC</t>
  </si>
  <si>
    <t>DUC FREDERIC</t>
  </si>
  <si>
    <t>DURUSSEL JOSE</t>
  </si>
  <si>
    <t>DURUSSEL J.-PAUL</t>
  </si>
  <si>
    <t>FREI ALFRED</t>
  </si>
  <si>
    <t>GALLANDAT GILLES</t>
  </si>
  <si>
    <t>GALLANDAT JEAN</t>
  </si>
  <si>
    <t>GALLET YVES</t>
  </si>
  <si>
    <t>GAVILLET PATRICK</t>
  </si>
  <si>
    <t>GAVILLET LAURENT &amp; JULIEN</t>
  </si>
  <si>
    <t>GENILLOD THIERRY</t>
  </si>
  <si>
    <t>GUDIT BLAISE &amp; MATTHIEU</t>
  </si>
  <si>
    <t>GUIDOUX CLAUDE</t>
  </si>
  <si>
    <t>ISELI-PELLAUX MONIQUE</t>
  </si>
  <si>
    <t>HOFMANN GABRIEL</t>
  </si>
  <si>
    <t>JAQUIERY ATHOS</t>
  </si>
  <si>
    <t>JAQUIERY FRERES</t>
  </si>
  <si>
    <t>MERCIER FREDERIC</t>
  </si>
  <si>
    <t>MESSERLI LOUIS</t>
  </si>
  <si>
    <t>MONNIER JEAN-REGIS</t>
  </si>
  <si>
    <t>PEGUIRON GILBERT</t>
  </si>
  <si>
    <t>PEGUIRON P.-ANDRE</t>
  </si>
  <si>
    <t>PEGUIRON P.-OLIVIER</t>
  </si>
  <si>
    <t>PILLONEL BERNARD</t>
  </si>
  <si>
    <t>POCHON PHILIPPE</t>
  </si>
  <si>
    <t>POCHON RONALD</t>
  </si>
  <si>
    <t>ROULIER CHARLY</t>
  </si>
  <si>
    <t>ROULIER JEAN-LUC</t>
  </si>
  <si>
    <t>SCHWANDER P.-ALAIN</t>
  </si>
  <si>
    <t>SEYDOUX ROMAIN</t>
  </si>
  <si>
    <t>SOLTERMANN MICHEL</t>
  </si>
  <si>
    <t>STREIT JUERG</t>
  </si>
  <si>
    <t>TANNER P.-ANDRE</t>
  </si>
  <si>
    <t>TANNER CLAUDE</t>
  </si>
  <si>
    <t>VALLON ROGER</t>
  </si>
  <si>
    <t>VARIDEL ETIENNE</t>
  </si>
  <si>
    <t>VERNEZ LAURENT</t>
  </si>
  <si>
    <t>VUAGNIAUX CLAUDE</t>
  </si>
  <si>
    <t>VUAGNIAUX DENIS</t>
  </si>
  <si>
    <t>JAQUIER ERIC</t>
  </si>
  <si>
    <t>CRUCHET J.-DANIEL</t>
  </si>
  <si>
    <t>PASCHE DENIS</t>
  </si>
  <si>
    <t>ROULIER DENIS</t>
  </si>
  <si>
    <t>BERTSCHY-CHEVALLEY</t>
  </si>
  <si>
    <t>WEISFLOG THOMAS</t>
  </si>
  <si>
    <t>REBEAUD SERGE</t>
  </si>
  <si>
    <t>REBEAUD CLAUDE-ALAIN</t>
  </si>
  <si>
    <t>MIEVILLE ROLAND</t>
  </si>
  <si>
    <t>MOCCAND DANIEL</t>
  </si>
  <si>
    <t>VESY CHRISTIAN</t>
  </si>
  <si>
    <t>THUILLARD CLAUDE-PASCAL</t>
  </si>
  <si>
    <t>JACCARD FRANCOISE</t>
  </si>
  <si>
    <t>WOLFISBERG PIERRE</t>
  </si>
  <si>
    <t>BOVEY JEAN-LUC</t>
  </si>
  <si>
    <t>VULLIEMIN REMY &amp; GILLES</t>
  </si>
  <si>
    <t>CORNU CLAUDE-ALAIN</t>
  </si>
  <si>
    <t>CHAIGNAT FRANCIS</t>
  </si>
  <si>
    <t>PEGUIRON JEAN-PAUL</t>
  </si>
  <si>
    <t>GENDROZ ALEXANDRE</t>
  </si>
  <si>
    <t>HENRY PATRICK</t>
  </si>
  <si>
    <t>BOVEY MARC-ANDRE</t>
  </si>
  <si>
    <t>HENRY CYRIL</t>
  </si>
  <si>
    <t>BEUTLER PHILIPPE</t>
  </si>
  <si>
    <t>GROUX JEAN-CLAUDE</t>
  </si>
  <si>
    <t>HERITIER CHARLY</t>
  </si>
  <si>
    <t>BURDET CLAUDE</t>
  </si>
  <si>
    <t>SAUGY MARC</t>
  </si>
  <si>
    <t>ROULIER FRANCOIS</t>
  </si>
  <si>
    <t>BLOESCH J.-PHILIPPE</t>
  </si>
  <si>
    <t>TACHERON MARC</t>
  </si>
  <si>
    <t>PAHUD CHRISTOPHE</t>
  </si>
  <si>
    <t>MARTIN ANDRE</t>
  </si>
  <si>
    <t>GRIN PATRICK</t>
  </si>
  <si>
    <t>MARREL NICOLAS</t>
  </si>
  <si>
    <t>BENOIT ALEXANDRE</t>
  </si>
  <si>
    <t>HERREN JOSE</t>
  </si>
  <si>
    <t>CHARBON LAURENT</t>
  </si>
  <si>
    <t>BRAND DOMINIQUE</t>
  </si>
  <si>
    <t>DURUZ BLAISE</t>
  </si>
  <si>
    <t>BOVAY YVES RENE</t>
  </si>
  <si>
    <t>MARENDAZ EDGAR</t>
  </si>
  <si>
    <t>PEGUIRON CLAUDE</t>
  </si>
  <si>
    <t>CHRISTEN ROLF</t>
  </si>
  <si>
    <t>BURGOS STEPHANE</t>
  </si>
  <si>
    <t>MIEVILLE CHARLY</t>
  </si>
  <si>
    <t>COURVOISIER DANIEL</t>
  </si>
  <si>
    <t>BESSON J.-JACQUES</t>
  </si>
  <si>
    <t>MIEVILLE ANDREE-ANNE</t>
  </si>
  <si>
    <t>MIEVILLE YVES</t>
  </si>
  <si>
    <t>ELTEL SA</t>
  </si>
  <si>
    <t>CHRISTEN GILBERT</t>
  </si>
  <si>
    <t>GERBER AURELIEN</t>
  </si>
  <si>
    <t>DURUZ ANNE-CLAUDE</t>
  </si>
  <si>
    <t>GERBER BERTRAND</t>
  </si>
  <si>
    <t>HOFER JACQUES</t>
  </si>
  <si>
    <t>GALLANDAT THIERRY</t>
  </si>
  <si>
    <t>TANNER FABRICE</t>
  </si>
  <si>
    <t>MIEVILLE J.-DANIEL</t>
  </si>
  <si>
    <t>SIEGENTHALER CHRISTIAN</t>
  </si>
  <si>
    <t>CHAPUIS BLAISE &amp; FRANZISKA</t>
  </si>
  <si>
    <t>GALLANDAT ANDRE</t>
  </si>
  <si>
    <t>GALLANDAT LOIC</t>
  </si>
  <si>
    <t>DESPLAND VINCENT</t>
  </si>
  <si>
    <t>LAVANCHY PIERRE-FRANCOIS</t>
  </si>
  <si>
    <t>ZACCHIA YOLANDA</t>
  </si>
  <si>
    <t>FURTER PHILIPPE</t>
  </si>
  <si>
    <t>REBEAUD WILLIAM</t>
  </si>
  <si>
    <t>SCHEIDEGGER CAVIN</t>
  </si>
  <si>
    <t>STEGMANN ULRICH</t>
  </si>
  <si>
    <t>FLACTION BERNARD</t>
  </si>
  <si>
    <t>HELFER V. + MIEVILLE J.</t>
  </si>
  <si>
    <t>DURUSSEL JOSE-CHARLES</t>
  </si>
  <si>
    <t>DURUSSEL MARC</t>
  </si>
  <si>
    <t>WYPART ANTHONY</t>
  </si>
  <si>
    <t>GRAF BRUNO</t>
  </si>
  <si>
    <t>VULLIEMIN REMY</t>
  </si>
  <si>
    <t>BIOLAT SARL</t>
  </si>
  <si>
    <t>GEHRIG HANSJORG</t>
  </si>
  <si>
    <t>GALLANDAT YOANN</t>
  </si>
  <si>
    <t>BORY NICOLAS</t>
  </si>
  <si>
    <t>THUBERT FABIEN</t>
  </si>
  <si>
    <t>BUTIKOFER STEPHANE</t>
  </si>
  <si>
    <t>DUPERTUIS HENRY</t>
  </si>
  <si>
    <t>BENEY JEAN-MICHEL</t>
  </si>
  <si>
    <t>MEYLAN STEPHAN</t>
  </si>
  <si>
    <t>MEYLAN ALOIS</t>
  </si>
  <si>
    <t>CHEVALLEY S.A.</t>
  </si>
  <si>
    <t>Moulin Rytz AG</t>
  </si>
  <si>
    <t>Germé</t>
  </si>
  <si>
    <t>Reconversion</t>
  </si>
  <si>
    <t>Moulins de Granges</t>
  </si>
  <si>
    <t>JAQUIERY YVES Bioley-Magnoux</t>
  </si>
  <si>
    <t>JAQUIERY YVES Démoret</t>
  </si>
  <si>
    <t>Céréales</t>
  </si>
  <si>
    <t xml:space="preserve">Reste </t>
  </si>
  <si>
    <t>Moulin récép.</t>
  </si>
  <si>
    <t>Moulin livraison</t>
  </si>
  <si>
    <t>Oléagineux</t>
  </si>
  <si>
    <t>Total récéptionné en Kg</t>
  </si>
  <si>
    <t>Colza holl</t>
  </si>
  <si>
    <t>Somme de Quantité en kg</t>
  </si>
  <si>
    <t>CM UFA</t>
  </si>
  <si>
    <t>Swissmill</t>
  </si>
  <si>
    <t>Obermühle Boswil AG</t>
  </si>
  <si>
    <t>SOLDE 2018</t>
  </si>
  <si>
    <t>Silo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</si>
</sst>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"/>
    <numFmt numFmtId="165" formatCode="#,##0\ &quot;kg&quot;\ ;[Red]\-#,##0\ &quot;kg&quot;"/>
    <numFmt numFmtId="166" formatCode="###0.0\ &quot;%&quot;"/>
    <numFmt numFmtId="167" formatCode="0.0"/>
    <numFmt numFmtId="168" formatCode="#,##0_ ;[Red]\-#,##0\ "/>
    <numFmt numFmtId="169" formatCode="#,##0_ ;\-#,##0\ "/>
  </numFmts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Mongolian Baiti"/>
      <family val="4"/>
    </font>
    <font>
      <sz val="11"/>
      <color theme="1"/>
      <name val="Mongolian Baiti"/>
      <family val="4"/>
    </font>
    <font>
      <b/>
      <sz val="11"/>
      <color theme="1"/>
      <name val="Mongolian Baiti"/>
      <family val="4"/>
    </font>
    <font>
      <sz val="14"/>
      <color theme="0"/>
      <name val="Mongolian Baiti"/>
      <family val="4"/>
    </font>
    <font>
      <b/>
      <sz val="14"/>
      <color theme="0"/>
      <name val="Mongolian Baiti"/>
      <family val="4"/>
    </font>
    <font>
      <sz val="14"/>
      <name val="Mongolian Baiti"/>
      <family val="4"/>
    </font>
    <font>
      <b/>
      <sz val="14"/>
      <name val="Mongolian Baiti"/>
      <family val="4"/>
    </font>
    <font>
      <b/>
      <sz val="14"/>
      <color theme="1"/>
      <name val="Mongolian Baiti"/>
      <family val="4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Mongolian Baiti"/>
      <family val="4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2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double">
        <color theme="1"/>
      </top>
      <bottom style="thin">
        <color theme="1"/>
      </bottom>
      <diagonal/>
    </border>
    <border>
      <left/>
      <right/>
      <top style="double">
        <color theme="1"/>
      </top>
      <bottom style="thin">
        <color theme="1"/>
      </bottom>
      <diagonal/>
    </border>
    <border>
      <left/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theme="1"/>
      </right>
      <top style="thick">
        <color auto="1"/>
      </top>
      <bottom/>
      <diagonal/>
    </border>
    <border>
      <left/>
      <right/>
      <top style="double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Border="1"/>
    <xf numFmtId="0" fontId="3" fillId="0" borderId="0" xfId="0" applyFont="1"/>
    <xf numFmtId="165" fontId="3" fillId="0" borderId="0" xfId="0" applyNumberFormat="1" applyFont="1"/>
    <xf numFmtId="0" fontId="5" fillId="0" borderId="0" xfId="0" applyFont="1"/>
    <xf numFmtId="3" fontId="5" fillId="0" borderId="0" xfId="0" applyNumberFormat="1" applyFont="1"/>
    <xf numFmtId="0" fontId="4" fillId="0" borderId="0" xfId="0" applyFont="1"/>
    <xf numFmtId="0" fontId="5" fillId="0" borderId="0" xfId="0" applyFont="1" applyProtection="1">
      <protection locked="0"/>
    </xf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66" fontId="6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  <protection locked="0"/>
    </xf>
    <xf numFmtId="0" fontId="5" fillId="0" borderId="0" xfId="0" applyFont="1" applyProtection="1"/>
    <xf numFmtId="3" fontId="5" fillId="0" borderId="0" xfId="0" applyNumberFormat="1" applyFont="1" applyAlignment="1" applyProtection="1">
      <alignment horizontal="center"/>
      <protection locked="0"/>
    </xf>
    <xf numFmtId="166" fontId="5" fillId="0" borderId="0" xfId="0" applyNumberFormat="1" applyFont="1" applyAlignment="1" applyProtection="1">
      <alignment horizontal="center"/>
      <protection locked="0"/>
    </xf>
    <xf numFmtId="167" fontId="5" fillId="0" borderId="0" xfId="0" applyNumberFormat="1" applyFont="1" applyAlignment="1" applyProtection="1">
      <alignment horizontal="center"/>
      <protection locked="0"/>
    </xf>
    <xf numFmtId="1" fontId="5" fillId="0" borderId="0" xfId="0" applyNumberFormat="1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left"/>
      <protection locked="0"/>
    </xf>
    <xf numFmtId="3" fontId="5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left"/>
    </xf>
    <xf numFmtId="0" fontId="1" fillId="0" borderId="0" xfId="0" pivotButton="1" applyFont="1"/>
    <xf numFmtId="0" fontId="1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indent="1"/>
    </xf>
    <xf numFmtId="0" fontId="1" fillId="0" borderId="0" xfId="0" pivotButton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3" fontId="5" fillId="0" borderId="0" xfId="0" applyNumberFormat="1" applyFont="1" applyAlignment="1" applyProtection="1">
      <alignment horizontal="center" vertical="center" wrapText="1"/>
    </xf>
    <xf numFmtId="167" fontId="5" fillId="0" borderId="0" xfId="0" applyNumberFormat="1" applyFont="1" applyAlignment="1" applyProtection="1">
      <alignment horizontal="center" vertical="center" wrapText="1"/>
    </xf>
    <xf numFmtId="1" fontId="5" fillId="0" borderId="0" xfId="0" applyNumberFormat="1" applyFont="1" applyAlignment="1" applyProtection="1">
      <alignment horizontal="center" vertical="center" wrapText="1"/>
    </xf>
    <xf numFmtId="14" fontId="5" fillId="0" borderId="0" xfId="0" applyNumberFormat="1" applyFont="1" applyProtection="1"/>
    <xf numFmtId="49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3" fontId="5" fillId="0" borderId="0" xfId="0" applyNumberFormat="1" applyFont="1" applyProtection="1"/>
    <xf numFmtId="167" fontId="5" fillId="0" borderId="0" xfId="0" applyNumberFormat="1" applyFont="1" applyAlignment="1" applyProtection="1">
      <alignment horizontal="center"/>
    </xf>
    <xf numFmtId="1" fontId="5" fillId="0" borderId="0" xfId="0" applyNumberFormat="1" applyFont="1" applyAlignment="1" applyProtection="1">
      <alignment horizontal="center"/>
    </xf>
    <xf numFmtId="1" fontId="5" fillId="0" borderId="0" xfId="0" applyNumberFormat="1" applyFont="1" applyProtection="1"/>
    <xf numFmtId="164" fontId="5" fillId="0" borderId="0" xfId="0" applyNumberFormat="1" applyFont="1" applyProtection="1"/>
    <xf numFmtId="167" fontId="5" fillId="0" borderId="0" xfId="0" applyNumberFormat="1" applyFont="1" applyProtection="1"/>
    <xf numFmtId="0" fontId="0" fillId="0" borderId="4" xfId="0" applyBorder="1"/>
    <xf numFmtId="0" fontId="11" fillId="0" borderId="6" xfId="0" applyFont="1" applyBorder="1"/>
    <xf numFmtId="0" fontId="11" fillId="0" borderId="7" xfId="0" applyFont="1" applyBorder="1"/>
    <xf numFmtId="168" fontId="11" fillId="0" borderId="8" xfId="0" applyNumberFormat="1" applyFont="1" applyBorder="1"/>
    <xf numFmtId="0" fontId="13" fillId="3" borderId="9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5" xfId="0" applyFont="1" applyFill="1" applyBorder="1" applyAlignment="1"/>
    <xf numFmtId="0" fontId="7" fillId="2" borderId="10" xfId="0" applyFont="1" applyFill="1" applyBorder="1" applyAlignment="1"/>
    <xf numFmtId="0" fontId="9" fillId="0" borderId="9" xfId="0" applyFont="1" applyBorder="1" applyAlignment="1">
      <alignment horizontal="left"/>
    </xf>
    <xf numFmtId="169" fontId="9" fillId="0" borderId="5" xfId="0" applyNumberFormat="1" applyFont="1" applyBorder="1" applyAlignment="1">
      <alignment horizontal="right"/>
    </xf>
    <xf numFmtId="169" fontId="9" fillId="0" borderId="10" xfId="0" applyNumberFormat="1" applyFont="1" applyBorder="1" applyAlignment="1">
      <alignment horizontal="right"/>
    </xf>
    <xf numFmtId="0" fontId="9" fillId="4" borderId="9" xfId="0" applyFont="1" applyFill="1" applyBorder="1" applyAlignment="1">
      <alignment horizontal="left"/>
    </xf>
    <xf numFmtId="169" fontId="9" fillId="4" borderId="5" xfId="0" applyNumberFormat="1" applyFont="1" applyFill="1" applyBorder="1" applyAlignment="1">
      <alignment horizontal="right"/>
    </xf>
    <xf numFmtId="169" fontId="9" fillId="4" borderId="10" xfId="0" applyNumberFormat="1" applyFont="1" applyFill="1" applyBorder="1" applyAlignment="1">
      <alignment horizontal="right"/>
    </xf>
    <xf numFmtId="0" fontId="7" fillId="2" borderId="5" xfId="0" applyFont="1" applyFill="1" applyBorder="1" applyAlignment="1">
      <alignment horizontal="right"/>
    </xf>
    <xf numFmtId="0" fontId="10" fillId="4" borderId="3" xfId="0" applyFont="1" applyFill="1" applyBorder="1"/>
    <xf numFmtId="0" fontId="8" fillId="3" borderId="11" xfId="0" applyFont="1" applyFill="1" applyBorder="1"/>
    <xf numFmtId="0" fontId="8" fillId="3" borderId="12" xfId="0" applyFont="1" applyFill="1" applyBorder="1"/>
    <xf numFmtId="0" fontId="8" fillId="3" borderId="13" xfId="0" applyFont="1" applyFill="1" applyBorder="1"/>
    <xf numFmtId="0" fontId="11" fillId="4" borderId="11" xfId="0" applyFont="1" applyFill="1" applyBorder="1"/>
    <xf numFmtId="0" fontId="4" fillId="4" borderId="12" xfId="0" applyFont="1" applyFill="1" applyBorder="1"/>
    <xf numFmtId="168" fontId="4" fillId="4" borderId="13" xfId="0" applyNumberFormat="1" applyFont="1" applyFill="1" applyBorder="1"/>
    <xf numFmtId="0" fontId="4" fillId="0" borderId="11" xfId="0" applyFont="1" applyBorder="1"/>
    <xf numFmtId="0" fontId="4" fillId="0" borderId="12" xfId="0" applyFont="1" applyBorder="1"/>
    <xf numFmtId="168" fontId="4" fillId="0" borderId="13" xfId="0" applyNumberFormat="1" applyFont="1" applyBorder="1"/>
    <xf numFmtId="0" fontId="4" fillId="4" borderId="11" xfId="0" applyFont="1" applyFill="1" applyBorder="1"/>
    <xf numFmtId="0" fontId="11" fillId="0" borderId="14" xfId="0" applyFont="1" applyBorder="1"/>
    <xf numFmtId="0" fontId="4" fillId="0" borderId="15" xfId="0" applyFont="1" applyBorder="1"/>
    <xf numFmtId="168" fontId="4" fillId="0" borderId="16" xfId="0" applyNumberFormat="1" applyFont="1" applyBorder="1"/>
    <xf numFmtId="0" fontId="11" fillId="4" borderId="14" xfId="0" applyFont="1" applyFill="1" applyBorder="1"/>
    <xf numFmtId="0" fontId="4" fillId="4" borderId="15" xfId="0" applyFont="1" applyFill="1" applyBorder="1"/>
    <xf numFmtId="168" fontId="4" fillId="4" borderId="16" xfId="0" applyNumberFormat="1" applyFont="1" applyFill="1" applyBorder="1"/>
    <xf numFmtId="168" fontId="0" fillId="4" borderId="12" xfId="0" applyNumberFormat="1" applyFont="1" applyFill="1" applyBorder="1"/>
    <xf numFmtId="168" fontId="0" fillId="0" borderId="12" xfId="0" applyNumberFormat="1" applyFont="1" applyBorder="1"/>
    <xf numFmtId="0" fontId="0" fillId="4" borderId="12" xfId="0" applyFont="1" applyFill="1" applyBorder="1" applyAlignment="1">
      <alignment horizontal="left"/>
    </xf>
    <xf numFmtId="0" fontId="0" fillId="0" borderId="12" xfId="0" applyFont="1" applyBorder="1" applyAlignment="1">
      <alignment horizontal="left"/>
    </xf>
    <xf numFmtId="165" fontId="0" fillId="4" borderId="12" xfId="0" applyNumberFormat="1" applyFont="1" applyFill="1" applyBorder="1"/>
    <xf numFmtId="0" fontId="0" fillId="0" borderId="12" xfId="0" applyFont="1" applyBorder="1"/>
    <xf numFmtId="0" fontId="0" fillId="4" borderId="12" xfId="0" applyFont="1" applyFill="1" applyBorder="1"/>
    <xf numFmtId="165" fontId="0" fillId="0" borderId="12" xfId="0" applyNumberFormat="1" applyFont="1" applyBorder="1"/>
    <xf numFmtId="0" fontId="12" fillId="3" borderId="0" xfId="0" applyFont="1" applyFill="1" applyBorder="1" applyAlignment="1">
      <alignment horizontal="left"/>
    </xf>
    <xf numFmtId="0" fontId="12" fillId="3" borderId="0" xfId="0" applyFont="1" applyFill="1" applyBorder="1"/>
    <xf numFmtId="0" fontId="2" fillId="0" borderId="17" xfId="0" applyFont="1" applyBorder="1" applyAlignment="1">
      <alignment horizontal="left"/>
    </xf>
    <xf numFmtId="168" fontId="2" fillId="0" borderId="17" xfId="0" applyNumberFormat="1" applyFont="1" applyBorder="1"/>
    <xf numFmtId="0" fontId="2" fillId="0" borderId="17" xfId="0" applyFont="1" applyBorder="1"/>
    <xf numFmtId="0" fontId="0" fillId="0" borderId="4" xfId="0" applyBorder="1" applyAlignment="1">
      <alignment horizontal="left"/>
    </xf>
    <xf numFmtId="169" fontId="10" fillId="4" borderId="1" xfId="0" applyNumberFormat="1" applyFont="1" applyFill="1" applyBorder="1"/>
    <xf numFmtId="169" fontId="10" fillId="4" borderId="2" xfId="0" applyNumberFormat="1" applyFont="1" applyFill="1" applyBorder="1"/>
    <xf numFmtId="169" fontId="10" fillId="0" borderId="5" xfId="0" applyNumberFormat="1" applyFont="1" applyBorder="1" applyAlignment="1">
      <alignment horizontal="right"/>
    </xf>
    <xf numFmtId="169" fontId="10" fillId="0" borderId="10" xfId="0" applyNumberFormat="1" applyFont="1" applyBorder="1" applyAlignment="1">
      <alignment horizontal="right"/>
    </xf>
    <xf numFmtId="169" fontId="10" fillId="4" borderId="5" xfId="0" applyNumberFormat="1" applyFont="1" applyFill="1" applyBorder="1" applyAlignment="1">
      <alignment horizontal="right"/>
    </xf>
    <xf numFmtId="169" fontId="10" fillId="4" borderId="10" xfId="0" applyNumberFormat="1" applyFont="1" applyFill="1" applyBorder="1" applyAlignment="1">
      <alignment horizontal="right"/>
    </xf>
    <xf numFmtId="0" fontId="0" fillId="0" borderId="0" xfId="0" pivotButton="1"/>
    <xf numFmtId="168" fontId="4" fillId="5" borderId="13" xfId="0" applyNumberFormat="1" applyFont="1" applyFill="1" applyBorder="1"/>
    <xf numFmtId="0" fontId="0" fillId="0" borderId="0" xfId="0" applyNumberFormat="1"/>
    <xf numFmtId="169" fontId="9" fillId="6" borderId="5" xfId="0" applyNumberFormat="1" applyFont="1" applyFill="1" applyBorder="1" applyAlignment="1">
      <alignment horizontal="right"/>
    </xf>
    <xf numFmtId="169" fontId="9" fillId="6" borderId="10" xfId="0" applyNumberFormat="1" applyFont="1" applyFill="1" applyBorder="1" applyAlignment="1">
      <alignment horizontal="right"/>
    </xf>
    <xf numFmtId="0" fontId="9" fillId="4" borderId="3" xfId="0" applyFont="1" applyFill="1" applyBorder="1" applyAlignment="1">
      <alignment horizontal="left"/>
    </xf>
    <xf numFmtId="0" fontId="9" fillId="7" borderId="9" xfId="0" applyFont="1" applyFill="1" applyBorder="1" applyAlignment="1">
      <alignment horizontal="left"/>
    </xf>
    <xf numFmtId="169" fontId="9" fillId="7" borderId="5" xfId="0" applyNumberFormat="1" applyFont="1" applyFill="1" applyBorder="1" applyAlignment="1">
      <alignment horizontal="right"/>
    </xf>
    <xf numFmtId="169" fontId="9" fillId="7" borderId="10" xfId="0" applyNumberFormat="1" applyFont="1" applyFill="1" applyBorder="1" applyAlignment="1">
      <alignment horizontal="right"/>
    </xf>
    <xf numFmtId="0" fontId="4" fillId="0" borderId="3" xfId="0" applyFont="1" applyBorder="1"/>
    <xf numFmtId="49" fontId="5" fillId="0" borderId="18" xfId="0" applyNumberFormat="1" applyFont="1" applyBorder="1" applyProtection="1"/>
    <xf numFmtId="0" fontId="5" fillId="0" borderId="18" xfId="0" applyFont="1" applyBorder="1" applyProtection="1"/>
    <xf numFmtId="0" fontId="5" fillId="0" borderId="18" xfId="0" applyFont="1" applyBorder="1" applyAlignment="1" applyProtection="1">
      <alignment horizontal="center"/>
    </xf>
    <xf numFmtId="3" fontId="5" fillId="0" borderId="18" xfId="0" applyNumberFormat="1" applyFont="1" applyBorder="1" applyProtection="1"/>
    <xf numFmtId="167" fontId="5" fillId="0" borderId="18" xfId="0" applyNumberFormat="1" applyFont="1" applyBorder="1" applyAlignment="1" applyProtection="1">
      <alignment horizontal="center"/>
    </xf>
    <xf numFmtId="1" fontId="5" fillId="0" borderId="18" xfId="0" applyNumberFormat="1" applyFont="1" applyBorder="1" applyAlignment="1" applyProtection="1">
      <alignment horizontal="center"/>
    </xf>
    <xf numFmtId="1" fontId="5" fillId="0" borderId="18" xfId="0" applyNumberFormat="1" applyFont="1" applyBorder="1" applyProtection="1"/>
    <xf numFmtId="0" fontId="5" fillId="0" borderId="19" xfId="0" applyFont="1" applyBorder="1" applyAlignment="1" applyProtection="1">
      <alignment horizontal="center" vertical="center" wrapText="1"/>
    </xf>
    <xf numFmtId="0" fontId="5" fillId="0" borderId="20" xfId="0" applyFont="1" applyBorder="1" applyAlignment="1" applyProtection="1">
      <alignment horizontal="center" vertical="center" wrapText="1"/>
    </xf>
    <xf numFmtId="3" fontId="5" fillId="0" borderId="20" xfId="0" applyNumberFormat="1" applyFont="1" applyBorder="1" applyAlignment="1" applyProtection="1">
      <alignment horizontal="center" vertical="center" wrapText="1"/>
    </xf>
    <xf numFmtId="167" fontId="5" fillId="0" borderId="20" xfId="0" applyNumberFormat="1" applyFont="1" applyBorder="1" applyAlignment="1" applyProtection="1">
      <alignment horizontal="center" vertical="center" wrapText="1"/>
    </xf>
    <xf numFmtId="1" fontId="5" fillId="0" borderId="20" xfId="0" applyNumberFormat="1" applyFont="1" applyBorder="1" applyAlignment="1" applyProtection="1">
      <alignment horizontal="center" vertical="center" wrapText="1"/>
    </xf>
    <xf numFmtId="0" fontId="5" fillId="0" borderId="21" xfId="0" applyFont="1" applyBorder="1" applyAlignment="1" applyProtection="1">
      <alignment horizontal="center" vertical="center" wrapText="1"/>
    </xf>
    <xf numFmtId="14" fontId="5" fillId="0" borderId="2" xfId="0" applyNumberFormat="1" applyFont="1" applyBorder="1" applyProtection="1"/>
    <xf numFmtId="164" fontId="5" fillId="0" borderId="3" xfId="0" applyNumberFormat="1" applyFont="1" applyBorder="1" applyProtection="1"/>
    <xf numFmtId="0" fontId="5" fillId="0" borderId="3" xfId="0" applyFont="1" applyBorder="1" applyProtection="1"/>
    <xf numFmtId="0" fontId="5" fillId="0" borderId="10" xfId="0" applyFont="1" applyBorder="1" applyProtection="1"/>
    <xf numFmtId="0" fontId="5" fillId="0" borderId="22" xfId="0" applyFont="1" applyBorder="1" applyProtection="1"/>
    <xf numFmtId="0" fontId="5" fillId="0" borderId="22" xfId="0" applyFont="1" applyBorder="1" applyAlignment="1" applyProtection="1">
      <alignment horizontal="center"/>
    </xf>
    <xf numFmtId="3" fontId="5" fillId="0" borderId="22" xfId="0" applyNumberFormat="1" applyFont="1" applyBorder="1" applyProtection="1"/>
    <xf numFmtId="167" fontId="5" fillId="0" borderId="22" xfId="0" applyNumberFormat="1" applyFont="1" applyBorder="1" applyProtection="1"/>
    <xf numFmtId="1" fontId="5" fillId="0" borderId="22" xfId="0" applyNumberFormat="1" applyFont="1" applyBorder="1" applyProtection="1"/>
    <xf numFmtId="0" fontId="5" fillId="0" borderId="9" xfId="0" applyFont="1" applyBorder="1" applyProtection="1">
      <protection locked="0"/>
    </xf>
    <xf numFmtId="0" fontId="14" fillId="2" borderId="9" xfId="0" applyFont="1" applyFill="1" applyBorder="1" applyAlignment="1">
      <alignment horizontal="left"/>
    </xf>
    <xf numFmtId="0" fontId="14" fillId="6" borderId="9" xfId="0" applyFont="1" applyFill="1" applyBorder="1" applyAlignment="1">
      <alignment horizontal="left"/>
    </xf>
    <xf numFmtId="0" fontId="13" fillId="3" borderId="5" xfId="0" applyFont="1" applyFill="1" applyBorder="1" applyAlignment="1">
      <alignment horizontal="center" vertical="top" wrapText="1"/>
    </xf>
    <xf numFmtId="0" fontId="13" fillId="3" borderId="4" xfId="0" applyFont="1" applyFill="1" applyBorder="1" applyAlignment="1">
      <alignment horizontal="center" vertical="top" wrapText="1"/>
    </xf>
  </cellXfs>
  <cellStyles count="1">
    <cellStyle name="Normal" xfId="0" builtinId="0"/>
  </cellStyles>
  <dxfs count="1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 style="thin">
          <color auto="1"/>
        </left>
        <right/>
        <top/>
        <bottom/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" formatCode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167" formatCode="0.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" formatCode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167" formatCode="0.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167" formatCode="0.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alignment horizont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/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border>
        <top style="thin">
          <color auto="1"/>
        </top>
      </border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1" hidden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sz val="14"/>
      </font>
    </dxf>
    <dxf>
      <numFmt numFmtId="168" formatCode="#,##0_ ;[Red]\-#,##0\ "/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6" formatCode="###0.0\ &quot;%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scheme val="none"/>
      </font>
      <numFmt numFmtId="1" formatCode="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6" formatCode="###0.0\ &quot;%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scheme val="none"/>
      </font>
      <numFmt numFmtId="166" formatCode="###0.0\ &quot;%&quot;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numFmt numFmtId="167" formatCode="0.0"/>
      <alignment horizont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6" formatCode="###0.0\ &quot;%&quot;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numFmt numFmtId="166" formatCode="###0.0\ &quot;%&quot;"/>
      <alignment horizont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  <alignment horizontal="righ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numFmt numFmtId="3" formatCode="#,##0"/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numFmt numFmtId="19" formatCode="dd/mm/yyyy"/>
      <alignment horizont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</dxf>
    <dxf>
      <font>
        <b/>
        <strike val="0"/>
        <outline val="0"/>
        <shadow val="0"/>
        <u val="none"/>
        <vertAlign val="baseline"/>
        <sz val="11"/>
        <color theme="1"/>
        <name val="Mongolian Baiti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0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" formatCode="0"/>
      <protection locked="1" hidden="0"/>
    </dxf>
    <dxf>
      <numFmt numFmtId="1" formatCode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protection locked="1" hidden="0"/>
    </dxf>
    <dxf>
      <numFmt numFmtId="167" formatCode="0.0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" formatCode="0"/>
      <protection locked="1" hidden="0"/>
    </dxf>
    <dxf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167" formatCode="0.0"/>
      <protection locked="1" hidden="0"/>
    </dxf>
    <dxf>
      <numFmt numFmtId="167" formatCode="0.0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numFmt numFmtId="3" formatCode="#,##0"/>
      <protection locked="1" hidden="0"/>
    </dxf>
    <dxf>
      <numFmt numFmtId="3" formatCode="#,##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alignment horizontal="center" vertical="bottom" textRotation="0" wrapText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numFmt numFmtId="30" formatCode="@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numFmt numFmtId="30" formatCode="@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family val="4"/>
        <scheme val="none"/>
      </font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Mongolian Baiti"/>
        <scheme val="none"/>
      </font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Récéptions</a:t>
            </a:r>
            <a:r>
              <a:rPr lang="fr-CH" baseline="0"/>
              <a:t> </a:t>
            </a:r>
            <a:r>
              <a:rPr lang="fr-CH"/>
              <a:t>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4464011137732383E-2"/>
          <c:y val="7.7511059127311738E-2"/>
          <c:w val="0.92188680701249825"/>
          <c:h val="0.78429950303656004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'Résumé Récéption-Livraisons'!$A$3</c:f>
              <c:strCache>
                <c:ptCount val="1"/>
                <c:pt idx="0">
                  <c:v>Blé Top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75000"/>
                    <a:shade val="30000"/>
                    <a:satMod val="115000"/>
                  </a:schemeClr>
                </a:gs>
                <a:gs pos="50000">
                  <a:schemeClr val="accent2">
                    <a:lumMod val="75000"/>
                    <a:shade val="67500"/>
                    <a:satMod val="115000"/>
                  </a:schemeClr>
                </a:gs>
                <a:gs pos="100000">
                  <a:schemeClr val="accent2">
                    <a:lumMod val="75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Récéption-Livraisons'!$B$3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9D4E-43C7-83D6-B20685DCA1D8}"/>
            </c:ext>
          </c:extLst>
        </c:ser>
        <c:ser>
          <c:idx val="2"/>
          <c:order val="2"/>
          <c:tx>
            <c:strRef>
              <c:f>'Résumé Récéption-Livraisons'!$A$4</c:f>
              <c:strCache>
                <c:ptCount val="1"/>
                <c:pt idx="0">
                  <c:v>Blé I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shade val="30000"/>
                    <a:satMod val="115000"/>
                  </a:schemeClr>
                </a:gs>
                <a:gs pos="50000">
                  <a:schemeClr val="accent2">
                    <a:shade val="67500"/>
                    <a:satMod val="115000"/>
                  </a:schemeClr>
                </a:gs>
                <a:gs pos="100000">
                  <a:schemeClr val="accent2"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Récéption-Livraisons'!$B$4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9D4E-43C7-83D6-B20685DCA1D8}"/>
            </c:ext>
          </c:extLst>
        </c:ser>
        <c:ser>
          <c:idx val="3"/>
          <c:order val="3"/>
          <c:tx>
            <c:strRef>
              <c:f>'Résumé Récéption-Livraisons'!$A$5</c:f>
              <c:strCache>
                <c:ptCount val="1"/>
                <c:pt idx="0">
                  <c:v>Blé II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60000"/>
                    <a:lumOff val="40000"/>
                    <a:shade val="30000"/>
                    <a:satMod val="115000"/>
                  </a:schemeClr>
                </a:gs>
                <a:gs pos="50000">
                  <a:schemeClr val="accent2">
                    <a:lumMod val="60000"/>
                    <a:lumOff val="40000"/>
                    <a:shade val="67500"/>
                    <a:satMod val="115000"/>
                  </a:schemeClr>
                </a:gs>
                <a:gs pos="100000">
                  <a:schemeClr val="accent2">
                    <a:lumMod val="60000"/>
                    <a:lumOff val="4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Récéption-Livraisons'!$B$5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9D4E-43C7-83D6-B20685DCA1D8}"/>
            </c:ext>
          </c:extLst>
        </c:ser>
        <c:ser>
          <c:idx val="4"/>
          <c:order val="4"/>
          <c:tx>
            <c:strRef>
              <c:f>'Résumé Récéption-Livraisons'!$A$6</c:f>
              <c:strCache>
                <c:ptCount val="1"/>
                <c:pt idx="0">
                  <c:v>Blé II Levis/Rainer</c:v>
                </c:pt>
              </c:strCache>
            </c:strRef>
          </c:tx>
          <c:spPr>
            <a:gradFill flip="none" rotWithShape="1">
              <a:gsLst>
                <a:gs pos="0">
                  <a:schemeClr val="accent2">
                    <a:lumMod val="20000"/>
                    <a:lumOff val="80000"/>
                    <a:shade val="30000"/>
                    <a:satMod val="115000"/>
                  </a:schemeClr>
                </a:gs>
                <a:gs pos="50000">
                  <a:schemeClr val="accent2">
                    <a:lumMod val="20000"/>
                    <a:lumOff val="80000"/>
                    <a:shade val="67500"/>
                    <a:satMod val="115000"/>
                  </a:schemeClr>
                </a:gs>
                <a:gs pos="100000">
                  <a:schemeClr val="accent2">
                    <a:lumMod val="20000"/>
                    <a:lumOff val="8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Récéption-Livraisons'!$B$6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1-9D4E-43C7-83D6-B20685DCA1D8}"/>
            </c:ext>
          </c:extLst>
        </c:ser>
        <c:ser>
          <c:idx val="5"/>
          <c:order val="5"/>
          <c:tx>
            <c:strRef>
              <c:f>'Résumé Récéption-Livraisons'!$A$7</c:f>
              <c:strCache>
                <c:ptCount val="1"/>
                <c:pt idx="0">
                  <c:v>Total SG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Récéption-Livraisons'!$B$7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2-9D4E-43C7-83D6-B20685DCA1D8}"/>
            </c:ext>
          </c:extLst>
        </c:ser>
        <c:ser>
          <c:idx val="7"/>
          <c:order val="7"/>
          <c:tx>
            <c:strRef>
              <c:f>'Résumé Récéption-Livraisons'!$A$9</c:f>
              <c:strCache>
                <c:ptCount val="1"/>
                <c:pt idx="0">
                  <c:v>Blé Top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/>
          </c:spPr>
          <c:invertIfNegative val="0"/>
          <c:val>
            <c:numRef>
              <c:f>'Résumé Récéption-Livraisons'!$B$9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4-9D4E-43C7-83D6-B20685DCA1D8}"/>
            </c:ext>
          </c:extLst>
        </c:ser>
        <c:ser>
          <c:idx val="8"/>
          <c:order val="8"/>
          <c:tx>
            <c:strRef>
              <c:f>'Résumé Récéption-Livraisons'!$A$10</c:f>
              <c:strCache>
                <c:ptCount val="1"/>
                <c:pt idx="0">
                  <c:v>Blé I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'Résumé Récéption-Livraisons'!$B$10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5-9D4E-43C7-83D6-B20685DCA1D8}"/>
            </c:ext>
          </c:extLst>
        </c:ser>
        <c:ser>
          <c:idx val="9"/>
          <c:order val="9"/>
          <c:tx>
            <c:strRef>
              <c:f>'Résumé Récéption-Livraisons'!$A$11</c:f>
              <c:strCache>
                <c:ptCount val="1"/>
                <c:pt idx="0">
                  <c:v>Blé II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val>
            <c:numRef>
              <c:f>'Résumé Récéption-Livraisons'!$B$11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6-9D4E-43C7-83D6-B20685DCA1D8}"/>
            </c:ext>
          </c:extLst>
        </c:ser>
        <c:ser>
          <c:idx val="10"/>
          <c:order val="10"/>
          <c:tx>
            <c:strRef>
              <c:f>'Résumé Récéption-Livraisons'!$A$12</c:f>
              <c:strCache>
                <c:ptCount val="1"/>
                <c:pt idx="0">
                  <c:v>Total IPS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Récéption-Livraisons'!$B$12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7-9D4E-43C7-83D6-B20685DCA1D8}"/>
            </c:ext>
          </c:extLst>
        </c:ser>
        <c:ser>
          <c:idx val="12"/>
          <c:order val="12"/>
          <c:tx>
            <c:strRef>
              <c:f>'Résumé Récéption-Livraisons'!$A$14</c:f>
              <c:strCache>
                <c:ptCount val="1"/>
                <c:pt idx="0">
                  <c:v>Blé four.</c:v>
                </c:pt>
              </c:strCache>
            </c:strRef>
          </c:tx>
          <c:spPr>
            <a:gradFill flip="none" rotWithShape="1">
              <a:gsLst>
                <a:gs pos="0">
                  <a:schemeClr val="accent5">
                    <a:lumMod val="20000"/>
                    <a:lumOff val="80000"/>
                    <a:shade val="30000"/>
                    <a:satMod val="115000"/>
                  </a:schemeClr>
                </a:gs>
                <a:gs pos="50000">
                  <a:schemeClr val="accent5">
                    <a:lumMod val="20000"/>
                    <a:lumOff val="80000"/>
                    <a:shade val="67500"/>
                    <a:satMod val="115000"/>
                  </a:schemeClr>
                </a:gs>
                <a:gs pos="100000">
                  <a:schemeClr val="accent5">
                    <a:lumMod val="20000"/>
                    <a:lumOff val="8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Récéption-Livraisons'!$B$14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9-9D4E-43C7-83D6-B20685DCA1D8}"/>
            </c:ext>
          </c:extLst>
        </c:ser>
        <c:ser>
          <c:idx val="13"/>
          <c:order val="13"/>
          <c:tx>
            <c:strRef>
              <c:f>'Résumé Récéption-Livraisons'!$A$15</c:f>
              <c:strCache>
                <c:ptCount val="1"/>
                <c:pt idx="0">
                  <c:v>Maïs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40000"/>
                    <a:lumOff val="60000"/>
                    <a:shade val="30000"/>
                    <a:satMod val="115000"/>
                  </a:schemeClr>
                </a:gs>
                <a:gs pos="50000">
                  <a:schemeClr val="accent1">
                    <a:lumMod val="40000"/>
                    <a:lumOff val="60000"/>
                    <a:shade val="67500"/>
                    <a:satMod val="115000"/>
                  </a:schemeClr>
                </a:gs>
                <a:gs pos="100000">
                  <a:schemeClr val="accent1">
                    <a:lumMod val="40000"/>
                    <a:lumOff val="6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Récéption-Livraisons'!$B$15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9D4E-43C7-83D6-B20685DCA1D8}"/>
            </c:ext>
          </c:extLst>
        </c:ser>
        <c:ser>
          <c:idx val="14"/>
          <c:order val="14"/>
          <c:tx>
            <c:strRef>
              <c:f>'Résumé Récéption-Livraisons'!$A$16</c:f>
              <c:strCache>
                <c:ptCount val="1"/>
                <c:pt idx="0">
                  <c:v>Orge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60000"/>
                    <a:lumOff val="40000"/>
                    <a:tint val="66000"/>
                    <a:satMod val="160000"/>
                    <a:shade val="30000"/>
                    <a:satMod val="115000"/>
                  </a:schemeClr>
                </a:gs>
                <a:gs pos="50000">
                  <a:schemeClr val="accent1">
                    <a:lumMod val="60000"/>
                    <a:lumOff val="40000"/>
                    <a:tint val="66000"/>
                    <a:satMod val="160000"/>
                    <a:shade val="67500"/>
                    <a:satMod val="115000"/>
                  </a:schemeClr>
                </a:gs>
                <a:gs pos="100000">
                  <a:schemeClr val="accent1">
                    <a:lumMod val="60000"/>
                    <a:lumOff val="40000"/>
                    <a:tint val="66000"/>
                    <a:satMod val="16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Récéption-Livraisons'!$B$16</c:f>
              <c:numCache>
                <c:formatCode>#,##0_ ;\-#,##0\ </c:formatCode>
                <c:ptCount val="1"/>
                <c:pt idx="0">
                  <c:v>215110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B-9D4E-43C7-83D6-B20685DCA1D8}"/>
            </c:ext>
          </c:extLst>
        </c:ser>
        <c:ser>
          <c:idx val="15"/>
          <c:order val="15"/>
          <c:tx>
            <c:strRef>
              <c:f>'Résumé Récéption-Livraisons'!$A$17</c:f>
              <c:strCache>
                <c:ptCount val="1"/>
                <c:pt idx="0">
                  <c:v>Pois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dLbls>
            <c:dLbl>
              <c:idx val="0"/>
              <c:dLblPos val="inBase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9F5-4621-99B7-E4147C435F9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Récéption-Livraisons'!$B$17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9D4E-43C7-83D6-B20685DCA1D8}"/>
            </c:ext>
          </c:extLst>
        </c:ser>
        <c:ser>
          <c:idx val="16"/>
          <c:order val="16"/>
          <c:tx>
            <c:strRef>
              <c:f>'Résumé Récéption-Livraisons'!$A$18</c:f>
              <c:strCache>
                <c:ptCount val="1"/>
                <c:pt idx="0">
                  <c:v>Triticale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75000"/>
                    <a:shade val="30000"/>
                    <a:satMod val="115000"/>
                  </a:schemeClr>
                </a:gs>
                <a:gs pos="50000">
                  <a:schemeClr val="accent1">
                    <a:lumMod val="75000"/>
                    <a:shade val="67500"/>
                    <a:satMod val="115000"/>
                  </a:schemeClr>
                </a:gs>
                <a:gs pos="100000">
                  <a:schemeClr val="accent1">
                    <a:lumMod val="75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Récéption-Livraisons'!$B$18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D-9D4E-43C7-83D6-B20685DCA1D8}"/>
            </c:ext>
          </c:extLst>
        </c:ser>
        <c:ser>
          <c:idx val="17"/>
          <c:order val="17"/>
          <c:tx>
            <c:strRef>
              <c:f>'Résumé Récéption-Livraisons'!$A$19</c:f>
              <c:strCache>
                <c:ptCount val="1"/>
                <c:pt idx="0">
                  <c:v>Total Fourrager</c:v>
                </c:pt>
              </c:strCache>
            </c:strRef>
          </c:tx>
          <c:spPr>
            <a:gradFill flip="none" rotWithShape="1">
              <a:gsLst>
                <a:gs pos="0">
                  <a:schemeClr val="accent1">
                    <a:lumMod val="50000"/>
                    <a:shade val="30000"/>
                    <a:satMod val="115000"/>
                  </a:schemeClr>
                </a:gs>
                <a:gs pos="50000">
                  <a:schemeClr val="accent1">
                    <a:lumMod val="50000"/>
                    <a:shade val="67500"/>
                    <a:satMod val="115000"/>
                  </a:schemeClr>
                </a:gs>
                <a:gs pos="100000">
                  <a:schemeClr val="accent1">
                    <a:lumMod val="5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Récéption-Livraisons'!$B$19</c:f>
              <c:numCache>
                <c:formatCode>#,##0_ ;\-#,##0\ </c:formatCode>
                <c:ptCount val="1"/>
                <c:pt idx="0">
                  <c:v>215110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9D4E-43C7-83D6-B20685DCA1D8}"/>
            </c:ext>
          </c:extLst>
        </c:ser>
        <c:ser>
          <c:idx val="19"/>
          <c:order val="19"/>
          <c:tx>
            <c:strRef>
              <c:f>'Résumé Récéption-Livraisons'!$A$21</c:f>
              <c:strCache>
                <c:ptCount val="1"/>
                <c:pt idx="0">
                  <c:v>Blé Top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20000"/>
                    <a:lumOff val="80000"/>
                    <a:shade val="30000"/>
                    <a:satMod val="115000"/>
                  </a:schemeClr>
                </a:gs>
                <a:gs pos="50000">
                  <a:schemeClr val="accent3">
                    <a:lumMod val="20000"/>
                    <a:lumOff val="80000"/>
                    <a:shade val="67500"/>
                    <a:satMod val="115000"/>
                  </a:schemeClr>
                </a:gs>
                <a:gs pos="100000">
                  <a:schemeClr val="accent3">
                    <a:lumMod val="20000"/>
                    <a:lumOff val="8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Récéption-Livraisons'!$B$21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0-9D4E-43C7-83D6-B20685DCA1D8}"/>
            </c:ext>
          </c:extLst>
        </c:ser>
        <c:ser>
          <c:idx val="20"/>
          <c:order val="20"/>
          <c:tx>
            <c:strRef>
              <c:f>'Résumé Récéption-Livraisons'!$A$22</c:f>
              <c:strCache>
                <c:ptCount val="1"/>
                <c:pt idx="0">
                  <c:v>Blé four.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40000"/>
                    <a:lumOff val="60000"/>
                    <a:shade val="30000"/>
                    <a:satMod val="115000"/>
                  </a:schemeClr>
                </a:gs>
                <a:gs pos="50000">
                  <a:schemeClr val="accent3">
                    <a:lumMod val="40000"/>
                    <a:lumOff val="60000"/>
                    <a:shade val="67500"/>
                    <a:satMod val="115000"/>
                  </a:schemeClr>
                </a:gs>
                <a:gs pos="100000">
                  <a:schemeClr val="accent3">
                    <a:lumMod val="40000"/>
                    <a:lumOff val="6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Récéption-Livraisons'!$B$22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1-9D4E-43C7-83D6-B20685DCA1D8}"/>
            </c:ext>
          </c:extLst>
        </c:ser>
        <c:ser>
          <c:idx val="21"/>
          <c:order val="21"/>
          <c:tx>
            <c:strRef>
              <c:f>'Résumé Récéption-Livraisons'!$A$23</c:f>
              <c:strCache>
                <c:ptCount val="1"/>
                <c:pt idx="0">
                  <c:v>Orge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60000"/>
                    <a:lumOff val="40000"/>
                    <a:shade val="30000"/>
                    <a:satMod val="115000"/>
                  </a:schemeClr>
                </a:gs>
                <a:gs pos="50000">
                  <a:schemeClr val="accent3">
                    <a:lumMod val="60000"/>
                    <a:lumOff val="40000"/>
                    <a:shade val="67500"/>
                    <a:satMod val="115000"/>
                  </a:schemeClr>
                </a:gs>
                <a:gs pos="100000">
                  <a:schemeClr val="accent3">
                    <a:lumMod val="60000"/>
                    <a:lumOff val="40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7A9226A2-F379-45C0-A6E7-39D6F5D9E667}" type="SERIESNAME">
                      <a:rPr lang="en-US"/>
                      <a:pPr/>
                      <a:t>[NOM DE SÉRIE]</a:t>
                    </a:fld>
                    <a:r>
                      <a:rPr lang="en-US"/>
                      <a:t> BIO</a:t>
                    </a:r>
                    <a:endParaRPr lang="en-US" baseline="0"/>
                  </a:p>
                  <a:p>
                    <a:fld id="{5263B79D-9D79-4FE1-8B49-F5E6353D6F1C}" type="VALUE">
                      <a:rPr lang="en-US"/>
                      <a:pPr/>
                      <a:t>[VALEUR]</a:t>
                    </a:fld>
                    <a:endParaRPr lang="fr-CH"/>
                  </a:p>
                </c:rich>
              </c:tx>
              <c:dLblPos val="inBase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0-9A85-4A15-A839-8039DC35B7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Récéption-Livraisons'!$B$23</c:f>
              <c:numCache>
                <c:formatCode>#,##0_ ;\-#,##0\ </c:formatCode>
                <c:ptCount val="1"/>
                <c:pt idx="0">
                  <c:v>18000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2-9D4E-43C7-83D6-B20685DCA1D8}"/>
            </c:ext>
          </c:extLst>
        </c:ser>
        <c:ser>
          <c:idx val="22"/>
          <c:order val="22"/>
          <c:tx>
            <c:strRef>
              <c:f>'Résumé Récéption-Livraisons'!$A$24</c:f>
              <c:strCache>
                <c:ptCount val="1"/>
                <c:pt idx="0">
                  <c:v>Pois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shade val="30000"/>
                    <a:satMod val="115000"/>
                  </a:schemeClr>
                </a:gs>
                <a:gs pos="50000">
                  <a:schemeClr val="accent3">
                    <a:shade val="67500"/>
                    <a:satMod val="115000"/>
                  </a:schemeClr>
                </a:gs>
                <a:gs pos="100000">
                  <a:schemeClr val="accent3"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Récéption-Livraisons'!$B$24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3-9D4E-43C7-83D6-B20685DCA1D8}"/>
            </c:ext>
          </c:extLst>
        </c:ser>
        <c:ser>
          <c:idx val="23"/>
          <c:order val="23"/>
          <c:tx>
            <c:strRef>
              <c:f>'Résumé Récéption-Livraisons'!$A$25</c:f>
              <c:strCache>
                <c:ptCount val="1"/>
                <c:pt idx="0">
                  <c:v>Pois - Orge</c:v>
                </c:pt>
              </c:strCache>
            </c:strRef>
          </c:tx>
          <c:spPr>
            <a:gradFill flip="none" rotWithShape="1">
              <a:gsLst>
                <a:gs pos="0">
                  <a:schemeClr val="accent3">
                    <a:lumMod val="75000"/>
                    <a:shade val="30000"/>
                    <a:satMod val="115000"/>
                  </a:schemeClr>
                </a:gs>
                <a:gs pos="50000">
                  <a:schemeClr val="accent3">
                    <a:lumMod val="75000"/>
                    <a:shade val="67500"/>
                    <a:satMod val="115000"/>
                  </a:schemeClr>
                </a:gs>
                <a:gs pos="100000">
                  <a:schemeClr val="accent3">
                    <a:lumMod val="75000"/>
                    <a:shade val="100000"/>
                    <a:satMod val="115000"/>
                  </a:scheme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val>
            <c:numRef>
              <c:f>'Résumé Récéption-Livraisons'!$B$25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4-9D4E-43C7-83D6-B20685DCA1D8}"/>
            </c:ext>
          </c:extLst>
        </c:ser>
        <c:ser>
          <c:idx val="24"/>
          <c:order val="24"/>
          <c:tx>
            <c:strRef>
              <c:f>'Résumé Récéption-Livraisons'!$A$26</c:f>
              <c:strCache>
                <c:ptCount val="1"/>
                <c:pt idx="0">
                  <c:v>Féverole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val>
            <c:numRef>
              <c:f>'Résumé Récéption-Livraisons'!$B$26</c:f>
              <c:numCache>
                <c:formatCode>#,##0_ ;\-#,##0\ 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5-9D4E-43C7-83D6-B20685DCA1D8}"/>
            </c:ext>
          </c:extLst>
        </c:ser>
        <c:ser>
          <c:idx val="25"/>
          <c:order val="25"/>
          <c:tx>
            <c:strRef>
              <c:f>'Résumé Récéption-Livraisons'!$A$27</c:f>
              <c:strCache>
                <c:ptCount val="1"/>
                <c:pt idx="0">
                  <c:v>Total BIO</c:v>
                </c:pt>
              </c:strCache>
            </c:strRef>
          </c:tx>
          <c:spPr>
            <a:solidFill>
              <a:schemeClr val="tx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Récéption-Livraisons'!$B$27</c:f>
              <c:numCache>
                <c:formatCode>#,##0_ ;\-#,##0\ </c:formatCode>
                <c:ptCount val="1"/>
                <c:pt idx="0">
                  <c:v>18000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6-9D4E-43C7-83D6-B20685DCA1D8}"/>
            </c:ext>
          </c:extLst>
        </c:ser>
        <c:ser>
          <c:idx val="26"/>
          <c:order val="26"/>
          <c:tx>
            <c:strRef>
              <c:f>'Résumé Récéption-Livraisons'!$A$32</c:f>
              <c:strCache>
                <c:ptCount val="1"/>
                <c:pt idx="0">
                  <c:v>Total</c:v>
                </c:pt>
              </c:strCache>
            </c:strRef>
          </c:tx>
          <c:spPr>
            <a:gradFill flip="none" rotWithShape="1">
              <a:gsLst>
                <a:gs pos="0">
                  <a:srgbClr val="00B050">
                    <a:shade val="30000"/>
                    <a:satMod val="115000"/>
                  </a:srgbClr>
                </a:gs>
                <a:gs pos="50000">
                  <a:srgbClr val="00B050">
                    <a:shade val="67500"/>
                    <a:satMod val="115000"/>
                  </a:srgbClr>
                </a:gs>
                <a:gs pos="100000">
                  <a:srgbClr val="00B050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noFill/>
            </a:ln>
            <a:effectLst/>
          </c:spPr>
          <c:invertIfNegative val="0"/>
          <c:dLbls>
            <c:dLbl>
              <c:idx val="0"/>
              <c:numFmt formatCode="#,##0" sourceLinked="0"/>
              <c:spPr>
                <a:noFill/>
                <a:ln>
                  <a:noFill/>
                </a:ln>
                <a:effectLst/>
              </c:spPr>
              <c:txPr>
                <a:bodyPr rot="-5400000" spcFirstLastPara="1" vertOverflow="ellipsis" wrap="square" lIns="38100" tIns="19050" rIns="38100" bIns="19050" anchor="ctr" anchorCtr="0">
                  <a:spAutoFit/>
                </a:bodyPr>
                <a:lstStyle/>
                <a:p>
                  <a:pPr algn="ctr">
                    <a:defRPr sz="9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Base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DF0-4305-9A87-5FEAFD99506A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'Résumé Récéption-Livraisons'!$B$32</c:f>
              <c:numCache>
                <c:formatCode>#,##0_ ;\-#,##0\ </c:formatCode>
                <c:ptCount val="1"/>
                <c:pt idx="0">
                  <c:v>233110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7-9D4E-43C7-83D6-B20685DCA1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30453360"/>
        <c:axId val="53045598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'Résumé Récéption-Livraisons'!$A$2</c15:sqref>
                        </c15:formulaRef>
                      </c:ext>
                    </c:extLst>
                    <c:strCache>
                      <c:ptCount val="1"/>
                      <c:pt idx="0">
                        <c:v>Suisse Garantie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'Résumé Récéption-Livraisons'!$B$2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9D4E-43C7-83D6-B20685DCA1D8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Récéption-Livraisons'!$A$8</c15:sqref>
                        </c15:formulaRef>
                      </c:ext>
                    </c:extLst>
                    <c:strCache>
                      <c:ptCount val="1"/>
                      <c:pt idx="0">
                        <c:v>Ip-Suisse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Récéption-Livraisons'!$B$8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33-9D4E-43C7-83D6-B20685DCA1D8}"/>
                  </c:ext>
                </c:extLst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Récéption-Livraisons'!$A$13</c15:sqref>
                        </c15:formulaRef>
                      </c:ext>
                    </c:extLst>
                    <c:strCache>
                      <c:ptCount val="1"/>
                      <c:pt idx="0">
                        <c:v>Fourrager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Récéption-Livraisons'!$B$13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38-9D4E-43C7-83D6-B20685DCA1D8}"/>
                  </c:ext>
                </c:extLst>
              </c15:ser>
            </c15:filteredBarSeries>
            <c15:filteredBarSeries>
              <c15:ser>
                <c:idx val="18"/>
                <c:order val="1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Récéption-Livraisons'!$A$20</c15:sqref>
                        </c15:formulaRef>
                      </c:ext>
                    </c:extLst>
                    <c:strCache>
                      <c:ptCount val="1"/>
                      <c:pt idx="0">
                        <c:v>Bio</c:v>
                      </c:pt>
                    </c:strCache>
                  </c:strRef>
                </c:tx>
                <c:spPr>
                  <a:solidFill>
                    <a:schemeClr val="accent1">
                      <a:lumMod val="8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'Résumé Récéption-Livraisons'!$B$20</c15:sqref>
                        </c15:formulaRef>
                      </c:ext>
                    </c:extLst>
                    <c:numCache>
                      <c:formatCode>General</c:formatCode>
                      <c:ptCount val="1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3F-9D4E-43C7-83D6-B20685DCA1D8}"/>
                  </c:ext>
                </c:extLst>
              </c15:ser>
            </c15:filteredBarSeries>
          </c:ext>
        </c:extLst>
      </c:barChart>
      <c:catAx>
        <c:axId val="5304533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30455984"/>
        <c:crosses val="autoZero"/>
        <c:auto val="1"/>
        <c:lblAlgn val="ctr"/>
        <c:lblOffset val="100"/>
        <c:noMultiLvlLbl val="0"/>
      </c:catAx>
      <c:valAx>
        <c:axId val="530455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_ ;\-#,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45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ECD717F-B6A6-4C67-9F8A-76767E3E850E}">
  <sheetPr codeName="Graphique7">
    <tabColor theme="0" tint="-0.499984740745262"/>
  </sheetPr>
  <sheetViews>
    <sheetView zoomScale="107" workbookViewId="0" zoomToFit="1"/>
  </sheetViews>
  <pageMargins left="0.25" right="0.25" top="0.31" bottom="0.32" header="0.3" footer="0.3"/>
  <pageSetup paperSize="9" orientation="landscape" verticalDpi="597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323850</xdr:colOff>
      <xdr:row>1</xdr:row>
      <xdr:rowOff>0</xdr:rowOff>
    </xdr:from>
    <xdr:to>
      <xdr:col>4</xdr:col>
      <xdr:colOff>476250</xdr:colOff>
      <xdr:row>3</xdr:row>
      <xdr:rowOff>19050</xdr:rowOff>
    </xdr:to>
    <xdr:sp macro="[0]!ActualiserRésumé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>
          <a:spLocks noChangeAspect="1"/>
        </xdr:cNvSpPr>
      </xdr:nvSpPr>
      <xdr:spPr>
        <a:xfrm>
          <a:off x="2428875" y="219075"/>
          <a:ext cx="1790700" cy="495300"/>
        </a:xfrm>
        <a:prstGeom prst="rect">
          <a:avLst/>
        </a:prstGeom>
        <a:solidFill>
          <a:schemeClr val="accent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2000" b="0"/>
            <a:t>Actualiser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0130327" cy="688114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2F74E5A-D4F7-44D7-90A4-C6C35A4D339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Martin" refreshedDate="43249.338843055557" createdVersion="5" refreshedVersion="6" minRefreshableVersion="3" recordCount="17" xr:uid="{00000000-000A-0000-FFFF-FFFF33000000}">
  <cacheSource type="worksheet">
    <worksheetSource name="Tableau1"/>
  </cacheSource>
  <cacheFields count="13">
    <cacheField name="Date" numFmtId="14">
      <sharedItems containsSemiMixedTypes="0" containsNonDate="0" containsDate="1" containsString="0" minDate="2018-05-28T00:00:00" maxDate="2018-05-29T00:00:00" count="1">
        <d v="2018-05-28T00:00:00"/>
      </sharedItems>
      <fieldGroup par="12" base="0">
        <rangePr groupBy="days" startDate="2018-05-28T00:00:00" endDate="2018-05-29T00:00:00"/>
        <groupItems count="368">
          <s v="&lt;28.05.2018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29.05.2018"/>
        </groupItems>
      </fieldGroup>
    </cacheField>
    <cacheField name="Producteurs" numFmtId="49">
      <sharedItems containsBlank="1" count="58">
        <s v="BALIMANN ERWIN"/>
        <s v="FLACTION BERNARD"/>
        <s v="DURUSSEL JOSE-CHARLES"/>
        <s v="BENOIT ALEXANDRE"/>
        <s v="CORREVON WILLY"/>
        <s v="SIEGENTHALER CHRISTIAN"/>
        <s v="MIEVILLE ROLAND"/>
        <s v="HENRY PATRICK"/>
        <s v="PEGUIRON P.-ANDRE"/>
        <s v="GALLANDAT THIERRY"/>
        <s v="BEUTLER ROBERT"/>
        <s v="CHAILLET ANDRE"/>
        <s v="SOLTERMANN MICHEL"/>
        <s v="STEGMANN ULRICH"/>
        <s v="VULLIEMIN REMY &amp; GILLES"/>
        <s v="DESPLAND VINCENT"/>
        <s v="ANKEN FREDY"/>
        <s v="GALLANDAT YOANN" u="1"/>
        <m u="1"/>
        <s v="MERCIER FREDERIC" u="1"/>
        <s v="Beney Michel" u="1"/>
        <s v="FURTER PHILIPPE" u="1"/>
        <s v="Gallandat Loïc" u="1"/>
        <s v="GALLANDAT LOIC" u="1"/>
        <s v="Péguiron Pierre-André" u="1"/>
        <s v="Messerli Louis" u="1"/>
        <s v="TACHERON MARC" u="1"/>
        <s v="BERTSCHY-CHEVALLEY" u="1"/>
        <s v="GALLET YVES" u="1"/>
        <s v="BENEY JEAN-MICHEL" u="1"/>
        <s v="Péguiron Gilbert" u="1"/>
        <s v="Jacquéry Athos" u="1"/>
        <s v="BURDET CLAUDE" u="1"/>
        <s v="Tanner Claude" u="1"/>
        <s v="COSENDAI CHRISTIAN" u="1"/>
        <s v="REBEAUD CLAUDE-ALAIN" u="1"/>
        <s v="GALLANDAT ANDRE" u="1"/>
        <s v="MARREL NICOLAS" u="1"/>
        <s v="ISELI-PELLAUX MONIQUE" u="1"/>
        <s v="PEGUIRON GILBERT" u="1"/>
        <s v="CORNU CLAUDE-ALAIN" u="1"/>
        <s v="Chevalley Claude" u="1"/>
        <s v="Durussel José" u="1"/>
        <s v="JAQUIERY ATHOS" u="1"/>
        <s v="GALLANDAT GILLES" u="1"/>
        <s v="GENILLOD THIERRY" u="1"/>
        <s v="JAQUIERY YVES Démoret" u="1"/>
        <s v="STREIT JUERG" u="1"/>
        <s v="PAHUD CHRISTOPHE" u="1"/>
        <s v="Durussel Marc" u="1"/>
        <s v="HENRY CYRIL" u="1"/>
        <s v="CHAUTEMS MARC-HENRI" u="1"/>
        <s v="Monnier Jean-Régis" u="1"/>
        <s v="PEGUIRON CLAUDE" u="1"/>
        <s v="Tanner Fabrice" u="1"/>
        <s v="POCHON RONALD" u="1"/>
        <s v="MARENDAZ EDGAR" u="1"/>
        <s v="JAQUIERY YVES Bioley-Magnoux" u="1"/>
      </sharedItems>
    </cacheField>
    <cacheField name="Céréale" numFmtId="49">
      <sharedItems containsBlank="1" count="12">
        <s v="Orge"/>
        <m u="1"/>
        <s v="Maïs" u="1"/>
        <s v="Blé fourrager" u="1"/>
        <s v="Tournesol" u="1"/>
        <s v="Pois - Orge" u="1"/>
        <s v="Colza conv." u="1"/>
        <s v="Blé I" u="1"/>
        <s v="Blé II" u="1"/>
        <s v="Pois" u="1"/>
        <s v="Blé Top" u="1"/>
        <s v="Triticale" u="1"/>
      </sharedItems>
    </cacheField>
    <cacheField name="Labels" numFmtId="0">
      <sharedItems containsBlank="1" count="8">
        <s v="Fourrager"/>
        <s v="BIO"/>
        <m u="1"/>
        <s v="Oléagineux" u="1"/>
        <s v="Suisse Garantie" u="1"/>
        <s v="IP-Suisse" u="1"/>
        <s v="Germé" u="1"/>
        <s v="Reconversion" u="1"/>
      </sharedItems>
    </cacheField>
    <cacheField name="Silo / Cell." numFmtId="0">
      <sharedItems containsSemiMixedTypes="0" containsString="0" containsNumber="1" containsInteger="1" minValue="101" maxValue="529" count="20">
        <n v="301"/>
        <n v="210"/>
        <n v="302"/>
        <n v="208"/>
        <n v="529" u="1"/>
        <n v="401" u="1"/>
        <n v="201" u="1"/>
        <n v="501" u="1"/>
        <n v="212" u="1"/>
        <n v="220" u="1"/>
        <n v="102" u="1"/>
        <n v="226" u="1"/>
        <n v="509" u="1"/>
        <n v="118" u="1"/>
        <n v="402" u="1"/>
        <n v="502" u="1"/>
        <n v="101" u="1"/>
        <n v="305" u="1"/>
        <n v="105" u="1"/>
        <n v="505" u="1"/>
      </sharedItems>
    </cacheField>
    <cacheField name="Quantité en kg" numFmtId="3">
      <sharedItems containsSemiMixedTypes="0" containsString="0" containsNumber="1" containsInteger="1" minValue="3000" maxValue="25000"/>
    </cacheField>
    <cacheField name="H2O" numFmtId="167">
      <sharedItems containsSemiMixedTypes="0" containsString="0" containsNumber="1" minValue="11" maxValue="14"/>
    </cacheField>
    <cacheField name="Kg/hl" numFmtId="167">
      <sharedItems containsSemiMixedTypes="0" containsString="0" containsNumber="1" containsInteger="1" minValue="62" maxValue="70"/>
    </cacheField>
    <cacheField name="TCH" numFmtId="1">
      <sharedItems containsNonDate="0" containsString="0" containsBlank="1"/>
    </cacheField>
    <cacheField name="Prot." numFmtId="167">
      <sharedItems containsNonDate="0" containsString="0" containsBlank="1"/>
    </cacheField>
    <cacheField name="N° bulletin" numFmtId="1">
      <sharedItems containsString="0" containsBlank="1" containsNumber="1" containsInteger="1" minValue="7894" maxValue="7894"/>
    </cacheField>
    <cacheField name="Reprise" numFmtId="0">
      <sharedItems containsBlank="1" count="8">
        <s v="Vendu"/>
        <s v="Producteur"/>
        <s v="CM UFA"/>
        <m/>
        <s v="Kunz-kunath" u="1"/>
        <s v="UFA" u="1"/>
        <s v="Rytz" u="1"/>
        <s v="Compte UFA" u="1"/>
      </sharedItems>
    </cacheField>
    <cacheField name="Mois" numFmtId="0" databaseField="0">
      <fieldGroup base="0">
        <rangePr groupBy="months" startDate="2018-05-28T00:00:00" endDate="2018-05-29T00:00:00"/>
        <groupItems count="14">
          <s v="&lt;28.05.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.05.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ylvain Martin" refreshedDate="43249.340080787035" createdVersion="6" refreshedVersion="6" minRefreshableVersion="3" recordCount="1" xr:uid="{FDE2A972-92FF-413B-825C-80EB84FC3332}">
  <cacheSource type="worksheet">
    <worksheetSource name="Tableau7"/>
  </cacheSource>
  <cacheFields count="12">
    <cacheField name="Date" numFmtId="14">
      <sharedItems containsNonDate="0" containsDate="1" containsString="0" containsBlank="1" minDate="2018-04-24T00:00:00" maxDate="2018-04-25T00:00:00" count="2">
        <m/>
        <d v="2018-04-24T00:00:00" u="1"/>
      </sharedItems>
    </cacheField>
    <cacheField name="Céréale" numFmtId="0">
      <sharedItems containsBlank="1" count="3">
        <s v="Orge"/>
        <m u="1"/>
        <s v="Pois" u="1"/>
      </sharedItems>
    </cacheField>
    <cacheField name="Label" numFmtId="0">
      <sharedItems/>
    </cacheField>
    <cacheField name="Silo / Cell." numFmtId="0">
      <sharedItems containsSemiMixedTypes="0" containsString="0" containsNumber="1" containsInteger="1" minValue="301" maxValue="301"/>
    </cacheField>
    <cacheField name="Quantité en kg" numFmtId="3">
      <sharedItems containsSemiMixedTypes="0" containsString="0" containsNumber="1" containsInteger="1" minValue="10000" maxValue="10000"/>
    </cacheField>
    <cacheField name="N° disposition" numFmtId="0">
      <sharedItems containsNonDate="0" containsString="0" containsBlank="1"/>
    </cacheField>
    <cacheField name="Moulin" numFmtId="0">
      <sharedItems containsBlank="1" count="6">
        <s v="CM UFA"/>
        <m u="1"/>
        <s v="Kunz-kunath" u="1"/>
        <s v="UFA" u="1"/>
        <s v="Swissmill" u="1"/>
        <s v="Producteur" u="1"/>
      </sharedItems>
    </cacheField>
    <cacheField name="Transporteur" numFmtId="0">
      <sharedItems containsNonDate="0" containsString="0" containsBlank="1"/>
    </cacheField>
    <cacheField name="N°Plaque / N° Wagons" numFmtId="0">
      <sharedItems containsNonDate="0" containsString="0" containsBlank="1"/>
    </cacheField>
    <cacheField name="N°echantillons" numFmtId="0">
      <sharedItems containsNonDate="0" containsString="0" containsBlank="1"/>
    </cacheField>
    <cacheField name="Remarques" numFmtId="0">
      <sharedItems containsNonDate="0" containsString="0" containsBlank="1"/>
    </cacheField>
    <cacheField name="Visa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x v="0"/>
    <x v="0"/>
    <x v="0"/>
    <x v="0"/>
    <n v="25000"/>
    <n v="12"/>
    <n v="70"/>
    <m/>
    <m/>
    <n v="7894"/>
    <x v="0"/>
  </r>
  <r>
    <x v="0"/>
    <x v="1"/>
    <x v="0"/>
    <x v="0"/>
    <x v="0"/>
    <n v="23000"/>
    <n v="12"/>
    <n v="70"/>
    <m/>
    <m/>
    <m/>
    <x v="1"/>
  </r>
  <r>
    <x v="0"/>
    <x v="2"/>
    <x v="0"/>
    <x v="0"/>
    <x v="0"/>
    <n v="21450"/>
    <n v="13"/>
    <n v="68"/>
    <m/>
    <m/>
    <m/>
    <x v="2"/>
  </r>
  <r>
    <x v="0"/>
    <x v="3"/>
    <x v="0"/>
    <x v="1"/>
    <x v="1"/>
    <n v="5000"/>
    <n v="12.5"/>
    <n v="66"/>
    <m/>
    <m/>
    <m/>
    <x v="3"/>
  </r>
  <r>
    <x v="0"/>
    <x v="4"/>
    <x v="0"/>
    <x v="0"/>
    <x v="0"/>
    <n v="12360"/>
    <n v="14"/>
    <n v="69"/>
    <m/>
    <m/>
    <m/>
    <x v="3"/>
  </r>
  <r>
    <x v="0"/>
    <x v="5"/>
    <x v="0"/>
    <x v="0"/>
    <x v="0"/>
    <n v="4020"/>
    <n v="12"/>
    <n v="64"/>
    <m/>
    <m/>
    <m/>
    <x v="3"/>
  </r>
  <r>
    <x v="0"/>
    <x v="6"/>
    <x v="0"/>
    <x v="0"/>
    <x v="0"/>
    <n v="11000"/>
    <n v="11"/>
    <n v="68"/>
    <m/>
    <m/>
    <m/>
    <x v="3"/>
  </r>
  <r>
    <x v="0"/>
    <x v="7"/>
    <x v="0"/>
    <x v="0"/>
    <x v="2"/>
    <n v="12000"/>
    <n v="12"/>
    <n v="62"/>
    <m/>
    <m/>
    <m/>
    <x v="3"/>
  </r>
  <r>
    <x v="0"/>
    <x v="8"/>
    <x v="0"/>
    <x v="0"/>
    <x v="2"/>
    <n v="18960"/>
    <n v="11.1"/>
    <n v="66"/>
    <m/>
    <m/>
    <m/>
    <x v="3"/>
  </r>
  <r>
    <x v="0"/>
    <x v="9"/>
    <x v="0"/>
    <x v="0"/>
    <x v="2"/>
    <n v="17890"/>
    <n v="11.6"/>
    <n v="70"/>
    <m/>
    <m/>
    <m/>
    <x v="3"/>
  </r>
  <r>
    <x v="0"/>
    <x v="10"/>
    <x v="0"/>
    <x v="0"/>
    <x v="2"/>
    <n v="3770"/>
    <n v="11.8"/>
    <n v="68"/>
    <m/>
    <m/>
    <m/>
    <x v="3"/>
  </r>
  <r>
    <x v="0"/>
    <x v="11"/>
    <x v="0"/>
    <x v="0"/>
    <x v="2"/>
    <n v="21000"/>
    <n v="12.6"/>
    <n v="69"/>
    <m/>
    <m/>
    <m/>
    <x v="3"/>
  </r>
  <r>
    <x v="0"/>
    <x v="12"/>
    <x v="0"/>
    <x v="0"/>
    <x v="2"/>
    <n v="12300"/>
    <n v="12"/>
    <n v="67"/>
    <m/>
    <m/>
    <m/>
    <x v="3"/>
  </r>
  <r>
    <x v="0"/>
    <x v="13"/>
    <x v="0"/>
    <x v="1"/>
    <x v="1"/>
    <n v="3000"/>
    <n v="12.5"/>
    <n v="67"/>
    <m/>
    <m/>
    <m/>
    <x v="3"/>
  </r>
  <r>
    <x v="0"/>
    <x v="14"/>
    <x v="0"/>
    <x v="1"/>
    <x v="3"/>
    <n v="10000"/>
    <n v="12.3"/>
    <n v="69"/>
    <m/>
    <m/>
    <m/>
    <x v="3"/>
  </r>
  <r>
    <x v="0"/>
    <x v="15"/>
    <x v="0"/>
    <x v="0"/>
    <x v="2"/>
    <n v="14560"/>
    <n v="12.3"/>
    <n v="68"/>
    <m/>
    <m/>
    <m/>
    <x v="3"/>
  </r>
  <r>
    <x v="0"/>
    <x v="16"/>
    <x v="0"/>
    <x v="0"/>
    <x v="2"/>
    <n v="17800"/>
    <n v="12"/>
    <n v="70"/>
    <m/>
    <m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s v="Fourrager"/>
    <n v="301"/>
    <n v="10000"/>
    <m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5" indent="0" outline="1" outlineData="1" rowHeaderCaption="Producteurs" colHeaderCaption="Label" fieldListSortAscending="1">
  <location ref="A6:D59" firstHeaderRow="1" firstDataRow="2" firstDataCol="1" rowPageCount="3" colPageCount="1"/>
  <pivotFields count="13">
    <pivotField axis="axisPage" subtotalTop="0" showAll="0" insertBlankRow="1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 insertBlankRow="1" includeNewItemsInFilter="1" sortType="ascending">
      <items count="59">
        <item x="16"/>
        <item x="0"/>
        <item m="1" x="29"/>
        <item m="1" x="20"/>
        <item x="3"/>
        <item m="1" x="27"/>
        <item x="10"/>
        <item m="1" x="32"/>
        <item x="11"/>
        <item m="1" x="51"/>
        <item m="1" x="41"/>
        <item m="1" x="40"/>
        <item x="4"/>
        <item m="1" x="34"/>
        <item x="15"/>
        <item m="1" x="42"/>
        <item x="2"/>
        <item m="1" x="49"/>
        <item x="1"/>
        <item m="1" x="21"/>
        <item m="1" x="36"/>
        <item m="1" x="44"/>
        <item m="1" x="23"/>
        <item m="1" x="22"/>
        <item x="9"/>
        <item m="1" x="17"/>
        <item m="1" x="28"/>
        <item m="1" x="45"/>
        <item m="1" x="50"/>
        <item x="7"/>
        <item m="1" x="38"/>
        <item m="1" x="31"/>
        <item m="1" x="43"/>
        <item m="1" x="57"/>
        <item m="1" x="46"/>
        <item m="1" x="56"/>
        <item m="1" x="37"/>
        <item m="1" x="19"/>
        <item m="1" x="25"/>
        <item x="6"/>
        <item m="1" x="52"/>
        <item m="1" x="48"/>
        <item m="1" x="53"/>
        <item m="1" x="39"/>
        <item m="1" x="30"/>
        <item x="8"/>
        <item m="1" x="24"/>
        <item m="1" x="55"/>
        <item m="1" x="35"/>
        <item x="5"/>
        <item x="12"/>
        <item x="13"/>
        <item m="1" x="47"/>
        <item m="1" x="26"/>
        <item m="1" x="33"/>
        <item m="1" x="54"/>
        <item x="14"/>
        <item m="1" x="18"/>
        <item t="default"/>
      </items>
    </pivotField>
    <pivotField axis="axisRow" subtotalTop="0" showAll="0" insertBlankRow="1" sortType="ascending">
      <items count="13">
        <item m="1" x="3"/>
        <item m="1" x="7"/>
        <item m="1" x="8"/>
        <item m="1" x="10"/>
        <item m="1" x="6"/>
        <item m="1" x="2"/>
        <item x="0"/>
        <item m="1" x="9"/>
        <item m="1" x="5"/>
        <item m="1" x="4"/>
        <item m="1" x="11"/>
        <item m="1" x="1"/>
        <item t="default"/>
      </items>
    </pivotField>
    <pivotField axis="axisCol" subtotalTop="0" showAll="0" insertBlankRow="1" sortType="descending">
      <items count="9">
        <item m="1" x="2"/>
        <item m="1" x="4"/>
        <item m="1" x="7"/>
        <item m="1" x="3"/>
        <item m="1" x="5"/>
        <item m="1" x="6"/>
        <item x="0"/>
        <item x="1"/>
        <item t="default"/>
      </items>
    </pivotField>
    <pivotField axis="axisPage" subtotalTop="0" multipleItemSelectionAllowed="1" showAll="0" insertBlankRow="1">
      <items count="21">
        <item m="1" x="16"/>
        <item m="1" x="18"/>
        <item m="1" x="6"/>
        <item m="1" x="19"/>
        <item m="1" x="13"/>
        <item x="0"/>
        <item m="1" x="10"/>
        <item m="1" x="15"/>
        <item m="1" x="5"/>
        <item m="1" x="7"/>
        <item m="1" x="8"/>
        <item m="1" x="4"/>
        <item m="1" x="11"/>
        <item m="1" x="12"/>
        <item m="1" x="9"/>
        <item m="1" x="17"/>
        <item m="1" x="14"/>
        <item x="1"/>
        <item x="2"/>
        <item x="3"/>
        <item t="default"/>
      </items>
    </pivotField>
    <pivotField dataField="1" numFmtId="3" subtotalTop="0" showAll="0" insertBlankRow="1"/>
    <pivotField subtotalTop="0" showAll="0" insertBlankRow="1"/>
    <pivotField subtotalTop="0" showAll="0" insertBlankRow="1"/>
    <pivotField subtotalTop="0" showAll="0" insertBlankRow="1"/>
    <pivotField subtotalTop="0" showAll="0" insertBlankRow="1"/>
    <pivotField subtotalTop="0" showAll="0" insertBlankRow="1"/>
    <pivotField axis="axisPage" subtotalTop="0" showAll="0" insertBlankRow="1" sortType="descending">
      <items count="9">
        <item x="3"/>
        <item x="0"/>
        <item m="1" x="5"/>
        <item m="1" x="6"/>
        <item x="1"/>
        <item m="1" x="4"/>
        <item m="1" x="7"/>
        <item x="2"/>
        <item t="default"/>
      </items>
    </pivotField>
    <pivotField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1"/>
    <field x="2"/>
  </rowFields>
  <rowItems count="52">
    <i>
      <x/>
    </i>
    <i r="1">
      <x v="6"/>
    </i>
    <i t="blank">
      <x/>
    </i>
    <i>
      <x v="1"/>
    </i>
    <i r="1">
      <x v="6"/>
    </i>
    <i t="blank">
      <x v="1"/>
    </i>
    <i>
      <x v="4"/>
    </i>
    <i r="1">
      <x v="6"/>
    </i>
    <i t="blank">
      <x v="4"/>
    </i>
    <i>
      <x v="6"/>
    </i>
    <i r="1">
      <x v="6"/>
    </i>
    <i t="blank">
      <x v="6"/>
    </i>
    <i>
      <x v="8"/>
    </i>
    <i r="1">
      <x v="6"/>
    </i>
    <i t="blank">
      <x v="8"/>
    </i>
    <i>
      <x v="12"/>
    </i>
    <i r="1">
      <x v="6"/>
    </i>
    <i t="blank">
      <x v="12"/>
    </i>
    <i>
      <x v="14"/>
    </i>
    <i r="1">
      <x v="6"/>
    </i>
    <i t="blank">
      <x v="14"/>
    </i>
    <i>
      <x v="16"/>
    </i>
    <i r="1">
      <x v="6"/>
    </i>
    <i t="blank">
      <x v="16"/>
    </i>
    <i>
      <x v="18"/>
    </i>
    <i r="1">
      <x v="6"/>
    </i>
    <i t="blank">
      <x v="18"/>
    </i>
    <i>
      <x v="24"/>
    </i>
    <i r="1">
      <x v="6"/>
    </i>
    <i t="blank">
      <x v="24"/>
    </i>
    <i>
      <x v="29"/>
    </i>
    <i r="1">
      <x v="6"/>
    </i>
    <i t="blank">
      <x v="29"/>
    </i>
    <i>
      <x v="39"/>
    </i>
    <i r="1">
      <x v="6"/>
    </i>
    <i t="blank">
      <x v="39"/>
    </i>
    <i>
      <x v="45"/>
    </i>
    <i r="1">
      <x v="6"/>
    </i>
    <i t="blank">
      <x v="45"/>
    </i>
    <i>
      <x v="49"/>
    </i>
    <i r="1">
      <x v="6"/>
    </i>
    <i t="blank">
      <x v="49"/>
    </i>
    <i>
      <x v="50"/>
    </i>
    <i r="1">
      <x v="6"/>
    </i>
    <i t="blank">
      <x v="50"/>
    </i>
    <i>
      <x v="51"/>
    </i>
    <i r="1">
      <x v="6"/>
    </i>
    <i t="blank">
      <x v="51"/>
    </i>
    <i>
      <x v="56"/>
    </i>
    <i r="1">
      <x v="6"/>
    </i>
    <i t="blank">
      <x v="56"/>
    </i>
    <i t="grand">
      <x/>
    </i>
  </rowItems>
  <colFields count="1">
    <field x="3"/>
  </colFields>
  <colItems count="3">
    <i>
      <x v="6"/>
    </i>
    <i>
      <x v="7"/>
    </i>
    <i t="grand">
      <x/>
    </i>
  </colItems>
  <pageFields count="3">
    <pageField fld="0" hier="-1"/>
    <pageField fld="4" hier="-1"/>
    <pageField fld="11" hier="-1"/>
  </pageFields>
  <dataFields count="1">
    <dataField name="Résumé" fld="5" baseField="0" baseItem="0"/>
  </dataFields>
  <formats count="1">
    <format dxfId="30">
      <pivotArea type="all" dataOnly="0" outline="0" fieldPosition="0"/>
    </format>
  </formats>
  <pivotTableStyleInfo name="PivotStyleMedium8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63C9BD-E638-4F80-92DB-C695849DC5C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3:L6" firstHeaderRow="1" firstDataRow="2" firstDataCol="1" rowPageCount="1" colPageCount="1"/>
  <pivotFields count="12">
    <pivotField axis="axisPage" compact="0" outline="0" showAll="0">
      <items count="3">
        <item m="1" x="1"/>
        <item x="0"/>
        <item t="default"/>
      </items>
    </pivotField>
    <pivotField axis="axisCol" compact="0" outline="0" showAll="0">
      <items count="4">
        <item m="1" x="1"/>
        <item x="0"/>
        <item m="1"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>
      <items count="7">
        <item m="1" x="1"/>
        <item m="1" x="3"/>
        <item m="1" x="2"/>
        <item m="1" x="5"/>
        <item x="0"/>
        <item m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2">
    <i>
      <x v="4"/>
    </i>
    <i t="grand">
      <x/>
    </i>
  </rowItems>
  <colFields count="1">
    <field x="1"/>
  </colFields>
  <colItems count="2">
    <i>
      <x v="1"/>
    </i>
    <i t="grand">
      <x/>
    </i>
  </colItems>
  <pageFields count="1">
    <pageField fld="0" hier="-1"/>
  </pageFields>
  <dataFields count="1">
    <dataField name="Somme de Quantité en kg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19" totalsRowCount="1" headerRowDxfId="112" dataDxfId="111" totalsRowDxfId="110">
  <autoFilter ref="A1:L18" xr:uid="{00000000-0009-0000-0100-000001000000}"/>
  <sortState ref="A2:L2">
    <sortCondition ref="A1:A2"/>
  </sortState>
  <tableColumns count="12">
    <tableColumn id="1" xr3:uid="{00000000-0010-0000-0000-000001000000}" name="Date" totalsRowLabel="Total" dataDxfId="109" totalsRowDxfId="108"/>
    <tableColumn id="2" xr3:uid="{00000000-0010-0000-0000-000002000000}" name="Producteurs" totalsRowFunction="count" dataDxfId="107" totalsRowDxfId="106"/>
    <tableColumn id="9" xr3:uid="{00000000-0010-0000-0000-000009000000}" name="Céréale" dataDxfId="105" totalsRowDxfId="104"/>
    <tableColumn id="12" xr3:uid="{00000000-0010-0000-0000-00000C000000}" name="Labels" dataDxfId="103" totalsRowDxfId="102"/>
    <tableColumn id="10" xr3:uid="{00000000-0010-0000-0000-00000A000000}" name="Silo / Cell." dataDxfId="101" totalsRowDxfId="100"/>
    <tableColumn id="13" xr3:uid="{00000000-0010-0000-0000-00000D000000}" name="Quantité en kg" totalsRowFunction="sum" dataDxfId="99" totalsRowDxfId="98"/>
    <tableColumn id="3" xr3:uid="{00000000-0010-0000-0000-000003000000}" name="H2O" dataDxfId="97" totalsRowDxfId="96"/>
    <tableColumn id="4" xr3:uid="{00000000-0010-0000-0000-000004000000}" name="Kg/hl" totalsRowDxfId="95"/>
    <tableColumn id="5" xr3:uid="{00000000-0010-0000-0000-000005000000}" name="TCH" dataDxfId="94" totalsRowDxfId="93"/>
    <tableColumn id="6" xr3:uid="{00000000-0010-0000-0000-000006000000}" name="Prot." dataDxfId="92" totalsRowDxfId="91"/>
    <tableColumn id="7" xr3:uid="{00000000-0010-0000-0000-000007000000}" name="N° bulletin" dataDxfId="90" totalsRowDxfId="89"/>
    <tableColumn id="11" xr3:uid="{00000000-0010-0000-0000-00000B000000}" name="Reprise" dataDxfId="88" totalsRowDxfId="8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1:L3" totalsRowCount="1" headerRowDxfId="86" dataDxfId="85" totalsRowDxfId="84">
  <autoFilter ref="A1:L2" xr:uid="{00000000-0009-0000-0100-000007000000}"/>
  <sortState ref="A2:J5">
    <sortCondition ref="A1:A5"/>
  </sortState>
  <tableColumns count="12">
    <tableColumn id="1" xr3:uid="{00000000-0010-0000-0100-000001000000}" name="Date" totalsRowLabel="Total" dataDxfId="83" totalsRowDxfId="82"/>
    <tableColumn id="2" xr3:uid="{00000000-0010-0000-0100-000002000000}" name="Céréale" totalsRowFunction="count" dataDxfId="81" totalsRowDxfId="80"/>
    <tableColumn id="3" xr3:uid="{00000000-0010-0000-0100-000003000000}" name="Label" dataDxfId="79" totalsRowDxfId="78"/>
    <tableColumn id="8" xr3:uid="{00000000-0010-0000-0100-000008000000}" name="Silo / Cell." dataDxfId="77" totalsRowDxfId="76"/>
    <tableColumn id="4" xr3:uid="{00000000-0010-0000-0100-000004000000}" name="Quantité en kg" totalsRowFunction="sum" dataDxfId="75" totalsRowDxfId="74"/>
    <tableColumn id="10" xr3:uid="{00000000-0010-0000-0100-00000A000000}" name="N° disposition" dataDxfId="73" totalsRowDxfId="72"/>
    <tableColumn id="5" xr3:uid="{00000000-0010-0000-0100-000005000000}" name="Moulin" dataDxfId="71" totalsRowDxfId="70"/>
    <tableColumn id="7" xr3:uid="{00000000-0010-0000-0100-000007000000}" name="Transporteur" dataDxfId="69" totalsRowDxfId="68"/>
    <tableColumn id="11" xr3:uid="{00000000-0010-0000-0100-00000B000000}" name="N°Plaque / N° Wagons" dataDxfId="67" totalsRowDxfId="66"/>
    <tableColumn id="6" xr3:uid="{00000000-0010-0000-0100-000006000000}" name="N°echantillons" dataDxfId="65" totalsRowDxfId="64"/>
    <tableColumn id="9" xr3:uid="{00000000-0010-0000-0100-000009000000}" name="Remarques" dataDxfId="63" totalsRowDxfId="62"/>
    <tableColumn id="12" xr3:uid="{10648D14-4AC4-4F40-B4F6-F6F609327166}" name="Visa" dataDxfId="61" totalsRowDxfId="60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2000000}" name="transfertcereales" displayName="transfertcereales" ref="A1:L3" totalsRowCount="1" headerRowDxfId="59" dataDxfId="58" totalsRowDxfId="57">
  <autoFilter ref="A1:L2" xr:uid="{00000000-0009-0000-0100-00000D000000}"/>
  <sortState ref="A2:L71">
    <sortCondition ref="A2:A72"/>
  </sortState>
  <tableColumns count="12">
    <tableColumn id="1" xr3:uid="{00000000-0010-0000-0200-000001000000}" name="Date" totalsRowLabel="Total" dataDxfId="56" totalsRowDxfId="55"/>
    <tableColumn id="2" xr3:uid="{00000000-0010-0000-0200-000002000000}" name="Céréale" totalsRowFunction="count" dataDxfId="54" totalsRowDxfId="53"/>
    <tableColumn id="3" xr3:uid="{00000000-0010-0000-0200-000003000000}" name="Label" dataDxfId="52" totalsRowDxfId="51"/>
    <tableColumn id="4" xr3:uid="{00000000-0010-0000-0200-000004000000}" name="Cellule départ" dataDxfId="50" totalsRowDxfId="49"/>
    <tableColumn id="5" xr3:uid="{00000000-0010-0000-0200-000005000000}" name="Cellules arrivée" dataDxfId="48" totalsRowDxfId="47"/>
    <tableColumn id="6" xr3:uid="{00000000-0010-0000-0200-000006000000}" name="Quantié Kg" totalsRowFunction="sum" dataDxfId="46" totalsRowDxfId="45"/>
    <tableColumn id="7" xr3:uid="{00000000-0010-0000-0200-000007000000}" name="H2O" dataDxfId="44" totalsRowDxfId="43"/>
    <tableColumn id="8" xr3:uid="{00000000-0010-0000-0200-000008000000}" name="Kg/hl" dataDxfId="42" totalsRowDxfId="41"/>
    <tableColumn id="11" xr3:uid="{00000000-0010-0000-0200-00000B000000}" name="Protéine" dataDxfId="40" totalsRowDxfId="39"/>
    <tableColumn id="12" xr3:uid="{00000000-0010-0000-0200-00000C000000}" name="Temps de chute" dataDxfId="38" totalsRowDxfId="37"/>
    <tableColumn id="9" xr3:uid="{00000000-0010-0000-0200-000009000000}" name="Remarque" dataDxfId="36" totalsRowDxfId="35"/>
    <tableColumn id="10" xr3:uid="{00000000-0010-0000-0200-00000A000000}" name="Visa" dataDxfId="34" totalsRowDxfId="33"/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1CCCC1-78CF-48A3-BED4-DE02F38280B9}" name="Tableau2" displayName="Tableau2" ref="A1:E104" totalsRowShown="0" tableBorderDxfId="32">
  <autoFilter ref="A1:E104" xr:uid="{78F2186B-71FB-439E-B7F1-E713259AB81D}"/>
  <tableColumns count="5">
    <tableColumn id="1" xr3:uid="{B8A12191-490C-419C-88B5-3283A3C8705E}" name="Silo"/>
    <tableColumn id="4" xr3:uid="{399B1EDF-5805-4406-94B6-2ACFC837008A}" name="Céréales"/>
    <tableColumn id="5" xr3:uid="{4A70C07C-5E54-4DD0-9E0F-757C8A353729}" name="Label"/>
    <tableColumn id="2" xr3:uid="{71B53581-D430-4ACA-8D5F-8D0FC8D608D2}" name="Total en Kg" dataDxfId="31">
      <calculatedColumnFormula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calculatedColumnFormula>
    </tableColumn>
    <tableColumn id="3" xr3:uid="{D7241749-E88B-420E-83B8-84EE406C065D}" name="Volum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FE2175-F336-4996-B070-CBE5BF473C41}" name="Tableau15" displayName="Tableau15" ref="A1:L28" totalsRowCount="1" headerRowDxfId="29" dataDxfId="27" totalsRowDxfId="25" headerRowBorderDxfId="28" tableBorderDxfId="26" totalsRowBorderDxfId="24">
  <autoFilter ref="A1:L27" xr:uid="{03579F3C-56B3-498C-BFEC-D7533BA29EB5}"/>
  <sortState ref="A2:L27">
    <sortCondition ref="A1:A27"/>
  </sortState>
  <tableColumns count="12">
    <tableColumn id="1" xr3:uid="{6561821A-1C21-4110-98CC-93309EDE16F4}" name="Date" totalsRowLabel="Total" dataDxfId="23" totalsRowDxfId="22"/>
    <tableColumn id="2" xr3:uid="{7F4D7891-586B-4C81-A69E-9096C834DD1F}" name="Producteurs" totalsRowFunction="count" dataDxfId="21" totalsRowDxfId="20"/>
    <tableColumn id="9" xr3:uid="{27D2561F-682C-4006-BA84-39ECF6194527}" name="Céréale" dataDxfId="19" totalsRowDxfId="18"/>
    <tableColumn id="12" xr3:uid="{AB58CAF3-A5C6-400F-95A8-6F443A0BC500}" name="Labels" dataDxfId="17" totalsRowDxfId="16"/>
    <tableColumn id="10" xr3:uid="{6FCF2BA5-1A02-42B8-9E78-1FCD548F7D80}" name="Silo / Cell." dataDxfId="15" totalsRowDxfId="14"/>
    <tableColumn id="13" xr3:uid="{49E53EA6-D119-4B4E-969C-A83C14E447AC}" name="Quantité en kg" totalsRowFunction="sum" dataDxfId="13" totalsRowDxfId="12"/>
    <tableColumn id="3" xr3:uid="{9FA387F6-1513-4857-83B1-4ED82BC37D95}" name="H2O" dataDxfId="11" totalsRowDxfId="10"/>
    <tableColumn id="4" xr3:uid="{28AE1345-7A4B-47AA-BB3A-0C853771B5EA}" name="Kg/hl" dataDxfId="9" totalsRowDxfId="8"/>
    <tableColumn id="5" xr3:uid="{87D39A1F-C18E-4144-8F9D-6ED63E27AD48}" name="TCH" dataDxfId="7" totalsRowDxfId="6"/>
    <tableColumn id="6" xr3:uid="{69523EE0-5629-466B-9099-81713F73F2BF}" name="Prot." dataDxfId="5" totalsRowDxfId="4"/>
    <tableColumn id="7" xr3:uid="{7D1E8412-B012-4682-A70E-D823853C123F}" name="N° bulletin" dataDxfId="3" totalsRowDxfId="2"/>
    <tableColumn id="11" xr3:uid="{FEDE657B-F4EC-43AB-A982-0041145CB329}" name="Reprise" dataDxfId="1" totalsRow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L19"/>
  <sheetViews>
    <sheetView showGridLines="0" zoomScale="145" zoomScaleNormal="145" workbookViewId="0">
      <pane ySplit="1" topLeftCell="A2" activePane="bottomLeft" state="frozen"/>
      <selection pane="bottomLeft" activeCell="C2" sqref="C2"/>
    </sheetView>
  </sheetViews>
  <sheetFormatPr baseColWidth="10" defaultColWidth="11.42578125" defaultRowHeight="14.25" x14ac:dyDescent="0.2"/>
  <cols>
    <col min="1" max="1" width="11.7109375" style="20" customWidth="1"/>
    <col min="2" max="2" width="31.85546875" style="20" customWidth="1"/>
    <col min="3" max="3" width="18.7109375" style="20" customWidth="1"/>
    <col min="4" max="4" width="14.7109375" style="20" customWidth="1"/>
    <col min="5" max="5" width="7.7109375" style="41" customWidth="1"/>
    <col min="6" max="6" width="12.7109375" style="42" customWidth="1"/>
    <col min="7" max="8" width="7.7109375" style="47" customWidth="1"/>
    <col min="9" max="9" width="7.7109375" style="45" customWidth="1"/>
    <col min="10" max="10" width="7.7109375" style="47" customWidth="1"/>
    <col min="11" max="11" width="9.7109375" style="45" customWidth="1"/>
    <col min="12" max="12" width="13.7109375" style="20" customWidth="1"/>
    <col min="13" max="13" width="18" style="20" bestFit="1" customWidth="1"/>
    <col min="14" max="14" width="10.140625" style="20" bestFit="1" customWidth="1"/>
    <col min="15" max="16384" width="11.42578125" style="20"/>
  </cols>
  <sheetData>
    <row r="1" spans="1:12" ht="30" customHeight="1" x14ac:dyDescent="0.2">
      <c r="A1" s="35" t="s">
        <v>0</v>
      </c>
      <c r="B1" s="35" t="s">
        <v>32</v>
      </c>
      <c r="C1" s="35" t="s">
        <v>62</v>
      </c>
      <c r="D1" s="35" t="s">
        <v>31</v>
      </c>
      <c r="E1" s="35" t="s">
        <v>29</v>
      </c>
      <c r="F1" s="36" t="s">
        <v>52</v>
      </c>
      <c r="G1" s="37" t="s">
        <v>2</v>
      </c>
      <c r="H1" s="37" t="s">
        <v>3</v>
      </c>
      <c r="I1" s="38" t="s">
        <v>4</v>
      </c>
      <c r="J1" s="37" t="s">
        <v>30</v>
      </c>
      <c r="K1" s="38" t="s">
        <v>28</v>
      </c>
      <c r="L1" s="35" t="s">
        <v>40</v>
      </c>
    </row>
    <row r="2" spans="1:12" x14ac:dyDescent="0.2">
      <c r="A2" s="39">
        <v>43248</v>
      </c>
      <c r="B2" s="40" t="s">
        <v>73</v>
      </c>
      <c r="C2" s="40" t="s">
        <v>17</v>
      </c>
      <c r="D2" s="20" t="s">
        <v>24</v>
      </c>
      <c r="E2" s="41">
        <v>301</v>
      </c>
      <c r="F2" s="42">
        <v>25000</v>
      </c>
      <c r="G2" s="43">
        <v>12</v>
      </c>
      <c r="H2" s="43">
        <v>70</v>
      </c>
      <c r="I2" s="44"/>
      <c r="J2" s="43"/>
      <c r="K2" s="45">
        <v>7894</v>
      </c>
      <c r="L2" s="46" t="s">
        <v>41</v>
      </c>
    </row>
    <row r="3" spans="1:12" x14ac:dyDescent="0.2">
      <c r="A3" s="39">
        <v>43248</v>
      </c>
      <c r="B3" s="40" t="s">
        <v>204</v>
      </c>
      <c r="C3" s="40" t="s">
        <v>17</v>
      </c>
      <c r="D3" s="20" t="s">
        <v>24</v>
      </c>
      <c r="E3" s="41">
        <v>301</v>
      </c>
      <c r="F3" s="42">
        <v>23000</v>
      </c>
      <c r="G3" s="43">
        <v>12</v>
      </c>
      <c r="H3" s="43">
        <v>70</v>
      </c>
      <c r="I3" s="44"/>
      <c r="J3" s="43"/>
      <c r="K3" s="45">
        <v>7895</v>
      </c>
      <c r="L3" s="20" t="s">
        <v>1</v>
      </c>
    </row>
    <row r="4" spans="1:12" x14ac:dyDescent="0.2">
      <c r="A4" s="39">
        <v>43248</v>
      </c>
      <c r="B4" s="40" t="s">
        <v>206</v>
      </c>
      <c r="C4" s="40" t="s">
        <v>17</v>
      </c>
      <c r="D4" s="20" t="s">
        <v>24</v>
      </c>
      <c r="E4" s="41">
        <v>301</v>
      </c>
      <c r="F4" s="42">
        <v>21450</v>
      </c>
      <c r="G4" s="43">
        <v>13</v>
      </c>
      <c r="H4" s="43">
        <v>68</v>
      </c>
      <c r="I4" s="44"/>
      <c r="J4" s="43"/>
      <c r="K4" s="45">
        <v>7896</v>
      </c>
      <c r="L4" s="20" t="s">
        <v>236</v>
      </c>
    </row>
    <row r="5" spans="1:12" x14ac:dyDescent="0.2">
      <c r="A5" s="39">
        <v>43248</v>
      </c>
      <c r="B5" s="40" t="s">
        <v>169</v>
      </c>
      <c r="C5" s="40" t="s">
        <v>17</v>
      </c>
      <c r="D5" s="20" t="s">
        <v>12</v>
      </c>
      <c r="E5" s="41">
        <v>210</v>
      </c>
      <c r="F5" s="42">
        <v>5000</v>
      </c>
      <c r="G5" s="43">
        <v>12.5</v>
      </c>
      <c r="H5" s="43">
        <v>66</v>
      </c>
      <c r="I5" s="44"/>
      <c r="J5" s="43"/>
      <c r="K5" s="45">
        <v>7897</v>
      </c>
      <c r="L5" s="20" t="s">
        <v>38</v>
      </c>
    </row>
    <row r="6" spans="1:12" x14ac:dyDescent="0.2">
      <c r="A6" s="39">
        <v>43248</v>
      </c>
      <c r="B6" s="40" t="s">
        <v>93</v>
      </c>
      <c r="C6" s="40" t="s">
        <v>17</v>
      </c>
      <c r="D6" s="20" t="s">
        <v>24</v>
      </c>
      <c r="E6" s="41">
        <v>301</v>
      </c>
      <c r="F6" s="42">
        <v>12360</v>
      </c>
      <c r="G6" s="43">
        <v>14</v>
      </c>
      <c r="H6" s="43">
        <v>69</v>
      </c>
      <c r="I6" s="44"/>
      <c r="J6" s="43"/>
      <c r="K6" s="45">
        <v>7898</v>
      </c>
      <c r="L6" s="20" t="s">
        <v>41</v>
      </c>
    </row>
    <row r="7" spans="1:12" x14ac:dyDescent="0.2">
      <c r="A7" s="39">
        <v>43248</v>
      </c>
      <c r="B7" s="40" t="s">
        <v>193</v>
      </c>
      <c r="C7" s="40" t="s">
        <v>17</v>
      </c>
      <c r="D7" s="20" t="s">
        <v>24</v>
      </c>
      <c r="E7" s="41">
        <v>301</v>
      </c>
      <c r="F7" s="42">
        <v>4020</v>
      </c>
      <c r="G7" s="43">
        <v>12</v>
      </c>
      <c r="H7" s="43">
        <v>64</v>
      </c>
      <c r="I7" s="44"/>
      <c r="J7" s="43"/>
      <c r="K7" s="45">
        <v>7899</v>
      </c>
      <c r="L7" s="20" t="s">
        <v>41</v>
      </c>
    </row>
    <row r="8" spans="1:12" x14ac:dyDescent="0.2">
      <c r="A8" s="39">
        <v>43248</v>
      </c>
      <c r="B8" s="40" t="s">
        <v>142</v>
      </c>
      <c r="C8" s="40" t="s">
        <v>17</v>
      </c>
      <c r="D8" s="20" t="s">
        <v>24</v>
      </c>
      <c r="E8" s="41">
        <v>301</v>
      </c>
      <c r="F8" s="42">
        <v>11000</v>
      </c>
      <c r="G8" s="43">
        <v>11</v>
      </c>
      <c r="H8" s="43">
        <v>68</v>
      </c>
      <c r="I8" s="44"/>
      <c r="J8" s="43"/>
      <c r="K8" s="45">
        <v>7900</v>
      </c>
      <c r="L8" s="20" t="s">
        <v>41</v>
      </c>
    </row>
    <row r="9" spans="1:12" x14ac:dyDescent="0.2">
      <c r="A9" s="39">
        <v>43248</v>
      </c>
      <c r="B9" s="40" t="s">
        <v>154</v>
      </c>
      <c r="C9" s="40" t="s">
        <v>17</v>
      </c>
      <c r="D9" s="20" t="s">
        <v>24</v>
      </c>
      <c r="E9" s="41">
        <v>302</v>
      </c>
      <c r="F9" s="42">
        <v>12000</v>
      </c>
      <c r="G9" s="43">
        <v>12</v>
      </c>
      <c r="H9" s="43">
        <v>62</v>
      </c>
      <c r="I9" s="44"/>
      <c r="J9" s="43"/>
      <c r="K9" s="45">
        <v>7901</v>
      </c>
      <c r="L9" s="20" t="s">
        <v>1</v>
      </c>
    </row>
    <row r="10" spans="1:12" x14ac:dyDescent="0.2">
      <c r="A10" s="39">
        <v>43248</v>
      </c>
      <c r="B10" s="40" t="s">
        <v>116</v>
      </c>
      <c r="C10" s="40" t="s">
        <v>17</v>
      </c>
      <c r="D10" s="20" t="s">
        <v>24</v>
      </c>
      <c r="E10" s="41">
        <v>302</v>
      </c>
      <c r="F10" s="42">
        <v>18960</v>
      </c>
      <c r="G10" s="43">
        <v>11.1</v>
      </c>
      <c r="H10" s="43">
        <v>66</v>
      </c>
      <c r="I10" s="44"/>
      <c r="J10" s="43"/>
      <c r="K10" s="45">
        <v>7902</v>
      </c>
      <c r="L10" s="20" t="s">
        <v>38</v>
      </c>
    </row>
    <row r="11" spans="1:12" x14ac:dyDescent="0.2">
      <c r="A11" s="39">
        <v>43248</v>
      </c>
      <c r="B11" s="40" t="s">
        <v>190</v>
      </c>
      <c r="C11" s="40" t="s">
        <v>17</v>
      </c>
      <c r="D11" s="20" t="s">
        <v>24</v>
      </c>
      <c r="E11" s="41">
        <v>302</v>
      </c>
      <c r="F11" s="42">
        <v>17890</v>
      </c>
      <c r="G11" s="43">
        <v>11.6</v>
      </c>
      <c r="H11" s="43">
        <v>70</v>
      </c>
      <c r="I11" s="44"/>
      <c r="J11" s="43"/>
      <c r="K11" s="45">
        <v>7903</v>
      </c>
      <c r="L11" s="20" t="s">
        <v>41</v>
      </c>
    </row>
    <row r="12" spans="1:12" x14ac:dyDescent="0.2">
      <c r="A12" s="39">
        <v>43248</v>
      </c>
      <c r="B12" s="40" t="s">
        <v>78</v>
      </c>
      <c r="C12" s="40" t="s">
        <v>17</v>
      </c>
      <c r="D12" s="20" t="s">
        <v>24</v>
      </c>
      <c r="E12" s="41">
        <v>302</v>
      </c>
      <c r="F12" s="42">
        <v>3770</v>
      </c>
      <c r="G12" s="43">
        <v>11.8</v>
      </c>
      <c r="H12" s="43">
        <v>68</v>
      </c>
      <c r="I12" s="44"/>
      <c r="J12" s="43"/>
      <c r="K12" s="45">
        <v>7904</v>
      </c>
      <c r="L12" s="20" t="s">
        <v>41</v>
      </c>
    </row>
    <row r="13" spans="1:12" x14ac:dyDescent="0.2">
      <c r="A13" s="39">
        <v>43248</v>
      </c>
      <c r="B13" s="40" t="s">
        <v>85</v>
      </c>
      <c r="C13" s="40" t="s">
        <v>17</v>
      </c>
      <c r="D13" s="20" t="s">
        <v>24</v>
      </c>
      <c r="E13" s="41">
        <v>302</v>
      </c>
      <c r="F13" s="42">
        <v>21000</v>
      </c>
      <c r="G13" s="43">
        <v>12.6</v>
      </c>
      <c r="H13" s="43">
        <v>69</v>
      </c>
      <c r="I13" s="44"/>
      <c r="J13" s="43"/>
      <c r="K13" s="45">
        <v>7905</v>
      </c>
      <c r="L13" s="20" t="s">
        <v>41</v>
      </c>
    </row>
    <row r="14" spans="1:12" x14ac:dyDescent="0.2">
      <c r="A14" s="39">
        <v>43248</v>
      </c>
      <c r="B14" s="40" t="s">
        <v>125</v>
      </c>
      <c r="C14" s="40" t="s">
        <v>17</v>
      </c>
      <c r="D14" s="20" t="s">
        <v>24</v>
      </c>
      <c r="E14" s="41">
        <v>302</v>
      </c>
      <c r="F14" s="42">
        <v>12300</v>
      </c>
      <c r="G14" s="43">
        <v>12</v>
      </c>
      <c r="H14" s="43">
        <v>67</v>
      </c>
      <c r="I14" s="44"/>
      <c r="J14" s="43"/>
      <c r="K14" s="45">
        <v>7906</v>
      </c>
      <c r="L14" s="20" t="s">
        <v>41</v>
      </c>
    </row>
    <row r="15" spans="1:12" x14ac:dyDescent="0.2">
      <c r="A15" s="39">
        <v>43248</v>
      </c>
      <c r="B15" s="40" t="s">
        <v>203</v>
      </c>
      <c r="C15" s="40" t="s">
        <v>17</v>
      </c>
      <c r="D15" s="20" t="s">
        <v>12</v>
      </c>
      <c r="E15" s="41">
        <v>210</v>
      </c>
      <c r="F15" s="42">
        <v>3000</v>
      </c>
      <c r="G15" s="43">
        <v>12.5</v>
      </c>
      <c r="H15" s="43">
        <v>67</v>
      </c>
      <c r="I15" s="44"/>
      <c r="J15" s="43"/>
      <c r="K15" s="45">
        <v>7907</v>
      </c>
      <c r="L15" s="20" t="s">
        <v>38</v>
      </c>
    </row>
    <row r="16" spans="1:12" x14ac:dyDescent="0.2">
      <c r="A16" s="39">
        <v>43248</v>
      </c>
      <c r="B16" s="40" t="s">
        <v>149</v>
      </c>
      <c r="C16" s="40" t="s">
        <v>17</v>
      </c>
      <c r="D16" s="20" t="s">
        <v>12</v>
      </c>
      <c r="E16" s="41">
        <v>208</v>
      </c>
      <c r="F16" s="42">
        <v>10000</v>
      </c>
      <c r="G16" s="43">
        <v>12.3</v>
      </c>
      <c r="H16" s="43">
        <v>69</v>
      </c>
      <c r="I16" s="44"/>
      <c r="J16" s="43"/>
      <c r="K16" s="45">
        <v>7908</v>
      </c>
      <c r="L16" s="20" t="s">
        <v>38</v>
      </c>
    </row>
    <row r="17" spans="1:12" x14ac:dyDescent="0.2">
      <c r="A17" s="39">
        <v>43248</v>
      </c>
      <c r="B17" s="40" t="s">
        <v>197</v>
      </c>
      <c r="C17" s="40" t="s">
        <v>17</v>
      </c>
      <c r="D17" s="20" t="s">
        <v>24</v>
      </c>
      <c r="E17" s="41">
        <v>302</v>
      </c>
      <c r="F17" s="42">
        <v>14560</v>
      </c>
      <c r="G17" s="43">
        <v>12.3</v>
      </c>
      <c r="H17" s="43">
        <v>68</v>
      </c>
      <c r="I17" s="44"/>
      <c r="J17" s="43"/>
      <c r="K17" s="45">
        <v>7909</v>
      </c>
      <c r="L17" s="20" t="s">
        <v>41</v>
      </c>
    </row>
    <row r="18" spans="1:12" x14ac:dyDescent="0.2">
      <c r="A18" s="39">
        <v>43248</v>
      </c>
      <c r="B18" s="40" t="s">
        <v>71</v>
      </c>
      <c r="C18" s="40" t="s">
        <v>17</v>
      </c>
      <c r="D18" s="20" t="s">
        <v>24</v>
      </c>
      <c r="E18" s="41">
        <v>302</v>
      </c>
      <c r="F18" s="42">
        <v>17800</v>
      </c>
      <c r="G18" s="43">
        <v>12</v>
      </c>
      <c r="H18" s="43">
        <v>70</v>
      </c>
      <c r="I18" s="44"/>
      <c r="J18" s="43"/>
      <c r="K18" s="45">
        <v>7910</v>
      </c>
      <c r="L18" s="20" t="s">
        <v>41</v>
      </c>
    </row>
    <row r="19" spans="1:12" x14ac:dyDescent="0.2">
      <c r="A19" s="20" t="s">
        <v>27</v>
      </c>
      <c r="B19" s="20">
        <f>SUBTOTAL(103,Tableau1[Producteurs])</f>
        <v>17</v>
      </c>
      <c r="F19" s="42">
        <f>SUBTOTAL(109,Tableau1[Quantité en kg])</f>
        <v>233110</v>
      </c>
      <c r="L19" s="9"/>
    </row>
  </sheetData>
  <sheetProtection selectLockedCells="1"/>
  <dataValidations count="3">
    <dataValidation type="whole" errorStyle="warning" allowBlank="1" showInputMessage="1" showErrorMessage="1" errorTitle="QUANTITÉ CORRECTE?" error="La quantité entrée est-elle correcte?" sqref="F2:F18" xr:uid="{DA1446E9-557F-4116-A77F-F7AEF1D04C39}">
      <formula1>1000</formula1>
      <formula2>50000</formula2>
    </dataValidation>
    <dataValidation type="decimal" errorStyle="warning" allowBlank="1" showInputMessage="1" showErrorMessage="1" errorTitle="HUMIDITÉ CORRECTE?" error="L'humidité entrée est-elle correcte?" sqref="G2:G18" xr:uid="{DDAD0F1C-2407-4B0D-85AF-6CC080A68FC4}">
      <formula1>3</formula1>
      <formula2>20</formula2>
    </dataValidation>
    <dataValidation type="list" allowBlank="1" showInputMessage="1" sqref="B2:B18" xr:uid="{A1726033-0533-4E7F-B0C4-B7A527F636E5}">
      <formula1>IF(B2&lt;&gt;"",OFFSET(f_ville,MATCH(B2&amp;"*",f_ville,0)-1,,COUNTIF(f_ville,B2&amp;"*"),1),f_ville)</formula1>
    </dataValidation>
  </dataValidations>
  <printOptions horizontalCentered="1"/>
  <pageMargins left="0.19685039370078741" right="0.19685039370078741" top="0.78740157480314965" bottom="0.39370078740157483" header="0.39370078740157483" footer="0.19685039370078741"/>
  <pageSetup paperSize="9" scale="95" fitToHeight="0" orientation="landscape" verticalDpi="597" r:id="rId1"/>
  <headerFooter>
    <oddHeader>&amp;C&amp;22&amp;USuivi des récéptions&amp;RImprimé le &amp;D</oddHeader>
    <oddFooter>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0BB3A1D-C65D-4743-9BAA-C01E971260EB}">
          <x14:formula1>
            <xm:f>Données!$E$2:$E$6</xm:f>
          </x14:formula1>
          <xm:sqref>L2:L18</xm:sqref>
        </x14:dataValidation>
        <x14:dataValidation type="list" allowBlank="1" showInputMessage="1" showErrorMessage="1" errorTitle="ERREUR CELLULE" error="Cette cellule n'existe pas veuillez modifier le numéro." xr:uid="{0F775607-6868-42D5-A247-219BE9B2F3EF}">
          <x14:formula1>
            <xm:f>Données!$C$2:$C$103</xm:f>
          </x14:formula1>
          <xm:sqref>E2:E18</xm:sqref>
        </x14:dataValidation>
        <x14:dataValidation type="list" allowBlank="1" showInputMessage="1" showErrorMessage="1" xr:uid="{E8D63B55-0DEB-47AA-B809-9CAA5E57946C}">
          <x14:formula1>
            <xm:f>Données!$B$2:$B$8</xm:f>
          </x14:formula1>
          <xm:sqref>D2:D18</xm:sqref>
        </x14:dataValidation>
        <x14:dataValidation type="list" allowBlank="1" showInputMessage="1" showErrorMessage="1" xr:uid="{BB433819-6B93-4996-B2C7-EC1EFA59A526}">
          <x14:formula1>
            <xm:f>Données!$A$2:$A$16</xm:f>
          </x14:formula1>
          <xm:sqref>C2:C18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  <pageSetUpPr fitToPage="1"/>
  </sheetPr>
  <dimension ref="A1:R18"/>
  <sheetViews>
    <sheetView showGridLines="0" zoomScale="145" zoomScaleNormal="145" workbookViewId="0">
      <pane ySplit="1" topLeftCell="A2" activePane="bottomLeft" state="frozen"/>
      <selection pane="bottomLeft" activeCell="H2" sqref="H2"/>
    </sheetView>
  </sheetViews>
  <sheetFormatPr baseColWidth="10" defaultColWidth="11.42578125" defaultRowHeight="14.25" customHeight="1" x14ac:dyDescent="0.25"/>
  <cols>
    <col min="1" max="1" width="11.7109375" style="8" customWidth="1"/>
    <col min="2" max="2" width="18.7109375" style="8" customWidth="1"/>
    <col min="3" max="3" width="14.7109375" style="8" customWidth="1"/>
    <col min="4" max="4" width="7.7109375" style="14" customWidth="1"/>
    <col min="5" max="6" width="12.7109375" style="8" customWidth="1"/>
    <col min="7" max="10" width="14.7109375" style="8" customWidth="1"/>
    <col min="11" max="11" width="33.85546875" style="8" customWidth="1"/>
    <col min="12" max="12" width="11.42578125" style="8"/>
    <col min="13" max="13" width="12.5703125" style="8" bestFit="1" customWidth="1"/>
    <col min="14" max="14" width="8.85546875" style="8" bestFit="1" customWidth="1"/>
    <col min="15" max="15" width="12.5703125" style="8" customWidth="1"/>
    <col min="16" max="16" width="6" style="8" customWidth="1"/>
    <col min="17" max="17" width="9.5703125" style="8" customWidth="1"/>
    <col min="18" max="18" width="12.5703125" style="8" bestFit="1" customWidth="1"/>
    <col min="19" max="16384" width="11.42578125" style="8"/>
  </cols>
  <sheetData>
    <row r="1" spans="1:18" ht="30" customHeight="1" x14ac:dyDescent="0.25">
      <c r="A1" s="11" t="s">
        <v>0</v>
      </c>
      <c r="B1" s="11" t="s">
        <v>62</v>
      </c>
      <c r="C1" s="11" t="s">
        <v>6</v>
      </c>
      <c r="D1" s="11" t="s">
        <v>29</v>
      </c>
      <c r="E1" s="11" t="s">
        <v>52</v>
      </c>
      <c r="F1" s="11" t="s">
        <v>60</v>
      </c>
      <c r="G1" s="11" t="s">
        <v>34</v>
      </c>
      <c r="H1" s="11" t="s">
        <v>59</v>
      </c>
      <c r="I1" s="11" t="s">
        <v>63</v>
      </c>
      <c r="J1" s="11" t="s">
        <v>35</v>
      </c>
      <c r="K1" s="11" t="s">
        <v>61</v>
      </c>
      <c r="L1" s="11" t="s">
        <v>50</v>
      </c>
      <c r="M1"/>
      <c r="N1"/>
    </row>
    <row r="2" spans="1:18" ht="14.25" customHeight="1" x14ac:dyDescent="0.25">
      <c r="A2" s="10"/>
      <c r="B2" s="6" t="s">
        <v>17</v>
      </c>
      <c r="C2" s="6" t="s">
        <v>24</v>
      </c>
      <c r="D2" s="13">
        <v>301</v>
      </c>
      <c r="E2" s="7">
        <v>10000</v>
      </c>
      <c r="F2" s="6"/>
      <c r="G2" s="6" t="s">
        <v>236</v>
      </c>
      <c r="H2" s="6"/>
      <c r="I2" s="6"/>
      <c r="J2" s="6"/>
      <c r="K2" s="6"/>
      <c r="L2" s="6"/>
      <c r="M2"/>
      <c r="N2"/>
      <c r="O2"/>
    </row>
    <row r="3" spans="1:18" ht="14.25" customHeight="1" x14ac:dyDescent="0.25">
      <c r="A3" s="6" t="s">
        <v>27</v>
      </c>
      <c r="B3" s="6">
        <f>SUBTOTAL(103,Tableau7[Céréale])</f>
        <v>1</v>
      </c>
      <c r="C3" s="6"/>
      <c r="D3" s="13"/>
      <c r="E3" s="7">
        <f>SUBTOTAL(109,Tableau7[Quantité en kg])</f>
        <v>10000</v>
      </c>
      <c r="F3" s="7"/>
      <c r="G3" s="6"/>
      <c r="H3" s="6"/>
      <c r="I3" s="6"/>
      <c r="J3" s="6"/>
      <c r="K3" s="6"/>
      <c r="L3" s="6"/>
      <c r="M3"/>
      <c r="N3"/>
      <c r="O3"/>
      <c r="P3"/>
      <c r="Q3"/>
      <c r="R3"/>
    </row>
    <row r="4" spans="1:18" ht="14.25" customHeight="1" x14ac:dyDescent="0.25">
      <c r="M4"/>
      <c r="N4"/>
      <c r="O4"/>
      <c r="P4"/>
      <c r="Q4"/>
      <c r="R4"/>
    </row>
    <row r="5" spans="1:18" ht="14.25" customHeight="1" x14ac:dyDescent="0.25">
      <c r="M5"/>
      <c r="N5"/>
      <c r="O5"/>
      <c r="P5"/>
      <c r="Q5"/>
      <c r="R5"/>
    </row>
    <row r="6" spans="1:18" ht="14.25" customHeight="1" x14ac:dyDescent="0.25">
      <c r="M6"/>
      <c r="N6"/>
      <c r="O6"/>
      <c r="P6"/>
      <c r="Q6"/>
      <c r="R6"/>
    </row>
    <row r="7" spans="1:18" ht="14.25" customHeight="1" x14ac:dyDescent="0.25">
      <c r="M7"/>
      <c r="N7"/>
      <c r="O7"/>
      <c r="P7"/>
      <c r="Q7"/>
      <c r="R7"/>
    </row>
    <row r="8" spans="1:18" ht="14.25" customHeight="1" x14ac:dyDescent="0.25">
      <c r="M8"/>
      <c r="N8"/>
      <c r="O8"/>
      <c r="P8"/>
      <c r="Q8"/>
      <c r="R8"/>
    </row>
    <row r="9" spans="1:18" ht="14.25" customHeight="1" x14ac:dyDescent="0.25">
      <c r="M9"/>
      <c r="N9"/>
      <c r="O9"/>
      <c r="P9"/>
      <c r="Q9"/>
      <c r="R9"/>
    </row>
    <row r="10" spans="1:18" ht="14.25" customHeight="1" x14ac:dyDescent="0.25">
      <c r="M10"/>
      <c r="N10"/>
      <c r="O10"/>
      <c r="P10"/>
      <c r="Q10"/>
      <c r="R10"/>
    </row>
    <row r="11" spans="1:18" ht="14.25" customHeight="1" x14ac:dyDescent="0.25">
      <c r="M11"/>
      <c r="N11"/>
      <c r="O11"/>
    </row>
    <row r="12" spans="1:18" ht="14.25" customHeight="1" x14ac:dyDescent="0.25">
      <c r="M12"/>
      <c r="N12"/>
      <c r="O12"/>
    </row>
    <row r="13" spans="1:18" ht="14.25" customHeight="1" x14ac:dyDescent="0.25">
      <c r="M13"/>
      <c r="N13"/>
      <c r="O13"/>
    </row>
    <row r="14" spans="1:18" ht="14.25" customHeight="1" x14ac:dyDescent="0.25">
      <c r="M14"/>
      <c r="N14"/>
      <c r="O14"/>
    </row>
    <row r="15" spans="1:18" ht="14.25" customHeight="1" x14ac:dyDescent="0.25">
      <c r="M15"/>
      <c r="N15"/>
      <c r="O15"/>
    </row>
    <row r="16" spans="1:18" ht="14.25" customHeight="1" x14ac:dyDescent="0.25">
      <c r="M16"/>
      <c r="N16"/>
      <c r="O16"/>
    </row>
    <row r="17" spans="13:15" ht="14.25" customHeight="1" x14ac:dyDescent="0.25">
      <c r="M17"/>
      <c r="N17"/>
      <c r="O17"/>
    </row>
    <row r="18" spans="13:15" ht="14.25" customHeight="1" x14ac:dyDescent="0.25">
      <c r="M18"/>
      <c r="N18"/>
      <c r="O18"/>
    </row>
  </sheetData>
  <printOptions horizontalCentered="1"/>
  <pageMargins left="0.19685039370078741" right="0.19685039370078741" top="0.78740157480314965" bottom="0.39370078740157483" header="0.39370078740157483" footer="0.19685039370078741"/>
  <pageSetup paperSize="9" scale="79" fitToHeight="0" orientation="landscape" verticalDpi="597" r:id="rId1"/>
  <headerFooter>
    <oddHeader>&amp;C&amp;22&amp;U&amp;A&amp;RImprimé le &amp;D</oddHeader>
    <oddFooter>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1000000}">
          <x14:formula1>
            <xm:f>Données!$B$2:$B$5</xm:f>
          </x14:formula1>
          <xm:sqref>C2</xm:sqref>
        </x14:dataValidation>
        <x14:dataValidation type="list" allowBlank="1" showInputMessage="1" showErrorMessage="1" xr:uid="{00000000-0002-0000-0100-000003000000}">
          <x14:formula1>
            <xm:f>Données!$C$2:$C$103</xm:f>
          </x14:formula1>
          <xm:sqref>D2</xm:sqref>
        </x14:dataValidation>
        <x14:dataValidation type="list" allowBlank="1" showInputMessage="1" showErrorMessage="1" xr:uid="{00000000-0002-0000-0100-000000000000}">
          <x14:formula1>
            <xm:f>Données!$A$2:$A$16</xm:f>
          </x14:formula1>
          <xm:sqref>B2</xm:sqref>
        </x14:dataValidation>
        <x14:dataValidation type="list" allowBlank="1" showInputMessage="1" showErrorMessage="1" xr:uid="{00000000-0002-0000-0100-000002000000}">
          <x14:formula1>
            <xm:f>Données!$F$2:$F$10</xm:f>
          </x14:formula1>
          <xm:sqref>G2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  <pageSetUpPr fitToPage="1"/>
  </sheetPr>
  <dimension ref="A1:L3"/>
  <sheetViews>
    <sheetView showGridLines="0" zoomScale="145" zoomScaleNormal="145" workbookViewId="0">
      <pane ySplit="1" topLeftCell="A2" activePane="bottomLeft" state="frozen"/>
      <selection pane="bottomLeft" activeCell="C2" sqref="C2"/>
    </sheetView>
  </sheetViews>
  <sheetFormatPr baseColWidth="10" defaultRowHeight="14.25" customHeight="1" x14ac:dyDescent="0.25"/>
  <cols>
    <col min="1" max="1" width="11.7109375" style="2" customWidth="1"/>
    <col min="2" max="2" width="18.7109375" style="2" customWidth="1"/>
    <col min="3" max="3" width="18.140625" style="2" bestFit="1" customWidth="1"/>
    <col min="4" max="5" width="9.7109375" style="2" customWidth="1"/>
    <col min="6" max="6" width="18.140625" style="2" bestFit="1" customWidth="1"/>
    <col min="7" max="10" width="9.7109375" style="2" customWidth="1"/>
    <col min="11" max="11" width="24.85546875" style="2" customWidth="1"/>
    <col min="12" max="16384" width="11.42578125" style="2"/>
  </cols>
  <sheetData>
    <row r="1" spans="1:12" ht="30" customHeight="1" x14ac:dyDescent="0.25">
      <c r="A1" s="15" t="s">
        <v>0</v>
      </c>
      <c r="B1" s="16" t="s">
        <v>62</v>
      </c>
      <c r="C1" s="16" t="s">
        <v>6</v>
      </c>
      <c r="D1" s="17" t="s">
        <v>45</v>
      </c>
      <c r="E1" s="17" t="s">
        <v>46</v>
      </c>
      <c r="F1" s="17" t="s">
        <v>47</v>
      </c>
      <c r="G1" s="17" t="s">
        <v>2</v>
      </c>
      <c r="H1" s="17" t="s">
        <v>3</v>
      </c>
      <c r="I1" s="18" t="s">
        <v>5</v>
      </c>
      <c r="J1" s="18" t="s">
        <v>48</v>
      </c>
      <c r="K1" s="16" t="s">
        <v>49</v>
      </c>
      <c r="L1" s="16" t="s">
        <v>50</v>
      </c>
    </row>
    <row r="2" spans="1:12" ht="14.25" customHeight="1" x14ac:dyDescent="0.25">
      <c r="A2" s="19"/>
      <c r="B2" s="20"/>
      <c r="C2" s="9"/>
      <c r="D2" s="12"/>
      <c r="E2" s="12"/>
      <c r="F2" s="21"/>
      <c r="G2" s="22"/>
      <c r="H2" s="23"/>
      <c r="I2" s="22"/>
      <c r="J2" s="24"/>
      <c r="K2" s="9"/>
      <c r="L2" s="9"/>
    </row>
    <row r="3" spans="1:12" ht="14.25" customHeight="1" x14ac:dyDescent="0.25">
      <c r="A3" s="25" t="s">
        <v>27</v>
      </c>
      <c r="B3" s="20">
        <f>SUBTOTAL(103,transfertcereales[Céréale])</f>
        <v>0</v>
      </c>
      <c r="C3" s="9"/>
      <c r="D3" s="12"/>
      <c r="E3" s="12"/>
      <c r="F3" s="26">
        <f>SUBTOTAL(109,transfertcereales[Quantié Kg])</f>
        <v>0</v>
      </c>
      <c r="G3" s="22"/>
      <c r="H3" s="23"/>
      <c r="I3" s="22"/>
      <c r="J3" s="22"/>
      <c r="K3" s="9"/>
      <c r="L3" s="9"/>
    </row>
  </sheetData>
  <printOptions horizontalCentered="1"/>
  <pageMargins left="0.19685039370078741" right="0.19685039370078741" top="0.78740157480314965" bottom="0.39370078740157483" header="0.39370078740157483" footer="0.19685039370078741"/>
  <pageSetup paperSize="9" scale="88" fitToHeight="0" orientation="landscape" r:id="rId1"/>
  <headerFooter>
    <oddHeader>&amp;C&amp;22&amp;UTransferts&amp;RImprimé le &amp;D</oddHeader>
    <oddFooter>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Données!$C$2:$C$103</xm:f>
          </x14:formula1>
          <xm:sqref>D2:E2</xm:sqref>
        </x14:dataValidation>
        <x14:dataValidation type="list" allowBlank="1" showInputMessage="1" showErrorMessage="1" xr:uid="{00000000-0002-0000-0200-000002000000}">
          <x14:formula1>
            <xm:f>Données!$B$2:$B$5</xm:f>
          </x14:formula1>
          <xm:sqref>C2</xm:sqref>
        </x14:dataValidation>
        <x14:dataValidation type="list" allowBlank="1" showInputMessage="1" showErrorMessage="1" xr:uid="{00000000-0002-0000-0200-000001000000}">
          <x14:formula1>
            <xm:f>Données!$A$2:$A$18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0" tint="-0.499984740745262"/>
    <pageSetUpPr fitToPage="1"/>
  </sheetPr>
  <dimension ref="A1:F104"/>
  <sheetViews>
    <sheetView showGridLines="0" zoomScale="130" zoomScaleNormal="130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7.28515625" style="2" bestFit="1" customWidth="1"/>
    <col min="2" max="3" width="13.7109375" style="2" customWidth="1"/>
    <col min="4" max="4" width="12.85546875" style="2" customWidth="1"/>
    <col min="5" max="5" width="35.7109375" customWidth="1"/>
    <col min="6" max="6" width="18.7109375" customWidth="1"/>
    <col min="7" max="7" width="12.140625" bestFit="1" customWidth="1"/>
    <col min="8" max="8" width="12.5703125" bestFit="1" customWidth="1"/>
    <col min="9" max="9" width="15.140625" bestFit="1" customWidth="1"/>
  </cols>
  <sheetData>
    <row r="1" spans="1:6" x14ac:dyDescent="0.25">
      <c r="A1" s="90" t="s">
        <v>240</v>
      </c>
      <c r="B1" s="90" t="s">
        <v>228</v>
      </c>
      <c r="C1" s="90" t="s">
        <v>6</v>
      </c>
      <c r="D1" s="91" t="s">
        <v>66</v>
      </c>
      <c r="E1" s="91" t="s">
        <v>43</v>
      </c>
      <c r="F1" s="4"/>
    </row>
    <row r="2" spans="1:6" x14ac:dyDescent="0.25">
      <c r="A2" s="84">
        <v>101</v>
      </c>
      <c r="B2" s="84"/>
      <c r="C2" s="84"/>
      <c r="D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" s="86">
        <f>D2</f>
        <v>0</v>
      </c>
      <c r="F2" s="4"/>
    </row>
    <row r="3" spans="1:6" x14ac:dyDescent="0.25">
      <c r="A3" s="85">
        <v>102</v>
      </c>
      <c r="B3" s="85"/>
      <c r="C3" s="85"/>
      <c r="D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" s="87">
        <f t="shared" ref="E3:E66" si="0">D3</f>
        <v>0</v>
      </c>
      <c r="F3" s="4"/>
    </row>
    <row r="4" spans="1:6" x14ac:dyDescent="0.25">
      <c r="A4" s="84">
        <v>103</v>
      </c>
      <c r="B4" s="84"/>
      <c r="C4" s="84"/>
      <c r="D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" s="88">
        <f t="shared" si="0"/>
        <v>0</v>
      </c>
      <c r="F4" s="4"/>
    </row>
    <row r="5" spans="1:6" x14ac:dyDescent="0.25">
      <c r="A5" s="85">
        <v>104</v>
      </c>
      <c r="B5" s="85"/>
      <c r="C5" s="85"/>
      <c r="D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" s="87">
        <f t="shared" si="0"/>
        <v>0</v>
      </c>
      <c r="F5" s="4"/>
    </row>
    <row r="6" spans="1:6" x14ac:dyDescent="0.25">
      <c r="A6" s="84">
        <v>105</v>
      </c>
      <c r="B6" s="84"/>
      <c r="C6" s="84"/>
      <c r="D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" s="88">
        <f t="shared" si="0"/>
        <v>0</v>
      </c>
      <c r="F6" s="4"/>
    </row>
    <row r="7" spans="1:6" x14ac:dyDescent="0.25">
      <c r="A7" s="85">
        <v>106</v>
      </c>
      <c r="B7" s="85"/>
      <c r="C7" s="85"/>
      <c r="D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" s="87">
        <f t="shared" si="0"/>
        <v>0</v>
      </c>
      <c r="F7" s="4"/>
    </row>
    <row r="8" spans="1:6" x14ac:dyDescent="0.25">
      <c r="A8" s="84">
        <v>107</v>
      </c>
      <c r="B8" s="84"/>
      <c r="C8" s="84"/>
      <c r="D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" s="88">
        <f t="shared" si="0"/>
        <v>0</v>
      </c>
      <c r="F8" s="4"/>
    </row>
    <row r="9" spans="1:6" x14ac:dyDescent="0.25">
      <c r="A9" s="85">
        <v>108</v>
      </c>
      <c r="B9" s="85"/>
      <c r="C9" s="85"/>
      <c r="D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" s="87">
        <f t="shared" si="0"/>
        <v>0</v>
      </c>
      <c r="F9" s="4"/>
    </row>
    <row r="10" spans="1:6" x14ac:dyDescent="0.25">
      <c r="A10" s="84">
        <v>109</v>
      </c>
      <c r="B10" s="84"/>
      <c r="C10" s="84"/>
      <c r="D1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" s="88">
        <f t="shared" si="0"/>
        <v>0</v>
      </c>
      <c r="F10" s="4"/>
    </row>
    <row r="11" spans="1:6" x14ac:dyDescent="0.25">
      <c r="A11" s="85">
        <v>110</v>
      </c>
      <c r="B11" s="85"/>
      <c r="C11" s="85"/>
      <c r="D1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1" s="87">
        <f t="shared" si="0"/>
        <v>0</v>
      </c>
      <c r="F11" s="4"/>
    </row>
    <row r="12" spans="1:6" x14ac:dyDescent="0.25">
      <c r="A12" s="84">
        <v>111</v>
      </c>
      <c r="B12" s="84"/>
      <c r="C12" s="84"/>
      <c r="D1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2" s="88">
        <f t="shared" si="0"/>
        <v>0</v>
      </c>
      <c r="F12" s="4"/>
    </row>
    <row r="13" spans="1:6" x14ac:dyDescent="0.25">
      <c r="A13" s="85">
        <v>112</v>
      </c>
      <c r="B13" s="85"/>
      <c r="C13" s="85"/>
      <c r="D1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3" s="87">
        <f t="shared" si="0"/>
        <v>0</v>
      </c>
      <c r="F13" s="4"/>
    </row>
    <row r="14" spans="1:6" x14ac:dyDescent="0.25">
      <c r="A14" s="84">
        <v>113</v>
      </c>
      <c r="B14" s="84"/>
      <c r="C14" s="84"/>
      <c r="D1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4" s="86">
        <f t="shared" si="0"/>
        <v>0</v>
      </c>
      <c r="F14" s="4"/>
    </row>
    <row r="15" spans="1:6" x14ac:dyDescent="0.25">
      <c r="A15" s="85">
        <v>114</v>
      </c>
      <c r="B15" s="85"/>
      <c r="C15" s="85"/>
      <c r="D1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5" s="89">
        <f t="shared" si="0"/>
        <v>0</v>
      </c>
      <c r="F15" s="4"/>
    </row>
    <row r="16" spans="1:6" x14ac:dyDescent="0.25">
      <c r="A16" s="84">
        <v>115</v>
      </c>
      <c r="B16" s="84"/>
      <c r="C16" s="84"/>
      <c r="D1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6" s="86">
        <f t="shared" si="0"/>
        <v>0</v>
      </c>
      <c r="F16" s="4"/>
    </row>
    <row r="17" spans="1:6" x14ac:dyDescent="0.25">
      <c r="A17" s="85">
        <v>116</v>
      </c>
      <c r="B17" s="85"/>
      <c r="C17" s="85"/>
      <c r="D1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7" s="89">
        <f t="shared" si="0"/>
        <v>0</v>
      </c>
      <c r="F17" s="4"/>
    </row>
    <row r="18" spans="1:6" x14ac:dyDescent="0.25">
      <c r="A18" s="84">
        <v>117</v>
      </c>
      <c r="B18" s="84"/>
      <c r="C18" s="84"/>
      <c r="D1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8" s="86">
        <f t="shared" si="0"/>
        <v>0</v>
      </c>
      <c r="F18" s="4"/>
    </row>
    <row r="19" spans="1:6" x14ac:dyDescent="0.25">
      <c r="A19" s="85">
        <v>118</v>
      </c>
      <c r="B19" s="85"/>
      <c r="C19" s="85"/>
      <c r="D1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9" s="89">
        <f t="shared" si="0"/>
        <v>0</v>
      </c>
      <c r="F19" s="4"/>
    </row>
    <row r="20" spans="1:6" x14ac:dyDescent="0.25">
      <c r="A20" s="84">
        <v>119</v>
      </c>
      <c r="B20" s="84"/>
      <c r="C20" s="84"/>
      <c r="D2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0" s="86">
        <f t="shared" si="0"/>
        <v>0</v>
      </c>
      <c r="F20" s="4"/>
    </row>
    <row r="21" spans="1:6" x14ac:dyDescent="0.25">
      <c r="A21" s="85">
        <v>120</v>
      </c>
      <c r="B21" s="85"/>
      <c r="C21" s="85"/>
      <c r="D2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1" s="89">
        <f t="shared" si="0"/>
        <v>0</v>
      </c>
      <c r="F21" s="4"/>
    </row>
    <row r="22" spans="1:6" x14ac:dyDescent="0.25">
      <c r="A22" s="84">
        <v>121</v>
      </c>
      <c r="B22" s="84"/>
      <c r="C22" s="84"/>
      <c r="D2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2" s="86">
        <f t="shared" si="0"/>
        <v>0</v>
      </c>
      <c r="F22" s="4"/>
    </row>
    <row r="23" spans="1:6" x14ac:dyDescent="0.25">
      <c r="A23" s="85">
        <v>122</v>
      </c>
      <c r="B23" s="85"/>
      <c r="C23" s="85"/>
      <c r="D2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3" s="89">
        <f t="shared" si="0"/>
        <v>0</v>
      </c>
      <c r="F23" s="4"/>
    </row>
    <row r="24" spans="1:6" x14ac:dyDescent="0.25">
      <c r="A24" s="84">
        <v>123</v>
      </c>
      <c r="B24" s="84"/>
      <c r="C24" s="84"/>
      <c r="D2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4" s="86">
        <f t="shared" si="0"/>
        <v>0</v>
      </c>
      <c r="F24" s="4"/>
    </row>
    <row r="25" spans="1:6" x14ac:dyDescent="0.25">
      <c r="A25" s="85">
        <v>124</v>
      </c>
      <c r="B25" s="85"/>
      <c r="C25" s="85"/>
      <c r="D2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5" s="89">
        <f t="shared" si="0"/>
        <v>0</v>
      </c>
      <c r="F25" s="4"/>
    </row>
    <row r="26" spans="1:6" x14ac:dyDescent="0.25">
      <c r="A26" s="84">
        <v>125</v>
      </c>
      <c r="B26" s="84"/>
      <c r="C26" s="84"/>
      <c r="D2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6" s="86">
        <f t="shared" si="0"/>
        <v>0</v>
      </c>
      <c r="F26" s="4"/>
    </row>
    <row r="27" spans="1:6" x14ac:dyDescent="0.25">
      <c r="A27" s="85">
        <v>126</v>
      </c>
      <c r="B27" s="85"/>
      <c r="C27" s="85"/>
      <c r="D2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7" s="89">
        <f t="shared" si="0"/>
        <v>0</v>
      </c>
      <c r="F27" s="4"/>
    </row>
    <row r="28" spans="1:6" x14ac:dyDescent="0.25">
      <c r="A28" s="84">
        <v>127</v>
      </c>
      <c r="B28" s="84"/>
      <c r="C28" s="84"/>
      <c r="D2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8" s="86">
        <f t="shared" si="0"/>
        <v>0</v>
      </c>
      <c r="F28" s="4"/>
    </row>
    <row r="29" spans="1:6" x14ac:dyDescent="0.25">
      <c r="A29" s="85">
        <v>128</v>
      </c>
      <c r="B29" s="85"/>
      <c r="C29" s="85"/>
      <c r="D2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29" s="89">
        <f t="shared" si="0"/>
        <v>0</v>
      </c>
      <c r="F29" s="4"/>
    </row>
    <row r="30" spans="1:6" x14ac:dyDescent="0.25">
      <c r="A30" s="84">
        <v>129</v>
      </c>
      <c r="B30" s="84"/>
      <c r="C30" s="84"/>
      <c r="D3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0" s="86">
        <f t="shared" si="0"/>
        <v>0</v>
      </c>
      <c r="F30" s="4"/>
    </row>
    <row r="31" spans="1:6" x14ac:dyDescent="0.25">
      <c r="A31" s="85">
        <v>130</v>
      </c>
      <c r="B31" s="85"/>
      <c r="C31" s="85"/>
      <c r="D3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1" s="89">
        <f t="shared" si="0"/>
        <v>0</v>
      </c>
      <c r="F31" s="4"/>
    </row>
    <row r="32" spans="1:6" x14ac:dyDescent="0.25">
      <c r="A32" s="84">
        <v>201</v>
      </c>
      <c r="B32" s="84"/>
      <c r="C32" s="84"/>
      <c r="D3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2" s="88">
        <f t="shared" si="0"/>
        <v>0</v>
      </c>
      <c r="F32" s="4"/>
    </row>
    <row r="33" spans="1:6" x14ac:dyDescent="0.25">
      <c r="A33" s="85">
        <v>202</v>
      </c>
      <c r="B33" s="85"/>
      <c r="C33" s="85"/>
      <c r="D3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3" s="87">
        <f t="shared" si="0"/>
        <v>0</v>
      </c>
      <c r="F33" s="4"/>
    </row>
    <row r="34" spans="1:6" x14ac:dyDescent="0.25">
      <c r="A34" s="84">
        <v>203</v>
      </c>
      <c r="B34" s="84"/>
      <c r="C34" s="84"/>
      <c r="D3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4" s="88">
        <f t="shared" si="0"/>
        <v>0</v>
      </c>
      <c r="F34" s="4"/>
    </row>
    <row r="35" spans="1:6" x14ac:dyDescent="0.25">
      <c r="A35" s="85">
        <v>204</v>
      </c>
      <c r="B35" s="85"/>
      <c r="C35" s="85"/>
      <c r="D3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5" s="87">
        <f t="shared" si="0"/>
        <v>0</v>
      </c>
      <c r="F35" s="4"/>
    </row>
    <row r="36" spans="1:6" x14ac:dyDescent="0.25">
      <c r="A36" s="84">
        <v>205</v>
      </c>
      <c r="B36" s="84"/>
      <c r="C36" s="84"/>
      <c r="D3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6" s="88">
        <f t="shared" si="0"/>
        <v>0</v>
      </c>
      <c r="F36" s="4"/>
    </row>
    <row r="37" spans="1:6" x14ac:dyDescent="0.25">
      <c r="A37" s="85">
        <v>206</v>
      </c>
      <c r="B37" s="85"/>
      <c r="C37" s="85"/>
      <c r="D3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7" s="87">
        <f t="shared" si="0"/>
        <v>0</v>
      </c>
      <c r="F37" s="4"/>
    </row>
    <row r="38" spans="1:6" x14ac:dyDescent="0.25">
      <c r="A38" s="84">
        <v>207</v>
      </c>
      <c r="B38" s="84"/>
      <c r="C38" s="84"/>
      <c r="D3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38" s="88">
        <f t="shared" si="0"/>
        <v>0</v>
      </c>
      <c r="F38" s="4"/>
    </row>
    <row r="39" spans="1:6" x14ac:dyDescent="0.25">
      <c r="A39" s="85">
        <v>208</v>
      </c>
      <c r="B39" s="85"/>
      <c r="C39" s="85"/>
      <c r="D3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10000</v>
      </c>
      <c r="E39" s="87">
        <f t="shared" si="0"/>
        <v>10000</v>
      </c>
      <c r="F39" s="4"/>
    </row>
    <row r="40" spans="1:6" x14ac:dyDescent="0.25">
      <c r="A40" s="84">
        <v>209</v>
      </c>
      <c r="B40" s="84"/>
      <c r="C40" s="84"/>
      <c r="D4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0" s="88">
        <f t="shared" si="0"/>
        <v>0</v>
      </c>
      <c r="F40" s="4"/>
    </row>
    <row r="41" spans="1:6" x14ac:dyDescent="0.25">
      <c r="A41" s="85">
        <v>210</v>
      </c>
      <c r="B41" s="85"/>
      <c r="C41" s="85"/>
      <c r="D4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8000</v>
      </c>
      <c r="E41" s="87">
        <f t="shared" si="0"/>
        <v>8000</v>
      </c>
      <c r="F41" s="4"/>
    </row>
    <row r="42" spans="1:6" x14ac:dyDescent="0.25">
      <c r="A42" s="84">
        <v>211</v>
      </c>
      <c r="B42" s="84"/>
      <c r="C42" s="84"/>
      <c r="D4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2" s="88">
        <f t="shared" si="0"/>
        <v>0</v>
      </c>
      <c r="F42" s="4"/>
    </row>
    <row r="43" spans="1:6" x14ac:dyDescent="0.25">
      <c r="A43" s="85">
        <v>212</v>
      </c>
      <c r="B43" s="85"/>
      <c r="C43" s="85"/>
      <c r="D4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3" s="87">
        <f t="shared" si="0"/>
        <v>0</v>
      </c>
      <c r="F43" s="4"/>
    </row>
    <row r="44" spans="1:6" x14ac:dyDescent="0.25">
      <c r="A44" s="84">
        <v>213</v>
      </c>
      <c r="B44" s="84"/>
      <c r="C44" s="84"/>
      <c r="D4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4" s="88">
        <f t="shared" si="0"/>
        <v>0</v>
      </c>
      <c r="F44" s="4"/>
    </row>
    <row r="45" spans="1:6" x14ac:dyDescent="0.25">
      <c r="A45" s="85">
        <v>214</v>
      </c>
      <c r="B45" s="85"/>
      <c r="C45" s="85"/>
      <c r="D4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5" s="87">
        <f t="shared" si="0"/>
        <v>0</v>
      </c>
      <c r="F45" s="4"/>
    </row>
    <row r="46" spans="1:6" x14ac:dyDescent="0.25">
      <c r="A46" s="84">
        <v>215</v>
      </c>
      <c r="B46" s="84"/>
      <c r="C46" s="84"/>
      <c r="D4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6" s="88">
        <f t="shared" si="0"/>
        <v>0</v>
      </c>
      <c r="F46" s="4"/>
    </row>
    <row r="47" spans="1:6" x14ac:dyDescent="0.25">
      <c r="A47" s="85">
        <v>216</v>
      </c>
      <c r="B47" s="85"/>
      <c r="C47" s="85"/>
      <c r="D4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7" s="87">
        <f t="shared" si="0"/>
        <v>0</v>
      </c>
      <c r="F47" s="4"/>
    </row>
    <row r="48" spans="1:6" x14ac:dyDescent="0.25">
      <c r="A48" s="84">
        <v>217</v>
      </c>
      <c r="B48" s="84"/>
      <c r="C48" s="84"/>
      <c r="D4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8" s="88">
        <f t="shared" si="0"/>
        <v>0</v>
      </c>
      <c r="F48" s="4"/>
    </row>
    <row r="49" spans="1:6" x14ac:dyDescent="0.25">
      <c r="A49" s="85">
        <v>218</v>
      </c>
      <c r="B49" s="85"/>
      <c r="C49" s="85"/>
      <c r="D4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49" s="87">
        <f t="shared" si="0"/>
        <v>0</v>
      </c>
      <c r="F49" s="4"/>
    </row>
    <row r="50" spans="1:6" x14ac:dyDescent="0.25">
      <c r="A50" s="84">
        <v>219</v>
      </c>
      <c r="B50" s="84"/>
      <c r="C50" s="84"/>
      <c r="D5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0" s="88">
        <f t="shared" si="0"/>
        <v>0</v>
      </c>
      <c r="F50" s="4"/>
    </row>
    <row r="51" spans="1:6" x14ac:dyDescent="0.25">
      <c r="A51" s="85">
        <v>220</v>
      </c>
      <c r="B51" s="85"/>
      <c r="C51" s="85"/>
      <c r="D5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1" s="87">
        <f t="shared" si="0"/>
        <v>0</v>
      </c>
      <c r="F51" s="4"/>
    </row>
    <row r="52" spans="1:6" x14ac:dyDescent="0.25">
      <c r="A52" s="84">
        <v>221</v>
      </c>
      <c r="B52" s="84"/>
      <c r="C52" s="84"/>
      <c r="D5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2" s="88">
        <f t="shared" si="0"/>
        <v>0</v>
      </c>
      <c r="F52" s="4"/>
    </row>
    <row r="53" spans="1:6" x14ac:dyDescent="0.25">
      <c r="A53" s="85">
        <v>222</v>
      </c>
      <c r="B53" s="85"/>
      <c r="C53" s="85"/>
      <c r="D5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3" s="87">
        <f t="shared" si="0"/>
        <v>0</v>
      </c>
      <c r="F53" s="4"/>
    </row>
    <row r="54" spans="1:6" x14ac:dyDescent="0.25">
      <c r="A54" s="84">
        <v>223</v>
      </c>
      <c r="B54" s="84"/>
      <c r="C54" s="84"/>
      <c r="D5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4" s="88">
        <f t="shared" si="0"/>
        <v>0</v>
      </c>
      <c r="F54" s="4"/>
    </row>
    <row r="55" spans="1:6" x14ac:dyDescent="0.25">
      <c r="A55" s="85">
        <v>224</v>
      </c>
      <c r="B55" s="85"/>
      <c r="C55" s="85"/>
      <c r="D5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5" s="87">
        <f t="shared" si="0"/>
        <v>0</v>
      </c>
      <c r="F55" s="4"/>
    </row>
    <row r="56" spans="1:6" x14ac:dyDescent="0.25">
      <c r="A56" s="84">
        <v>225</v>
      </c>
      <c r="B56" s="84"/>
      <c r="C56" s="84"/>
      <c r="D5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6" s="88">
        <f t="shared" si="0"/>
        <v>0</v>
      </c>
      <c r="F56" s="4"/>
    </row>
    <row r="57" spans="1:6" x14ac:dyDescent="0.25">
      <c r="A57" s="85">
        <v>226</v>
      </c>
      <c r="B57" s="85"/>
      <c r="C57" s="85"/>
      <c r="D5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7" s="87">
        <f t="shared" si="0"/>
        <v>0</v>
      </c>
      <c r="F57" s="4"/>
    </row>
    <row r="58" spans="1:6" x14ac:dyDescent="0.25">
      <c r="A58" s="84">
        <v>227</v>
      </c>
      <c r="B58" s="84"/>
      <c r="C58" s="84"/>
      <c r="D5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8" s="88">
        <f t="shared" si="0"/>
        <v>0</v>
      </c>
      <c r="F58" s="4"/>
    </row>
    <row r="59" spans="1:6" x14ac:dyDescent="0.25">
      <c r="A59" s="85">
        <v>228</v>
      </c>
      <c r="B59" s="85"/>
      <c r="C59" s="85"/>
      <c r="D5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59" s="87">
        <f t="shared" si="0"/>
        <v>0</v>
      </c>
      <c r="F59" s="4"/>
    </row>
    <row r="60" spans="1:6" x14ac:dyDescent="0.25">
      <c r="A60" s="84">
        <v>301</v>
      </c>
      <c r="B60" s="84"/>
      <c r="C60" s="84"/>
      <c r="D6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86830</v>
      </c>
      <c r="E60" s="86">
        <f t="shared" si="0"/>
        <v>86830</v>
      </c>
      <c r="F60" s="5"/>
    </row>
    <row r="61" spans="1:6" x14ac:dyDescent="0.25">
      <c r="A61" s="85">
        <v>302</v>
      </c>
      <c r="B61" s="85"/>
      <c r="C61" s="85"/>
      <c r="D6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118280</v>
      </c>
      <c r="E61" s="89">
        <f t="shared" si="0"/>
        <v>118280</v>
      </c>
      <c r="F61" s="5"/>
    </row>
    <row r="62" spans="1:6" x14ac:dyDescent="0.25">
      <c r="A62" s="84">
        <v>303</v>
      </c>
      <c r="B62" s="84"/>
      <c r="C62" s="84"/>
      <c r="D6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2" s="86">
        <f t="shared" si="0"/>
        <v>0</v>
      </c>
      <c r="F62" s="5"/>
    </row>
    <row r="63" spans="1:6" x14ac:dyDescent="0.25">
      <c r="A63" s="85">
        <v>304</v>
      </c>
      <c r="B63" s="85"/>
      <c r="C63" s="85"/>
      <c r="D6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3" s="89">
        <f t="shared" si="0"/>
        <v>0</v>
      </c>
      <c r="F63" s="5"/>
    </row>
    <row r="64" spans="1:6" x14ac:dyDescent="0.25">
      <c r="A64" s="84">
        <v>305</v>
      </c>
      <c r="B64" s="84"/>
      <c r="C64" s="84"/>
      <c r="D6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4" s="86">
        <f t="shared" si="0"/>
        <v>0</v>
      </c>
      <c r="F64" s="5"/>
    </row>
    <row r="65" spans="1:6" x14ac:dyDescent="0.25">
      <c r="A65" s="85">
        <v>306</v>
      </c>
      <c r="B65" s="85"/>
      <c r="C65" s="85"/>
      <c r="D6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5" s="89">
        <f t="shared" si="0"/>
        <v>0</v>
      </c>
      <c r="F65" s="5"/>
    </row>
    <row r="66" spans="1:6" x14ac:dyDescent="0.25">
      <c r="A66" s="84">
        <v>307</v>
      </c>
      <c r="B66" s="84"/>
      <c r="C66" s="84"/>
      <c r="D6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6" s="86">
        <f t="shared" si="0"/>
        <v>0</v>
      </c>
      <c r="F66" s="5"/>
    </row>
    <row r="67" spans="1:6" x14ac:dyDescent="0.25">
      <c r="A67" s="85">
        <v>308</v>
      </c>
      <c r="B67" s="85"/>
      <c r="C67" s="85"/>
      <c r="D6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7" s="89">
        <f t="shared" ref="E67:E103" si="1">D67</f>
        <v>0</v>
      </c>
      <c r="F67" s="5"/>
    </row>
    <row r="68" spans="1:6" x14ac:dyDescent="0.25">
      <c r="A68" s="84">
        <v>401</v>
      </c>
      <c r="B68" s="84"/>
      <c r="C68" s="84"/>
      <c r="D6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8" s="86">
        <f t="shared" si="1"/>
        <v>0</v>
      </c>
      <c r="F68" s="5"/>
    </row>
    <row r="69" spans="1:6" x14ac:dyDescent="0.25">
      <c r="A69" s="85">
        <v>402</v>
      </c>
      <c r="B69" s="85"/>
      <c r="C69" s="85"/>
      <c r="D6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69" s="89">
        <f t="shared" si="1"/>
        <v>0</v>
      </c>
      <c r="F69" s="5"/>
    </row>
    <row r="70" spans="1:6" x14ac:dyDescent="0.25">
      <c r="A70" s="84">
        <v>403</v>
      </c>
      <c r="B70" s="84"/>
      <c r="C70" s="84"/>
      <c r="D7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0" s="86">
        <f t="shared" si="1"/>
        <v>0</v>
      </c>
      <c r="F70" s="5"/>
    </row>
    <row r="71" spans="1:6" x14ac:dyDescent="0.25">
      <c r="A71" s="85">
        <v>404</v>
      </c>
      <c r="B71" s="85"/>
      <c r="C71" s="85"/>
      <c r="D7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1" s="89">
        <f t="shared" si="1"/>
        <v>0</v>
      </c>
      <c r="F71" s="5"/>
    </row>
    <row r="72" spans="1:6" x14ac:dyDescent="0.25">
      <c r="A72" s="84">
        <v>405</v>
      </c>
      <c r="B72" s="84"/>
      <c r="C72" s="84"/>
      <c r="D7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2" s="86">
        <f t="shared" si="1"/>
        <v>0</v>
      </c>
      <c r="F72" s="5"/>
    </row>
    <row r="73" spans="1:6" x14ac:dyDescent="0.25">
      <c r="A73" s="85">
        <v>406</v>
      </c>
      <c r="B73" s="85"/>
      <c r="C73" s="85"/>
      <c r="D7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3" s="89">
        <f t="shared" si="1"/>
        <v>0</v>
      </c>
      <c r="F73" s="5"/>
    </row>
    <row r="74" spans="1:6" x14ac:dyDescent="0.25">
      <c r="A74" s="84">
        <v>407</v>
      </c>
      <c r="B74" s="84"/>
      <c r="C74" s="84"/>
      <c r="D7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4" s="86">
        <f t="shared" si="1"/>
        <v>0</v>
      </c>
      <c r="F74" s="5"/>
    </row>
    <row r="75" spans="1:6" x14ac:dyDescent="0.25">
      <c r="A75" s="85">
        <v>408</v>
      </c>
      <c r="B75" s="85"/>
      <c r="C75" s="85"/>
      <c r="D7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5" s="89">
        <f t="shared" si="1"/>
        <v>0</v>
      </c>
      <c r="F75" s="5"/>
    </row>
    <row r="76" spans="1:6" x14ac:dyDescent="0.25">
      <c r="A76" s="84">
        <v>409</v>
      </c>
      <c r="B76" s="84"/>
      <c r="C76" s="84"/>
      <c r="D7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6" s="86">
        <f t="shared" si="1"/>
        <v>0</v>
      </c>
      <c r="F76" s="5"/>
    </row>
    <row r="77" spans="1:6" x14ac:dyDescent="0.25">
      <c r="A77" s="85">
        <v>410</v>
      </c>
      <c r="B77" s="85"/>
      <c r="C77" s="85"/>
      <c r="D7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7" s="89">
        <f t="shared" si="1"/>
        <v>0</v>
      </c>
      <c r="F77" s="5"/>
    </row>
    <row r="78" spans="1:6" x14ac:dyDescent="0.25">
      <c r="A78" s="84">
        <v>501</v>
      </c>
      <c r="B78" s="84"/>
      <c r="C78" s="84"/>
      <c r="D7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8" s="86">
        <f t="shared" si="1"/>
        <v>0</v>
      </c>
      <c r="F78" s="5"/>
    </row>
    <row r="79" spans="1:6" x14ac:dyDescent="0.25">
      <c r="A79" s="85">
        <v>502</v>
      </c>
      <c r="B79" s="85"/>
      <c r="C79" s="85"/>
      <c r="D7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79" s="89">
        <f t="shared" si="1"/>
        <v>0</v>
      </c>
      <c r="F79" s="5"/>
    </row>
    <row r="80" spans="1:6" x14ac:dyDescent="0.25">
      <c r="A80" s="84">
        <v>503</v>
      </c>
      <c r="B80" s="84"/>
      <c r="C80" s="84"/>
      <c r="D8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0" s="86">
        <f t="shared" si="1"/>
        <v>0</v>
      </c>
      <c r="F80" s="5"/>
    </row>
    <row r="81" spans="1:6" x14ac:dyDescent="0.25">
      <c r="A81" s="85">
        <v>504</v>
      </c>
      <c r="B81" s="85"/>
      <c r="C81" s="85"/>
      <c r="D8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1" s="89">
        <f t="shared" si="1"/>
        <v>0</v>
      </c>
      <c r="F81" s="5"/>
    </row>
    <row r="82" spans="1:6" x14ac:dyDescent="0.25">
      <c r="A82" s="84">
        <v>505</v>
      </c>
      <c r="B82" s="84"/>
      <c r="C82" s="84"/>
      <c r="D8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2" s="86">
        <f t="shared" si="1"/>
        <v>0</v>
      </c>
      <c r="F82" s="5"/>
    </row>
    <row r="83" spans="1:6" x14ac:dyDescent="0.25">
      <c r="A83" s="85">
        <v>506</v>
      </c>
      <c r="B83" s="85"/>
      <c r="C83" s="85"/>
      <c r="D8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3" s="89">
        <f t="shared" si="1"/>
        <v>0</v>
      </c>
      <c r="F83" s="5"/>
    </row>
    <row r="84" spans="1:6" x14ac:dyDescent="0.25">
      <c r="A84" s="84">
        <v>507</v>
      </c>
      <c r="B84" s="84"/>
      <c r="C84" s="84"/>
      <c r="D8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4" s="86">
        <f t="shared" si="1"/>
        <v>0</v>
      </c>
      <c r="F84" s="5"/>
    </row>
    <row r="85" spans="1:6" x14ac:dyDescent="0.25">
      <c r="A85" s="85">
        <v>508</v>
      </c>
      <c r="B85" s="85"/>
      <c r="C85" s="85"/>
      <c r="D8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5" s="89">
        <f t="shared" si="1"/>
        <v>0</v>
      </c>
      <c r="F85" s="5"/>
    </row>
    <row r="86" spans="1:6" x14ac:dyDescent="0.25">
      <c r="A86" s="84">
        <v>509</v>
      </c>
      <c r="B86" s="84"/>
      <c r="C86" s="84"/>
      <c r="D8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6" s="86">
        <f t="shared" si="1"/>
        <v>0</v>
      </c>
      <c r="F86" s="5"/>
    </row>
    <row r="87" spans="1:6" x14ac:dyDescent="0.25">
      <c r="A87" s="85">
        <v>510</v>
      </c>
      <c r="B87" s="85"/>
      <c r="C87" s="85"/>
      <c r="D8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7" s="89">
        <f t="shared" si="1"/>
        <v>0</v>
      </c>
      <c r="F87" s="5"/>
    </row>
    <row r="88" spans="1:6" x14ac:dyDescent="0.25">
      <c r="A88" s="84">
        <v>529</v>
      </c>
      <c r="B88" s="84"/>
      <c r="C88" s="84"/>
      <c r="D8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8" s="88">
        <f t="shared" si="1"/>
        <v>0</v>
      </c>
      <c r="F88" s="4"/>
    </row>
    <row r="89" spans="1:6" x14ac:dyDescent="0.25">
      <c r="A89" s="85">
        <v>901</v>
      </c>
      <c r="B89" s="85"/>
      <c r="C89" s="85"/>
      <c r="D8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89" s="87">
        <f t="shared" si="1"/>
        <v>0</v>
      </c>
      <c r="F89" s="4"/>
    </row>
    <row r="90" spans="1:6" x14ac:dyDescent="0.25">
      <c r="A90" s="84">
        <v>902</v>
      </c>
      <c r="B90" s="84"/>
      <c r="C90" s="84"/>
      <c r="D9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0" s="88">
        <f t="shared" si="1"/>
        <v>0</v>
      </c>
      <c r="F90" s="4"/>
    </row>
    <row r="91" spans="1:6" x14ac:dyDescent="0.25">
      <c r="A91" s="85">
        <v>903</v>
      </c>
      <c r="B91" s="85"/>
      <c r="C91" s="85"/>
      <c r="D9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1" s="87">
        <f t="shared" si="1"/>
        <v>0</v>
      </c>
      <c r="F91" s="4"/>
    </row>
    <row r="92" spans="1:6" x14ac:dyDescent="0.25">
      <c r="A92" s="84">
        <v>904</v>
      </c>
      <c r="B92" s="84"/>
      <c r="C92" s="84"/>
      <c r="D9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2" s="88">
        <f t="shared" si="1"/>
        <v>0</v>
      </c>
      <c r="F92" s="4"/>
    </row>
    <row r="93" spans="1:6" x14ac:dyDescent="0.25">
      <c r="A93" s="85">
        <v>905</v>
      </c>
      <c r="B93" s="85"/>
      <c r="C93" s="85"/>
      <c r="D9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3" s="87">
        <f t="shared" si="1"/>
        <v>0</v>
      </c>
      <c r="F93" s="4"/>
    </row>
    <row r="94" spans="1:6" x14ac:dyDescent="0.25">
      <c r="A94" s="84">
        <v>906</v>
      </c>
      <c r="B94" s="84"/>
      <c r="C94" s="84"/>
      <c r="D94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4" s="88">
        <f t="shared" si="1"/>
        <v>0</v>
      </c>
      <c r="F94" s="4"/>
    </row>
    <row r="95" spans="1:6" x14ac:dyDescent="0.25">
      <c r="A95" s="85">
        <v>907</v>
      </c>
      <c r="B95" s="85"/>
      <c r="C95" s="85"/>
      <c r="D95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5" s="87">
        <f t="shared" si="1"/>
        <v>0</v>
      </c>
      <c r="F95" s="4"/>
    </row>
    <row r="96" spans="1:6" x14ac:dyDescent="0.25">
      <c r="A96" s="84">
        <v>908</v>
      </c>
      <c r="B96" s="84"/>
      <c r="C96" s="84"/>
      <c r="D96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6" s="88">
        <f t="shared" si="1"/>
        <v>0</v>
      </c>
      <c r="F96" s="4"/>
    </row>
    <row r="97" spans="1:6" x14ac:dyDescent="0.25">
      <c r="A97" s="85">
        <v>909</v>
      </c>
      <c r="B97" s="85"/>
      <c r="C97" s="85"/>
      <c r="D97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7" s="87">
        <f t="shared" si="1"/>
        <v>0</v>
      </c>
      <c r="F97" s="4"/>
    </row>
    <row r="98" spans="1:6" x14ac:dyDescent="0.25">
      <c r="A98" s="84">
        <v>910</v>
      </c>
      <c r="B98" s="84"/>
      <c r="C98" s="84"/>
      <c r="D98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8" s="88">
        <f t="shared" si="1"/>
        <v>0</v>
      </c>
      <c r="F98" s="4"/>
    </row>
    <row r="99" spans="1:6" x14ac:dyDescent="0.25">
      <c r="A99" s="85">
        <v>911</v>
      </c>
      <c r="B99" s="85"/>
      <c r="C99" s="85"/>
      <c r="D99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99" s="87">
        <f t="shared" si="1"/>
        <v>0</v>
      </c>
      <c r="F99" s="4"/>
    </row>
    <row r="100" spans="1:6" x14ac:dyDescent="0.25">
      <c r="A100" s="84">
        <v>912</v>
      </c>
      <c r="B100" s="84"/>
      <c r="C100" s="84"/>
      <c r="D100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0" s="88">
        <f t="shared" si="1"/>
        <v>0</v>
      </c>
      <c r="F100" s="4"/>
    </row>
    <row r="101" spans="1:6" x14ac:dyDescent="0.25">
      <c r="A101" s="85">
        <v>913</v>
      </c>
      <c r="B101" s="85"/>
      <c r="C101" s="85"/>
      <c r="D101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1" s="87">
        <f t="shared" si="1"/>
        <v>0</v>
      </c>
      <c r="F101" s="4"/>
    </row>
    <row r="102" spans="1:6" x14ac:dyDescent="0.25">
      <c r="A102" s="84">
        <v>914</v>
      </c>
      <c r="B102" s="84"/>
      <c r="C102" s="84"/>
      <c r="D102" s="82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2" s="88">
        <f t="shared" si="1"/>
        <v>0</v>
      </c>
      <c r="F102" s="4"/>
    </row>
    <row r="103" spans="1:6" ht="15.75" thickBot="1" x14ac:dyDescent="0.3">
      <c r="A103" s="85">
        <v>915</v>
      </c>
      <c r="B103" s="85"/>
      <c r="C103" s="85"/>
      <c r="D103" s="8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3" s="87">
        <f t="shared" si="1"/>
        <v>0</v>
      </c>
      <c r="F103" s="4"/>
    </row>
    <row r="104" spans="1:6" ht="15.75" thickTop="1" x14ac:dyDescent="0.25">
      <c r="A104" s="92" t="s">
        <v>27</v>
      </c>
      <c r="B104" s="92"/>
      <c r="C104" s="92"/>
      <c r="D104" s="93">
        <f>SUMIF(Tableau1[Silo / Cell.],Cellules!$A$2:$A$103,Tableau1[Quantité en kg])+SUMIF(transfertcereales[Cellules arrivée],Cellules!$A$2:$A$103,transfertcereales[Quantié Kg])-SUMIF(Tableau7[Silo / Cell.],Cellules!$A$2:$A$103,Tableau7[Quantité en kg])-SUMIF(transfertcereales[Cellule départ],Cellules!$A$2:$A$103,transfertcereales[Quantié Kg])</f>
        <v>0</v>
      </c>
      <c r="E104" s="94"/>
      <c r="F104" s="4"/>
    </row>
  </sheetData>
  <sheetProtection selectLockedCells="1"/>
  <conditionalFormatting sqref="E60:F87">
    <cfRule type="dataBar" priority="11">
      <dataBar showValue="0">
        <cfvo type="num" val="0"/>
        <cfvo type="num" val="250000"/>
        <color rgb="FF00B0F0"/>
      </dataBar>
      <extLst>
        <ext xmlns:x14="http://schemas.microsoft.com/office/spreadsheetml/2009/9/main" uri="{B025F937-C7B1-47D3-B67F-A62EFF666E3E}">
          <x14:id>{E874C1F4-A49A-4D11-A795-1B48ECC78EDC}</x14:id>
        </ext>
      </extLst>
    </cfRule>
  </conditionalFormatting>
  <conditionalFormatting sqref="E14:E25">
    <cfRule type="dataBar" priority="10">
      <dataBar showValue="0">
        <cfvo type="num" val="0"/>
        <cfvo type="num" val="120000"/>
        <color rgb="FF00B0F0"/>
      </dataBar>
      <extLst>
        <ext xmlns:x14="http://schemas.microsoft.com/office/spreadsheetml/2009/9/main" uri="{B025F937-C7B1-47D3-B67F-A62EFF666E3E}">
          <x14:id>{E44B92AD-3BEB-4D21-A918-1431619C4667}</x14:id>
        </ext>
      </extLst>
    </cfRule>
  </conditionalFormatting>
  <conditionalFormatting sqref="E26:E31">
    <cfRule type="dataBar" priority="9">
      <dataBar showValue="0">
        <cfvo type="num" val="0"/>
        <cfvo type="num" val="70000"/>
        <color rgb="FF00B0F0"/>
      </dataBar>
      <extLst>
        <ext xmlns:x14="http://schemas.microsoft.com/office/spreadsheetml/2009/9/main" uri="{B025F937-C7B1-47D3-B67F-A62EFF666E3E}">
          <x14:id>{C16BB3BD-4351-467C-B8FA-858C58A37E9F}</x14:id>
        </ext>
      </extLst>
    </cfRule>
  </conditionalFormatting>
  <conditionalFormatting sqref="E5:E6 E2 E9:E10 E13">
    <cfRule type="dataBar" priority="8">
      <dataBar showValue="0">
        <cfvo type="num" val="0"/>
        <cfvo type="num" val="62000"/>
        <color rgb="FF00B0F0"/>
      </dataBar>
      <extLst>
        <ext xmlns:x14="http://schemas.microsoft.com/office/spreadsheetml/2009/9/main" uri="{B025F937-C7B1-47D3-B67F-A62EFF666E3E}">
          <x14:id>{0810BFEE-64B3-429D-BF84-3D5294229C0B}</x14:id>
        </ext>
      </extLst>
    </cfRule>
  </conditionalFormatting>
  <conditionalFormatting sqref="E3:E4 E7:E8 E11:E12">
    <cfRule type="dataBar" priority="7">
      <dataBar showValue="0">
        <cfvo type="num" val="0"/>
        <cfvo type="num" val="30000"/>
        <color rgb="FF00B0F0"/>
      </dataBar>
      <extLst>
        <ext xmlns:x14="http://schemas.microsoft.com/office/spreadsheetml/2009/9/main" uri="{B025F937-C7B1-47D3-B67F-A62EFF666E3E}">
          <x14:id>{0869C680-3E36-4C61-AC5C-A56631DA408B}</x14:id>
        </ext>
      </extLst>
    </cfRule>
  </conditionalFormatting>
  <conditionalFormatting sqref="E103">
    <cfRule type="dataBar" priority="6">
      <dataBar showValue="0">
        <cfvo type="num" val="0"/>
        <cfvo type="num" val="2500000"/>
        <color rgb="FF00B0F0"/>
      </dataBar>
      <extLst>
        <ext xmlns:x14="http://schemas.microsoft.com/office/spreadsheetml/2009/9/main" uri="{B025F937-C7B1-47D3-B67F-A62EFF666E3E}">
          <x14:id>{E828D3E1-5B7E-46C7-8F06-A196AAE007EC}</x14:id>
        </ext>
      </extLst>
    </cfRule>
  </conditionalFormatting>
  <conditionalFormatting sqref="E88">
    <cfRule type="dataBar" priority="4">
      <dataBar showValue="0">
        <cfvo type="num" val="0"/>
        <cfvo type="num" val="210000"/>
        <color rgb="FF00B0F0"/>
      </dataBar>
      <extLst>
        <ext xmlns:x14="http://schemas.microsoft.com/office/spreadsheetml/2009/9/main" uri="{B025F937-C7B1-47D3-B67F-A62EFF666E3E}">
          <x14:id>{E7989879-1240-4504-B2CE-8138BBFDF9FA}</x14:id>
        </ext>
      </extLst>
    </cfRule>
  </conditionalFormatting>
  <conditionalFormatting sqref="E44:E59 E39:E42 E32 E35">
    <cfRule type="dataBar" priority="3">
      <dataBar showValue="0">
        <cfvo type="num" val="0"/>
        <cfvo type="num" val="12000"/>
        <color rgb="FF00B0F0"/>
      </dataBar>
      <extLst>
        <ext xmlns:x14="http://schemas.microsoft.com/office/spreadsheetml/2009/9/main" uri="{B025F937-C7B1-47D3-B67F-A62EFF666E3E}">
          <x14:id>{08DA98DB-3A84-400D-88A9-4335AAF52925}</x14:id>
        </ext>
      </extLst>
    </cfRule>
  </conditionalFormatting>
  <conditionalFormatting sqref="E33:E34 E36:E38 E43">
    <cfRule type="dataBar" priority="2">
      <dataBar showValue="0">
        <cfvo type="num" val="0"/>
        <cfvo type="num" val="12000"/>
        <color rgb="FF00B0F0"/>
      </dataBar>
      <extLst>
        <ext xmlns:x14="http://schemas.microsoft.com/office/spreadsheetml/2009/9/main" uri="{B025F937-C7B1-47D3-B67F-A62EFF666E3E}">
          <x14:id>{88234938-450B-4712-A0F0-D6B6C5A5FF78}</x14:id>
        </ext>
      </extLst>
    </cfRule>
  </conditionalFormatting>
  <conditionalFormatting sqref="E89:E102">
    <cfRule type="dataBar" priority="1">
      <dataBar showValue="0">
        <cfvo type="num" val="0"/>
        <cfvo type="num" val="70000"/>
        <color rgb="FF00B0F0"/>
      </dataBar>
      <extLst>
        <ext xmlns:x14="http://schemas.microsoft.com/office/spreadsheetml/2009/9/main" uri="{B025F937-C7B1-47D3-B67F-A62EFF666E3E}">
          <x14:id>{689175C0-5DBF-4C7A-83DB-33EFEDD13169}</x14:id>
        </ext>
      </extLst>
    </cfRule>
  </conditionalFormatting>
  <printOptions horizontalCentered="1"/>
  <pageMargins left="0.39370078740157483" right="0.39370078740157483" top="0.6" bottom="0.39370078740157483" header="0.19685039370078741" footer="0.11811023622047245"/>
  <pageSetup paperSize="9" fitToHeight="0" orientation="portrait" r:id="rId1"/>
  <headerFooter>
    <oddHeader>&amp;C&amp;22&amp;UQuantité par cellules</oddHeader>
    <oddFooter>&amp;R&amp;P/&amp;N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74C1F4-A49A-4D11-A795-1B48ECC78EDC}">
            <x14:dataBar minLength="0" maxLength="100" border="1" negativeBarBorderColorSameAsPositive="0">
              <x14:cfvo type="num">
                <xm:f>0</xm:f>
              </x14:cfvo>
              <x14:cfvo type="num">
                <xm:f>250000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E60:F87</xm:sqref>
        </x14:conditionalFormatting>
        <x14:conditionalFormatting xmlns:xm="http://schemas.microsoft.com/office/excel/2006/main">
          <x14:cfRule type="dataBar" id="{E44B92AD-3BEB-4D21-A918-1431619C4667}">
            <x14:dataBar minLength="0" maxLength="100" border="1" negativeBarBorderColorSameAsPositive="0">
              <x14:cfvo type="num">
                <xm:f>0</xm:f>
              </x14:cfvo>
              <x14:cfvo type="num">
                <xm:f>120000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E14:E25</xm:sqref>
        </x14:conditionalFormatting>
        <x14:conditionalFormatting xmlns:xm="http://schemas.microsoft.com/office/excel/2006/main">
          <x14:cfRule type="dataBar" id="{C16BB3BD-4351-467C-B8FA-858C58A37E9F}">
            <x14:dataBar minLength="0" maxLength="100" border="1" negativeBarBorderColorSameAsPositive="0">
              <x14:cfvo type="num">
                <xm:f>0</xm:f>
              </x14:cfvo>
              <x14:cfvo type="num">
                <xm:f>70000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E26:E31</xm:sqref>
        </x14:conditionalFormatting>
        <x14:conditionalFormatting xmlns:xm="http://schemas.microsoft.com/office/excel/2006/main">
          <x14:cfRule type="dataBar" id="{0810BFEE-64B3-429D-BF84-3D5294229C0B}">
            <x14:dataBar minLength="0" maxLength="100" border="1" negativeBarBorderColorSameAsPositive="0">
              <x14:cfvo type="num">
                <xm:f>0</xm:f>
              </x14:cfvo>
              <x14:cfvo type="num">
                <xm:f>62000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E5:E6 E2 E9:E10 E13</xm:sqref>
        </x14:conditionalFormatting>
        <x14:conditionalFormatting xmlns:xm="http://schemas.microsoft.com/office/excel/2006/main">
          <x14:cfRule type="dataBar" id="{0869C680-3E36-4C61-AC5C-A56631DA408B}">
            <x14:dataBar minLength="0" maxLength="100" border="1" negativeBarBorderColorSameAsPositive="0">
              <x14:cfvo type="num">
                <xm:f>0</xm:f>
              </x14:cfvo>
              <x14:cfvo type="num">
                <xm:f>30000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E3:E4 E7:E8 E11:E12</xm:sqref>
        </x14:conditionalFormatting>
        <x14:conditionalFormatting xmlns:xm="http://schemas.microsoft.com/office/excel/2006/main">
          <x14:cfRule type="dataBar" id="{E828D3E1-5B7E-46C7-8F06-A196AAE007EC}">
            <x14:dataBar minLength="0" maxLength="100" border="1">
              <x14:cfvo type="num">
                <xm:f>0</xm:f>
              </x14:cfvo>
              <x14:cfvo type="num">
                <xm:f>2500000</xm:f>
              </x14:cfvo>
              <x14:borderColor rgb="FF0070C0"/>
              <x14:negativeFillColor rgb="FFFF0000"/>
              <x14:axisColor rgb="FF000000"/>
            </x14:dataBar>
          </x14:cfRule>
          <xm:sqref>E103</xm:sqref>
        </x14:conditionalFormatting>
        <x14:conditionalFormatting xmlns:xm="http://schemas.microsoft.com/office/excel/2006/main">
          <x14:cfRule type="dataBar" id="{E7989879-1240-4504-B2CE-8138BBFDF9FA}">
            <x14:dataBar minLength="0" maxLength="100" border="1" negativeBarBorderColorSameAsPositive="0">
              <x14:cfvo type="num">
                <xm:f>0</xm:f>
              </x14:cfvo>
              <x14:cfvo type="num">
                <xm:f>210000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E88</xm:sqref>
        </x14:conditionalFormatting>
        <x14:conditionalFormatting xmlns:xm="http://schemas.microsoft.com/office/excel/2006/main">
          <x14:cfRule type="dataBar" id="{08DA98DB-3A84-400D-88A9-4335AAF52925}">
            <x14:dataBar minLength="0" maxLength="100" border="1" negativeBarBorderColorSameAsPositive="0">
              <x14:cfvo type="num">
                <xm:f>0</xm:f>
              </x14:cfvo>
              <x14:cfvo type="num">
                <xm:f>12000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E44:E59 E39:E42 E32 E35</xm:sqref>
        </x14:conditionalFormatting>
        <x14:conditionalFormatting xmlns:xm="http://schemas.microsoft.com/office/excel/2006/main">
          <x14:cfRule type="dataBar" id="{88234938-450B-4712-A0F0-D6B6C5A5FF78}">
            <x14:dataBar minLength="0" maxLength="100" border="1" negativeBarBorderColorSameAsPositive="0">
              <x14:cfvo type="num">
                <xm:f>0</xm:f>
              </x14:cfvo>
              <x14:cfvo type="num">
                <xm:f>12000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E33:E34 E36:E38 E43</xm:sqref>
        </x14:conditionalFormatting>
        <x14:conditionalFormatting xmlns:xm="http://schemas.microsoft.com/office/excel/2006/main">
          <x14:cfRule type="dataBar" id="{689175C0-5DBF-4C7A-83DB-33EFEDD13169}">
            <x14:dataBar minLength="0" maxLength="100" border="1" negativeBarBorderColorSameAsPositive="0">
              <x14:cfvo type="num">
                <xm:f>0</xm:f>
              </x14:cfvo>
              <x14:cfvo type="num">
                <xm:f>70000</xm:f>
              </x14:cfvo>
              <x14:borderColor rgb="FF0070C0"/>
              <x14:negativeFillColor rgb="FFFF0000"/>
              <x14:negativeBorderColor rgb="FFFF0000"/>
              <x14:axisColor rgb="FF000000"/>
            </x14:dataBar>
          </x14:cfRule>
          <xm:sqref>E89:E102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EA408E4-27E6-4CF1-92B8-3123C4A7AF90}">
          <x14:formula1>
            <xm:f>Données!$A$2:$A$19</xm:f>
          </x14:formula1>
          <xm:sqref>B2:B103</xm:sqref>
        </x14:dataValidation>
        <x14:dataValidation type="list" allowBlank="1" showInputMessage="1" showErrorMessage="1" xr:uid="{1C2CCFCB-E553-47A6-A8BF-A42DCC88CBB3}">
          <x14:formula1>
            <xm:f>Données!$B$2:$B$8</xm:f>
          </x14:formula1>
          <xm:sqref>C2:C103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0" tint="-0.499984740745262"/>
  </sheetPr>
  <dimension ref="A1:G156"/>
  <sheetViews>
    <sheetView tabSelected="1" topLeftCell="A2" zoomScaleNormal="100" workbookViewId="0">
      <selection activeCell="D136" sqref="D136"/>
    </sheetView>
  </sheetViews>
  <sheetFormatPr baseColWidth="10" defaultRowHeight="15" x14ac:dyDescent="0.25"/>
  <cols>
    <col min="1" max="1" width="19.140625" bestFit="1" customWidth="1"/>
    <col min="2" max="2" width="14.5703125" bestFit="1" customWidth="1"/>
    <col min="3" max="3" width="8.140625" style="27" bestFit="1" customWidth="1"/>
    <col min="4" max="4" width="29.42578125" bestFit="1" customWidth="1"/>
    <col min="5" max="5" width="13.28515625" bestFit="1" customWidth="1"/>
    <col min="6" max="6" width="23.42578125" bestFit="1" customWidth="1"/>
  </cols>
  <sheetData>
    <row r="1" spans="1:7" x14ac:dyDescent="0.25">
      <c r="A1" s="48" t="s">
        <v>228</v>
      </c>
      <c r="B1" s="48" t="s">
        <v>6</v>
      </c>
      <c r="C1" s="95" t="s">
        <v>42</v>
      </c>
      <c r="D1" s="48" t="s">
        <v>32</v>
      </c>
      <c r="E1" s="48" t="s">
        <v>230</v>
      </c>
      <c r="F1" s="48" t="s">
        <v>231</v>
      </c>
    </row>
    <row r="2" spans="1:7" x14ac:dyDescent="0.25">
      <c r="A2" t="s">
        <v>7</v>
      </c>
      <c r="B2" t="s">
        <v>8</v>
      </c>
      <c r="C2" s="27">
        <v>101</v>
      </c>
      <c r="D2" t="s">
        <v>71</v>
      </c>
      <c r="E2" t="s">
        <v>236</v>
      </c>
      <c r="F2" s="3" t="s">
        <v>236</v>
      </c>
    </row>
    <row r="3" spans="1:7" x14ac:dyDescent="0.25">
      <c r="A3" t="s">
        <v>9</v>
      </c>
      <c r="B3" t="s">
        <v>10</v>
      </c>
      <c r="C3" s="27">
        <v>102</v>
      </c>
      <c r="D3" t="s">
        <v>72</v>
      </c>
      <c r="E3" t="s">
        <v>37</v>
      </c>
      <c r="F3" t="s">
        <v>36</v>
      </c>
    </row>
    <row r="4" spans="1:7" x14ac:dyDescent="0.25">
      <c r="A4" t="s">
        <v>11</v>
      </c>
      <c r="B4" t="s">
        <v>12</v>
      </c>
      <c r="C4" s="27">
        <v>103</v>
      </c>
      <c r="D4" t="s">
        <v>73</v>
      </c>
      <c r="E4" t="s">
        <v>1</v>
      </c>
      <c r="F4" t="s">
        <v>37</v>
      </c>
    </row>
    <row r="5" spans="1:7" x14ac:dyDescent="0.25">
      <c r="A5" t="s">
        <v>13</v>
      </c>
      <c r="B5" t="s">
        <v>24</v>
      </c>
      <c r="C5" s="27">
        <v>104</v>
      </c>
      <c r="D5" t="s">
        <v>74</v>
      </c>
      <c r="E5" t="s">
        <v>38</v>
      </c>
      <c r="F5" t="s">
        <v>222</v>
      </c>
    </row>
    <row r="6" spans="1:7" x14ac:dyDescent="0.25">
      <c r="A6" t="s">
        <v>14</v>
      </c>
      <c r="B6" t="s">
        <v>232</v>
      </c>
      <c r="C6" s="27">
        <v>105</v>
      </c>
      <c r="D6" t="s">
        <v>218</v>
      </c>
      <c r="E6" t="s">
        <v>41</v>
      </c>
      <c r="F6" t="s">
        <v>225</v>
      </c>
    </row>
    <row r="7" spans="1:7" x14ac:dyDescent="0.25">
      <c r="A7" t="s">
        <v>17</v>
      </c>
      <c r="B7" t="s">
        <v>223</v>
      </c>
      <c r="C7" s="27">
        <v>106</v>
      </c>
      <c r="D7" t="s">
        <v>169</v>
      </c>
      <c r="F7" t="s">
        <v>238</v>
      </c>
    </row>
    <row r="8" spans="1:7" x14ac:dyDescent="0.25">
      <c r="A8" t="s">
        <v>19</v>
      </c>
      <c r="B8" t="s">
        <v>224</v>
      </c>
      <c r="C8" s="27">
        <v>107</v>
      </c>
      <c r="D8" t="s">
        <v>75</v>
      </c>
      <c r="F8" t="s">
        <v>1</v>
      </c>
    </row>
    <row r="9" spans="1:7" x14ac:dyDescent="0.25">
      <c r="A9" t="s">
        <v>22</v>
      </c>
      <c r="C9" s="27">
        <v>108</v>
      </c>
      <c r="D9" t="s">
        <v>138</v>
      </c>
      <c r="F9" t="s">
        <v>44</v>
      </c>
      <c r="G9" s="3"/>
    </row>
    <row r="10" spans="1:7" x14ac:dyDescent="0.25">
      <c r="A10" t="s">
        <v>51</v>
      </c>
      <c r="C10" s="27">
        <v>109</v>
      </c>
      <c r="D10" t="s">
        <v>181</v>
      </c>
      <c r="F10" t="s">
        <v>237</v>
      </c>
    </row>
    <row r="11" spans="1:7" x14ac:dyDescent="0.25">
      <c r="A11" t="s">
        <v>234</v>
      </c>
      <c r="C11" s="27">
        <v>110</v>
      </c>
      <c r="D11" t="s">
        <v>76</v>
      </c>
    </row>
    <row r="12" spans="1:7" x14ac:dyDescent="0.25">
      <c r="A12" t="s">
        <v>23</v>
      </c>
      <c r="C12" s="27">
        <v>111</v>
      </c>
      <c r="D12" t="s">
        <v>77</v>
      </c>
    </row>
    <row r="13" spans="1:7" x14ac:dyDescent="0.25">
      <c r="A13" t="s">
        <v>16</v>
      </c>
      <c r="C13" s="27">
        <v>112</v>
      </c>
      <c r="D13" t="s">
        <v>157</v>
      </c>
    </row>
    <row r="14" spans="1:7" x14ac:dyDescent="0.25">
      <c r="A14" t="s">
        <v>18</v>
      </c>
      <c r="C14" s="27">
        <v>113</v>
      </c>
      <c r="D14" t="s">
        <v>78</v>
      </c>
    </row>
    <row r="15" spans="1:7" x14ac:dyDescent="0.25">
      <c r="A15" t="s">
        <v>20</v>
      </c>
      <c r="C15" s="27">
        <v>114</v>
      </c>
      <c r="D15" t="s">
        <v>79</v>
      </c>
    </row>
    <row r="16" spans="1:7" x14ac:dyDescent="0.25">
      <c r="A16" t="s">
        <v>21</v>
      </c>
      <c r="C16" s="27">
        <v>115</v>
      </c>
      <c r="D16" t="s">
        <v>211</v>
      </c>
    </row>
    <row r="17" spans="1:4" x14ac:dyDescent="0.25">
      <c r="A17" t="s">
        <v>53</v>
      </c>
      <c r="C17" s="27">
        <v>116</v>
      </c>
      <c r="D17" t="s">
        <v>80</v>
      </c>
    </row>
    <row r="18" spans="1:4" x14ac:dyDescent="0.25">
      <c r="A18" t="s">
        <v>54</v>
      </c>
      <c r="C18" s="27">
        <v>117</v>
      </c>
      <c r="D18" t="s">
        <v>163</v>
      </c>
    </row>
    <row r="19" spans="1:4" x14ac:dyDescent="0.25">
      <c r="A19" t="s">
        <v>229</v>
      </c>
      <c r="C19" s="27">
        <v>118</v>
      </c>
      <c r="D19" t="s">
        <v>214</v>
      </c>
    </row>
    <row r="20" spans="1:4" x14ac:dyDescent="0.25">
      <c r="C20" s="27">
        <v>119</v>
      </c>
      <c r="D20" t="s">
        <v>81</v>
      </c>
    </row>
    <row r="21" spans="1:4" x14ac:dyDescent="0.25">
      <c r="C21" s="27">
        <v>120</v>
      </c>
      <c r="D21" t="s">
        <v>82</v>
      </c>
    </row>
    <row r="22" spans="1:4" x14ac:dyDescent="0.25">
      <c r="C22" s="27">
        <v>121</v>
      </c>
      <c r="D22" t="s">
        <v>174</v>
      </c>
    </row>
    <row r="23" spans="1:4" x14ac:dyDescent="0.25">
      <c r="C23" s="27">
        <v>122</v>
      </c>
      <c r="D23" t="s">
        <v>148</v>
      </c>
    </row>
    <row r="24" spans="1:4" x14ac:dyDescent="0.25">
      <c r="C24" s="27">
        <v>123</v>
      </c>
      <c r="D24" t="s">
        <v>155</v>
      </c>
    </row>
    <row r="25" spans="1:4" x14ac:dyDescent="0.25">
      <c r="C25" s="27">
        <v>124</v>
      </c>
      <c r="D25" t="s">
        <v>172</v>
      </c>
    </row>
    <row r="26" spans="1:4" x14ac:dyDescent="0.25">
      <c r="C26" s="27">
        <v>125</v>
      </c>
      <c r="D26" t="s">
        <v>83</v>
      </c>
    </row>
    <row r="27" spans="1:4" x14ac:dyDescent="0.25">
      <c r="C27" s="27">
        <v>126</v>
      </c>
      <c r="D27" t="s">
        <v>160</v>
      </c>
    </row>
    <row r="28" spans="1:4" x14ac:dyDescent="0.25">
      <c r="C28" s="27">
        <v>127</v>
      </c>
      <c r="D28" t="s">
        <v>84</v>
      </c>
    </row>
    <row r="29" spans="1:4" x14ac:dyDescent="0.25">
      <c r="C29" s="27">
        <v>128</v>
      </c>
      <c r="D29" t="s">
        <v>178</v>
      </c>
    </row>
    <row r="30" spans="1:4" x14ac:dyDescent="0.25">
      <c r="C30" s="27">
        <v>129</v>
      </c>
      <c r="D30" t="s">
        <v>216</v>
      </c>
    </row>
    <row r="31" spans="1:4" x14ac:dyDescent="0.25">
      <c r="C31" s="27">
        <v>130</v>
      </c>
      <c r="D31" t="s">
        <v>151</v>
      </c>
    </row>
    <row r="32" spans="1:4" x14ac:dyDescent="0.25">
      <c r="C32" s="27">
        <v>201</v>
      </c>
      <c r="D32" t="s">
        <v>85</v>
      </c>
    </row>
    <row r="33" spans="3:4" x14ac:dyDescent="0.25">
      <c r="C33" s="27">
        <v>202</v>
      </c>
      <c r="D33" t="s">
        <v>86</v>
      </c>
    </row>
    <row r="34" spans="3:4" x14ac:dyDescent="0.25">
      <c r="C34" s="27">
        <v>203</v>
      </c>
      <c r="D34" t="s">
        <v>194</v>
      </c>
    </row>
    <row r="35" spans="3:4" x14ac:dyDescent="0.25">
      <c r="C35" s="27">
        <v>204</v>
      </c>
      <c r="D35" t="s">
        <v>171</v>
      </c>
    </row>
    <row r="36" spans="3:4" x14ac:dyDescent="0.25">
      <c r="C36" s="27">
        <v>205</v>
      </c>
      <c r="D36" t="s">
        <v>87</v>
      </c>
    </row>
    <row r="37" spans="3:4" x14ac:dyDescent="0.25">
      <c r="C37" s="27">
        <v>206</v>
      </c>
      <c r="D37" t="s">
        <v>88</v>
      </c>
    </row>
    <row r="38" spans="3:4" x14ac:dyDescent="0.25">
      <c r="C38" s="27">
        <v>207</v>
      </c>
      <c r="D38" t="s">
        <v>88</v>
      </c>
    </row>
    <row r="39" spans="3:4" x14ac:dyDescent="0.25">
      <c r="C39" s="27">
        <v>208</v>
      </c>
      <c r="D39" t="s">
        <v>89</v>
      </c>
    </row>
    <row r="40" spans="3:4" x14ac:dyDescent="0.25">
      <c r="C40" s="27">
        <v>209</v>
      </c>
      <c r="D40" t="s">
        <v>221</v>
      </c>
    </row>
    <row r="41" spans="3:4" x14ac:dyDescent="0.25">
      <c r="C41" s="27">
        <v>210</v>
      </c>
      <c r="D41" t="s">
        <v>185</v>
      </c>
    </row>
    <row r="42" spans="3:4" x14ac:dyDescent="0.25">
      <c r="C42" s="27">
        <v>211</v>
      </c>
      <c r="D42" t="s">
        <v>177</v>
      </c>
    </row>
    <row r="43" spans="3:4" x14ac:dyDescent="0.25">
      <c r="C43" s="27">
        <v>212</v>
      </c>
      <c r="D43" t="s">
        <v>90</v>
      </c>
    </row>
    <row r="44" spans="3:4" x14ac:dyDescent="0.25">
      <c r="C44" s="27">
        <v>213</v>
      </c>
      <c r="D44" t="s">
        <v>91</v>
      </c>
    </row>
    <row r="45" spans="3:4" x14ac:dyDescent="0.25">
      <c r="C45" s="27">
        <v>214</v>
      </c>
      <c r="D45" t="s">
        <v>92</v>
      </c>
    </row>
    <row r="46" spans="3:4" x14ac:dyDescent="0.25">
      <c r="C46" s="27">
        <v>215</v>
      </c>
      <c r="D46" t="s">
        <v>150</v>
      </c>
    </row>
    <row r="47" spans="3:4" x14ac:dyDescent="0.25">
      <c r="C47" s="27">
        <v>216</v>
      </c>
      <c r="D47" t="s">
        <v>93</v>
      </c>
    </row>
    <row r="48" spans="3:4" x14ac:dyDescent="0.25">
      <c r="C48" s="27">
        <v>217</v>
      </c>
      <c r="D48" t="s">
        <v>94</v>
      </c>
    </row>
    <row r="49" spans="3:4" x14ac:dyDescent="0.25">
      <c r="C49" s="27">
        <v>218</v>
      </c>
      <c r="D49" t="s">
        <v>180</v>
      </c>
    </row>
    <row r="50" spans="3:4" x14ac:dyDescent="0.25">
      <c r="C50" s="27">
        <v>219</v>
      </c>
      <c r="D50" t="s">
        <v>135</v>
      </c>
    </row>
    <row r="51" spans="3:4" x14ac:dyDescent="0.25">
      <c r="C51" s="27">
        <v>220</v>
      </c>
      <c r="D51" t="s">
        <v>95</v>
      </c>
    </row>
    <row r="52" spans="3:4" x14ac:dyDescent="0.25">
      <c r="C52" s="27">
        <v>221</v>
      </c>
      <c r="D52" t="s">
        <v>197</v>
      </c>
    </row>
    <row r="53" spans="3:4" x14ac:dyDescent="0.25">
      <c r="C53" s="27">
        <v>222</v>
      </c>
      <c r="D53" t="s">
        <v>96</v>
      </c>
    </row>
    <row r="54" spans="3:4" x14ac:dyDescent="0.25">
      <c r="C54" s="27">
        <v>223</v>
      </c>
      <c r="D54" t="s">
        <v>217</v>
      </c>
    </row>
    <row r="55" spans="3:4" x14ac:dyDescent="0.25">
      <c r="C55" s="27">
        <v>224</v>
      </c>
      <c r="D55" t="s">
        <v>98</v>
      </c>
    </row>
    <row r="56" spans="3:4" x14ac:dyDescent="0.25">
      <c r="C56" s="27">
        <v>225</v>
      </c>
      <c r="D56" t="s">
        <v>97</v>
      </c>
    </row>
    <row r="57" spans="3:4" x14ac:dyDescent="0.25">
      <c r="C57" s="27">
        <v>226</v>
      </c>
      <c r="D57" t="s">
        <v>206</v>
      </c>
    </row>
    <row r="58" spans="3:4" x14ac:dyDescent="0.25">
      <c r="C58" s="27">
        <v>227</v>
      </c>
      <c r="D58" t="s">
        <v>207</v>
      </c>
    </row>
    <row r="59" spans="3:4" x14ac:dyDescent="0.25">
      <c r="C59" s="27">
        <v>228</v>
      </c>
      <c r="D59" t="s">
        <v>187</v>
      </c>
    </row>
    <row r="60" spans="3:4" x14ac:dyDescent="0.25">
      <c r="C60" s="27">
        <v>301</v>
      </c>
      <c r="D60" t="s">
        <v>173</v>
      </c>
    </row>
    <row r="61" spans="3:4" x14ac:dyDescent="0.25">
      <c r="C61" s="27">
        <v>302</v>
      </c>
      <c r="D61" t="s">
        <v>184</v>
      </c>
    </row>
    <row r="62" spans="3:4" x14ac:dyDescent="0.25">
      <c r="C62" s="27">
        <v>303</v>
      </c>
      <c r="D62" t="s">
        <v>204</v>
      </c>
    </row>
    <row r="63" spans="3:4" x14ac:dyDescent="0.25">
      <c r="C63" s="27">
        <v>304</v>
      </c>
      <c r="D63" t="s">
        <v>99</v>
      </c>
    </row>
    <row r="64" spans="3:4" x14ac:dyDescent="0.25">
      <c r="C64" s="27">
        <v>305</v>
      </c>
      <c r="D64" t="s">
        <v>200</v>
      </c>
    </row>
    <row r="65" spans="3:4" x14ac:dyDescent="0.25">
      <c r="C65" s="27">
        <v>306</v>
      </c>
      <c r="D65" t="s">
        <v>195</v>
      </c>
    </row>
    <row r="66" spans="3:4" x14ac:dyDescent="0.25">
      <c r="C66" s="27">
        <v>307</v>
      </c>
      <c r="D66" t="s">
        <v>100</v>
      </c>
    </row>
    <row r="67" spans="3:4" x14ac:dyDescent="0.25">
      <c r="C67" s="27">
        <v>308</v>
      </c>
      <c r="D67" t="s">
        <v>101</v>
      </c>
    </row>
    <row r="68" spans="3:4" x14ac:dyDescent="0.25">
      <c r="C68" s="27">
        <v>401</v>
      </c>
      <c r="D68" t="s">
        <v>196</v>
      </c>
    </row>
    <row r="69" spans="3:4" x14ac:dyDescent="0.25">
      <c r="C69" s="27">
        <v>402</v>
      </c>
      <c r="D69" t="s">
        <v>190</v>
      </c>
    </row>
    <row r="70" spans="3:4" x14ac:dyDescent="0.25">
      <c r="C70" s="27">
        <v>403</v>
      </c>
      <c r="D70" t="s">
        <v>213</v>
      </c>
    </row>
    <row r="71" spans="3:4" x14ac:dyDescent="0.25">
      <c r="C71" s="27">
        <v>404</v>
      </c>
      <c r="D71" t="s">
        <v>102</v>
      </c>
    </row>
    <row r="72" spans="3:4" x14ac:dyDescent="0.25">
      <c r="C72" s="27">
        <v>405</v>
      </c>
      <c r="D72" t="s">
        <v>104</v>
      </c>
    </row>
    <row r="73" spans="3:4" x14ac:dyDescent="0.25">
      <c r="C73" s="27">
        <v>406</v>
      </c>
      <c r="D73" t="s">
        <v>103</v>
      </c>
    </row>
    <row r="74" spans="3:4" x14ac:dyDescent="0.25">
      <c r="C74" s="27">
        <v>407</v>
      </c>
      <c r="D74" t="s">
        <v>212</v>
      </c>
    </row>
    <row r="75" spans="3:4" x14ac:dyDescent="0.25">
      <c r="C75" s="27">
        <v>408</v>
      </c>
      <c r="D75" t="s">
        <v>153</v>
      </c>
    </row>
    <row r="76" spans="3:4" x14ac:dyDescent="0.25">
      <c r="C76" s="27">
        <v>409</v>
      </c>
      <c r="D76" t="s">
        <v>105</v>
      </c>
    </row>
    <row r="77" spans="3:4" x14ac:dyDescent="0.25">
      <c r="C77" s="27">
        <v>410</v>
      </c>
      <c r="D77" t="s">
        <v>186</v>
      </c>
    </row>
    <row r="78" spans="3:4" x14ac:dyDescent="0.25">
      <c r="C78" s="27">
        <v>501</v>
      </c>
      <c r="D78" t="s">
        <v>188</v>
      </c>
    </row>
    <row r="79" spans="3:4" x14ac:dyDescent="0.25">
      <c r="C79" s="27">
        <v>502</v>
      </c>
      <c r="D79" t="s">
        <v>209</v>
      </c>
    </row>
    <row r="80" spans="3:4" x14ac:dyDescent="0.25">
      <c r="C80" s="27">
        <v>503</v>
      </c>
      <c r="D80" t="s">
        <v>167</v>
      </c>
    </row>
    <row r="81" spans="3:4" x14ac:dyDescent="0.25">
      <c r="C81" s="27">
        <v>504</v>
      </c>
      <c r="D81" t="s">
        <v>158</v>
      </c>
    </row>
    <row r="82" spans="3:4" x14ac:dyDescent="0.25">
      <c r="C82" s="27">
        <v>505</v>
      </c>
      <c r="D82" t="s">
        <v>106</v>
      </c>
    </row>
    <row r="83" spans="3:4" x14ac:dyDescent="0.25">
      <c r="C83" s="27">
        <v>506</v>
      </c>
      <c r="D83" t="s">
        <v>107</v>
      </c>
    </row>
    <row r="84" spans="3:4" x14ac:dyDescent="0.25">
      <c r="C84" s="27">
        <v>507</v>
      </c>
      <c r="D84" t="s">
        <v>205</v>
      </c>
    </row>
    <row r="85" spans="3:4" x14ac:dyDescent="0.25">
      <c r="C85" s="27">
        <v>508</v>
      </c>
      <c r="D85" t="s">
        <v>156</v>
      </c>
    </row>
    <row r="86" spans="3:4" x14ac:dyDescent="0.25">
      <c r="C86" s="27">
        <v>509</v>
      </c>
      <c r="D86" t="s">
        <v>154</v>
      </c>
    </row>
    <row r="87" spans="3:4" x14ac:dyDescent="0.25">
      <c r="C87" s="27">
        <v>510</v>
      </c>
      <c r="D87" t="s">
        <v>159</v>
      </c>
    </row>
    <row r="88" spans="3:4" x14ac:dyDescent="0.25">
      <c r="C88" s="27">
        <v>529</v>
      </c>
      <c r="D88" t="s">
        <v>170</v>
      </c>
    </row>
    <row r="89" spans="3:4" x14ac:dyDescent="0.25">
      <c r="C89" s="27">
        <v>901</v>
      </c>
      <c r="D89" t="s">
        <v>189</v>
      </c>
    </row>
    <row r="90" spans="3:4" x14ac:dyDescent="0.25">
      <c r="C90" s="27">
        <v>902</v>
      </c>
      <c r="D90" t="s">
        <v>109</v>
      </c>
    </row>
    <row r="91" spans="3:4" x14ac:dyDescent="0.25">
      <c r="C91" s="27">
        <v>903</v>
      </c>
      <c r="D91" t="s">
        <v>108</v>
      </c>
    </row>
    <row r="92" spans="3:4" x14ac:dyDescent="0.25">
      <c r="C92" s="27">
        <v>904</v>
      </c>
      <c r="D92" t="s">
        <v>146</v>
      </c>
    </row>
    <row r="93" spans="3:4" x14ac:dyDescent="0.25">
      <c r="C93" s="27">
        <v>905</v>
      </c>
      <c r="D93" t="s">
        <v>134</v>
      </c>
    </row>
    <row r="94" spans="3:4" x14ac:dyDescent="0.25">
      <c r="C94" s="27">
        <v>906</v>
      </c>
      <c r="D94" t="s">
        <v>110</v>
      </c>
    </row>
    <row r="95" spans="3:4" x14ac:dyDescent="0.25">
      <c r="C95" s="27">
        <v>907</v>
      </c>
      <c r="D95" t="s">
        <v>111</v>
      </c>
    </row>
    <row r="96" spans="3:4" x14ac:dyDescent="0.25">
      <c r="C96" s="27">
        <v>908</v>
      </c>
      <c r="D96" t="s">
        <v>226</v>
      </c>
    </row>
    <row r="97" spans="3:4" x14ac:dyDescent="0.25">
      <c r="C97" s="27">
        <v>909</v>
      </c>
      <c r="D97" t="s">
        <v>227</v>
      </c>
    </row>
    <row r="98" spans="3:4" x14ac:dyDescent="0.25">
      <c r="C98" s="27">
        <v>910</v>
      </c>
      <c r="D98" t="s">
        <v>198</v>
      </c>
    </row>
    <row r="99" spans="3:4" x14ac:dyDescent="0.25">
      <c r="C99" s="27">
        <v>911</v>
      </c>
      <c r="D99" t="s">
        <v>175</v>
      </c>
    </row>
    <row r="100" spans="3:4" x14ac:dyDescent="0.25">
      <c r="C100" s="27">
        <v>912</v>
      </c>
      <c r="D100" t="s">
        <v>168</v>
      </c>
    </row>
    <row r="101" spans="3:4" x14ac:dyDescent="0.25">
      <c r="C101" s="27">
        <v>913</v>
      </c>
      <c r="D101" t="s">
        <v>166</v>
      </c>
    </row>
    <row r="102" spans="3:4" x14ac:dyDescent="0.25">
      <c r="C102" s="27">
        <v>914</v>
      </c>
      <c r="D102" t="s">
        <v>112</v>
      </c>
    </row>
    <row r="103" spans="3:4" x14ac:dyDescent="0.25">
      <c r="C103" s="27">
        <v>915</v>
      </c>
      <c r="D103" t="s">
        <v>113</v>
      </c>
    </row>
    <row r="104" spans="3:4" x14ac:dyDescent="0.25">
      <c r="D104" t="s">
        <v>220</v>
      </c>
    </row>
    <row r="105" spans="3:4" x14ac:dyDescent="0.25">
      <c r="D105" t="s">
        <v>219</v>
      </c>
    </row>
    <row r="106" spans="3:4" x14ac:dyDescent="0.25">
      <c r="D106" t="s">
        <v>182</v>
      </c>
    </row>
    <row r="107" spans="3:4" x14ac:dyDescent="0.25">
      <c r="D107" t="s">
        <v>179</v>
      </c>
    </row>
    <row r="108" spans="3:4" x14ac:dyDescent="0.25">
      <c r="D108" t="s">
        <v>192</v>
      </c>
    </row>
    <row r="109" spans="3:4" x14ac:dyDescent="0.25">
      <c r="D109" t="s">
        <v>142</v>
      </c>
    </row>
    <row r="110" spans="3:4" x14ac:dyDescent="0.25">
      <c r="D110" t="s">
        <v>183</v>
      </c>
    </row>
    <row r="111" spans="3:4" x14ac:dyDescent="0.25">
      <c r="D111" t="s">
        <v>143</v>
      </c>
    </row>
    <row r="112" spans="3:4" x14ac:dyDescent="0.25">
      <c r="D112" t="s">
        <v>114</v>
      </c>
    </row>
    <row r="113" spans="4:4" x14ac:dyDescent="0.25">
      <c r="D113" t="s">
        <v>165</v>
      </c>
    </row>
    <row r="114" spans="4:4" x14ac:dyDescent="0.25">
      <c r="D114" t="s">
        <v>136</v>
      </c>
    </row>
    <row r="115" spans="4:4" x14ac:dyDescent="0.25">
      <c r="D115" t="s">
        <v>176</v>
      </c>
    </row>
    <row r="116" spans="4:4" x14ac:dyDescent="0.25">
      <c r="D116" t="s">
        <v>115</v>
      </c>
    </row>
    <row r="117" spans="4:4" x14ac:dyDescent="0.25">
      <c r="D117" t="s">
        <v>152</v>
      </c>
    </row>
    <row r="118" spans="4:4" x14ac:dyDescent="0.25">
      <c r="D118" t="s">
        <v>116</v>
      </c>
    </row>
    <row r="119" spans="4:4" x14ac:dyDescent="0.25">
      <c r="D119" t="s">
        <v>117</v>
      </c>
    </row>
    <row r="120" spans="4:4" x14ac:dyDescent="0.25">
      <c r="D120" t="s">
        <v>118</v>
      </c>
    </row>
    <row r="121" spans="4:4" x14ac:dyDescent="0.25">
      <c r="D121" t="s">
        <v>119</v>
      </c>
    </row>
    <row r="122" spans="4:4" x14ac:dyDescent="0.25">
      <c r="D122" t="s">
        <v>120</v>
      </c>
    </row>
    <row r="123" spans="4:4" x14ac:dyDescent="0.25">
      <c r="D123" t="s">
        <v>141</v>
      </c>
    </row>
    <row r="124" spans="4:4" x14ac:dyDescent="0.25">
      <c r="D124" t="s">
        <v>140</v>
      </c>
    </row>
    <row r="125" spans="4:4" x14ac:dyDescent="0.25">
      <c r="D125" t="s">
        <v>201</v>
      </c>
    </row>
    <row r="126" spans="4:4" x14ac:dyDescent="0.25">
      <c r="D126" t="s">
        <v>121</v>
      </c>
    </row>
    <row r="127" spans="4:4" x14ac:dyDescent="0.25">
      <c r="D127" t="s">
        <v>137</v>
      </c>
    </row>
    <row r="128" spans="4:4" x14ac:dyDescent="0.25">
      <c r="D128" t="s">
        <v>162</v>
      </c>
    </row>
    <row r="129" spans="4:4" x14ac:dyDescent="0.25">
      <c r="D129" t="s">
        <v>122</v>
      </c>
    </row>
    <row r="130" spans="4:4" x14ac:dyDescent="0.25">
      <c r="D130" t="s">
        <v>161</v>
      </c>
    </row>
    <row r="131" spans="4:4" x14ac:dyDescent="0.25">
      <c r="D131" t="s">
        <v>202</v>
      </c>
    </row>
    <row r="132" spans="4:4" x14ac:dyDescent="0.25">
      <c r="D132" t="s">
        <v>123</v>
      </c>
    </row>
    <row r="133" spans="4:4" x14ac:dyDescent="0.25">
      <c r="D133" t="s">
        <v>124</v>
      </c>
    </row>
    <row r="134" spans="4:4" x14ac:dyDescent="0.25">
      <c r="D134" t="s">
        <v>193</v>
      </c>
    </row>
    <row r="135" spans="4:4" x14ac:dyDescent="0.25">
      <c r="D135" t="s">
        <v>239</v>
      </c>
    </row>
    <row r="136" spans="4:4" x14ac:dyDescent="0.25">
      <c r="D136" t="s">
        <v>125</v>
      </c>
    </row>
    <row r="137" spans="4:4" x14ac:dyDescent="0.25">
      <c r="D137" t="s">
        <v>203</v>
      </c>
    </row>
    <row r="138" spans="4:4" x14ac:dyDescent="0.25">
      <c r="D138" t="s">
        <v>126</v>
      </c>
    </row>
    <row r="139" spans="4:4" x14ac:dyDescent="0.25">
      <c r="D139" t="s">
        <v>164</v>
      </c>
    </row>
    <row r="140" spans="4:4" x14ac:dyDescent="0.25">
      <c r="D140" t="s">
        <v>128</v>
      </c>
    </row>
    <row r="141" spans="4:4" x14ac:dyDescent="0.25">
      <c r="D141" t="s">
        <v>191</v>
      </c>
    </row>
    <row r="142" spans="4:4" x14ac:dyDescent="0.25">
      <c r="D142" t="s">
        <v>127</v>
      </c>
    </row>
    <row r="143" spans="4:4" x14ac:dyDescent="0.25">
      <c r="D143" t="s">
        <v>215</v>
      </c>
    </row>
    <row r="144" spans="4:4" x14ac:dyDescent="0.25">
      <c r="D144" t="s">
        <v>145</v>
      </c>
    </row>
    <row r="145" spans="4:4" x14ac:dyDescent="0.25">
      <c r="D145" t="s">
        <v>129</v>
      </c>
    </row>
    <row r="146" spans="4:4" x14ac:dyDescent="0.25">
      <c r="D146" t="s">
        <v>130</v>
      </c>
    </row>
    <row r="147" spans="4:4" x14ac:dyDescent="0.25">
      <c r="D147" t="s">
        <v>131</v>
      </c>
    </row>
    <row r="148" spans="4:4" x14ac:dyDescent="0.25">
      <c r="D148" t="s">
        <v>144</v>
      </c>
    </row>
    <row r="149" spans="4:4" x14ac:dyDescent="0.25">
      <c r="D149" t="s">
        <v>132</v>
      </c>
    </row>
    <row r="150" spans="4:4" x14ac:dyDescent="0.25">
      <c r="D150" t="s">
        <v>133</v>
      </c>
    </row>
    <row r="151" spans="4:4" x14ac:dyDescent="0.25">
      <c r="D151" t="s">
        <v>210</v>
      </c>
    </row>
    <row r="152" spans="4:4" x14ac:dyDescent="0.25">
      <c r="D152" t="s">
        <v>149</v>
      </c>
    </row>
    <row r="153" spans="4:4" x14ac:dyDescent="0.25">
      <c r="D153" t="s">
        <v>139</v>
      </c>
    </row>
    <row r="154" spans="4:4" x14ac:dyDescent="0.25">
      <c r="D154" t="s">
        <v>147</v>
      </c>
    </row>
    <row r="155" spans="4:4" x14ac:dyDescent="0.25">
      <c r="D155" t="s">
        <v>208</v>
      </c>
    </row>
    <row r="156" spans="4:4" x14ac:dyDescent="0.25">
      <c r="D156" t="s">
        <v>199</v>
      </c>
    </row>
  </sheetData>
  <sortState ref="D2:D156">
    <sortCondition ref="D2"/>
  </sortState>
  <pageMargins left="0.7" right="0.7" top="0.75" bottom="0.75" header="0.3" footer="0.3"/>
  <pageSetup paperSize="9" orientation="portrait" verticalDpi="597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0" tint="-0.499984740745262"/>
    <pageSetUpPr fitToPage="1"/>
  </sheetPr>
  <dimension ref="A2:I285"/>
  <sheetViews>
    <sheetView showGridLines="0" zoomScaleNormal="100" workbookViewId="0">
      <pane ySplit="4" topLeftCell="A5" activePane="bottomLeft" state="frozen"/>
      <selection pane="bottomLeft" activeCell="D8" sqref="D8"/>
    </sheetView>
  </sheetViews>
  <sheetFormatPr baseColWidth="10" defaultColWidth="11.42578125" defaultRowHeight="18.75" x14ac:dyDescent="0.3"/>
  <cols>
    <col min="1" max="1" width="34.140625" style="1" bestFit="1" customWidth="1"/>
    <col min="2" max="2" width="12.42578125" style="1" bestFit="1" customWidth="1"/>
    <col min="3" max="3" width="8.42578125" style="1" bestFit="1" customWidth="1"/>
    <col min="4" max="4" width="16.140625" style="1" bestFit="1" customWidth="1"/>
    <col min="5" max="5" width="11.42578125" style="1" bestFit="1" customWidth="1"/>
    <col min="6" max="6" width="12.42578125" style="1" bestFit="1" customWidth="1"/>
    <col min="7" max="7" width="8.42578125" style="1" bestFit="1" customWidth="1"/>
    <col min="8" max="9" width="16.140625" style="1" bestFit="1" customWidth="1"/>
    <col min="10" max="16384" width="11.42578125" style="1"/>
  </cols>
  <sheetData>
    <row r="2" spans="1:9" x14ac:dyDescent="0.3">
      <c r="A2" s="28" t="s">
        <v>0</v>
      </c>
      <c r="B2" s="1" t="s">
        <v>26</v>
      </c>
    </row>
    <row r="3" spans="1:9" x14ac:dyDescent="0.3">
      <c r="A3" s="28" t="s">
        <v>29</v>
      </c>
      <c r="B3" s="1" t="s">
        <v>26</v>
      </c>
    </row>
    <row r="4" spans="1:9" x14ac:dyDescent="0.3">
      <c r="A4" s="28" t="s">
        <v>40</v>
      </c>
      <c r="B4" s="1" t="s">
        <v>26</v>
      </c>
      <c r="C4"/>
      <c r="D4"/>
      <c r="E4"/>
      <c r="F4"/>
      <c r="G4"/>
    </row>
    <row r="5" spans="1:9" x14ac:dyDescent="0.3">
      <c r="A5"/>
      <c r="B5"/>
      <c r="C5"/>
      <c r="D5"/>
      <c r="E5"/>
      <c r="F5"/>
      <c r="G5"/>
      <c r="H5"/>
      <c r="I5"/>
    </row>
    <row r="6" spans="1:9" x14ac:dyDescent="0.3">
      <c r="A6" s="32" t="s">
        <v>55</v>
      </c>
      <c r="B6" s="32" t="s">
        <v>6</v>
      </c>
      <c r="C6" s="33"/>
      <c r="D6" s="33"/>
      <c r="E6"/>
      <c r="F6"/>
      <c r="G6"/>
      <c r="H6"/>
      <c r="I6"/>
    </row>
    <row r="7" spans="1:9" x14ac:dyDescent="0.3">
      <c r="A7" s="32" t="s">
        <v>32</v>
      </c>
      <c r="B7" s="34" t="s">
        <v>24</v>
      </c>
      <c r="C7" s="34" t="s">
        <v>12</v>
      </c>
      <c r="D7" s="34" t="s">
        <v>25</v>
      </c>
      <c r="E7"/>
      <c r="F7"/>
      <c r="G7"/>
      <c r="H7"/>
      <c r="I7"/>
    </row>
    <row r="8" spans="1:9" x14ac:dyDescent="0.3">
      <c r="A8" s="30" t="s">
        <v>71</v>
      </c>
      <c r="B8" s="29">
        <v>17800</v>
      </c>
      <c r="C8" s="29"/>
      <c r="D8" s="29">
        <v>17800</v>
      </c>
      <c r="E8"/>
      <c r="F8"/>
      <c r="G8"/>
      <c r="H8"/>
      <c r="I8"/>
    </row>
    <row r="9" spans="1:9" x14ac:dyDescent="0.3">
      <c r="A9" s="31" t="s">
        <v>17</v>
      </c>
      <c r="B9" s="29">
        <v>17800</v>
      </c>
      <c r="C9" s="29"/>
      <c r="D9" s="29">
        <v>17800</v>
      </c>
      <c r="E9"/>
      <c r="F9"/>
      <c r="G9"/>
      <c r="H9"/>
      <c r="I9"/>
    </row>
    <row r="10" spans="1:9" x14ac:dyDescent="0.3">
      <c r="A10" s="30"/>
      <c r="B10" s="29"/>
      <c r="C10" s="29"/>
      <c r="D10" s="29"/>
      <c r="E10"/>
      <c r="F10"/>
      <c r="G10"/>
      <c r="H10"/>
      <c r="I10"/>
    </row>
    <row r="11" spans="1:9" x14ac:dyDescent="0.3">
      <c r="A11" s="30" t="s">
        <v>73</v>
      </c>
      <c r="B11" s="29">
        <v>25000</v>
      </c>
      <c r="C11" s="29"/>
      <c r="D11" s="29">
        <v>25000</v>
      </c>
      <c r="E11"/>
      <c r="F11"/>
      <c r="G11"/>
      <c r="H11"/>
      <c r="I11"/>
    </row>
    <row r="12" spans="1:9" x14ac:dyDescent="0.3">
      <c r="A12" s="31" t="s">
        <v>17</v>
      </c>
      <c r="B12" s="29">
        <v>25000</v>
      </c>
      <c r="C12" s="29"/>
      <c r="D12" s="29">
        <v>25000</v>
      </c>
      <c r="E12"/>
      <c r="F12"/>
      <c r="G12"/>
      <c r="H12"/>
      <c r="I12"/>
    </row>
    <row r="13" spans="1:9" x14ac:dyDescent="0.3">
      <c r="A13" s="30"/>
      <c r="B13" s="29"/>
      <c r="C13" s="29"/>
      <c r="D13" s="29"/>
      <c r="E13"/>
      <c r="F13"/>
      <c r="G13"/>
      <c r="H13"/>
      <c r="I13"/>
    </row>
    <row r="14" spans="1:9" x14ac:dyDescent="0.3">
      <c r="A14" s="30" t="s">
        <v>169</v>
      </c>
      <c r="B14" s="29"/>
      <c r="C14" s="29">
        <v>5000</v>
      </c>
      <c r="D14" s="29">
        <v>5000</v>
      </c>
      <c r="E14"/>
      <c r="F14"/>
      <c r="G14"/>
      <c r="H14"/>
      <c r="I14"/>
    </row>
    <row r="15" spans="1:9" x14ac:dyDescent="0.3">
      <c r="A15" s="31" t="s">
        <v>17</v>
      </c>
      <c r="B15" s="29"/>
      <c r="C15" s="29">
        <v>5000</v>
      </c>
      <c r="D15" s="29">
        <v>5000</v>
      </c>
      <c r="E15"/>
      <c r="F15"/>
      <c r="G15"/>
      <c r="H15"/>
      <c r="I15"/>
    </row>
    <row r="16" spans="1:9" x14ac:dyDescent="0.3">
      <c r="A16" s="30"/>
      <c r="B16" s="29"/>
      <c r="C16" s="29"/>
      <c r="D16" s="29"/>
      <c r="E16"/>
      <c r="F16"/>
      <c r="G16"/>
      <c r="H16"/>
      <c r="I16"/>
    </row>
    <row r="17" spans="1:9" x14ac:dyDescent="0.3">
      <c r="A17" s="30" t="s">
        <v>78</v>
      </c>
      <c r="B17" s="29">
        <v>3770</v>
      </c>
      <c r="C17" s="29"/>
      <c r="D17" s="29">
        <v>3770</v>
      </c>
      <c r="E17"/>
      <c r="F17"/>
      <c r="G17"/>
      <c r="H17"/>
      <c r="I17"/>
    </row>
    <row r="18" spans="1:9" x14ac:dyDescent="0.3">
      <c r="A18" s="31" t="s">
        <v>17</v>
      </c>
      <c r="B18" s="29">
        <v>3770</v>
      </c>
      <c r="C18" s="29"/>
      <c r="D18" s="29">
        <v>3770</v>
      </c>
      <c r="E18"/>
      <c r="F18"/>
      <c r="G18"/>
      <c r="H18"/>
      <c r="I18"/>
    </row>
    <row r="19" spans="1:9" x14ac:dyDescent="0.3">
      <c r="A19" s="30"/>
      <c r="B19" s="29"/>
      <c r="C19" s="29"/>
      <c r="D19" s="29"/>
      <c r="E19"/>
      <c r="F19"/>
      <c r="G19"/>
      <c r="H19"/>
      <c r="I19"/>
    </row>
    <row r="20" spans="1:9" x14ac:dyDescent="0.3">
      <c r="A20" s="30" t="s">
        <v>85</v>
      </c>
      <c r="B20" s="29">
        <v>21000</v>
      </c>
      <c r="C20" s="29"/>
      <c r="D20" s="29">
        <v>21000</v>
      </c>
      <c r="E20"/>
      <c r="F20"/>
      <c r="G20"/>
      <c r="H20"/>
      <c r="I20"/>
    </row>
    <row r="21" spans="1:9" x14ac:dyDescent="0.3">
      <c r="A21" s="31" t="s">
        <v>17</v>
      </c>
      <c r="B21" s="29">
        <v>21000</v>
      </c>
      <c r="C21" s="29"/>
      <c r="D21" s="29">
        <v>21000</v>
      </c>
      <c r="E21"/>
      <c r="F21"/>
      <c r="G21"/>
      <c r="H21"/>
      <c r="I21"/>
    </row>
    <row r="22" spans="1:9" x14ac:dyDescent="0.3">
      <c r="A22" s="30"/>
      <c r="B22" s="29"/>
      <c r="C22" s="29"/>
      <c r="D22" s="29"/>
      <c r="E22"/>
      <c r="F22"/>
      <c r="G22"/>
      <c r="H22"/>
      <c r="I22"/>
    </row>
    <row r="23" spans="1:9" x14ac:dyDescent="0.3">
      <c r="A23" s="30" t="s">
        <v>93</v>
      </c>
      <c r="B23" s="29">
        <v>12360</v>
      </c>
      <c r="C23" s="29"/>
      <c r="D23" s="29">
        <v>12360</v>
      </c>
      <c r="E23"/>
      <c r="F23"/>
      <c r="G23"/>
      <c r="H23"/>
      <c r="I23"/>
    </row>
    <row r="24" spans="1:9" x14ac:dyDescent="0.3">
      <c r="A24" s="31" t="s">
        <v>17</v>
      </c>
      <c r="B24" s="29">
        <v>12360</v>
      </c>
      <c r="C24" s="29"/>
      <c r="D24" s="29">
        <v>12360</v>
      </c>
      <c r="E24"/>
      <c r="F24"/>
      <c r="G24"/>
      <c r="H24"/>
      <c r="I24"/>
    </row>
    <row r="25" spans="1:9" x14ac:dyDescent="0.3">
      <c r="A25" s="30"/>
      <c r="B25" s="29"/>
      <c r="C25" s="29"/>
      <c r="D25" s="29"/>
      <c r="E25"/>
      <c r="F25"/>
      <c r="G25"/>
      <c r="H25"/>
      <c r="I25"/>
    </row>
    <row r="26" spans="1:9" x14ac:dyDescent="0.3">
      <c r="A26" s="30" t="s">
        <v>197</v>
      </c>
      <c r="B26" s="29">
        <v>14560</v>
      </c>
      <c r="C26" s="29"/>
      <c r="D26" s="29">
        <v>14560</v>
      </c>
      <c r="E26"/>
      <c r="F26"/>
      <c r="G26"/>
      <c r="H26"/>
      <c r="I26"/>
    </row>
    <row r="27" spans="1:9" x14ac:dyDescent="0.3">
      <c r="A27" s="31" t="s">
        <v>17</v>
      </c>
      <c r="B27" s="29">
        <v>14560</v>
      </c>
      <c r="C27" s="29"/>
      <c r="D27" s="29">
        <v>14560</v>
      </c>
      <c r="E27"/>
      <c r="F27"/>
      <c r="G27"/>
      <c r="H27"/>
      <c r="I27"/>
    </row>
    <row r="28" spans="1:9" x14ac:dyDescent="0.3">
      <c r="A28" s="30"/>
      <c r="B28" s="29"/>
      <c r="C28" s="29"/>
      <c r="D28" s="29"/>
      <c r="E28"/>
      <c r="F28"/>
      <c r="G28"/>
      <c r="H28"/>
      <c r="I28"/>
    </row>
    <row r="29" spans="1:9" x14ac:dyDescent="0.3">
      <c r="A29" s="30" t="s">
        <v>206</v>
      </c>
      <c r="B29" s="29">
        <v>21450</v>
      </c>
      <c r="C29" s="29"/>
      <c r="D29" s="29">
        <v>21450</v>
      </c>
      <c r="E29"/>
      <c r="F29"/>
      <c r="G29"/>
      <c r="H29"/>
      <c r="I29"/>
    </row>
    <row r="30" spans="1:9" x14ac:dyDescent="0.3">
      <c r="A30" s="31" t="s">
        <v>17</v>
      </c>
      <c r="B30" s="29">
        <v>21450</v>
      </c>
      <c r="C30" s="29"/>
      <c r="D30" s="29">
        <v>21450</v>
      </c>
      <c r="E30"/>
      <c r="F30"/>
      <c r="G30"/>
      <c r="H30"/>
      <c r="I30"/>
    </row>
    <row r="31" spans="1:9" x14ac:dyDescent="0.3">
      <c r="A31" s="30"/>
      <c r="B31" s="29"/>
      <c r="C31" s="29"/>
      <c r="D31" s="29"/>
      <c r="E31"/>
      <c r="F31"/>
      <c r="G31"/>
      <c r="H31"/>
      <c r="I31"/>
    </row>
    <row r="32" spans="1:9" x14ac:dyDescent="0.3">
      <c r="A32" s="30" t="s">
        <v>204</v>
      </c>
      <c r="B32" s="29">
        <v>23000</v>
      </c>
      <c r="C32" s="29"/>
      <c r="D32" s="29">
        <v>23000</v>
      </c>
      <c r="E32"/>
      <c r="F32"/>
      <c r="G32"/>
      <c r="H32"/>
      <c r="I32"/>
    </row>
    <row r="33" spans="1:9" x14ac:dyDescent="0.3">
      <c r="A33" s="31" t="s">
        <v>17</v>
      </c>
      <c r="B33" s="29">
        <v>23000</v>
      </c>
      <c r="C33" s="29"/>
      <c r="D33" s="29">
        <v>23000</v>
      </c>
      <c r="E33"/>
      <c r="F33"/>
      <c r="G33"/>
      <c r="H33"/>
      <c r="I33"/>
    </row>
    <row r="34" spans="1:9" x14ac:dyDescent="0.3">
      <c r="A34" s="30"/>
      <c r="B34" s="29"/>
      <c r="C34" s="29"/>
      <c r="D34" s="29"/>
      <c r="E34"/>
      <c r="F34"/>
      <c r="G34"/>
      <c r="H34"/>
      <c r="I34"/>
    </row>
    <row r="35" spans="1:9" x14ac:dyDescent="0.3">
      <c r="A35" s="30" t="s">
        <v>190</v>
      </c>
      <c r="B35" s="29">
        <v>17890</v>
      </c>
      <c r="C35" s="29"/>
      <c r="D35" s="29">
        <v>17890</v>
      </c>
      <c r="E35"/>
      <c r="F35"/>
      <c r="G35"/>
      <c r="H35"/>
      <c r="I35"/>
    </row>
    <row r="36" spans="1:9" x14ac:dyDescent="0.3">
      <c r="A36" s="31" t="s">
        <v>17</v>
      </c>
      <c r="B36" s="29">
        <v>17890</v>
      </c>
      <c r="C36" s="29"/>
      <c r="D36" s="29">
        <v>17890</v>
      </c>
      <c r="E36"/>
      <c r="F36"/>
      <c r="G36"/>
      <c r="H36"/>
      <c r="I36"/>
    </row>
    <row r="37" spans="1:9" x14ac:dyDescent="0.3">
      <c r="A37" s="30"/>
      <c r="B37" s="29"/>
      <c r="C37" s="29"/>
      <c r="D37" s="29"/>
      <c r="E37"/>
      <c r="F37"/>
      <c r="G37"/>
      <c r="H37"/>
      <c r="I37"/>
    </row>
    <row r="38" spans="1:9" x14ac:dyDescent="0.3">
      <c r="A38" s="30" t="s">
        <v>154</v>
      </c>
      <c r="B38" s="29">
        <v>12000</v>
      </c>
      <c r="C38" s="29"/>
      <c r="D38" s="29">
        <v>12000</v>
      </c>
      <c r="E38"/>
      <c r="F38"/>
      <c r="G38"/>
      <c r="H38"/>
      <c r="I38"/>
    </row>
    <row r="39" spans="1:9" x14ac:dyDescent="0.3">
      <c r="A39" s="31" t="s">
        <v>17</v>
      </c>
      <c r="B39" s="29">
        <v>12000</v>
      </c>
      <c r="C39" s="29"/>
      <c r="D39" s="29">
        <v>12000</v>
      </c>
      <c r="E39"/>
      <c r="F39"/>
      <c r="G39"/>
      <c r="H39"/>
      <c r="I39"/>
    </row>
    <row r="40" spans="1:9" x14ac:dyDescent="0.3">
      <c r="A40" s="30"/>
      <c r="B40" s="29"/>
      <c r="C40" s="29"/>
      <c r="D40" s="29"/>
      <c r="E40"/>
      <c r="F40"/>
      <c r="G40"/>
      <c r="H40"/>
      <c r="I40"/>
    </row>
    <row r="41" spans="1:9" x14ac:dyDescent="0.3">
      <c r="A41" s="30" t="s">
        <v>142</v>
      </c>
      <c r="B41" s="29">
        <v>11000</v>
      </c>
      <c r="C41" s="29"/>
      <c r="D41" s="29">
        <v>11000</v>
      </c>
      <c r="E41"/>
      <c r="F41"/>
      <c r="G41"/>
      <c r="H41"/>
      <c r="I41"/>
    </row>
    <row r="42" spans="1:9" x14ac:dyDescent="0.3">
      <c r="A42" s="31" t="s">
        <v>17</v>
      </c>
      <c r="B42" s="29">
        <v>11000</v>
      </c>
      <c r="C42" s="29"/>
      <c r="D42" s="29">
        <v>11000</v>
      </c>
      <c r="E42"/>
      <c r="F42"/>
      <c r="G42"/>
      <c r="H42"/>
      <c r="I42"/>
    </row>
    <row r="43" spans="1:9" x14ac:dyDescent="0.3">
      <c r="A43" s="30"/>
      <c r="B43" s="29"/>
      <c r="C43" s="29"/>
      <c r="D43" s="29"/>
      <c r="E43"/>
      <c r="F43"/>
      <c r="G43"/>
      <c r="H43"/>
      <c r="I43"/>
    </row>
    <row r="44" spans="1:9" x14ac:dyDescent="0.3">
      <c r="A44" s="30" t="s">
        <v>116</v>
      </c>
      <c r="B44" s="29">
        <v>18960</v>
      </c>
      <c r="C44" s="29"/>
      <c r="D44" s="29">
        <v>18960</v>
      </c>
      <c r="E44"/>
      <c r="F44"/>
      <c r="G44"/>
      <c r="H44"/>
      <c r="I44"/>
    </row>
    <row r="45" spans="1:9" x14ac:dyDescent="0.3">
      <c r="A45" s="31" t="s">
        <v>17</v>
      </c>
      <c r="B45" s="29">
        <v>18960</v>
      </c>
      <c r="C45" s="29"/>
      <c r="D45" s="29">
        <v>18960</v>
      </c>
      <c r="E45"/>
      <c r="F45"/>
      <c r="G45"/>
      <c r="H45"/>
      <c r="I45"/>
    </row>
    <row r="46" spans="1:9" x14ac:dyDescent="0.3">
      <c r="A46" s="30"/>
      <c r="B46" s="29"/>
      <c r="C46" s="29"/>
      <c r="D46" s="29"/>
      <c r="E46"/>
      <c r="F46"/>
      <c r="G46"/>
      <c r="H46"/>
      <c r="I46"/>
    </row>
    <row r="47" spans="1:9" x14ac:dyDescent="0.3">
      <c r="A47" s="30" t="s">
        <v>193</v>
      </c>
      <c r="B47" s="29">
        <v>4020</v>
      </c>
      <c r="C47" s="29"/>
      <c r="D47" s="29">
        <v>4020</v>
      </c>
      <c r="E47"/>
      <c r="F47"/>
      <c r="G47"/>
      <c r="H47"/>
      <c r="I47"/>
    </row>
    <row r="48" spans="1:9" x14ac:dyDescent="0.3">
      <c r="A48" s="31" t="s">
        <v>17</v>
      </c>
      <c r="B48" s="29">
        <v>4020</v>
      </c>
      <c r="C48" s="29"/>
      <c r="D48" s="29">
        <v>4020</v>
      </c>
      <c r="E48"/>
      <c r="F48"/>
      <c r="G48"/>
      <c r="H48"/>
      <c r="I48"/>
    </row>
    <row r="49" spans="1:9" x14ac:dyDescent="0.3">
      <c r="A49" s="30"/>
      <c r="B49" s="29"/>
      <c r="C49" s="29"/>
      <c r="D49" s="29"/>
      <c r="E49"/>
      <c r="F49"/>
      <c r="G49"/>
      <c r="H49"/>
      <c r="I49"/>
    </row>
    <row r="50" spans="1:9" x14ac:dyDescent="0.3">
      <c r="A50" s="30" t="s">
        <v>125</v>
      </c>
      <c r="B50" s="29">
        <v>12300</v>
      </c>
      <c r="C50" s="29"/>
      <c r="D50" s="29">
        <v>12300</v>
      </c>
      <c r="E50"/>
      <c r="F50"/>
      <c r="G50"/>
      <c r="H50"/>
      <c r="I50"/>
    </row>
    <row r="51" spans="1:9" x14ac:dyDescent="0.3">
      <c r="A51" s="31" t="s">
        <v>17</v>
      </c>
      <c r="B51" s="29">
        <v>12300</v>
      </c>
      <c r="C51" s="29"/>
      <c r="D51" s="29">
        <v>12300</v>
      </c>
      <c r="E51"/>
      <c r="F51"/>
      <c r="G51"/>
      <c r="H51"/>
      <c r="I51"/>
    </row>
    <row r="52" spans="1:9" x14ac:dyDescent="0.3">
      <c r="A52" s="30"/>
      <c r="B52" s="29"/>
      <c r="C52" s="29"/>
      <c r="D52" s="29"/>
      <c r="E52"/>
      <c r="F52"/>
      <c r="G52"/>
      <c r="H52"/>
      <c r="I52"/>
    </row>
    <row r="53" spans="1:9" x14ac:dyDescent="0.3">
      <c r="A53" s="30" t="s">
        <v>203</v>
      </c>
      <c r="B53" s="29"/>
      <c r="C53" s="29">
        <v>3000</v>
      </c>
      <c r="D53" s="29">
        <v>3000</v>
      </c>
      <c r="E53"/>
      <c r="F53"/>
      <c r="G53"/>
      <c r="H53"/>
      <c r="I53"/>
    </row>
    <row r="54" spans="1:9" x14ac:dyDescent="0.3">
      <c r="A54" s="31" t="s">
        <v>17</v>
      </c>
      <c r="B54" s="29"/>
      <c r="C54" s="29">
        <v>3000</v>
      </c>
      <c r="D54" s="29">
        <v>3000</v>
      </c>
      <c r="E54"/>
      <c r="F54"/>
      <c r="G54"/>
      <c r="H54"/>
      <c r="I54"/>
    </row>
    <row r="55" spans="1:9" x14ac:dyDescent="0.3">
      <c r="A55" s="30"/>
      <c r="B55" s="29"/>
      <c r="C55" s="29"/>
      <c r="D55" s="29"/>
      <c r="E55"/>
      <c r="F55"/>
      <c r="G55"/>
      <c r="H55"/>
      <c r="I55"/>
    </row>
    <row r="56" spans="1:9" x14ac:dyDescent="0.3">
      <c r="A56" s="30" t="s">
        <v>149</v>
      </c>
      <c r="B56" s="29"/>
      <c r="C56" s="29">
        <v>10000</v>
      </c>
      <c r="D56" s="29">
        <v>10000</v>
      </c>
      <c r="E56"/>
      <c r="F56"/>
      <c r="G56"/>
      <c r="H56"/>
      <c r="I56"/>
    </row>
    <row r="57" spans="1:9" x14ac:dyDescent="0.3">
      <c r="A57" s="31" t="s">
        <v>17</v>
      </c>
      <c r="B57" s="29"/>
      <c r="C57" s="29">
        <v>10000</v>
      </c>
      <c r="D57" s="29">
        <v>10000</v>
      </c>
      <c r="E57"/>
      <c r="F57"/>
      <c r="G57"/>
      <c r="H57"/>
      <c r="I57"/>
    </row>
    <row r="58" spans="1:9" x14ac:dyDescent="0.3">
      <c r="A58" s="30"/>
      <c r="B58" s="29"/>
      <c r="C58" s="29"/>
      <c r="D58" s="29"/>
      <c r="E58"/>
      <c r="F58"/>
      <c r="G58"/>
      <c r="H58"/>
      <c r="I58"/>
    </row>
    <row r="59" spans="1:9" x14ac:dyDescent="0.3">
      <c r="A59" s="30" t="s">
        <v>25</v>
      </c>
      <c r="B59" s="29">
        <v>215110</v>
      </c>
      <c r="C59" s="29">
        <v>18000</v>
      </c>
      <c r="D59" s="29">
        <v>233110</v>
      </c>
      <c r="E59"/>
      <c r="F59"/>
      <c r="G59"/>
      <c r="H59"/>
      <c r="I59"/>
    </row>
    <row r="60" spans="1:9" x14ac:dyDescent="0.3">
      <c r="A60"/>
      <c r="B60"/>
      <c r="C60"/>
      <c r="D60"/>
      <c r="E60"/>
      <c r="F60"/>
      <c r="G60"/>
      <c r="H60"/>
      <c r="I60"/>
    </row>
    <row r="61" spans="1:9" x14ac:dyDescent="0.3">
      <c r="A61"/>
      <c r="B61"/>
      <c r="C61"/>
      <c r="D61"/>
      <c r="E61"/>
      <c r="F61"/>
      <c r="G61"/>
      <c r="H61"/>
      <c r="I61"/>
    </row>
    <row r="62" spans="1:9" x14ac:dyDescent="0.3">
      <c r="A62"/>
      <c r="B62"/>
      <c r="C62"/>
      <c r="D62"/>
      <c r="E62"/>
      <c r="F62"/>
      <c r="G62"/>
      <c r="H62"/>
      <c r="I62"/>
    </row>
    <row r="63" spans="1:9" x14ac:dyDescent="0.3">
      <c r="A63"/>
      <c r="B63"/>
      <c r="C63"/>
      <c r="D63"/>
      <c r="E63"/>
      <c r="F63"/>
      <c r="G63"/>
      <c r="H63"/>
      <c r="I63"/>
    </row>
    <row r="64" spans="1:9" x14ac:dyDescent="0.3">
      <c r="A64"/>
      <c r="B64"/>
      <c r="C64"/>
      <c r="D64"/>
      <c r="E64"/>
      <c r="F64"/>
      <c r="G64"/>
      <c r="H64"/>
      <c r="I64"/>
    </row>
    <row r="65" spans="1:9" x14ac:dyDescent="0.3">
      <c r="A65"/>
      <c r="B65"/>
      <c r="C65"/>
      <c r="D65"/>
      <c r="E65"/>
      <c r="F65"/>
      <c r="G65"/>
      <c r="H65"/>
      <c r="I65"/>
    </row>
    <row r="66" spans="1:9" x14ac:dyDescent="0.3">
      <c r="A66"/>
      <c r="B66"/>
      <c r="C66"/>
      <c r="D66"/>
      <c r="E66"/>
      <c r="F66"/>
      <c r="G66"/>
      <c r="H66"/>
      <c r="I66"/>
    </row>
    <row r="67" spans="1:9" x14ac:dyDescent="0.3">
      <c r="A67"/>
      <c r="B67"/>
      <c r="C67"/>
      <c r="D67"/>
      <c r="E67"/>
      <c r="F67"/>
      <c r="G67"/>
      <c r="H67"/>
      <c r="I67"/>
    </row>
    <row r="68" spans="1:9" x14ac:dyDescent="0.3">
      <c r="A68"/>
      <c r="B68"/>
      <c r="C68"/>
      <c r="D68"/>
      <c r="E68"/>
      <c r="F68"/>
      <c r="G68"/>
      <c r="H68"/>
      <c r="I68"/>
    </row>
    <row r="69" spans="1:9" x14ac:dyDescent="0.3">
      <c r="A69"/>
      <c r="B69"/>
      <c r="C69"/>
      <c r="D69"/>
      <c r="E69"/>
      <c r="F69"/>
      <c r="G69"/>
      <c r="H69"/>
      <c r="I69"/>
    </row>
    <row r="70" spans="1:9" x14ac:dyDescent="0.3">
      <c r="A70"/>
      <c r="B70"/>
      <c r="C70"/>
      <c r="D70"/>
      <c r="E70"/>
      <c r="F70"/>
      <c r="G70"/>
      <c r="H70"/>
      <c r="I70"/>
    </row>
    <row r="71" spans="1:9" x14ac:dyDescent="0.3">
      <c r="A71"/>
      <c r="B71"/>
      <c r="C71"/>
      <c r="D71"/>
      <c r="E71"/>
      <c r="F71"/>
      <c r="G71"/>
      <c r="H71"/>
      <c r="I71"/>
    </row>
    <row r="72" spans="1:9" x14ac:dyDescent="0.3">
      <c r="A72"/>
      <c r="B72"/>
      <c r="C72"/>
      <c r="D72"/>
      <c r="E72"/>
      <c r="F72"/>
      <c r="G72"/>
      <c r="H72"/>
      <c r="I72"/>
    </row>
    <row r="73" spans="1:9" x14ac:dyDescent="0.3">
      <c r="A73"/>
      <c r="B73"/>
      <c r="C73"/>
      <c r="D73"/>
      <c r="E73"/>
      <c r="F73"/>
      <c r="G73"/>
      <c r="H73"/>
      <c r="I73"/>
    </row>
    <row r="74" spans="1:9" x14ac:dyDescent="0.3">
      <c r="A74"/>
      <c r="B74"/>
      <c r="C74"/>
      <c r="D74"/>
      <c r="E74"/>
      <c r="F74"/>
      <c r="G74"/>
      <c r="H74"/>
      <c r="I74"/>
    </row>
    <row r="75" spans="1:9" x14ac:dyDescent="0.3">
      <c r="A75"/>
      <c r="B75"/>
      <c r="C75"/>
      <c r="D75"/>
      <c r="E75"/>
      <c r="F75"/>
      <c r="G75"/>
      <c r="H75"/>
      <c r="I75"/>
    </row>
    <row r="76" spans="1:9" x14ac:dyDescent="0.3">
      <c r="A76"/>
      <c r="B76"/>
      <c r="C76"/>
      <c r="D76"/>
      <c r="E76"/>
      <c r="F76"/>
      <c r="G76"/>
      <c r="H76"/>
      <c r="I76"/>
    </row>
    <row r="77" spans="1:9" x14ac:dyDescent="0.3">
      <c r="A77"/>
      <c r="B77"/>
      <c r="C77"/>
      <c r="D77"/>
      <c r="E77"/>
      <c r="F77"/>
      <c r="G77"/>
      <c r="H77"/>
      <c r="I77"/>
    </row>
    <row r="78" spans="1:9" x14ac:dyDescent="0.3">
      <c r="A78"/>
      <c r="B78"/>
      <c r="C78"/>
      <c r="D78"/>
      <c r="E78"/>
      <c r="F78"/>
      <c r="G78"/>
      <c r="H78"/>
      <c r="I78"/>
    </row>
    <row r="79" spans="1:9" x14ac:dyDescent="0.3">
      <c r="A79"/>
      <c r="B79"/>
      <c r="C79"/>
      <c r="D79"/>
      <c r="E79"/>
      <c r="F79"/>
      <c r="G79"/>
      <c r="H79"/>
      <c r="I79"/>
    </row>
    <row r="80" spans="1:9" x14ac:dyDescent="0.3">
      <c r="A80"/>
      <c r="B80"/>
      <c r="C80"/>
      <c r="D80"/>
      <c r="E80"/>
      <c r="F80"/>
      <c r="G80"/>
      <c r="H80"/>
      <c r="I80"/>
    </row>
    <row r="81" spans="1:9" x14ac:dyDescent="0.3">
      <c r="A81"/>
      <c r="B81"/>
      <c r="C81"/>
      <c r="D81"/>
      <c r="E81"/>
      <c r="F81"/>
      <c r="G81"/>
      <c r="H81"/>
      <c r="I81"/>
    </row>
    <row r="82" spans="1:9" x14ac:dyDescent="0.3">
      <c r="A82"/>
      <c r="B82"/>
      <c r="C82"/>
      <c r="D82"/>
      <c r="E82"/>
      <c r="F82"/>
      <c r="G82"/>
      <c r="H82"/>
      <c r="I82"/>
    </row>
    <row r="83" spans="1:9" x14ac:dyDescent="0.3">
      <c r="A83"/>
      <c r="B83"/>
      <c r="C83"/>
      <c r="D83"/>
      <c r="E83"/>
      <c r="F83"/>
      <c r="G83"/>
      <c r="H83"/>
      <c r="I83"/>
    </row>
    <row r="84" spans="1:9" x14ac:dyDescent="0.3">
      <c r="A84"/>
      <c r="B84"/>
      <c r="C84"/>
      <c r="D84"/>
      <c r="E84"/>
      <c r="F84"/>
      <c r="G84"/>
      <c r="H84"/>
      <c r="I84"/>
    </row>
    <row r="85" spans="1:9" x14ac:dyDescent="0.3">
      <c r="A85"/>
      <c r="B85"/>
      <c r="C85"/>
      <c r="D85"/>
      <c r="E85"/>
      <c r="F85"/>
      <c r="G85"/>
      <c r="H85"/>
      <c r="I85"/>
    </row>
    <row r="86" spans="1:9" x14ac:dyDescent="0.3">
      <c r="A86"/>
      <c r="B86"/>
      <c r="C86"/>
      <c r="D86"/>
      <c r="E86"/>
      <c r="F86"/>
      <c r="G86"/>
      <c r="H86"/>
      <c r="I86"/>
    </row>
    <row r="87" spans="1:9" x14ac:dyDescent="0.3">
      <c r="A87"/>
      <c r="B87"/>
      <c r="C87"/>
      <c r="D87"/>
      <c r="E87"/>
      <c r="F87"/>
      <c r="G87"/>
      <c r="H87"/>
      <c r="I87"/>
    </row>
    <row r="88" spans="1:9" x14ac:dyDescent="0.3">
      <c r="A88"/>
      <c r="B88"/>
      <c r="C88"/>
      <c r="D88"/>
      <c r="E88"/>
      <c r="F88"/>
      <c r="G88"/>
      <c r="H88"/>
      <c r="I88"/>
    </row>
    <row r="89" spans="1:9" x14ac:dyDescent="0.3">
      <c r="A89"/>
      <c r="B89"/>
      <c r="C89"/>
      <c r="D89"/>
      <c r="E89"/>
      <c r="F89"/>
      <c r="G89"/>
      <c r="H89"/>
      <c r="I89"/>
    </row>
    <row r="90" spans="1:9" x14ac:dyDescent="0.3">
      <c r="A90"/>
      <c r="B90"/>
      <c r="C90"/>
      <c r="D90"/>
      <c r="E90"/>
      <c r="F90"/>
      <c r="G90"/>
      <c r="H90"/>
      <c r="I90"/>
    </row>
    <row r="91" spans="1:9" x14ac:dyDescent="0.3">
      <c r="A91"/>
      <c r="B91"/>
      <c r="C91"/>
      <c r="D91"/>
      <c r="E91"/>
      <c r="F91"/>
      <c r="G91"/>
      <c r="H91"/>
      <c r="I91"/>
    </row>
    <row r="92" spans="1:9" x14ac:dyDescent="0.3">
      <c r="A92"/>
      <c r="B92"/>
      <c r="C92"/>
      <c r="D92"/>
      <c r="E92"/>
      <c r="F92"/>
      <c r="G92"/>
      <c r="H92"/>
      <c r="I92"/>
    </row>
    <row r="93" spans="1:9" x14ac:dyDescent="0.3">
      <c r="A93"/>
      <c r="B93"/>
      <c r="C93"/>
      <c r="D93"/>
      <c r="E93"/>
      <c r="F93"/>
      <c r="G93"/>
      <c r="H93"/>
      <c r="I93"/>
    </row>
    <row r="94" spans="1:9" x14ac:dyDescent="0.3">
      <c r="A94"/>
      <c r="B94"/>
      <c r="C94"/>
      <c r="D94"/>
      <c r="E94"/>
      <c r="F94"/>
      <c r="G94"/>
      <c r="H94"/>
      <c r="I94"/>
    </row>
    <row r="95" spans="1:9" x14ac:dyDescent="0.3">
      <c r="A95"/>
      <c r="B95"/>
      <c r="C95"/>
      <c r="D95"/>
      <c r="E95"/>
      <c r="F95"/>
      <c r="G95"/>
      <c r="H95"/>
      <c r="I95"/>
    </row>
    <row r="96" spans="1:9" x14ac:dyDescent="0.3">
      <c r="A96"/>
      <c r="B96"/>
      <c r="C96"/>
      <c r="D96"/>
      <c r="E96"/>
      <c r="F96"/>
      <c r="G96"/>
      <c r="H96"/>
      <c r="I96"/>
    </row>
    <row r="97" spans="1:9" x14ac:dyDescent="0.3">
      <c r="A97"/>
      <c r="B97"/>
      <c r="C97"/>
      <c r="D97"/>
      <c r="E97"/>
      <c r="F97"/>
      <c r="G97"/>
      <c r="H97"/>
      <c r="I97"/>
    </row>
    <row r="98" spans="1:9" x14ac:dyDescent="0.3">
      <c r="A98"/>
      <c r="B98"/>
      <c r="C98"/>
      <c r="D98"/>
      <c r="E98"/>
      <c r="F98"/>
      <c r="G98"/>
      <c r="H98"/>
      <c r="I98"/>
    </row>
    <row r="99" spans="1:9" x14ac:dyDescent="0.3">
      <c r="A99"/>
      <c r="B99"/>
      <c r="C99"/>
      <c r="D99"/>
      <c r="E99"/>
      <c r="F99"/>
      <c r="G99"/>
      <c r="H99"/>
      <c r="I99"/>
    </row>
    <row r="100" spans="1:9" x14ac:dyDescent="0.3">
      <c r="A100"/>
      <c r="B100"/>
      <c r="C100"/>
      <c r="D100"/>
      <c r="E100"/>
      <c r="F100"/>
      <c r="G100"/>
      <c r="H100"/>
      <c r="I100"/>
    </row>
    <row r="101" spans="1:9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A102"/>
      <c r="B102"/>
      <c r="C102"/>
      <c r="D102"/>
      <c r="E102"/>
      <c r="F102"/>
      <c r="G102"/>
      <c r="H102"/>
      <c r="I102"/>
    </row>
    <row r="103" spans="1:9" x14ac:dyDescent="0.3">
      <c r="A103"/>
      <c r="B103"/>
      <c r="C103"/>
      <c r="D103"/>
      <c r="E103"/>
      <c r="F103"/>
      <c r="G103"/>
      <c r="H103"/>
      <c r="I103"/>
    </row>
    <row r="104" spans="1:9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A105"/>
      <c r="B105"/>
      <c r="C105"/>
      <c r="D105"/>
      <c r="E105"/>
      <c r="F105"/>
      <c r="G105"/>
      <c r="H105"/>
      <c r="I105"/>
    </row>
    <row r="106" spans="1:9" x14ac:dyDescent="0.3">
      <c r="A106"/>
      <c r="B106"/>
      <c r="C106"/>
      <c r="D106"/>
      <c r="E106"/>
      <c r="F106"/>
      <c r="G106"/>
      <c r="H106"/>
      <c r="I106"/>
    </row>
    <row r="107" spans="1:9" x14ac:dyDescent="0.3">
      <c r="A107"/>
      <c r="B107"/>
      <c r="C107"/>
      <c r="D107"/>
      <c r="E107"/>
      <c r="F107"/>
      <c r="G107"/>
      <c r="H107"/>
      <c r="I107"/>
    </row>
    <row r="108" spans="1:9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A109"/>
      <c r="B109"/>
      <c r="C109"/>
      <c r="D109"/>
      <c r="E109"/>
      <c r="F109"/>
      <c r="G109"/>
      <c r="H109"/>
      <c r="I109"/>
    </row>
    <row r="110" spans="1:9" x14ac:dyDescent="0.3">
      <c r="A110"/>
      <c r="B110"/>
      <c r="C110"/>
      <c r="D110"/>
      <c r="E110"/>
      <c r="F110"/>
      <c r="G110"/>
      <c r="H110"/>
      <c r="I110"/>
    </row>
    <row r="111" spans="1:9" x14ac:dyDescent="0.3">
      <c r="A111"/>
      <c r="B111"/>
      <c r="C111"/>
      <c r="D111"/>
      <c r="E111"/>
      <c r="F111"/>
      <c r="G111"/>
      <c r="H111"/>
      <c r="I111"/>
    </row>
    <row r="112" spans="1:9" x14ac:dyDescent="0.3">
      <c r="A112"/>
      <c r="B112"/>
      <c r="C112"/>
      <c r="D112"/>
      <c r="E112"/>
      <c r="F112"/>
      <c r="G112"/>
      <c r="H112"/>
      <c r="I112"/>
    </row>
    <row r="113" spans="1:9" x14ac:dyDescent="0.3">
      <c r="A113"/>
      <c r="B113"/>
      <c r="C113"/>
      <c r="D113"/>
      <c r="E113"/>
      <c r="F113"/>
      <c r="G113"/>
      <c r="H113"/>
      <c r="I113"/>
    </row>
    <row r="114" spans="1:9" x14ac:dyDescent="0.3">
      <c r="A114"/>
      <c r="B114"/>
      <c r="C114"/>
      <c r="D114"/>
      <c r="E114"/>
      <c r="F114"/>
      <c r="G114"/>
      <c r="H114"/>
      <c r="I114"/>
    </row>
    <row r="115" spans="1:9" x14ac:dyDescent="0.3">
      <c r="A115"/>
      <c r="B115"/>
      <c r="C115"/>
      <c r="D115"/>
      <c r="E115"/>
      <c r="F115"/>
      <c r="G115"/>
      <c r="H115"/>
      <c r="I115"/>
    </row>
    <row r="116" spans="1:9" x14ac:dyDescent="0.3">
      <c r="A116"/>
      <c r="B116"/>
      <c r="C116"/>
      <c r="D116"/>
      <c r="E116"/>
      <c r="F116"/>
      <c r="G116"/>
      <c r="H116"/>
      <c r="I116"/>
    </row>
    <row r="117" spans="1:9" x14ac:dyDescent="0.3">
      <c r="A117"/>
      <c r="B117"/>
      <c r="C117"/>
      <c r="D117"/>
      <c r="E117"/>
      <c r="F117"/>
      <c r="G117"/>
      <c r="H117"/>
      <c r="I117"/>
    </row>
    <row r="118" spans="1:9" x14ac:dyDescent="0.3">
      <c r="A118"/>
      <c r="B118"/>
      <c r="C118"/>
      <c r="D118"/>
      <c r="E118"/>
      <c r="F118"/>
      <c r="G118"/>
      <c r="H118"/>
      <c r="I118"/>
    </row>
    <row r="119" spans="1:9" x14ac:dyDescent="0.3">
      <c r="A119"/>
      <c r="B119"/>
      <c r="C119"/>
      <c r="D119"/>
      <c r="E119"/>
      <c r="F119"/>
      <c r="G119"/>
      <c r="H119"/>
      <c r="I119"/>
    </row>
    <row r="120" spans="1:9" x14ac:dyDescent="0.3">
      <c r="A120"/>
      <c r="B120"/>
      <c r="C120"/>
      <c r="D120"/>
      <c r="E120"/>
      <c r="F120"/>
      <c r="G120"/>
      <c r="H120"/>
      <c r="I120"/>
    </row>
    <row r="121" spans="1:9" x14ac:dyDescent="0.3">
      <c r="A121"/>
      <c r="B121"/>
      <c r="C121"/>
      <c r="D121"/>
      <c r="E121"/>
      <c r="F121"/>
      <c r="G121"/>
      <c r="H121"/>
      <c r="I121"/>
    </row>
    <row r="122" spans="1:9" x14ac:dyDescent="0.3">
      <c r="A122"/>
      <c r="B122"/>
      <c r="C122"/>
      <c r="D122"/>
      <c r="E122"/>
      <c r="F122"/>
      <c r="G122"/>
      <c r="H122"/>
      <c r="I122"/>
    </row>
    <row r="123" spans="1:9" x14ac:dyDescent="0.3">
      <c r="A123"/>
      <c r="B123"/>
      <c r="C123"/>
      <c r="D123"/>
      <c r="E123"/>
      <c r="F123"/>
      <c r="G123"/>
      <c r="H123"/>
      <c r="I123"/>
    </row>
    <row r="124" spans="1:9" x14ac:dyDescent="0.3">
      <c r="A124"/>
      <c r="B124"/>
      <c r="C124"/>
      <c r="D124"/>
      <c r="E124"/>
      <c r="F124"/>
      <c r="G124"/>
      <c r="H124"/>
      <c r="I124"/>
    </row>
    <row r="125" spans="1:9" x14ac:dyDescent="0.3">
      <c r="A125"/>
      <c r="B125"/>
      <c r="C125"/>
      <c r="D125"/>
      <c r="E125"/>
      <c r="F125"/>
      <c r="G125"/>
      <c r="H125"/>
      <c r="I125"/>
    </row>
    <row r="126" spans="1:9" x14ac:dyDescent="0.3">
      <c r="A126"/>
      <c r="B126"/>
      <c r="C126"/>
      <c r="D126"/>
      <c r="E126"/>
      <c r="F126"/>
      <c r="G126"/>
      <c r="H126"/>
      <c r="I126"/>
    </row>
    <row r="127" spans="1:9" x14ac:dyDescent="0.3">
      <c r="A127"/>
      <c r="B127"/>
      <c r="C127"/>
      <c r="D127"/>
      <c r="E127"/>
      <c r="F127"/>
      <c r="G127"/>
      <c r="H127"/>
      <c r="I127"/>
    </row>
    <row r="128" spans="1:9" x14ac:dyDescent="0.3">
      <c r="A128"/>
      <c r="B128"/>
      <c r="C128"/>
      <c r="D128"/>
      <c r="E128"/>
      <c r="F128"/>
      <c r="G128"/>
      <c r="H128"/>
      <c r="I128"/>
    </row>
    <row r="129" spans="1:9" x14ac:dyDescent="0.3">
      <c r="A129"/>
      <c r="B129"/>
      <c r="C129"/>
      <c r="D129"/>
      <c r="E129"/>
      <c r="F129"/>
      <c r="G129"/>
      <c r="H129"/>
      <c r="I129"/>
    </row>
    <row r="130" spans="1:9" x14ac:dyDescent="0.3">
      <c r="A130"/>
      <c r="B130"/>
      <c r="C130"/>
      <c r="D130"/>
      <c r="E130"/>
      <c r="F130"/>
      <c r="G130"/>
      <c r="H130"/>
      <c r="I130"/>
    </row>
    <row r="131" spans="1:9" x14ac:dyDescent="0.3">
      <c r="A131"/>
      <c r="B131"/>
      <c r="C131"/>
      <c r="D131"/>
      <c r="E131"/>
      <c r="F131"/>
      <c r="G131"/>
      <c r="H131"/>
      <c r="I131"/>
    </row>
    <row r="132" spans="1:9" x14ac:dyDescent="0.3">
      <c r="A132"/>
      <c r="B132"/>
      <c r="C132"/>
      <c r="D132"/>
      <c r="E132"/>
      <c r="F132"/>
      <c r="G132"/>
      <c r="H132"/>
      <c r="I132"/>
    </row>
    <row r="133" spans="1:9" x14ac:dyDescent="0.3">
      <c r="A133"/>
      <c r="B133"/>
      <c r="C133"/>
      <c r="D133"/>
      <c r="E133"/>
      <c r="F133"/>
      <c r="G133"/>
      <c r="H133"/>
      <c r="I133"/>
    </row>
    <row r="134" spans="1:9" x14ac:dyDescent="0.3">
      <c r="A134"/>
      <c r="B134"/>
      <c r="C134"/>
      <c r="D134"/>
      <c r="E134"/>
      <c r="F134"/>
      <c r="G134"/>
      <c r="H134"/>
      <c r="I134"/>
    </row>
    <row r="135" spans="1:9" x14ac:dyDescent="0.3">
      <c r="A135"/>
      <c r="B135"/>
      <c r="C135"/>
      <c r="D135"/>
      <c r="E135"/>
      <c r="F135"/>
      <c r="G135"/>
      <c r="H135"/>
      <c r="I135"/>
    </row>
    <row r="136" spans="1:9" x14ac:dyDescent="0.3">
      <c r="A136"/>
      <c r="B136"/>
      <c r="C136"/>
      <c r="D136"/>
      <c r="E136"/>
      <c r="F136"/>
      <c r="G136"/>
      <c r="H136"/>
      <c r="I136"/>
    </row>
    <row r="137" spans="1:9" x14ac:dyDescent="0.3">
      <c r="A137"/>
      <c r="B137"/>
      <c r="C137"/>
      <c r="D137"/>
      <c r="E137"/>
      <c r="F137"/>
      <c r="G137"/>
      <c r="H137"/>
      <c r="I137"/>
    </row>
    <row r="138" spans="1:9" x14ac:dyDescent="0.3">
      <c r="A138"/>
      <c r="B138"/>
      <c r="C138"/>
      <c r="D138"/>
      <c r="E138"/>
      <c r="F138"/>
      <c r="G138"/>
      <c r="H138"/>
      <c r="I138"/>
    </row>
    <row r="139" spans="1:9" x14ac:dyDescent="0.3">
      <c r="A139"/>
      <c r="B139"/>
      <c r="C139"/>
      <c r="D139"/>
      <c r="E139"/>
      <c r="F139"/>
      <c r="G139"/>
      <c r="H139"/>
      <c r="I139"/>
    </row>
    <row r="140" spans="1:9" x14ac:dyDescent="0.3">
      <c r="A140"/>
      <c r="B140"/>
      <c r="C140"/>
      <c r="D140"/>
      <c r="E140"/>
      <c r="F140"/>
      <c r="G140"/>
      <c r="H140"/>
      <c r="I140"/>
    </row>
    <row r="141" spans="1:9" x14ac:dyDescent="0.3">
      <c r="A141"/>
      <c r="B141"/>
      <c r="C141"/>
      <c r="D141"/>
      <c r="E141"/>
      <c r="F141"/>
      <c r="G141"/>
      <c r="H141"/>
      <c r="I141"/>
    </row>
    <row r="142" spans="1:9" x14ac:dyDescent="0.3">
      <c r="A142"/>
      <c r="B142"/>
      <c r="C142"/>
      <c r="D142"/>
      <c r="E142"/>
      <c r="F142"/>
      <c r="G142"/>
      <c r="H142"/>
      <c r="I142"/>
    </row>
    <row r="143" spans="1:9" x14ac:dyDescent="0.3">
      <c r="A143"/>
      <c r="B143"/>
      <c r="C143"/>
      <c r="D143"/>
      <c r="E143"/>
      <c r="F143"/>
      <c r="G143"/>
      <c r="H143"/>
      <c r="I143"/>
    </row>
    <row r="144" spans="1:9" x14ac:dyDescent="0.3">
      <c r="A144"/>
      <c r="B144"/>
      <c r="C144"/>
      <c r="D144"/>
      <c r="E144"/>
      <c r="F144"/>
      <c r="G144"/>
      <c r="H144"/>
      <c r="I144"/>
    </row>
    <row r="145" spans="1:9" x14ac:dyDescent="0.3">
      <c r="A145"/>
      <c r="B145"/>
      <c r="C145"/>
      <c r="D145"/>
      <c r="E145"/>
      <c r="F145"/>
      <c r="G145"/>
      <c r="H145"/>
      <c r="I145"/>
    </row>
    <row r="146" spans="1:9" x14ac:dyDescent="0.3">
      <c r="A146"/>
      <c r="B146"/>
      <c r="C146"/>
      <c r="D146"/>
      <c r="E146"/>
      <c r="F146"/>
      <c r="G146"/>
      <c r="H146"/>
      <c r="I146"/>
    </row>
    <row r="147" spans="1:9" x14ac:dyDescent="0.3">
      <c r="A147"/>
      <c r="B147"/>
      <c r="C147"/>
      <c r="D147"/>
      <c r="E147"/>
      <c r="F147"/>
      <c r="G147"/>
      <c r="H147"/>
      <c r="I147"/>
    </row>
    <row r="148" spans="1:9" x14ac:dyDescent="0.3">
      <c r="A148"/>
      <c r="B148"/>
      <c r="C148"/>
      <c r="D148"/>
      <c r="E148"/>
      <c r="F148"/>
      <c r="G148"/>
      <c r="H148"/>
      <c r="I148"/>
    </row>
    <row r="149" spans="1:9" x14ac:dyDescent="0.3">
      <c r="A149"/>
      <c r="B149"/>
      <c r="C149"/>
      <c r="D149"/>
      <c r="E149"/>
      <c r="F149"/>
      <c r="G149"/>
      <c r="H149"/>
      <c r="I149"/>
    </row>
    <row r="150" spans="1:9" x14ac:dyDescent="0.3">
      <c r="A150"/>
      <c r="B150"/>
      <c r="C150"/>
      <c r="D150"/>
      <c r="E150"/>
      <c r="F150"/>
      <c r="G150"/>
      <c r="H150"/>
      <c r="I150"/>
    </row>
    <row r="151" spans="1:9" x14ac:dyDescent="0.3">
      <c r="A151"/>
      <c r="B151"/>
      <c r="C151"/>
      <c r="D151"/>
      <c r="E151"/>
      <c r="F151"/>
      <c r="G151"/>
      <c r="H151"/>
      <c r="I151"/>
    </row>
    <row r="152" spans="1:9" x14ac:dyDescent="0.3">
      <c r="A152"/>
      <c r="B152"/>
      <c r="C152"/>
      <c r="D152"/>
      <c r="E152"/>
      <c r="F152"/>
      <c r="G152"/>
      <c r="H152"/>
      <c r="I152"/>
    </row>
    <row r="153" spans="1:9" x14ac:dyDescent="0.3">
      <c r="A153"/>
      <c r="B153"/>
      <c r="C153"/>
      <c r="D153"/>
      <c r="E153"/>
      <c r="F153"/>
      <c r="G153"/>
      <c r="H153"/>
      <c r="I153"/>
    </row>
    <row r="154" spans="1:9" x14ac:dyDescent="0.3">
      <c r="A154"/>
      <c r="B154"/>
      <c r="C154"/>
      <c r="D154"/>
      <c r="E154"/>
      <c r="F154"/>
      <c r="G154"/>
      <c r="H154"/>
      <c r="I154"/>
    </row>
    <row r="155" spans="1:9" x14ac:dyDescent="0.3">
      <c r="A155"/>
      <c r="B155"/>
      <c r="C155"/>
      <c r="D155"/>
      <c r="E155"/>
      <c r="F155"/>
      <c r="G155"/>
      <c r="H155"/>
      <c r="I155"/>
    </row>
    <row r="156" spans="1:9" x14ac:dyDescent="0.3">
      <c r="A156"/>
      <c r="B156"/>
      <c r="C156"/>
      <c r="D156"/>
      <c r="E156"/>
      <c r="F156"/>
      <c r="G156"/>
      <c r="H156"/>
      <c r="I156"/>
    </row>
    <row r="157" spans="1:9" x14ac:dyDescent="0.3">
      <c r="A157"/>
      <c r="B157"/>
      <c r="C157"/>
      <c r="D157"/>
      <c r="E157"/>
      <c r="F157"/>
      <c r="G157"/>
      <c r="H157"/>
      <c r="I157"/>
    </row>
    <row r="158" spans="1:9" x14ac:dyDescent="0.3">
      <c r="A158"/>
      <c r="B158"/>
      <c r="C158"/>
      <c r="D158"/>
      <c r="E158"/>
      <c r="F158"/>
      <c r="G158"/>
      <c r="H158"/>
      <c r="I158"/>
    </row>
    <row r="159" spans="1:9" x14ac:dyDescent="0.3">
      <c r="A159"/>
      <c r="B159"/>
      <c r="C159"/>
      <c r="D159"/>
      <c r="E159"/>
      <c r="F159"/>
      <c r="G159"/>
      <c r="H159"/>
      <c r="I159"/>
    </row>
    <row r="160" spans="1:9" x14ac:dyDescent="0.3">
      <c r="A160"/>
      <c r="B160"/>
      <c r="C160"/>
      <c r="D160"/>
      <c r="E160"/>
      <c r="F160"/>
      <c r="G160"/>
      <c r="H160"/>
      <c r="I160"/>
    </row>
    <row r="161" spans="1:9" x14ac:dyDescent="0.3">
      <c r="A161"/>
      <c r="B161"/>
      <c r="C161"/>
      <c r="D161"/>
      <c r="E161"/>
      <c r="F161"/>
      <c r="G161"/>
      <c r="H161"/>
      <c r="I161"/>
    </row>
    <row r="162" spans="1:9" x14ac:dyDescent="0.3">
      <c r="A162"/>
      <c r="B162"/>
      <c r="C162"/>
      <c r="D162"/>
      <c r="E162"/>
      <c r="F162"/>
      <c r="G162"/>
      <c r="H162"/>
      <c r="I162"/>
    </row>
    <row r="163" spans="1:9" x14ac:dyDescent="0.3">
      <c r="A163"/>
      <c r="B163"/>
      <c r="C163"/>
      <c r="D163"/>
      <c r="E163"/>
      <c r="F163"/>
      <c r="G163"/>
      <c r="H163"/>
      <c r="I163"/>
    </row>
    <row r="164" spans="1:9" x14ac:dyDescent="0.3">
      <c r="A164"/>
      <c r="B164"/>
      <c r="C164"/>
      <c r="D164"/>
      <c r="E164"/>
      <c r="F164"/>
      <c r="G164"/>
      <c r="H164"/>
      <c r="I164"/>
    </row>
    <row r="165" spans="1:9" x14ac:dyDescent="0.3">
      <c r="A165"/>
      <c r="B165"/>
      <c r="C165"/>
      <c r="D165"/>
      <c r="E165"/>
      <c r="F165"/>
      <c r="G165"/>
      <c r="H165"/>
      <c r="I165"/>
    </row>
    <row r="166" spans="1:9" x14ac:dyDescent="0.3">
      <c r="A166"/>
      <c r="B166"/>
      <c r="C166"/>
      <c r="D166"/>
      <c r="E166"/>
      <c r="F166"/>
      <c r="G166"/>
      <c r="H166"/>
      <c r="I166"/>
    </row>
    <row r="167" spans="1:9" x14ac:dyDescent="0.3">
      <c r="A167"/>
      <c r="B167"/>
      <c r="C167"/>
      <c r="D167"/>
      <c r="E167"/>
      <c r="F167"/>
      <c r="G167"/>
      <c r="H167"/>
      <c r="I167"/>
    </row>
    <row r="168" spans="1:9" x14ac:dyDescent="0.3">
      <c r="A168"/>
      <c r="B168"/>
      <c r="C168"/>
      <c r="D168"/>
      <c r="E168"/>
      <c r="F168"/>
      <c r="G168"/>
      <c r="H168"/>
      <c r="I168"/>
    </row>
    <row r="169" spans="1:9" x14ac:dyDescent="0.3">
      <c r="A169"/>
      <c r="B169"/>
      <c r="C169"/>
      <c r="D169"/>
      <c r="E169"/>
      <c r="F169"/>
      <c r="G169"/>
      <c r="H169"/>
      <c r="I169"/>
    </row>
    <row r="170" spans="1:9" x14ac:dyDescent="0.3">
      <c r="A170"/>
      <c r="B170"/>
      <c r="C170"/>
      <c r="D170"/>
      <c r="E170"/>
      <c r="F170"/>
      <c r="G170"/>
      <c r="H170"/>
      <c r="I170"/>
    </row>
    <row r="171" spans="1:9" x14ac:dyDescent="0.3">
      <c r="A171"/>
      <c r="B171"/>
      <c r="C171"/>
      <c r="D171"/>
      <c r="E171"/>
      <c r="F171"/>
      <c r="G171"/>
      <c r="H171"/>
      <c r="I171"/>
    </row>
    <row r="172" spans="1:9" x14ac:dyDescent="0.3">
      <c r="A172"/>
      <c r="B172"/>
      <c r="C172"/>
      <c r="D172"/>
      <c r="E172"/>
      <c r="F172"/>
      <c r="G172"/>
      <c r="H172"/>
      <c r="I172"/>
    </row>
    <row r="173" spans="1:9" x14ac:dyDescent="0.3">
      <c r="A173"/>
      <c r="B173"/>
      <c r="C173"/>
      <c r="D173"/>
      <c r="E173"/>
      <c r="F173"/>
      <c r="G173"/>
      <c r="H173"/>
      <c r="I173"/>
    </row>
    <row r="174" spans="1:9" x14ac:dyDescent="0.3">
      <c r="A174"/>
      <c r="B174"/>
      <c r="C174"/>
      <c r="D174"/>
      <c r="E174"/>
      <c r="F174"/>
      <c r="G174"/>
      <c r="H174"/>
      <c r="I174"/>
    </row>
    <row r="175" spans="1:9" x14ac:dyDescent="0.3">
      <c r="A175"/>
      <c r="B175"/>
      <c r="C175"/>
      <c r="D175"/>
      <c r="E175"/>
      <c r="F175"/>
      <c r="G175"/>
      <c r="H175"/>
      <c r="I175"/>
    </row>
    <row r="176" spans="1:9" x14ac:dyDescent="0.3">
      <c r="A176"/>
      <c r="B176"/>
      <c r="C176"/>
      <c r="D176"/>
      <c r="E176"/>
      <c r="F176"/>
      <c r="G176"/>
      <c r="H176"/>
      <c r="I176"/>
    </row>
    <row r="177" spans="1:9" x14ac:dyDescent="0.3">
      <c r="A177"/>
      <c r="B177"/>
      <c r="C177"/>
      <c r="D177"/>
      <c r="E177"/>
      <c r="F177"/>
      <c r="G177"/>
      <c r="H177"/>
      <c r="I177"/>
    </row>
    <row r="178" spans="1:9" x14ac:dyDescent="0.3">
      <c r="A178"/>
      <c r="B178"/>
      <c r="C178"/>
      <c r="D178"/>
      <c r="E178"/>
      <c r="F178"/>
      <c r="G178"/>
      <c r="H178"/>
      <c r="I178"/>
    </row>
    <row r="179" spans="1:9" x14ac:dyDescent="0.3">
      <c r="A179"/>
      <c r="B179"/>
      <c r="C179"/>
      <c r="D179"/>
      <c r="E179"/>
      <c r="F179"/>
      <c r="G179"/>
      <c r="H179"/>
      <c r="I179"/>
    </row>
    <row r="180" spans="1:9" x14ac:dyDescent="0.3">
      <c r="A180"/>
      <c r="B180"/>
      <c r="C180"/>
      <c r="D180"/>
      <c r="E180"/>
      <c r="F180"/>
      <c r="G180"/>
      <c r="H180"/>
      <c r="I180"/>
    </row>
    <row r="181" spans="1:9" x14ac:dyDescent="0.3">
      <c r="A181"/>
      <c r="B181"/>
      <c r="C181"/>
      <c r="D181"/>
      <c r="E181"/>
      <c r="F181"/>
      <c r="G181"/>
      <c r="H181"/>
      <c r="I181"/>
    </row>
    <row r="182" spans="1:9" x14ac:dyDescent="0.3">
      <c r="A182"/>
      <c r="B182"/>
      <c r="C182"/>
      <c r="D182"/>
      <c r="E182"/>
      <c r="F182"/>
      <c r="G182"/>
      <c r="H182"/>
      <c r="I182"/>
    </row>
    <row r="183" spans="1:9" x14ac:dyDescent="0.3">
      <c r="A183"/>
      <c r="B183"/>
      <c r="C183"/>
      <c r="D183"/>
      <c r="E183"/>
      <c r="F183"/>
      <c r="G183"/>
      <c r="H183"/>
      <c r="I183"/>
    </row>
    <row r="184" spans="1:9" x14ac:dyDescent="0.3">
      <c r="A184"/>
      <c r="B184"/>
      <c r="C184"/>
      <c r="D184"/>
      <c r="E184"/>
      <c r="F184"/>
      <c r="G184"/>
      <c r="H184"/>
      <c r="I184"/>
    </row>
    <row r="185" spans="1:9" x14ac:dyDescent="0.3">
      <c r="A185"/>
      <c r="B185"/>
      <c r="C185"/>
      <c r="D185"/>
      <c r="E185"/>
      <c r="F185"/>
      <c r="G185"/>
      <c r="H185"/>
      <c r="I185"/>
    </row>
    <row r="186" spans="1:9" x14ac:dyDescent="0.3">
      <c r="A186"/>
      <c r="B186"/>
      <c r="C186"/>
      <c r="D186"/>
      <c r="E186"/>
      <c r="F186"/>
      <c r="G186"/>
      <c r="H186"/>
      <c r="I186"/>
    </row>
    <row r="187" spans="1:9" x14ac:dyDescent="0.3">
      <c r="A187"/>
      <c r="B187"/>
      <c r="C187"/>
      <c r="D187"/>
      <c r="E187"/>
      <c r="F187"/>
      <c r="G187"/>
      <c r="H187"/>
      <c r="I187"/>
    </row>
    <row r="188" spans="1:9" x14ac:dyDescent="0.3">
      <c r="A188"/>
      <c r="B188"/>
      <c r="C188"/>
      <c r="D188"/>
      <c r="E188"/>
      <c r="F188"/>
      <c r="G188"/>
      <c r="H188"/>
      <c r="I188"/>
    </row>
    <row r="189" spans="1:9" x14ac:dyDescent="0.3">
      <c r="A189"/>
      <c r="B189"/>
      <c r="C189"/>
      <c r="D189"/>
      <c r="E189"/>
      <c r="F189"/>
      <c r="G189"/>
      <c r="H189"/>
      <c r="I189"/>
    </row>
    <row r="190" spans="1:9" x14ac:dyDescent="0.3">
      <c r="A190"/>
      <c r="B190"/>
      <c r="C190"/>
      <c r="D190"/>
      <c r="E190"/>
      <c r="F190"/>
      <c r="G190"/>
      <c r="H190"/>
      <c r="I190"/>
    </row>
    <row r="191" spans="1:9" x14ac:dyDescent="0.3">
      <c r="A191"/>
      <c r="B191"/>
      <c r="C191"/>
      <c r="D191"/>
      <c r="E191"/>
      <c r="F191"/>
      <c r="G191"/>
      <c r="H191"/>
      <c r="I191"/>
    </row>
    <row r="192" spans="1:9" x14ac:dyDescent="0.3">
      <c r="A192"/>
      <c r="B192"/>
      <c r="C192"/>
      <c r="D192"/>
      <c r="E192"/>
      <c r="F192"/>
      <c r="G192"/>
      <c r="H192"/>
      <c r="I192"/>
    </row>
    <row r="193" spans="1:9" x14ac:dyDescent="0.3">
      <c r="A193"/>
      <c r="B193"/>
      <c r="C193"/>
      <c r="D193"/>
      <c r="E193"/>
      <c r="F193"/>
      <c r="G193"/>
      <c r="H193"/>
      <c r="I193"/>
    </row>
    <row r="194" spans="1:9" x14ac:dyDescent="0.3">
      <c r="A194"/>
      <c r="B194"/>
      <c r="C194"/>
      <c r="D194"/>
      <c r="E194"/>
      <c r="F194"/>
      <c r="G194"/>
      <c r="H194"/>
      <c r="I194"/>
    </row>
    <row r="195" spans="1:9" x14ac:dyDescent="0.3">
      <c r="A195"/>
      <c r="B195"/>
      <c r="C195"/>
      <c r="D195"/>
      <c r="E195"/>
      <c r="F195"/>
      <c r="G195"/>
      <c r="H195"/>
      <c r="I195"/>
    </row>
    <row r="196" spans="1:9" x14ac:dyDescent="0.3">
      <c r="A196"/>
      <c r="B196"/>
      <c r="C196"/>
      <c r="D196"/>
      <c r="E196"/>
      <c r="F196"/>
      <c r="G196"/>
      <c r="H196"/>
      <c r="I196"/>
    </row>
    <row r="197" spans="1:9" x14ac:dyDescent="0.3">
      <c r="A197"/>
      <c r="B197"/>
      <c r="C197"/>
      <c r="D197"/>
      <c r="E197"/>
      <c r="F197"/>
      <c r="G197"/>
      <c r="H197"/>
      <c r="I197"/>
    </row>
    <row r="198" spans="1:9" x14ac:dyDescent="0.3">
      <c r="A198"/>
      <c r="B198"/>
      <c r="C198"/>
      <c r="D198"/>
      <c r="E198"/>
      <c r="F198"/>
      <c r="G198"/>
      <c r="H198"/>
      <c r="I198"/>
    </row>
    <row r="199" spans="1:9" x14ac:dyDescent="0.3">
      <c r="A199"/>
      <c r="B199"/>
      <c r="C199"/>
      <c r="D199"/>
      <c r="E199"/>
      <c r="F199"/>
      <c r="G199"/>
      <c r="H199"/>
      <c r="I199"/>
    </row>
    <row r="200" spans="1:9" x14ac:dyDescent="0.3">
      <c r="A200"/>
      <c r="B200"/>
      <c r="C200"/>
      <c r="D200"/>
      <c r="E200"/>
      <c r="F200"/>
      <c r="G200"/>
      <c r="H200"/>
      <c r="I200"/>
    </row>
    <row r="201" spans="1:9" x14ac:dyDescent="0.3">
      <c r="A201"/>
      <c r="B201"/>
      <c r="C201"/>
      <c r="D201"/>
      <c r="E201"/>
      <c r="F201"/>
      <c r="G201"/>
      <c r="H201"/>
      <c r="I201"/>
    </row>
    <row r="202" spans="1:9" x14ac:dyDescent="0.3">
      <c r="A202"/>
      <c r="B202"/>
      <c r="C202"/>
      <c r="D202"/>
      <c r="E202"/>
      <c r="F202"/>
      <c r="G202"/>
      <c r="H202"/>
      <c r="I202"/>
    </row>
    <row r="203" spans="1:9" x14ac:dyDescent="0.3">
      <c r="A203"/>
      <c r="B203"/>
      <c r="C203"/>
      <c r="D203"/>
      <c r="E203"/>
      <c r="F203"/>
      <c r="G203"/>
      <c r="H203"/>
      <c r="I203"/>
    </row>
    <row r="204" spans="1:9" x14ac:dyDescent="0.3">
      <c r="A204"/>
      <c r="B204"/>
      <c r="C204"/>
      <c r="D204"/>
      <c r="E204"/>
      <c r="F204"/>
      <c r="G204"/>
      <c r="H204"/>
      <c r="I204"/>
    </row>
    <row r="205" spans="1:9" x14ac:dyDescent="0.3">
      <c r="A205"/>
      <c r="B205"/>
      <c r="C205"/>
      <c r="D205"/>
      <c r="E205"/>
      <c r="F205"/>
      <c r="G205"/>
      <c r="H205"/>
      <c r="I205"/>
    </row>
    <row r="206" spans="1:9" x14ac:dyDescent="0.3">
      <c r="A206"/>
      <c r="B206"/>
      <c r="C206"/>
      <c r="D206"/>
      <c r="E206"/>
      <c r="F206"/>
      <c r="G206"/>
      <c r="H206"/>
      <c r="I206"/>
    </row>
    <row r="207" spans="1:9" x14ac:dyDescent="0.3">
      <c r="A207"/>
      <c r="B207"/>
      <c r="C207"/>
      <c r="D207"/>
      <c r="E207"/>
      <c r="F207"/>
      <c r="G207"/>
      <c r="H207"/>
      <c r="I207"/>
    </row>
    <row r="208" spans="1:9" x14ac:dyDescent="0.3">
      <c r="A208"/>
      <c r="B208"/>
      <c r="C208"/>
      <c r="D208"/>
      <c r="E208"/>
      <c r="F208"/>
      <c r="G208"/>
      <c r="H208"/>
      <c r="I208"/>
    </row>
    <row r="209" spans="1:9" x14ac:dyDescent="0.3">
      <c r="A209"/>
      <c r="B209"/>
      <c r="C209"/>
      <c r="D209"/>
      <c r="E209"/>
      <c r="F209"/>
      <c r="G209"/>
      <c r="H209"/>
      <c r="I209"/>
    </row>
    <row r="210" spans="1:9" x14ac:dyDescent="0.3">
      <c r="A210"/>
      <c r="B210"/>
      <c r="C210"/>
      <c r="D210"/>
      <c r="E210"/>
      <c r="F210"/>
      <c r="G210"/>
      <c r="H210"/>
      <c r="I210"/>
    </row>
    <row r="211" spans="1:9" x14ac:dyDescent="0.3">
      <c r="A211"/>
      <c r="B211"/>
      <c r="C211"/>
      <c r="D211"/>
      <c r="E211"/>
      <c r="F211"/>
      <c r="G211"/>
      <c r="H211"/>
      <c r="I211"/>
    </row>
    <row r="212" spans="1:9" x14ac:dyDescent="0.3">
      <c r="A212"/>
      <c r="B212"/>
      <c r="C212"/>
      <c r="D212"/>
      <c r="E212"/>
      <c r="F212"/>
      <c r="G212"/>
      <c r="H212"/>
      <c r="I212"/>
    </row>
    <row r="213" spans="1:9" x14ac:dyDescent="0.3">
      <c r="A213"/>
      <c r="B213"/>
      <c r="C213"/>
      <c r="D213"/>
      <c r="E213"/>
      <c r="F213"/>
      <c r="G213"/>
      <c r="H213"/>
      <c r="I213"/>
    </row>
    <row r="214" spans="1:9" x14ac:dyDescent="0.3">
      <c r="A214"/>
      <c r="B214"/>
      <c r="C214"/>
      <c r="D214"/>
      <c r="E214"/>
      <c r="F214"/>
      <c r="G214"/>
      <c r="H214"/>
      <c r="I214"/>
    </row>
    <row r="215" spans="1:9" x14ac:dyDescent="0.3">
      <c r="A215"/>
      <c r="B215"/>
      <c r="C215"/>
      <c r="D215"/>
      <c r="E215"/>
      <c r="F215"/>
      <c r="G215"/>
      <c r="H215"/>
      <c r="I215"/>
    </row>
    <row r="216" spans="1:9" x14ac:dyDescent="0.3">
      <c r="A216"/>
      <c r="B216"/>
      <c r="C216"/>
      <c r="D216"/>
      <c r="E216"/>
      <c r="F216"/>
      <c r="G216"/>
      <c r="H216"/>
      <c r="I216"/>
    </row>
    <row r="217" spans="1:9" x14ac:dyDescent="0.3">
      <c r="A217"/>
      <c r="B217"/>
      <c r="C217"/>
      <c r="D217"/>
      <c r="E217"/>
      <c r="F217"/>
      <c r="G217"/>
      <c r="H217"/>
      <c r="I217"/>
    </row>
    <row r="218" spans="1:9" x14ac:dyDescent="0.3">
      <c r="A218"/>
      <c r="B218"/>
      <c r="C218"/>
      <c r="D218"/>
      <c r="E218"/>
      <c r="F218"/>
      <c r="G218"/>
      <c r="H218"/>
      <c r="I218"/>
    </row>
    <row r="219" spans="1:9" x14ac:dyDescent="0.3">
      <c r="A219"/>
      <c r="B219"/>
      <c r="C219"/>
      <c r="D219"/>
      <c r="E219"/>
      <c r="F219"/>
      <c r="G219"/>
      <c r="H219"/>
      <c r="I219"/>
    </row>
    <row r="220" spans="1:9" x14ac:dyDescent="0.3">
      <c r="A220"/>
      <c r="B220"/>
      <c r="C220"/>
      <c r="D220"/>
      <c r="E220"/>
      <c r="F220"/>
      <c r="G220"/>
      <c r="H220"/>
      <c r="I220"/>
    </row>
    <row r="221" spans="1:9" x14ac:dyDescent="0.3">
      <c r="A221"/>
      <c r="B221"/>
      <c r="C221"/>
      <c r="D221"/>
      <c r="E221"/>
      <c r="F221"/>
      <c r="G221"/>
      <c r="H221"/>
      <c r="I221"/>
    </row>
    <row r="222" spans="1:9" x14ac:dyDescent="0.3">
      <c r="A222"/>
      <c r="B222"/>
      <c r="C222"/>
      <c r="D222"/>
      <c r="E222"/>
      <c r="F222"/>
      <c r="G222"/>
      <c r="H222"/>
      <c r="I222"/>
    </row>
    <row r="223" spans="1:9" x14ac:dyDescent="0.3">
      <c r="A223"/>
      <c r="B223"/>
      <c r="C223"/>
      <c r="D223"/>
      <c r="E223"/>
      <c r="F223"/>
      <c r="G223"/>
      <c r="H223"/>
      <c r="I223"/>
    </row>
    <row r="224" spans="1:9" x14ac:dyDescent="0.3">
      <c r="A224"/>
      <c r="B224"/>
      <c r="C224"/>
      <c r="D224"/>
      <c r="E224"/>
      <c r="F224"/>
      <c r="G224"/>
      <c r="H224"/>
      <c r="I224"/>
    </row>
    <row r="225" spans="1:9" x14ac:dyDescent="0.3">
      <c r="A225"/>
      <c r="B225"/>
      <c r="C225"/>
      <c r="D225"/>
      <c r="E225"/>
      <c r="F225"/>
      <c r="G225"/>
      <c r="H225"/>
      <c r="I225"/>
    </row>
    <row r="226" spans="1:9" x14ac:dyDescent="0.3">
      <c r="A226"/>
      <c r="B226"/>
      <c r="C226"/>
      <c r="D226"/>
      <c r="E226"/>
      <c r="F226"/>
      <c r="G226"/>
      <c r="H226"/>
      <c r="I226"/>
    </row>
    <row r="227" spans="1:9" x14ac:dyDescent="0.3">
      <c r="A227"/>
      <c r="B227"/>
      <c r="C227"/>
      <c r="D227"/>
      <c r="E227"/>
      <c r="F227"/>
      <c r="G227"/>
      <c r="H227"/>
      <c r="I227"/>
    </row>
    <row r="228" spans="1:9" x14ac:dyDescent="0.3">
      <c r="A228"/>
      <c r="B228"/>
      <c r="C228"/>
      <c r="D228"/>
      <c r="E228"/>
      <c r="F228"/>
      <c r="G228"/>
      <c r="H228"/>
      <c r="I228"/>
    </row>
    <row r="229" spans="1:9" x14ac:dyDescent="0.3">
      <c r="A229"/>
      <c r="B229"/>
      <c r="C229"/>
      <c r="D229"/>
      <c r="E229"/>
      <c r="F229"/>
      <c r="G229"/>
      <c r="H229"/>
      <c r="I229"/>
    </row>
    <row r="230" spans="1:9" x14ac:dyDescent="0.3">
      <c r="A230"/>
      <c r="B230"/>
      <c r="C230"/>
      <c r="D230"/>
      <c r="E230"/>
      <c r="F230"/>
      <c r="G230"/>
      <c r="H230"/>
      <c r="I230"/>
    </row>
    <row r="231" spans="1:9" x14ac:dyDescent="0.3">
      <c r="A231"/>
      <c r="B231"/>
      <c r="C231"/>
      <c r="D231"/>
      <c r="E231"/>
      <c r="F231"/>
      <c r="G231"/>
      <c r="H231"/>
      <c r="I231"/>
    </row>
    <row r="232" spans="1:9" x14ac:dyDescent="0.3">
      <c r="A232"/>
      <c r="B232"/>
      <c r="C232"/>
      <c r="D232"/>
      <c r="E232"/>
      <c r="F232"/>
      <c r="G232"/>
      <c r="H232"/>
      <c r="I232"/>
    </row>
    <row r="233" spans="1:9" x14ac:dyDescent="0.3">
      <c r="A233"/>
      <c r="B233"/>
      <c r="C233"/>
      <c r="D233"/>
      <c r="E233"/>
      <c r="F233"/>
      <c r="G233"/>
      <c r="H233"/>
      <c r="I233"/>
    </row>
    <row r="234" spans="1:9" x14ac:dyDescent="0.3">
      <c r="A234"/>
      <c r="B234"/>
      <c r="C234"/>
      <c r="D234"/>
      <c r="E234"/>
      <c r="F234"/>
      <c r="G234"/>
      <c r="H234"/>
      <c r="I234"/>
    </row>
    <row r="235" spans="1:9" x14ac:dyDescent="0.3">
      <c r="A235"/>
      <c r="B235"/>
      <c r="C235"/>
      <c r="D235"/>
      <c r="E235"/>
      <c r="F235"/>
      <c r="G235"/>
      <c r="H235"/>
      <c r="I235"/>
    </row>
    <row r="236" spans="1:9" x14ac:dyDescent="0.3">
      <c r="A236"/>
      <c r="B236"/>
      <c r="C236"/>
      <c r="D236"/>
      <c r="E236"/>
      <c r="F236"/>
      <c r="G236"/>
      <c r="H236"/>
      <c r="I236"/>
    </row>
    <row r="237" spans="1:9" x14ac:dyDescent="0.3">
      <c r="A237"/>
      <c r="B237"/>
      <c r="C237"/>
      <c r="D237"/>
      <c r="E237"/>
      <c r="F237"/>
      <c r="G237"/>
      <c r="H237"/>
      <c r="I237"/>
    </row>
    <row r="238" spans="1:9" x14ac:dyDescent="0.3">
      <c r="A238"/>
      <c r="B238"/>
      <c r="C238"/>
      <c r="D238"/>
      <c r="E238"/>
      <c r="F238"/>
      <c r="G238"/>
      <c r="H238"/>
      <c r="I238"/>
    </row>
    <row r="239" spans="1:9" x14ac:dyDescent="0.3">
      <c r="A239"/>
      <c r="B239"/>
      <c r="C239"/>
      <c r="D239"/>
      <c r="E239"/>
      <c r="F239"/>
      <c r="G239"/>
      <c r="H239"/>
      <c r="I239"/>
    </row>
    <row r="240" spans="1:9" x14ac:dyDescent="0.3">
      <c r="A240"/>
      <c r="B240"/>
      <c r="C240"/>
      <c r="D240"/>
      <c r="E240"/>
      <c r="F240"/>
      <c r="G240"/>
      <c r="H240"/>
      <c r="I240"/>
    </row>
    <row r="241" spans="1:9" x14ac:dyDescent="0.3">
      <c r="A241"/>
      <c r="B241"/>
      <c r="C241"/>
      <c r="D241"/>
      <c r="E241"/>
      <c r="F241"/>
      <c r="G241"/>
      <c r="H241"/>
      <c r="I241"/>
    </row>
    <row r="242" spans="1:9" x14ac:dyDescent="0.3">
      <c r="A242"/>
      <c r="B242"/>
      <c r="C242"/>
      <c r="D242"/>
      <c r="E242"/>
      <c r="F242"/>
      <c r="G242"/>
      <c r="H242"/>
      <c r="I242"/>
    </row>
    <row r="243" spans="1:9" x14ac:dyDescent="0.3">
      <c r="A243"/>
      <c r="B243"/>
      <c r="C243"/>
      <c r="D243"/>
      <c r="E243"/>
      <c r="F243"/>
      <c r="G243"/>
      <c r="H243"/>
      <c r="I243"/>
    </row>
    <row r="244" spans="1:9" x14ac:dyDescent="0.3">
      <c r="A244"/>
      <c r="B244"/>
      <c r="C244"/>
      <c r="D244"/>
      <c r="E244"/>
      <c r="F244"/>
      <c r="G244"/>
      <c r="H244"/>
      <c r="I244"/>
    </row>
    <row r="245" spans="1:9" x14ac:dyDescent="0.3">
      <c r="A245"/>
      <c r="B245"/>
      <c r="C245"/>
      <c r="D245"/>
      <c r="E245"/>
      <c r="F245"/>
      <c r="G245"/>
      <c r="H245"/>
      <c r="I245"/>
    </row>
    <row r="246" spans="1:9" x14ac:dyDescent="0.3">
      <c r="A246"/>
      <c r="B246"/>
      <c r="C246"/>
      <c r="D246"/>
      <c r="E246"/>
      <c r="F246"/>
      <c r="G246"/>
      <c r="H246"/>
      <c r="I246"/>
    </row>
    <row r="247" spans="1:9" x14ac:dyDescent="0.3">
      <c r="A247"/>
      <c r="B247"/>
      <c r="C247"/>
      <c r="D247"/>
      <c r="E247"/>
      <c r="F247"/>
      <c r="G247"/>
      <c r="H247"/>
      <c r="I247"/>
    </row>
    <row r="248" spans="1:9" x14ac:dyDescent="0.3">
      <c r="A248"/>
      <c r="B248"/>
      <c r="C248"/>
      <c r="D248"/>
      <c r="E248"/>
      <c r="F248"/>
      <c r="G248"/>
      <c r="H248"/>
      <c r="I248"/>
    </row>
    <row r="249" spans="1:9" x14ac:dyDescent="0.3">
      <c r="A249"/>
      <c r="B249"/>
      <c r="C249"/>
      <c r="D249"/>
      <c r="E249"/>
      <c r="F249"/>
      <c r="G249"/>
      <c r="H249"/>
      <c r="I249"/>
    </row>
    <row r="250" spans="1:9" x14ac:dyDescent="0.3">
      <c r="A250"/>
      <c r="B250"/>
      <c r="C250"/>
      <c r="D250"/>
      <c r="E250"/>
      <c r="F250"/>
      <c r="G250"/>
      <c r="H250"/>
      <c r="I250"/>
    </row>
    <row r="251" spans="1:9" x14ac:dyDescent="0.3">
      <c r="A251"/>
      <c r="B251"/>
      <c r="C251"/>
      <c r="D251"/>
      <c r="E251"/>
      <c r="F251"/>
      <c r="G251"/>
      <c r="H251"/>
      <c r="I251"/>
    </row>
    <row r="252" spans="1:9" x14ac:dyDescent="0.3">
      <c r="A252"/>
      <c r="B252"/>
      <c r="C252"/>
      <c r="D252"/>
      <c r="E252"/>
      <c r="F252"/>
      <c r="G252"/>
      <c r="H252"/>
      <c r="I252"/>
    </row>
    <row r="253" spans="1:9" x14ac:dyDescent="0.3">
      <c r="A253"/>
      <c r="B253"/>
      <c r="C253"/>
      <c r="D253"/>
      <c r="E253"/>
      <c r="F253"/>
      <c r="G253"/>
      <c r="H253"/>
      <c r="I253"/>
    </row>
    <row r="254" spans="1:9" x14ac:dyDescent="0.3">
      <c r="A254"/>
      <c r="B254"/>
      <c r="C254"/>
      <c r="D254"/>
      <c r="E254"/>
      <c r="F254"/>
      <c r="G254"/>
      <c r="H254"/>
      <c r="I254"/>
    </row>
    <row r="255" spans="1:9" x14ac:dyDescent="0.3">
      <c r="A255"/>
      <c r="B255"/>
      <c r="C255"/>
      <c r="D255"/>
      <c r="E255"/>
      <c r="F255"/>
      <c r="G255"/>
      <c r="H255"/>
      <c r="I255"/>
    </row>
    <row r="256" spans="1:9" x14ac:dyDescent="0.3">
      <c r="A256"/>
      <c r="B256"/>
      <c r="C256"/>
      <c r="D256"/>
      <c r="E256"/>
      <c r="F256"/>
      <c r="G256"/>
      <c r="H256"/>
      <c r="I256"/>
    </row>
    <row r="257" spans="1:9" x14ac:dyDescent="0.3">
      <c r="A257"/>
      <c r="B257"/>
      <c r="C257"/>
      <c r="D257"/>
      <c r="E257"/>
      <c r="F257"/>
      <c r="G257"/>
      <c r="H257"/>
      <c r="I257"/>
    </row>
    <row r="258" spans="1:9" x14ac:dyDescent="0.3">
      <c r="A258"/>
      <c r="B258"/>
      <c r="C258"/>
      <c r="D258"/>
      <c r="E258"/>
      <c r="F258"/>
      <c r="G258"/>
      <c r="H258"/>
      <c r="I258"/>
    </row>
    <row r="259" spans="1:9" x14ac:dyDescent="0.3">
      <c r="A259"/>
      <c r="B259"/>
      <c r="C259"/>
      <c r="D259"/>
      <c r="E259"/>
      <c r="F259"/>
      <c r="G259"/>
      <c r="H259"/>
      <c r="I259"/>
    </row>
    <row r="260" spans="1:9" x14ac:dyDescent="0.3">
      <c r="A260"/>
      <c r="B260"/>
      <c r="C260"/>
      <c r="D260"/>
      <c r="E260"/>
      <c r="F260"/>
      <c r="G260"/>
      <c r="H260"/>
      <c r="I260"/>
    </row>
    <row r="261" spans="1:9" x14ac:dyDescent="0.3">
      <c r="A261"/>
      <c r="B261"/>
      <c r="C261"/>
      <c r="D261"/>
      <c r="E261"/>
      <c r="F261"/>
      <c r="G261"/>
      <c r="H261"/>
      <c r="I261"/>
    </row>
    <row r="262" spans="1:9" x14ac:dyDescent="0.3">
      <c r="A262"/>
      <c r="B262"/>
      <c r="C262"/>
      <c r="D262"/>
      <c r="E262"/>
      <c r="F262"/>
      <c r="G262"/>
      <c r="H262"/>
      <c r="I262"/>
    </row>
    <row r="263" spans="1:9" x14ac:dyDescent="0.3">
      <c r="A263"/>
      <c r="B263"/>
      <c r="C263"/>
      <c r="D263"/>
      <c r="E263"/>
      <c r="F263"/>
      <c r="G263"/>
      <c r="H263"/>
      <c r="I263"/>
    </row>
    <row r="264" spans="1:9" x14ac:dyDescent="0.3">
      <c r="A264"/>
      <c r="B264"/>
      <c r="C264"/>
      <c r="D264"/>
      <c r="E264"/>
      <c r="F264"/>
      <c r="G264"/>
      <c r="H264"/>
      <c r="I264"/>
    </row>
    <row r="265" spans="1:9" x14ac:dyDescent="0.3">
      <c r="A265"/>
      <c r="B265"/>
      <c r="C265"/>
      <c r="D265"/>
      <c r="E265"/>
      <c r="F265"/>
      <c r="G265"/>
      <c r="H265"/>
      <c r="I265"/>
    </row>
    <row r="266" spans="1:9" x14ac:dyDescent="0.3">
      <c r="A266"/>
      <c r="B266"/>
      <c r="C266"/>
      <c r="D266"/>
      <c r="E266"/>
      <c r="F266"/>
      <c r="G266"/>
      <c r="H266"/>
      <c r="I266"/>
    </row>
    <row r="267" spans="1:9" x14ac:dyDescent="0.3">
      <c r="A267"/>
      <c r="B267"/>
      <c r="C267"/>
      <c r="D267"/>
      <c r="E267"/>
      <c r="F267"/>
      <c r="G267"/>
      <c r="H267"/>
      <c r="I267"/>
    </row>
    <row r="268" spans="1:9" x14ac:dyDescent="0.3">
      <c r="A268"/>
      <c r="B268"/>
      <c r="C268"/>
      <c r="D268"/>
      <c r="E268"/>
      <c r="F268"/>
      <c r="G268"/>
      <c r="H268"/>
      <c r="I268"/>
    </row>
    <row r="269" spans="1:9" x14ac:dyDescent="0.3">
      <c r="A269"/>
      <c r="B269"/>
      <c r="C269"/>
      <c r="D269"/>
      <c r="E269"/>
      <c r="F269"/>
      <c r="G269"/>
      <c r="H269"/>
      <c r="I269"/>
    </row>
    <row r="270" spans="1:9" x14ac:dyDescent="0.3">
      <c r="A270"/>
      <c r="B270"/>
      <c r="C270"/>
      <c r="D270"/>
      <c r="E270"/>
      <c r="F270"/>
      <c r="G270"/>
      <c r="H270"/>
      <c r="I270"/>
    </row>
    <row r="271" spans="1:9" x14ac:dyDescent="0.3">
      <c r="A271"/>
      <c r="B271"/>
      <c r="C271"/>
      <c r="D271"/>
      <c r="E271"/>
      <c r="F271"/>
      <c r="G271"/>
      <c r="H271"/>
      <c r="I271"/>
    </row>
    <row r="272" spans="1:9" x14ac:dyDescent="0.3">
      <c r="A272"/>
      <c r="B272"/>
      <c r="C272"/>
      <c r="D272"/>
      <c r="E272"/>
      <c r="F272"/>
      <c r="G272"/>
      <c r="H272"/>
      <c r="I272"/>
    </row>
    <row r="273" spans="1:9" x14ac:dyDescent="0.3">
      <c r="A273"/>
      <c r="B273"/>
      <c r="C273"/>
      <c r="D273"/>
      <c r="E273"/>
      <c r="F273"/>
      <c r="G273"/>
      <c r="H273"/>
      <c r="I273"/>
    </row>
    <row r="274" spans="1:9" x14ac:dyDescent="0.3">
      <c r="A274"/>
      <c r="B274"/>
      <c r="C274"/>
      <c r="D274"/>
      <c r="E274"/>
      <c r="F274"/>
      <c r="G274"/>
      <c r="H274"/>
      <c r="I274"/>
    </row>
    <row r="275" spans="1:9" x14ac:dyDescent="0.3">
      <c r="A275"/>
      <c r="B275"/>
      <c r="C275"/>
      <c r="D275"/>
      <c r="E275"/>
      <c r="F275"/>
      <c r="G275"/>
      <c r="H275"/>
      <c r="I275"/>
    </row>
    <row r="276" spans="1:9" x14ac:dyDescent="0.3">
      <c r="A276"/>
      <c r="B276"/>
      <c r="C276"/>
      <c r="D276"/>
      <c r="E276"/>
      <c r="F276"/>
      <c r="G276"/>
      <c r="H276"/>
      <c r="I276"/>
    </row>
    <row r="277" spans="1:9" x14ac:dyDescent="0.3">
      <c r="A277"/>
      <c r="B277"/>
      <c r="C277"/>
      <c r="D277"/>
      <c r="E277"/>
      <c r="F277"/>
      <c r="G277"/>
      <c r="H277"/>
      <c r="I277"/>
    </row>
    <row r="278" spans="1:9" x14ac:dyDescent="0.3">
      <c r="A278"/>
      <c r="B278"/>
      <c r="C278"/>
      <c r="D278"/>
      <c r="E278"/>
      <c r="F278"/>
      <c r="G278"/>
      <c r="H278"/>
      <c r="I278"/>
    </row>
    <row r="279" spans="1:9" x14ac:dyDescent="0.3">
      <c r="A279"/>
      <c r="B279"/>
      <c r="C279"/>
      <c r="D279"/>
      <c r="E279"/>
      <c r="F279"/>
      <c r="G279"/>
      <c r="H279"/>
      <c r="I279"/>
    </row>
    <row r="280" spans="1:9" x14ac:dyDescent="0.3">
      <c r="A280"/>
      <c r="B280"/>
      <c r="C280"/>
      <c r="D280"/>
      <c r="E280"/>
      <c r="F280"/>
      <c r="G280"/>
      <c r="H280"/>
      <c r="I280"/>
    </row>
    <row r="281" spans="1:9" x14ac:dyDescent="0.3">
      <c r="A281"/>
      <c r="B281"/>
      <c r="C281"/>
      <c r="D281"/>
      <c r="E281"/>
      <c r="F281"/>
      <c r="G281"/>
      <c r="H281"/>
      <c r="I281"/>
    </row>
    <row r="282" spans="1:9" x14ac:dyDescent="0.3">
      <c r="A282"/>
      <c r="B282"/>
      <c r="C282"/>
      <c r="D282"/>
      <c r="E282"/>
      <c r="F282"/>
      <c r="G282"/>
      <c r="H282"/>
      <c r="I282"/>
    </row>
    <row r="283" spans="1:9" x14ac:dyDescent="0.3">
      <c r="A283"/>
      <c r="B283"/>
      <c r="C283"/>
      <c r="D283"/>
      <c r="E283"/>
      <c r="F283"/>
      <c r="G283"/>
      <c r="H283"/>
      <c r="I283"/>
    </row>
    <row r="284" spans="1:9" x14ac:dyDescent="0.3">
      <c r="A284"/>
      <c r="B284"/>
      <c r="C284"/>
      <c r="D284"/>
      <c r="E284"/>
      <c r="F284"/>
      <c r="G284"/>
      <c r="H284"/>
      <c r="I284"/>
    </row>
    <row r="285" spans="1:9" x14ac:dyDescent="0.3">
      <c r="A285"/>
      <c r="B285"/>
      <c r="C285"/>
      <c r="D285"/>
      <c r="E285"/>
      <c r="F285"/>
      <c r="G285"/>
      <c r="H285"/>
      <c r="I285"/>
    </row>
  </sheetData>
  <printOptions horizontalCentered="1"/>
  <pageMargins left="0.39370078740157483" right="0.19685039370078741" top="0.78740157480314965" bottom="0.39370078740157483" header="0.39370078740157483" footer="0.19685039370078741"/>
  <pageSetup paperSize="9" scale="74" fitToHeight="0" orientation="portrait" verticalDpi="597" r:id="rId2"/>
  <headerFooter>
    <oddHeader>&amp;C&amp;9&amp;U
&amp;22Résumé des livraisons par producteurs&amp;RImprimé le &amp;D</oddHeader>
    <oddFooter>&amp;R&amp;P/&amp;N</oddFooter>
  </headerFooter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6D86F-FDB5-4B8A-A36D-29E62C39AB12}">
  <sheetPr codeName="Feuil8">
    <tabColor theme="0" tint="-0.499984740745262"/>
    <pageSetUpPr fitToPage="1"/>
  </sheetPr>
  <dimension ref="A1:L51"/>
  <sheetViews>
    <sheetView showGridLines="0" workbookViewId="0">
      <selection activeCell="L3" sqref="L3"/>
    </sheetView>
  </sheetViews>
  <sheetFormatPr baseColWidth="10" defaultRowHeight="15" x14ac:dyDescent="0.25"/>
  <cols>
    <col min="1" max="4" width="23.7109375" customWidth="1"/>
    <col min="6" max="8" width="23.7109375" customWidth="1"/>
    <col min="10" max="10" width="24.140625" bestFit="1" customWidth="1"/>
    <col min="11" max="11" width="10.140625" bestFit="1" customWidth="1"/>
    <col min="12" max="13" width="12.5703125" bestFit="1" customWidth="1"/>
  </cols>
  <sheetData>
    <row r="1" spans="1:12" ht="18.75" x14ac:dyDescent="0.3">
      <c r="A1" s="52" t="s">
        <v>33</v>
      </c>
      <c r="B1" s="137" t="s">
        <v>233</v>
      </c>
      <c r="C1" s="53" t="s">
        <v>64</v>
      </c>
      <c r="D1" s="54" t="s">
        <v>65</v>
      </c>
      <c r="F1" s="66" t="s">
        <v>34</v>
      </c>
      <c r="G1" s="67" t="s">
        <v>33</v>
      </c>
      <c r="H1" s="68" t="s">
        <v>39</v>
      </c>
      <c r="J1" s="102" t="s">
        <v>0</v>
      </c>
      <c r="K1" t="s">
        <v>26</v>
      </c>
    </row>
    <row r="2" spans="1:12" ht="20.25" x14ac:dyDescent="0.3">
      <c r="A2" s="135" t="s">
        <v>8</v>
      </c>
      <c r="B2" s="138"/>
      <c r="C2" s="56"/>
      <c r="D2" s="57"/>
      <c r="F2" s="69" t="s">
        <v>236</v>
      </c>
      <c r="G2" s="70" t="s">
        <v>14</v>
      </c>
      <c r="H2" s="103">
        <f>SUMIFS(Tableau1[Quantité en kg],Tableau1[Reprise],$F$2,Tableau1[Céréale],G2)-SUMIFS(Tableau7[Quantité en kg],Tableau7[Moulin],$F$2,Tableau7[Céréale],'Résumé Récéption-Livraisons'!G2)</f>
        <v>0</v>
      </c>
    </row>
    <row r="3" spans="1:12" ht="18" x14ac:dyDescent="0.25">
      <c r="A3" s="58" t="s">
        <v>7</v>
      </c>
      <c r="B3" s="59">
        <f>SUMIFS(Tableau1[Quantité en kg],Tableau1[Céréale],$A3,Tableau1[Labels],$A$2)</f>
        <v>0</v>
      </c>
      <c r="C3" s="59">
        <f>SUMIFS(Tableau7[Quantité en kg],Tableau7[Céréale],A3,Tableau7[Label],$A$2)</f>
        <v>0</v>
      </c>
      <c r="D3" s="60">
        <f>$B3-$C3</f>
        <v>0</v>
      </c>
      <c r="F3" s="72"/>
      <c r="G3" s="73" t="s">
        <v>17</v>
      </c>
      <c r="H3" s="74">
        <f>SUMIFS(Tableau1[Quantité en kg],Tableau1[Reprise],$F$2,Tableau1[Céréale],G3)-SUMIFS(Tableau7[Quantité en kg],Tableau7[Moulin],$F$2,Tableau7[Céréale],'Résumé Récéption-Livraisons'!G3)</f>
        <v>11450</v>
      </c>
      <c r="J3" s="102" t="s">
        <v>235</v>
      </c>
      <c r="K3" s="102" t="s">
        <v>62</v>
      </c>
    </row>
    <row r="4" spans="1:12" ht="18" x14ac:dyDescent="0.25">
      <c r="A4" s="61" t="s">
        <v>9</v>
      </c>
      <c r="B4" s="62">
        <f>SUMIFS(Tableau1[Quantité en kg],Tableau1[Céréale],$A4,Tableau1[Labels],$A$2)</f>
        <v>0</v>
      </c>
      <c r="C4" s="62">
        <f>SUMIFS(Tableau7[Quantité en kg],Tableau7[Céréale],A4,Tableau7[Label],$A$2)</f>
        <v>0</v>
      </c>
      <c r="D4" s="63">
        <f>$B4-$C4</f>
        <v>0</v>
      </c>
      <c r="F4" s="75"/>
      <c r="G4" s="70" t="s">
        <v>19</v>
      </c>
      <c r="H4" s="71">
        <f>SUMIFS(Tableau1[Quantité en kg],Tableau1[Reprise],$F$2,Tableau1[Céréale],G4)-SUMIFS(Tableau7[Quantité en kg],Tableau7[Moulin],$F$2,Tableau7[Céréale],'Résumé Récéption-Livraisons'!G4)</f>
        <v>0</v>
      </c>
      <c r="J4" s="102" t="s">
        <v>34</v>
      </c>
      <c r="K4" t="s">
        <v>17</v>
      </c>
      <c r="L4" t="s">
        <v>25</v>
      </c>
    </row>
    <row r="5" spans="1:12" ht="18" x14ac:dyDescent="0.25">
      <c r="A5" s="58" t="s">
        <v>11</v>
      </c>
      <c r="B5" s="59">
        <f>SUMIFS(Tableau1[Quantité en kg],Tableau1[Céréale],$A5,Tableau1[Labels],$A$2)</f>
        <v>0</v>
      </c>
      <c r="C5" s="59">
        <f>SUMIFS(Tableau7[Quantité en kg],Tableau7[Céréale],A5,Tableau7[Label],$A$2)</f>
        <v>0</v>
      </c>
      <c r="D5" s="60">
        <f>$B5-$C5</f>
        <v>0</v>
      </c>
      <c r="F5" s="72"/>
      <c r="G5" s="73" t="s">
        <v>22</v>
      </c>
      <c r="H5" s="74">
        <f>SUMIFS(Tableau1[Quantité en kg],Tableau1[Reprise],$F$2,Tableau1[Céréale],G5)-SUMIFS(Tableau7[Quantité en kg],Tableau7[Moulin],$F$2,Tableau7[Céréale],'Résumé Récéption-Livraisons'!G5)</f>
        <v>0</v>
      </c>
      <c r="J5" t="s">
        <v>236</v>
      </c>
      <c r="K5" s="104">
        <v>10000</v>
      </c>
      <c r="L5" s="104">
        <v>10000</v>
      </c>
    </row>
    <row r="6" spans="1:12" ht="18.75" thickBot="1" x14ac:dyDescent="0.3">
      <c r="A6" s="61" t="s">
        <v>13</v>
      </c>
      <c r="B6" s="62">
        <f>SUMIFS(Tableau1[Quantité en kg],Tableau1[Céréale],$A6,Tableau1[Labels],$A$2)</f>
        <v>0</v>
      </c>
      <c r="C6" s="62">
        <f>SUMIFS(Tableau7[Quantité en kg],Tableau7[Céréale],A6,Tableau7[Label],$A$2)</f>
        <v>0</v>
      </c>
      <c r="D6" s="63">
        <f>$B6-$C6</f>
        <v>0</v>
      </c>
      <c r="F6" s="75"/>
      <c r="G6" s="70" t="s">
        <v>16</v>
      </c>
      <c r="H6" s="71">
        <f>SUMIFS(Tableau1[Quantité en kg],Tableau1[Reprise],$F$2,Tableau1[Céréale],G6)-SUMIFS(Tableau7[Quantité en kg],Tableau7[Moulin],$F$2,Tableau7[Céréale],'Résumé Récéption-Livraisons'!G6)</f>
        <v>0</v>
      </c>
      <c r="J6" t="s">
        <v>25</v>
      </c>
      <c r="K6" s="104">
        <v>10000</v>
      </c>
      <c r="L6" s="104">
        <v>10000</v>
      </c>
    </row>
    <row r="7" spans="1:12" ht="18.75" thickTop="1" x14ac:dyDescent="0.25">
      <c r="A7" s="58" t="s">
        <v>69</v>
      </c>
      <c r="B7" s="98">
        <f>SUM(B3:B6)</f>
        <v>0</v>
      </c>
      <c r="C7" s="98">
        <f>SUM(C3:C6)</f>
        <v>0</v>
      </c>
      <c r="D7" s="99">
        <f>SUM(D3:D6)</f>
        <v>0</v>
      </c>
      <c r="F7" s="76" t="s">
        <v>37</v>
      </c>
      <c r="G7" s="77" t="s">
        <v>14</v>
      </c>
      <c r="H7" s="78">
        <f>SUMIFS(Tableau1[Quantité en kg],Tableau1[Reprise],$F$7,Tableau1[Céréale],G7)-SUMIFS(Tableau7[Quantité en kg],Tableau7[Moulin],$F$7,Tableau7[Céréale],'Résumé Récéption-Livraisons'!G7)</f>
        <v>0</v>
      </c>
    </row>
    <row r="8" spans="1:12" ht="20.25" x14ac:dyDescent="0.3">
      <c r="A8" s="135" t="s">
        <v>56</v>
      </c>
      <c r="B8" s="55"/>
      <c r="C8" s="64"/>
      <c r="D8" s="57"/>
      <c r="F8" s="75"/>
      <c r="G8" s="70" t="s">
        <v>17</v>
      </c>
      <c r="H8" s="71">
        <f>SUMIFS(Tableau1[Quantité en kg],Tableau1[Reprise],$F$7,Tableau1[Céréale],G8)-SUMIFS(Tableau7[Quantité en kg],Tableau7[Moulin],$F$7,Tableau7[Céréale],'Résumé Récéption-Livraisons'!G8)</f>
        <v>0</v>
      </c>
    </row>
    <row r="9" spans="1:12" ht="18" x14ac:dyDescent="0.25">
      <c r="A9" s="58" t="s">
        <v>7</v>
      </c>
      <c r="B9" s="59">
        <f>SUMIFS(Tableau1[Quantité en kg],Tableau1[Céréale],$A9,Tableau1[Labels],$A$8)</f>
        <v>0</v>
      </c>
      <c r="C9" s="59">
        <f>SUMIFS(Tableau7[Quantité en kg],Tableau7[Céréale],A9,Tableau7[Label],$A$8)</f>
        <v>0</v>
      </c>
      <c r="D9" s="60">
        <f>$B9-$C9</f>
        <v>0</v>
      </c>
      <c r="F9" s="72"/>
      <c r="G9" s="73" t="s">
        <v>19</v>
      </c>
      <c r="H9" s="74">
        <f>SUMIFS(Tableau1[Quantité en kg],Tableau1[Reprise],$F$7,Tableau1[Céréale],G9)-SUMIFS(Tableau7[Quantité en kg],Tableau7[Moulin],$F$7,Tableau7[Céréale],'Résumé Récéption-Livraisons'!G9)</f>
        <v>0</v>
      </c>
    </row>
    <row r="10" spans="1:12" ht="18" x14ac:dyDescent="0.25">
      <c r="A10" s="61" t="s">
        <v>9</v>
      </c>
      <c r="B10" s="62">
        <f>SUMIFS(Tableau1[Quantité en kg],Tableau1[Céréale],$A10,Tableau1[Labels],$A$8)</f>
        <v>0</v>
      </c>
      <c r="C10" s="62">
        <f>SUMIFS(Tableau7[Quantité en kg],Tableau7[Céréale],A10,Tableau7[Label],$A$8)</f>
        <v>0</v>
      </c>
      <c r="D10" s="63">
        <f>$B10-$C10</f>
        <v>0</v>
      </c>
      <c r="F10" s="75"/>
      <c r="G10" s="70" t="s">
        <v>22</v>
      </c>
      <c r="H10" s="71">
        <f>SUMIFS(Tableau1[Quantité en kg],Tableau1[Reprise],$F$7,Tableau1[Céréale],G10)-SUMIFS(Tableau7[Quantité en kg],Tableau7[Moulin],$F$7,Tableau7[Céréale],'Résumé Récéption-Livraisons'!G10)</f>
        <v>0</v>
      </c>
    </row>
    <row r="11" spans="1:12" ht="18.75" thickBot="1" x14ac:dyDescent="0.3">
      <c r="A11" s="58" t="s">
        <v>11</v>
      </c>
      <c r="B11" s="59">
        <f>SUMIFS(Tableau1[Quantité en kg],Tableau1[Céréale],$A11,Tableau1[Labels],$A$8)</f>
        <v>0</v>
      </c>
      <c r="C11" s="59">
        <f>SUMIFS(Tableau7[Quantité en kg],Tableau7[Céréale],A11,Tableau7[Label],$A$8)</f>
        <v>0</v>
      </c>
      <c r="D11" s="60">
        <f>$B11-$C11</f>
        <v>0</v>
      </c>
      <c r="F11" s="72"/>
      <c r="G11" s="73" t="s">
        <v>16</v>
      </c>
      <c r="H11" s="74">
        <f>SUMIFS(Tableau1[Quantité en kg],Tableau1[Reprise],$F$7,Tableau1[Céréale],G11)-SUMIFS(Tableau7[Quantité en kg],Tableau7[Moulin],$F$7,Tableau7[Céréale],'Résumé Récéption-Livraisons'!G11)</f>
        <v>0</v>
      </c>
    </row>
    <row r="12" spans="1:12" ht="18.75" thickTop="1" x14ac:dyDescent="0.25">
      <c r="A12" s="61" t="s">
        <v>68</v>
      </c>
      <c r="B12" s="100">
        <f>SUM(B9:B11)</f>
        <v>0</v>
      </c>
      <c r="C12" s="100">
        <f>SUM(C9:C11)</f>
        <v>0</v>
      </c>
      <c r="D12" s="101">
        <f>SUM(D9:D11)</f>
        <v>0</v>
      </c>
      <c r="F12" s="79" t="s">
        <v>1</v>
      </c>
      <c r="G12" s="80" t="s">
        <v>14</v>
      </c>
      <c r="H12" s="81">
        <f>SUMIFS(Tableau1[Quantité en kg],Tableau1[Reprise],$F$12,Tableau1[Céréale],G12)-SUMIFS(Tableau7[Quantité en kg],Tableau7[Moulin],$F$12,Tableau7[Céréale],'Résumé Récéption-Livraisons'!G12)</f>
        <v>0</v>
      </c>
    </row>
    <row r="13" spans="1:12" ht="20.25" x14ac:dyDescent="0.3">
      <c r="A13" s="135" t="s">
        <v>24</v>
      </c>
      <c r="B13" s="55"/>
      <c r="C13" s="64"/>
      <c r="D13" s="57"/>
      <c r="F13" s="72"/>
      <c r="G13" s="73" t="s">
        <v>17</v>
      </c>
      <c r="H13" s="74">
        <f>SUMIFS(Tableau1[Quantité en kg],Tableau1[Reprise],$F$12,Tableau1[Céréale],G13)-SUMIFS(Tableau7[Quantité en kg],Tableau7[Moulin],$F$12,Tableau7[Céréale],'Résumé Récéption-Livraisons'!G13)</f>
        <v>35000</v>
      </c>
    </row>
    <row r="14" spans="1:12" ht="18" x14ac:dyDescent="0.25">
      <c r="A14" s="61" t="s">
        <v>57</v>
      </c>
      <c r="B14" s="62">
        <f>SUMIFS(Tableau1[Quantité en kg],Tableau1[Céréale],"Blé fourrager",Tableau1[Labels],$A$13)</f>
        <v>0</v>
      </c>
      <c r="C14" s="62">
        <f>SUMIFS(Tableau7[Quantité en kg],Tableau7[Céréale],A14,Tableau7[Label],$A$13)</f>
        <v>0</v>
      </c>
      <c r="D14" s="63">
        <f>$B14-$C14</f>
        <v>0</v>
      </c>
      <c r="F14" s="75"/>
      <c r="G14" s="70" t="s">
        <v>19</v>
      </c>
      <c r="H14" s="71">
        <f>SUMIFS(Tableau1[Quantité en kg],Tableau1[Reprise],$F$12,Tableau1[Céréale],G14)-SUMIFS(Tableau7[Quantité en kg],Tableau7[Moulin],$F$12,Tableau7[Céréale],'Résumé Récéption-Livraisons'!G14)</f>
        <v>0</v>
      </c>
    </row>
    <row r="15" spans="1:12" ht="18" x14ac:dyDescent="0.25">
      <c r="A15" s="58" t="s">
        <v>16</v>
      </c>
      <c r="B15" s="59">
        <f>SUMIFS(Tableau1[Quantité en kg],Tableau1[Céréale],$A15,Tableau1[Labels],$A$13)</f>
        <v>0</v>
      </c>
      <c r="C15" s="59">
        <f>SUMIFS(Tableau7[Quantité en kg],Tableau7[Céréale],A15,Tableau7[Label],$A$13)</f>
        <v>0</v>
      </c>
      <c r="D15" s="60">
        <f>$B15-$C15</f>
        <v>0</v>
      </c>
      <c r="F15" s="72"/>
      <c r="G15" s="73" t="s">
        <v>22</v>
      </c>
      <c r="H15" s="74">
        <f>SUMIFS(Tableau1[Quantité en kg],Tableau1[Reprise],$F$12,Tableau1[Céréale],G15)-SUMIFS(Tableau7[Quantité en kg],Tableau7[Moulin],$F$12,Tableau7[Céréale],'Résumé Récéption-Livraisons'!G15)</f>
        <v>0</v>
      </c>
    </row>
    <row r="16" spans="1:12" ht="18.75" thickBot="1" x14ac:dyDescent="0.3">
      <c r="A16" s="61" t="s">
        <v>17</v>
      </c>
      <c r="B16" s="62">
        <f>SUMIFS(Tableau1[Quantité en kg],Tableau1[Céréale],$A16,Tableau1[Labels],$A$13)</f>
        <v>215110</v>
      </c>
      <c r="C16" s="62">
        <f>SUMIFS(Tableau7[Quantité en kg],Tableau7[Céréale],A16,Tableau7[Label],$A$13)</f>
        <v>10000</v>
      </c>
      <c r="D16" s="63">
        <f>$B16-$C16</f>
        <v>205110</v>
      </c>
      <c r="F16" s="75"/>
      <c r="G16" s="70" t="s">
        <v>16</v>
      </c>
      <c r="H16" s="71">
        <f>SUMIFS(Tableau1[Quantité en kg],Tableau1[Reprise],$F$12,Tableau1[Céréale],G16)-SUMIFS(Tableau7[Quantité en kg],Tableau7[Moulin],$F$12,Tableau7[Céréale],'Résumé Récéption-Livraisons'!G16)</f>
        <v>0</v>
      </c>
    </row>
    <row r="17" spans="1:8" ht="18.75" thickTop="1" x14ac:dyDescent="0.25">
      <c r="A17" s="58" t="s">
        <v>19</v>
      </c>
      <c r="B17" s="59">
        <f>SUMIFS(Tableau1[Quantité en kg],Tableau1[Céréale],$A17,Tableau1[Labels],$A$13)</f>
        <v>0</v>
      </c>
      <c r="C17" s="59">
        <f>SUMIFS(Tableau7[Quantité en kg],Tableau7[Céréale],A17,Tableau7[Label],$A$13)</f>
        <v>0</v>
      </c>
      <c r="D17" s="60">
        <f>$B17-$C17</f>
        <v>0</v>
      </c>
      <c r="F17" s="49" t="s">
        <v>27</v>
      </c>
      <c r="G17" s="50"/>
      <c r="H17" s="51">
        <f>SUBTOTAL(109,'Résumé Récéption-Livraisons'!$H$2:$H$16)</f>
        <v>46450</v>
      </c>
    </row>
    <row r="18" spans="1:8" ht="18" x14ac:dyDescent="0.25">
      <c r="A18" s="61" t="s">
        <v>22</v>
      </c>
      <c r="B18" s="62">
        <f>SUMIFS(Tableau1[Quantité en kg],Tableau1[Céréale],$A18,Tableau1[Labels],$A$13)</f>
        <v>0</v>
      </c>
      <c r="C18" s="62">
        <f>SUMIFS(Tableau7[Quantité en kg],Tableau7[Céréale],A18,Tableau7[Label],$A$13)</f>
        <v>0</v>
      </c>
      <c r="D18" s="63">
        <f>$B18-$C18</f>
        <v>0</v>
      </c>
    </row>
    <row r="19" spans="1:8" ht="18" x14ac:dyDescent="0.25">
      <c r="A19" s="58" t="s">
        <v>67</v>
      </c>
      <c r="B19" s="98">
        <f>SUM(B14:B18)</f>
        <v>215110</v>
      </c>
      <c r="C19" s="98">
        <f>SUM(C14:C18)</f>
        <v>10000</v>
      </c>
      <c r="D19" s="99">
        <f>SUM(D14:D18)</f>
        <v>205110</v>
      </c>
    </row>
    <row r="20" spans="1:8" ht="20.25" x14ac:dyDescent="0.3">
      <c r="A20" s="135" t="s">
        <v>58</v>
      </c>
      <c r="B20" s="55"/>
      <c r="C20" s="64"/>
      <c r="D20" s="57"/>
    </row>
    <row r="21" spans="1:8" ht="18" x14ac:dyDescent="0.25">
      <c r="A21" s="58" t="s">
        <v>7</v>
      </c>
      <c r="B21" s="59">
        <f>SUMIFS(Tableau1[Quantité en kg],Tableau1[Céréale],$A21,Tableau1[Labels],$A$20)</f>
        <v>0</v>
      </c>
      <c r="C21" s="59">
        <f>SUMIFS(Tableau7[Quantité en kg],Tableau7[Céréale],A21,Tableau7[Label],$A$20)</f>
        <v>0</v>
      </c>
      <c r="D21" s="60">
        <f t="shared" ref="D21:D26" si="0">$B21-$C21</f>
        <v>0</v>
      </c>
    </row>
    <row r="22" spans="1:8" ht="18" x14ac:dyDescent="0.25">
      <c r="A22" s="61" t="s">
        <v>57</v>
      </c>
      <c r="B22" s="62">
        <f>SUMIFS(Tableau1[Quantité en kg],Tableau1[Céréale],"Blé fourrager",Tableau1[Labels],$A$20)</f>
        <v>0</v>
      </c>
      <c r="C22" s="62">
        <f>SUMIFS(Tableau7[Quantité en kg],Tableau7[Céréale],A22,Tableau7[Label],$A$20)</f>
        <v>0</v>
      </c>
      <c r="D22" s="63">
        <f t="shared" si="0"/>
        <v>0</v>
      </c>
    </row>
    <row r="23" spans="1:8" ht="18" x14ac:dyDescent="0.25">
      <c r="A23" s="58" t="s">
        <v>17</v>
      </c>
      <c r="B23" s="59">
        <f>SUMIFS(Tableau1[Quantité en kg],Tableau1[Céréale],$A23,Tableau1[Labels],$A$20)</f>
        <v>18000</v>
      </c>
      <c r="C23" s="59">
        <f>SUMIFS(Tableau7[Quantité en kg],Tableau7[Céréale],A23,Tableau7[Label],$A$20)</f>
        <v>0</v>
      </c>
      <c r="D23" s="60">
        <f t="shared" si="0"/>
        <v>18000</v>
      </c>
    </row>
    <row r="24" spans="1:8" ht="18" x14ac:dyDescent="0.25">
      <c r="A24" s="61" t="s">
        <v>19</v>
      </c>
      <c r="B24" s="62">
        <f>SUMIFS(Tableau1[Quantité en kg],Tableau1[Céréale],$A24,Tableau1[Labels],$A$20)</f>
        <v>0</v>
      </c>
      <c r="C24" s="62">
        <f>SUMIFS(Tableau7[Quantité en kg],Tableau7[Céréale],A24,Tableau7[Label],$A$20)</f>
        <v>0</v>
      </c>
      <c r="D24" s="63">
        <f t="shared" si="0"/>
        <v>0</v>
      </c>
    </row>
    <row r="25" spans="1:8" ht="18" x14ac:dyDescent="0.25">
      <c r="A25" s="58" t="s">
        <v>20</v>
      </c>
      <c r="B25" s="59">
        <f>SUMIFS(Tableau1[Quantité en kg],Tableau1[Céréale],$A25,Tableau1[Labels],$A$20)</f>
        <v>0</v>
      </c>
      <c r="C25" s="59">
        <f>SUMIFS(Tableau7[Quantité en kg],Tableau7[Céréale],A25,Tableau7[Label],$A$20)</f>
        <v>0</v>
      </c>
      <c r="D25" s="60">
        <f t="shared" si="0"/>
        <v>0</v>
      </c>
    </row>
    <row r="26" spans="1:8" ht="18" x14ac:dyDescent="0.25">
      <c r="A26" s="61" t="s">
        <v>23</v>
      </c>
      <c r="B26" s="62">
        <f>SUMIFS(Tableau1[Quantité en kg],Tableau1[Céréale],$A26,Tableau1[Labels],$A$20)</f>
        <v>0</v>
      </c>
      <c r="C26" s="62">
        <f>SUMIFS(Tableau7[Quantité en kg],Tableau7[Céréale],A26,Tableau7[Label],$A$20)</f>
        <v>0</v>
      </c>
      <c r="D26" s="63">
        <f t="shared" si="0"/>
        <v>0</v>
      </c>
    </row>
    <row r="27" spans="1:8" ht="18" x14ac:dyDescent="0.25">
      <c r="A27" s="58" t="s">
        <v>70</v>
      </c>
      <c r="B27" s="59">
        <f>SUM(B21:B26)</f>
        <v>18000</v>
      </c>
      <c r="C27" s="59">
        <f>SUM(C21:C26)</f>
        <v>0</v>
      </c>
      <c r="D27" s="60">
        <f>SUM(D21:D26)</f>
        <v>18000</v>
      </c>
    </row>
    <row r="28" spans="1:8" ht="20.25" x14ac:dyDescent="0.3">
      <c r="A28" s="136" t="s">
        <v>232</v>
      </c>
      <c r="B28" s="105"/>
      <c r="C28" s="105"/>
      <c r="D28" s="106"/>
    </row>
    <row r="29" spans="1:8" ht="18" x14ac:dyDescent="0.25">
      <c r="A29" s="108" t="s">
        <v>51</v>
      </c>
      <c r="B29" s="109">
        <f>SUMIFS(Tableau1[Quantité en kg],Tableau1[Céréale],$A29,Tableau1[Labels],$A$28)</f>
        <v>0</v>
      </c>
      <c r="C29" s="109">
        <f>SUMIFS(Tableau7[Quantité en kg],Tableau7[Céréale],A29,Tableau7[Label],$A$28)</f>
        <v>0</v>
      </c>
      <c r="D29" s="110">
        <f>B29-C29</f>
        <v>0</v>
      </c>
    </row>
    <row r="30" spans="1:8" ht="18" x14ac:dyDescent="0.25">
      <c r="A30" s="107" t="s">
        <v>15</v>
      </c>
      <c r="B30" s="62">
        <f>SUMIFS(Tableau1[Quantité en kg],Tableau1[Céréale],$A30,Tableau1[Labels],$A$28)</f>
        <v>0</v>
      </c>
      <c r="C30" s="62">
        <f>SUMIFS(Tableau7[Quantité en kg],Tableau7[Céréale],A30,Tableau7[Label],$A$28)</f>
        <v>0</v>
      </c>
      <c r="D30" s="63">
        <f t="shared" ref="D30:D31" si="1">B30-C30</f>
        <v>0</v>
      </c>
    </row>
    <row r="31" spans="1:8" ht="18" customHeight="1" x14ac:dyDescent="0.25">
      <c r="A31" s="111" t="s">
        <v>21</v>
      </c>
      <c r="B31" s="109">
        <f>SUMIFS(Tableau1[Quantité en kg],Tableau1[Céréale],$A31,Tableau1[Labels],$A$28)</f>
        <v>0</v>
      </c>
      <c r="C31" s="109">
        <f>SUMIFS(Tableau7[Quantité en kg],Tableau7[Céréale],A31,Tableau7[Label],$A$28)</f>
        <v>0</v>
      </c>
      <c r="D31" s="110">
        <f t="shared" si="1"/>
        <v>0</v>
      </c>
    </row>
    <row r="32" spans="1:8" ht="18" x14ac:dyDescent="0.25">
      <c r="A32" s="65" t="s">
        <v>27</v>
      </c>
      <c r="B32" s="96">
        <f>SUM(B3:B6,B9:B11,B14:B18,B21:B26)</f>
        <v>233110</v>
      </c>
      <c r="C32" s="96">
        <f>SUM(C3:C6,C9:C11,C14:C18,C21:C26)</f>
        <v>10000</v>
      </c>
      <c r="D32" s="97">
        <f>SUM(D3:D6,D9:D11,D14:D18,D21:D26)</f>
        <v>223110</v>
      </c>
    </row>
    <row r="33" spans="1:4" ht="18.75" x14ac:dyDescent="0.3">
      <c r="A33" s="1"/>
      <c r="B33" s="1"/>
      <c r="C33" s="1"/>
      <c r="D33" s="1"/>
    </row>
    <row r="34" spans="1:4" ht="18.75" x14ac:dyDescent="0.3">
      <c r="A34" s="1"/>
      <c r="B34" s="1"/>
      <c r="C34" s="1"/>
      <c r="D34" s="1"/>
    </row>
    <row r="35" spans="1:4" ht="18.75" x14ac:dyDescent="0.3">
      <c r="D35" s="1"/>
    </row>
    <row r="36" spans="1:4" ht="18.75" x14ac:dyDescent="0.3">
      <c r="D36" s="1"/>
    </row>
    <row r="37" spans="1:4" ht="18.75" x14ac:dyDescent="0.3">
      <c r="D37" s="1"/>
    </row>
    <row r="38" spans="1:4" ht="18.75" x14ac:dyDescent="0.3">
      <c r="D38" s="1"/>
    </row>
    <row r="39" spans="1:4" ht="18.75" x14ac:dyDescent="0.3">
      <c r="D39" s="1"/>
    </row>
    <row r="40" spans="1:4" ht="18.75" x14ac:dyDescent="0.3">
      <c r="D40" s="1"/>
    </row>
    <row r="41" spans="1:4" ht="18.75" x14ac:dyDescent="0.3">
      <c r="D41" s="1"/>
    </row>
    <row r="42" spans="1:4" ht="18.75" x14ac:dyDescent="0.3">
      <c r="D42" s="1"/>
    </row>
    <row r="43" spans="1:4" ht="18.75" x14ac:dyDescent="0.3">
      <c r="D43" s="1"/>
    </row>
    <row r="44" spans="1:4" ht="18.75" x14ac:dyDescent="0.3">
      <c r="D44" s="1"/>
    </row>
    <row r="45" spans="1:4" ht="18.75" x14ac:dyDescent="0.3">
      <c r="D45" s="1"/>
    </row>
    <row r="46" spans="1:4" ht="18.75" x14ac:dyDescent="0.3">
      <c r="D46" s="1"/>
    </row>
    <row r="47" spans="1:4" ht="18.75" x14ac:dyDescent="0.3">
      <c r="D47" s="1"/>
    </row>
    <row r="48" spans="1:4" ht="18.75" x14ac:dyDescent="0.3">
      <c r="D48" s="1"/>
    </row>
    <row r="49" spans="4:4" ht="18.75" x14ac:dyDescent="0.3">
      <c r="D49" s="1"/>
    </row>
    <row r="50" spans="4:4" ht="18.75" x14ac:dyDescent="0.3">
      <c r="D50" s="1"/>
    </row>
    <row r="51" spans="4:4" ht="18.75" x14ac:dyDescent="0.3">
      <c r="D51" s="1"/>
    </row>
  </sheetData>
  <mergeCells count="1">
    <mergeCell ref="B1:B2"/>
  </mergeCells>
  <pageMargins left="0.7" right="0.7" top="0.75" bottom="0.75" header="0.3" footer="0.3"/>
  <pageSetup paperSize="9" scale="74" fitToHeight="0" orientation="landscape" verticalDpi="597" r:id="rId2"/>
  <ignoredErrors>
    <ignoredError sqref="B22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17582-5701-4789-A213-A09F79B0A8FB}">
  <sheetPr>
    <pageSetUpPr fitToPage="1"/>
  </sheetPr>
  <dimension ref="A1:L28"/>
  <sheetViews>
    <sheetView workbookViewId="0">
      <selection activeCell="L36" sqref="L36"/>
    </sheetView>
  </sheetViews>
  <sheetFormatPr baseColWidth="10" defaultColWidth="11.42578125" defaultRowHeight="14.25" x14ac:dyDescent="0.2"/>
  <cols>
    <col min="1" max="1" width="11.7109375" style="20" customWidth="1"/>
    <col min="2" max="2" width="31.85546875" style="20" customWidth="1"/>
    <col min="3" max="3" width="18.7109375" style="20" customWidth="1"/>
    <col min="4" max="4" width="14.7109375" style="20" customWidth="1"/>
    <col min="5" max="5" width="7.7109375" style="41" customWidth="1"/>
    <col min="6" max="6" width="12.7109375" style="42" customWidth="1"/>
    <col min="7" max="8" width="7.7109375" style="47" customWidth="1"/>
    <col min="9" max="9" width="7.7109375" style="45" customWidth="1"/>
    <col min="10" max="10" width="7.7109375" style="47" customWidth="1"/>
    <col min="11" max="11" width="9.7109375" style="45" customWidth="1"/>
    <col min="12" max="12" width="13.7109375" style="20" customWidth="1"/>
    <col min="13" max="13" width="18" style="20" bestFit="1" customWidth="1"/>
    <col min="14" max="14" width="10.140625" style="20" bestFit="1" customWidth="1"/>
    <col min="15" max="16384" width="11.42578125" style="20"/>
  </cols>
  <sheetData>
    <row r="1" spans="1:12" ht="30" customHeight="1" x14ac:dyDescent="0.2">
      <c r="A1" s="119" t="s">
        <v>0</v>
      </c>
      <c r="B1" s="120" t="s">
        <v>32</v>
      </c>
      <c r="C1" s="120" t="s">
        <v>62</v>
      </c>
      <c r="D1" s="120" t="s">
        <v>31</v>
      </c>
      <c r="E1" s="120" t="s">
        <v>29</v>
      </c>
      <c r="F1" s="121" t="s">
        <v>52</v>
      </c>
      <c r="G1" s="122" t="s">
        <v>2</v>
      </c>
      <c r="H1" s="122" t="s">
        <v>3</v>
      </c>
      <c r="I1" s="123" t="s">
        <v>4</v>
      </c>
      <c r="J1" s="122" t="s">
        <v>30</v>
      </c>
      <c r="K1" s="123" t="s">
        <v>28</v>
      </c>
      <c r="L1" s="124" t="s">
        <v>40</v>
      </c>
    </row>
    <row r="2" spans="1:12" ht="18.75" customHeight="1" x14ac:dyDescent="0.2">
      <c r="A2" s="125"/>
      <c r="B2" s="112"/>
      <c r="C2" s="112"/>
      <c r="D2" s="113"/>
      <c r="E2" s="114"/>
      <c r="F2" s="115"/>
      <c r="G2" s="116"/>
      <c r="H2" s="116"/>
      <c r="I2" s="117"/>
      <c r="J2" s="116"/>
      <c r="K2" s="118"/>
      <c r="L2" s="126"/>
    </row>
    <row r="3" spans="1:12" ht="18.75" customHeight="1" x14ac:dyDescent="0.2">
      <c r="A3" s="125"/>
      <c r="B3" s="112"/>
      <c r="C3" s="112"/>
      <c r="D3" s="113"/>
      <c r="E3" s="114"/>
      <c r="F3" s="115"/>
      <c r="G3" s="116"/>
      <c r="H3" s="116"/>
      <c r="I3" s="117"/>
      <c r="J3" s="116"/>
      <c r="K3" s="118"/>
      <c r="L3" s="127"/>
    </row>
    <row r="4" spans="1:12" ht="18.75" customHeight="1" x14ac:dyDescent="0.2">
      <c r="A4" s="125"/>
      <c r="B4" s="112"/>
      <c r="C4" s="112"/>
      <c r="D4" s="113"/>
      <c r="E4" s="114"/>
      <c r="F4" s="115"/>
      <c r="G4" s="116"/>
      <c r="H4" s="116"/>
      <c r="I4" s="117"/>
      <c r="J4" s="116"/>
      <c r="K4" s="118"/>
      <c r="L4" s="127"/>
    </row>
    <row r="5" spans="1:12" ht="18.75" customHeight="1" x14ac:dyDescent="0.2">
      <c r="A5" s="125"/>
      <c r="B5" s="112"/>
      <c r="C5" s="112"/>
      <c r="D5" s="113"/>
      <c r="E5" s="114"/>
      <c r="F5" s="115"/>
      <c r="G5" s="116"/>
      <c r="H5" s="116"/>
      <c r="I5" s="117"/>
      <c r="J5" s="116"/>
      <c r="K5" s="118"/>
      <c r="L5" s="127"/>
    </row>
    <row r="6" spans="1:12" ht="18.75" customHeight="1" x14ac:dyDescent="0.2">
      <c r="A6" s="125"/>
      <c r="B6" s="112"/>
      <c r="C6" s="112"/>
      <c r="D6" s="113"/>
      <c r="E6" s="114"/>
      <c r="F6" s="115"/>
      <c r="G6" s="116"/>
      <c r="H6" s="116"/>
      <c r="I6" s="117"/>
      <c r="J6" s="116"/>
      <c r="K6" s="118"/>
      <c r="L6" s="127"/>
    </row>
    <row r="7" spans="1:12" ht="18.75" customHeight="1" x14ac:dyDescent="0.2">
      <c r="A7" s="125"/>
      <c r="B7" s="112"/>
      <c r="C7" s="112"/>
      <c r="D7" s="113"/>
      <c r="E7" s="114"/>
      <c r="F7" s="115"/>
      <c r="G7" s="116"/>
      <c r="H7" s="116"/>
      <c r="I7" s="117"/>
      <c r="J7" s="116"/>
      <c r="K7" s="118"/>
      <c r="L7" s="127"/>
    </row>
    <row r="8" spans="1:12" ht="18.75" customHeight="1" x14ac:dyDescent="0.2">
      <c r="A8" s="125"/>
      <c r="B8" s="112"/>
      <c r="C8" s="112"/>
      <c r="D8" s="113"/>
      <c r="E8" s="114"/>
      <c r="F8" s="115"/>
      <c r="G8" s="116"/>
      <c r="H8" s="116"/>
      <c r="I8" s="117"/>
      <c r="J8" s="116"/>
      <c r="K8" s="118"/>
      <c r="L8" s="127"/>
    </row>
    <row r="9" spans="1:12" ht="18.75" customHeight="1" x14ac:dyDescent="0.2">
      <c r="A9" s="125"/>
      <c r="B9" s="112"/>
      <c r="C9" s="112"/>
      <c r="D9" s="113"/>
      <c r="E9" s="114"/>
      <c r="F9" s="115"/>
      <c r="G9" s="116"/>
      <c r="H9" s="116"/>
      <c r="I9" s="117"/>
      <c r="J9" s="116"/>
      <c r="K9" s="118"/>
      <c r="L9" s="127"/>
    </row>
    <row r="10" spans="1:12" ht="18.75" customHeight="1" x14ac:dyDescent="0.2">
      <c r="A10" s="125"/>
      <c r="B10" s="112"/>
      <c r="C10" s="112"/>
      <c r="D10" s="113"/>
      <c r="E10" s="114"/>
      <c r="F10" s="115"/>
      <c r="G10" s="116"/>
      <c r="H10" s="116"/>
      <c r="I10" s="117"/>
      <c r="J10" s="116"/>
      <c r="K10" s="118"/>
      <c r="L10" s="127"/>
    </row>
    <row r="11" spans="1:12" ht="18.75" customHeight="1" x14ac:dyDescent="0.2">
      <c r="A11" s="125"/>
      <c r="B11" s="112"/>
      <c r="C11" s="112"/>
      <c r="D11" s="113"/>
      <c r="E11" s="114"/>
      <c r="F11" s="115"/>
      <c r="G11" s="116"/>
      <c r="H11" s="116"/>
      <c r="I11" s="117"/>
      <c r="J11" s="116"/>
      <c r="K11" s="118"/>
      <c r="L11" s="127"/>
    </row>
    <row r="12" spans="1:12" ht="18.75" customHeight="1" x14ac:dyDescent="0.2">
      <c r="A12" s="125"/>
      <c r="B12" s="112"/>
      <c r="C12" s="112"/>
      <c r="D12" s="113"/>
      <c r="E12" s="114"/>
      <c r="F12" s="115"/>
      <c r="G12" s="116"/>
      <c r="H12" s="116"/>
      <c r="I12" s="117"/>
      <c r="J12" s="116"/>
      <c r="K12" s="118"/>
      <c r="L12" s="127"/>
    </row>
    <row r="13" spans="1:12" ht="18.75" customHeight="1" x14ac:dyDescent="0.2">
      <c r="A13" s="125"/>
      <c r="B13" s="112"/>
      <c r="C13" s="112"/>
      <c r="D13" s="113"/>
      <c r="E13" s="114"/>
      <c r="F13" s="115"/>
      <c r="G13" s="116"/>
      <c r="H13" s="116"/>
      <c r="I13" s="117"/>
      <c r="J13" s="116"/>
      <c r="K13" s="118"/>
      <c r="L13" s="127"/>
    </row>
    <row r="14" spans="1:12" ht="18.75" customHeight="1" x14ac:dyDescent="0.2">
      <c r="A14" s="125"/>
      <c r="B14" s="112"/>
      <c r="C14" s="112"/>
      <c r="D14" s="113"/>
      <c r="E14" s="114"/>
      <c r="F14" s="115"/>
      <c r="G14" s="116"/>
      <c r="H14" s="116"/>
      <c r="I14" s="117"/>
      <c r="J14" s="116"/>
      <c r="K14" s="118"/>
      <c r="L14" s="127"/>
    </row>
    <row r="15" spans="1:12" ht="18.75" customHeight="1" x14ac:dyDescent="0.2">
      <c r="A15" s="125"/>
      <c r="B15" s="112"/>
      <c r="C15" s="112"/>
      <c r="D15" s="113"/>
      <c r="E15" s="114"/>
      <c r="F15" s="115"/>
      <c r="G15" s="116"/>
      <c r="H15" s="116"/>
      <c r="I15" s="117"/>
      <c r="J15" s="116"/>
      <c r="K15" s="118"/>
      <c r="L15" s="127"/>
    </row>
    <row r="16" spans="1:12" ht="18.75" customHeight="1" x14ac:dyDescent="0.2">
      <c r="A16" s="125"/>
      <c r="B16" s="112"/>
      <c r="C16" s="112"/>
      <c r="D16" s="113"/>
      <c r="E16" s="114"/>
      <c r="F16" s="115"/>
      <c r="G16" s="116"/>
      <c r="H16" s="116"/>
      <c r="I16" s="117"/>
      <c r="J16" s="116"/>
      <c r="K16" s="118"/>
      <c r="L16" s="127"/>
    </row>
    <row r="17" spans="1:12" ht="18.75" customHeight="1" x14ac:dyDescent="0.2">
      <c r="A17" s="125"/>
      <c r="B17" s="112"/>
      <c r="C17" s="112"/>
      <c r="D17" s="113"/>
      <c r="E17" s="114"/>
      <c r="F17" s="115"/>
      <c r="G17" s="116"/>
      <c r="H17" s="116"/>
      <c r="I17" s="117"/>
      <c r="J17" s="116"/>
      <c r="K17" s="118"/>
      <c r="L17" s="127"/>
    </row>
    <row r="18" spans="1:12" ht="18.75" customHeight="1" x14ac:dyDescent="0.2">
      <c r="A18" s="125"/>
      <c r="B18" s="112"/>
      <c r="C18" s="112"/>
      <c r="D18" s="113"/>
      <c r="E18" s="114"/>
      <c r="F18" s="115"/>
      <c r="G18" s="116"/>
      <c r="H18" s="116"/>
      <c r="I18" s="117"/>
      <c r="J18" s="116"/>
      <c r="K18" s="118"/>
      <c r="L18" s="127"/>
    </row>
    <row r="19" spans="1:12" ht="18.75" customHeight="1" x14ac:dyDescent="0.2">
      <c r="A19" s="125"/>
      <c r="B19" s="112"/>
      <c r="C19" s="112"/>
      <c r="D19" s="113"/>
      <c r="E19" s="114"/>
      <c r="F19" s="115"/>
      <c r="G19" s="116"/>
      <c r="H19" s="116"/>
      <c r="I19" s="117"/>
      <c r="J19" s="116"/>
      <c r="K19" s="118"/>
      <c r="L19" s="127"/>
    </row>
    <row r="20" spans="1:12" ht="18.75" customHeight="1" x14ac:dyDescent="0.2">
      <c r="A20" s="125"/>
      <c r="B20" s="112"/>
      <c r="C20" s="112"/>
      <c r="D20" s="113"/>
      <c r="E20" s="114"/>
      <c r="F20" s="115"/>
      <c r="G20" s="116"/>
      <c r="H20" s="116"/>
      <c r="I20" s="117"/>
      <c r="J20" s="116"/>
      <c r="K20" s="118"/>
      <c r="L20" s="127"/>
    </row>
    <row r="21" spans="1:12" ht="18.75" customHeight="1" x14ac:dyDescent="0.2">
      <c r="A21" s="125"/>
      <c r="B21" s="112"/>
      <c r="C21" s="112"/>
      <c r="D21" s="113"/>
      <c r="E21" s="114"/>
      <c r="F21" s="115"/>
      <c r="G21" s="116"/>
      <c r="H21" s="116"/>
      <c r="I21" s="117"/>
      <c r="J21" s="116"/>
      <c r="K21" s="118"/>
      <c r="L21" s="127"/>
    </row>
    <row r="22" spans="1:12" ht="18.75" customHeight="1" x14ac:dyDescent="0.2">
      <c r="A22" s="125"/>
      <c r="B22" s="112"/>
      <c r="C22" s="112"/>
      <c r="D22" s="113"/>
      <c r="E22" s="114"/>
      <c r="F22" s="115"/>
      <c r="G22" s="116"/>
      <c r="H22" s="116"/>
      <c r="I22" s="117"/>
      <c r="J22" s="116"/>
      <c r="K22" s="118"/>
      <c r="L22" s="127"/>
    </row>
    <row r="23" spans="1:12" ht="18.75" customHeight="1" x14ac:dyDescent="0.2">
      <c r="A23" s="125"/>
      <c r="B23" s="112"/>
      <c r="C23" s="112"/>
      <c r="D23" s="113"/>
      <c r="E23" s="114"/>
      <c r="F23" s="115"/>
      <c r="G23" s="116"/>
      <c r="H23" s="116"/>
      <c r="I23" s="117"/>
      <c r="J23" s="116"/>
      <c r="K23" s="118"/>
      <c r="L23" s="127"/>
    </row>
    <row r="24" spans="1:12" ht="18.75" customHeight="1" x14ac:dyDescent="0.2">
      <c r="A24" s="125"/>
      <c r="B24" s="112"/>
      <c r="C24" s="112"/>
      <c r="D24" s="113"/>
      <c r="E24" s="114"/>
      <c r="F24" s="115"/>
      <c r="G24" s="116"/>
      <c r="H24" s="116"/>
      <c r="I24" s="117"/>
      <c r="J24" s="116"/>
      <c r="K24" s="118"/>
      <c r="L24" s="127"/>
    </row>
    <row r="25" spans="1:12" ht="18.75" customHeight="1" x14ac:dyDescent="0.2">
      <c r="A25" s="125"/>
      <c r="B25" s="112"/>
      <c r="C25" s="112"/>
      <c r="D25" s="113"/>
      <c r="E25" s="114"/>
      <c r="F25" s="115"/>
      <c r="G25" s="116"/>
      <c r="H25" s="116"/>
      <c r="I25" s="117"/>
      <c r="J25" s="116"/>
      <c r="K25" s="118"/>
      <c r="L25" s="127"/>
    </row>
    <row r="26" spans="1:12" ht="18.75" customHeight="1" x14ac:dyDescent="0.2">
      <c r="A26" s="125"/>
      <c r="B26" s="112"/>
      <c r="C26" s="112"/>
      <c r="D26" s="113"/>
      <c r="E26" s="114"/>
      <c r="F26" s="115"/>
      <c r="G26" s="116"/>
      <c r="H26" s="116"/>
      <c r="I26" s="117"/>
      <c r="J26" s="116"/>
      <c r="K26" s="118"/>
      <c r="L26" s="127"/>
    </row>
    <row r="27" spans="1:12" ht="18.75" customHeight="1" x14ac:dyDescent="0.2">
      <c r="A27" s="125"/>
      <c r="B27" s="112"/>
      <c r="C27" s="112"/>
      <c r="D27" s="113"/>
      <c r="E27" s="114"/>
      <c r="F27" s="115"/>
      <c r="G27" s="116"/>
      <c r="H27" s="116"/>
      <c r="I27" s="117"/>
      <c r="J27" s="116"/>
      <c r="K27" s="118"/>
      <c r="L27" s="127"/>
    </row>
    <row r="28" spans="1:12" ht="18.75" customHeight="1" x14ac:dyDescent="0.2">
      <c r="A28" s="128" t="s">
        <v>27</v>
      </c>
      <c r="B28" s="129">
        <f>SUBTOTAL(103,Tableau15[Producteurs])</f>
        <v>0</v>
      </c>
      <c r="C28" s="129"/>
      <c r="D28" s="129"/>
      <c r="E28" s="130"/>
      <c r="F28" s="131">
        <f>SUBTOTAL(109,Tableau15[Quantité en kg])</f>
        <v>0</v>
      </c>
      <c r="G28" s="132"/>
      <c r="H28" s="132"/>
      <c r="I28" s="133"/>
      <c r="J28" s="132"/>
      <c r="K28" s="133"/>
      <c r="L28" s="134"/>
    </row>
  </sheetData>
  <dataValidations count="3">
    <dataValidation type="list" allowBlank="1" showInputMessage="1" sqref="B2:B27" xr:uid="{53369241-F714-4704-A352-4E3E30A167B2}">
      <formula1>IF(B2&lt;&gt;"",OFFSET(f_ville,MATCH(B2&amp;"*",f_ville,0)-1,,COUNTIF(f_ville,B2&amp;"*"),1),f_ville)</formula1>
    </dataValidation>
    <dataValidation type="decimal" errorStyle="warning" allowBlank="1" showInputMessage="1" showErrorMessage="1" errorTitle="HUMIDITÉ CORRECTE?" error="L'humidité entrée est-elle correcte?" sqref="G2:G27" xr:uid="{3751CAFF-51E7-4A4D-BF76-8368FEFAA033}">
      <formula1>3</formula1>
      <formula2>20</formula2>
    </dataValidation>
    <dataValidation type="whole" errorStyle="warning" allowBlank="1" showInputMessage="1" showErrorMessage="1" errorTitle="QUANTITÉ CORRECTE?" error="La quantité entrée est-elle correcte?" sqref="F2:F27" xr:uid="{7863D1E3-EFB3-43EE-BA94-EB17D6C5C6D5}">
      <formula1>1000</formula1>
      <formula2>50000</formula2>
    </dataValidation>
  </dataValidations>
  <pageMargins left="0.25" right="0.25" top="0.75" bottom="0.75" header="0.3" footer="0.3"/>
  <pageSetup paperSize="9" scale="94" fitToHeight="0" orientation="landscape" verticalDpi="597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2ADDC08-C0CB-4DCE-BC8E-0A121CE93273}">
          <x14:formula1>
            <xm:f>Données!$A$2:$A$16</xm:f>
          </x14:formula1>
          <xm:sqref>C2:C27</xm:sqref>
        </x14:dataValidation>
        <x14:dataValidation type="list" allowBlank="1" showInputMessage="1" showErrorMessage="1" xr:uid="{82A1CB17-15FD-4683-A484-8D7D69439B10}">
          <x14:formula1>
            <xm:f>Données!$B$2:$B$8</xm:f>
          </x14:formula1>
          <xm:sqref>D2:D27</xm:sqref>
        </x14:dataValidation>
        <x14:dataValidation type="list" allowBlank="1" showInputMessage="1" showErrorMessage="1" errorTitle="ERREUR CELLULE" error="Cette cellule n'existe pas veuillez modifier le numéro." xr:uid="{97CEF14D-8DFB-4923-B491-E108DF945851}">
          <x14:formula1>
            <xm:f>Données!$C$2:$C$103</xm:f>
          </x14:formula1>
          <xm:sqref>E2:E27</xm:sqref>
        </x14:dataValidation>
        <x14:dataValidation type="list" allowBlank="1" showInputMessage="1" showErrorMessage="1" xr:uid="{7E1E2DB2-5211-4A49-8F84-991E7253A0DE}">
          <x14:formula1>
            <xm:f>Données!$E$2:$E$6</xm:f>
          </x14:formula1>
          <xm:sqref>L2:L27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8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Récéptions</vt:lpstr>
      <vt:lpstr>Livraisons</vt:lpstr>
      <vt:lpstr>Transferts</vt:lpstr>
      <vt:lpstr>Cellules</vt:lpstr>
      <vt:lpstr>Données</vt:lpstr>
      <vt:lpstr>Résumé récéption producteurs</vt:lpstr>
      <vt:lpstr>Résumé Récéption-Livraisons</vt:lpstr>
      <vt:lpstr>Imprimé</vt:lpstr>
      <vt:lpstr>Graphique</vt:lpstr>
      <vt:lpstr>Cellules!Impression_des_titres</vt:lpstr>
      <vt:lpstr>Livraisons!Impression_des_titres</vt:lpstr>
      <vt:lpstr>Récéptions!Impression_des_titres</vt:lpstr>
      <vt:lpstr>'Résumé récéption producteurs'!Impression_des_titres</vt:lpstr>
      <vt:lpstr>Transferts!Impression_des_titres</vt:lpstr>
      <vt:lpstr>l_ville</vt:lpstr>
      <vt:lpstr>p_ville</vt:lpstr>
      <vt:lpstr>Livraisons!Zone_d_impression</vt:lpstr>
      <vt:lpstr>Récéptions!Zone_d_impression</vt:lpstr>
      <vt:lpstr>'Résumé Récéption-Livraisons'!Zone_d_impression</vt:lpstr>
      <vt:lpstr>Transferts!Zone_d_impression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Agromatic</dc:creator>
  <cp:lastModifiedBy>Sylvain Martin</cp:lastModifiedBy>
  <cp:lastPrinted>2018-05-28T13:04:15Z</cp:lastPrinted>
  <dcterms:created xsi:type="dcterms:W3CDTF">2018-02-12T12:37:34Z</dcterms:created>
  <dcterms:modified xsi:type="dcterms:W3CDTF">2018-05-29T13:39:37Z</dcterms:modified>
</cp:coreProperties>
</file>