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bagot\OneDrive - Université Clermont Auvergne\2. WAVE\4. Résultats\5. Questionnaires\"/>
    </mc:Choice>
  </mc:AlternateContent>
  <bookViews>
    <workbookView xWindow="0" yWindow="345" windowWidth="20490" windowHeight="10425" tabRatio="424"/>
  </bookViews>
  <sheets>
    <sheet name="résultats POMS" sheetId="1" r:id="rId1"/>
    <sheet name="résultats BES" sheetId="4" r:id="rId2"/>
    <sheet name="résultats TFEQr21" sheetId="3" r:id="rId3"/>
    <sheet name="résultats DEBQ" sheetId="2" r:id="rId4"/>
  </sheets>
  <definedNames>
    <definedName name="_xlnm._FilterDatabase" localSheetId="0" hidden="1">'résultats POMS'!$B$4:$G$4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3" l="1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D23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G24" i="3" l="1"/>
  <c r="M11" i="3"/>
  <c r="K11" i="3"/>
  <c r="L11" i="3"/>
  <c r="E22" i="3"/>
  <c r="G22" i="3"/>
  <c r="E23" i="3"/>
  <c r="G23" i="3" s="1"/>
  <c r="E24" i="3"/>
  <c r="E25" i="3"/>
  <c r="G25" i="3" s="1"/>
  <c r="E26" i="3"/>
  <c r="G26" i="3"/>
  <c r="E6" i="3" l="1"/>
  <c r="G6" i="3"/>
  <c r="C6" i="2"/>
  <c r="E6" i="2"/>
  <c r="G6" i="2"/>
  <c r="G7" i="2" l="1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F8" i="4"/>
  <c r="F9" i="4"/>
  <c r="H9" i="4" s="1"/>
  <c r="F10" i="4"/>
  <c r="H10" i="4"/>
  <c r="F11" i="4"/>
  <c r="H11" i="4"/>
  <c r="F12" i="4"/>
  <c r="H12" i="4" s="1"/>
  <c r="F13" i="4"/>
  <c r="H13" i="4" s="1"/>
  <c r="F14" i="4"/>
  <c r="H14" i="4"/>
  <c r="F15" i="4"/>
  <c r="H15" i="4"/>
  <c r="F16" i="4"/>
  <c r="H16" i="4" s="1"/>
  <c r="F17" i="4"/>
  <c r="H17" i="4" s="1"/>
  <c r="F18" i="4"/>
  <c r="H18" i="4"/>
  <c r="F19" i="4"/>
  <c r="H19" i="4"/>
  <c r="F20" i="4"/>
  <c r="H20" i="4" s="1"/>
  <c r="F21" i="4"/>
  <c r="H21" i="4" s="1"/>
  <c r="F22" i="4"/>
  <c r="H22" i="4"/>
  <c r="F23" i="4"/>
  <c r="H23" i="4" s="1"/>
  <c r="H8" i="4" l="1"/>
  <c r="H24" i="4" s="1"/>
  <c r="F24" i="4"/>
  <c r="D24" i="4" l="1"/>
  <c r="L11" i="1"/>
  <c r="M11" i="2"/>
  <c r="M10" i="2"/>
  <c r="M13" i="2" s="1"/>
  <c r="M9" i="2"/>
  <c r="M12" i="2" s="1"/>
  <c r="L11" i="2"/>
  <c r="L10" i="2"/>
  <c r="L13" i="2" s="1"/>
  <c r="L9" i="2"/>
  <c r="L12" i="2" s="1"/>
  <c r="L14" i="2"/>
  <c r="M14" i="2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L16" i="1"/>
  <c r="L15" i="1"/>
  <c r="L14" i="1"/>
  <c r="L13" i="1"/>
  <c r="L12" i="1"/>
  <c r="L10" i="1"/>
  <c r="E7" i="3"/>
  <c r="G7" i="3"/>
  <c r="E8" i="3"/>
  <c r="G8" i="3"/>
  <c r="E9" i="3"/>
  <c r="G9" i="3" s="1"/>
  <c r="E10" i="3"/>
  <c r="G10" i="3" s="1"/>
  <c r="E11" i="3"/>
  <c r="G11" i="3"/>
  <c r="E12" i="3"/>
  <c r="G12" i="3"/>
  <c r="E13" i="3"/>
  <c r="G13" i="3" s="1"/>
  <c r="E14" i="3"/>
  <c r="G14" i="3" s="1"/>
  <c r="E15" i="3"/>
  <c r="G15" i="3"/>
  <c r="E16" i="3"/>
  <c r="L10" i="3" s="1"/>
  <c r="G16" i="3"/>
  <c r="E17" i="3"/>
  <c r="G17" i="3" s="1"/>
  <c r="E18" i="3"/>
  <c r="G18" i="3" s="1"/>
  <c r="E19" i="3"/>
  <c r="G19" i="3"/>
  <c r="E20" i="3"/>
  <c r="G20" i="3"/>
  <c r="E21" i="3"/>
  <c r="G21" i="3" s="1"/>
  <c r="K9" i="2"/>
  <c r="K12" i="2" s="1"/>
  <c r="K10" i="2"/>
  <c r="K13" i="2" s="1"/>
  <c r="K10" i="3"/>
  <c r="N17" i="1" l="1"/>
  <c r="M17" i="1"/>
  <c r="K11" i="2"/>
  <c r="K14" i="2" s="1"/>
  <c r="K9" i="3"/>
  <c r="L17" i="1"/>
  <c r="L9" i="3"/>
  <c r="M9" i="3"/>
  <c r="M10" i="3" l="1"/>
</calcChain>
</file>

<file path=xl/sharedStrings.xml><?xml version="1.0" encoding="utf-8"?>
<sst xmlns="http://schemas.openxmlformats.org/spreadsheetml/2006/main" count="295" uniqueCount="204">
  <si>
    <t>VIG</t>
  </si>
  <si>
    <t xml:space="preserve"> Vigoureux</t>
  </si>
  <si>
    <t xml:space="preserve"> Insouciant</t>
  </si>
  <si>
    <t xml:space="preserve"> Plein d'énergie</t>
  </si>
  <si>
    <t xml:space="preserve"> Alerte</t>
  </si>
  <si>
    <t xml:space="preserve"> Joyeux</t>
  </si>
  <si>
    <t xml:space="preserve"> Energique</t>
  </si>
  <si>
    <t xml:space="preserve"> Actif</t>
  </si>
  <si>
    <t xml:space="preserve"> Plein de vie</t>
  </si>
  <si>
    <t>FAT</t>
  </si>
  <si>
    <t xml:space="preserve"> Exténué</t>
  </si>
  <si>
    <t xml:space="preserve"> Las</t>
  </si>
  <si>
    <t xml:space="preserve"> Léthargique</t>
  </si>
  <si>
    <t xml:space="preserve"> Epuisé</t>
  </si>
  <si>
    <t xml:space="preserve"> Fatigué</t>
  </si>
  <si>
    <t xml:space="preserve"> Apathique</t>
  </si>
  <si>
    <t xml:space="preserve"> Lessivé</t>
  </si>
  <si>
    <t>DEP</t>
  </si>
  <si>
    <t xml:space="preserve"> Coupable</t>
  </si>
  <si>
    <t xml:space="preserve"> Terrifié</t>
  </si>
  <si>
    <t xml:space="preserve"> Sans valeur</t>
  </si>
  <si>
    <t xml:space="preserve"> Impuissant</t>
  </si>
  <si>
    <t xml:space="preserve"> Désespéré</t>
  </si>
  <si>
    <t xml:space="preserve"> Minable</t>
  </si>
  <si>
    <t xml:space="preserve"> Seul</t>
  </si>
  <si>
    <t xml:space="preserve"> Découragé</t>
  </si>
  <si>
    <t xml:space="preserve"> Indigne</t>
  </si>
  <si>
    <t xml:space="preserve"> Sans espoir</t>
  </si>
  <si>
    <t xml:space="preserve"> Cafardeux</t>
  </si>
  <si>
    <t xml:space="preserve"> Triste</t>
  </si>
  <si>
    <t xml:space="preserve"> Manque de confiance</t>
  </si>
  <si>
    <t xml:space="preserve"> Plein de regrets</t>
  </si>
  <si>
    <t xml:space="preserve"> Malheureux</t>
  </si>
  <si>
    <t xml:space="preserve"> Efficace</t>
  </si>
  <si>
    <t>CON</t>
  </si>
  <si>
    <t xml:space="preserve"> Hésitant</t>
  </si>
  <si>
    <t xml:space="preserve"> Négligeant</t>
  </si>
  <si>
    <t xml:space="preserve"> Perplexe</t>
  </si>
  <si>
    <t xml:space="preserve"> La pensée embrouillée</t>
  </si>
  <si>
    <t xml:space="preserve"> Incapable de concentration</t>
  </si>
  <si>
    <t xml:space="preserve"> Confus</t>
  </si>
  <si>
    <t xml:space="preserve"> De mauvaise humeur</t>
  </si>
  <si>
    <t xml:space="preserve"> Furieux</t>
  </si>
  <si>
    <t xml:space="preserve"> Trompé</t>
  </si>
  <si>
    <t xml:space="preserve"> Combatif</t>
  </si>
  <si>
    <t xml:space="preserve"> Amer</t>
  </si>
  <si>
    <t xml:space="preserve"> Plein de ressentiment</t>
  </si>
  <si>
    <t xml:space="preserve"> Contrarié</t>
  </si>
  <si>
    <t xml:space="preserve"> Rancunier</t>
  </si>
  <si>
    <t xml:space="preserve"> Grognon</t>
  </si>
  <si>
    <t xml:space="preserve"> Enervé</t>
  </si>
  <si>
    <t xml:space="preserve"> Irrité</t>
  </si>
  <si>
    <t xml:space="preserve"> En colère</t>
  </si>
  <si>
    <t xml:space="preserve"> Détendu</t>
  </si>
  <si>
    <t xml:space="preserve"> Révolté</t>
  </si>
  <si>
    <t xml:space="preserve"> Lugubre</t>
  </si>
  <si>
    <t>/63</t>
  </si>
  <si>
    <t xml:space="preserve"> Anxieux</t>
  </si>
  <si>
    <t>/333</t>
  </si>
  <si>
    <t>TMD *</t>
  </si>
  <si>
    <t xml:space="preserve"> Nerveux</t>
  </si>
  <si>
    <t>/72</t>
  </si>
  <si>
    <t xml:space="preserve"> Agité</t>
  </si>
  <si>
    <t>FATIGUE</t>
  </si>
  <si>
    <t xml:space="preserve"> Mal à l'aise</t>
  </si>
  <si>
    <t>/135</t>
  </si>
  <si>
    <t>DEPRESSION</t>
  </si>
  <si>
    <t xml:space="preserve"> Paniqué</t>
  </si>
  <si>
    <t>CONFUSION</t>
  </si>
  <si>
    <t xml:space="preserve"> Tendu</t>
  </si>
  <si>
    <t>/108</t>
  </si>
  <si>
    <t xml:space="preserve"> Confiant</t>
  </si>
  <si>
    <t>/36</t>
  </si>
  <si>
    <t xml:space="preserve"> Aimable</t>
  </si>
  <si>
    <t>heure</t>
  </si>
  <si>
    <t xml:space="preserve"> Aidant</t>
  </si>
  <si>
    <t>date</t>
  </si>
  <si>
    <t xml:space="preserve"> Compréhensif</t>
  </si>
  <si>
    <t>WG</t>
  </si>
  <si>
    <t>WL</t>
  </si>
  <si>
    <t xml:space="preserve"> Attentionné vis-à-vis d'autrui</t>
  </si>
  <si>
    <t xml:space="preserve"> Les idées claires</t>
  </si>
  <si>
    <t>Table des scores:</t>
  </si>
  <si>
    <t xml:space="preserve"> Amical</t>
  </si>
  <si>
    <t>Echelle</t>
  </si>
  <si>
    <t>Humeur</t>
  </si>
  <si>
    <t>n°</t>
  </si>
  <si>
    <t>CONF</t>
  </si>
  <si>
    <t>CONF (score inversé)</t>
  </si>
  <si>
    <t>Horodateur</t>
  </si>
  <si>
    <t>1. Quand vous êtes irrité(e), avez-vous envie de manger?</t>
  </si>
  <si>
    <t>2. Si vous trouvez un plat savoureux, en mangez-vous plus que d’habitude?</t>
  </si>
  <si>
    <t>3. Avez-vous envie de manger lorsque vous n’avez rien à faire?</t>
  </si>
  <si>
    <t>4. Quand vous avez pris un peu de poids, mangez-vous moins que d’habitude?</t>
  </si>
  <si>
    <t>5. Avez vous envie de manger lorsque vous êtes déprimé(e) ou découragé(e)?</t>
  </si>
  <si>
    <t>6. Si un plat paraît appétissant par son odeur ou son aspect, en mangez vous plus que d’habitude?</t>
  </si>
  <si>
    <t>7. Vous arrive-t-il de refuser de la nourriture ou des boissons que l’on vous offre parce que vous voulez faire attention à votre poids?</t>
  </si>
  <si>
    <t>8. Avez-vous envie de manger lorsque vous vous sentez seul(e)?</t>
  </si>
  <si>
    <t>9. Quand vous voyez ou vous sentez quelque chose d’appétissant, l’envie vous prend-elle de manger?</t>
  </si>
  <si>
    <t>10. Quand vous vous sentez abandonné(e), avez-vous envie de manger?</t>
  </si>
  <si>
    <t>11. Aux repas, essayez-vous de manger moins que ce que vous auriez envie de manger?</t>
  </si>
  <si>
    <t>12. Si vous disposez de quelque chose d’appétissant, le mangez-vous immédiatement?</t>
  </si>
  <si>
    <t>13. Quand vous êtes fâché(e), avez-vous envie de manger?</t>
  </si>
  <si>
    <t>14. Surveillez-vous exactement ce que vous mangez?</t>
  </si>
  <si>
    <t>15. Lorsque vous passez devant une boulangerie, l’envie vous prend-elle d’acheter quelque chose d’appétissant?</t>
  </si>
  <si>
    <t>16. Lorsque quelque chose de désagréable vous attend, avez-vous envie de manger?</t>
  </si>
  <si>
    <t>17. Mangez-vous volontairement des nourritures peu caloriques?</t>
  </si>
  <si>
    <t>18. Lorsque vous voyez d’autres personnes manger, l’envie vous prend-elle également de manger?</t>
  </si>
  <si>
    <t>19. Quand vous avez trop mange, mangez-vous moins le lendemain que d’habitude?</t>
  </si>
  <si>
    <t>20. Avez-vous envie de manger lorsque vous êtes inquiet(e), soucieux(euse) ou tendu(e)?</t>
  </si>
  <si>
    <t>21. Pouvez-vous résister a des nourritures délicieuses?</t>
  </si>
  <si>
    <t>22. Mangez-vous volontairement un peu moins pour ne pas grossir?</t>
  </si>
  <si>
    <t>23. Quand quelque chose vous contrarie ou ne se déroule pas comme vous le souhaitiez, avez-vous envie de manger?</t>
  </si>
  <si>
    <t>24. Si vous passez devant un snack-bar ou un café, avez-vous envie d’entrer prendre quelque chose de bon?</t>
  </si>
  <si>
    <t>25. Lorsque vous êtes énervé(e), avez-vous envie de manger?</t>
  </si>
  <si>
    <t>26. Essayez-vous de ne pas manger entre les repas parce que vous surveillez votre poids?</t>
  </si>
  <si>
    <t>27. Mangez-vous plus que d’habitude en voyant d’autres gens manger?</t>
  </si>
  <si>
    <t>28. Avez-vous envie de manger quand vous vous ennuyez ou quand vous ne tenez pas en place?</t>
  </si>
  <si>
    <t>29. Pendant la soirée, essayez-vous de ne pas manger parce que vous surveillez votre poids?</t>
  </si>
  <si>
    <t>30. Quand vous êtes anxieux(euse), avez vous envie de manger?</t>
  </si>
  <si>
    <t>31. Lorsque vous mangez, tenez-vous compte de votre poids?</t>
  </si>
  <si>
    <t>32. Lorsque vous êtes déçu(e), avez vous envie de manger?</t>
  </si>
  <si>
    <t>33. Quand vous préparez un repas, avez-vous tendance à manger quelque chose?</t>
  </si>
  <si>
    <t>sujet n°</t>
  </si>
  <si>
    <t xml:space="preserve">SCORES DEBQ </t>
  </si>
  <si>
    <t xml:space="preserve">SCORES POMS </t>
  </si>
  <si>
    <t>1. Je consomme de petites portions volontairement pour contrôler mon poids.</t>
  </si>
  <si>
    <t>2. Je me mets à manger dès que je me sens anxieux(euse).</t>
  </si>
  <si>
    <t>3. Parfois lorsque je commence à manger, je n'arrive pas à m'arrêter.</t>
  </si>
  <si>
    <t>4. Lorsque je me sens triste, je mange souvent trop.</t>
  </si>
  <si>
    <t>5. Je ne mange pas certains aliments car ils me font grossir.</t>
  </si>
  <si>
    <t>6. Être avec quelqu'un qui mange me donne souvent envie de manger aussi.</t>
  </si>
  <si>
    <t>7. Lorsque je me sens tendu(e), crispé(e), ou blessé(e), je ressens souvent que j'ai besoin de manger.</t>
  </si>
  <si>
    <t>8. J'ai souvent tellement faim que mon estomac semble être "sans-fond".</t>
  </si>
  <si>
    <t>9. J'ai toujours tellement faim qu'il est difficile pour moi d'arrêter de manger avant d'avoir terminé la nourriture qui est dans mon assiette.</t>
  </si>
  <si>
    <t>10. Lorsque je me sens seul(e), je me console par la nourriture.</t>
  </si>
  <si>
    <t>11. Je me restreins volontairement lors des repas pour éviter de prendre du poids.</t>
  </si>
  <si>
    <t>12. Lorsque je sens un steak appétissant ou vois une pièce juteuse de viande, je trouve très difficile de me retenir de le/la manger, même lorsque je viens de terminer un repas.</t>
  </si>
  <si>
    <t>13. J'ai toujours assez faim pour pouvoir manger à n'importe quel moment.</t>
  </si>
  <si>
    <t>14. Lorsque je suis nerveux(euse), j'essaie de me calmer en mangeant.</t>
  </si>
  <si>
    <t>15. Lorsque je vois quelque chose qui semble vraiment délicieux, je deviens souvent tellement affamé(e) que je dois le manger tout de suite.</t>
  </si>
  <si>
    <t>16. Quand je me sens déprimé(e), je veux manger.</t>
  </si>
  <si>
    <t>17. A quelle fréquence essayez-vous d'éviter de faire des "réserves" d'aliments attrayants?</t>
  </si>
  <si>
    <t>18. Est-il probable que vous fassiez des efforts pour manger moins que vous ne le désireriez?</t>
  </si>
  <si>
    <t>19. Avez-vous une alimentation compulsive même lorsque vous n'avez pas faim?</t>
  </si>
  <si>
    <t>20. A quelle fréquence avez-vous faim?</t>
  </si>
  <si>
    <t>21. Sur une échelle de 1 à 8, sur laquelle 1 correspond à l'absence de restriction alimentaire et 8 signifie une restriction totale, où vous placeriez-vous?</t>
  </si>
  <si>
    <t>I.</t>
  </si>
  <si>
    <t>II.</t>
  </si>
  <si>
    <t>III.</t>
  </si>
  <si>
    <t>IV.</t>
  </si>
  <si>
    <t>V.</t>
  </si>
  <si>
    <t>VI.</t>
  </si>
  <si>
    <t>VII.</t>
  </si>
  <si>
    <t>VIII.</t>
  </si>
  <si>
    <t>IX.</t>
  </si>
  <si>
    <t>X.</t>
  </si>
  <si>
    <t>XI.</t>
  </si>
  <si>
    <t>XII.</t>
  </si>
  <si>
    <t>XIII.</t>
  </si>
  <si>
    <t>XIV.</t>
  </si>
  <si>
    <t>XV.</t>
  </si>
  <si>
    <t>XVI.</t>
  </si>
  <si>
    <t>SCORE</t>
  </si>
  <si>
    <t>Réponses</t>
  </si>
  <si>
    <t>TENS</t>
  </si>
  <si>
    <t>TENS (score inversé)</t>
  </si>
  <si>
    <t>ANG</t>
  </si>
  <si>
    <t>ANGER</t>
  </si>
  <si>
    <t>TENSION</t>
  </si>
  <si>
    <t>VIGOUR</t>
  </si>
  <si>
    <t>* Total Mood Disturbance = (Tension + Depression + Anger + Fatigue + Confusion) - Vigour</t>
  </si>
  <si>
    <t xml:space="preserve">SCORES BES </t>
  </si>
  <si>
    <t>UE</t>
  </si>
  <si>
    <t>CR</t>
  </si>
  <si>
    <t>EE</t>
  </si>
  <si>
    <t xml:space="preserve">SCORES TFEQr21 </t>
  </si>
  <si>
    <t>Restriction</t>
  </si>
  <si>
    <t>Emotivité</t>
  </si>
  <si>
    <t>Externalité</t>
  </si>
  <si>
    <t>RESTRI BI</t>
  </si>
  <si>
    <t>EM BI</t>
  </si>
  <si>
    <t>EX BI</t>
  </si>
  <si>
    <t xml:space="preserve">Cotations: </t>
  </si>
  <si>
    <t>Je ne me sent pas concerné = 0</t>
  </si>
  <si>
    <t>Cotation:</t>
  </si>
  <si>
    <t>jamais = 1</t>
  </si>
  <si>
    <t>rarement = 2</t>
  </si>
  <si>
    <t>parfois = 3</t>
  </si>
  <si>
    <t>souvent = 4</t>
  </si>
  <si>
    <t>très souvent = 5</t>
  </si>
  <si>
    <t>1 à 16 :</t>
  </si>
  <si>
    <t>4 - 3 - 2 - 1</t>
  </si>
  <si>
    <t>17 à 20 :</t>
  </si>
  <si>
    <t>1 - 2 - 3 - 4</t>
  </si>
  <si>
    <t>1 - 2 = 1</t>
  </si>
  <si>
    <t>3 - 4 = 2</t>
  </si>
  <si>
    <t>5 - 6 = 3</t>
  </si>
  <si>
    <t>7 - 8 = 4</t>
  </si>
  <si>
    <t>Si &gt;= 3 : comportement alimentaire lié au score associé</t>
  </si>
  <si>
    <t>IMPERSONAL RELATIONSHIP</t>
  </si>
  <si>
    <t>IMP REL</t>
  </si>
  <si>
    <t>réponse</t>
  </si>
  <si>
    <t>cotation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</si>
</sst>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$-F400]h:mm:ss\ AM/PM"/>
  </numFmts>
  <fonts count="16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7">
    <border>
      <left/>
      <right/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9" fillId="10" borderId="0" applyNumberFormat="0" applyBorder="0" applyAlignment="0" applyProtection="0"/>
    <xf numFmtId="0" fontId="10" fillId="11" borderId="0" applyNumberFormat="0" applyBorder="0" applyAlignment="0" applyProtection="0"/>
  </cellStyleXfs>
  <cellXfs count="143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 applyBorder="1"/>
    <xf numFmtId="0" fontId="2" fillId="0" borderId="0" xfId="0" applyFont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/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Fill="1"/>
    <xf numFmtId="0" fontId="4" fillId="0" borderId="0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7" fillId="0" borderId="0" xfId="0" applyFont="1" applyBorder="1" applyAlignment="1">
      <alignment horizontal="right"/>
    </xf>
    <xf numFmtId="0" fontId="7" fillId="0" borderId="0" xfId="0" applyFont="1" applyBorder="1" applyAlignment="1">
      <alignment horizontal="left"/>
    </xf>
    <xf numFmtId="0" fontId="0" fillId="0" borderId="4" xfId="0" applyBorder="1"/>
    <xf numFmtId="0" fontId="6" fillId="0" borderId="4" xfId="0" applyFont="1" applyBorder="1" applyAlignment="1">
      <alignment wrapText="1"/>
    </xf>
    <xf numFmtId="0" fontId="1" fillId="2" borderId="4" xfId="1" applyBorder="1"/>
    <xf numFmtId="0" fontId="3" fillId="9" borderId="4" xfId="0" applyFont="1" applyFill="1" applyBorder="1" applyAlignment="1">
      <alignment horizontal="center"/>
    </xf>
    <xf numFmtId="0" fontId="0" fillId="0" borderId="0" xfId="0" applyFont="1" applyAlignment="1">
      <alignment wrapText="1"/>
    </xf>
    <xf numFmtId="0" fontId="0" fillId="0" borderId="4" xfId="0" applyFont="1" applyBorder="1" applyAlignment="1">
      <alignment wrapText="1"/>
    </xf>
    <xf numFmtId="0" fontId="0" fillId="9" borderId="4" xfId="0" applyFont="1" applyFill="1" applyBorder="1" applyAlignment="1">
      <alignment wrapText="1"/>
    </xf>
    <xf numFmtId="0" fontId="3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6" xfId="0" applyFill="1" applyBorder="1"/>
    <xf numFmtId="0" fontId="0" fillId="0" borderId="8" xfId="0" applyFill="1" applyBorder="1"/>
    <xf numFmtId="0" fontId="0" fillId="0" borderId="9" xfId="0" applyFill="1" applyBorder="1"/>
    <xf numFmtId="0" fontId="0" fillId="8" borderId="8" xfId="0" applyFill="1" applyBorder="1"/>
    <xf numFmtId="0" fontId="0" fillId="8" borderId="9" xfId="0" applyFill="1" applyBorder="1"/>
    <xf numFmtId="0" fontId="0" fillId="7" borderId="8" xfId="0" applyFill="1" applyBorder="1"/>
    <xf numFmtId="0" fontId="0" fillId="7" borderId="9" xfId="0" applyFill="1" applyBorder="1"/>
    <xf numFmtId="0" fontId="0" fillId="6" borderId="8" xfId="0" applyFill="1" applyBorder="1"/>
    <xf numFmtId="0" fontId="0" fillId="6" borderId="9" xfId="0" applyFill="1" applyBorder="1"/>
    <xf numFmtId="0" fontId="0" fillId="5" borderId="8" xfId="0" applyFill="1" applyBorder="1"/>
    <xf numFmtId="0" fontId="0" fillId="5" borderId="9" xfId="0" applyFill="1" applyBorder="1"/>
    <xf numFmtId="0" fontId="0" fillId="4" borderId="8" xfId="0" applyFill="1" applyBorder="1"/>
    <xf numFmtId="0" fontId="0" fillId="4" borderId="9" xfId="0" applyFill="1" applyBorder="1"/>
    <xf numFmtId="0" fontId="0" fillId="3" borderId="8" xfId="0" applyFill="1" applyBorder="1"/>
    <xf numFmtId="0" fontId="0" fillId="3" borderId="9" xfId="0" applyFill="1" applyBorder="1"/>
    <xf numFmtId="0" fontId="8" fillId="0" borderId="0" xfId="0" applyFont="1"/>
    <xf numFmtId="0" fontId="0" fillId="9" borderId="4" xfId="0" applyFill="1" applyBorder="1"/>
    <xf numFmtId="0" fontId="6" fillId="9" borderId="8" xfId="0" applyFont="1" applyFill="1" applyBorder="1" applyAlignment="1">
      <alignment wrapText="1"/>
    </xf>
    <xf numFmtId="0" fontId="3" fillId="0" borderId="0" xfId="0" applyFont="1"/>
    <xf numFmtId="0" fontId="9" fillId="10" borderId="4" xfId="2" applyBorder="1"/>
    <xf numFmtId="0" fontId="10" fillId="11" borderId="4" xfId="3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3" fillId="9" borderId="4" xfId="0" applyFont="1" applyFill="1" applyBorder="1" applyAlignment="1">
      <alignment horizontal="center" vertical="center"/>
    </xf>
    <xf numFmtId="14" fontId="0" fillId="0" borderId="4" xfId="0" applyNumberFormat="1" applyBorder="1"/>
    <xf numFmtId="20" fontId="0" fillId="0" borderId="4" xfId="0" applyNumberFormat="1" applyBorder="1"/>
    <xf numFmtId="0" fontId="11" fillId="10" borderId="4" xfId="2" applyFont="1" applyBorder="1" applyAlignment="1">
      <alignment horizontal="center"/>
    </xf>
    <xf numFmtId="0" fontId="12" fillId="2" borderId="4" xfId="1" applyFont="1" applyBorder="1" applyAlignment="1">
      <alignment horizontal="center"/>
    </xf>
    <xf numFmtId="0" fontId="13" fillId="11" borderId="4" xfId="3" applyFont="1" applyBorder="1" applyAlignment="1">
      <alignment horizontal="center"/>
    </xf>
    <xf numFmtId="0" fontId="0" fillId="0" borderId="11" xfId="0" applyBorder="1"/>
    <xf numFmtId="164" fontId="9" fillId="10" borderId="4" xfId="2" applyNumberFormat="1" applyBorder="1"/>
    <xf numFmtId="164" fontId="1" fillId="2" borderId="4" xfId="1" applyNumberFormat="1" applyBorder="1"/>
    <xf numFmtId="164" fontId="10" fillId="11" borderId="4" xfId="3" applyNumberFormat="1" applyBorder="1"/>
    <xf numFmtId="0" fontId="3" fillId="0" borderId="0" xfId="0" applyFont="1" applyAlignment="1">
      <alignment horizontal="right"/>
    </xf>
    <xf numFmtId="0" fontId="1" fillId="2" borderId="8" xfId="1" applyBorder="1" applyAlignment="1">
      <alignment wrapText="1"/>
    </xf>
    <xf numFmtId="0" fontId="10" fillId="11" borderId="8" xfId="3" applyBorder="1" applyAlignment="1">
      <alignment wrapText="1"/>
    </xf>
    <xf numFmtId="0" fontId="9" fillId="10" borderId="8" xfId="2" applyBorder="1" applyAlignment="1">
      <alignment wrapText="1"/>
    </xf>
    <xf numFmtId="0" fontId="1" fillId="2" borderId="6" xfId="1" applyBorder="1"/>
    <xf numFmtId="0" fontId="10" fillId="11" borderId="6" xfId="3" applyBorder="1"/>
    <xf numFmtId="0" fontId="9" fillId="10" borderId="6" xfId="2" applyBorder="1"/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7" fillId="0" borderId="5" xfId="0" applyFont="1" applyBorder="1" applyAlignment="1">
      <alignment horizontal="right" vertical="center"/>
    </xf>
    <xf numFmtId="0" fontId="4" fillId="0" borderId="0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6" fillId="9" borderId="4" xfId="0" applyFont="1" applyFill="1" applyBorder="1" applyAlignment="1">
      <alignment vertical="center" wrapText="1"/>
    </xf>
    <xf numFmtId="0" fontId="0" fillId="0" borderId="14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1" fillId="2" borderId="8" xfId="1" applyBorder="1" applyAlignment="1">
      <alignment vertical="center" wrapText="1"/>
    </xf>
    <xf numFmtId="0" fontId="1" fillId="2" borderId="6" xfId="1" applyBorder="1" applyAlignment="1">
      <alignment vertical="center" wrapText="1"/>
    </xf>
    <xf numFmtId="0" fontId="0" fillId="0" borderId="4" xfId="0" applyBorder="1" applyAlignment="1">
      <alignment vertical="center"/>
    </xf>
    <xf numFmtId="0" fontId="1" fillId="2" borderId="4" xfId="1" applyBorder="1" applyAlignment="1">
      <alignment vertical="center" wrapText="1"/>
    </xf>
    <xf numFmtId="0" fontId="0" fillId="0" borderId="11" xfId="0" applyBorder="1" applyAlignment="1">
      <alignment vertical="center"/>
    </xf>
    <xf numFmtId="0" fontId="0" fillId="0" borderId="3" xfId="0" applyBorder="1" applyAlignment="1">
      <alignment vertical="center"/>
    </xf>
    <xf numFmtId="0" fontId="10" fillId="11" borderId="8" xfId="3" applyBorder="1" applyAlignment="1">
      <alignment vertical="center" wrapText="1"/>
    </xf>
    <xf numFmtId="0" fontId="10" fillId="11" borderId="6" xfId="3" applyBorder="1" applyAlignment="1">
      <alignment vertical="center" wrapText="1"/>
    </xf>
    <xf numFmtId="0" fontId="10" fillId="11" borderId="4" xfId="3" applyBorder="1" applyAlignment="1">
      <alignment vertical="center" wrapText="1"/>
    </xf>
    <xf numFmtId="0" fontId="0" fillId="9" borderId="4" xfId="0" applyFill="1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9" fillId="10" borderId="8" xfId="2" applyBorder="1" applyAlignment="1">
      <alignment vertical="center" wrapText="1"/>
    </xf>
    <xf numFmtId="0" fontId="9" fillId="10" borderId="6" xfId="2" applyBorder="1" applyAlignment="1">
      <alignment vertical="center" wrapText="1"/>
    </xf>
    <xf numFmtId="0" fontId="9" fillId="10" borderId="4" xfId="2" applyBorder="1" applyAlignment="1">
      <alignment vertical="center" wrapText="1"/>
    </xf>
    <xf numFmtId="0" fontId="9" fillId="10" borderId="4" xfId="2" applyBorder="1" applyAlignment="1">
      <alignment vertical="center"/>
    </xf>
    <xf numFmtId="0" fontId="1" fillId="2" borderId="4" xfId="1" applyBorder="1" applyAlignment="1">
      <alignment vertical="center"/>
    </xf>
    <xf numFmtId="164" fontId="1" fillId="2" borderId="4" xfId="1" applyNumberFormat="1" applyBorder="1" applyAlignment="1">
      <alignment vertical="center"/>
    </xf>
    <xf numFmtId="0" fontId="10" fillId="11" borderId="4" xfId="3" applyBorder="1" applyAlignment="1">
      <alignment vertical="center"/>
    </xf>
    <xf numFmtId="164" fontId="10" fillId="11" borderId="4" xfId="3" applyNumberFormat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7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right" wrapText="1"/>
    </xf>
    <xf numFmtId="0" fontId="0" fillId="0" borderId="16" xfId="0" applyBorder="1"/>
    <xf numFmtId="0" fontId="6" fillId="6" borderId="6" xfId="0" applyFont="1" applyFill="1" applyBorder="1" applyAlignment="1">
      <alignment wrapText="1"/>
    </xf>
    <xf numFmtId="0" fontId="12" fillId="2" borderId="4" xfId="1" applyFont="1" applyBorder="1" applyAlignment="1">
      <alignment wrapText="1"/>
    </xf>
    <xf numFmtId="0" fontId="12" fillId="2" borderId="5" xfId="1" applyFont="1" applyBorder="1"/>
    <xf numFmtId="0" fontId="12" fillId="6" borderId="5" xfId="1" applyFont="1" applyFill="1" applyBorder="1"/>
    <xf numFmtId="22" fontId="15" fillId="0" borderId="4" xfId="0" applyNumberFormat="1" applyFont="1" applyBorder="1" applyAlignment="1">
      <alignment horizontal="center" wrapText="1"/>
    </xf>
    <xf numFmtId="165" fontId="14" fillId="0" borderId="0" xfId="0" applyNumberFormat="1" applyFont="1"/>
    <xf numFmtId="22" fontId="14" fillId="0" borderId="0" xfId="0" applyNumberFormat="1" applyFont="1"/>
    <xf numFmtId="165" fontId="14" fillId="0" borderId="0" xfId="0" applyNumberFormat="1" applyFont="1" applyAlignment="1">
      <alignment horizontal="center" vertical="center"/>
    </xf>
    <xf numFmtId="22" fontId="15" fillId="0" borderId="7" xfId="0" applyNumberFormat="1" applyFont="1" applyBorder="1" applyAlignment="1">
      <alignment horizontal="center" wrapText="1"/>
    </xf>
    <xf numFmtId="0" fontId="3" fillId="9" borderId="8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22" fontId="6" fillId="0" borderId="8" xfId="0" applyNumberFormat="1" applyFont="1" applyBorder="1" applyAlignment="1">
      <alignment horizontal="center" wrapText="1"/>
    </xf>
    <xf numFmtId="22" fontId="6" fillId="0" borderId="6" xfId="0" applyNumberFormat="1" applyFont="1" applyBorder="1" applyAlignment="1">
      <alignment horizontal="center" wrapText="1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22" fontId="0" fillId="0" borderId="10" xfId="0" applyNumberFormat="1" applyBorder="1" applyAlignment="1">
      <alignment horizontal="center"/>
    </xf>
    <xf numFmtId="22" fontId="0" fillId="0" borderId="6" xfId="0" applyNumberFormat="1" applyBorder="1" applyAlignment="1">
      <alignment horizontal="center"/>
    </xf>
    <xf numFmtId="0" fontId="3" fillId="9" borderId="8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22" fontId="0" fillId="0" borderId="10" xfId="0" applyNumberFormat="1" applyFont="1" applyBorder="1" applyAlignment="1">
      <alignment horizontal="center" vertical="center" wrapText="1"/>
    </xf>
    <xf numFmtId="22" fontId="0" fillId="0" borderId="6" xfId="0" applyNumberFormat="1" applyFont="1" applyBorder="1" applyAlignment="1">
      <alignment horizontal="center" vertical="center" wrapText="1"/>
    </xf>
    <xf numFmtId="22" fontId="0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</cellXfs>
  <cellStyles count="4">
    <cellStyle name="Insatisfaisant" xfId="3" builtinId="27"/>
    <cellStyle name="Neutre" xfId="1" builtinId="28"/>
    <cellStyle name="Normal" xfId="0" builtinId="0"/>
    <cellStyle name="Satisfaisant" xfId="2" builtinId="26"/>
  </cellStyles>
  <dxfs count="23"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7C80"/>
      <color rgb="FFFF5050"/>
      <color rgb="FFDCB9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69"/>
  <sheetViews>
    <sheetView tabSelected="1" zoomScale="85" zoomScaleNormal="85" workbookViewId="0">
      <selection activeCell="S5" sqref="S5"/>
    </sheetView>
  </sheetViews>
  <sheetFormatPr baseColWidth="10" defaultRowHeight="15" x14ac:dyDescent="0.25"/>
  <cols>
    <col min="2" max="2" width="7.42578125" bestFit="1" customWidth="1"/>
    <col min="3" max="3" width="27.7109375" bestFit="1" customWidth="1"/>
    <col min="4" max="4" width="19.7109375" bestFit="1" customWidth="1"/>
    <col min="5" max="5" width="15.85546875" bestFit="1" customWidth="1"/>
    <col min="6" max="6" width="14.7109375" bestFit="1" customWidth="1"/>
    <col min="7" max="7" width="15.28515625" bestFit="1" customWidth="1"/>
    <col min="10" max="10" width="12.28515625" customWidth="1"/>
    <col min="13" max="13" width="15.28515625" bestFit="1" customWidth="1"/>
  </cols>
  <sheetData>
    <row r="1" spans="2:15" ht="21" x14ac:dyDescent="0.35">
      <c r="C1" s="19" t="s">
        <v>125</v>
      </c>
      <c r="D1" s="20"/>
    </row>
    <row r="2" spans="2:15" x14ac:dyDescent="0.25">
      <c r="C2" s="21" t="s">
        <v>123</v>
      </c>
      <c r="D2" s="22"/>
    </row>
    <row r="3" spans="2:15" x14ac:dyDescent="0.25">
      <c r="C3" s="17"/>
      <c r="D3" s="18"/>
      <c r="M3" s="124"/>
    </row>
    <row r="4" spans="2:15" ht="15.75" x14ac:dyDescent="0.25">
      <c r="B4" s="34" t="s">
        <v>86</v>
      </c>
      <c r="C4" s="35" t="s">
        <v>85</v>
      </c>
      <c r="D4" s="35" t="s">
        <v>84</v>
      </c>
      <c r="E4" s="115" t="s">
        <v>34</v>
      </c>
      <c r="F4" s="34" t="s">
        <v>79</v>
      </c>
      <c r="G4" s="34" t="s">
        <v>78</v>
      </c>
    </row>
    <row r="5" spans="2:15" ht="21.75" thickBot="1" x14ac:dyDescent="0.4">
      <c r="B5" s="38">
        <v>1</v>
      </c>
      <c r="C5" s="39" t="s">
        <v>83</v>
      </c>
      <c r="D5" s="39" t="s">
        <v>201</v>
      </c>
      <c r="E5" s="116"/>
      <c r="F5" s="37"/>
      <c r="G5" s="36"/>
      <c r="I5" s="15" t="s">
        <v>82</v>
      </c>
      <c r="K5" s="16"/>
      <c r="L5" s="3"/>
      <c r="M5" s="3"/>
      <c r="N5" s="3"/>
      <c r="O5" s="3"/>
    </row>
    <row r="6" spans="2:15" ht="15.75" thickTop="1" x14ac:dyDescent="0.25">
      <c r="B6" s="40">
        <v>2</v>
      </c>
      <c r="C6" s="41" t="s">
        <v>69</v>
      </c>
      <c r="D6" s="41" t="s">
        <v>165</v>
      </c>
      <c r="E6" s="116"/>
      <c r="F6" s="37"/>
      <c r="G6" s="36"/>
      <c r="H6" s="4"/>
      <c r="I6" s="52"/>
      <c r="K6" s="1"/>
      <c r="L6" s="1"/>
      <c r="M6" s="1"/>
      <c r="N6" s="1"/>
      <c r="O6" s="4"/>
    </row>
    <row r="7" spans="2:15" x14ac:dyDescent="0.25">
      <c r="B7" s="42">
        <v>3</v>
      </c>
      <c r="C7" s="43" t="s">
        <v>52</v>
      </c>
      <c r="D7" s="43" t="s">
        <v>167</v>
      </c>
      <c r="E7" s="116"/>
      <c r="F7" s="37"/>
      <c r="G7" s="36"/>
      <c r="H7" s="4"/>
      <c r="I7" s="1"/>
      <c r="J7" s="1"/>
      <c r="K7" s="13"/>
      <c r="L7" s="142" t="s">
        <v>34</v>
      </c>
      <c r="M7" s="142" t="s">
        <v>79</v>
      </c>
      <c r="N7" s="142" t="s">
        <v>78</v>
      </c>
      <c r="O7" s="4"/>
    </row>
    <row r="8" spans="2:15" x14ac:dyDescent="0.25">
      <c r="B8" s="48">
        <v>4</v>
      </c>
      <c r="C8" s="49" t="s">
        <v>16</v>
      </c>
      <c r="D8" s="49" t="s">
        <v>9</v>
      </c>
      <c r="E8" s="116"/>
      <c r="F8" s="37"/>
      <c r="G8" s="36"/>
      <c r="H8" s="4"/>
      <c r="I8" s="1"/>
      <c r="J8" s="13"/>
      <c r="K8" s="13" t="s">
        <v>76</v>
      </c>
      <c r="L8" s="14"/>
      <c r="M8" s="13"/>
      <c r="N8" s="13"/>
      <c r="O8" s="4"/>
    </row>
    <row r="9" spans="2:15" x14ac:dyDescent="0.25">
      <c r="B9" s="46">
        <v>5</v>
      </c>
      <c r="C9" s="47" t="s">
        <v>32</v>
      </c>
      <c r="D9" s="47" t="s">
        <v>17</v>
      </c>
      <c r="E9" s="116"/>
      <c r="F9" s="37"/>
      <c r="G9" s="36"/>
      <c r="H9" s="4"/>
      <c r="I9" s="1"/>
      <c r="J9" s="13"/>
      <c r="K9" s="13" t="s">
        <v>74</v>
      </c>
      <c r="L9" s="123"/>
      <c r="M9" s="13"/>
      <c r="N9" s="13"/>
      <c r="O9" s="4"/>
    </row>
    <row r="10" spans="2:15" x14ac:dyDescent="0.25">
      <c r="B10" s="38">
        <v>6</v>
      </c>
      <c r="C10" s="39" t="s">
        <v>81</v>
      </c>
      <c r="D10" s="39" t="s">
        <v>201</v>
      </c>
      <c r="E10" s="116"/>
      <c r="F10" s="37"/>
      <c r="G10" s="36"/>
      <c r="H10" s="4"/>
      <c r="I10" s="1"/>
      <c r="J10" s="12" t="s">
        <v>169</v>
      </c>
      <c r="K10" s="12" t="s">
        <v>72</v>
      </c>
      <c r="L10" s="12">
        <f>SUM(E24,E6,E30:E31,E38,E45,E48,E51)+(4-E26)</f>
        <v>4</v>
      </c>
      <c r="M10" s="12">
        <f t="shared" ref="M10:N10" si="0">SUM(F24,F6,F30:F31,F38,F45,F48,F51)+(4-F26)</f>
        <v>4</v>
      </c>
      <c r="N10" s="12">
        <f t="shared" si="0"/>
        <v>4</v>
      </c>
      <c r="O10" s="4"/>
    </row>
    <row r="11" spans="2:15" x14ac:dyDescent="0.25">
      <c r="B11" s="50">
        <v>7</v>
      </c>
      <c r="C11" s="51" t="s">
        <v>8</v>
      </c>
      <c r="D11" s="51" t="s">
        <v>0</v>
      </c>
      <c r="E11" s="116"/>
      <c r="F11" s="37"/>
      <c r="G11" s="36"/>
      <c r="H11" s="4"/>
      <c r="I11" s="1"/>
      <c r="J11" s="11" t="s">
        <v>168</v>
      </c>
      <c r="K11" s="11" t="s">
        <v>70</v>
      </c>
      <c r="L11" s="11">
        <f>SUM(E7,E16,E20:E21,E28,E35,E37,E43,E46,E56:E57,E61)</f>
        <v>0</v>
      </c>
      <c r="M11" s="11">
        <f t="shared" ref="M11:N11" si="1">SUM(F7,F16,F20:F21,F28,F35,F37,F43,F46,F56:F57,F61)</f>
        <v>0</v>
      </c>
      <c r="N11" s="11">
        <f t="shared" si="1"/>
        <v>0</v>
      </c>
      <c r="O11" s="4"/>
    </row>
    <row r="12" spans="2:15" x14ac:dyDescent="0.25">
      <c r="B12" s="44">
        <v>8</v>
      </c>
      <c r="C12" s="45" t="s">
        <v>40</v>
      </c>
      <c r="D12" s="45" t="s">
        <v>87</v>
      </c>
      <c r="E12" s="116"/>
      <c r="F12" s="37"/>
      <c r="G12" s="36"/>
      <c r="H12" s="4"/>
      <c r="I12" s="1"/>
      <c r="J12" s="10" t="s">
        <v>68</v>
      </c>
      <c r="K12" s="10" t="s">
        <v>56</v>
      </c>
      <c r="L12" s="10">
        <f>SUM(E12,E32,E41,E54,E63,E68)+(4-E58)</f>
        <v>4</v>
      </c>
      <c r="M12" s="10">
        <f t="shared" ref="M12:N12" si="2">SUM(F12,F32,F41,F54,F63,F68)+(4-F58)</f>
        <v>4</v>
      </c>
      <c r="N12" s="10">
        <f t="shared" si="2"/>
        <v>4</v>
      </c>
      <c r="O12" s="4"/>
    </row>
    <row r="13" spans="2:15" x14ac:dyDescent="0.25">
      <c r="B13" s="46">
        <v>9</v>
      </c>
      <c r="C13" s="47" t="s">
        <v>31</v>
      </c>
      <c r="D13" s="47" t="s">
        <v>17</v>
      </c>
      <c r="E13" s="116"/>
      <c r="F13" s="37"/>
      <c r="G13" s="36"/>
      <c r="H13" s="4"/>
      <c r="I13" s="1"/>
      <c r="J13" s="9" t="s">
        <v>66</v>
      </c>
      <c r="K13" s="9" t="s">
        <v>65</v>
      </c>
      <c r="L13" s="9">
        <f>SUM(E9,E13:E14,E18,E22,E25,E27,E36,E39:E40,E49,E52,E62,E65:E66)</f>
        <v>0</v>
      </c>
      <c r="M13" s="9">
        <f t="shared" ref="M13:N13" si="3">SUM(F9,F13:F14,F18,F22,F25,F27,F36,F39:F40,F49,F52,F62,F65:F66)</f>
        <v>0</v>
      </c>
      <c r="N13" s="9">
        <f t="shared" si="3"/>
        <v>0</v>
      </c>
      <c r="O13" s="4"/>
    </row>
    <row r="14" spans="2:15" x14ac:dyDescent="0.25">
      <c r="B14" s="46">
        <v>10</v>
      </c>
      <c r="C14" s="47" t="s">
        <v>30</v>
      </c>
      <c r="D14" s="47" t="s">
        <v>17</v>
      </c>
      <c r="E14" s="116"/>
      <c r="F14" s="37"/>
      <c r="G14" s="36"/>
      <c r="H14" s="4"/>
      <c r="I14" s="1"/>
      <c r="J14" s="8" t="s">
        <v>63</v>
      </c>
      <c r="K14" s="8" t="s">
        <v>56</v>
      </c>
      <c r="L14" s="8">
        <f>SUM(E8,E15,E33,E44,E50,E53,E69)</f>
        <v>0</v>
      </c>
      <c r="M14" s="8">
        <f t="shared" ref="M14:N14" si="4">SUM(F8,F15,F33,F44,F50,F53,F69)</f>
        <v>0</v>
      </c>
      <c r="N14" s="8">
        <f t="shared" si="4"/>
        <v>0</v>
      </c>
      <c r="O14" s="4"/>
    </row>
    <row r="15" spans="2:15" x14ac:dyDescent="0.25">
      <c r="B15" s="48">
        <v>11</v>
      </c>
      <c r="C15" s="49" t="s">
        <v>15</v>
      </c>
      <c r="D15" s="49" t="s">
        <v>9</v>
      </c>
      <c r="E15" s="116"/>
      <c r="F15" s="37"/>
      <c r="G15" s="36"/>
      <c r="H15" s="4"/>
      <c r="I15" s="1"/>
      <c r="J15" s="7" t="s">
        <v>170</v>
      </c>
      <c r="K15" s="7" t="s">
        <v>61</v>
      </c>
      <c r="L15" s="7">
        <f>SUM(E11,E19,E23,E42,E55,E60,E64,E67)</f>
        <v>0</v>
      </c>
      <c r="M15" s="7">
        <f t="shared" ref="M15:N15" si="5">SUM(F11,F19,F23,F42,F55,F60,F64,F67)</f>
        <v>0</v>
      </c>
      <c r="N15" s="7">
        <f t="shared" si="5"/>
        <v>0</v>
      </c>
      <c r="O15" s="4"/>
    </row>
    <row r="16" spans="2:15" x14ac:dyDescent="0.25">
      <c r="B16" s="42">
        <v>12</v>
      </c>
      <c r="C16" s="43" t="s">
        <v>51</v>
      </c>
      <c r="D16" s="43" t="s">
        <v>167</v>
      </c>
      <c r="E16" s="116"/>
      <c r="F16" s="37"/>
      <c r="G16" s="36"/>
      <c r="H16" s="4"/>
      <c r="I16" s="1"/>
      <c r="J16" s="1" t="s">
        <v>200</v>
      </c>
      <c r="K16" s="1" t="s">
        <v>56</v>
      </c>
      <c r="L16" s="1">
        <f>SUM(E5,E10,E17,E29,E34,E47,E59)</f>
        <v>0</v>
      </c>
      <c r="M16" s="1">
        <f>SUM(F5,F10,F17,F29,F34,F47,F59)</f>
        <v>0</v>
      </c>
      <c r="N16" s="1">
        <f>SUM(G5,G10,G17,G29,G34,G47,G59)</f>
        <v>0</v>
      </c>
      <c r="O16" s="4"/>
    </row>
    <row r="17" spans="2:15" x14ac:dyDescent="0.25">
      <c r="B17" s="38">
        <v>13</v>
      </c>
      <c r="C17" s="39" t="s">
        <v>80</v>
      </c>
      <c r="D17" s="39" t="s">
        <v>201</v>
      </c>
      <c r="E17" s="116"/>
      <c r="F17" s="37"/>
      <c r="G17" s="36"/>
      <c r="H17" s="4"/>
      <c r="I17" s="1"/>
      <c r="J17" s="6" t="s">
        <v>59</v>
      </c>
      <c r="K17" s="5" t="s">
        <v>58</v>
      </c>
      <c r="L17" s="5">
        <f>SUM(L10:L14)-L15</f>
        <v>8</v>
      </c>
      <c r="M17" s="5">
        <f>SUM(M10:M14)-M15</f>
        <v>8</v>
      </c>
      <c r="N17" s="5">
        <f>SUM(N10:N14)-N15</f>
        <v>8</v>
      </c>
      <c r="O17" s="4"/>
    </row>
    <row r="18" spans="2:15" ht="15.75" thickBot="1" x14ac:dyDescent="0.3">
      <c r="B18" s="46">
        <v>14</v>
      </c>
      <c r="C18" s="47" t="s">
        <v>29</v>
      </c>
      <c r="D18" s="47" t="s">
        <v>17</v>
      </c>
      <c r="E18" s="116"/>
      <c r="F18" s="37"/>
      <c r="G18" s="36"/>
      <c r="H18" s="4"/>
      <c r="I18" s="3"/>
      <c r="J18" s="3"/>
      <c r="K18" s="3"/>
      <c r="L18" s="3"/>
      <c r="M18" s="3"/>
      <c r="N18" s="3"/>
      <c r="O18" s="2"/>
    </row>
    <row r="19" spans="2:15" ht="15.75" thickTop="1" x14ac:dyDescent="0.25">
      <c r="B19" s="50">
        <v>15</v>
      </c>
      <c r="C19" s="51" t="s">
        <v>7</v>
      </c>
      <c r="D19" s="51" t="s">
        <v>0</v>
      </c>
      <c r="E19" s="116"/>
      <c r="F19" s="37"/>
      <c r="G19" s="36"/>
      <c r="I19" s="1" t="s">
        <v>171</v>
      </c>
    </row>
    <row r="20" spans="2:15" x14ac:dyDescent="0.25">
      <c r="B20" s="42">
        <v>16</v>
      </c>
      <c r="C20" s="43" t="s">
        <v>50</v>
      </c>
      <c r="D20" s="43" t="s">
        <v>167</v>
      </c>
      <c r="E20" s="116"/>
      <c r="F20" s="37"/>
      <c r="G20" s="36"/>
    </row>
    <row r="21" spans="2:15" x14ac:dyDescent="0.25">
      <c r="B21" s="42">
        <v>17</v>
      </c>
      <c r="C21" s="43" t="s">
        <v>49</v>
      </c>
      <c r="D21" s="43" t="s">
        <v>167</v>
      </c>
      <c r="E21" s="116"/>
      <c r="F21" s="37"/>
      <c r="G21" s="36"/>
    </row>
    <row r="22" spans="2:15" x14ac:dyDescent="0.25">
      <c r="B22" s="46">
        <v>18</v>
      </c>
      <c r="C22" s="47" t="s">
        <v>28</v>
      </c>
      <c r="D22" s="47" t="s">
        <v>17</v>
      </c>
      <c r="E22" s="116"/>
      <c r="F22" s="37"/>
      <c r="G22" s="36"/>
    </row>
    <row r="23" spans="2:15" x14ac:dyDescent="0.25">
      <c r="B23" s="50">
        <v>19</v>
      </c>
      <c r="C23" s="51" t="s">
        <v>6</v>
      </c>
      <c r="D23" s="51" t="s">
        <v>0</v>
      </c>
      <c r="E23" s="116"/>
      <c r="F23" s="37"/>
      <c r="G23" s="36"/>
    </row>
    <row r="24" spans="2:15" x14ac:dyDescent="0.25">
      <c r="B24" s="40">
        <v>20</v>
      </c>
      <c r="C24" s="41" t="s">
        <v>67</v>
      </c>
      <c r="D24" s="41" t="s">
        <v>165</v>
      </c>
      <c r="E24" s="116"/>
      <c r="F24" s="37"/>
      <c r="G24" s="36"/>
    </row>
    <row r="25" spans="2:15" x14ac:dyDescent="0.25">
      <c r="B25" s="46">
        <v>21</v>
      </c>
      <c r="C25" s="47" t="s">
        <v>27</v>
      </c>
      <c r="D25" s="47" t="s">
        <v>17</v>
      </c>
      <c r="E25" s="116"/>
      <c r="F25" s="37"/>
      <c r="G25" s="36"/>
    </row>
    <row r="26" spans="2:15" x14ac:dyDescent="0.25">
      <c r="B26" s="40">
        <v>22</v>
      </c>
      <c r="C26" s="41" t="s">
        <v>53</v>
      </c>
      <c r="D26" s="41" t="s">
        <v>166</v>
      </c>
      <c r="E26" s="116"/>
      <c r="F26" s="37"/>
      <c r="G26" s="36"/>
    </row>
    <row r="27" spans="2:15" x14ac:dyDescent="0.25">
      <c r="B27" s="46">
        <v>23</v>
      </c>
      <c r="C27" s="47" t="s">
        <v>26</v>
      </c>
      <c r="D27" s="47" t="s">
        <v>17</v>
      </c>
      <c r="E27" s="116"/>
      <c r="F27" s="37"/>
      <c r="G27" s="36"/>
    </row>
    <row r="28" spans="2:15" x14ac:dyDescent="0.25">
      <c r="B28" s="42">
        <v>24</v>
      </c>
      <c r="C28" s="43" t="s">
        <v>48</v>
      </c>
      <c r="D28" s="43" t="s">
        <v>167</v>
      </c>
      <c r="E28" s="116"/>
      <c r="F28" s="37"/>
      <c r="G28" s="36"/>
    </row>
    <row r="29" spans="2:15" x14ac:dyDescent="0.25">
      <c r="B29" s="38">
        <v>25</v>
      </c>
      <c r="C29" s="39" t="s">
        <v>77</v>
      </c>
      <c r="D29" s="39" t="s">
        <v>201</v>
      </c>
      <c r="E29" s="116"/>
      <c r="F29" s="37"/>
      <c r="G29" s="36"/>
    </row>
    <row r="30" spans="2:15" x14ac:dyDescent="0.25">
      <c r="B30" s="40">
        <v>26</v>
      </c>
      <c r="C30" s="41" t="s">
        <v>64</v>
      </c>
      <c r="D30" s="41" t="s">
        <v>165</v>
      </c>
      <c r="E30" s="116"/>
      <c r="F30" s="37"/>
      <c r="G30" s="36"/>
    </row>
    <row r="31" spans="2:15" x14ac:dyDescent="0.25">
      <c r="B31" s="40">
        <v>27</v>
      </c>
      <c r="C31" s="41" t="s">
        <v>62</v>
      </c>
      <c r="D31" s="41" t="s">
        <v>165</v>
      </c>
      <c r="E31" s="116"/>
      <c r="F31" s="37"/>
      <c r="G31" s="36"/>
    </row>
    <row r="32" spans="2:15" x14ac:dyDescent="0.25">
      <c r="B32" s="44">
        <v>28</v>
      </c>
      <c r="C32" s="45" t="s">
        <v>39</v>
      </c>
      <c r="D32" s="45" t="s">
        <v>87</v>
      </c>
      <c r="E32" s="116"/>
      <c r="F32" s="37"/>
      <c r="G32" s="36"/>
    </row>
    <row r="33" spans="2:7" x14ac:dyDescent="0.25">
      <c r="B33" s="48">
        <v>29</v>
      </c>
      <c r="C33" s="49" t="s">
        <v>14</v>
      </c>
      <c r="D33" s="49" t="s">
        <v>9</v>
      </c>
      <c r="E33" s="116"/>
      <c r="F33" s="37"/>
      <c r="G33" s="36"/>
    </row>
    <row r="34" spans="2:7" x14ac:dyDescent="0.25">
      <c r="B34" s="38">
        <v>30</v>
      </c>
      <c r="C34" s="39" t="s">
        <v>75</v>
      </c>
      <c r="D34" s="39" t="s">
        <v>201</v>
      </c>
      <c r="E34" s="116"/>
      <c r="F34" s="37"/>
      <c r="G34" s="36"/>
    </row>
    <row r="35" spans="2:7" x14ac:dyDescent="0.25">
      <c r="B35" s="42">
        <v>31</v>
      </c>
      <c r="C35" s="43" t="s">
        <v>47</v>
      </c>
      <c r="D35" s="43" t="s">
        <v>167</v>
      </c>
      <c r="E35" s="116"/>
      <c r="F35" s="37"/>
      <c r="G35" s="36"/>
    </row>
    <row r="36" spans="2:7" x14ac:dyDescent="0.25">
      <c r="B36" s="46">
        <v>32</v>
      </c>
      <c r="C36" s="47" t="s">
        <v>25</v>
      </c>
      <c r="D36" s="47" t="s">
        <v>17</v>
      </c>
      <c r="E36" s="116"/>
      <c r="F36" s="37"/>
      <c r="G36" s="36"/>
    </row>
    <row r="37" spans="2:7" x14ac:dyDescent="0.25">
      <c r="B37" s="42">
        <v>33</v>
      </c>
      <c r="C37" s="43" t="s">
        <v>46</v>
      </c>
      <c r="D37" s="43" t="s">
        <v>167</v>
      </c>
      <c r="E37" s="116"/>
      <c r="F37" s="37"/>
      <c r="G37" s="36"/>
    </row>
    <row r="38" spans="2:7" x14ac:dyDescent="0.25">
      <c r="B38" s="40">
        <v>34</v>
      </c>
      <c r="C38" s="41" t="s">
        <v>60</v>
      </c>
      <c r="D38" s="41" t="s">
        <v>165</v>
      </c>
      <c r="E38" s="116"/>
      <c r="F38" s="37"/>
      <c r="G38" s="36"/>
    </row>
    <row r="39" spans="2:7" x14ac:dyDescent="0.25">
      <c r="B39" s="46">
        <v>35</v>
      </c>
      <c r="C39" s="47" t="s">
        <v>24</v>
      </c>
      <c r="D39" s="47" t="s">
        <v>17</v>
      </c>
      <c r="E39" s="116"/>
      <c r="F39" s="37"/>
      <c r="G39" s="36"/>
    </row>
    <row r="40" spans="2:7" x14ac:dyDescent="0.25">
      <c r="B40" s="46">
        <v>36</v>
      </c>
      <c r="C40" s="47" t="s">
        <v>23</v>
      </c>
      <c r="D40" s="47" t="s">
        <v>17</v>
      </c>
      <c r="E40" s="116"/>
      <c r="F40" s="37"/>
      <c r="G40" s="36"/>
    </row>
    <row r="41" spans="2:7" x14ac:dyDescent="0.25">
      <c r="B41" s="44">
        <v>37</v>
      </c>
      <c r="C41" s="45" t="s">
        <v>38</v>
      </c>
      <c r="D41" s="45" t="s">
        <v>87</v>
      </c>
      <c r="E41" s="116"/>
      <c r="F41" s="37"/>
      <c r="G41" s="36"/>
    </row>
    <row r="42" spans="2:7" x14ac:dyDescent="0.25">
      <c r="B42" s="50">
        <v>38</v>
      </c>
      <c r="C42" s="51" t="s">
        <v>5</v>
      </c>
      <c r="D42" s="51" t="s">
        <v>0</v>
      </c>
      <c r="E42" s="116"/>
      <c r="F42" s="37"/>
      <c r="G42" s="36"/>
    </row>
    <row r="43" spans="2:7" x14ac:dyDescent="0.25">
      <c r="B43" s="42">
        <v>39</v>
      </c>
      <c r="C43" s="43" t="s">
        <v>45</v>
      </c>
      <c r="D43" s="43" t="s">
        <v>167</v>
      </c>
      <c r="E43" s="116"/>
      <c r="F43" s="37"/>
      <c r="G43" s="36"/>
    </row>
    <row r="44" spans="2:7" x14ac:dyDescent="0.25">
      <c r="B44" s="48">
        <v>40</v>
      </c>
      <c r="C44" s="49" t="s">
        <v>13</v>
      </c>
      <c r="D44" s="49" t="s">
        <v>9</v>
      </c>
      <c r="E44" s="116"/>
      <c r="F44" s="37"/>
      <c r="G44" s="36"/>
    </row>
    <row r="45" spans="2:7" x14ac:dyDescent="0.25">
      <c r="B45" s="40">
        <v>41</v>
      </c>
      <c r="C45" s="41" t="s">
        <v>57</v>
      </c>
      <c r="D45" s="41" t="s">
        <v>165</v>
      </c>
      <c r="E45" s="116"/>
      <c r="F45" s="37"/>
      <c r="G45" s="36"/>
    </row>
    <row r="46" spans="2:7" x14ac:dyDescent="0.25">
      <c r="B46" s="42">
        <v>42</v>
      </c>
      <c r="C46" s="43" t="s">
        <v>44</v>
      </c>
      <c r="D46" s="43" t="s">
        <v>167</v>
      </c>
      <c r="E46" s="116"/>
      <c r="F46" s="37"/>
      <c r="G46" s="36"/>
    </row>
    <row r="47" spans="2:7" x14ac:dyDescent="0.25">
      <c r="B47" s="38">
        <v>43</v>
      </c>
      <c r="C47" s="39" t="s">
        <v>73</v>
      </c>
      <c r="D47" s="39" t="s">
        <v>201</v>
      </c>
      <c r="E47" s="116"/>
      <c r="F47" s="37"/>
      <c r="G47" s="36"/>
    </row>
    <row r="48" spans="2:7" x14ac:dyDescent="0.25">
      <c r="B48" s="40">
        <v>44</v>
      </c>
      <c r="C48" s="41" t="s">
        <v>55</v>
      </c>
      <c r="D48" s="41" t="s">
        <v>165</v>
      </c>
      <c r="E48" s="116"/>
      <c r="F48" s="37"/>
      <c r="G48" s="36"/>
    </row>
    <row r="49" spans="2:7" x14ac:dyDescent="0.25">
      <c r="B49" s="46">
        <v>45</v>
      </c>
      <c r="C49" s="47" t="s">
        <v>22</v>
      </c>
      <c r="D49" s="47" t="s">
        <v>17</v>
      </c>
      <c r="E49" s="116"/>
      <c r="F49" s="37"/>
      <c r="G49" s="36"/>
    </row>
    <row r="50" spans="2:7" x14ac:dyDescent="0.25">
      <c r="B50" s="48">
        <v>46</v>
      </c>
      <c r="C50" s="49" t="s">
        <v>12</v>
      </c>
      <c r="D50" s="49" t="s">
        <v>9</v>
      </c>
      <c r="E50" s="116"/>
      <c r="F50" s="37"/>
      <c r="G50" s="36"/>
    </row>
    <row r="51" spans="2:7" x14ac:dyDescent="0.25">
      <c r="B51" s="40">
        <v>47</v>
      </c>
      <c r="C51" s="41" t="s">
        <v>54</v>
      </c>
      <c r="D51" s="41" t="s">
        <v>165</v>
      </c>
      <c r="E51" s="116"/>
      <c r="F51" s="37"/>
      <c r="G51" s="36"/>
    </row>
    <row r="52" spans="2:7" x14ac:dyDescent="0.25">
      <c r="B52" s="46">
        <v>48</v>
      </c>
      <c r="C52" s="47" t="s">
        <v>21</v>
      </c>
      <c r="D52" s="47" t="s">
        <v>17</v>
      </c>
      <c r="E52" s="116"/>
      <c r="F52" s="37"/>
      <c r="G52" s="36"/>
    </row>
    <row r="53" spans="2:7" x14ac:dyDescent="0.25">
      <c r="B53" s="48">
        <v>49</v>
      </c>
      <c r="C53" s="49" t="s">
        <v>11</v>
      </c>
      <c r="D53" s="49" t="s">
        <v>9</v>
      </c>
      <c r="E53" s="116"/>
      <c r="F53" s="37"/>
      <c r="G53" s="36"/>
    </row>
    <row r="54" spans="2:7" x14ac:dyDescent="0.25">
      <c r="B54" s="44">
        <v>50</v>
      </c>
      <c r="C54" s="45" t="s">
        <v>37</v>
      </c>
      <c r="D54" s="45" t="s">
        <v>87</v>
      </c>
      <c r="E54" s="116"/>
      <c r="F54" s="37"/>
      <c r="G54" s="36"/>
    </row>
    <row r="55" spans="2:7" x14ac:dyDescent="0.25">
      <c r="B55" s="50">
        <v>51</v>
      </c>
      <c r="C55" s="51" t="s">
        <v>4</v>
      </c>
      <c r="D55" s="51" t="s">
        <v>0</v>
      </c>
      <c r="E55" s="116"/>
      <c r="F55" s="37"/>
      <c r="G55" s="36"/>
    </row>
    <row r="56" spans="2:7" x14ac:dyDescent="0.25">
      <c r="B56" s="42">
        <v>52</v>
      </c>
      <c r="C56" s="43" t="s">
        <v>43</v>
      </c>
      <c r="D56" s="43" t="s">
        <v>167</v>
      </c>
      <c r="E56" s="116"/>
      <c r="F56" s="37"/>
      <c r="G56" s="36"/>
    </row>
    <row r="57" spans="2:7" x14ac:dyDescent="0.25">
      <c r="B57" s="42">
        <v>53</v>
      </c>
      <c r="C57" s="43" t="s">
        <v>42</v>
      </c>
      <c r="D57" s="43" t="s">
        <v>167</v>
      </c>
      <c r="E57" s="116"/>
      <c r="F57" s="37"/>
      <c r="G57" s="36"/>
    </row>
    <row r="58" spans="2:7" x14ac:dyDescent="0.25">
      <c r="B58" s="44">
        <v>54</v>
      </c>
      <c r="C58" s="45" t="s">
        <v>33</v>
      </c>
      <c r="D58" s="45" t="s">
        <v>88</v>
      </c>
      <c r="E58" s="116"/>
      <c r="F58" s="37"/>
      <c r="G58" s="36"/>
    </row>
    <row r="59" spans="2:7" x14ac:dyDescent="0.25">
      <c r="B59" s="38">
        <v>55</v>
      </c>
      <c r="C59" s="39" t="s">
        <v>71</v>
      </c>
      <c r="D59" s="39" t="s">
        <v>201</v>
      </c>
      <c r="E59" s="116"/>
      <c r="F59" s="37"/>
      <c r="G59" s="36"/>
    </row>
    <row r="60" spans="2:7" x14ac:dyDescent="0.25">
      <c r="B60" s="50">
        <v>56</v>
      </c>
      <c r="C60" s="51" t="s">
        <v>3</v>
      </c>
      <c r="D60" s="51" t="s">
        <v>0</v>
      </c>
      <c r="E60" s="116"/>
      <c r="F60" s="37"/>
      <c r="G60" s="36"/>
    </row>
    <row r="61" spans="2:7" x14ac:dyDescent="0.25">
      <c r="B61" s="42">
        <v>57</v>
      </c>
      <c r="C61" s="43" t="s">
        <v>41</v>
      </c>
      <c r="D61" s="43" t="s">
        <v>167</v>
      </c>
      <c r="E61" s="116"/>
      <c r="F61" s="37"/>
      <c r="G61" s="36"/>
    </row>
    <row r="62" spans="2:7" x14ac:dyDescent="0.25">
      <c r="B62" s="46">
        <v>58</v>
      </c>
      <c r="C62" s="47" t="s">
        <v>20</v>
      </c>
      <c r="D62" s="47" t="s">
        <v>17</v>
      </c>
      <c r="E62" s="116"/>
      <c r="F62" s="37"/>
      <c r="G62" s="36"/>
    </row>
    <row r="63" spans="2:7" x14ac:dyDescent="0.25">
      <c r="B63" s="44">
        <v>59</v>
      </c>
      <c r="C63" s="45" t="s">
        <v>36</v>
      </c>
      <c r="D63" s="45" t="s">
        <v>87</v>
      </c>
      <c r="E63" s="116"/>
      <c r="F63" s="37"/>
      <c r="G63" s="36"/>
    </row>
    <row r="64" spans="2:7" x14ac:dyDescent="0.25">
      <c r="B64" s="50">
        <v>60</v>
      </c>
      <c r="C64" s="51" t="s">
        <v>2</v>
      </c>
      <c r="D64" s="51" t="s">
        <v>0</v>
      </c>
      <c r="E64" s="116"/>
      <c r="F64" s="37"/>
      <c r="G64" s="36"/>
    </row>
    <row r="65" spans="2:7" x14ac:dyDescent="0.25">
      <c r="B65" s="46">
        <v>61</v>
      </c>
      <c r="C65" s="47" t="s">
        <v>19</v>
      </c>
      <c r="D65" s="47" t="s">
        <v>17</v>
      </c>
      <c r="E65" s="116"/>
      <c r="F65" s="37"/>
      <c r="G65" s="36"/>
    </row>
    <row r="66" spans="2:7" x14ac:dyDescent="0.25">
      <c r="B66" s="46">
        <v>62</v>
      </c>
      <c r="C66" s="47" t="s">
        <v>18</v>
      </c>
      <c r="D66" s="47" t="s">
        <v>17</v>
      </c>
      <c r="E66" s="116"/>
      <c r="F66" s="37"/>
      <c r="G66" s="36"/>
    </row>
    <row r="67" spans="2:7" x14ac:dyDescent="0.25">
      <c r="B67" s="50">
        <v>63</v>
      </c>
      <c r="C67" s="51" t="s">
        <v>1</v>
      </c>
      <c r="D67" s="51" t="s">
        <v>0</v>
      </c>
      <c r="E67" s="116"/>
      <c r="F67" s="37"/>
      <c r="G67" s="36"/>
    </row>
    <row r="68" spans="2:7" x14ac:dyDescent="0.25">
      <c r="B68" s="44">
        <v>64</v>
      </c>
      <c r="C68" s="45" t="s">
        <v>35</v>
      </c>
      <c r="D68" s="45" t="s">
        <v>87</v>
      </c>
      <c r="E68" s="116"/>
      <c r="F68" s="37"/>
      <c r="G68" s="36"/>
    </row>
    <row r="69" spans="2:7" x14ac:dyDescent="0.25">
      <c r="B69" s="48">
        <v>65</v>
      </c>
      <c r="C69" s="49" t="s">
        <v>10</v>
      </c>
      <c r="D69" s="49" t="s">
        <v>9</v>
      </c>
      <c r="E69" s="116"/>
      <c r="F69" s="37"/>
      <c r="G69" s="36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4"/>
  <sheetViews>
    <sheetView workbookViewId="0">
      <selection activeCell="C6" sqref="C6:D6"/>
    </sheetView>
  </sheetViews>
  <sheetFormatPr baseColWidth="10" defaultRowHeight="15" x14ac:dyDescent="0.25"/>
  <cols>
    <col min="3" max="8" width="13.42578125" customWidth="1"/>
  </cols>
  <sheetData>
    <row r="1" spans="2:8" ht="21" x14ac:dyDescent="0.35">
      <c r="E1" s="23" t="s">
        <v>172</v>
      </c>
      <c r="F1" s="24"/>
    </row>
    <row r="2" spans="2:8" x14ac:dyDescent="0.25">
      <c r="E2" s="25" t="s">
        <v>123</v>
      </c>
      <c r="F2" s="26"/>
    </row>
    <row r="3" spans="2:8" x14ac:dyDescent="0.25">
      <c r="E3" s="25"/>
      <c r="F3" s="26"/>
    </row>
    <row r="5" spans="2:8" x14ac:dyDescent="0.25">
      <c r="B5" s="53" t="s">
        <v>164</v>
      </c>
      <c r="C5" s="127" t="s">
        <v>34</v>
      </c>
      <c r="D5" s="128"/>
      <c r="E5" s="127" t="s">
        <v>79</v>
      </c>
      <c r="F5" s="128"/>
      <c r="G5" s="127" t="s">
        <v>78</v>
      </c>
      <c r="H5" s="128"/>
    </row>
    <row r="6" spans="2:8" x14ac:dyDescent="0.25">
      <c r="B6" s="54" t="s">
        <v>89</v>
      </c>
      <c r="C6" s="129"/>
      <c r="D6" s="130"/>
      <c r="E6" s="131"/>
      <c r="F6" s="132"/>
      <c r="G6" s="131"/>
      <c r="H6" s="132"/>
    </row>
    <row r="7" spans="2:8" x14ac:dyDescent="0.25">
      <c r="B7" s="54"/>
      <c r="C7" s="126" t="s">
        <v>202</v>
      </c>
      <c r="D7" s="122" t="s">
        <v>203</v>
      </c>
      <c r="E7" s="122" t="s">
        <v>202</v>
      </c>
      <c r="F7" s="122" t="s">
        <v>203</v>
      </c>
      <c r="G7" s="122" t="s">
        <v>202</v>
      </c>
      <c r="H7" s="122" t="s">
        <v>203</v>
      </c>
    </row>
    <row r="8" spans="2:8" x14ac:dyDescent="0.25">
      <c r="B8" s="54" t="s">
        <v>147</v>
      </c>
      <c r="C8" s="28"/>
      <c r="D8" s="118">
        <f>IF(C8=1,0,IF(C8=2,0,IF(C8=3,1,3)))</f>
        <v>3</v>
      </c>
      <c r="E8" s="27"/>
      <c r="F8" s="118">
        <f t="shared" ref="F8:H8" si="0">IF(E8=1,0,IF(E8=2,0,IF(E8=3,1,3)))</f>
        <v>3</v>
      </c>
      <c r="G8" s="27"/>
      <c r="H8" s="118">
        <f t="shared" si="0"/>
        <v>3</v>
      </c>
    </row>
    <row r="9" spans="2:8" x14ac:dyDescent="0.25">
      <c r="B9" s="54" t="s">
        <v>148</v>
      </c>
      <c r="C9" s="28"/>
      <c r="D9" s="118">
        <f>IF(C9=1,0,IF(C9=2,1,IF(C9=3,2,3)))</f>
        <v>3</v>
      </c>
      <c r="E9" s="27"/>
      <c r="F9" s="118">
        <f t="shared" ref="F9:H9" si="1">IF(E9=1,0,IF(E9=2,1,IF(E9=3,2,3)))</f>
        <v>3</v>
      </c>
      <c r="G9" s="27"/>
      <c r="H9" s="118">
        <f t="shared" si="1"/>
        <v>3</v>
      </c>
    </row>
    <row r="10" spans="2:8" x14ac:dyDescent="0.25">
      <c r="B10" s="54" t="s">
        <v>149</v>
      </c>
      <c r="C10" s="28"/>
      <c r="D10" s="118">
        <f>IF(C10=1,0,IF(C10=2,1,IF(C10=3,3,3)))</f>
        <v>3</v>
      </c>
      <c r="E10" s="27"/>
      <c r="F10" s="118">
        <f t="shared" ref="F10:H10" si="2">IF(E10=1,0,IF(E10=2,1,IF(E10=3,3,3)))</f>
        <v>3</v>
      </c>
      <c r="G10" s="27"/>
      <c r="H10" s="118">
        <f t="shared" si="2"/>
        <v>3</v>
      </c>
    </row>
    <row r="11" spans="2:8" x14ac:dyDescent="0.25">
      <c r="B11" s="54" t="s">
        <v>150</v>
      </c>
      <c r="C11" s="28"/>
      <c r="D11" s="118">
        <f>IF(C11=1,0,IF(C11=2,0,IF(C11=3,0,2)))</f>
        <v>2</v>
      </c>
      <c r="E11" s="27"/>
      <c r="F11" s="118">
        <f t="shared" ref="F11:H11" si="3">IF(E11=1,0,IF(E11=2,0,IF(E11=3,0,2)))</f>
        <v>2</v>
      </c>
      <c r="G11" s="27"/>
      <c r="H11" s="118">
        <f t="shared" si="3"/>
        <v>2</v>
      </c>
    </row>
    <row r="12" spans="2:8" x14ac:dyDescent="0.25">
      <c r="B12" s="54" t="s">
        <v>151</v>
      </c>
      <c r="C12" s="28"/>
      <c r="D12" s="118">
        <f>IF(C12=1,0,IF(C12=2,1,IF(C12=3,2,3)))</f>
        <v>3</v>
      </c>
      <c r="E12" s="27"/>
      <c r="F12" s="118">
        <f t="shared" ref="F12:H12" si="4">IF(E12=1,0,IF(E12=2,1,IF(E12=3,2,3)))</f>
        <v>3</v>
      </c>
      <c r="G12" s="27"/>
      <c r="H12" s="118">
        <f t="shared" si="4"/>
        <v>3</v>
      </c>
    </row>
    <row r="13" spans="2:8" x14ac:dyDescent="0.25">
      <c r="B13" s="54" t="s">
        <v>152</v>
      </c>
      <c r="C13" s="28"/>
      <c r="D13" s="118">
        <f>IF(C13=1,0,IF(C13=2,1,3))</f>
        <v>3</v>
      </c>
      <c r="E13" s="27"/>
      <c r="F13" s="118">
        <f t="shared" ref="F13:H13" si="5">IF(E13=1,0,IF(E13=2,1,3))</f>
        <v>3</v>
      </c>
      <c r="G13" s="27"/>
      <c r="H13" s="118">
        <f t="shared" si="5"/>
        <v>3</v>
      </c>
    </row>
    <row r="14" spans="2:8" x14ac:dyDescent="0.25">
      <c r="B14" s="54" t="s">
        <v>153</v>
      </c>
      <c r="C14" s="28"/>
      <c r="D14" s="118">
        <f>IF(C14=1,0,IF(C14=2,2,IF(C14=3,3,3)))</f>
        <v>3</v>
      </c>
      <c r="E14" s="27"/>
      <c r="F14" s="118">
        <f t="shared" ref="F14:H14" si="6">IF(E14=1,0,IF(E14=2,2,IF(E14=3,3,3)))</f>
        <v>3</v>
      </c>
      <c r="G14" s="27"/>
      <c r="H14" s="118">
        <f t="shared" si="6"/>
        <v>3</v>
      </c>
    </row>
    <row r="15" spans="2:8" x14ac:dyDescent="0.25">
      <c r="B15" s="54" t="s">
        <v>154</v>
      </c>
      <c r="C15" s="28"/>
      <c r="D15" s="118">
        <f>IF(C15=1,0,IF(C15=2,1,IF(C15=3,2,3)))</f>
        <v>3</v>
      </c>
      <c r="E15" s="27"/>
      <c r="F15" s="118">
        <f t="shared" ref="F15:H15" si="7">IF(E15=1,0,IF(E15=2,1,IF(E15=3,2,3)))</f>
        <v>3</v>
      </c>
      <c r="G15" s="27"/>
      <c r="H15" s="118">
        <f t="shared" si="7"/>
        <v>3</v>
      </c>
    </row>
    <row r="16" spans="2:8" x14ac:dyDescent="0.25">
      <c r="B16" s="54" t="s">
        <v>155</v>
      </c>
      <c r="C16" s="28"/>
      <c r="D16" s="118">
        <f>IF(C16=1,0,IF(C16=2,1,IF(C16=3,2,3)))</f>
        <v>3</v>
      </c>
      <c r="E16" s="27"/>
      <c r="F16" s="118">
        <f t="shared" ref="F16:H16" si="8">IF(E16=1,0,IF(E16=2,1,IF(E16=3,2,3)))</f>
        <v>3</v>
      </c>
      <c r="G16" s="27"/>
      <c r="H16" s="118">
        <f t="shared" si="8"/>
        <v>3</v>
      </c>
    </row>
    <row r="17" spans="2:8" x14ac:dyDescent="0.25">
      <c r="B17" s="54" t="s">
        <v>156</v>
      </c>
      <c r="C17" s="28"/>
      <c r="D17" s="118">
        <f>IF(C17=1,0,IF(C17=2,1,IF(C17=3,2,3)))</f>
        <v>3</v>
      </c>
      <c r="E17" s="27"/>
      <c r="F17" s="118">
        <f t="shared" ref="F17:H17" si="9">IF(E17=1,0,IF(E17=2,1,IF(E17=3,2,3)))</f>
        <v>3</v>
      </c>
      <c r="G17" s="27"/>
      <c r="H17" s="118">
        <f t="shared" si="9"/>
        <v>3</v>
      </c>
    </row>
    <row r="18" spans="2:8" x14ac:dyDescent="0.25">
      <c r="B18" s="54" t="s">
        <v>157</v>
      </c>
      <c r="C18" s="28"/>
      <c r="D18" s="118">
        <f>IF(C18=1,0,IF(C18=2,1,IF(C18=3,2,3)))</f>
        <v>3</v>
      </c>
      <c r="E18" s="27"/>
      <c r="F18" s="118">
        <f t="shared" ref="F18:H18" si="10">IF(E18=1,0,IF(E18=2,1,IF(E18=3,2,3)))</f>
        <v>3</v>
      </c>
      <c r="G18" s="27"/>
      <c r="H18" s="118">
        <f t="shared" si="10"/>
        <v>3</v>
      </c>
    </row>
    <row r="19" spans="2:8" x14ac:dyDescent="0.25">
      <c r="B19" s="54" t="s">
        <v>158</v>
      </c>
      <c r="C19" s="28"/>
      <c r="D19" s="118">
        <f>IF(C19=1,0,IF(C19=2,1,IF(C19=3,2,3)))</f>
        <v>3</v>
      </c>
      <c r="E19" s="27"/>
      <c r="F19" s="118">
        <f t="shared" ref="F19:H19" si="11">IF(E19=1,0,IF(E19=2,1,IF(E19=3,2,3)))</f>
        <v>3</v>
      </c>
      <c r="G19" s="27"/>
      <c r="H19" s="118">
        <f t="shared" si="11"/>
        <v>3</v>
      </c>
    </row>
    <row r="20" spans="2:8" x14ac:dyDescent="0.25">
      <c r="B20" s="54" t="s">
        <v>159</v>
      </c>
      <c r="C20" s="28"/>
      <c r="D20" s="118">
        <f>IF(C20=1,0,IF(C20=2,0,IF(C20=3,2,3)))</f>
        <v>3</v>
      </c>
      <c r="E20" s="27"/>
      <c r="F20" s="118">
        <f t="shared" ref="F20:H20" si="12">IF(E20=1,0,IF(E20=2,0,IF(E20=3,2,3)))</f>
        <v>3</v>
      </c>
      <c r="G20" s="27"/>
      <c r="H20" s="118">
        <f t="shared" si="12"/>
        <v>3</v>
      </c>
    </row>
    <row r="21" spans="2:8" x14ac:dyDescent="0.25">
      <c r="B21" s="54" t="s">
        <v>160</v>
      </c>
      <c r="C21" s="28"/>
      <c r="D21" s="118">
        <f>IF(C21=1,0,IF(C21=2,1,IF(C21=3,2,3)))</f>
        <v>3</v>
      </c>
      <c r="E21" s="27"/>
      <c r="F21" s="118">
        <f t="shared" ref="F21:H21" si="13">IF(E21=1,0,IF(E21=2,1,IF(E21=3,2,3)))</f>
        <v>3</v>
      </c>
      <c r="G21" s="27"/>
      <c r="H21" s="118">
        <f t="shared" si="13"/>
        <v>3</v>
      </c>
    </row>
    <row r="22" spans="2:8" x14ac:dyDescent="0.25">
      <c r="B22" s="54" t="s">
        <v>161</v>
      </c>
      <c r="C22" s="28"/>
      <c r="D22" s="118">
        <f>IF(C22=1,0,IF(C22=2,1,IF(C22=3,2,3)))</f>
        <v>3</v>
      </c>
      <c r="E22" s="27"/>
      <c r="F22" s="118">
        <f t="shared" ref="F22:H22" si="14">IF(E22=1,0,IF(E22=2,1,IF(E22=3,2,3)))</f>
        <v>3</v>
      </c>
      <c r="G22" s="27"/>
      <c r="H22" s="118">
        <f t="shared" si="14"/>
        <v>3</v>
      </c>
    </row>
    <row r="23" spans="2:8" x14ac:dyDescent="0.25">
      <c r="B23" s="54" t="s">
        <v>162</v>
      </c>
      <c r="C23" s="28"/>
      <c r="D23" s="118">
        <f>IF(C23=1,0,IF(C23=2,1,2))</f>
        <v>2</v>
      </c>
      <c r="E23" s="27"/>
      <c r="F23" s="118">
        <f t="shared" ref="F23:H23" si="15">IF(E23=1,0,IF(E23=2,1,2))</f>
        <v>2</v>
      </c>
      <c r="G23" s="27"/>
      <c r="H23" s="118">
        <f t="shared" si="15"/>
        <v>2</v>
      </c>
    </row>
    <row r="24" spans="2:8" x14ac:dyDescent="0.25">
      <c r="B24" s="119" t="s">
        <v>163</v>
      </c>
      <c r="C24" s="120"/>
      <c r="D24" s="121">
        <f>SUM(D8:D23)</f>
        <v>46</v>
      </c>
      <c r="E24" s="121"/>
      <c r="F24" s="121">
        <f t="shared" ref="F24:H24" si="16">SUM(F8:F23)</f>
        <v>46</v>
      </c>
      <c r="G24" s="121"/>
      <c r="H24" s="121">
        <f t="shared" si="16"/>
        <v>46</v>
      </c>
    </row>
  </sheetData>
  <mergeCells count="6">
    <mergeCell ref="C5:D5"/>
    <mergeCell ref="E5:F5"/>
    <mergeCell ref="G5:H5"/>
    <mergeCell ref="C6:D6"/>
    <mergeCell ref="E6:F6"/>
    <mergeCell ref="G6:H6"/>
  </mergeCells>
  <conditionalFormatting sqref="E1:F3">
    <cfRule type="containsText" dxfId="22" priority="5" operator="containsText" text="Parfois">
      <formula>NOT(ISERROR(SEARCH("Parfois",E1)))</formula>
    </cfRule>
    <cfRule type="containsText" dxfId="21" priority="6" operator="containsText" text="Rarement">
      <formula>NOT(ISERROR(SEARCH("Rarement",E1)))</formula>
    </cfRule>
    <cfRule type="containsText" dxfId="20" priority="7" operator="containsText" text="Jamais">
      <formula>NOT(ISERROR(SEARCH("Jamais",E1)))</formula>
    </cfRule>
    <cfRule type="containsText" dxfId="19" priority="8" operator="containsText" text="Très souvent">
      <formula>NOT(ISERROR(SEARCH("Très souvent",E1)))</formula>
    </cfRule>
    <cfRule type="containsText" dxfId="18" priority="9" operator="containsText" text="souvent">
      <formula>NOT(ISERROR(SEARCH("souvent",E1)))</formula>
    </cfRule>
  </conditionalFormatting>
  <conditionalFormatting sqref="E1:F3">
    <cfRule type="containsText" dxfId="17" priority="1" operator="containsText" text="totalement faux">
      <formula>NOT(ISERROR(SEARCH("totalement faux",E1)))</formula>
    </cfRule>
    <cfRule type="containsText" dxfId="16" priority="2" operator="containsText" text="plutôt faux">
      <formula>NOT(ISERROR(SEARCH("plutôt faux",E1)))</formula>
    </cfRule>
    <cfRule type="containsText" dxfId="15" priority="3" operator="containsText" text="totalement vrai">
      <formula>NOT(ISERROR(SEARCH("totalement vrai",E1)))</formula>
    </cfRule>
    <cfRule type="containsText" dxfId="14" priority="4" operator="containsText" text="plutôt vrai">
      <formula>NOT(ISERROR(SEARCH("plutôt vrai",E1)))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zoomScale="90" zoomScaleNormal="90" workbookViewId="0">
      <selection activeCell="B5" sqref="B5:C5"/>
    </sheetView>
  </sheetViews>
  <sheetFormatPr baseColWidth="10" defaultRowHeight="15" x14ac:dyDescent="0.25"/>
  <cols>
    <col min="1" max="1" width="70.42578125" style="31" customWidth="1"/>
    <col min="2" max="7" width="21" customWidth="1"/>
    <col min="10" max="10" width="10.42578125" customWidth="1"/>
    <col min="11" max="13" width="12.28515625" customWidth="1"/>
  </cols>
  <sheetData>
    <row r="1" spans="1:14" ht="21" x14ac:dyDescent="0.35">
      <c r="B1" s="23" t="s">
        <v>176</v>
      </c>
      <c r="C1" s="24"/>
      <c r="E1" s="24"/>
      <c r="F1" s="24"/>
    </row>
    <row r="2" spans="1:14" x14ac:dyDescent="0.25">
      <c r="B2" s="25" t="s">
        <v>123</v>
      </c>
      <c r="C2" s="26"/>
      <c r="E2" s="26"/>
      <c r="F2" s="26"/>
    </row>
    <row r="4" spans="1:14" ht="21.75" thickBot="1" x14ac:dyDescent="0.4">
      <c r="A4" s="32"/>
      <c r="B4" s="127" t="s">
        <v>34</v>
      </c>
      <c r="C4" s="128"/>
      <c r="D4" s="127" t="s">
        <v>79</v>
      </c>
      <c r="E4" s="128"/>
      <c r="F4" s="127" t="s">
        <v>78</v>
      </c>
      <c r="G4" s="128"/>
      <c r="I4" s="16" t="s">
        <v>82</v>
      </c>
      <c r="J4" s="1"/>
      <c r="K4" s="3"/>
    </row>
    <row r="5" spans="1:14" ht="15.75" thickTop="1" x14ac:dyDescent="0.25">
      <c r="A5" s="33" t="s">
        <v>89</v>
      </c>
      <c r="B5" s="133"/>
      <c r="C5" s="134"/>
      <c r="D5" s="131"/>
      <c r="E5" s="132"/>
      <c r="F5" s="131"/>
      <c r="G5" s="132"/>
      <c r="H5" s="117"/>
      <c r="I5" s="1"/>
      <c r="J5" s="1"/>
      <c r="K5" s="1"/>
      <c r="L5" s="58"/>
      <c r="M5" s="58"/>
      <c r="N5" s="59"/>
    </row>
    <row r="6" spans="1:14" ht="30" x14ac:dyDescent="0.25">
      <c r="A6" s="72" t="s">
        <v>126</v>
      </c>
      <c r="B6" s="28"/>
      <c r="C6" s="75" t="str">
        <f>IF(B6="Totalement vrai",4, IF(B6="Plutôt vrai",3,IF(B6="Plutôt faux",2,IF(B6="Totalement faux",1," "))))</f>
        <v xml:space="preserve"> </v>
      </c>
      <c r="D6" s="27"/>
      <c r="E6" s="75" t="str">
        <f t="shared" ref="E6:G6" si="0">IF(D6="Totalement vrai",4, IF(D6="Plutôt vrai",3,IF(D6="Plutôt faux",2,IF(D6="Totalement faux",1," "))))</f>
        <v xml:space="preserve"> </v>
      </c>
      <c r="F6" s="27"/>
      <c r="G6" s="75" t="str">
        <f t="shared" si="0"/>
        <v xml:space="preserve"> </v>
      </c>
      <c r="H6" s="117"/>
      <c r="I6" s="1"/>
      <c r="J6" s="67"/>
      <c r="K6" s="61" t="s">
        <v>34</v>
      </c>
      <c r="L6" s="61" t="s">
        <v>79</v>
      </c>
      <c r="M6" s="61" t="s">
        <v>78</v>
      </c>
      <c r="N6" s="4"/>
    </row>
    <row r="7" spans="1:14" x14ac:dyDescent="0.25">
      <c r="A7" s="73" t="s">
        <v>127</v>
      </c>
      <c r="B7" s="28"/>
      <c r="C7" s="76" t="str">
        <f t="shared" ref="C7:G21" si="1">IF(B7="Totalement vrai",4, IF(B7="Plutôt vrai",3,IF(B7="Plutôt faux",2,IF(B7="Totalement faux",1," "))))</f>
        <v xml:space="preserve"> </v>
      </c>
      <c r="D7" s="27"/>
      <c r="E7" s="76" t="str">
        <f t="shared" si="1"/>
        <v xml:space="preserve"> </v>
      </c>
      <c r="F7" s="27"/>
      <c r="G7" s="76" t="str">
        <f t="shared" si="1"/>
        <v xml:space="preserve"> </v>
      </c>
      <c r="H7" s="117"/>
      <c r="I7" s="1"/>
      <c r="J7" s="30" t="s">
        <v>76</v>
      </c>
      <c r="K7" s="62"/>
      <c r="L7" s="27"/>
      <c r="M7" s="27"/>
      <c r="N7" s="4"/>
    </row>
    <row r="8" spans="1:14" x14ac:dyDescent="0.25">
      <c r="A8" s="73" t="s">
        <v>128</v>
      </c>
      <c r="B8" s="28"/>
      <c r="C8" s="76" t="str">
        <f t="shared" si="1"/>
        <v xml:space="preserve"> </v>
      </c>
      <c r="D8" s="27"/>
      <c r="E8" s="76" t="str">
        <f t="shared" si="1"/>
        <v xml:space="preserve"> </v>
      </c>
      <c r="F8" s="27"/>
      <c r="G8" s="76" t="str">
        <f t="shared" si="1"/>
        <v xml:space="preserve"> </v>
      </c>
      <c r="H8" s="117"/>
      <c r="I8" s="1"/>
      <c r="J8" s="30" t="s">
        <v>74</v>
      </c>
      <c r="K8" s="63"/>
      <c r="L8" s="27"/>
      <c r="M8" s="27"/>
      <c r="N8" s="4"/>
    </row>
    <row r="9" spans="1:14" x14ac:dyDescent="0.25">
      <c r="A9" s="73" t="s">
        <v>129</v>
      </c>
      <c r="B9" s="28"/>
      <c r="C9" s="76" t="str">
        <f t="shared" si="1"/>
        <v xml:space="preserve"> </v>
      </c>
      <c r="D9" s="27"/>
      <c r="E9" s="76" t="str">
        <f t="shared" si="1"/>
        <v xml:space="preserve"> </v>
      </c>
      <c r="F9" s="27"/>
      <c r="G9" s="76" t="str">
        <f t="shared" si="1"/>
        <v xml:space="preserve"> </v>
      </c>
      <c r="H9" s="117"/>
      <c r="I9" s="1"/>
      <c r="J9" s="64" t="s">
        <v>173</v>
      </c>
      <c r="K9" s="68" t="e">
        <f>AVERAGE(C11,C13,C14,C17,C18,C20,C24:C25)</f>
        <v>#DIV/0!</v>
      </c>
      <c r="L9" s="56" t="e">
        <f>AVERAGE(E11,E13:E14,E17:E18,E20,E24:E25)</f>
        <v>#DIV/0!</v>
      </c>
      <c r="M9" s="56" t="e">
        <f>AVERAGE(G8,G11,G14,G17,G18,G20,G24,G25)</f>
        <v>#DIV/0!</v>
      </c>
      <c r="N9" s="4"/>
    </row>
    <row r="10" spans="1:14" x14ac:dyDescent="0.25">
      <c r="A10" s="72" t="s">
        <v>130</v>
      </c>
      <c r="B10" s="28"/>
      <c r="C10" s="75" t="str">
        <f t="shared" si="1"/>
        <v xml:space="preserve"> </v>
      </c>
      <c r="D10" s="27"/>
      <c r="E10" s="75" t="str">
        <f t="shared" si="1"/>
        <v xml:space="preserve"> </v>
      </c>
      <c r="F10" s="27"/>
      <c r="G10" s="75" t="str">
        <f t="shared" si="1"/>
        <v xml:space="preserve"> </v>
      </c>
      <c r="H10" s="117"/>
      <c r="I10" s="1"/>
      <c r="J10" s="65" t="s">
        <v>174</v>
      </c>
      <c r="K10" s="69">
        <f>AVERAGE(C6,C10,C16,C22:C23,C26)</f>
        <v>1</v>
      </c>
      <c r="L10" s="29">
        <f>AVERAGE(E6,E10,E16,E22:E23,E26)</f>
        <v>1</v>
      </c>
      <c r="M10" s="29">
        <f>AVERAGE(G6,G10,G16,G22,G23,G26)</f>
        <v>1</v>
      </c>
      <c r="N10" s="4"/>
    </row>
    <row r="11" spans="1:14" x14ac:dyDescent="0.25">
      <c r="A11" s="74" t="s">
        <v>131</v>
      </c>
      <c r="B11" s="28"/>
      <c r="C11" s="77" t="str">
        <f t="shared" si="1"/>
        <v xml:space="preserve"> </v>
      </c>
      <c r="D11" s="27"/>
      <c r="E11" s="77" t="str">
        <f t="shared" si="1"/>
        <v xml:space="preserve"> </v>
      </c>
      <c r="F11" s="27"/>
      <c r="G11" s="77" t="str">
        <f t="shared" si="1"/>
        <v xml:space="preserve"> </v>
      </c>
      <c r="H11" s="117"/>
      <c r="I11" s="1"/>
      <c r="J11" s="66" t="s">
        <v>175</v>
      </c>
      <c r="K11" s="70" t="e">
        <f>AVERAGE(C7:C9,C12,C15,C19,C21)</f>
        <v>#DIV/0!</v>
      </c>
      <c r="L11" s="57" t="e">
        <f>AVERAGE(E7:E9,E12,E15,E19,E21)</f>
        <v>#DIV/0!</v>
      </c>
      <c r="M11" s="57" t="e">
        <f>AVERAGE(G7:G9,G12,G15,G19,G21)</f>
        <v>#DIV/0!</v>
      </c>
      <c r="N11" s="4"/>
    </row>
    <row r="12" spans="1:14" ht="30.75" thickBot="1" x14ac:dyDescent="0.3">
      <c r="A12" s="73" t="s">
        <v>132</v>
      </c>
      <c r="B12" s="28"/>
      <c r="C12" s="76" t="str">
        <f t="shared" si="1"/>
        <v xml:space="preserve"> </v>
      </c>
      <c r="D12" s="27"/>
      <c r="E12" s="76" t="str">
        <f t="shared" si="1"/>
        <v xml:space="preserve"> </v>
      </c>
      <c r="F12" s="27"/>
      <c r="G12" s="76" t="str">
        <f t="shared" si="1"/>
        <v xml:space="preserve"> </v>
      </c>
      <c r="I12" s="60"/>
      <c r="J12" s="3"/>
      <c r="K12" s="3"/>
      <c r="L12" s="3"/>
      <c r="M12" s="3"/>
      <c r="N12" s="2"/>
    </row>
    <row r="13" spans="1:14" ht="15.75" thickTop="1" x14ac:dyDescent="0.25">
      <c r="A13" s="74" t="s">
        <v>133</v>
      </c>
      <c r="B13" s="28"/>
      <c r="C13" s="77" t="str">
        <f t="shared" si="1"/>
        <v xml:space="preserve"> </v>
      </c>
      <c r="D13" s="27"/>
      <c r="E13" s="77" t="str">
        <f t="shared" si="1"/>
        <v xml:space="preserve"> </v>
      </c>
      <c r="F13" s="27"/>
      <c r="G13" s="77" t="str">
        <f t="shared" si="1"/>
        <v xml:space="preserve"> </v>
      </c>
    </row>
    <row r="14" spans="1:14" ht="30" x14ac:dyDescent="0.25">
      <c r="A14" s="74" t="s">
        <v>134</v>
      </c>
      <c r="B14" s="28"/>
      <c r="C14" s="77" t="str">
        <f t="shared" si="1"/>
        <v xml:space="preserve"> </v>
      </c>
      <c r="D14" s="27"/>
      <c r="E14" s="77" t="str">
        <f t="shared" si="1"/>
        <v xml:space="preserve"> </v>
      </c>
      <c r="F14" s="27"/>
      <c r="G14" s="77" t="str">
        <f t="shared" si="1"/>
        <v xml:space="preserve"> </v>
      </c>
      <c r="I14" s="55" t="s">
        <v>183</v>
      </c>
    </row>
    <row r="15" spans="1:14" x14ac:dyDescent="0.25">
      <c r="A15" s="73" t="s">
        <v>135</v>
      </c>
      <c r="B15" s="28"/>
      <c r="C15" s="76" t="str">
        <f t="shared" si="1"/>
        <v xml:space="preserve"> </v>
      </c>
      <c r="D15" s="27"/>
      <c r="E15" s="76" t="str">
        <f t="shared" si="1"/>
        <v xml:space="preserve"> </v>
      </c>
      <c r="F15" s="27"/>
      <c r="G15" s="76" t="str">
        <f t="shared" si="1"/>
        <v xml:space="preserve"> </v>
      </c>
      <c r="I15" s="71" t="s">
        <v>191</v>
      </c>
      <c r="J15" t="s">
        <v>192</v>
      </c>
    </row>
    <row r="16" spans="1:14" ht="30" x14ac:dyDescent="0.25">
      <c r="A16" s="72" t="s">
        <v>136</v>
      </c>
      <c r="B16" s="28"/>
      <c r="C16" s="75" t="str">
        <f t="shared" si="1"/>
        <v xml:space="preserve"> </v>
      </c>
      <c r="D16" s="27"/>
      <c r="E16" s="75" t="str">
        <f t="shared" si="1"/>
        <v xml:space="preserve"> </v>
      </c>
      <c r="F16" s="27"/>
      <c r="G16" s="75" t="str">
        <f t="shared" si="1"/>
        <v xml:space="preserve"> </v>
      </c>
      <c r="I16" s="71" t="s">
        <v>193</v>
      </c>
      <c r="J16" t="s">
        <v>194</v>
      </c>
    </row>
    <row r="17" spans="1:13" ht="45" x14ac:dyDescent="0.25">
      <c r="A17" s="74" t="s">
        <v>137</v>
      </c>
      <c r="B17" s="28"/>
      <c r="C17" s="77" t="str">
        <f t="shared" si="1"/>
        <v xml:space="preserve"> </v>
      </c>
      <c r="D17" s="27"/>
      <c r="E17" s="77" t="str">
        <f t="shared" si="1"/>
        <v xml:space="preserve"> </v>
      </c>
      <c r="F17" s="27"/>
      <c r="G17" s="77" t="str">
        <f t="shared" si="1"/>
        <v xml:space="preserve"> </v>
      </c>
      <c r="I17" s="71">
        <v>21</v>
      </c>
      <c r="J17" t="s">
        <v>195</v>
      </c>
      <c r="K17" t="s">
        <v>196</v>
      </c>
      <c r="L17" t="s">
        <v>197</v>
      </c>
      <c r="M17" t="s">
        <v>198</v>
      </c>
    </row>
    <row r="18" spans="1:13" x14ac:dyDescent="0.25">
      <c r="A18" s="74" t="s">
        <v>138</v>
      </c>
      <c r="B18" s="28"/>
      <c r="C18" s="77" t="str">
        <f t="shared" si="1"/>
        <v xml:space="preserve"> </v>
      </c>
      <c r="D18" s="27"/>
      <c r="E18" s="77" t="str">
        <f t="shared" si="1"/>
        <v xml:space="preserve"> </v>
      </c>
      <c r="F18" s="27"/>
      <c r="G18" s="77" t="str">
        <f t="shared" si="1"/>
        <v xml:space="preserve"> </v>
      </c>
    </row>
    <row r="19" spans="1:13" x14ac:dyDescent="0.25">
      <c r="A19" s="73" t="s">
        <v>139</v>
      </c>
      <c r="B19" s="28"/>
      <c r="C19" s="76" t="str">
        <f t="shared" si="1"/>
        <v xml:space="preserve"> </v>
      </c>
      <c r="D19" s="27"/>
      <c r="E19" s="76" t="str">
        <f t="shared" si="1"/>
        <v xml:space="preserve"> </v>
      </c>
      <c r="F19" s="27"/>
      <c r="G19" s="76" t="str">
        <f t="shared" si="1"/>
        <v xml:space="preserve"> </v>
      </c>
    </row>
    <row r="20" spans="1:13" ht="30" x14ac:dyDescent="0.25">
      <c r="A20" s="74" t="s">
        <v>140</v>
      </c>
      <c r="B20" s="28"/>
      <c r="C20" s="77" t="str">
        <f t="shared" si="1"/>
        <v xml:space="preserve"> </v>
      </c>
      <c r="D20" s="27"/>
      <c r="E20" s="77" t="str">
        <f t="shared" si="1"/>
        <v xml:space="preserve"> </v>
      </c>
      <c r="F20" s="27"/>
      <c r="G20" s="77" t="str">
        <f t="shared" si="1"/>
        <v xml:space="preserve"> </v>
      </c>
    </row>
    <row r="21" spans="1:13" x14ac:dyDescent="0.25">
      <c r="A21" s="73" t="s">
        <v>141</v>
      </c>
      <c r="B21" s="28"/>
      <c r="C21" s="76" t="str">
        <f t="shared" si="1"/>
        <v xml:space="preserve"> </v>
      </c>
      <c r="D21" s="27"/>
      <c r="E21" s="76" t="str">
        <f t="shared" si="1"/>
        <v xml:space="preserve"> </v>
      </c>
      <c r="F21" s="27"/>
      <c r="G21" s="76" t="str">
        <f t="shared" si="1"/>
        <v xml:space="preserve"> </v>
      </c>
    </row>
    <row r="22" spans="1:13" ht="30" x14ac:dyDescent="0.25">
      <c r="A22" s="72" t="s">
        <v>142</v>
      </c>
      <c r="B22" s="28"/>
      <c r="C22" s="75" t="str">
        <f>IF(B22="Presque jamais",1,IF(B22="Habituellement",3,IF(B22="Quelques fois",2,IF(B22="Presque toujours",4," "))))</f>
        <v xml:space="preserve"> </v>
      </c>
      <c r="D22" s="27"/>
      <c r="E22" s="75" t="str">
        <f t="shared" ref="E22:G22" si="2">IF(D22="Presque jamais",1,IF(D22="Habituellement",3,IF(D22="Quelques fois",2,IF(D22="Presque toujours",4," "))))</f>
        <v xml:space="preserve"> </v>
      </c>
      <c r="F22" s="27"/>
      <c r="G22" s="75" t="str">
        <f t="shared" si="2"/>
        <v xml:space="preserve"> </v>
      </c>
    </row>
    <row r="23" spans="1:13" ht="30" x14ac:dyDescent="0.25">
      <c r="A23" s="72" t="s">
        <v>143</v>
      </c>
      <c r="B23" s="28"/>
      <c r="C23" s="75" t="str">
        <f>IF(B23="Non probable",1,IF(B23="Peu probable",2,IF(B23="Probablement",3,IF(B23="Très probable",4," "))))</f>
        <v xml:space="preserve"> </v>
      </c>
      <c r="D23" s="27"/>
      <c r="E23" s="75" t="str">
        <f t="shared" ref="E23:G23" si="3">IF(D23="Non probable",1,IF(D23="Peu probable",2,IF(D23="Probablement",3,IF(D23="Très probable",4," "))))</f>
        <v xml:space="preserve"> </v>
      </c>
      <c r="F23" s="27"/>
      <c r="G23" s="75" t="str">
        <f t="shared" si="3"/>
        <v xml:space="preserve"> </v>
      </c>
    </row>
    <row r="24" spans="1:13" ht="30" x14ac:dyDescent="0.25">
      <c r="A24" s="74" t="s">
        <v>144</v>
      </c>
      <c r="B24" s="28"/>
      <c r="C24" s="77" t="str">
        <f>IF(B24="Jamais",1,IF(B24="Rarement",2,IF(B24="Quelques fois",3,IF(B24="Au moins une fois par semaine",4," "))))</f>
        <v xml:space="preserve"> </v>
      </c>
      <c r="D24" s="27"/>
      <c r="E24" s="77" t="str">
        <f t="shared" ref="E24" si="4">IF(D24="Jamais",1,IF(D24="Rarement",2,IF(D24="Quelques fois",3,IF(D24="Au moins une fois par semaine",4," "))))</f>
        <v xml:space="preserve"> </v>
      </c>
      <c r="F24" s="27"/>
      <c r="G24" s="77" t="str">
        <f>IF(F24="Jamais",1,IF(F24="Rarement",2,IF(F24="Quelques fois",3,IF(F24="Au moins une fois par semaine",4," "))))</f>
        <v xml:space="preserve"> </v>
      </c>
    </row>
    <row r="25" spans="1:13" x14ac:dyDescent="0.25">
      <c r="A25" s="74" t="s">
        <v>145</v>
      </c>
      <c r="B25" s="28"/>
      <c r="C25" s="77" t="str">
        <f>IF(B25="Seulement pendant les repas",1,IF(B25="Parfois entre les repas",2,IF(B25="Souvent entre les repas",3,IF(B25="Presque toujours",4," "))))</f>
        <v xml:space="preserve"> </v>
      </c>
      <c r="D25" s="27"/>
      <c r="E25" s="77" t="str">
        <f t="shared" ref="E25:G25" si="5">IF(D25="Seulement pendant les repas",1,IF(D25="Parfois entre les repas",2,IF(D25="Souvent entre les repas",3,IF(D25="Presque toujours",4," "))))</f>
        <v xml:space="preserve"> </v>
      </c>
      <c r="F25" s="27"/>
      <c r="G25" s="77" t="str">
        <f t="shared" si="5"/>
        <v xml:space="preserve"> </v>
      </c>
    </row>
    <row r="26" spans="1:13" ht="45" x14ac:dyDescent="0.25">
      <c r="A26" s="72" t="s">
        <v>146</v>
      </c>
      <c r="B26" s="116"/>
      <c r="C26" s="75">
        <f>IF(B26&lt;3,1,IF(B26&lt;5,2,IF(B26&lt;7,3,IF(B26&lt;9,4," pb "))))</f>
        <v>1</v>
      </c>
      <c r="D26" s="27"/>
      <c r="E26" s="75">
        <f t="shared" ref="E26:G26" si="6">IF(D26&lt;3,1,IF(D26&lt;5,2,IF(D26&lt;7,3,IF(D26&lt;9,4," pb "))))</f>
        <v>1</v>
      </c>
      <c r="F26" s="27"/>
      <c r="G26" s="75">
        <f t="shared" si="6"/>
        <v>1</v>
      </c>
    </row>
  </sheetData>
  <mergeCells count="6">
    <mergeCell ref="B4:C4"/>
    <mergeCell ref="D4:E4"/>
    <mergeCell ref="F4:G4"/>
    <mergeCell ref="B5:C5"/>
    <mergeCell ref="D5:E5"/>
    <mergeCell ref="F5:G5"/>
  </mergeCells>
  <conditionalFormatting sqref="E1:F2 B1:C2">
    <cfRule type="containsText" dxfId="13" priority="18" operator="containsText" text="Parfois">
      <formula>NOT(ISERROR(SEARCH("Parfois",B1)))</formula>
    </cfRule>
    <cfRule type="containsText" dxfId="12" priority="19" operator="containsText" text="Rarement">
      <formula>NOT(ISERROR(SEARCH("Rarement",B1)))</formula>
    </cfRule>
    <cfRule type="containsText" dxfId="11" priority="20" operator="containsText" text="Jamais">
      <formula>NOT(ISERROR(SEARCH("Jamais",B1)))</formula>
    </cfRule>
    <cfRule type="containsText" dxfId="10" priority="21" operator="containsText" text="Très souvent">
      <formula>NOT(ISERROR(SEARCH("Très souvent",B1)))</formula>
    </cfRule>
    <cfRule type="containsText" dxfId="9" priority="22" operator="containsText" text="souvent">
      <formula>NOT(ISERROR(SEARCH("souvent",B1)))</formula>
    </cfRule>
  </conditionalFormatting>
  <conditionalFormatting sqref="B3:G3 B28:G1048576 B27 D27:G27 E1:G2 B1:C2">
    <cfRule type="containsText" dxfId="8" priority="14" operator="containsText" text="totalement faux">
      <formula>NOT(ISERROR(SEARCH("totalement faux",B1)))</formula>
    </cfRule>
    <cfRule type="containsText" dxfId="7" priority="15" operator="containsText" text="plutôt faux">
      <formula>NOT(ISERROR(SEARCH("plutôt faux",B1)))</formula>
    </cfRule>
    <cfRule type="containsText" dxfId="6" priority="16" operator="containsText" text="totalement vrai">
      <formula>NOT(ISERROR(SEARCH("totalement vrai",B1)))</formula>
    </cfRule>
    <cfRule type="containsText" dxfId="5" priority="17" operator="containsText" text="plutôt vrai">
      <formula>NOT(ISERROR(SEARCH("plutôt vrai",B1)))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58"/>
  <sheetViews>
    <sheetView zoomScale="90" zoomScaleNormal="90" workbookViewId="0">
      <selection activeCell="B5" sqref="B5:C5"/>
    </sheetView>
  </sheetViews>
  <sheetFormatPr baseColWidth="10" defaultRowHeight="15" x14ac:dyDescent="0.25"/>
  <cols>
    <col min="1" max="1" width="79" style="78" customWidth="1"/>
    <col min="2" max="7" width="16.85546875" style="78" customWidth="1"/>
    <col min="8" max="9" width="11.42578125" style="78"/>
    <col min="10" max="10" width="14.42578125" style="78" customWidth="1"/>
    <col min="11" max="11" width="12.5703125" style="78" bestFit="1" customWidth="1"/>
    <col min="12" max="16384" width="11.42578125" style="78"/>
  </cols>
  <sheetData>
    <row r="1" spans="1:14" ht="21" x14ac:dyDescent="0.25">
      <c r="B1" s="79" t="s">
        <v>124</v>
      </c>
      <c r="C1" s="80"/>
      <c r="D1" s="80"/>
    </row>
    <row r="2" spans="1:14" x14ac:dyDescent="0.25">
      <c r="B2" s="81" t="s">
        <v>123</v>
      </c>
      <c r="C2" s="82"/>
      <c r="D2" s="82"/>
    </row>
    <row r="3" spans="1:14" x14ac:dyDescent="0.2">
      <c r="A3" s="81"/>
      <c r="B3" s="82"/>
      <c r="C3" s="82"/>
      <c r="D3" s="124"/>
    </row>
    <row r="4" spans="1:14" ht="21.75" thickBot="1" x14ac:dyDescent="0.3">
      <c r="A4" s="83"/>
      <c r="B4" s="135" t="s">
        <v>34</v>
      </c>
      <c r="C4" s="136"/>
      <c r="D4" s="135" t="s">
        <v>79</v>
      </c>
      <c r="E4" s="136"/>
      <c r="F4" s="135" t="s">
        <v>78</v>
      </c>
      <c r="G4" s="136"/>
      <c r="I4" s="84" t="s">
        <v>82</v>
      </c>
      <c r="K4" s="85"/>
    </row>
    <row r="5" spans="1:14" ht="15.75" thickTop="1" x14ac:dyDescent="0.25">
      <c r="A5" s="86" t="s">
        <v>89</v>
      </c>
      <c r="B5" s="137"/>
      <c r="C5" s="138"/>
      <c r="D5" s="139"/>
      <c r="E5" s="138"/>
      <c r="F5" s="140"/>
      <c r="G5" s="141"/>
      <c r="I5" s="87"/>
      <c r="L5" s="88"/>
      <c r="M5" s="88"/>
      <c r="N5" s="89"/>
    </row>
    <row r="6" spans="1:14" x14ac:dyDescent="0.2">
      <c r="A6" s="90" t="s">
        <v>90</v>
      </c>
      <c r="B6" s="28"/>
      <c r="C6" s="91">
        <f>IF(B6="jamais",1,IF(B6="rarement",2,IF(B6="parfois",3,IF(B6="souvent",4,IF(B6="très souvent",5,0)))))</f>
        <v>0</v>
      </c>
      <c r="D6" s="92"/>
      <c r="E6" s="93">
        <f>IF(D6="jamais",1,IF(D6="rarement",2,IF(D6="parfois",3,IF(D6="souvent",4,IF(D6="très souvent",5,0)))))</f>
        <v>0</v>
      </c>
      <c r="F6" s="92"/>
      <c r="G6" s="93">
        <f>IF(F6="jamais",1,IF(F6="rarement",2,IF(F6="parfois",3,IF(F6="souvent",4,IF(F6="très souvent",5,0)))))</f>
        <v>0</v>
      </c>
      <c r="I6" s="87"/>
      <c r="J6" s="94"/>
      <c r="K6" s="61" t="s">
        <v>34</v>
      </c>
      <c r="L6" s="61" t="s">
        <v>79</v>
      </c>
      <c r="M6" s="61" t="s">
        <v>78</v>
      </c>
      <c r="N6" s="95"/>
    </row>
    <row r="7" spans="1:14" x14ac:dyDescent="0.2">
      <c r="A7" s="96" t="s">
        <v>91</v>
      </c>
      <c r="B7" s="28"/>
      <c r="C7" s="97">
        <f t="shared" ref="C7:C38" si="0">IF(B7="jamais",1,IF(B7="rarement",2,IF(B7="parfois",3,IF(B7="souvent",4,IF(B7="très souvent",5,0)))))</f>
        <v>0</v>
      </c>
      <c r="D7" s="92"/>
      <c r="E7" s="98">
        <f t="shared" ref="E7:E38" si="1">IF(D7="jamais",1,IF(D7="rarement",2,IF(D7="parfois",3,IF(D7="souvent",4,IF(D7="très souvent",5,0)))))</f>
        <v>0</v>
      </c>
      <c r="F7" s="92"/>
      <c r="G7" s="98">
        <f t="shared" ref="G7:G38" si="2">IF(F7="jamais",1,IF(F7="rarement",2,IF(F7="parfois",3,IF(F7="souvent",4,IF(F7="très souvent",5,0)))))</f>
        <v>0</v>
      </c>
      <c r="I7" s="87"/>
      <c r="J7" s="99" t="s">
        <v>76</v>
      </c>
      <c r="K7" s="100"/>
      <c r="L7" s="92"/>
      <c r="M7" s="92"/>
      <c r="N7" s="95"/>
    </row>
    <row r="8" spans="1:14" x14ac:dyDescent="0.2">
      <c r="A8" s="96" t="s">
        <v>92</v>
      </c>
      <c r="B8" s="28"/>
      <c r="C8" s="97">
        <f t="shared" si="0"/>
        <v>0</v>
      </c>
      <c r="D8" s="92"/>
      <c r="E8" s="98">
        <f t="shared" si="1"/>
        <v>0</v>
      </c>
      <c r="F8" s="92"/>
      <c r="G8" s="98">
        <f t="shared" si="2"/>
        <v>0</v>
      </c>
      <c r="I8" s="87"/>
      <c r="J8" s="99" t="s">
        <v>74</v>
      </c>
      <c r="K8" s="125"/>
      <c r="L8" s="92"/>
      <c r="M8" s="92"/>
      <c r="N8" s="95"/>
    </row>
    <row r="9" spans="1:14" x14ac:dyDescent="0.2">
      <c r="A9" s="101" t="s">
        <v>93</v>
      </c>
      <c r="B9" s="28"/>
      <c r="C9" s="102">
        <f t="shared" si="0"/>
        <v>0</v>
      </c>
      <c r="D9" s="92"/>
      <c r="E9" s="103">
        <f t="shared" si="1"/>
        <v>0</v>
      </c>
      <c r="F9" s="92"/>
      <c r="G9" s="103">
        <f t="shared" si="2"/>
        <v>0</v>
      </c>
      <c r="I9" s="87"/>
      <c r="J9" s="104" t="s">
        <v>177</v>
      </c>
      <c r="K9" s="104">
        <f>AVERAGE(C9,C12,C16,C19,C22,C24,C27,C31,C34,C36)</f>
        <v>0</v>
      </c>
      <c r="L9" s="104">
        <f>AVERAGE(E9,E12,E16,E19,E22,E24,E27,E31,E34,E36)</f>
        <v>0</v>
      </c>
      <c r="M9" s="104">
        <f>AVERAGE(G9,G12,G16,G19,G22,G24,G27,G31,G34,G36)</f>
        <v>0</v>
      </c>
      <c r="N9" s="95"/>
    </row>
    <row r="10" spans="1:14" x14ac:dyDescent="0.2">
      <c r="A10" s="90" t="s">
        <v>94</v>
      </c>
      <c r="B10" s="28"/>
      <c r="C10" s="91">
        <f t="shared" si="0"/>
        <v>0</v>
      </c>
      <c r="D10" s="92"/>
      <c r="E10" s="93">
        <f t="shared" si="1"/>
        <v>0</v>
      </c>
      <c r="F10" s="92"/>
      <c r="G10" s="93">
        <f t="shared" si="2"/>
        <v>0</v>
      </c>
      <c r="I10" s="87"/>
      <c r="J10" s="105" t="s">
        <v>178</v>
      </c>
      <c r="K10" s="106">
        <f>AVERAGE(C6,C10,C18,C21,C25,C28,C30,C35,C37)</f>
        <v>0</v>
      </c>
      <c r="L10" s="106">
        <f>AVERAGE(E6,E10,E18,E21,E25,E28,E30,E35,E37)</f>
        <v>0</v>
      </c>
      <c r="M10" s="106">
        <f>AVERAGE(G6,G10,G18,G21,G25,G28,G30,G35,G37)</f>
        <v>0</v>
      </c>
      <c r="N10" s="95"/>
    </row>
    <row r="11" spans="1:14" ht="30" x14ac:dyDescent="0.2">
      <c r="A11" s="96" t="s">
        <v>95</v>
      </c>
      <c r="B11" s="28"/>
      <c r="C11" s="97">
        <f t="shared" si="0"/>
        <v>0</v>
      </c>
      <c r="D11" s="92"/>
      <c r="E11" s="98">
        <f t="shared" si="1"/>
        <v>0</v>
      </c>
      <c r="F11" s="92"/>
      <c r="G11" s="98">
        <f t="shared" si="2"/>
        <v>0</v>
      </c>
      <c r="I11" s="87"/>
      <c r="J11" s="107" t="s">
        <v>179</v>
      </c>
      <c r="K11" s="108">
        <f>AVERAGE(C7:C8,C11,C13:C15,C17,C20,C23,C26,C32:C33,C29,C38)</f>
        <v>0</v>
      </c>
      <c r="L11" s="108">
        <f>AVERAGE(E7:E8,E11,E13:E15,E17,E20,E23,E26,E29,E32:E33,E38)</f>
        <v>0</v>
      </c>
      <c r="M11" s="108">
        <f>AVERAGE(G7:G8,G11,G13:G15,G17,G20,G23,G26,G29,G32:G33,G38)</f>
        <v>0</v>
      </c>
      <c r="N11" s="95"/>
    </row>
    <row r="12" spans="1:14" ht="30" x14ac:dyDescent="0.2">
      <c r="A12" s="101" t="s">
        <v>96</v>
      </c>
      <c r="B12" s="28"/>
      <c r="C12" s="102">
        <f t="shared" si="0"/>
        <v>0</v>
      </c>
      <c r="D12" s="92"/>
      <c r="E12" s="103">
        <f t="shared" si="1"/>
        <v>0</v>
      </c>
      <c r="F12" s="92"/>
      <c r="G12" s="103">
        <f t="shared" si="2"/>
        <v>0</v>
      </c>
      <c r="I12" s="87"/>
      <c r="J12" s="109" t="s">
        <v>180</v>
      </c>
      <c r="K12" s="92" t="str">
        <f>IF(K9&lt;3,"non","oui")</f>
        <v>non</v>
      </c>
      <c r="L12" s="92" t="str">
        <f t="shared" ref="L12:M12" si="3">IF(L9&lt;3,"non","oui")</f>
        <v>non</v>
      </c>
      <c r="M12" s="92" t="str">
        <f t="shared" si="3"/>
        <v>non</v>
      </c>
      <c r="N12" s="95"/>
    </row>
    <row r="13" spans="1:14" x14ac:dyDescent="0.2">
      <c r="A13" s="96" t="s">
        <v>97</v>
      </c>
      <c r="B13" s="28"/>
      <c r="C13" s="97">
        <f t="shared" si="0"/>
        <v>0</v>
      </c>
      <c r="D13" s="92"/>
      <c r="E13" s="98">
        <f t="shared" si="1"/>
        <v>0</v>
      </c>
      <c r="F13" s="92"/>
      <c r="G13" s="98">
        <f t="shared" si="2"/>
        <v>0</v>
      </c>
      <c r="I13" s="87"/>
      <c r="J13" s="109" t="s">
        <v>181</v>
      </c>
      <c r="K13" s="92" t="str">
        <f t="shared" ref="K13:M14" si="4">IF(K10&lt;3,"non","oui")</f>
        <v>non</v>
      </c>
      <c r="L13" s="92" t="str">
        <f t="shared" si="4"/>
        <v>non</v>
      </c>
      <c r="M13" s="92" t="str">
        <f t="shared" si="4"/>
        <v>non</v>
      </c>
      <c r="N13" s="95"/>
    </row>
    <row r="14" spans="1:14" ht="30" x14ac:dyDescent="0.2">
      <c r="A14" s="96" t="s">
        <v>98</v>
      </c>
      <c r="B14" s="28"/>
      <c r="C14" s="97">
        <f t="shared" si="0"/>
        <v>0</v>
      </c>
      <c r="D14" s="92"/>
      <c r="E14" s="98">
        <f t="shared" si="1"/>
        <v>0</v>
      </c>
      <c r="F14" s="92"/>
      <c r="G14" s="98">
        <f t="shared" si="2"/>
        <v>0</v>
      </c>
      <c r="I14" s="87"/>
      <c r="J14" s="109" t="s">
        <v>182</v>
      </c>
      <c r="K14" s="92" t="str">
        <f t="shared" si="4"/>
        <v>non</v>
      </c>
      <c r="L14" s="92" t="str">
        <f t="shared" si="4"/>
        <v>non</v>
      </c>
      <c r="M14" s="92" t="str">
        <f t="shared" si="4"/>
        <v>non</v>
      </c>
      <c r="N14" s="95"/>
    </row>
    <row r="15" spans="1:14" ht="15.75" thickBot="1" x14ac:dyDescent="0.25">
      <c r="A15" s="96" t="s">
        <v>99</v>
      </c>
      <c r="B15" s="28"/>
      <c r="C15" s="97">
        <f t="shared" si="0"/>
        <v>0</v>
      </c>
      <c r="D15" s="92"/>
      <c r="E15" s="98">
        <f t="shared" si="1"/>
        <v>0</v>
      </c>
      <c r="F15" s="92"/>
      <c r="G15" s="98">
        <f t="shared" si="2"/>
        <v>0</v>
      </c>
      <c r="I15" s="110"/>
      <c r="J15" s="85"/>
      <c r="K15" s="85"/>
      <c r="L15" s="85"/>
      <c r="M15" s="85"/>
      <c r="N15" s="111"/>
    </row>
    <row r="16" spans="1:14" ht="30.75" thickTop="1" x14ac:dyDescent="0.2">
      <c r="A16" s="101" t="s">
        <v>100</v>
      </c>
      <c r="B16" s="28"/>
      <c r="C16" s="102">
        <f t="shared" si="0"/>
        <v>0</v>
      </c>
      <c r="D16" s="92"/>
      <c r="E16" s="103">
        <f t="shared" si="1"/>
        <v>0</v>
      </c>
      <c r="F16" s="92"/>
      <c r="G16" s="103">
        <f t="shared" si="2"/>
        <v>0</v>
      </c>
    </row>
    <row r="17" spans="1:46" ht="30" x14ac:dyDescent="0.2">
      <c r="A17" s="96" t="s">
        <v>101</v>
      </c>
      <c r="B17" s="28"/>
      <c r="C17" s="97">
        <f t="shared" si="0"/>
        <v>0</v>
      </c>
      <c r="D17" s="92"/>
      <c r="E17" s="98">
        <f t="shared" si="1"/>
        <v>0</v>
      </c>
      <c r="F17" s="92"/>
      <c r="G17" s="98">
        <f t="shared" si="2"/>
        <v>0</v>
      </c>
      <c r="J17" s="112" t="s">
        <v>185</v>
      </c>
    </row>
    <row r="18" spans="1:46" x14ac:dyDescent="0.2">
      <c r="A18" s="90" t="s">
        <v>102</v>
      </c>
      <c r="B18" s="28"/>
      <c r="C18" s="91">
        <f t="shared" si="0"/>
        <v>0</v>
      </c>
      <c r="D18" s="92"/>
      <c r="E18" s="93">
        <f t="shared" si="1"/>
        <v>0</v>
      </c>
      <c r="F18" s="92"/>
      <c r="G18" s="93">
        <f t="shared" si="2"/>
        <v>0</v>
      </c>
      <c r="J18" s="113" t="s">
        <v>186</v>
      </c>
      <c r="K18" s="113" t="s">
        <v>187</v>
      </c>
      <c r="L18" s="113" t="s">
        <v>188</v>
      </c>
      <c r="M18" s="113" t="s">
        <v>189</v>
      </c>
      <c r="N18" s="113" t="s">
        <v>190</v>
      </c>
    </row>
    <row r="19" spans="1:46" x14ac:dyDescent="0.2">
      <c r="A19" s="101" t="s">
        <v>103</v>
      </c>
      <c r="B19" s="28"/>
      <c r="C19" s="102">
        <f t="shared" si="0"/>
        <v>0</v>
      </c>
      <c r="D19" s="92"/>
      <c r="E19" s="103">
        <f t="shared" si="1"/>
        <v>0</v>
      </c>
      <c r="F19" s="92"/>
      <c r="G19" s="103">
        <f t="shared" si="2"/>
        <v>0</v>
      </c>
      <c r="J19" s="113" t="s">
        <v>184</v>
      </c>
      <c r="K19" s="113"/>
      <c r="L19" s="113"/>
      <c r="M19" s="113"/>
      <c r="N19" s="113"/>
    </row>
    <row r="20" spans="1:46" ht="30" x14ac:dyDescent="0.25">
      <c r="A20" s="96" t="s">
        <v>104</v>
      </c>
      <c r="B20" s="28"/>
      <c r="C20" s="97">
        <f t="shared" si="0"/>
        <v>0</v>
      </c>
      <c r="D20" s="92"/>
      <c r="E20" s="98">
        <f t="shared" si="1"/>
        <v>0</v>
      </c>
      <c r="F20" s="92"/>
      <c r="G20" s="98">
        <f t="shared" si="2"/>
        <v>0</v>
      </c>
      <c r="AF20"/>
      <c r="AG20"/>
      <c r="AH20"/>
      <c r="AI20"/>
      <c r="AJ20"/>
      <c r="AK20"/>
      <c r="AL20"/>
      <c r="AM20"/>
      <c r="AN20"/>
      <c r="AO20"/>
      <c r="AP20"/>
      <c r="AQ20"/>
    </row>
    <row r="21" spans="1:46" x14ac:dyDescent="0.25">
      <c r="A21" s="90" t="s">
        <v>105</v>
      </c>
      <c r="B21" s="28"/>
      <c r="C21" s="91">
        <f t="shared" si="0"/>
        <v>0</v>
      </c>
      <c r="D21" s="92"/>
      <c r="E21" s="93">
        <f t="shared" si="1"/>
        <v>0</v>
      </c>
      <c r="F21" s="92"/>
      <c r="G21" s="93">
        <f t="shared" si="2"/>
        <v>0</v>
      </c>
      <c r="J21" s="114" t="s">
        <v>199</v>
      </c>
      <c r="AF21"/>
      <c r="AG21"/>
      <c r="AH21"/>
      <c r="AI21"/>
      <c r="AJ21"/>
      <c r="AK21"/>
      <c r="AL21"/>
      <c r="AM21"/>
      <c r="AN21"/>
      <c r="AO21"/>
      <c r="AP21"/>
      <c r="AQ21"/>
    </row>
    <row r="22" spans="1:46" x14ac:dyDescent="0.25">
      <c r="A22" s="101" t="s">
        <v>106</v>
      </c>
      <c r="B22" s="28"/>
      <c r="C22" s="102">
        <f t="shared" si="0"/>
        <v>0</v>
      </c>
      <c r="D22" s="92"/>
      <c r="E22" s="103">
        <f t="shared" si="1"/>
        <v>0</v>
      </c>
      <c r="F22" s="92"/>
      <c r="G22" s="103">
        <f t="shared" si="2"/>
        <v>0</v>
      </c>
      <c r="AF22"/>
      <c r="AG22"/>
      <c r="AH22"/>
      <c r="AI22"/>
      <c r="AJ22"/>
      <c r="AK22"/>
      <c r="AL22"/>
      <c r="AM22"/>
      <c r="AN22"/>
      <c r="AO22"/>
      <c r="AP22"/>
      <c r="AQ22"/>
    </row>
    <row r="23" spans="1:46" ht="30" x14ac:dyDescent="0.25">
      <c r="A23" s="96" t="s">
        <v>107</v>
      </c>
      <c r="B23" s="28"/>
      <c r="C23" s="97">
        <f t="shared" si="0"/>
        <v>0</v>
      </c>
      <c r="D23" s="92"/>
      <c r="E23" s="98">
        <f t="shared" si="1"/>
        <v>0</v>
      </c>
      <c r="F23" s="92"/>
      <c r="G23" s="98">
        <f t="shared" si="2"/>
        <v>0</v>
      </c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6" x14ac:dyDescent="0.25">
      <c r="A24" s="101" t="s">
        <v>108</v>
      </c>
      <c r="B24" s="28"/>
      <c r="C24" s="102">
        <f t="shared" si="0"/>
        <v>0</v>
      </c>
      <c r="D24" s="92"/>
      <c r="E24" s="103">
        <f t="shared" si="1"/>
        <v>0</v>
      </c>
      <c r="F24" s="92"/>
      <c r="G24" s="103">
        <f t="shared" si="2"/>
        <v>0</v>
      </c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6" ht="30" x14ac:dyDescent="0.25">
      <c r="A25" s="90" t="s">
        <v>109</v>
      </c>
      <c r="B25" s="28"/>
      <c r="C25" s="91">
        <f t="shared" si="0"/>
        <v>0</v>
      </c>
      <c r="D25" s="92"/>
      <c r="E25" s="93">
        <f t="shared" si="1"/>
        <v>0</v>
      </c>
      <c r="F25" s="92"/>
      <c r="G25" s="93">
        <f t="shared" si="2"/>
        <v>0</v>
      </c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</row>
    <row r="26" spans="1:46" x14ac:dyDescent="0.25">
      <c r="A26" s="96" t="s">
        <v>110</v>
      </c>
      <c r="B26" s="28"/>
      <c r="C26" s="97">
        <f t="shared" si="0"/>
        <v>0</v>
      </c>
      <c r="D26" s="92"/>
      <c r="E26" s="98">
        <f t="shared" si="1"/>
        <v>0</v>
      </c>
      <c r="F26" s="92"/>
      <c r="G26" s="98">
        <f t="shared" si="2"/>
        <v>0</v>
      </c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</row>
    <row r="27" spans="1:46" x14ac:dyDescent="0.25">
      <c r="A27" s="101" t="s">
        <v>111</v>
      </c>
      <c r="B27" s="28"/>
      <c r="C27" s="102">
        <f t="shared" si="0"/>
        <v>0</v>
      </c>
      <c r="D27" s="92"/>
      <c r="E27" s="103">
        <f t="shared" si="1"/>
        <v>0</v>
      </c>
      <c r="F27" s="92"/>
      <c r="G27" s="103">
        <f t="shared" si="2"/>
        <v>0</v>
      </c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</row>
    <row r="28" spans="1:46" ht="30" x14ac:dyDescent="0.25">
      <c r="A28" s="90" t="s">
        <v>112</v>
      </c>
      <c r="B28" s="28"/>
      <c r="C28" s="91">
        <f t="shared" si="0"/>
        <v>0</v>
      </c>
      <c r="D28" s="92"/>
      <c r="E28" s="93">
        <f t="shared" si="1"/>
        <v>0</v>
      </c>
      <c r="F28" s="92"/>
      <c r="G28" s="93">
        <f t="shared" si="2"/>
        <v>0</v>
      </c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</row>
    <row r="29" spans="1:46" ht="30" x14ac:dyDescent="0.2">
      <c r="A29" s="96" t="s">
        <v>113</v>
      </c>
      <c r="B29" s="28"/>
      <c r="C29" s="97">
        <f t="shared" si="0"/>
        <v>0</v>
      </c>
      <c r="D29" s="92"/>
      <c r="E29" s="98">
        <f t="shared" si="1"/>
        <v>0</v>
      </c>
      <c r="F29" s="92"/>
      <c r="G29" s="98">
        <f t="shared" si="2"/>
        <v>0</v>
      </c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</row>
    <row r="30" spans="1:46" x14ac:dyDescent="0.2">
      <c r="A30" s="90" t="s">
        <v>114</v>
      </c>
      <c r="B30" s="28"/>
      <c r="C30" s="91">
        <f t="shared" si="0"/>
        <v>0</v>
      </c>
      <c r="D30" s="92"/>
      <c r="E30" s="93">
        <f t="shared" si="1"/>
        <v>0</v>
      </c>
      <c r="F30" s="92"/>
      <c r="G30" s="93">
        <f t="shared" si="2"/>
        <v>0</v>
      </c>
      <c r="J30" s="113"/>
      <c r="K30" s="113"/>
      <c r="L30" s="113"/>
      <c r="M30" s="113"/>
      <c r="N30" s="113"/>
      <c r="O30" s="113"/>
      <c r="P30" s="113"/>
      <c r="Q30" s="113"/>
      <c r="R30" s="113"/>
      <c r="S30" s="113"/>
      <c r="T30" s="113"/>
      <c r="U30" s="113"/>
      <c r="V30" s="113"/>
      <c r="W30" s="113"/>
      <c r="X30" s="113"/>
      <c r="Y30" s="113"/>
      <c r="Z30" s="113"/>
      <c r="AA30" s="113"/>
      <c r="AB30" s="113"/>
      <c r="AC30" s="113"/>
      <c r="AD30" s="113"/>
      <c r="AE30" s="113"/>
      <c r="AF30" s="113"/>
    </row>
    <row r="31" spans="1:46" ht="30" x14ac:dyDescent="0.2">
      <c r="A31" s="101" t="s">
        <v>115</v>
      </c>
      <c r="B31" s="28"/>
      <c r="C31" s="102">
        <f t="shared" si="0"/>
        <v>0</v>
      </c>
      <c r="D31" s="92"/>
      <c r="E31" s="103">
        <f t="shared" si="1"/>
        <v>0</v>
      </c>
      <c r="F31" s="92"/>
      <c r="G31" s="103">
        <f t="shared" si="2"/>
        <v>0</v>
      </c>
      <c r="J31" s="113"/>
      <c r="K31" s="113"/>
      <c r="L31" s="113"/>
      <c r="M31" s="113"/>
      <c r="N31" s="113"/>
      <c r="O31" s="113"/>
      <c r="P31" s="113"/>
      <c r="Q31" s="113"/>
      <c r="R31" s="113"/>
      <c r="S31" s="113"/>
      <c r="T31" s="113"/>
      <c r="U31" s="113"/>
      <c r="V31" s="113"/>
      <c r="W31" s="113"/>
      <c r="X31" s="113"/>
      <c r="Y31" s="113"/>
      <c r="Z31" s="113"/>
      <c r="AA31" s="113"/>
      <c r="AB31" s="113"/>
      <c r="AC31" s="113"/>
      <c r="AD31" s="113"/>
      <c r="AE31" s="113"/>
      <c r="AF31" s="113"/>
    </row>
    <row r="32" spans="1:46" x14ac:dyDescent="0.2">
      <c r="A32" s="96" t="s">
        <v>116</v>
      </c>
      <c r="B32" s="28"/>
      <c r="C32" s="97">
        <f t="shared" si="0"/>
        <v>0</v>
      </c>
      <c r="D32" s="92"/>
      <c r="E32" s="98">
        <f t="shared" si="1"/>
        <v>0</v>
      </c>
      <c r="F32" s="92"/>
      <c r="G32" s="98">
        <f t="shared" si="2"/>
        <v>0</v>
      </c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</row>
    <row r="33" spans="1:32" ht="30" x14ac:dyDescent="0.2">
      <c r="A33" s="96" t="s">
        <v>117</v>
      </c>
      <c r="B33" s="28"/>
      <c r="C33" s="97">
        <f t="shared" si="0"/>
        <v>0</v>
      </c>
      <c r="D33" s="92"/>
      <c r="E33" s="98">
        <f t="shared" si="1"/>
        <v>0</v>
      </c>
      <c r="F33" s="92"/>
      <c r="G33" s="98">
        <f t="shared" si="2"/>
        <v>0</v>
      </c>
      <c r="J33" s="113"/>
      <c r="K33" s="113"/>
      <c r="L33" s="113"/>
      <c r="M33" s="113"/>
      <c r="N33" s="113"/>
      <c r="O33" s="113"/>
      <c r="P33" s="113"/>
      <c r="Q33" s="113"/>
      <c r="R33" s="113"/>
      <c r="S33" s="113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/>
      <c r="AE33" s="113"/>
      <c r="AF33" s="113"/>
    </row>
    <row r="34" spans="1:32" ht="30" x14ac:dyDescent="0.2">
      <c r="A34" s="101" t="s">
        <v>118</v>
      </c>
      <c r="B34" s="28"/>
      <c r="C34" s="102">
        <f t="shared" si="0"/>
        <v>0</v>
      </c>
      <c r="D34" s="92"/>
      <c r="E34" s="103">
        <f t="shared" si="1"/>
        <v>0</v>
      </c>
      <c r="F34" s="92"/>
      <c r="G34" s="103">
        <f t="shared" si="2"/>
        <v>0</v>
      </c>
      <c r="J34" s="113"/>
      <c r="K34" s="113"/>
      <c r="L34" s="113"/>
      <c r="M34" s="113"/>
      <c r="N34" s="113"/>
      <c r="O34" s="113"/>
      <c r="P34" s="113"/>
      <c r="Q34" s="113"/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/>
      <c r="AE34" s="113"/>
      <c r="AF34" s="113"/>
    </row>
    <row r="35" spans="1:32" x14ac:dyDescent="0.2">
      <c r="A35" s="90" t="s">
        <v>119</v>
      </c>
      <c r="B35" s="28"/>
      <c r="C35" s="91">
        <f t="shared" si="0"/>
        <v>0</v>
      </c>
      <c r="D35" s="92"/>
      <c r="E35" s="93">
        <f t="shared" si="1"/>
        <v>0</v>
      </c>
      <c r="F35" s="92"/>
      <c r="G35" s="93">
        <f t="shared" si="2"/>
        <v>0</v>
      </c>
      <c r="J35" s="113"/>
      <c r="K35" s="113"/>
      <c r="L35" s="113"/>
      <c r="M35" s="113"/>
      <c r="N35" s="113"/>
      <c r="O35" s="113"/>
      <c r="P35" s="113"/>
      <c r="Q35" s="113"/>
      <c r="R35" s="113"/>
      <c r="S35" s="113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113"/>
      <c r="AE35" s="113"/>
      <c r="AF35" s="113"/>
    </row>
    <row r="36" spans="1:32" x14ac:dyDescent="0.2">
      <c r="A36" s="101" t="s">
        <v>120</v>
      </c>
      <c r="B36" s="28"/>
      <c r="C36" s="102">
        <f t="shared" si="0"/>
        <v>0</v>
      </c>
      <c r="D36" s="92"/>
      <c r="E36" s="103">
        <f t="shared" si="1"/>
        <v>0</v>
      </c>
      <c r="F36" s="92"/>
      <c r="G36" s="103">
        <f t="shared" si="2"/>
        <v>0</v>
      </c>
      <c r="J36" s="113"/>
      <c r="K36" s="113"/>
      <c r="L36" s="113"/>
      <c r="M36" s="113"/>
      <c r="N36" s="113"/>
      <c r="O36" s="113"/>
      <c r="P36" s="113"/>
      <c r="Q36" s="113"/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/>
      <c r="AE36" s="113"/>
      <c r="AF36" s="113"/>
    </row>
    <row r="37" spans="1:32" x14ac:dyDescent="0.2">
      <c r="A37" s="90" t="s">
        <v>121</v>
      </c>
      <c r="B37" s="28"/>
      <c r="C37" s="91">
        <f t="shared" si="0"/>
        <v>0</v>
      </c>
      <c r="D37" s="92"/>
      <c r="E37" s="93">
        <f t="shared" si="1"/>
        <v>0</v>
      </c>
      <c r="F37" s="92"/>
      <c r="G37" s="93">
        <f t="shared" si="2"/>
        <v>0</v>
      </c>
      <c r="J37" s="113"/>
      <c r="K37" s="113"/>
      <c r="L37" s="113"/>
      <c r="M37" s="113"/>
      <c r="N37" s="113"/>
      <c r="O37" s="113"/>
      <c r="P37" s="113"/>
      <c r="Q37" s="113"/>
      <c r="R37" s="113"/>
      <c r="S37" s="113"/>
      <c r="T37" s="113"/>
      <c r="U37" s="113"/>
      <c r="V37" s="113"/>
      <c r="W37" s="113"/>
      <c r="X37" s="113"/>
      <c r="Y37" s="113"/>
      <c r="Z37" s="113"/>
      <c r="AA37" s="113"/>
      <c r="AB37" s="113"/>
      <c r="AC37" s="113"/>
      <c r="AD37" s="113"/>
      <c r="AE37" s="113"/>
      <c r="AF37" s="113"/>
    </row>
    <row r="38" spans="1:32" x14ac:dyDescent="0.2">
      <c r="A38" s="96" t="s">
        <v>122</v>
      </c>
      <c r="B38" s="28"/>
      <c r="C38" s="97">
        <f t="shared" si="0"/>
        <v>0</v>
      </c>
      <c r="D38" s="92"/>
      <c r="E38" s="98">
        <f t="shared" si="1"/>
        <v>0</v>
      </c>
      <c r="F38" s="92"/>
      <c r="G38" s="98">
        <f t="shared" si="2"/>
        <v>0</v>
      </c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/>
      <c r="AE38" s="113"/>
      <c r="AF38" s="113"/>
    </row>
    <row r="39" spans="1:32" x14ac:dyDescent="0.25">
      <c r="D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113"/>
      <c r="AE39" s="113"/>
      <c r="AF39" s="113"/>
    </row>
    <row r="40" spans="1:32" x14ac:dyDescent="0.25">
      <c r="J40" s="113"/>
      <c r="K40" s="113"/>
      <c r="L40" s="113"/>
      <c r="M40" s="113"/>
      <c r="N40" s="113"/>
      <c r="O40" s="113"/>
      <c r="P40" s="113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/>
      <c r="AE40" s="113"/>
      <c r="AF40" s="113"/>
    </row>
    <row r="41" spans="1:32" x14ac:dyDescent="0.25">
      <c r="J41" s="113"/>
      <c r="K41" s="113"/>
      <c r="L41" s="113"/>
      <c r="M41" s="113"/>
      <c r="N41" s="113"/>
      <c r="O41" s="113"/>
      <c r="P41" s="113"/>
      <c r="Q41" s="113"/>
      <c r="R41" s="113"/>
      <c r="S41" s="113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/>
      <c r="AE41" s="113"/>
      <c r="AF41" s="113"/>
    </row>
    <row r="42" spans="1:32" x14ac:dyDescent="0.25">
      <c r="J42" s="113"/>
      <c r="K42" s="113"/>
      <c r="L42" s="113"/>
      <c r="M42" s="113"/>
      <c r="N42" s="113"/>
      <c r="O42" s="113"/>
      <c r="P42" s="113"/>
      <c r="Q42" s="113"/>
      <c r="R42" s="113"/>
      <c r="S42" s="113"/>
      <c r="T42" s="113"/>
      <c r="U42" s="113"/>
      <c r="V42" s="113"/>
      <c r="W42" s="113"/>
      <c r="X42" s="113"/>
      <c r="Y42" s="113"/>
      <c r="Z42" s="113"/>
      <c r="AA42" s="113"/>
      <c r="AB42" s="113"/>
      <c r="AC42" s="113"/>
      <c r="AD42" s="113"/>
      <c r="AE42" s="113"/>
      <c r="AF42" s="113"/>
    </row>
    <row r="43" spans="1:32" x14ac:dyDescent="0.25">
      <c r="J43" s="113"/>
      <c r="K43" s="113"/>
      <c r="L43" s="113"/>
      <c r="M43" s="113"/>
      <c r="N43" s="113"/>
      <c r="O43" s="113"/>
      <c r="P43" s="113"/>
      <c r="Q43" s="113"/>
      <c r="R43" s="113"/>
      <c r="S43" s="113"/>
      <c r="T43" s="113"/>
      <c r="U43" s="113"/>
      <c r="V43" s="113"/>
      <c r="W43" s="113"/>
      <c r="X43" s="113"/>
      <c r="Y43" s="113"/>
      <c r="Z43" s="113"/>
      <c r="AA43" s="113"/>
      <c r="AB43" s="113"/>
      <c r="AC43" s="113"/>
      <c r="AD43" s="113"/>
      <c r="AE43" s="113"/>
      <c r="AF43" s="113"/>
    </row>
    <row r="44" spans="1:32" x14ac:dyDescent="0.25">
      <c r="J44" s="113"/>
      <c r="K44" s="113"/>
      <c r="L44" s="113"/>
      <c r="M44" s="113"/>
      <c r="N44" s="113"/>
      <c r="O44" s="113"/>
      <c r="P44" s="113"/>
      <c r="Q44" s="113"/>
      <c r="R44" s="113"/>
      <c r="S44" s="113"/>
      <c r="T44" s="113"/>
      <c r="U44" s="113"/>
      <c r="V44" s="113"/>
      <c r="W44" s="113"/>
      <c r="X44" s="113"/>
      <c r="Y44" s="113"/>
      <c r="Z44" s="113"/>
      <c r="AA44" s="113"/>
      <c r="AB44" s="113"/>
      <c r="AC44" s="113"/>
      <c r="AD44" s="113"/>
      <c r="AE44" s="113"/>
      <c r="AF44" s="113"/>
    </row>
    <row r="45" spans="1:32" x14ac:dyDescent="0.25">
      <c r="J45" s="113"/>
      <c r="K45" s="113"/>
      <c r="L45" s="113"/>
      <c r="M45" s="113"/>
      <c r="N45" s="113"/>
      <c r="O45" s="113"/>
      <c r="P45" s="113"/>
      <c r="Q45" s="113"/>
      <c r="R45" s="113"/>
      <c r="S45" s="113"/>
      <c r="T45" s="113"/>
      <c r="U45" s="113"/>
      <c r="V45" s="113"/>
      <c r="W45" s="113"/>
      <c r="X45" s="113"/>
      <c r="Y45" s="113"/>
      <c r="Z45" s="113"/>
      <c r="AA45" s="113"/>
      <c r="AB45" s="113"/>
      <c r="AC45" s="113"/>
      <c r="AD45" s="113"/>
      <c r="AE45" s="113"/>
      <c r="AF45" s="113"/>
    </row>
    <row r="46" spans="1:32" x14ac:dyDescent="0.25">
      <c r="J46" s="113"/>
      <c r="K46" s="113"/>
      <c r="L46" s="113"/>
      <c r="M46" s="113"/>
      <c r="N46" s="113"/>
      <c r="O46" s="113"/>
      <c r="P46" s="113"/>
      <c r="Q46" s="113"/>
      <c r="R46" s="113"/>
      <c r="S46" s="113"/>
      <c r="T46" s="113"/>
      <c r="U46" s="113"/>
      <c r="V46" s="113"/>
      <c r="W46" s="113"/>
      <c r="X46" s="113"/>
      <c r="Y46" s="113"/>
      <c r="Z46" s="113"/>
      <c r="AA46" s="113"/>
      <c r="AB46" s="113"/>
      <c r="AC46" s="113"/>
      <c r="AD46" s="113"/>
      <c r="AE46" s="113"/>
      <c r="AF46" s="113"/>
    </row>
    <row r="47" spans="1:32" x14ac:dyDescent="0.25">
      <c r="J47" s="113"/>
      <c r="K47" s="113"/>
      <c r="L47" s="113"/>
      <c r="M47" s="113"/>
      <c r="N47" s="113"/>
      <c r="O47" s="113"/>
      <c r="P47" s="113"/>
      <c r="Q47" s="113"/>
      <c r="R47" s="113"/>
      <c r="S47" s="113"/>
      <c r="T47" s="113"/>
      <c r="U47" s="113"/>
      <c r="V47" s="113"/>
      <c r="W47" s="113"/>
      <c r="X47" s="113"/>
      <c r="Y47" s="113"/>
      <c r="Z47" s="113"/>
      <c r="AA47" s="113"/>
      <c r="AB47" s="113"/>
      <c r="AC47" s="113"/>
      <c r="AD47" s="113"/>
      <c r="AE47" s="113"/>
      <c r="AF47" s="113"/>
    </row>
    <row r="48" spans="1:32" x14ac:dyDescent="0.25">
      <c r="J48" s="113"/>
      <c r="K48" s="113"/>
      <c r="L48" s="113"/>
      <c r="M48" s="113"/>
      <c r="N48" s="113"/>
      <c r="O48" s="113"/>
      <c r="P48" s="113"/>
      <c r="Q48" s="113"/>
      <c r="R48" s="113"/>
      <c r="S48" s="113"/>
      <c r="T48" s="113"/>
      <c r="U48" s="113"/>
      <c r="V48" s="113"/>
      <c r="W48" s="113"/>
      <c r="X48" s="113"/>
      <c r="Y48" s="113"/>
      <c r="Z48" s="113"/>
      <c r="AA48" s="113"/>
      <c r="AB48" s="113"/>
      <c r="AC48" s="113"/>
      <c r="AD48" s="113"/>
      <c r="AE48" s="113"/>
      <c r="AF48" s="113"/>
    </row>
    <row r="49" spans="10:32" x14ac:dyDescent="0.25">
      <c r="J49" s="113"/>
      <c r="K49" s="113"/>
      <c r="L49" s="113"/>
      <c r="M49" s="113"/>
      <c r="N49" s="113"/>
      <c r="O49" s="113"/>
      <c r="P49" s="113"/>
      <c r="Q49" s="113"/>
      <c r="R49" s="113"/>
      <c r="S49" s="113"/>
      <c r="T49" s="113"/>
      <c r="U49" s="113"/>
      <c r="V49" s="113"/>
      <c r="W49" s="113"/>
      <c r="X49" s="113"/>
      <c r="Y49" s="113"/>
      <c r="Z49" s="113"/>
      <c r="AA49" s="113"/>
      <c r="AB49" s="113"/>
      <c r="AC49" s="113"/>
      <c r="AD49" s="113"/>
      <c r="AE49" s="113"/>
      <c r="AF49" s="113"/>
    </row>
    <row r="50" spans="10:32" x14ac:dyDescent="0.25">
      <c r="J50" s="113"/>
      <c r="K50" s="113"/>
      <c r="L50" s="113"/>
      <c r="M50" s="113"/>
      <c r="N50" s="113"/>
      <c r="O50" s="113"/>
      <c r="P50" s="113"/>
      <c r="Q50" s="113"/>
      <c r="R50" s="113"/>
      <c r="S50" s="113"/>
      <c r="T50" s="113"/>
      <c r="U50" s="113"/>
      <c r="V50" s="113"/>
      <c r="W50" s="113"/>
      <c r="X50" s="113"/>
      <c r="Y50" s="113"/>
      <c r="Z50" s="113"/>
      <c r="AA50" s="113"/>
      <c r="AB50" s="113"/>
      <c r="AC50" s="113"/>
      <c r="AD50" s="113"/>
      <c r="AE50" s="113"/>
      <c r="AF50" s="113"/>
    </row>
    <row r="51" spans="10:32" x14ac:dyDescent="0.25">
      <c r="J51" s="113"/>
      <c r="K51" s="113"/>
      <c r="L51" s="113"/>
      <c r="M51" s="113"/>
      <c r="N51" s="113"/>
      <c r="O51" s="113"/>
      <c r="P51" s="113"/>
      <c r="Q51" s="113"/>
      <c r="R51" s="113"/>
      <c r="S51" s="113"/>
      <c r="T51" s="113"/>
      <c r="U51" s="113"/>
      <c r="V51" s="113"/>
      <c r="W51" s="113"/>
      <c r="X51" s="113"/>
      <c r="Y51" s="113"/>
      <c r="Z51" s="113"/>
      <c r="AA51" s="113"/>
      <c r="AB51" s="113"/>
      <c r="AC51" s="113"/>
      <c r="AD51" s="113"/>
      <c r="AE51" s="113"/>
      <c r="AF51" s="113"/>
    </row>
    <row r="52" spans="10:32" x14ac:dyDescent="0.25">
      <c r="J52" s="113"/>
      <c r="K52" s="113"/>
      <c r="L52" s="113"/>
      <c r="M52" s="113"/>
      <c r="N52" s="113"/>
      <c r="O52" s="113"/>
      <c r="P52" s="113"/>
      <c r="Q52" s="113"/>
      <c r="R52" s="113"/>
      <c r="S52" s="113"/>
      <c r="T52" s="113"/>
      <c r="U52" s="113"/>
      <c r="V52" s="113"/>
      <c r="W52" s="113"/>
      <c r="X52" s="113"/>
      <c r="Y52" s="113"/>
      <c r="Z52" s="113"/>
      <c r="AA52" s="113"/>
      <c r="AB52" s="113"/>
      <c r="AC52" s="113"/>
      <c r="AD52" s="113"/>
      <c r="AE52" s="113"/>
      <c r="AF52" s="113"/>
    </row>
    <row r="53" spans="10:32" x14ac:dyDescent="0.25">
      <c r="J53" s="113"/>
      <c r="K53" s="113"/>
      <c r="L53" s="113"/>
      <c r="M53" s="113"/>
      <c r="N53" s="113"/>
      <c r="O53" s="113"/>
      <c r="P53" s="113"/>
      <c r="Q53" s="113"/>
      <c r="R53" s="113"/>
      <c r="S53" s="113"/>
      <c r="T53" s="113"/>
      <c r="U53" s="113"/>
      <c r="V53" s="113"/>
      <c r="W53" s="113"/>
      <c r="X53" s="113"/>
      <c r="Y53" s="113"/>
      <c r="Z53" s="113"/>
      <c r="AA53" s="113"/>
      <c r="AB53" s="113"/>
      <c r="AC53" s="113"/>
      <c r="AD53" s="113"/>
      <c r="AE53" s="113"/>
      <c r="AF53" s="113"/>
    </row>
    <row r="54" spans="10:32" x14ac:dyDescent="0.25">
      <c r="J54" s="113"/>
      <c r="K54" s="113"/>
      <c r="L54" s="113"/>
      <c r="M54" s="113"/>
      <c r="N54" s="113"/>
      <c r="O54" s="113"/>
      <c r="P54" s="113"/>
      <c r="Q54" s="113"/>
      <c r="R54" s="113"/>
      <c r="S54" s="113"/>
      <c r="T54" s="113"/>
      <c r="U54" s="113"/>
      <c r="V54" s="113"/>
      <c r="W54" s="113"/>
      <c r="X54" s="113"/>
      <c r="Y54" s="113"/>
      <c r="Z54" s="113"/>
      <c r="AA54" s="113"/>
      <c r="AB54" s="113"/>
      <c r="AC54" s="113"/>
      <c r="AD54" s="113"/>
      <c r="AE54" s="113"/>
      <c r="AF54" s="113"/>
    </row>
    <row r="55" spans="10:32" x14ac:dyDescent="0.25">
      <c r="J55" s="113"/>
      <c r="K55" s="113"/>
      <c r="L55" s="113"/>
      <c r="M55" s="113"/>
      <c r="N55" s="113"/>
      <c r="O55" s="113"/>
      <c r="P55" s="113"/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  <c r="AE55" s="113"/>
      <c r="AF55" s="113"/>
    </row>
    <row r="56" spans="10:32" x14ac:dyDescent="0.25">
      <c r="J56" s="113"/>
      <c r="K56" s="113"/>
      <c r="L56" s="113"/>
      <c r="M56" s="113"/>
      <c r="N56" s="113"/>
      <c r="O56" s="113"/>
      <c r="P56" s="113"/>
      <c r="Q56" s="113"/>
      <c r="R56" s="113"/>
      <c r="S56" s="113"/>
      <c r="T56" s="113"/>
      <c r="U56" s="113"/>
      <c r="V56" s="113"/>
      <c r="W56" s="113"/>
      <c r="X56" s="113"/>
      <c r="Y56" s="113"/>
      <c r="Z56" s="113"/>
      <c r="AA56" s="113"/>
      <c r="AB56" s="113"/>
      <c r="AC56" s="113"/>
      <c r="AD56" s="113"/>
      <c r="AE56" s="113"/>
      <c r="AF56" s="113"/>
    </row>
    <row r="57" spans="10:32" x14ac:dyDescent="0.25">
      <c r="J57" s="113"/>
      <c r="K57" s="113"/>
      <c r="L57" s="113"/>
      <c r="M57" s="113"/>
      <c r="N57" s="113"/>
      <c r="O57" s="113"/>
      <c r="P57" s="113"/>
      <c r="Q57" s="113"/>
      <c r="R57" s="113"/>
      <c r="S57" s="113"/>
      <c r="T57" s="113"/>
      <c r="U57" s="113"/>
      <c r="V57" s="113"/>
      <c r="W57" s="113"/>
      <c r="X57" s="113"/>
      <c r="Y57" s="113"/>
      <c r="Z57" s="113"/>
      <c r="AA57" s="113"/>
      <c r="AB57" s="113"/>
      <c r="AC57" s="113"/>
      <c r="AD57" s="113"/>
      <c r="AE57" s="113"/>
      <c r="AF57" s="113"/>
    </row>
    <row r="58" spans="10:32" x14ac:dyDescent="0.25">
      <c r="J58" s="113"/>
      <c r="K58" s="113"/>
      <c r="L58" s="113"/>
      <c r="M58" s="113"/>
      <c r="N58" s="113"/>
      <c r="O58" s="113"/>
      <c r="P58" s="113"/>
      <c r="Q58" s="113"/>
      <c r="R58" s="113"/>
      <c r="S58" s="113"/>
      <c r="T58" s="113"/>
      <c r="U58" s="113"/>
      <c r="V58" s="113"/>
      <c r="W58" s="113"/>
      <c r="X58" s="113"/>
      <c r="Y58" s="113"/>
      <c r="Z58" s="113"/>
      <c r="AA58" s="113"/>
      <c r="AB58" s="113"/>
      <c r="AC58" s="113"/>
      <c r="AD58" s="113"/>
      <c r="AE58" s="113"/>
      <c r="AF58" s="113"/>
    </row>
  </sheetData>
  <mergeCells count="6">
    <mergeCell ref="B4:C4"/>
    <mergeCell ref="B5:C5"/>
    <mergeCell ref="D4:E4"/>
    <mergeCell ref="D5:E5"/>
    <mergeCell ref="F4:G4"/>
    <mergeCell ref="F5:G5"/>
  </mergeCells>
  <conditionalFormatting sqref="B3:C3 G1:G2 B1:D2 B4:B5 B40:G1048576 B39:C39 E39:G39 D4 F4:F5 C6:C38 E6:E38 G6:G38 E3:G3">
    <cfRule type="containsText" dxfId="4" priority="1" operator="containsText" text="Parfois">
      <formula>NOT(ISERROR(SEARCH("Parfois",B1)))</formula>
    </cfRule>
    <cfRule type="containsText" dxfId="3" priority="2" operator="containsText" text="Rarement">
      <formula>NOT(ISERROR(SEARCH("Rarement",B1)))</formula>
    </cfRule>
    <cfRule type="containsText" dxfId="2" priority="3" operator="containsText" text="Jamais">
      <formula>NOT(ISERROR(SEARCH("Jamais",B1)))</formula>
    </cfRule>
    <cfRule type="containsText" dxfId="1" priority="4" operator="containsText" text="Très souvent">
      <formula>NOT(ISERROR(SEARCH("Très souvent",B1)))</formula>
    </cfRule>
    <cfRule type="containsText" dxfId="0" priority="5" operator="containsText" text="souvent">
      <formula>NOT(ISERROR(SEARCH("souvent",B1)))</formula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E11D82E4174F4CBA52ADB2C8024487" ma:contentTypeVersion="8" ma:contentTypeDescription="Crée un document." ma:contentTypeScope="" ma:versionID="2c9130157b5c72df5f2921774e8fc92c">
  <xsd:schema xmlns:xsd="http://www.w3.org/2001/XMLSchema" xmlns:xs="http://www.w3.org/2001/XMLSchema" xmlns:p="http://schemas.microsoft.com/office/2006/metadata/properties" xmlns:ns3="95b73d5e-f91e-4389-a226-a9816c058cd1" targetNamespace="http://schemas.microsoft.com/office/2006/metadata/properties" ma:root="true" ma:fieldsID="5ba54f80f6cf666932644dc98a30fb95" ns3:_="">
    <xsd:import namespace="95b73d5e-f91e-4389-a226-a9816c058cd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b73d5e-f91e-4389-a226-a9816c058cd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91E8B4D-C74B-470F-B470-84D786A97AD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213EFFF-F7FF-4560-AC33-DB483E2E8119}">
  <ds:schemaRefs>
    <ds:schemaRef ds:uri="95b73d5e-f91e-4389-a226-a9816c058cd1"/>
    <ds:schemaRef ds:uri="http://schemas.microsoft.com/office/2006/documentManagement/types"/>
    <ds:schemaRef ds:uri="http://purl.org/dc/dcmitype/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D585DA45-D658-4265-8C64-1BB2E18A86F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b73d5e-f91e-4389-a226-a9816c058cd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 POMS</vt:lpstr>
      <vt:lpstr>résultats BES</vt:lpstr>
      <vt:lpstr>résultats TFEQr21</vt:lpstr>
      <vt:lpstr>résultats DEBQ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BAGOT</dc:creator>
  <cp:lastModifiedBy>Sarah BAGOT</cp:lastModifiedBy>
  <dcterms:created xsi:type="dcterms:W3CDTF">2021-05-05T11:58:04Z</dcterms:created>
  <dcterms:modified xsi:type="dcterms:W3CDTF">2022-08-22T08:19:16Z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0x0101004CE11D82E4174F4CBA52ADB2C8024487</vt:lpwstr>
  </property>
</Properties>
</file>