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len\Downloads\"/>
    </mc:Choice>
  </mc:AlternateContent>
  <xr:revisionPtr revIDLastSave="0" documentId="13_ncr:11_{778D983D-8586-4AAC-B294-83A6C2A235F3}" xr6:coauthVersionLast="47" xr6:coauthVersionMax="47" xr10:uidLastSave="{00000000-0000-0000-0000-000000000000}"/>
  <bookViews>
    <workbookView xWindow="-120" yWindow="-120" windowWidth="29040" windowHeight="15720" xr2:uid="{D44A8C87-660A-405D-887F-138F5D4EBC85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25" i="1" l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9" i="1"/>
  <c r="AB8" i="1"/>
  <c r="AB7" i="1"/>
  <c r="AB6" i="1"/>
  <c r="AB5" i="1"/>
  <c r="AB4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5" i="1"/>
  <c r="Y6" i="1"/>
  <c r="Y7" i="1"/>
  <c r="Y8" i="1"/>
  <c r="Y9" i="1"/>
  <c r="Y4" i="1"/>
  <c r="V14" i="1"/>
  <c r="V15" i="1"/>
  <c r="V16" i="1"/>
  <c r="V17" i="1"/>
  <c r="V18" i="1"/>
  <c r="V19" i="1"/>
  <c r="V20" i="1"/>
  <c r="V21" i="1"/>
  <c r="V22" i="1"/>
  <c r="V23" i="1"/>
  <c r="V24" i="1"/>
  <c r="V25" i="1"/>
  <c r="V13" i="1"/>
  <c r="S14" i="1"/>
  <c r="S15" i="1"/>
  <c r="S16" i="1"/>
  <c r="S17" i="1"/>
  <c r="S18" i="1"/>
  <c r="S19" i="1"/>
  <c r="S20" i="1"/>
  <c r="S21" i="1"/>
  <c r="S22" i="1"/>
  <c r="S23" i="1"/>
  <c r="S24" i="1"/>
  <c r="S25" i="1"/>
  <c r="S13" i="1"/>
  <c r="N14" i="1"/>
  <c r="N15" i="1"/>
  <c r="N16" i="1"/>
  <c r="N17" i="1"/>
  <c r="N18" i="1"/>
  <c r="N19" i="1"/>
  <c r="N20" i="1"/>
  <c r="N21" i="1"/>
  <c r="N22" i="1"/>
  <c r="N23" i="1"/>
  <c r="N24" i="1"/>
  <c r="N25" i="1"/>
  <c r="P14" i="1"/>
  <c r="P15" i="1"/>
  <c r="P16" i="1"/>
  <c r="P17" i="1"/>
  <c r="P18" i="1"/>
  <c r="P19" i="1"/>
  <c r="P20" i="1"/>
  <c r="P21" i="1"/>
  <c r="P22" i="1"/>
  <c r="P23" i="1"/>
  <c r="P24" i="1"/>
  <c r="P25" i="1"/>
  <c r="P13" i="1"/>
  <c r="N13" i="1"/>
  <c r="V5" i="1"/>
  <c r="V6" i="1"/>
  <c r="V7" i="1"/>
  <c r="V8" i="1"/>
  <c r="V9" i="1"/>
  <c r="V4" i="1"/>
  <c r="S5" i="1"/>
  <c r="S6" i="1"/>
  <c r="S7" i="1"/>
  <c r="S8" i="1"/>
  <c r="S9" i="1"/>
  <c r="S4" i="1"/>
  <c r="P5" i="1"/>
  <c r="P6" i="1"/>
  <c r="P7" i="1"/>
  <c r="P8" i="1"/>
  <c r="P9" i="1"/>
  <c r="P4" i="1"/>
  <c r="N5" i="1"/>
  <c r="N6" i="1"/>
  <c r="N7" i="1"/>
  <c r="N8" i="1"/>
  <c r="N9" i="1"/>
  <c r="N4" i="1"/>
  <c r="S29" i="1"/>
  <c r="P29" i="1"/>
  <c r="A4" i="1" a="1"/>
  <c r="A9" i="1" a="1"/>
  <c r="A13" i="1" a="1"/>
  <c r="A17" i="1" a="1"/>
  <c r="A21" i="1" a="1"/>
  <c r="A25" i="1" a="1"/>
  <c r="A14" i="1" a="1"/>
  <c r="A18" i="1" a="1"/>
  <c r="A22" i="1" a="1"/>
  <c r="A26" i="1" a="1"/>
  <c r="A10" i="1" a="1"/>
  <c r="A6" i="1" a="1"/>
  <c r="A11" i="1" a="1"/>
  <c r="A27" i="1" a="1"/>
  <c r="A7" i="1" a="1"/>
  <c r="A15" i="1" a="1"/>
  <c r="A19" i="1" a="1"/>
  <c r="A23" i="1" a="1"/>
  <c r="A5" i="1" a="1"/>
  <c r="A20" i="1" a="1"/>
  <c r="A8" i="1" a="1"/>
  <c r="A12" i="1" a="1"/>
  <c r="A16" i="1" a="1"/>
  <c r="A24" i="1" a="1"/>
  <c r="AB27" i="1" l="1"/>
  <c r="AB11" i="1"/>
  <c r="A24" i="1"/>
  <c r="A16" i="1"/>
  <c r="A12" i="1"/>
  <c r="A8" i="1"/>
  <c r="A20" i="1"/>
  <c r="A5" i="1"/>
  <c r="A23" i="1"/>
  <c r="A19" i="1"/>
  <c r="A15" i="1"/>
  <c r="A7" i="1"/>
  <c r="A27" i="1"/>
  <c r="A11" i="1"/>
  <c r="A6" i="1"/>
  <c r="A10" i="1"/>
  <c r="A26" i="1"/>
  <c r="A22" i="1"/>
  <c r="A18" i="1"/>
  <c r="A14" i="1"/>
  <c r="A25" i="1"/>
  <c r="A21" i="1"/>
  <c r="A17" i="1"/>
  <c r="A13" i="1"/>
  <c r="A9" i="1"/>
  <c r="A4" i="1"/>
  <c r="Y11" i="1"/>
  <c r="Y27" i="1"/>
  <c r="V11" i="1"/>
  <c r="V27" i="1"/>
  <c r="S27" i="1"/>
  <c r="S11" i="1"/>
  <c r="T15" i="1" l="1"/>
  <c r="Z15" i="1" s="1"/>
  <c r="N27" i="1"/>
  <c r="T20" i="1"/>
  <c r="Z20" i="1" s="1"/>
  <c r="T24" i="1"/>
  <c r="Z24" i="1" s="1"/>
  <c r="Q23" i="1"/>
  <c r="W23" i="1" s="1"/>
  <c r="AC23" i="1" s="1"/>
  <c r="T7" i="1"/>
  <c r="Z7" i="1" s="1"/>
  <c r="T16" i="1"/>
  <c r="Z16" i="1" s="1"/>
  <c r="T21" i="1"/>
  <c r="Z21" i="1" s="1"/>
  <c r="T25" i="1"/>
  <c r="Z25" i="1" s="1"/>
  <c r="T8" i="1"/>
  <c r="Z8" i="1" s="1"/>
  <c r="T6" i="1"/>
  <c r="Z6" i="1" s="1"/>
  <c r="T4" i="1"/>
  <c r="Z4" i="1" s="1"/>
  <c r="T18" i="1"/>
  <c r="Z18" i="1" s="1"/>
  <c r="T22" i="1"/>
  <c r="Z22" i="1" s="1"/>
  <c r="T5" i="1"/>
  <c r="Z5" i="1" s="1"/>
  <c r="T9" i="1"/>
  <c r="Z9" i="1" s="1"/>
  <c r="T19" i="1"/>
  <c r="Z19" i="1" s="1"/>
  <c r="T23" i="1"/>
  <c r="Z23" i="1" s="1"/>
  <c r="P27" i="1"/>
  <c r="P11" i="1"/>
  <c r="Q21" i="1"/>
  <c r="W21" i="1" s="1"/>
  <c r="AC21" i="1" s="1"/>
  <c r="Q18" i="1"/>
  <c r="W18" i="1" s="1"/>
  <c r="AC18" i="1" s="1"/>
  <c r="Q6" i="1"/>
  <c r="W6" i="1" s="1"/>
  <c r="AC6" i="1" s="1"/>
  <c r="Q20" i="1"/>
  <c r="W20" i="1" s="1"/>
  <c r="AC20" i="1" s="1"/>
  <c r="Q24" i="1"/>
  <c r="W24" i="1" s="1"/>
  <c r="AC24" i="1" s="1"/>
  <c r="N11" i="1"/>
  <c r="Q22" i="1"/>
  <c r="W22" i="1" s="1"/>
  <c r="AC22" i="1" s="1"/>
  <c r="Q16" i="1"/>
  <c r="W16" i="1" s="1"/>
  <c r="AC16" i="1" s="1"/>
  <c r="Q19" i="1"/>
  <c r="W19" i="1" s="1"/>
  <c r="AC19" i="1" s="1"/>
  <c r="Q4" i="1"/>
  <c r="W4" i="1" s="1"/>
  <c r="AC4" i="1" s="1"/>
  <c r="Q25" i="1"/>
  <c r="W25" i="1" s="1"/>
  <c r="AC25" i="1" s="1"/>
  <c r="Q15" i="1"/>
  <c r="W15" i="1" s="1"/>
  <c r="AC15" i="1" s="1"/>
  <c r="Q8" i="1"/>
  <c r="W8" i="1" s="1"/>
  <c r="AC8" i="1" s="1"/>
  <c r="Q13" i="1"/>
  <c r="W13" i="1" s="1"/>
  <c r="AC13" i="1" s="1"/>
  <c r="Q7" i="1"/>
  <c r="W7" i="1" s="1"/>
  <c r="AC7" i="1" s="1"/>
  <c r="T13" i="1"/>
  <c r="Z13" i="1" s="1"/>
  <c r="Q5" i="1"/>
  <c r="W5" i="1" s="1"/>
  <c r="AC5" i="1" s="1"/>
  <c r="Q9" i="1"/>
  <c r="W9" i="1" s="1"/>
  <c r="AC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<sst xmlns="http://schemas.openxmlformats.org/spreadsheetml/2006/main" count="136" uniqueCount="46">
  <si>
    <t>Estimation</t>
  </si>
  <si>
    <t>N° Prix</t>
  </si>
  <si>
    <t>u</t>
  </si>
  <si>
    <t>Qté</t>
  </si>
  <si>
    <t>Prix Unitaire €</t>
  </si>
  <si>
    <t>Prix Total € H.T.</t>
  </si>
  <si>
    <t>Ecart</t>
  </si>
  <si>
    <t/>
  </si>
  <si>
    <t>F</t>
  </si>
  <si>
    <t xml:space="preserve"> </t>
  </si>
  <si>
    <t xml:space="preserve">Sous-Total </t>
  </si>
  <si>
    <t>ml</t>
  </si>
  <si>
    <t>m²</t>
  </si>
  <si>
    <r>
      <t>m</t>
    </r>
    <r>
      <rPr>
        <vertAlign val="superscript"/>
        <sz val="10"/>
        <rFont val="Arial"/>
        <family val="2"/>
      </rPr>
      <t>3</t>
    </r>
  </si>
  <si>
    <t>travaux</t>
  </si>
  <si>
    <t>Entreprise 1</t>
  </si>
  <si>
    <t>Entreprise 2</t>
  </si>
  <si>
    <t>a</t>
  </si>
  <si>
    <t>b</t>
  </si>
  <si>
    <t>c</t>
  </si>
  <si>
    <t>d</t>
  </si>
  <si>
    <t>e</t>
  </si>
  <si>
    <t>f</t>
  </si>
  <si>
    <t>g</t>
  </si>
  <si>
    <t>h</t>
  </si>
  <si>
    <t>- i</t>
  </si>
  <si>
    <t>- j</t>
  </si>
  <si>
    <t>k</t>
  </si>
  <si>
    <t>- l</t>
  </si>
  <si>
    <t>- m</t>
  </si>
  <si>
    <t>n</t>
  </si>
  <si>
    <t>o</t>
  </si>
  <si>
    <t>q</t>
  </si>
  <si>
    <t>r</t>
  </si>
  <si>
    <t>s</t>
  </si>
  <si>
    <t>p</t>
  </si>
  <si>
    <t>A</t>
  </si>
  <si>
    <t>B</t>
  </si>
  <si>
    <t>Entreprise 3</t>
  </si>
  <si>
    <t>Entreprise 4</t>
  </si>
  <si>
    <t>P</t>
  </si>
  <si>
    <t>Note: En A1 le coeff, en A3 le nombre d'entreprises à tester. En A2 la colonne variera selon le nombre d'entreprises</t>
  </si>
  <si>
    <t>haut&gt;</t>
  </si>
  <si>
    <t>bas&gt;</t>
  </si>
  <si>
    <t>Les cellules colorées dans chaque entreprise indiqueront le niveau d'attention</t>
  </si>
  <si>
    <t>Entreprise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</si>
</sst>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i/>
      <sz val="9"/>
      <name val="Arial"/>
      <family val="2"/>
    </font>
    <font>
      <vertAlign val="superscript"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rgb="FFFF0000"/>
      <name val="Arial"/>
      <family val="2"/>
    </font>
    <font>
      <i/>
      <sz val="10"/>
      <color rgb="FFFF0000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4" fontId="3" fillId="3" borderId="6" xfId="0" applyNumberFormat="1" applyFont="1" applyFill="1" applyBorder="1" applyAlignment="1">
      <alignment horizontal="center" vertical="center"/>
    </xf>
    <xf numFmtId="4" fontId="3" fillId="3" borderId="7" xfId="0" applyNumberFormat="1" applyFont="1" applyFill="1" applyBorder="1" applyAlignment="1">
      <alignment horizontal="center" vertical="center"/>
    </xf>
    <xf numFmtId="4" fontId="3" fillId="3" borderId="8" xfId="0" applyNumberFormat="1" applyFont="1" applyFill="1" applyBorder="1" applyAlignment="1">
      <alignment horizontal="center" vertical="center"/>
    </xf>
    <xf numFmtId="4" fontId="3" fillId="3" borderId="9" xfId="0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3" fontId="1" fillId="0" borderId="11" xfId="0" applyNumberFormat="1" applyFont="1" applyBorder="1" applyAlignment="1" applyProtection="1">
      <alignment horizontal="center" vertical="center"/>
      <protection locked="0"/>
    </xf>
    <xf numFmtId="4" fontId="1" fillId="2" borderId="11" xfId="0" applyNumberFormat="1" applyFont="1" applyFill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0" fontId="3" fillId="0" borderId="12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3" fontId="1" fillId="0" borderId="12" xfId="0" applyNumberFormat="1" applyFont="1" applyBorder="1" applyAlignment="1" applyProtection="1">
      <alignment horizontal="center" vertical="center"/>
      <protection locked="0"/>
    </xf>
    <xf numFmtId="4" fontId="1" fillId="2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4" fontId="1" fillId="2" borderId="11" xfId="0" applyNumberFormat="1" applyFont="1" applyFill="1" applyBorder="1" applyAlignment="1" applyProtection="1">
      <alignment horizontal="center" vertical="center"/>
      <protection locked="0"/>
    </xf>
    <xf numFmtId="4" fontId="1" fillId="0" borderId="11" xfId="0" applyNumberFormat="1" applyFont="1" applyBorder="1" applyAlignment="1" applyProtection="1">
      <alignment horizontal="center" vertical="center"/>
      <protection locked="0"/>
    </xf>
    <xf numFmtId="4" fontId="3" fillId="4" borderId="2" xfId="0" applyNumberFormat="1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1" fontId="11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4" fontId="3" fillId="0" borderId="10" xfId="0" applyNumberFormat="1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" fontId="1" fillId="0" borderId="1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/>
    </xf>
    <xf numFmtId="4" fontId="1" fillId="0" borderId="12" xfId="0" applyNumberFormat="1" applyFont="1" applyFill="1" applyBorder="1" applyAlignment="1" applyProtection="1">
      <alignment horizontal="center" vertical="center"/>
      <protection locked="0"/>
    </xf>
    <xf numFmtId="4" fontId="1" fillId="0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0" borderId="0" xfId="0" applyAlignment="1">
      <alignment horizontal="right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" fillId="0" borderId="12" xfId="0" quotePrefix="1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3">
    <dxf>
      <fill>
        <patternFill>
          <fgColor indexed="64"/>
          <bgColor theme="9" tint="0.39994506668294322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ill>
        <patternFill>
          <fgColor indexed="64"/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25</xdr:row>
          <xdr:rowOff>171450</xdr:rowOff>
        </xdr:from>
        <xdr:to>
          <xdr:col>9</xdr:col>
          <xdr:colOff>390525</xdr:colOff>
          <xdr:row>28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SCORING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0B0AF-9629-456E-8051-6AFE20130E4C}">
  <sheetPr codeName="Feuil1"/>
  <dimension ref="A1:AC29"/>
  <sheetViews>
    <sheetView tabSelected="1" workbookViewId="0">
      <selection activeCell="G10" sqref="G10"/>
    </sheetView>
  </sheetViews>
  <sheetFormatPr baseColWidth="10" defaultRowHeight="15" x14ac:dyDescent="0.25"/>
  <cols>
    <col min="1" max="1" width="13.28515625" customWidth="1"/>
    <col min="2" max="2" width="7" customWidth="1"/>
    <col min="3" max="3" width="5.7109375" customWidth="1"/>
    <col min="4" max="5" width="7.7109375" customWidth="1"/>
    <col min="6" max="6" width="8.28515625" customWidth="1"/>
    <col min="7" max="7" width="10.140625" customWidth="1"/>
    <col min="8" max="8" width="7.7109375" customWidth="1"/>
    <col min="9" max="9" width="6.85546875" customWidth="1"/>
    <col min="10" max="10" width="6.7109375" customWidth="1"/>
    <col min="12" max="12" width="10.7109375" customWidth="1"/>
    <col min="13" max="13" width="10.85546875" customWidth="1"/>
    <col min="22" max="23" width="13.7109375" bestFit="1" customWidth="1"/>
    <col min="26" max="26" width="12.7109375" customWidth="1"/>
  </cols>
  <sheetData>
    <row r="1" spans="1:29" ht="15.75" thickBot="1" x14ac:dyDescent="0.3">
      <c r="A1" s="53">
        <v>4</v>
      </c>
      <c r="B1" s="54" t="s">
        <v>41</v>
      </c>
      <c r="C1" s="2"/>
      <c r="D1" s="2"/>
      <c r="E1" s="2"/>
      <c r="F1" s="3"/>
      <c r="G1" s="4"/>
      <c r="H1" s="4"/>
      <c r="I1" s="4"/>
      <c r="J1" s="4"/>
      <c r="K1" s="5"/>
      <c r="L1" s="5"/>
      <c r="M1" s="79" t="s">
        <v>0</v>
      </c>
      <c r="N1" s="80"/>
      <c r="O1" s="81" t="s">
        <v>15</v>
      </c>
      <c r="P1" s="82"/>
      <c r="Q1" s="83"/>
      <c r="R1" s="71" t="s">
        <v>16</v>
      </c>
      <c r="S1" s="72"/>
      <c r="T1" s="73"/>
      <c r="U1" s="71" t="s">
        <v>38</v>
      </c>
      <c r="V1" s="72"/>
      <c r="W1" s="73"/>
      <c r="X1" s="71" t="s">
        <v>39</v>
      </c>
      <c r="Y1" s="72"/>
      <c r="Z1" s="73"/>
      <c r="AA1" s="71" t="s">
        <v>45</v>
      </c>
      <c r="AB1" s="72"/>
      <c r="AC1" s="73"/>
    </row>
    <row r="2" spans="1:29" x14ac:dyDescent="0.25">
      <c r="A2" s="55" t="s">
        <v>40</v>
      </c>
      <c r="B2" s="6"/>
      <c r="C2" s="7"/>
      <c r="D2" s="8" t="s">
        <v>1</v>
      </c>
      <c r="E2" s="9"/>
      <c r="F2" s="10" t="s">
        <v>14</v>
      </c>
      <c r="G2" s="10"/>
      <c r="H2" s="10"/>
      <c r="I2" s="10"/>
      <c r="J2" s="10"/>
      <c r="K2" s="7" t="s">
        <v>2</v>
      </c>
      <c r="L2" s="7" t="s">
        <v>3</v>
      </c>
      <c r="M2" s="11" t="s">
        <v>4</v>
      </c>
      <c r="N2" s="12" t="s">
        <v>5</v>
      </c>
      <c r="O2" s="13" t="s">
        <v>4</v>
      </c>
      <c r="P2" s="13" t="s">
        <v>5</v>
      </c>
      <c r="Q2" s="14" t="s">
        <v>6</v>
      </c>
      <c r="R2" s="13" t="s">
        <v>4</v>
      </c>
      <c r="S2" s="13" t="s">
        <v>5</v>
      </c>
      <c r="T2" s="14" t="s">
        <v>6</v>
      </c>
      <c r="U2" s="13" t="s">
        <v>4</v>
      </c>
      <c r="V2" s="13" t="s">
        <v>5</v>
      </c>
      <c r="W2" s="14" t="s">
        <v>6</v>
      </c>
      <c r="X2" s="13" t="s">
        <v>4</v>
      </c>
      <c r="Y2" s="13" t="s">
        <v>5</v>
      </c>
      <c r="Z2" s="14" t="s">
        <v>6</v>
      </c>
      <c r="AA2" s="13" t="s">
        <v>4</v>
      </c>
      <c r="AB2" s="13" t="s">
        <v>5</v>
      </c>
      <c r="AC2" s="14" t="s">
        <v>6</v>
      </c>
    </row>
    <row r="3" spans="1:29" x14ac:dyDescent="0.25">
      <c r="A3" s="52">
        <v>5</v>
      </c>
      <c r="B3" s="15">
        <v>1</v>
      </c>
      <c r="C3" s="16" t="s">
        <v>7</v>
      </c>
      <c r="D3" s="16" t="s">
        <v>7</v>
      </c>
      <c r="E3" s="17" t="s">
        <v>7</v>
      </c>
      <c r="F3" s="18" t="s">
        <v>36</v>
      </c>
      <c r="G3" s="18"/>
      <c r="H3" s="18"/>
      <c r="I3" s="18"/>
      <c r="J3" s="18"/>
      <c r="K3" s="19"/>
      <c r="L3" s="19"/>
      <c r="M3" s="20" t="s">
        <v>7</v>
      </c>
      <c r="N3" s="21" t="s">
        <v>7</v>
      </c>
      <c r="O3" s="56" t="s">
        <v>7</v>
      </c>
      <c r="P3" s="57" t="s">
        <v>7</v>
      </c>
      <c r="Q3" s="58"/>
      <c r="R3" s="58"/>
      <c r="S3" s="5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x14ac:dyDescent="0.25">
      <c r="A4" t="str" cm="1">
        <f t="array" aca="1" ref="A4" ca="1">IFERROR(_xlfn.IFS(INDIRECT($A$2&amp;ROW())&gt;$A$1*$N4,"attention haut",$N4&gt;$A$1*INDIRECT($A$2&amp;ROW()),"attention bas")," ")</f>
        <v>attention haut</v>
      </c>
      <c r="B4" s="22">
        <v>1</v>
      </c>
      <c r="C4" s="23">
        <v>1</v>
      </c>
      <c r="D4" s="24" t="s">
        <v>7</v>
      </c>
      <c r="E4" s="25" t="s">
        <v>7</v>
      </c>
      <c r="F4" s="26"/>
      <c r="G4" s="74" t="s">
        <v>17</v>
      </c>
      <c r="H4" s="75"/>
      <c r="I4" s="75"/>
      <c r="J4" s="76"/>
      <c r="K4" s="27" t="s">
        <v>8</v>
      </c>
      <c r="L4" s="28">
        <v>1</v>
      </c>
      <c r="M4" s="29">
        <v>100</v>
      </c>
      <c r="N4" s="29">
        <f>$L4*M4</f>
        <v>100</v>
      </c>
      <c r="O4" s="59">
        <v>1000</v>
      </c>
      <c r="P4" s="59">
        <f>$L4*O4</f>
        <v>1000</v>
      </c>
      <c r="Q4" s="59">
        <f t="shared" ref="Q4:Q9" si="0">P4-N4</f>
        <v>900</v>
      </c>
      <c r="R4" s="59">
        <v>20</v>
      </c>
      <c r="S4" s="59">
        <f>$L4*R4</f>
        <v>20</v>
      </c>
      <c r="T4" s="30">
        <f>S4-N4</f>
        <v>-80</v>
      </c>
      <c r="U4" s="30">
        <v>100</v>
      </c>
      <c r="V4" s="30">
        <f>$L4*U4</f>
        <v>100</v>
      </c>
      <c r="W4" s="30">
        <f>V4-Q4</f>
        <v>-800</v>
      </c>
      <c r="X4" s="30">
        <v>50</v>
      </c>
      <c r="Y4" s="30">
        <f>$L4*X4</f>
        <v>50</v>
      </c>
      <c r="Z4" s="30">
        <f>Y4-T4</f>
        <v>130</v>
      </c>
      <c r="AA4" s="30">
        <v>50</v>
      </c>
      <c r="AB4" s="30">
        <f>$L4*AA4</f>
        <v>50</v>
      </c>
      <c r="AC4" s="30">
        <f>AB4-W4</f>
        <v>850</v>
      </c>
    </row>
    <row r="5" spans="1:29" x14ac:dyDescent="0.25">
      <c r="A5" t="str" cm="1">
        <f t="array" aca="1" ref="A5" ca="1">IFERROR(_xlfn.IFS(INDIRECT($A$2&amp;ROW())&gt;$A$1*$N5,"attention haut",$N5&gt;$A$1*INDIRECT($A$2&amp;ROW()),"attention bas")," ")</f>
        <v xml:space="preserve"> </v>
      </c>
      <c r="B5" s="22">
        <v>1</v>
      </c>
      <c r="C5" s="23">
        <v>2</v>
      </c>
      <c r="D5" s="24" t="s">
        <v>7</v>
      </c>
      <c r="E5" s="25" t="s">
        <v>7</v>
      </c>
      <c r="F5" s="26"/>
      <c r="G5" s="74" t="s">
        <v>18</v>
      </c>
      <c r="H5" s="75"/>
      <c r="I5" s="75"/>
      <c r="J5" s="76"/>
      <c r="K5" s="27" t="s">
        <v>2</v>
      </c>
      <c r="L5" s="28">
        <v>1</v>
      </c>
      <c r="M5" s="29">
        <v>100</v>
      </c>
      <c r="N5" s="29">
        <f t="shared" ref="N5:N9" si="1">$L5*M5</f>
        <v>100</v>
      </c>
      <c r="O5" s="59">
        <v>400</v>
      </c>
      <c r="P5" s="59">
        <f t="shared" ref="P5:P9" si="2">$L5*O5</f>
        <v>400</v>
      </c>
      <c r="Q5" s="59">
        <f t="shared" si="0"/>
        <v>300</v>
      </c>
      <c r="R5" s="59">
        <v>50</v>
      </c>
      <c r="S5" s="59">
        <f t="shared" ref="S5:S9" si="3">$L5*R5</f>
        <v>50</v>
      </c>
      <c r="T5" s="30">
        <f t="shared" ref="T5:T9" si="4">S5-N5</f>
        <v>-50</v>
      </c>
      <c r="U5" s="30">
        <v>100</v>
      </c>
      <c r="V5" s="30">
        <f t="shared" ref="V5:V9" si="5">$L5*U5</f>
        <v>100</v>
      </c>
      <c r="W5" s="30">
        <f t="shared" ref="W5:W9" si="6">V5-Q5</f>
        <v>-200</v>
      </c>
      <c r="X5" s="30">
        <v>10</v>
      </c>
      <c r="Y5" s="30">
        <f t="shared" ref="Y5:Y9" si="7">$L5*X5</f>
        <v>10</v>
      </c>
      <c r="Z5" s="30">
        <f t="shared" ref="Z5:Z9" si="8">Y5-T5</f>
        <v>60</v>
      </c>
      <c r="AA5" s="30">
        <v>50</v>
      </c>
      <c r="AB5" s="30">
        <f t="shared" ref="AB5:AB9" si="9">$L5*AA5</f>
        <v>50</v>
      </c>
      <c r="AC5" s="30">
        <f t="shared" ref="AC5:AC9" si="10">AB5-W5</f>
        <v>250</v>
      </c>
    </row>
    <row r="6" spans="1:29" x14ac:dyDescent="0.25">
      <c r="A6" t="str" cm="1">
        <f t="array" aca="1" ref="A6" ca="1">IFERROR(_xlfn.IFS(INDIRECT($A$2&amp;ROW())&gt;$A$1*$N6,"attention haut",$N6&gt;$A$1*INDIRECT($A$2&amp;ROW()),"attention bas")," ")</f>
        <v xml:space="preserve"> </v>
      </c>
      <c r="B6" s="22">
        <v>1</v>
      </c>
      <c r="C6" s="23">
        <v>3</v>
      </c>
      <c r="D6" s="24" t="s">
        <v>7</v>
      </c>
      <c r="E6" s="25" t="s">
        <v>7</v>
      </c>
      <c r="F6" s="26"/>
      <c r="G6" s="74" t="s">
        <v>19</v>
      </c>
      <c r="H6" s="75"/>
      <c r="I6" s="75"/>
      <c r="J6" s="76"/>
      <c r="K6" s="27" t="s">
        <v>8</v>
      </c>
      <c r="L6" s="28">
        <v>1</v>
      </c>
      <c r="M6" s="29">
        <v>100</v>
      </c>
      <c r="N6" s="29">
        <f t="shared" si="1"/>
        <v>100</v>
      </c>
      <c r="O6" s="59">
        <v>400</v>
      </c>
      <c r="P6" s="59">
        <f t="shared" si="2"/>
        <v>400</v>
      </c>
      <c r="Q6" s="59">
        <f t="shared" si="0"/>
        <v>300</v>
      </c>
      <c r="R6" s="59">
        <v>30</v>
      </c>
      <c r="S6" s="59">
        <f t="shared" si="3"/>
        <v>30</v>
      </c>
      <c r="T6" s="30">
        <f t="shared" si="4"/>
        <v>-70</v>
      </c>
      <c r="U6" s="30">
        <v>100</v>
      </c>
      <c r="V6" s="30">
        <f t="shared" si="5"/>
        <v>100</v>
      </c>
      <c r="W6" s="30">
        <f t="shared" si="6"/>
        <v>-200</v>
      </c>
      <c r="X6" s="30">
        <v>50</v>
      </c>
      <c r="Y6" s="30">
        <f t="shared" si="7"/>
        <v>50</v>
      </c>
      <c r="Z6" s="30">
        <f t="shared" si="8"/>
        <v>120</v>
      </c>
      <c r="AA6" s="30">
        <v>40</v>
      </c>
      <c r="AB6" s="30">
        <f t="shared" si="9"/>
        <v>40</v>
      </c>
      <c r="AC6" s="30">
        <f t="shared" si="10"/>
        <v>240</v>
      </c>
    </row>
    <row r="7" spans="1:29" x14ac:dyDescent="0.25">
      <c r="A7" t="str" cm="1">
        <f t="array" aca="1" ref="A7" ca="1">IFERROR(_xlfn.IFS(INDIRECT($A$2&amp;ROW())&gt;$A$1*$N7,"attention haut",$N7&gt;$A$1*INDIRECT($A$2&amp;ROW()),"attention bas")," ")</f>
        <v xml:space="preserve"> </v>
      </c>
      <c r="B7" s="22">
        <v>1</v>
      </c>
      <c r="C7" s="23">
        <v>4</v>
      </c>
      <c r="D7" s="24" t="s">
        <v>7</v>
      </c>
      <c r="E7" s="25" t="s">
        <v>7</v>
      </c>
      <c r="F7" s="26"/>
      <c r="G7" s="74" t="s">
        <v>20</v>
      </c>
      <c r="H7" s="75"/>
      <c r="I7" s="75"/>
      <c r="J7" s="76"/>
      <c r="K7" s="27" t="s">
        <v>2</v>
      </c>
      <c r="L7" s="28">
        <v>1</v>
      </c>
      <c r="M7" s="29">
        <v>100</v>
      </c>
      <c r="N7" s="29">
        <f t="shared" si="1"/>
        <v>100</v>
      </c>
      <c r="O7" s="59">
        <v>400</v>
      </c>
      <c r="P7" s="59">
        <f t="shared" si="2"/>
        <v>400</v>
      </c>
      <c r="Q7" s="59">
        <f t="shared" si="0"/>
        <v>300</v>
      </c>
      <c r="R7" s="59">
        <v>40</v>
      </c>
      <c r="S7" s="59">
        <f t="shared" si="3"/>
        <v>40</v>
      </c>
      <c r="T7" s="30">
        <f t="shared" si="4"/>
        <v>-60</v>
      </c>
      <c r="U7" s="30">
        <v>100</v>
      </c>
      <c r="V7" s="30">
        <f t="shared" si="5"/>
        <v>100</v>
      </c>
      <c r="W7" s="30">
        <f t="shared" si="6"/>
        <v>-200</v>
      </c>
      <c r="X7" s="30">
        <v>80</v>
      </c>
      <c r="Y7" s="30">
        <f t="shared" si="7"/>
        <v>80</v>
      </c>
      <c r="Z7" s="30">
        <f t="shared" si="8"/>
        <v>140</v>
      </c>
      <c r="AA7" s="30">
        <v>10</v>
      </c>
      <c r="AB7" s="30">
        <f t="shared" si="9"/>
        <v>10</v>
      </c>
      <c r="AC7" s="30">
        <f t="shared" si="10"/>
        <v>210</v>
      </c>
    </row>
    <row r="8" spans="1:29" x14ac:dyDescent="0.25">
      <c r="A8" t="str" cm="1">
        <f t="array" aca="1" ref="A8" ca="1">IFERROR(_xlfn.IFS(INDIRECT($A$2&amp;ROW())&gt;$A$1*$N8,"attention haut",$N8&gt;$A$1*INDIRECT($A$2&amp;ROW()),"attention bas")," ")</f>
        <v xml:space="preserve"> </v>
      </c>
      <c r="B8" s="22">
        <v>1</v>
      </c>
      <c r="C8" s="23">
        <v>5</v>
      </c>
      <c r="D8" s="24" t="s">
        <v>7</v>
      </c>
      <c r="E8" s="25" t="s">
        <v>7</v>
      </c>
      <c r="F8" s="26"/>
      <c r="G8" s="74" t="s">
        <v>21</v>
      </c>
      <c r="H8" s="75"/>
      <c r="I8" s="75"/>
      <c r="J8" s="76"/>
      <c r="K8" s="27" t="s">
        <v>8</v>
      </c>
      <c r="L8" s="28">
        <v>1</v>
      </c>
      <c r="M8" s="29">
        <v>100</v>
      </c>
      <c r="N8" s="29">
        <f t="shared" si="1"/>
        <v>100</v>
      </c>
      <c r="O8" s="59">
        <v>400</v>
      </c>
      <c r="P8" s="59">
        <f t="shared" si="2"/>
        <v>400</v>
      </c>
      <c r="Q8" s="59">
        <f t="shared" si="0"/>
        <v>300</v>
      </c>
      <c r="R8" s="59">
        <v>60</v>
      </c>
      <c r="S8" s="59">
        <f t="shared" si="3"/>
        <v>60</v>
      </c>
      <c r="T8" s="30">
        <f t="shared" si="4"/>
        <v>-40</v>
      </c>
      <c r="U8" s="30">
        <v>100</v>
      </c>
      <c r="V8" s="30">
        <f t="shared" si="5"/>
        <v>100</v>
      </c>
      <c r="W8" s="30">
        <f t="shared" si="6"/>
        <v>-200</v>
      </c>
      <c r="X8" s="30">
        <v>100</v>
      </c>
      <c r="Y8" s="30">
        <f t="shared" si="7"/>
        <v>100</v>
      </c>
      <c r="Z8" s="30">
        <f t="shared" si="8"/>
        <v>140</v>
      </c>
      <c r="AA8" s="30">
        <v>6</v>
      </c>
      <c r="AB8" s="30">
        <f t="shared" si="9"/>
        <v>6</v>
      </c>
      <c r="AC8" s="30">
        <f t="shared" si="10"/>
        <v>206</v>
      </c>
    </row>
    <row r="9" spans="1:29" x14ac:dyDescent="0.25">
      <c r="A9" t="str" cm="1">
        <f t="array" aca="1" ref="A9" ca="1">IFERROR(_xlfn.IFS(INDIRECT($A$2&amp;ROW())&gt;$A$1*$N9,"attention haut",$N9&gt;$A$1*INDIRECT($A$2&amp;ROW()),"attention bas")," ")</f>
        <v>attention bas</v>
      </c>
      <c r="B9" s="22">
        <v>1</v>
      </c>
      <c r="C9" s="23">
        <v>6</v>
      </c>
      <c r="D9" s="24" t="s">
        <v>7</v>
      </c>
      <c r="E9" s="25" t="s">
        <v>7</v>
      </c>
      <c r="F9" s="26"/>
      <c r="G9" s="74" t="s">
        <v>22</v>
      </c>
      <c r="H9" s="75"/>
      <c r="I9" s="75"/>
      <c r="J9" s="76"/>
      <c r="K9" s="27" t="s">
        <v>8</v>
      </c>
      <c r="L9" s="28">
        <v>1</v>
      </c>
      <c r="M9" s="29">
        <v>100</v>
      </c>
      <c r="N9" s="29">
        <f t="shared" si="1"/>
        <v>100</v>
      </c>
      <c r="O9" s="59">
        <v>20</v>
      </c>
      <c r="P9" s="59">
        <f t="shared" si="2"/>
        <v>20</v>
      </c>
      <c r="Q9" s="59">
        <f t="shared" si="0"/>
        <v>-80</v>
      </c>
      <c r="R9" s="59">
        <v>100</v>
      </c>
      <c r="S9" s="59">
        <f t="shared" si="3"/>
        <v>100</v>
      </c>
      <c r="T9" s="30">
        <f t="shared" si="4"/>
        <v>0</v>
      </c>
      <c r="U9" s="30">
        <v>50</v>
      </c>
      <c r="V9" s="30">
        <f t="shared" si="5"/>
        <v>50</v>
      </c>
      <c r="W9" s="30">
        <f t="shared" si="6"/>
        <v>130</v>
      </c>
      <c r="X9" s="30">
        <v>700</v>
      </c>
      <c r="Y9" s="30">
        <f t="shared" si="7"/>
        <v>700</v>
      </c>
      <c r="Z9" s="30">
        <f t="shared" si="8"/>
        <v>700</v>
      </c>
      <c r="AA9" s="30">
        <v>500</v>
      </c>
      <c r="AB9" s="30">
        <f t="shared" si="9"/>
        <v>500</v>
      </c>
      <c r="AC9" s="30">
        <f t="shared" si="10"/>
        <v>370</v>
      </c>
    </row>
    <row r="10" spans="1:29" ht="15.75" thickBot="1" x14ac:dyDescent="0.3">
      <c r="A10" t="str" cm="1">
        <f t="array" aca="1" ref="A10" ca="1">IFERROR(_xlfn.IFS(INDIRECT($A$2&amp;ROW())&gt;$A$1*$N10,"attention haut",$N10&gt;$A$1*INDIRECT($A$2&amp;ROW()),"attention bas")," ")</f>
        <v xml:space="preserve"> </v>
      </c>
      <c r="B10" s="1" t="s">
        <v>7</v>
      </c>
      <c r="C10" s="2" t="s">
        <v>7</v>
      </c>
      <c r="D10" s="31" t="s">
        <v>7</v>
      </c>
      <c r="E10" s="2" t="s">
        <v>7</v>
      </c>
      <c r="F10" s="3"/>
      <c r="G10" s="4"/>
      <c r="H10" s="4"/>
      <c r="I10" s="4"/>
      <c r="J10" s="4" t="s">
        <v>9</v>
      </c>
      <c r="K10" s="32"/>
      <c r="L10" s="33" t="s">
        <v>7</v>
      </c>
      <c r="M10" s="34" t="s">
        <v>7</v>
      </c>
      <c r="N10" s="34" t="s">
        <v>7</v>
      </c>
      <c r="O10" s="60" t="s">
        <v>7</v>
      </c>
      <c r="P10" s="60" t="s">
        <v>7</v>
      </c>
      <c r="Q10" s="58"/>
      <c r="R10" s="58"/>
      <c r="S10" s="58"/>
      <c r="T10" s="35"/>
      <c r="U10" s="18"/>
      <c r="V10" s="18"/>
      <c r="W10" s="35"/>
      <c r="X10" s="18"/>
      <c r="Y10" s="18"/>
      <c r="Z10" s="35"/>
      <c r="AA10" s="18"/>
      <c r="AB10" s="18"/>
      <c r="AC10" s="35"/>
    </row>
    <row r="11" spans="1:29" ht="15.75" thickBot="1" x14ac:dyDescent="0.3">
      <c r="A11" t="str" cm="1">
        <f t="array" aca="1" ref="A11" ca="1">IFERROR(_xlfn.IFS(INDIRECT($A$2&amp;ROW())&gt;$A$1*$N11,"attention haut",$N11&gt;$A$1*INDIRECT($A$2&amp;ROW()),"attention bas")," ")</f>
        <v>attention haut</v>
      </c>
      <c r="B11" s="1" t="s">
        <v>7</v>
      </c>
      <c r="C11" s="2" t="s">
        <v>7</v>
      </c>
      <c r="D11" s="31"/>
      <c r="E11" s="2" t="s">
        <v>7</v>
      </c>
      <c r="F11" s="3"/>
      <c r="G11" s="4"/>
      <c r="H11" s="4"/>
      <c r="I11" s="4"/>
      <c r="J11" s="4"/>
      <c r="K11" s="32"/>
      <c r="L11" s="33" t="s">
        <v>7</v>
      </c>
      <c r="M11" s="36" t="s">
        <v>10</v>
      </c>
      <c r="N11" s="37">
        <f>SUM(N4:N9)</f>
        <v>600</v>
      </c>
      <c r="O11" s="61" t="s">
        <v>10</v>
      </c>
      <c r="P11" s="62">
        <f>SUM(P4:P9)</f>
        <v>2620</v>
      </c>
      <c r="Q11" s="58"/>
      <c r="R11" s="61" t="s">
        <v>10</v>
      </c>
      <c r="S11" s="62">
        <f>SUM(S4:S9)</f>
        <v>300</v>
      </c>
      <c r="T11" s="35"/>
      <c r="U11" s="38" t="s">
        <v>10</v>
      </c>
      <c r="V11" s="39">
        <f>SUM(V4:V9)</f>
        <v>550</v>
      </c>
      <c r="W11" s="35"/>
      <c r="X11" s="38" t="s">
        <v>10</v>
      </c>
      <c r="Y11" s="39">
        <f>SUM(Y4:Y9)</f>
        <v>990</v>
      </c>
      <c r="Z11" s="35"/>
      <c r="AA11" s="38" t="s">
        <v>10</v>
      </c>
      <c r="AB11" s="39">
        <f>SUM(AB4:AB9)</f>
        <v>656</v>
      </c>
      <c r="AC11" s="35"/>
    </row>
    <row r="12" spans="1:29" x14ac:dyDescent="0.25">
      <c r="A12" t="str" cm="1">
        <f t="array" aca="1" ref="A12" ca="1">IFERROR(_xlfn.IFS(INDIRECT($A$2&amp;ROW())&gt;$A$1*$N12,"attention haut",$N12&gt;$A$1*INDIRECT($A$2&amp;ROW()),"attention bas")," ")</f>
        <v xml:space="preserve"> </v>
      </c>
      <c r="B12" s="15">
        <v>2</v>
      </c>
      <c r="C12" s="16" t="s">
        <v>7</v>
      </c>
      <c r="D12" s="16" t="s">
        <v>7</v>
      </c>
      <c r="E12" s="17" t="s">
        <v>7</v>
      </c>
      <c r="F12" s="18" t="s">
        <v>37</v>
      </c>
      <c r="G12" s="18"/>
      <c r="H12" s="18"/>
      <c r="I12" s="18"/>
      <c r="J12" s="18"/>
      <c r="K12" s="40"/>
      <c r="L12" s="41" t="s">
        <v>7</v>
      </c>
      <c r="M12" s="42" t="s">
        <v>7</v>
      </c>
      <c r="N12" s="21" t="s">
        <v>7</v>
      </c>
      <c r="O12" s="63" t="s">
        <v>7</v>
      </c>
      <c r="P12" s="57" t="s">
        <v>7</v>
      </c>
      <c r="Q12" s="58"/>
      <c r="R12" s="58"/>
      <c r="S12" s="58"/>
      <c r="T12" s="18"/>
      <c r="U12" s="18"/>
      <c r="V12" s="18"/>
      <c r="W12" s="18"/>
      <c r="X12" s="18"/>
      <c r="Y12" s="18"/>
      <c r="Z12" s="18"/>
      <c r="AA12" s="18"/>
      <c r="AB12" s="18"/>
      <c r="AC12" s="18"/>
    </row>
    <row r="13" spans="1:29" x14ac:dyDescent="0.25">
      <c r="A13" t="str" cm="1">
        <f t="array" aca="1" ref="A13" ca="1">IFERROR(_xlfn.IFS(INDIRECT($A$2&amp;ROW())&gt;$A$1*$N13,"attention haut",$N13&gt;$A$1*INDIRECT($A$2&amp;ROW()),"attention bas")," ")</f>
        <v>attention haut</v>
      </c>
      <c r="B13" s="22">
        <v>2</v>
      </c>
      <c r="C13" s="23">
        <v>1</v>
      </c>
      <c r="D13" s="24" t="s">
        <v>7</v>
      </c>
      <c r="E13" s="25" t="s">
        <v>7</v>
      </c>
      <c r="F13" s="26"/>
      <c r="G13" s="74" t="s">
        <v>23</v>
      </c>
      <c r="H13" s="75"/>
      <c r="I13" s="75"/>
      <c r="J13" s="76"/>
      <c r="K13" s="27" t="s">
        <v>11</v>
      </c>
      <c r="L13" s="28">
        <v>55</v>
      </c>
      <c r="M13" s="29">
        <v>100</v>
      </c>
      <c r="N13" s="29">
        <f>$L13*M13</f>
        <v>5500</v>
      </c>
      <c r="O13" s="59">
        <v>4000</v>
      </c>
      <c r="P13" s="59">
        <f>$L13*O13</f>
        <v>220000</v>
      </c>
      <c r="Q13" s="59">
        <f t="shared" ref="Q13" si="11">P13-N13</f>
        <v>214500</v>
      </c>
      <c r="R13" s="59">
        <v>350</v>
      </c>
      <c r="S13" s="59">
        <f>$L13*R13</f>
        <v>19250</v>
      </c>
      <c r="T13" s="30">
        <f t="shared" ref="T13:T16" si="12">S13-N13</f>
        <v>13750</v>
      </c>
      <c r="U13" s="30">
        <v>20</v>
      </c>
      <c r="V13" s="30">
        <f t="shared" ref="V13:V25" si="13">$L13*U13</f>
        <v>1100</v>
      </c>
      <c r="W13" s="30">
        <f t="shared" ref="W13" si="14">V13-Q13</f>
        <v>-213400</v>
      </c>
      <c r="X13" s="30">
        <v>50</v>
      </c>
      <c r="Y13" s="30">
        <f t="shared" ref="Y13:Y25" si="15">$L13*X13</f>
        <v>2750</v>
      </c>
      <c r="Z13" s="30">
        <f t="shared" ref="Z13" si="16">Y13-T13</f>
        <v>-11000</v>
      </c>
      <c r="AA13" s="30">
        <v>400</v>
      </c>
      <c r="AB13" s="30">
        <f t="shared" ref="AB13:AB25" si="17">$L13*AA13</f>
        <v>22000</v>
      </c>
      <c r="AC13" s="30">
        <f t="shared" ref="AC13" si="18">AB13-W13</f>
        <v>235400</v>
      </c>
    </row>
    <row r="14" spans="1:29" x14ac:dyDescent="0.25">
      <c r="A14" t="str" cm="1">
        <f t="array" aca="1" ref="A14" ca="1">IFERROR(_xlfn.IFS(INDIRECT($A$2&amp;ROW())&gt;$A$1*$N14,"attention haut",$N14&gt;$A$1*INDIRECT($A$2&amp;ROW()),"attention bas")," ")</f>
        <v xml:space="preserve"> </v>
      </c>
      <c r="B14" s="43">
        <v>2</v>
      </c>
      <c r="C14" s="23">
        <v>2</v>
      </c>
      <c r="D14" s="24"/>
      <c r="E14" s="25" t="s">
        <v>7</v>
      </c>
      <c r="F14" s="44"/>
      <c r="G14" s="74" t="s">
        <v>24</v>
      </c>
      <c r="H14" s="75"/>
      <c r="I14" s="75"/>
      <c r="J14" s="76"/>
      <c r="K14" s="45"/>
      <c r="L14" s="46"/>
      <c r="M14" s="47">
        <v>0</v>
      </c>
      <c r="N14" s="29">
        <f t="shared" ref="N14:N25" si="19">$L14*M14</f>
        <v>0</v>
      </c>
      <c r="O14" s="64"/>
      <c r="P14" s="59">
        <f t="shared" ref="P14:P25" si="20">$L14*O14</f>
        <v>0</v>
      </c>
      <c r="Q14" s="58"/>
      <c r="R14" s="58"/>
      <c r="S14" s="59">
        <f t="shared" ref="S14:S25" si="21">$L14*R14</f>
        <v>0</v>
      </c>
      <c r="T14" s="18"/>
      <c r="U14" s="18"/>
      <c r="V14" s="30">
        <f t="shared" si="13"/>
        <v>0</v>
      </c>
      <c r="W14" s="18"/>
      <c r="X14" s="18"/>
      <c r="Y14" s="30">
        <f t="shared" si="15"/>
        <v>0</v>
      </c>
      <c r="Z14" s="18"/>
      <c r="AA14" s="18"/>
      <c r="AB14" s="30">
        <f t="shared" si="17"/>
        <v>0</v>
      </c>
      <c r="AC14" s="18"/>
    </row>
    <row r="15" spans="1:29" x14ac:dyDescent="0.25">
      <c r="A15" t="str" cm="1">
        <f t="array" aca="1" ref="A15" ca="1">IFERROR(_xlfn.IFS(INDIRECT($A$2&amp;ROW())&gt;$A$1*$N15,"attention haut",$N15&gt;$A$1*INDIRECT($A$2&amp;ROW()),"attention bas")," ")</f>
        <v xml:space="preserve"> </v>
      </c>
      <c r="B15" s="22">
        <v>2</v>
      </c>
      <c r="C15" s="23">
        <v>3</v>
      </c>
      <c r="D15" s="24"/>
      <c r="E15" s="25" t="s">
        <v>7</v>
      </c>
      <c r="F15" s="44"/>
      <c r="G15" s="48"/>
      <c r="H15" s="77" t="s">
        <v>25</v>
      </c>
      <c r="I15" s="75"/>
      <c r="J15" s="76"/>
      <c r="K15" s="27" t="s">
        <v>13</v>
      </c>
      <c r="L15" s="28">
        <v>500</v>
      </c>
      <c r="M15" s="49">
        <v>100</v>
      </c>
      <c r="N15" s="29">
        <f t="shared" si="19"/>
        <v>50000</v>
      </c>
      <c r="O15" s="65">
        <v>400</v>
      </c>
      <c r="P15" s="59">
        <f t="shared" si="20"/>
        <v>200000</v>
      </c>
      <c r="Q15" s="59">
        <f t="shared" ref="Q15:Q16" si="22">P15-N15</f>
        <v>150000</v>
      </c>
      <c r="R15" s="65">
        <v>450</v>
      </c>
      <c r="S15" s="59">
        <f t="shared" si="21"/>
        <v>225000</v>
      </c>
      <c r="T15" s="30">
        <f t="shared" si="12"/>
        <v>175000</v>
      </c>
      <c r="U15" s="50">
        <v>10</v>
      </c>
      <c r="V15" s="30">
        <f t="shared" si="13"/>
        <v>5000</v>
      </c>
      <c r="W15" s="30">
        <f t="shared" ref="W15:W16" si="23">V15-Q15</f>
        <v>-145000</v>
      </c>
      <c r="X15" s="50">
        <v>40</v>
      </c>
      <c r="Y15" s="30">
        <f t="shared" si="15"/>
        <v>20000</v>
      </c>
      <c r="Z15" s="30">
        <f t="shared" ref="Z15:Z16" si="24">Y15-T15</f>
        <v>-155000</v>
      </c>
      <c r="AA15" s="50">
        <v>40</v>
      </c>
      <c r="AB15" s="30">
        <f t="shared" si="17"/>
        <v>20000</v>
      </c>
      <c r="AC15" s="30">
        <f t="shared" ref="AC15:AC16" si="25">AB15-W15</f>
        <v>165000</v>
      </c>
    </row>
    <row r="16" spans="1:29" x14ac:dyDescent="0.25">
      <c r="A16" t="str" cm="1">
        <f t="array" aca="1" ref="A16" ca="1">IFERROR(_xlfn.IFS(INDIRECT($A$2&amp;ROW())&gt;$A$1*$N16,"attention haut",$N16&gt;$A$1*INDIRECT($A$2&amp;ROW()),"attention bas")," ")</f>
        <v xml:space="preserve"> </v>
      </c>
      <c r="B16" s="22">
        <v>2</v>
      </c>
      <c r="C16" s="23">
        <v>4</v>
      </c>
      <c r="D16" s="24"/>
      <c r="E16" s="25" t="s">
        <v>7</v>
      </c>
      <c r="F16" s="44"/>
      <c r="G16" s="48"/>
      <c r="H16" s="77" t="s">
        <v>26</v>
      </c>
      <c r="I16" s="75"/>
      <c r="J16" s="76"/>
      <c r="K16" s="27" t="s">
        <v>13</v>
      </c>
      <c r="L16" s="28">
        <v>50</v>
      </c>
      <c r="M16" s="49">
        <v>100</v>
      </c>
      <c r="N16" s="29">
        <f t="shared" si="19"/>
        <v>5000</v>
      </c>
      <c r="O16" s="65">
        <v>400</v>
      </c>
      <c r="P16" s="59">
        <f t="shared" si="20"/>
        <v>20000</v>
      </c>
      <c r="Q16" s="59">
        <f t="shared" si="22"/>
        <v>15000</v>
      </c>
      <c r="R16" s="65">
        <v>20</v>
      </c>
      <c r="S16" s="59">
        <f t="shared" si="21"/>
        <v>1000</v>
      </c>
      <c r="T16" s="30">
        <f t="shared" si="12"/>
        <v>-4000</v>
      </c>
      <c r="U16" s="50">
        <v>20</v>
      </c>
      <c r="V16" s="30">
        <f t="shared" si="13"/>
        <v>1000</v>
      </c>
      <c r="W16" s="30">
        <f t="shared" si="23"/>
        <v>-14000</v>
      </c>
      <c r="X16" s="50">
        <v>70</v>
      </c>
      <c r="Y16" s="30">
        <f t="shared" si="15"/>
        <v>3500</v>
      </c>
      <c r="Z16" s="30">
        <f t="shared" si="24"/>
        <v>7500</v>
      </c>
      <c r="AA16" s="50">
        <v>50</v>
      </c>
      <c r="AB16" s="30">
        <f t="shared" si="17"/>
        <v>2500</v>
      </c>
      <c r="AC16" s="30">
        <f t="shared" si="25"/>
        <v>16500</v>
      </c>
    </row>
    <row r="17" spans="1:29" x14ac:dyDescent="0.25">
      <c r="A17" t="str" cm="1">
        <f t="array" aca="1" ref="A17" ca="1">IFERROR(_xlfn.IFS(INDIRECT($A$2&amp;ROW())&gt;$A$1*$N17,"attention haut",$N17&gt;$A$1*INDIRECT($A$2&amp;ROW()),"attention bas")," ")</f>
        <v xml:space="preserve"> </v>
      </c>
      <c r="B17" s="43">
        <v>2</v>
      </c>
      <c r="C17" s="23">
        <v>5</v>
      </c>
      <c r="D17" s="24"/>
      <c r="E17" s="25" t="s">
        <v>7</v>
      </c>
      <c r="F17" s="44"/>
      <c r="G17" s="74" t="s">
        <v>27</v>
      </c>
      <c r="H17" s="75"/>
      <c r="I17" s="75"/>
      <c r="J17" s="76"/>
      <c r="K17" s="45"/>
      <c r="L17" s="46"/>
      <c r="M17" s="47">
        <v>0</v>
      </c>
      <c r="N17" s="29">
        <f t="shared" si="19"/>
        <v>0</v>
      </c>
      <c r="O17" s="64"/>
      <c r="P17" s="59">
        <f t="shared" si="20"/>
        <v>0</v>
      </c>
      <c r="Q17" s="58"/>
      <c r="R17" s="58"/>
      <c r="S17" s="59">
        <f t="shared" si="21"/>
        <v>0</v>
      </c>
      <c r="T17" s="18"/>
      <c r="U17" s="18"/>
      <c r="V17" s="30">
        <f t="shared" si="13"/>
        <v>0</v>
      </c>
      <c r="W17" s="18"/>
      <c r="X17" s="18"/>
      <c r="Y17" s="30">
        <f t="shared" si="15"/>
        <v>0</v>
      </c>
      <c r="Z17" s="18"/>
      <c r="AA17" s="18"/>
      <c r="AB17" s="30">
        <f t="shared" si="17"/>
        <v>0</v>
      </c>
      <c r="AC17" s="18"/>
    </row>
    <row r="18" spans="1:29" x14ac:dyDescent="0.25">
      <c r="A18" t="str" cm="1">
        <f t="array" aca="1" ref="A18" ca="1">IFERROR(_xlfn.IFS(INDIRECT($A$2&amp;ROW())&gt;$A$1*$N18,"attention haut",$N18&gt;$A$1*INDIRECT($A$2&amp;ROW()),"attention bas")," ")</f>
        <v xml:space="preserve"> </v>
      </c>
      <c r="B18" s="22">
        <v>2</v>
      </c>
      <c r="C18" s="23">
        <v>6</v>
      </c>
      <c r="D18" s="24"/>
      <c r="E18" s="25" t="s">
        <v>7</v>
      </c>
      <c r="F18" s="44"/>
      <c r="G18" s="48"/>
      <c r="H18" s="77" t="s">
        <v>28</v>
      </c>
      <c r="I18" s="75"/>
      <c r="J18" s="76"/>
      <c r="K18" s="27" t="s">
        <v>13</v>
      </c>
      <c r="L18" s="28">
        <v>3000</v>
      </c>
      <c r="M18" s="49">
        <v>100</v>
      </c>
      <c r="N18" s="29">
        <f t="shared" si="19"/>
        <v>300000</v>
      </c>
      <c r="O18" s="65">
        <v>400</v>
      </c>
      <c r="P18" s="59">
        <f t="shared" si="20"/>
        <v>1200000</v>
      </c>
      <c r="Q18" s="59">
        <f t="shared" ref="Q18:Q25" si="26">P18-N18</f>
        <v>900000</v>
      </c>
      <c r="R18" s="65">
        <v>500</v>
      </c>
      <c r="S18" s="59">
        <f t="shared" si="21"/>
        <v>1500000</v>
      </c>
      <c r="T18" s="30">
        <f t="shared" ref="T18:T25" si="27">S18-N18</f>
        <v>1200000</v>
      </c>
      <c r="U18" s="50">
        <v>10</v>
      </c>
      <c r="V18" s="30">
        <f t="shared" si="13"/>
        <v>30000</v>
      </c>
      <c r="W18" s="30">
        <f t="shared" ref="W18:W25" si="28">V18-Q18</f>
        <v>-870000</v>
      </c>
      <c r="X18" s="50">
        <v>80</v>
      </c>
      <c r="Y18" s="30">
        <f t="shared" si="15"/>
        <v>240000</v>
      </c>
      <c r="Z18" s="30">
        <f t="shared" ref="Z18:Z25" si="29">Y18-T18</f>
        <v>-960000</v>
      </c>
      <c r="AA18" s="50">
        <v>50</v>
      </c>
      <c r="AB18" s="30">
        <f t="shared" si="17"/>
        <v>150000</v>
      </c>
      <c r="AC18" s="30">
        <f t="shared" ref="AC18:AC25" si="30">AB18-W18</f>
        <v>1020000</v>
      </c>
    </row>
    <row r="19" spans="1:29" x14ac:dyDescent="0.25">
      <c r="A19" t="str" cm="1">
        <f t="array" aca="1" ref="A19" ca="1">IFERROR(_xlfn.IFS(INDIRECT($A$2&amp;ROW())&gt;$A$1*$N19,"attention haut",$N19&gt;$A$1*INDIRECT($A$2&amp;ROW()),"attention bas")," ")</f>
        <v>attention bas</v>
      </c>
      <c r="B19" s="22">
        <v>2</v>
      </c>
      <c r="C19" s="23">
        <v>7</v>
      </c>
      <c r="D19" s="24"/>
      <c r="E19" s="25" t="s">
        <v>7</v>
      </c>
      <c r="F19" s="44"/>
      <c r="G19" s="48"/>
      <c r="H19" s="77" t="s">
        <v>29</v>
      </c>
      <c r="I19" s="75"/>
      <c r="J19" s="76"/>
      <c r="K19" s="27" t="s">
        <v>13</v>
      </c>
      <c r="L19" s="28">
        <v>40</v>
      </c>
      <c r="M19" s="49">
        <v>100</v>
      </c>
      <c r="N19" s="29">
        <f t="shared" si="19"/>
        <v>4000</v>
      </c>
      <c r="O19" s="65">
        <v>20</v>
      </c>
      <c r="P19" s="59">
        <f t="shared" si="20"/>
        <v>800</v>
      </c>
      <c r="Q19" s="59">
        <f t="shared" si="26"/>
        <v>-3200</v>
      </c>
      <c r="R19" s="65">
        <v>600</v>
      </c>
      <c r="S19" s="59">
        <f t="shared" si="21"/>
        <v>24000</v>
      </c>
      <c r="T19" s="30">
        <f t="shared" si="27"/>
        <v>20000</v>
      </c>
      <c r="U19" s="50">
        <v>20</v>
      </c>
      <c r="V19" s="30">
        <f t="shared" si="13"/>
        <v>800</v>
      </c>
      <c r="W19" s="30">
        <f t="shared" si="28"/>
        <v>4000</v>
      </c>
      <c r="X19" s="50">
        <v>400</v>
      </c>
      <c r="Y19" s="30">
        <f t="shared" si="15"/>
        <v>16000</v>
      </c>
      <c r="Z19" s="30">
        <f t="shared" si="29"/>
        <v>-4000</v>
      </c>
      <c r="AA19" s="50">
        <v>40</v>
      </c>
      <c r="AB19" s="30">
        <f t="shared" si="17"/>
        <v>1600</v>
      </c>
      <c r="AC19" s="30">
        <f t="shared" si="30"/>
        <v>-2400</v>
      </c>
    </row>
    <row r="20" spans="1:29" x14ac:dyDescent="0.25">
      <c r="A20" t="str" cm="1">
        <f t="array" aca="1" ref="A20" ca="1">IFERROR(_xlfn.IFS(INDIRECT($A$2&amp;ROW())&gt;$A$1*$N20,"attention haut",$N20&gt;$A$1*INDIRECT($A$2&amp;ROW()),"attention bas")," ")</f>
        <v xml:space="preserve"> </v>
      </c>
      <c r="B20" s="43">
        <v>2</v>
      </c>
      <c r="C20" s="23">
        <v>8</v>
      </c>
      <c r="D20" s="24"/>
      <c r="E20" s="25"/>
      <c r="F20" s="26"/>
      <c r="G20" s="74" t="s">
        <v>30</v>
      </c>
      <c r="H20" s="74"/>
      <c r="I20" s="74"/>
      <c r="J20" s="78"/>
      <c r="K20" s="27" t="s">
        <v>13</v>
      </c>
      <c r="L20" s="28">
        <v>40</v>
      </c>
      <c r="M20" s="49">
        <v>100</v>
      </c>
      <c r="N20" s="29">
        <f t="shared" si="19"/>
        <v>4000</v>
      </c>
      <c r="O20" s="65">
        <v>400</v>
      </c>
      <c r="P20" s="59">
        <f t="shared" si="20"/>
        <v>16000</v>
      </c>
      <c r="Q20" s="59">
        <f t="shared" si="26"/>
        <v>12000</v>
      </c>
      <c r="R20" s="59">
        <v>250</v>
      </c>
      <c r="S20" s="59">
        <f t="shared" si="21"/>
        <v>10000</v>
      </c>
      <c r="T20" s="30">
        <f t="shared" si="27"/>
        <v>6000</v>
      </c>
      <c r="U20" s="30">
        <v>30</v>
      </c>
      <c r="V20" s="30">
        <f t="shared" si="13"/>
        <v>1200</v>
      </c>
      <c r="W20" s="30">
        <f t="shared" si="28"/>
        <v>-10800</v>
      </c>
      <c r="X20" s="30">
        <v>50</v>
      </c>
      <c r="Y20" s="30">
        <f t="shared" si="15"/>
        <v>2000</v>
      </c>
      <c r="Z20" s="30">
        <f t="shared" si="29"/>
        <v>-4000</v>
      </c>
      <c r="AA20" s="30">
        <v>80</v>
      </c>
      <c r="AB20" s="30">
        <f t="shared" si="17"/>
        <v>3200</v>
      </c>
      <c r="AC20" s="30">
        <f t="shared" si="30"/>
        <v>14000</v>
      </c>
    </row>
    <row r="21" spans="1:29" x14ac:dyDescent="0.25">
      <c r="A21" t="str" cm="1">
        <f t="array" aca="1" ref="A21" ca="1">IFERROR(_xlfn.IFS(INDIRECT($A$2&amp;ROW())&gt;$A$1*$N21,"attention haut",$N21&gt;$A$1*INDIRECT($A$2&amp;ROW()),"attention bas")," ")</f>
        <v xml:space="preserve"> </v>
      </c>
      <c r="B21" s="22">
        <v>2</v>
      </c>
      <c r="C21" s="23">
        <v>9</v>
      </c>
      <c r="D21" s="24"/>
      <c r="E21" s="25" t="s">
        <v>7</v>
      </c>
      <c r="F21" s="26"/>
      <c r="G21" s="74" t="s">
        <v>31</v>
      </c>
      <c r="H21" s="75"/>
      <c r="I21" s="75"/>
      <c r="J21" s="76"/>
      <c r="K21" s="27" t="s">
        <v>13</v>
      </c>
      <c r="L21" s="28">
        <v>450</v>
      </c>
      <c r="M21" s="49">
        <v>100</v>
      </c>
      <c r="N21" s="29">
        <f t="shared" si="19"/>
        <v>45000</v>
      </c>
      <c r="O21" s="65">
        <v>400</v>
      </c>
      <c r="P21" s="59">
        <f t="shared" si="20"/>
        <v>180000</v>
      </c>
      <c r="Q21" s="59">
        <f t="shared" si="26"/>
        <v>135000</v>
      </c>
      <c r="R21" s="59">
        <v>400</v>
      </c>
      <c r="S21" s="59">
        <f t="shared" si="21"/>
        <v>180000</v>
      </c>
      <c r="T21" s="30">
        <f t="shared" si="27"/>
        <v>135000</v>
      </c>
      <c r="U21" s="30">
        <v>40</v>
      </c>
      <c r="V21" s="30">
        <f t="shared" si="13"/>
        <v>18000</v>
      </c>
      <c r="W21" s="30">
        <f t="shared" si="28"/>
        <v>-117000</v>
      </c>
      <c r="X21" s="30">
        <v>900</v>
      </c>
      <c r="Y21" s="30">
        <f t="shared" si="15"/>
        <v>405000</v>
      </c>
      <c r="Z21" s="30">
        <f t="shared" si="29"/>
        <v>270000</v>
      </c>
      <c r="AA21" s="30">
        <v>70</v>
      </c>
      <c r="AB21" s="30">
        <f t="shared" si="17"/>
        <v>31500</v>
      </c>
      <c r="AC21" s="30">
        <f t="shared" si="30"/>
        <v>148500</v>
      </c>
    </row>
    <row r="22" spans="1:29" x14ac:dyDescent="0.25">
      <c r="A22" t="str" cm="1">
        <f t="array" aca="1" ref="A22" ca="1">IFERROR(_xlfn.IFS(INDIRECT($A$2&amp;ROW())&gt;$A$1*$N22,"attention haut",$N22&gt;$A$1*INDIRECT($A$2&amp;ROW()),"attention bas")," ")</f>
        <v xml:space="preserve"> </v>
      </c>
      <c r="B22" s="22">
        <v>2</v>
      </c>
      <c r="C22" s="23">
        <v>10</v>
      </c>
      <c r="D22" s="24" t="s">
        <v>7</v>
      </c>
      <c r="E22" s="25" t="s">
        <v>7</v>
      </c>
      <c r="F22" s="26"/>
      <c r="G22" s="74" t="s">
        <v>35</v>
      </c>
      <c r="H22" s="75"/>
      <c r="I22" s="75"/>
      <c r="J22" s="76"/>
      <c r="K22" s="27" t="s">
        <v>12</v>
      </c>
      <c r="L22" s="28">
        <v>3000</v>
      </c>
      <c r="M22" s="49">
        <v>100</v>
      </c>
      <c r="N22" s="29">
        <f t="shared" si="19"/>
        <v>300000</v>
      </c>
      <c r="O22" s="65">
        <v>400</v>
      </c>
      <c r="P22" s="59">
        <f t="shared" si="20"/>
        <v>1200000</v>
      </c>
      <c r="Q22" s="59">
        <f t="shared" si="26"/>
        <v>900000</v>
      </c>
      <c r="R22" s="59">
        <v>80</v>
      </c>
      <c r="S22" s="59">
        <f t="shared" si="21"/>
        <v>240000</v>
      </c>
      <c r="T22" s="30">
        <f t="shared" si="27"/>
        <v>-60000</v>
      </c>
      <c r="U22" s="30">
        <v>50</v>
      </c>
      <c r="V22" s="30">
        <f t="shared" si="13"/>
        <v>150000</v>
      </c>
      <c r="W22" s="30">
        <f t="shared" si="28"/>
        <v>-750000</v>
      </c>
      <c r="X22" s="30">
        <v>1000</v>
      </c>
      <c r="Y22" s="30">
        <f t="shared" si="15"/>
        <v>3000000</v>
      </c>
      <c r="Z22" s="30">
        <f t="shared" si="29"/>
        <v>3060000</v>
      </c>
      <c r="AA22" s="30">
        <v>60</v>
      </c>
      <c r="AB22" s="30">
        <f t="shared" si="17"/>
        <v>180000</v>
      </c>
      <c r="AC22" s="30">
        <f t="shared" si="30"/>
        <v>930000</v>
      </c>
    </row>
    <row r="23" spans="1:29" x14ac:dyDescent="0.25">
      <c r="A23" t="str" cm="1">
        <f t="array" aca="1" ref="A23" ca="1">IFERROR(_xlfn.IFS(INDIRECT($A$2&amp;ROW())&gt;$A$1*$N23,"attention haut",$N23&gt;$A$1*INDIRECT($A$2&amp;ROW()),"attention bas")," ")</f>
        <v xml:space="preserve"> </v>
      </c>
      <c r="B23" s="22">
        <v>2</v>
      </c>
      <c r="C23" s="23">
        <v>11</v>
      </c>
      <c r="D23" s="24" t="s">
        <v>7</v>
      </c>
      <c r="E23" s="25" t="s">
        <v>7</v>
      </c>
      <c r="F23" s="26"/>
      <c r="G23" s="74" t="s">
        <v>32</v>
      </c>
      <c r="H23" s="75"/>
      <c r="I23" s="75"/>
      <c r="J23" s="76"/>
      <c r="K23" s="27" t="s">
        <v>13</v>
      </c>
      <c r="L23" s="28">
        <v>10</v>
      </c>
      <c r="M23" s="49">
        <v>100</v>
      </c>
      <c r="N23" s="29">
        <f t="shared" si="19"/>
        <v>1000</v>
      </c>
      <c r="O23" s="65">
        <v>400</v>
      </c>
      <c r="P23" s="59">
        <f t="shared" si="20"/>
        <v>4000</v>
      </c>
      <c r="Q23" s="59">
        <f t="shared" si="26"/>
        <v>3000</v>
      </c>
      <c r="R23" s="59">
        <v>100</v>
      </c>
      <c r="S23" s="59">
        <f t="shared" si="21"/>
        <v>1000</v>
      </c>
      <c r="T23" s="30">
        <f t="shared" si="27"/>
        <v>0</v>
      </c>
      <c r="U23" s="30">
        <v>10</v>
      </c>
      <c r="V23" s="30">
        <f t="shared" si="13"/>
        <v>100</v>
      </c>
      <c r="W23" s="30">
        <f t="shared" si="28"/>
        <v>-2900</v>
      </c>
      <c r="X23" s="30">
        <v>400</v>
      </c>
      <c r="Y23" s="30">
        <f t="shared" si="15"/>
        <v>4000</v>
      </c>
      <c r="Z23" s="30">
        <f t="shared" si="29"/>
        <v>4000</v>
      </c>
      <c r="AA23" s="30">
        <v>40</v>
      </c>
      <c r="AB23" s="30">
        <f t="shared" si="17"/>
        <v>400</v>
      </c>
      <c r="AC23" s="30">
        <f t="shared" si="30"/>
        <v>3300</v>
      </c>
    </row>
    <row r="24" spans="1:29" x14ac:dyDescent="0.25">
      <c r="A24" t="str" cm="1">
        <f t="array" aca="1" ref="A24" ca="1">IFERROR(_xlfn.IFS(INDIRECT($A$2&amp;ROW())&gt;$A$1*$N24,"attention haut",$N24&gt;$A$1*INDIRECT($A$2&amp;ROW()),"attention bas")," ")</f>
        <v xml:space="preserve"> </v>
      </c>
      <c r="B24" s="22">
        <v>2</v>
      </c>
      <c r="C24" s="23">
        <v>12</v>
      </c>
      <c r="D24" s="24"/>
      <c r="E24" s="25"/>
      <c r="F24" s="26"/>
      <c r="G24" s="74" t="s">
        <v>33</v>
      </c>
      <c r="H24" s="75"/>
      <c r="I24" s="75"/>
      <c r="J24" s="76"/>
      <c r="K24" s="27" t="s">
        <v>8</v>
      </c>
      <c r="L24" s="28">
        <v>5</v>
      </c>
      <c r="M24" s="49">
        <v>100</v>
      </c>
      <c r="N24" s="29">
        <f t="shared" si="19"/>
        <v>500</v>
      </c>
      <c r="O24" s="65">
        <v>400</v>
      </c>
      <c r="P24" s="59">
        <f t="shared" si="20"/>
        <v>2000</v>
      </c>
      <c r="Q24" s="59">
        <f t="shared" si="26"/>
        <v>1500</v>
      </c>
      <c r="R24" s="59">
        <v>20</v>
      </c>
      <c r="S24" s="59">
        <f t="shared" si="21"/>
        <v>100</v>
      </c>
      <c r="T24" s="30">
        <f t="shared" si="27"/>
        <v>-400</v>
      </c>
      <c r="U24" s="30">
        <v>20</v>
      </c>
      <c r="V24" s="30">
        <f t="shared" si="13"/>
        <v>100</v>
      </c>
      <c r="W24" s="30">
        <f t="shared" si="28"/>
        <v>-1400</v>
      </c>
      <c r="X24" s="30">
        <v>100</v>
      </c>
      <c r="Y24" s="30">
        <f t="shared" si="15"/>
        <v>500</v>
      </c>
      <c r="Z24" s="30">
        <f t="shared" si="29"/>
        <v>900</v>
      </c>
      <c r="AA24" s="30">
        <v>100</v>
      </c>
      <c r="AB24" s="30">
        <f t="shared" si="17"/>
        <v>500</v>
      </c>
      <c r="AC24" s="30">
        <f t="shared" si="30"/>
        <v>1900</v>
      </c>
    </row>
    <row r="25" spans="1:29" x14ac:dyDescent="0.25">
      <c r="A25" t="str" cm="1">
        <f t="array" aca="1" ref="A25" ca="1">IFERROR(_xlfn.IFS(INDIRECT($A$2&amp;ROW())&gt;$A$1*$N25,"attention haut",$N25&gt;$A$1*INDIRECT($A$2&amp;ROW()),"attention bas")," ")</f>
        <v xml:space="preserve"> </v>
      </c>
      <c r="B25" s="22">
        <v>2</v>
      </c>
      <c r="C25" s="23">
        <v>13</v>
      </c>
      <c r="D25" s="24"/>
      <c r="E25" s="25"/>
      <c r="F25" s="26"/>
      <c r="G25" s="74" t="s">
        <v>34</v>
      </c>
      <c r="H25" s="75"/>
      <c r="I25" s="75"/>
      <c r="J25" s="76"/>
      <c r="K25" s="27" t="s">
        <v>11</v>
      </c>
      <c r="L25" s="28">
        <v>10</v>
      </c>
      <c r="M25" s="49">
        <v>100</v>
      </c>
      <c r="N25" s="29">
        <f t="shared" si="19"/>
        <v>1000</v>
      </c>
      <c r="O25" s="65">
        <v>400</v>
      </c>
      <c r="P25" s="59">
        <f t="shared" si="20"/>
        <v>4000</v>
      </c>
      <c r="Q25" s="59">
        <f t="shared" si="26"/>
        <v>3000</v>
      </c>
      <c r="R25" s="59">
        <v>80</v>
      </c>
      <c r="S25" s="59">
        <f t="shared" si="21"/>
        <v>800</v>
      </c>
      <c r="T25" s="30">
        <f t="shared" si="27"/>
        <v>-200</v>
      </c>
      <c r="U25" s="30">
        <v>80</v>
      </c>
      <c r="V25" s="30">
        <f t="shared" si="13"/>
        <v>800</v>
      </c>
      <c r="W25" s="30">
        <f t="shared" si="28"/>
        <v>-2200</v>
      </c>
      <c r="X25" s="30">
        <v>40</v>
      </c>
      <c r="Y25" s="30">
        <f t="shared" si="15"/>
        <v>400</v>
      </c>
      <c r="Z25" s="30">
        <f t="shared" si="29"/>
        <v>600</v>
      </c>
      <c r="AA25" s="30">
        <v>200</v>
      </c>
      <c r="AB25" s="30">
        <f t="shared" si="17"/>
        <v>2000</v>
      </c>
      <c r="AC25" s="30">
        <f t="shared" si="30"/>
        <v>4200</v>
      </c>
    </row>
    <row r="26" spans="1:29" ht="15.75" thickBot="1" x14ac:dyDescent="0.3">
      <c r="A26" t="str" cm="1">
        <f t="array" aca="1" ref="A26" ca="1">IFERROR(_xlfn.IFS(INDIRECT($A$2&amp;ROW())&gt;$A$1*$N26,"attention haut",$N26&gt;$A$1*INDIRECT($A$2&amp;ROW()),"attention bas")," ")</f>
        <v xml:space="preserve"> </v>
      </c>
      <c r="O26" s="66"/>
      <c r="P26" s="66"/>
      <c r="Q26" s="66"/>
      <c r="R26" s="66"/>
      <c r="S26" s="66"/>
    </row>
    <row r="27" spans="1:29" ht="15.75" thickBot="1" x14ac:dyDescent="0.3">
      <c r="A27" t="str" cm="1">
        <f t="array" aca="1" ref="A27" ca="1">IFERROR(_xlfn.IFS(INDIRECT($A$2&amp;ROW())&gt;$A$1*$N27,"attention haut",$N27&gt;$A$1*INDIRECT($A$2&amp;ROW()),"attention bas")," ")</f>
        <v>attention haut</v>
      </c>
      <c r="B27" s="69" t="s">
        <v>42</v>
      </c>
      <c r="C27" s="67"/>
      <c r="M27" s="36" t="s">
        <v>10</v>
      </c>
      <c r="N27" s="37">
        <f>SUM(N13:N25)</f>
        <v>716000</v>
      </c>
      <c r="O27" s="61" t="s">
        <v>10</v>
      </c>
      <c r="P27" s="62">
        <f>SUM(P13:P25)</f>
        <v>3046800</v>
      </c>
      <c r="Q27" s="58"/>
      <c r="R27" s="61" t="s">
        <v>10</v>
      </c>
      <c r="S27" s="62">
        <f>SUM(S13:S25)</f>
        <v>2201150</v>
      </c>
      <c r="U27" s="38" t="s">
        <v>10</v>
      </c>
      <c r="V27" s="51">
        <f>SUM(V13:V25)</f>
        <v>208100</v>
      </c>
      <c r="X27" s="38" t="s">
        <v>10</v>
      </c>
      <c r="Y27" s="51">
        <f>SUM(Y13:Y25)</f>
        <v>3694150</v>
      </c>
      <c r="AA27" s="38" t="s">
        <v>10</v>
      </c>
      <c r="AB27" s="51">
        <f>SUM(AB13:AB25)</f>
        <v>413700</v>
      </c>
    </row>
    <row r="28" spans="1:29" x14ac:dyDescent="0.25">
      <c r="B28" s="69" t="s">
        <v>43</v>
      </c>
      <c r="C28" s="68"/>
      <c r="K28" s="70" t="s">
        <v>44</v>
      </c>
    </row>
    <row r="29" spans="1:29" x14ac:dyDescent="0.25">
      <c r="P29">
        <f>COLUMN()</f>
        <v>16</v>
      </c>
      <c r="S29">
        <f>COLUMN()</f>
        <v>19</v>
      </c>
      <c r="V29">
        <v>22</v>
      </c>
      <c r="Y29">
        <v>25</v>
      </c>
      <c r="AB29">
        <v>28</v>
      </c>
    </row>
  </sheetData>
  <mergeCells count="25">
    <mergeCell ref="G4:J4"/>
    <mergeCell ref="G5:J5"/>
    <mergeCell ref="AA1:AC1"/>
    <mergeCell ref="G25:J25"/>
    <mergeCell ref="G17:J17"/>
    <mergeCell ref="H18:J18"/>
    <mergeCell ref="H19:J19"/>
    <mergeCell ref="G20:J20"/>
    <mergeCell ref="G21:J21"/>
    <mergeCell ref="U1:W1"/>
    <mergeCell ref="X1:Z1"/>
    <mergeCell ref="G22:J22"/>
    <mergeCell ref="G23:J23"/>
    <mergeCell ref="G24:J24"/>
    <mergeCell ref="H16:J16"/>
    <mergeCell ref="G6:J6"/>
    <mergeCell ref="G7:J7"/>
    <mergeCell ref="G8:J8"/>
    <mergeCell ref="G9:J9"/>
    <mergeCell ref="G13:J13"/>
    <mergeCell ref="G14:J14"/>
    <mergeCell ref="H15:J15"/>
    <mergeCell ref="M1:N1"/>
    <mergeCell ref="O1:Q1"/>
    <mergeCell ref="R1:T1"/>
  </mergeCells>
  <conditionalFormatting sqref="A4:A27">
    <cfRule type="containsText" dxfId="2" priority="2" operator="containsText" text="attention haut">
      <formula>NOT(ISERROR(SEARCH("attention haut",A4)))</formula>
    </cfRule>
    <cfRule type="expression" dxfId="1" priority="3">
      <formula>ISERROR(A4)</formula>
    </cfRule>
    <cfRule type="containsText" dxfId="0" priority="1" operator="containsText" text="attention bas">
      <formula>NOT(ISERROR(SEARCH("attention bas",A4)))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coring">
                <anchor moveWithCells="1" sizeWithCells="1">
                  <from>
                    <xdr:col>3</xdr:col>
                    <xdr:colOff>104775</xdr:colOff>
                    <xdr:row>25</xdr:row>
                    <xdr:rowOff>171450</xdr:rowOff>
                  </from>
                  <to>
                    <xdr:col>9</xdr:col>
                    <xdr:colOff>390525</xdr:colOff>
                    <xdr:row>28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9DD76DC98BD41A1DEA73BA5CC94C4" ma:contentTypeVersion="14" ma:contentTypeDescription="Crée un document." ma:contentTypeScope="" ma:versionID="97243ce5b38388dcffca2b79c3ed2de1">
  <xsd:schema xmlns:xsd="http://www.w3.org/2001/XMLSchema" xmlns:xs="http://www.w3.org/2001/XMLSchema" xmlns:p="http://schemas.microsoft.com/office/2006/metadata/properties" xmlns:ns2="97ecd747-d10a-4f2d-afcd-fc13308cf556" xmlns:ns3="dfb42599-8b65-4b66-9b6d-08c023268d42" targetNamespace="http://schemas.microsoft.com/office/2006/metadata/properties" ma:root="true" ma:fieldsID="0e784443fd0506ecee4015026615c062" ns2:_="" ns3:_="">
    <xsd:import namespace="97ecd747-d10a-4f2d-afcd-fc13308cf556"/>
    <xsd:import namespace="dfb42599-8b65-4b66-9b6d-08c023268d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cd747-d10a-4f2d-afcd-fc13308cf5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1d417cb3-2750-492f-8db0-46aaf8d22b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b42599-8b65-4b66-9b6d-08c023268d42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7945d30-68c7-468e-8be5-5bbea6c18ee7}" ma:internalName="TaxCatchAll" ma:showField="CatchAllData" ma:web="dfb42599-8b65-4b66-9b6d-08c023268d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b42599-8b65-4b66-9b6d-08c023268d42" xsi:nil="true"/>
    <lcf76f155ced4ddcb4097134ff3c332f xmlns="97ecd747-d10a-4f2d-afcd-fc13308cf5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CF26D7-C592-4CE9-A693-4E66C88485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1E89F4-9D8D-42C5-8B30-D202242AE6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ecd747-d10a-4f2d-afcd-fc13308cf556"/>
    <ds:schemaRef ds:uri="dfb42599-8b65-4b66-9b6d-08c023268d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10F6B4-3A5E-49C1-B348-00157799B23B}">
  <ds:schemaRefs>
    <ds:schemaRef ds:uri="http://schemas.microsoft.com/office/2006/metadata/properties"/>
    <ds:schemaRef ds:uri="http://schemas.microsoft.com/office/infopath/2007/PartnerControls"/>
    <ds:schemaRef ds:uri="dfb42599-8b65-4b66-9b6d-08c023268d42"/>
    <ds:schemaRef ds:uri="97ecd747-d10a-4f2d-afcd-fc13308cf55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Solenn Ducos</dc:creator>
  <cp:lastModifiedBy>Solenn Ducos</cp:lastModifiedBy>
  <dcterms:created xsi:type="dcterms:W3CDTF">2022-08-18T07:32:31Z</dcterms:created>
  <dcterms:modified xsi:type="dcterms:W3CDTF">2022-08-19T07:47:48Z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0x010100B459DD76DC98BD41A1DEA73BA5CC94C4</vt:lpwstr>
  </property>
</Properties>
</file>