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0115" windowHeight="7740" activeTab="1"/>
  </bookViews>
  <sheets>
    <sheet name="bdd" sheetId="1" r:id="rId1"/>
    <sheet name="pers_age" sheetId="2" r:id="rId2"/>
    <sheet name="aid_men" sheetId="3" r:id="rId3"/>
  </sheets>
  <definedNames>
    <definedName name="aid_men">OFFSET(bdd!$D$1,1,,COUNTA(bdd!$D:$D)-1)</definedName>
    <definedName name="H_deb">OFFSET(bdd!$A$1,1,,COUNTA(bdd!$A:$A)-1)</definedName>
    <definedName name="H_fin">OFFSET(bdd!$B$1,1,,COUNTA(bdd!$B:$B)-1)</definedName>
    <definedName name="jour">bdd!$E$2:$E$8</definedName>
    <definedName name="missions">OFFSET(bdd!$F$1,1,,COUNTA(bdd!$F:$F)-1)</definedName>
    <definedName name="Personne_âgée">OFFSET(bdd!$C$1,1,,COUNTA(bdd!$C:$C)-1)</definedName>
  </definedNames>
  <calcPr calcId="144525"/>
</workbook>
</file>

<file path=xl/calcChain.xml><?xml version="1.0" encoding="utf-8"?>
<calcChain xmlns="http://schemas.openxmlformats.org/spreadsheetml/2006/main">
  <c r="F14" i="2" l="1"/>
  <c r="J14" i="2"/>
  <c r="I14" i="2"/>
  <c r="H14" i="2"/>
  <c r="G14" i="2"/>
  <c r="D14" i="2"/>
  <c r="D10" i="2" a="1"/>
  <c r="J10" i="2" s="1"/>
  <c r="D4" i="3"/>
  <c r="C4" i="3"/>
  <c r="E7" i="2"/>
  <c r="F7" i="2"/>
  <c r="G7" i="2"/>
  <c r="H7" i="2"/>
  <c r="I7" i="2"/>
  <c r="J7" i="2"/>
  <c r="D5" i="3"/>
  <c r="D6" i="3"/>
  <c r="D7" i="3"/>
  <c r="D8" i="3"/>
  <c r="C5" i="3"/>
  <c r="C6" i="3"/>
  <c r="C7" i="3"/>
  <c r="C8" i="3"/>
  <c r="B4" i="3"/>
  <c r="C3" i="3" a="1"/>
  <c r="C3" i="3"/>
  <c r="D3" i="3"/>
  <c r="E3" i="3"/>
  <c r="F3" i="3"/>
  <c r="G3" i="3"/>
  <c r="H3" i="3"/>
  <c r="I3" i="3"/>
  <c r="D7" i="2"/>
  <c r="D3" i="2" a="1"/>
  <c r="D3" i="2"/>
  <c r="E3" i="2"/>
  <c r="F3" i="2"/>
  <c r="G3" i="2"/>
  <c r="H3" i="2"/>
  <c r="I3" i="2"/>
  <c r="J3" i="2"/>
  <c r="B4" i="2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3" i="1"/>
  <c r="A27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4" i="1"/>
  <c r="A3" i="1"/>
  <c r="I4" i="3" l="1"/>
  <c r="I5" i="3"/>
  <c r="I6" i="3"/>
  <c r="I7" i="3"/>
  <c r="I8" i="3"/>
  <c r="D10" i="2"/>
  <c r="E10" i="2"/>
  <c r="F10" i="2"/>
  <c r="G10" i="2"/>
  <c r="H10" i="2"/>
  <c r="I10" i="2"/>
  <c r="H4" i="3" l="1"/>
  <c r="H5" i="3"/>
  <c r="H6" i="3"/>
  <c r="H7" i="3"/>
  <c r="H8" i="3"/>
  <c r="G4" i="3"/>
  <c r="G5" i="3"/>
  <c r="G6" i="3"/>
  <c r="G7" i="3"/>
  <c r="G8" i="3"/>
  <c r="F4" i="3"/>
  <c r="F5" i="3"/>
  <c r="F6" i="3"/>
  <c r="F7" i="3"/>
  <c r="F8" i="3"/>
  <c r="E4" i="3"/>
  <c r="E5" i="3"/>
  <c r="E6" i="3"/>
  <c r="E7" i="3"/>
  <c r="E8" i="3"/>
</calcChain>
</file>

<file path=xl/sharedStrings.xml><?xml version="1.0" encoding="utf-8"?>
<sst xmlns="http://schemas.openxmlformats.org/spreadsheetml/2006/main" count="79" uniqueCount="65">
  <si>
    <t>Heures début</t>
  </si>
  <si>
    <t>Heure fin</t>
  </si>
  <si>
    <t>Personne âgée:</t>
  </si>
  <si>
    <t>M. 1</t>
  </si>
  <si>
    <t>Mme 1</t>
  </si>
  <si>
    <t>M. 2</t>
  </si>
  <si>
    <t>Mme 2</t>
  </si>
  <si>
    <t>M. 3</t>
  </si>
  <si>
    <t>Mme 3</t>
  </si>
  <si>
    <t>M. 4</t>
  </si>
  <si>
    <t>Mme 4</t>
  </si>
  <si>
    <t>M. 5</t>
  </si>
  <si>
    <t>Mme 5</t>
  </si>
  <si>
    <t>M. 6</t>
  </si>
  <si>
    <t>Mme 6</t>
  </si>
  <si>
    <t>M. 7</t>
  </si>
  <si>
    <t>Mme 7</t>
  </si>
  <si>
    <t>M. 8</t>
  </si>
  <si>
    <t>Mme 8</t>
  </si>
  <si>
    <t>M. 9</t>
  </si>
  <si>
    <t>Mme 9</t>
  </si>
  <si>
    <t>M. 10</t>
  </si>
  <si>
    <t>Mme 10</t>
  </si>
  <si>
    <t>M. 11</t>
  </si>
  <si>
    <t>Mme 11</t>
  </si>
  <si>
    <t>M. 12</t>
  </si>
  <si>
    <t>Mme 12</t>
  </si>
  <si>
    <t>M. 13</t>
  </si>
  <si>
    <t>Mme 13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</si>
  <si>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</si>
  <si>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</si>
  <si>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</si>
  <si>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</si>
  <si>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</si>
  <si>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</si>
  <si>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</si>
  <si>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</si>
  <si>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Aides ménagères</t>
  </si>
  <si>
    <t>Mme A</t>
  </si>
  <si>
    <t>Mme B</t>
  </si>
  <si>
    <t>Mme C</t>
  </si>
  <si>
    <t>Mme D</t>
  </si>
  <si>
    <t>Mme E</t>
  </si>
  <si>
    <t>Mme F</t>
  </si>
  <si>
    <t>Mme G</t>
  </si>
  <si>
    <t>Mme H</t>
  </si>
  <si>
    <t>Missions</t>
  </si>
  <si>
    <t>Mission 1</t>
  </si>
  <si>
    <t>Mission 2</t>
  </si>
  <si>
    <t>Mission 3</t>
  </si>
  <si>
    <t>Mission 4</t>
  </si>
  <si>
    <t>Mission 5</t>
  </si>
  <si>
    <t>Mission 6</t>
  </si>
  <si>
    <t>Mission 7</t>
  </si>
  <si>
    <t>Mission 8</t>
  </si>
  <si>
    <t>Mission 9</t>
  </si>
  <si>
    <t>Mission 10</t>
  </si>
  <si>
    <t>Mission 11</t>
  </si>
  <si>
    <t>Mission 12</t>
  </si>
  <si>
    <t>Mission 13</t>
  </si>
  <si>
    <t>Mission:</t>
  </si>
  <si>
    <t>Heure de début</t>
  </si>
  <si>
    <t>Heure de fin</t>
  </si>
  <si>
    <t>Total</t>
  </si>
  <si>
    <t>Aide ménagère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</si>
</sst>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H5" sqref="H5"/>
    </sheetView>
  </sheetViews>
  <sheetFormatPr baseColWidth="10" defaultRowHeight="15" x14ac:dyDescent="0.25"/>
  <cols>
    <col min="1" max="1" width="13" bestFit="1" customWidth="1"/>
    <col min="3" max="3" width="14.7109375" bestFit="1" customWidth="1"/>
    <col min="4" max="4" width="16.425781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37</v>
      </c>
      <c r="E1" t="s">
        <v>29</v>
      </c>
      <c r="F1" t="s">
        <v>46</v>
      </c>
    </row>
    <row r="2" spans="1:6" x14ac:dyDescent="0.25">
      <c r="A2" s="1">
        <v>0.3125</v>
      </c>
      <c r="B2" s="1">
        <v>0.33333333333333331</v>
      </c>
      <c r="C2" s="2" t="s">
        <v>3</v>
      </c>
      <c r="D2" t="s">
        <v>38</v>
      </c>
      <c r="E2" t="s">
        <v>30</v>
      </c>
      <c r="F2" t="s">
        <v>47</v>
      </c>
    </row>
    <row r="3" spans="1:6" x14ac:dyDescent="0.25">
      <c r="A3" s="1">
        <f>A2+1/48</f>
        <v>0.33333333333333331</v>
      </c>
      <c r="B3" s="1">
        <f>B2+1/48</f>
        <v>0.35416666666666663</v>
      </c>
      <c r="C3" s="2" t="s">
        <v>4</v>
      </c>
      <c r="D3" t="s">
        <v>39</v>
      </c>
      <c r="E3" t="s">
        <v>31</v>
      </c>
      <c r="F3" t="s">
        <v>48</v>
      </c>
    </row>
    <row r="4" spans="1:6" x14ac:dyDescent="0.25">
      <c r="A4" s="1">
        <f>A3+1/48</f>
        <v>0.35416666666666663</v>
      </c>
      <c r="B4" s="1">
        <f t="shared" ref="B4:B27" si="0">B3+1/48</f>
        <v>0.37499999999999994</v>
      </c>
      <c r="C4" s="2" t="s">
        <v>5</v>
      </c>
      <c r="D4" t="s">
        <v>40</v>
      </c>
      <c r="E4" t="s">
        <v>32</v>
      </c>
      <c r="F4" t="s">
        <v>49</v>
      </c>
    </row>
    <row r="5" spans="1:6" x14ac:dyDescent="0.25">
      <c r="A5" s="1">
        <f t="shared" ref="A5:A26" si="1">A4+1/48</f>
        <v>0.37499999999999994</v>
      </c>
      <c r="B5" s="1">
        <f t="shared" si="0"/>
        <v>0.39583333333333326</v>
      </c>
      <c r="C5" s="2" t="s">
        <v>6</v>
      </c>
      <c r="D5" t="s">
        <v>41</v>
      </c>
      <c r="E5" t="s">
        <v>33</v>
      </c>
      <c r="F5" t="s">
        <v>50</v>
      </c>
    </row>
    <row r="6" spans="1:6" x14ac:dyDescent="0.25">
      <c r="A6" s="1">
        <f t="shared" si="1"/>
        <v>0.39583333333333326</v>
      </c>
      <c r="B6" s="1">
        <f t="shared" si="0"/>
        <v>0.41666666666666657</v>
      </c>
      <c r="C6" s="2" t="s">
        <v>7</v>
      </c>
      <c r="D6" t="s">
        <v>42</v>
      </c>
      <c r="E6" t="s">
        <v>34</v>
      </c>
      <c r="F6" t="s">
        <v>51</v>
      </c>
    </row>
    <row r="7" spans="1:6" x14ac:dyDescent="0.25">
      <c r="A7" s="1">
        <f t="shared" si="1"/>
        <v>0.41666666666666657</v>
      </c>
      <c r="B7" s="1">
        <f t="shared" si="0"/>
        <v>0.43749999999999989</v>
      </c>
      <c r="C7" s="2" t="s">
        <v>8</v>
      </c>
      <c r="D7" t="s">
        <v>43</v>
      </c>
      <c r="E7" t="s">
        <v>35</v>
      </c>
      <c r="F7" t="s">
        <v>52</v>
      </c>
    </row>
    <row r="8" spans="1:6" x14ac:dyDescent="0.25">
      <c r="A8" s="1">
        <f t="shared" si="1"/>
        <v>0.43749999999999989</v>
      </c>
      <c r="B8" s="1">
        <f t="shared" si="0"/>
        <v>0.4583333333333332</v>
      </c>
      <c r="C8" s="2" t="s">
        <v>9</v>
      </c>
      <c r="D8" t="s">
        <v>44</v>
      </c>
      <c r="E8" t="s">
        <v>36</v>
      </c>
      <c r="F8" t="s">
        <v>53</v>
      </c>
    </row>
    <row r="9" spans="1:6" x14ac:dyDescent="0.25">
      <c r="A9" s="1">
        <f t="shared" si="1"/>
        <v>0.4583333333333332</v>
      </c>
      <c r="B9" s="1">
        <f t="shared" si="0"/>
        <v>0.47916666666666652</v>
      </c>
      <c r="C9" s="2" t="s">
        <v>10</v>
      </c>
      <c r="D9" t="s">
        <v>45</v>
      </c>
      <c r="F9" t="s">
        <v>54</v>
      </c>
    </row>
    <row r="10" spans="1:6" x14ac:dyDescent="0.25">
      <c r="A10" s="1">
        <f t="shared" si="1"/>
        <v>0.47916666666666652</v>
      </c>
      <c r="B10" s="1">
        <f t="shared" si="0"/>
        <v>0.49999999999999983</v>
      </c>
      <c r="C10" s="2" t="s">
        <v>11</v>
      </c>
      <c r="F10" t="s">
        <v>55</v>
      </c>
    </row>
    <row r="11" spans="1:6" x14ac:dyDescent="0.25">
      <c r="A11" s="1">
        <f t="shared" si="1"/>
        <v>0.49999999999999983</v>
      </c>
      <c r="B11" s="1">
        <f t="shared" si="0"/>
        <v>0.52083333333333315</v>
      </c>
      <c r="C11" s="2" t="s">
        <v>12</v>
      </c>
      <c r="F11" t="s">
        <v>56</v>
      </c>
    </row>
    <row r="12" spans="1:6" x14ac:dyDescent="0.25">
      <c r="A12" s="1">
        <f t="shared" si="1"/>
        <v>0.52083333333333315</v>
      </c>
      <c r="B12" s="1">
        <f t="shared" si="0"/>
        <v>0.54166666666666652</v>
      </c>
      <c r="C12" s="2" t="s">
        <v>13</v>
      </c>
      <c r="F12" t="s">
        <v>57</v>
      </c>
    </row>
    <row r="13" spans="1:6" x14ac:dyDescent="0.25">
      <c r="A13" s="1">
        <f t="shared" si="1"/>
        <v>0.54166666666666652</v>
      </c>
      <c r="B13" s="1">
        <f t="shared" si="0"/>
        <v>0.56249999999999989</v>
      </c>
      <c r="C13" s="2" t="s">
        <v>14</v>
      </c>
      <c r="F13" t="s">
        <v>58</v>
      </c>
    </row>
    <row r="14" spans="1:6" x14ac:dyDescent="0.25">
      <c r="A14" s="1">
        <f t="shared" si="1"/>
        <v>0.56249999999999989</v>
      </c>
      <c r="B14" s="1">
        <f t="shared" si="0"/>
        <v>0.58333333333333326</v>
      </c>
      <c r="C14" s="2" t="s">
        <v>15</v>
      </c>
      <c r="F14" t="s">
        <v>59</v>
      </c>
    </row>
    <row r="15" spans="1:6" x14ac:dyDescent="0.25">
      <c r="A15" s="1">
        <f t="shared" si="1"/>
        <v>0.58333333333333326</v>
      </c>
      <c r="B15" s="1">
        <f t="shared" si="0"/>
        <v>0.60416666666666663</v>
      </c>
      <c r="C15" s="2" t="s">
        <v>16</v>
      </c>
    </row>
    <row r="16" spans="1:6" x14ac:dyDescent="0.25">
      <c r="A16" s="1">
        <f t="shared" si="1"/>
        <v>0.60416666666666663</v>
      </c>
      <c r="B16" s="1">
        <f t="shared" si="0"/>
        <v>0.625</v>
      </c>
      <c r="C16" s="2" t="s">
        <v>17</v>
      </c>
    </row>
    <row r="17" spans="1:3" x14ac:dyDescent="0.25">
      <c r="A17" s="1">
        <f t="shared" si="1"/>
        <v>0.625</v>
      </c>
      <c r="B17" s="1">
        <f t="shared" si="0"/>
        <v>0.64583333333333337</v>
      </c>
      <c r="C17" s="2" t="s">
        <v>18</v>
      </c>
    </row>
    <row r="18" spans="1:3" x14ac:dyDescent="0.25">
      <c r="A18" s="1">
        <f t="shared" si="1"/>
        <v>0.64583333333333337</v>
      </c>
      <c r="B18" s="1">
        <f t="shared" si="0"/>
        <v>0.66666666666666674</v>
      </c>
      <c r="C18" s="2" t="s">
        <v>19</v>
      </c>
    </row>
    <row r="19" spans="1:3" x14ac:dyDescent="0.25">
      <c r="A19" s="1">
        <f t="shared" si="1"/>
        <v>0.66666666666666674</v>
      </c>
      <c r="B19" s="1">
        <f t="shared" si="0"/>
        <v>0.68750000000000011</v>
      </c>
      <c r="C19" s="2" t="s">
        <v>20</v>
      </c>
    </row>
    <row r="20" spans="1:3" x14ac:dyDescent="0.25">
      <c r="A20" s="1">
        <f t="shared" si="1"/>
        <v>0.68750000000000011</v>
      </c>
      <c r="B20" s="1">
        <f t="shared" si="0"/>
        <v>0.70833333333333348</v>
      </c>
      <c r="C20" s="2" t="s">
        <v>21</v>
      </c>
    </row>
    <row r="21" spans="1:3" x14ac:dyDescent="0.25">
      <c r="A21" s="1">
        <f t="shared" si="1"/>
        <v>0.70833333333333348</v>
      </c>
      <c r="B21" s="1">
        <f t="shared" si="0"/>
        <v>0.72916666666666685</v>
      </c>
      <c r="C21" s="2" t="s">
        <v>22</v>
      </c>
    </row>
    <row r="22" spans="1:3" x14ac:dyDescent="0.25">
      <c r="A22" s="1">
        <f t="shared" si="1"/>
        <v>0.72916666666666685</v>
      </c>
      <c r="B22" s="1">
        <f t="shared" si="0"/>
        <v>0.75000000000000022</v>
      </c>
      <c r="C22" s="2" t="s">
        <v>23</v>
      </c>
    </row>
    <row r="23" spans="1:3" x14ac:dyDescent="0.25">
      <c r="A23" s="1">
        <f t="shared" si="1"/>
        <v>0.75000000000000022</v>
      </c>
      <c r="B23" s="1">
        <f t="shared" si="0"/>
        <v>0.77083333333333359</v>
      </c>
      <c r="C23" s="2" t="s">
        <v>24</v>
      </c>
    </row>
    <row r="24" spans="1:3" x14ac:dyDescent="0.25">
      <c r="A24" s="1">
        <f t="shared" si="1"/>
        <v>0.77083333333333359</v>
      </c>
      <c r="B24" s="1">
        <f t="shared" si="0"/>
        <v>0.79166666666666696</v>
      </c>
      <c r="C24" s="2" t="s">
        <v>25</v>
      </c>
    </row>
    <row r="25" spans="1:3" x14ac:dyDescent="0.25">
      <c r="A25" s="1">
        <f t="shared" si="1"/>
        <v>0.79166666666666696</v>
      </c>
      <c r="B25" s="1">
        <f t="shared" si="0"/>
        <v>0.81250000000000033</v>
      </c>
      <c r="C25" s="2" t="s">
        <v>26</v>
      </c>
    </row>
    <row r="26" spans="1:3" x14ac:dyDescent="0.25">
      <c r="A26" s="1">
        <f t="shared" si="1"/>
        <v>0.81250000000000033</v>
      </c>
      <c r="B26" s="1">
        <f t="shared" si="0"/>
        <v>0.8333333333333337</v>
      </c>
      <c r="C26" s="2" t="s">
        <v>27</v>
      </c>
    </row>
    <row r="27" spans="1:3" x14ac:dyDescent="0.25">
      <c r="A27" s="1">
        <f>A26+1/48</f>
        <v>0.8333333333333337</v>
      </c>
      <c r="B27" s="1">
        <f t="shared" si="0"/>
        <v>0.85416666666666707</v>
      </c>
      <c r="C27" s="2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5"/>
  <sheetViews>
    <sheetView tabSelected="1" workbookViewId="0">
      <selection activeCell="E16" sqref="E16"/>
    </sheetView>
  </sheetViews>
  <sheetFormatPr baseColWidth="10" defaultRowHeight="15" x14ac:dyDescent="0.25"/>
  <cols>
    <col min="3" max="3" width="14.85546875" bestFit="1" customWidth="1"/>
  </cols>
  <sheetData>
    <row r="3" spans="2:10" x14ac:dyDescent="0.25">
      <c r="D3" s="4" t="str">
        <f t="array" ref="D3:J3">TRANSPOSE(jour)</f>
        <v>Lundi</v>
      </c>
      <c r="E3" s="4" t="str">
        <v>Mardi</v>
      </c>
      <c r="F3" s="4" t="str">
        <v>Mercredi</v>
      </c>
      <c r="G3" s="4" t="str">
        <v>Jeudi</v>
      </c>
      <c r="H3" s="4" t="str">
        <v>Vendredi</v>
      </c>
      <c r="I3" s="4" t="str">
        <v>Samedi</v>
      </c>
      <c r="J3" s="4" t="str">
        <v>Dimanche</v>
      </c>
    </row>
    <row r="4" spans="2:10" x14ac:dyDescent="0.25">
      <c r="B4" s="7" t="str">
        <f>bdd!C2</f>
        <v>M. 1</v>
      </c>
      <c r="C4" s="4" t="s">
        <v>60</v>
      </c>
      <c r="D4" s="5" t="s">
        <v>55</v>
      </c>
      <c r="E4" s="5" t="s">
        <v>48</v>
      </c>
      <c r="F4" s="5"/>
      <c r="G4" s="5"/>
      <c r="H4" s="5"/>
      <c r="I4" s="5"/>
      <c r="J4" s="5"/>
    </row>
    <row r="5" spans="2:10" x14ac:dyDescent="0.25">
      <c r="B5" s="8"/>
      <c r="C5" s="4" t="s">
        <v>61</v>
      </c>
      <c r="D5" s="6">
        <v>0.35416666666666663</v>
      </c>
      <c r="E5" s="6">
        <v>0.37499999999999994</v>
      </c>
      <c r="F5" s="6"/>
      <c r="G5" s="6"/>
      <c r="H5" s="6"/>
      <c r="I5" s="6"/>
      <c r="J5" s="6"/>
    </row>
    <row r="6" spans="2:10" x14ac:dyDescent="0.25">
      <c r="B6" s="8"/>
      <c r="C6" s="4" t="s">
        <v>62</v>
      </c>
      <c r="D6" s="6">
        <v>0.43749999999999989</v>
      </c>
      <c r="E6" s="6">
        <v>0.49999999999999983</v>
      </c>
      <c r="F6" s="6"/>
      <c r="G6" s="6"/>
      <c r="H6" s="6"/>
      <c r="I6" s="6"/>
      <c r="J6" s="6"/>
    </row>
    <row r="7" spans="2:10" x14ac:dyDescent="0.25">
      <c r="B7" s="8"/>
      <c r="C7" s="4" t="s">
        <v>63</v>
      </c>
      <c r="D7" s="6">
        <f>D6-D5</f>
        <v>8.3333333333333259E-2</v>
      </c>
      <c r="E7" s="6">
        <f t="shared" ref="E7:J7" si="0">E6-E5</f>
        <v>0.12499999999999989</v>
      </c>
      <c r="F7" s="6">
        <f t="shared" si="0"/>
        <v>0</v>
      </c>
      <c r="G7" s="6">
        <f t="shared" si="0"/>
        <v>0</v>
      </c>
      <c r="H7" s="6">
        <f t="shared" si="0"/>
        <v>0</v>
      </c>
      <c r="I7" s="6">
        <f t="shared" si="0"/>
        <v>0</v>
      </c>
      <c r="J7" s="6">
        <f t="shared" si="0"/>
        <v>0</v>
      </c>
    </row>
    <row r="8" spans="2:10" x14ac:dyDescent="0.25">
      <c r="B8" s="9"/>
      <c r="C8" s="4" t="s">
        <v>64</v>
      </c>
      <c r="D8" s="5" t="s">
        <v>38</v>
      </c>
      <c r="E8" s="5" t="s">
        <v>38</v>
      </c>
      <c r="F8" s="5"/>
      <c r="G8" s="5"/>
      <c r="H8" s="5"/>
      <c r="I8" s="5"/>
      <c r="J8" s="5"/>
    </row>
    <row r="10" spans="2:10" x14ac:dyDescent="0.25">
      <c r="D10" s="4" t="str">
        <f t="array" ref="D10:J10">TRANSPOSE(jour)</f>
        <v>Lundi</v>
      </c>
      <c r="E10" s="4" t="str">
        <v>Mardi</v>
      </c>
      <c r="F10" s="4" t="str">
        <v>Mercredi</v>
      </c>
      <c r="G10" s="4" t="str">
        <v>Jeudi</v>
      </c>
      <c r="H10" s="4" t="str">
        <v>Vendredi</v>
      </c>
      <c r="I10" s="4" t="str">
        <v>Samedi</v>
      </c>
      <c r="J10" s="4" t="str">
        <v>Dimanche</v>
      </c>
    </row>
    <row r="11" spans="2:10" x14ac:dyDescent="0.25">
      <c r="B11" s="7" t="s">
        <v>5</v>
      </c>
      <c r="C11" s="4" t="s">
        <v>60</v>
      </c>
      <c r="D11" s="5" t="s">
        <v>54</v>
      </c>
      <c r="E11" s="5"/>
      <c r="F11" s="5" t="s">
        <v>56</v>
      </c>
      <c r="G11" s="5"/>
      <c r="H11" s="5"/>
      <c r="I11" s="5"/>
      <c r="J11" s="5"/>
    </row>
    <row r="12" spans="2:10" x14ac:dyDescent="0.25">
      <c r="B12" s="8"/>
      <c r="C12" s="4" t="s">
        <v>61</v>
      </c>
      <c r="D12" s="6">
        <v>0.4583333333333332</v>
      </c>
      <c r="E12" s="6"/>
      <c r="F12" s="6">
        <v>0.66666666666666674</v>
      </c>
      <c r="G12" s="6"/>
      <c r="H12" s="6"/>
      <c r="I12" s="6"/>
      <c r="J12" s="6"/>
    </row>
    <row r="13" spans="2:10" x14ac:dyDescent="0.25">
      <c r="B13" s="8"/>
      <c r="C13" s="4" t="s">
        <v>62</v>
      </c>
      <c r="D13" s="6">
        <v>0.56249999999999989</v>
      </c>
      <c r="E13" s="6"/>
      <c r="F13" s="6">
        <v>0.81250000000000033</v>
      </c>
      <c r="G13" s="6"/>
      <c r="H13" s="6"/>
      <c r="I13" s="6"/>
      <c r="J13" s="6"/>
    </row>
    <row r="14" spans="2:10" x14ac:dyDescent="0.25">
      <c r="B14" s="8"/>
      <c r="C14" s="4" t="s">
        <v>63</v>
      </c>
      <c r="D14" s="6">
        <f>D13-D12</f>
        <v>0.10416666666666669</v>
      </c>
      <c r="E14" s="6"/>
      <c r="F14" s="6">
        <f t="shared" ref="E14:F14" si="1">F13-F12</f>
        <v>0.14583333333333359</v>
      </c>
      <c r="G14" s="6">
        <f t="shared" ref="G14" si="2">G13-G12</f>
        <v>0</v>
      </c>
      <c r="H14" s="6">
        <f t="shared" ref="H14" si="3">H13-H12</f>
        <v>0</v>
      </c>
      <c r="I14" s="6">
        <f t="shared" ref="I14" si="4">I13-I12</f>
        <v>0</v>
      </c>
      <c r="J14" s="6">
        <f t="shared" ref="J14" si="5">J13-J12</f>
        <v>0</v>
      </c>
    </row>
    <row r="15" spans="2:10" x14ac:dyDescent="0.25">
      <c r="B15" s="9"/>
      <c r="C15" s="4" t="s">
        <v>64</v>
      </c>
      <c r="D15" s="5" t="s">
        <v>39</v>
      </c>
      <c r="E15" s="5"/>
      <c r="F15" s="5" t="s">
        <v>38</v>
      </c>
      <c r="G15" s="5"/>
      <c r="H15" s="5"/>
      <c r="I15" s="5"/>
      <c r="J15" s="5"/>
    </row>
  </sheetData>
  <mergeCells count="2">
    <mergeCell ref="B4:B8"/>
    <mergeCell ref="B11:B15"/>
  </mergeCells>
  <dataValidations count="4">
    <dataValidation type="list" allowBlank="1" showInputMessage="1" showErrorMessage="1" sqref="D5:J5 D12:J12">
      <formula1>H_deb</formula1>
    </dataValidation>
    <dataValidation type="list" allowBlank="1" showInputMessage="1" showErrorMessage="1" sqref="D4:J4 D11:J11">
      <formula1>missions</formula1>
    </dataValidation>
    <dataValidation type="list" allowBlank="1" showInputMessage="1" showErrorMessage="1" sqref="D6:J6 D13:J13">
      <formula1>H_fin</formula1>
    </dataValidation>
    <dataValidation type="list" allowBlank="1" showInputMessage="1" showErrorMessage="1" sqref="D8:J8 D15:J15">
      <formula1>aid_men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8"/>
  <sheetViews>
    <sheetView workbookViewId="0">
      <selection activeCell="E8" sqref="E8"/>
    </sheetView>
  </sheetViews>
  <sheetFormatPr baseColWidth="10" defaultRowHeight="15" x14ac:dyDescent="0.25"/>
  <sheetData>
    <row r="3" spans="2:9" x14ac:dyDescent="0.25">
      <c r="C3" t="str">
        <f t="array" ref="C3:I3">TRANSPOSE(jour)</f>
        <v>Lundi</v>
      </c>
      <c r="D3" t="str">
        <v>Mardi</v>
      </c>
      <c r="E3" t="str">
        <v>Mercredi</v>
      </c>
      <c r="F3" t="str">
        <v>Jeudi</v>
      </c>
      <c r="G3" t="str">
        <v>Vendredi</v>
      </c>
      <c r="H3" t="str">
        <v>Samedi</v>
      </c>
      <c r="I3" t="str">
        <v>Dimanche</v>
      </c>
    </row>
    <row r="4" spans="2:9" x14ac:dyDescent="0.25">
      <c r="B4" t="str">
        <f>bdd!D2</f>
        <v>Mme A</v>
      </c>
      <c r="C4" s="2" t="str">
        <f>INDEX(pers_age!$B:$B,MATCH(aid_men!$B$4,pers_age!D:D,0)-4)</f>
        <v>M. 1</v>
      </c>
      <c r="D4" s="2" t="str">
        <f>INDEX(pers_age!$B:$B,MATCH(aid_men!$B$4,pers_age!E:E,0)-4)</f>
        <v>M. 1</v>
      </c>
      <c r="E4" s="2" t="str">
        <f>INDEX(pers_age!$B:$B,MATCH(aid_men!$B$4,pers_age!F:F,0)-4)</f>
        <v>M. 2</v>
      </c>
      <c r="F4" s="2" t="e">
        <f>INDEX(pers_age!$B:$B,MATCH(aid_men!$B$4,pers_age!G:G,0)-4)</f>
        <v>#N/A</v>
      </c>
      <c r="G4" s="2" t="e">
        <f>INDEX(pers_age!$B:$B,MATCH(aid_men!$B$4,pers_age!H:H,0)-4)</f>
        <v>#N/A</v>
      </c>
      <c r="H4" s="2" t="e">
        <f>INDEX(pers_age!$B:$B,MATCH(aid_men!$B$4,pers_age!I:I,0)-4)</f>
        <v>#N/A</v>
      </c>
      <c r="I4" s="2" t="e">
        <f>INDEX(pers_age!$B:$B,MATCH(aid_men!$B$4,pers_age!J:J,0)-4)</f>
        <v>#N/A</v>
      </c>
    </row>
    <row r="5" spans="2:9" x14ac:dyDescent="0.25">
      <c r="C5" s="2" t="str">
        <f>INDEX(pers_age!D:D,MATCH(aid_men!$B$4,pers_age!D:D,0)-4)</f>
        <v>Mission 9</v>
      </c>
      <c r="D5" s="2" t="str">
        <f>INDEX(pers_age!E:E,MATCH(aid_men!$B$4,pers_age!E:E,0)-4)</f>
        <v>Mission 2</v>
      </c>
      <c r="E5" s="2" t="str">
        <f>INDEX(pers_age!F:F,MATCH(aid_men!$B$4,pers_age!F:F,0)-4)</f>
        <v>Mission 10</v>
      </c>
      <c r="F5" s="2" t="e">
        <f>INDEX(pers_age!G:G,MATCH(aid_men!$B$4,pers_age!G:G,0)-4)</f>
        <v>#N/A</v>
      </c>
      <c r="G5" s="2" t="e">
        <f>INDEX(pers_age!H:H,MATCH(aid_men!$B$4,pers_age!H:H,0)-4)</f>
        <v>#N/A</v>
      </c>
      <c r="H5" s="2" t="e">
        <f>INDEX(pers_age!I:I,MATCH(aid_men!$B$4,pers_age!I:I,0)-4)</f>
        <v>#N/A</v>
      </c>
      <c r="I5" s="2" t="e">
        <f>INDEX(pers_age!J:J,MATCH(aid_men!$B$4,pers_age!J:J,0)-4)</f>
        <v>#N/A</v>
      </c>
    </row>
    <row r="6" spans="2:9" x14ac:dyDescent="0.25">
      <c r="C6" s="3">
        <f>INDEX(pers_age!D:D,MATCH(aid_men!$B$4,pers_age!D:D,0)-3)</f>
        <v>0.35416666666666663</v>
      </c>
      <c r="D6" s="3">
        <f>INDEX(pers_age!E:E,MATCH(aid_men!$B$4,pers_age!E:E,0)-3)</f>
        <v>0.37499999999999994</v>
      </c>
      <c r="E6" s="3">
        <f>INDEX(pers_age!F:F,MATCH(aid_men!$B$4,pers_age!F:F,0)-3)</f>
        <v>0.66666666666666674</v>
      </c>
      <c r="F6" s="3" t="e">
        <f>INDEX(pers_age!G:G,MATCH(aid_men!$B$4,pers_age!G:G,0)-3)</f>
        <v>#N/A</v>
      </c>
      <c r="G6" s="3" t="e">
        <f>INDEX(pers_age!H:H,MATCH(aid_men!$B$4,pers_age!H:H,0)-3)</f>
        <v>#N/A</v>
      </c>
      <c r="H6" s="3" t="e">
        <f>INDEX(pers_age!I:I,MATCH(aid_men!$B$4,pers_age!I:I,0)-3)</f>
        <v>#N/A</v>
      </c>
      <c r="I6" s="3" t="e">
        <f>INDEX(pers_age!J:J,MATCH(aid_men!$B$4,pers_age!J:J,0)-3)</f>
        <v>#N/A</v>
      </c>
    </row>
    <row r="7" spans="2:9" x14ac:dyDescent="0.25">
      <c r="C7" s="3">
        <f>INDEX(pers_age!D:D,MATCH(aid_men!$B$4,pers_age!D:D,0)-2)</f>
        <v>0.43749999999999989</v>
      </c>
      <c r="D7" s="3">
        <f>INDEX(pers_age!E:E,MATCH(aid_men!$B$4,pers_age!E:E,0)-2)</f>
        <v>0.49999999999999983</v>
      </c>
      <c r="E7" s="3">
        <f>INDEX(pers_age!F:F,MATCH(aid_men!$B$4,pers_age!F:F,0)-2)</f>
        <v>0.81250000000000033</v>
      </c>
      <c r="F7" s="3" t="e">
        <f>INDEX(pers_age!G:G,MATCH(aid_men!$B$4,pers_age!G:G,0)-2)</f>
        <v>#N/A</v>
      </c>
      <c r="G7" s="3" t="e">
        <f>INDEX(pers_age!H:H,MATCH(aid_men!$B$4,pers_age!H:H,0)-2)</f>
        <v>#N/A</v>
      </c>
      <c r="H7" s="3" t="e">
        <f>INDEX(pers_age!I:I,MATCH(aid_men!$B$4,pers_age!I:I,0)-2)</f>
        <v>#N/A</v>
      </c>
      <c r="I7" s="3" t="e">
        <f>INDEX(pers_age!J:J,MATCH(aid_men!$B$4,pers_age!J:J,0)-2)</f>
        <v>#N/A</v>
      </c>
    </row>
    <row r="8" spans="2:9" x14ac:dyDescent="0.25">
      <c r="C8" s="3">
        <f>INDEX(pers_age!D:D,MATCH(aid_men!$B$4,pers_age!D:D,0)-1)</f>
        <v>8.3333333333333259E-2</v>
      </c>
      <c r="D8" s="3">
        <f>INDEX(pers_age!E:E,MATCH(aid_men!$B$4,pers_age!E:E,0)-1)</f>
        <v>0.12499999999999989</v>
      </c>
      <c r="E8" s="3">
        <f>INDEX(pers_age!F:F,MATCH(aid_men!$B$4,pers_age!F:F,0)-1)</f>
        <v>0.14583333333333359</v>
      </c>
      <c r="F8" s="3" t="e">
        <f>INDEX(pers_age!G:G,MATCH(aid_men!$B$4,pers_age!G:G,0)-1)</f>
        <v>#N/A</v>
      </c>
      <c r="G8" s="3" t="e">
        <f>INDEX(pers_age!H:H,MATCH(aid_men!$B$4,pers_age!H:H,0)-1)</f>
        <v>#N/A</v>
      </c>
      <c r="H8" s="3" t="e">
        <f>INDEX(pers_age!I:I,MATCH(aid_men!$B$4,pers_age!I:I,0)-1)</f>
        <v>#N/A</v>
      </c>
      <c r="I8" s="3" t="e">
        <f>INDEX(pers_age!J:J,MATCH(aid_men!$B$4,pers_age!J:J,0)-1)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pers_age</vt:lpstr>
      <vt:lpstr>aid_men</vt:lpstr>
      <vt:lpstr>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dcterms:created xsi:type="dcterms:W3CDTF">2011-04-30T18:22:18Z</dcterms:created>
  <dcterms:modified xsi:type="dcterms:W3CDTF">2011-04-30T19:23:17Z</dcterms:modified>
</cp:coreProperties>
</file>