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/>
  </bookViews>
  <sheets>
    <sheet name="SCAN" sheetId="1" r:id="rId1"/>
    <sheet name="REFERENCES" sheetId="2" r:id="rId2"/>
  </sheets>
  <calcPr calcId="15251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2" i="2"/>
  <c r="A7" i="2" l="1"/>
  <c r="A6" i="2"/>
  <c r="A5" i="2"/>
  <c r="A4" i="2"/>
  <c r="A3" i="2"/>
  <c r="A2" i="2"/>
  <c r="B2" i="1"/>
  <c r="N3" i="2" l="1"/>
  <c r="Q3" i="2" s="1"/>
  <c r="N4" i="2"/>
  <c r="Q4" i="2" s="1"/>
  <c r="N5" i="2"/>
  <c r="Q5" i="2" s="1"/>
  <c r="N6" i="2"/>
  <c r="Q6" i="2" s="1"/>
  <c r="N7" i="2"/>
  <c r="Q7" i="2" s="1"/>
  <c r="N2" i="2"/>
  <c r="Q2" i="2" s="1"/>
</calcChain>
</file>

<file path=xl/sharedStrings.xml><?xml version="1.0" encoding="utf-8"?>
<sst xmlns="http://schemas.openxmlformats.org/spreadsheetml/2006/main" count="54" uniqueCount="37">
  <si>
    <t>Code barre</t>
  </si>
  <si>
    <t>Quantité</t>
  </si>
  <si>
    <t>Code</t>
  </si>
  <si>
    <t xml:space="preserve">CODE </t>
  </si>
  <si>
    <t>NOM</t>
  </si>
  <si>
    <t>CATEGORIE</t>
  </si>
  <si>
    <t>TYPE</t>
  </si>
  <si>
    <t>CODE FOURNISSEUR</t>
  </si>
  <si>
    <t xml:space="preserve">FOURNISSEUR </t>
  </si>
  <si>
    <t xml:space="preserve">EP </t>
  </si>
  <si>
    <t>LARGEUR</t>
  </si>
  <si>
    <t xml:space="preserve">LONGUEUR </t>
  </si>
  <si>
    <t>M²</t>
  </si>
  <si>
    <t>M3</t>
  </si>
  <si>
    <t>ML</t>
  </si>
  <si>
    <t>U</t>
  </si>
  <si>
    <t>QUANTITE</t>
  </si>
  <si>
    <t>ACHAT</t>
  </si>
  <si>
    <t>Montant stock</t>
  </si>
  <si>
    <t>BOIS 45 220 5100</t>
  </si>
  <si>
    <t xml:space="preserve">BOIS </t>
  </si>
  <si>
    <t xml:space="preserve">ossature </t>
  </si>
  <si>
    <t>BOIS 45 135 4000</t>
  </si>
  <si>
    <t>BOIS 45 145 5100</t>
  </si>
  <si>
    <t>BOIS 45 145 5400</t>
  </si>
  <si>
    <t>BOIS</t>
  </si>
  <si>
    <t>BOIS 45 120 5400</t>
  </si>
  <si>
    <t>BOIS 45 120 6000</t>
  </si>
  <si>
    <t>*452205100123*</t>
  </si>
  <si>
    <t>*451354000123*</t>
  </si>
  <si>
    <t>*451455100123*</t>
  </si>
  <si>
    <t>*451455400123*</t>
  </si>
  <si>
    <t>*451205400123*</t>
  </si>
  <si>
    <t>*451206000123*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</si>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</sst>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\ _€"/>
    <numFmt numFmtId="166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164" fontId="0" fillId="5" borderId="6" xfId="0" applyNumberFormat="1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165" fontId="0" fillId="0" borderId="6" xfId="0" applyNumberFormat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166" fontId="0" fillId="0" borderId="7" xfId="0" applyNumberFormat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4" fontId="0" fillId="5" borderId="3" xfId="0" applyNumberFormat="1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164" fontId="0" fillId="5" borderId="2" xfId="0" applyNumberFormat="1" applyFill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164" fontId="0" fillId="5" borderId="11" xfId="0" applyNumberFormat="1" applyFill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13" xfId="0" applyBorder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éo Spilers" refreshedDate="44792.655424884259" createdVersion="5" refreshedVersion="5" minRefreshableVersion="3" recordCount="16">
  <cacheSource type="worksheet">
    <worksheetSource ref="A1:C1048576" sheet="SCAN"/>
  </cacheSource>
  <cacheFields count="3">
    <cacheField name="Code barre" numFmtId="0">
      <sharedItems containsString="0" containsBlank="1" containsNumber="1" containsInteger="1" minValue="451205400123" maxValue="452205100123"/>
    </cacheField>
    <cacheField name="Code" numFmtId="0">
      <sharedItems containsBlank="1" containsMixedTypes="1" containsNumber="1" containsInteger="1" minValue="123" maxValue="124" count="9">
        <s v="*451455400123*"/>
        <s v="*452205100123*"/>
        <s v="*451354000123*"/>
        <s v="*451455100123*"/>
        <s v="*451205400123*"/>
        <s v="*451206000123*"/>
        <m/>
        <n v="124" u="1"/>
        <n v="123" u="1"/>
      </sharedItems>
    </cacheField>
    <cacheField name="Quantité" numFmtId="0">
      <sharedItems containsString="0" containsBlank="1" containsNumber="1" containsInteger="1" minValue="2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451455400123"/>
    <x v="0"/>
    <n v="3"/>
  </r>
  <r>
    <n v="452205100123"/>
    <x v="1"/>
    <n v="4"/>
  </r>
  <r>
    <n v="451354000123"/>
    <x v="2"/>
    <n v="5"/>
  </r>
  <r>
    <n v="451455100123"/>
    <x v="3"/>
    <n v="4"/>
  </r>
  <r>
    <n v="451455400123"/>
    <x v="0"/>
    <n v="8"/>
  </r>
  <r>
    <n v="451205400123"/>
    <x v="4"/>
    <n v="3"/>
  </r>
  <r>
    <n v="451206000123"/>
    <x v="5"/>
    <n v="2"/>
  </r>
  <r>
    <m/>
    <x v="6"/>
    <m/>
  </r>
  <r>
    <m/>
    <x v="6"/>
    <m/>
  </r>
  <r>
    <m/>
    <x v="6"/>
    <m/>
  </r>
  <r>
    <m/>
    <x v="6"/>
    <m/>
  </r>
  <r>
    <m/>
    <x v="6"/>
    <m/>
  </r>
  <r>
    <m/>
    <x v="6"/>
    <m/>
  </r>
  <r>
    <m/>
    <x v="6"/>
    <m/>
  </r>
  <r>
    <m/>
    <x v="6"/>
    <m/>
  </r>
  <r>
    <m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2:F9" firstHeaderRow="1" firstDataRow="1" firstDataCol="1"/>
  <pivotFields count="3">
    <pivotField showAll="0"/>
    <pivotField axis="axisRow" showAll="0">
      <items count="10">
        <item m="1" x="8"/>
        <item x="4"/>
        <item x="5"/>
        <item x="2"/>
        <item x="3"/>
        <item x="0"/>
        <item x="1"/>
        <item h="1" x="6"/>
        <item m="1" x="7"/>
        <item t="default"/>
      </items>
    </pivotField>
    <pivotField dataField="1" showAll="0"/>
  </pivotFields>
  <rowFields count="1">
    <field x="1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E15" sqref="E15"/>
    </sheetView>
  </sheetViews>
  <sheetFormatPr baseColWidth="10" defaultRowHeight="15" x14ac:dyDescent="0.25"/>
  <cols>
    <col min="1" max="1" width="12" bestFit="1" customWidth="1"/>
    <col min="2" max="2" width="19.140625" customWidth="1"/>
    <col min="3" max="3" width="16.140625" customWidth="1"/>
    <col min="5" max="5" width="21" bestFit="1" customWidth="1"/>
    <col min="6" max="6" width="18.85546875" bestFit="1" customWidth="1"/>
  </cols>
  <sheetData>
    <row r="1" spans="1:6" x14ac:dyDescent="0.25">
      <c r="A1" s="1" t="s">
        <v>0</v>
      </c>
      <c r="B1" s="3" t="s">
        <v>2</v>
      </c>
      <c r="C1" s="1" t="s">
        <v>1</v>
      </c>
      <c r="E1" s="3" t="s">
        <v>2</v>
      </c>
      <c r="F1" s="1" t="s">
        <v>1</v>
      </c>
    </row>
    <row r="2" spans="1:6" ht="16.149999999999999" customHeight="1" x14ac:dyDescent="0.25">
      <c r="A2" s="2">
        <v>451455400123</v>
      </c>
      <c r="B2" s="2" t="str">
        <f>CONCATENATE("*",A2,"*")</f>
        <v>*451455400123*</v>
      </c>
      <c r="C2" s="2">
        <v>3</v>
      </c>
      <c r="E2" s="36" t="s">
        <v>34</v>
      </c>
      <c r="F2" t="s">
        <v>36</v>
      </c>
    </row>
    <row r="3" spans="1:6" x14ac:dyDescent="0.25">
      <c r="A3" s="2">
        <v>452205100123</v>
      </c>
      <c r="B3" s="2" t="s">
        <v>28</v>
      </c>
      <c r="C3" s="2">
        <v>4</v>
      </c>
      <c r="E3" s="37" t="s">
        <v>32</v>
      </c>
      <c r="F3" s="38">
        <v>3</v>
      </c>
    </row>
    <row r="4" spans="1:6" x14ac:dyDescent="0.25">
      <c r="A4">
        <v>451354000123</v>
      </c>
      <c r="B4" t="s">
        <v>29</v>
      </c>
      <c r="C4">
        <v>5</v>
      </c>
      <c r="E4" s="37" t="s">
        <v>33</v>
      </c>
      <c r="F4" s="38">
        <v>2</v>
      </c>
    </row>
    <row r="5" spans="1:6" x14ac:dyDescent="0.25">
      <c r="A5">
        <v>451455100123</v>
      </c>
      <c r="B5" t="s">
        <v>30</v>
      </c>
      <c r="C5">
        <v>4</v>
      </c>
      <c r="E5" s="37" t="s">
        <v>29</v>
      </c>
      <c r="F5" s="38">
        <v>5</v>
      </c>
    </row>
    <row r="6" spans="1:6" x14ac:dyDescent="0.25">
      <c r="A6">
        <v>451455400123</v>
      </c>
      <c r="B6" t="s">
        <v>31</v>
      </c>
      <c r="C6">
        <v>8</v>
      </c>
      <c r="E6" s="37" t="s">
        <v>30</v>
      </c>
      <c r="F6" s="38">
        <v>4</v>
      </c>
    </row>
    <row r="7" spans="1:6" x14ac:dyDescent="0.25">
      <c r="A7">
        <v>451205400123</v>
      </c>
      <c r="B7" t="s">
        <v>32</v>
      </c>
      <c r="C7">
        <v>3</v>
      </c>
      <c r="E7" s="37" t="s">
        <v>31</v>
      </c>
      <c r="F7" s="38">
        <v>11</v>
      </c>
    </row>
    <row r="8" spans="1:6" x14ac:dyDescent="0.25">
      <c r="A8">
        <v>451206000123</v>
      </c>
      <c r="B8" t="s">
        <v>33</v>
      </c>
      <c r="C8">
        <v>2</v>
      </c>
      <c r="E8" s="37" t="s">
        <v>28</v>
      </c>
      <c r="F8" s="38">
        <v>4</v>
      </c>
    </row>
    <row r="9" spans="1:6" x14ac:dyDescent="0.25">
      <c r="E9" s="37" t="s">
        <v>35</v>
      </c>
      <c r="F9" s="38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7"/>
  <sheetViews>
    <sheetView zoomScale="80" zoomScaleNormal="80" workbookViewId="0">
      <selection activeCell="G15" sqref="G15"/>
    </sheetView>
  </sheetViews>
  <sheetFormatPr baseColWidth="10" defaultRowHeight="15" x14ac:dyDescent="0.25"/>
  <cols>
    <col min="1" max="1" width="13.5703125" bestFit="1" customWidth="1"/>
    <col min="2" max="2" width="10.7109375" bestFit="1" customWidth="1"/>
  </cols>
  <sheetData>
    <row r="1" spans="1:17" ht="45.75" thickBot="1" x14ac:dyDescent="0.3">
      <c r="A1" s="4" t="s">
        <v>3</v>
      </c>
      <c r="B1" s="4" t="s">
        <v>4</v>
      </c>
      <c r="C1" s="4" t="s">
        <v>5</v>
      </c>
      <c r="D1" s="4" t="s">
        <v>6</v>
      </c>
      <c r="E1" s="5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6" t="s">
        <v>12</v>
      </c>
      <c r="K1" s="6" t="s">
        <v>13</v>
      </c>
      <c r="L1" s="6" t="s">
        <v>14</v>
      </c>
      <c r="M1" s="6" t="s">
        <v>15</v>
      </c>
      <c r="N1" s="7"/>
      <c r="O1" s="6" t="s">
        <v>16</v>
      </c>
      <c r="P1" s="6" t="s">
        <v>17</v>
      </c>
      <c r="Q1" s="6" t="s">
        <v>18</v>
      </c>
    </row>
    <row r="2" spans="1:17" ht="30.75" thickBot="1" x14ac:dyDescent="0.3">
      <c r="A2" s="8" t="str">
        <f t="shared" ref="A2:A7" si="0">CONCATENATE("*",G2,H2,I2,123,"*")</f>
        <v>*452205100123*</v>
      </c>
      <c r="B2" s="9" t="s">
        <v>19</v>
      </c>
      <c r="C2" s="10" t="s">
        <v>20</v>
      </c>
      <c r="D2" s="11" t="s">
        <v>21</v>
      </c>
      <c r="E2" s="12"/>
      <c r="F2" s="8"/>
      <c r="G2" s="13">
        <v>45</v>
      </c>
      <c r="H2" s="13">
        <v>220</v>
      </c>
      <c r="I2" s="14">
        <v>5100</v>
      </c>
      <c r="J2" s="15"/>
      <c r="K2" s="16">
        <v>680</v>
      </c>
      <c r="L2" s="17"/>
      <c r="M2" s="17"/>
      <c r="N2" s="18">
        <f t="shared" ref="N2:N7" si="1">G2*H2*I2*O2/1000000000</f>
        <v>0.20196</v>
      </c>
      <c r="O2" s="19">
        <f>VLOOKUP(A2,SCAN!E:F,2,0)</f>
        <v>4</v>
      </c>
      <c r="P2" s="17"/>
      <c r="Q2" s="20">
        <f>N2*K2</f>
        <v>137.33279999999999</v>
      </c>
    </row>
    <row r="3" spans="1:17" ht="30.75" thickBot="1" x14ac:dyDescent="0.3">
      <c r="A3" s="21" t="str">
        <f t="shared" si="0"/>
        <v>*451354000123*</v>
      </c>
      <c r="B3" s="9" t="s">
        <v>22</v>
      </c>
      <c r="C3" s="22" t="s">
        <v>20</v>
      </c>
      <c r="D3" s="23" t="s">
        <v>21</v>
      </c>
      <c r="E3" s="24"/>
      <c r="F3" s="21"/>
      <c r="G3" s="25">
        <v>45</v>
      </c>
      <c r="H3" s="25">
        <v>135</v>
      </c>
      <c r="I3" s="26">
        <v>4000</v>
      </c>
      <c r="J3" s="27"/>
      <c r="K3" s="28"/>
      <c r="L3" s="13"/>
      <c r="M3" s="13"/>
      <c r="N3" s="18">
        <f t="shared" si="1"/>
        <v>0.1215</v>
      </c>
      <c r="O3" s="19">
        <f>VLOOKUP(A3,SCAN!E:F,2,0)</f>
        <v>5</v>
      </c>
      <c r="P3" s="13"/>
      <c r="Q3" s="20">
        <f>N3*K3</f>
        <v>0</v>
      </c>
    </row>
    <row r="4" spans="1:17" ht="30.75" thickBot="1" x14ac:dyDescent="0.3">
      <c r="A4" s="21" t="str">
        <f t="shared" si="0"/>
        <v>*451455100123*</v>
      </c>
      <c r="B4" s="9" t="s">
        <v>23</v>
      </c>
      <c r="C4" s="22" t="s">
        <v>20</v>
      </c>
      <c r="D4" s="23" t="s">
        <v>21</v>
      </c>
      <c r="E4" s="24"/>
      <c r="F4" s="21"/>
      <c r="G4" s="25">
        <v>45</v>
      </c>
      <c r="H4" s="25">
        <v>145</v>
      </c>
      <c r="I4" s="26">
        <v>5100</v>
      </c>
      <c r="J4" s="27"/>
      <c r="K4" s="28"/>
      <c r="L4" s="13">
        <v>3.55</v>
      </c>
      <c r="M4" s="13"/>
      <c r="N4" s="18">
        <f t="shared" si="1"/>
        <v>0.13311000000000001</v>
      </c>
      <c r="O4" s="19">
        <f>VLOOKUP(A4,SCAN!E:F,2,0)</f>
        <v>4</v>
      </c>
      <c r="P4" s="13"/>
      <c r="Q4" s="20">
        <f>N4*K4</f>
        <v>0</v>
      </c>
    </row>
    <row r="5" spans="1:17" ht="30.75" thickBot="1" x14ac:dyDescent="0.3">
      <c r="A5" s="21" t="str">
        <f t="shared" si="0"/>
        <v>*451455400123*</v>
      </c>
      <c r="B5" s="9" t="s">
        <v>24</v>
      </c>
      <c r="C5" s="22" t="s">
        <v>25</v>
      </c>
      <c r="D5" s="23" t="s">
        <v>21</v>
      </c>
      <c r="E5" s="24"/>
      <c r="F5" s="21"/>
      <c r="G5" s="25">
        <v>45</v>
      </c>
      <c r="H5" s="25">
        <v>145</v>
      </c>
      <c r="I5" s="26">
        <v>5400</v>
      </c>
      <c r="J5" s="29"/>
      <c r="K5" s="30">
        <v>680</v>
      </c>
      <c r="L5" s="25"/>
      <c r="M5" s="25"/>
      <c r="N5" s="18">
        <f t="shared" si="1"/>
        <v>0.38758500000000001</v>
      </c>
      <c r="O5" s="19">
        <f>VLOOKUP(A5,SCAN!E:F,2,0)</f>
        <v>11</v>
      </c>
      <c r="P5" s="25"/>
      <c r="Q5" s="20">
        <f t="shared" ref="Q5:Q7" si="2">N5*K5</f>
        <v>263.55779999999999</v>
      </c>
    </row>
    <row r="6" spans="1:17" ht="30.75" thickBot="1" x14ac:dyDescent="0.3">
      <c r="A6" s="21" t="str">
        <f t="shared" si="0"/>
        <v>*451205400123*</v>
      </c>
      <c r="B6" s="9" t="s">
        <v>26</v>
      </c>
      <c r="C6" s="22" t="s">
        <v>25</v>
      </c>
      <c r="D6" s="23" t="s">
        <v>21</v>
      </c>
      <c r="E6" s="24"/>
      <c r="F6" s="21"/>
      <c r="G6" s="31">
        <v>45</v>
      </c>
      <c r="H6" s="31">
        <v>120</v>
      </c>
      <c r="I6" s="32">
        <v>5400</v>
      </c>
      <c r="J6" s="29"/>
      <c r="K6" s="33">
        <v>680</v>
      </c>
      <c r="L6" s="25"/>
      <c r="M6" s="25"/>
      <c r="N6" s="18">
        <f t="shared" si="1"/>
        <v>8.7480000000000002E-2</v>
      </c>
      <c r="O6" s="19">
        <f>VLOOKUP(A6,SCAN!E:F,2,0)</f>
        <v>3</v>
      </c>
      <c r="P6" s="25"/>
      <c r="Q6" s="20">
        <f t="shared" si="2"/>
        <v>59.486400000000003</v>
      </c>
    </row>
    <row r="7" spans="1:17" ht="30" x14ac:dyDescent="0.25">
      <c r="A7" s="21" t="str">
        <f t="shared" si="0"/>
        <v>*451206000123*</v>
      </c>
      <c r="B7" s="9" t="s">
        <v>27</v>
      </c>
      <c r="C7" s="22" t="s">
        <v>25</v>
      </c>
      <c r="D7" s="23" t="s">
        <v>21</v>
      </c>
      <c r="E7" s="34"/>
      <c r="F7" s="21"/>
      <c r="G7" s="31">
        <v>45</v>
      </c>
      <c r="H7" s="31">
        <v>120</v>
      </c>
      <c r="I7" s="32">
        <v>6000</v>
      </c>
      <c r="J7" s="35"/>
      <c r="K7" s="33"/>
      <c r="L7" s="31">
        <v>3.55</v>
      </c>
      <c r="M7" s="31"/>
      <c r="N7" s="18">
        <f t="shared" si="1"/>
        <v>6.4799999999999996E-2</v>
      </c>
      <c r="O7" s="19">
        <f>VLOOKUP(A7,SCAN!E:F,2,0)</f>
        <v>2</v>
      </c>
      <c r="P7" s="31"/>
      <c r="Q7" s="20">
        <f t="shared" si="2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ED3370A-7134-4918-8D1F-B8F79DCA741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SCAN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FOULONGNE Camille</dc:creator>
  <cp:lastModifiedBy>Théo Spilers</cp:lastModifiedBy>
  <dcterms:created xsi:type="dcterms:W3CDTF">2022-08-19T11:46:45Z</dcterms:created>
  <dcterms:modified xsi:type="dcterms:W3CDTF">2022-08-19T13:43:55Z</dcterms:modified>
</cp:coreProperties>
</file>