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.spilers\Downloads\"/>
    </mc:Choice>
  </mc:AlternateContent>
  <bookViews>
    <workbookView xWindow="0" yWindow="0" windowWidth="28800" windowHeight="11835"/>
  </bookViews>
  <sheets>
    <sheet name="Feuil1" sheetId="1" r:id="rId1"/>
    <sheet name="BDD J1" sheetId="4" r:id="rId2"/>
    <sheet name="BDD J2" sheetId="5" r:id="rId3"/>
    <sheet name="BDD formule" sheetId="2" r:id="rId4"/>
    <sheet name="Feuil3" sheetId="3" r:id="rId5"/>
  </sheets>
  <externalReferences>
    <externalReference r:id="rId6"/>
  </externalReferenc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O8" i="1" l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7" i="1"/>
  <c r="N9" i="1"/>
  <c r="L9" i="1"/>
  <c r="M9" i="1"/>
  <c r="H9" i="1"/>
  <c r="D3" i="5"/>
  <c r="D2" i="5"/>
  <c r="D3" i="4"/>
  <c r="D2" i="4"/>
  <c r="A4" i="1"/>
  <c r="B4" i="3"/>
  <c r="O9" i="1" l="1"/>
  <c r="B9" i="3"/>
  <c r="B11" i="3" s="1"/>
  <c r="B6" i="3"/>
  <c r="H8" i="1" l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7" i="1"/>
  <c r="I7" i="1" s="1"/>
  <c r="B7" i="1"/>
  <c r="A7" i="1" s="1"/>
  <c r="J7" i="1" s="1"/>
  <c r="B8" i="1" l="1"/>
  <c r="B9" i="1" l="1"/>
  <c r="A9" i="1" s="1"/>
  <c r="A8" i="1"/>
  <c r="I8" i="1" l="1"/>
  <c r="I9" i="1" s="1"/>
  <c r="J9" i="1"/>
  <c r="B10" i="1"/>
  <c r="A10" i="1" s="1"/>
  <c r="J10" i="1" s="1"/>
  <c r="I10" i="1" l="1"/>
  <c r="J8" i="1"/>
  <c r="B11" i="1"/>
  <c r="A11" i="1" s="1"/>
  <c r="J11" i="1" s="1"/>
  <c r="B12" i="1"/>
  <c r="I11" i="1" l="1"/>
  <c r="B13" i="1"/>
  <c r="A12" i="1"/>
  <c r="I12" i="1" l="1"/>
  <c r="J12" i="1" s="1"/>
  <c r="B14" i="1"/>
  <c r="A13" i="1"/>
  <c r="J13" i="1" s="1"/>
  <c r="I13" i="1" l="1"/>
  <c r="B15" i="1"/>
  <c r="A14" i="1"/>
  <c r="J14" i="1" l="1"/>
  <c r="I14" i="1"/>
  <c r="B16" i="1"/>
  <c r="A15" i="1"/>
  <c r="I15" i="1" l="1"/>
  <c r="J15" i="1" s="1"/>
  <c r="B17" i="1"/>
  <c r="A16" i="1"/>
  <c r="J16" i="1" s="1"/>
  <c r="I16" i="1" l="1"/>
  <c r="B18" i="1"/>
  <c r="A17" i="1"/>
  <c r="J17" i="1" s="1"/>
  <c r="I17" i="1" l="1"/>
  <c r="B19" i="1"/>
  <c r="A18" i="1"/>
  <c r="J18" i="1" s="1"/>
  <c r="I18" i="1" l="1"/>
  <c r="B20" i="1"/>
  <c r="A19" i="1"/>
  <c r="I19" i="1" l="1"/>
  <c r="J19" i="1" s="1"/>
  <c r="B21" i="1"/>
  <c r="A20" i="1"/>
  <c r="J20" i="1" l="1"/>
  <c r="I20" i="1"/>
  <c r="B22" i="1"/>
  <c r="A21" i="1"/>
  <c r="J21" i="1" l="1"/>
  <c r="I21" i="1"/>
  <c r="B23" i="1"/>
  <c r="A22" i="1"/>
  <c r="I22" i="1" l="1"/>
  <c r="J22" i="1" s="1"/>
  <c r="B24" i="1"/>
  <c r="A23" i="1"/>
  <c r="J23" i="1" s="1"/>
  <c r="I23" i="1" l="1"/>
  <c r="B25" i="1"/>
  <c r="A24" i="1"/>
  <c r="J24" i="1" s="1"/>
  <c r="I24" i="1" l="1"/>
  <c r="B26" i="1"/>
  <c r="A25" i="1"/>
  <c r="J25" i="1" s="1"/>
  <c r="I25" i="1" l="1"/>
  <c r="B27" i="1"/>
  <c r="A26" i="1"/>
  <c r="I26" i="1" l="1"/>
  <c r="J26" i="1" s="1"/>
  <c r="B28" i="1"/>
  <c r="A27" i="1"/>
  <c r="J27" i="1" l="1"/>
  <c r="I27" i="1"/>
  <c r="B29" i="1"/>
  <c r="A28" i="1"/>
  <c r="J28" i="1" s="1"/>
  <c r="I28" i="1" l="1"/>
  <c r="B30" i="1"/>
  <c r="A29" i="1"/>
  <c r="I29" i="1" l="1"/>
  <c r="J29" i="1" s="1"/>
  <c r="B31" i="1"/>
  <c r="A30" i="1"/>
  <c r="J30" i="1" s="1"/>
  <c r="I30" i="1" l="1"/>
  <c r="B32" i="1"/>
  <c r="A31" i="1"/>
  <c r="J31" i="1" s="1"/>
  <c r="I31" i="1" l="1"/>
  <c r="B33" i="1"/>
  <c r="A32" i="1"/>
  <c r="J32" i="1" s="1"/>
  <c r="I32" i="1" l="1"/>
  <c r="B34" i="1"/>
  <c r="A33" i="1"/>
  <c r="I33" i="1" l="1"/>
  <c r="J33" i="1" s="1"/>
  <c r="B35" i="1"/>
  <c r="A34" i="1"/>
  <c r="J34" i="1" l="1"/>
  <c r="I34" i="1"/>
  <c r="B36" i="1"/>
  <c r="A35" i="1"/>
  <c r="J35" i="1" l="1"/>
  <c r="I35" i="1"/>
  <c r="A36" i="1"/>
  <c r="B37" i="1"/>
  <c r="A37" i="1" s="1"/>
  <c r="I36" i="1" l="1"/>
  <c r="I37" i="1" s="1"/>
  <c r="J37" i="1" s="1"/>
  <c r="J36" i="1" l="1"/>
  <c r="G40" i="1" s="1"/>
</calcChain>
</file>

<file path=xl/sharedStrings.xml><?xml version="1.0" encoding="utf-8"?>
<sst xmlns="http://schemas.openxmlformats.org/spreadsheetml/2006/main" count="153" uniqueCount="142">
  <si>
    <t>FICHE DE POINTAGE</t>
  </si>
  <si>
    <t>NOM PRENOM:</t>
  </si>
  <si>
    <t>JOUR</t>
  </si>
  <si>
    <t>MOIS</t>
  </si>
  <si>
    <t>ANNEE</t>
  </si>
  <si>
    <t>Heures sup</t>
  </si>
  <si>
    <t>Heures sup prises</t>
  </si>
  <si>
    <t>Reste à prendre</t>
  </si>
  <si>
    <t>HELP PLEASE!!!!</t>
  </si>
  <si>
    <t>MATRICULE</t>
  </si>
  <si>
    <t>NOM PRENOM</t>
  </si>
  <si>
    <t>J1</t>
  </si>
  <si>
    <t>J2</t>
  </si>
  <si>
    <t>J3</t>
  </si>
  <si>
    <t>J4</t>
  </si>
  <si>
    <t>J5</t>
  </si>
  <si>
    <t>J6</t>
  </si>
  <si>
    <t>J7</t>
  </si>
  <si>
    <t>J8</t>
  </si>
  <si>
    <t>J9</t>
  </si>
  <si>
    <t>J10</t>
  </si>
  <si>
    <t>J11</t>
  </si>
  <si>
    <t>J12</t>
  </si>
  <si>
    <t>J13</t>
  </si>
  <si>
    <t>J14</t>
  </si>
  <si>
    <t>J15</t>
  </si>
  <si>
    <t>J16</t>
  </si>
  <si>
    <t>J17</t>
  </si>
  <si>
    <t>J18</t>
  </si>
  <si>
    <t>J19</t>
  </si>
  <si>
    <t>J20</t>
  </si>
  <si>
    <t>Salarié 1</t>
  </si>
  <si>
    <t>Salarié 2</t>
  </si>
  <si>
    <t>Salarié 3</t>
  </si>
  <si>
    <t>Salarié 4</t>
  </si>
  <si>
    <t>Salarié 5</t>
  </si>
  <si>
    <t>Salarié 6</t>
  </si>
  <si>
    <t>Salarié 7</t>
  </si>
  <si>
    <t>Salarié 8</t>
  </si>
  <si>
    <t>Salarié 9</t>
  </si>
  <si>
    <t>Salarié 10</t>
  </si>
  <si>
    <t>Salarié 11</t>
  </si>
  <si>
    <t>Salarié 12</t>
  </si>
  <si>
    <t>Salarié 13</t>
  </si>
  <si>
    <t>Salarié 14</t>
  </si>
  <si>
    <t>Salarié 15</t>
  </si>
  <si>
    <t>Salarié 16</t>
  </si>
  <si>
    <t>Salarié 17</t>
  </si>
  <si>
    <t>Salarié 18</t>
  </si>
  <si>
    <t>Salarié 19</t>
  </si>
  <si>
    <t>Salarié 20</t>
  </si>
  <si>
    <t>Salarié 21</t>
  </si>
  <si>
    <t>Salarié 22</t>
  </si>
  <si>
    <t>Salarié 23</t>
  </si>
  <si>
    <t>Salarié 24</t>
  </si>
  <si>
    <t>Salarié 25</t>
  </si>
  <si>
    <t>Salarié 26</t>
  </si>
  <si>
    <t>Salarié 27</t>
  </si>
  <si>
    <t>Salarié 28</t>
  </si>
  <si>
    <t>Salarié 29</t>
  </si>
  <si>
    <t>Salarié 30</t>
  </si>
  <si>
    <t>Salarié 31</t>
  </si>
  <si>
    <t>Salarié 32</t>
  </si>
  <si>
    <t>Salarié 33</t>
  </si>
  <si>
    <t>Salarié 34</t>
  </si>
  <si>
    <t>Salarié 35</t>
  </si>
  <si>
    <t>Salarié 36</t>
  </si>
  <si>
    <t>Salarié 37</t>
  </si>
  <si>
    <t>Salarié 38</t>
  </si>
  <si>
    <t>Salarié 39</t>
  </si>
  <si>
    <t>Salarié 40</t>
  </si>
  <si>
    <t>Salarié 41</t>
  </si>
  <si>
    <t>Salarié 42</t>
  </si>
  <si>
    <t>Salarié 43</t>
  </si>
  <si>
    <t>Salarié 44</t>
  </si>
  <si>
    <t>Salarié 45</t>
  </si>
  <si>
    <t>Salarié 46</t>
  </si>
  <si>
    <t>Salarié 47</t>
  </si>
  <si>
    <t>Salarié 48</t>
  </si>
  <si>
    <t>Salarié 49</t>
  </si>
  <si>
    <t>Salarié 50</t>
  </si>
  <si>
    <t>J21</t>
  </si>
  <si>
    <t>J22</t>
  </si>
  <si>
    <t>J23</t>
  </si>
  <si>
    <t>J24</t>
  </si>
  <si>
    <t>J25</t>
  </si>
  <si>
    <t>J26</t>
  </si>
  <si>
    <t>J27</t>
  </si>
  <si>
    <t>J28</t>
  </si>
  <si>
    <t>J29</t>
  </si>
  <si>
    <t>J30</t>
  </si>
  <si>
    <t>J31</t>
  </si>
  <si>
    <t>J32</t>
  </si>
  <si>
    <t>J33</t>
  </si>
  <si>
    <t>J34</t>
  </si>
  <si>
    <t>J35</t>
  </si>
  <si>
    <t>J36</t>
  </si>
  <si>
    <t>J37</t>
  </si>
  <si>
    <t>J38</t>
  </si>
  <si>
    <t>J39</t>
  </si>
  <si>
    <t>J40</t>
  </si>
  <si>
    <t>J41</t>
  </si>
  <si>
    <t>J42</t>
  </si>
  <si>
    <t>J43</t>
  </si>
  <si>
    <t>J44</t>
  </si>
  <si>
    <t>J45</t>
  </si>
  <si>
    <t>J46</t>
  </si>
  <si>
    <t>J47</t>
  </si>
  <si>
    <t>J48</t>
  </si>
  <si>
    <t>J49</t>
  </si>
  <si>
    <t>J50</t>
  </si>
  <si>
    <t>Horaire de travail</t>
  </si>
  <si>
    <t>Matin</t>
  </si>
  <si>
    <t>Après-midi</t>
  </si>
  <si>
    <t>Fin</t>
  </si>
  <si>
    <t>Début</t>
  </si>
  <si>
    <t xml:space="preserve">Lundi - vendredi </t>
  </si>
  <si>
    <t>Demande de congés payés</t>
  </si>
  <si>
    <t>Nom et prénom</t>
  </si>
  <si>
    <t>Mois</t>
  </si>
  <si>
    <t>Date du jour</t>
  </si>
  <si>
    <t>Date souhaité</t>
  </si>
  <si>
    <t xml:space="preserve">DU:                                       AU: </t>
  </si>
  <si>
    <t xml:space="preserve">Nombre de jour/heure souhaité </t>
  </si>
  <si>
    <t>5 jours</t>
  </si>
  <si>
    <t>Nombre d'heures suplémentaire acquis</t>
  </si>
  <si>
    <t>Nombre d'heures souhaité</t>
  </si>
  <si>
    <t>Reste à ce jour</t>
  </si>
  <si>
    <t>Décision de la direction</t>
  </si>
  <si>
    <t>Jour à modifier</t>
  </si>
  <si>
    <t xml:space="preserve">Signature du salarié </t>
  </si>
  <si>
    <t>Signature de la direction</t>
  </si>
  <si>
    <t>Lu et approuve la demande, XR</t>
  </si>
  <si>
    <t>Plus d'informations</t>
  </si>
  <si>
    <t>Formule pour affiher le salarié quand je rentre le matricule</t>
  </si>
  <si>
    <t>HEURES TOTALS PAR MOIS</t>
  </si>
  <si>
    <t>Heures travaillée+Hsup</t>
  </si>
  <si>
    <t>Matricule</t>
  </si>
  <si>
    <t>Heures travaillée</t>
  </si>
  <si>
    <t>Heure travaillé + Hsup</t>
  </si>
  <si>
    <t>Date</t>
  </si>
  <si>
    <t>Heure sup prise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</si>
</sst>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[hh]:mm"/>
    <numFmt numFmtId="168" formatCode="_-* #,##0\ _€_-;\-* #,##0\ _€_-;_-* &quot;-&quot;??\ _€_-;_-@_-"/>
  </numFmts>
  <fonts count="13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36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sz val="14"/>
      <color rgb="FF7030A0"/>
      <name val="Calibri"/>
      <family val="2"/>
      <scheme val="minor"/>
    </font>
    <font>
      <b/>
      <sz val="14"/>
      <name val="Calibri"/>
      <family val="2"/>
      <scheme val="minor"/>
    </font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43" fontId="12" fillId="0" borderId="0" applyFont="0" applyFill="0" applyBorder="0" applyAlignment="0" applyProtection="0"/>
  </cellStyleXfs>
  <cellXfs count="73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20" fontId="0" fillId="0" borderId="0" xfId="0" applyNumberFormat="1"/>
    <xf numFmtId="14" fontId="0" fillId="0" borderId="0" xfId="0" applyNumberFormat="1" applyBorder="1"/>
    <xf numFmtId="20" fontId="0" fillId="0" borderId="0" xfId="0" applyNumberFormat="1" applyBorder="1"/>
    <xf numFmtId="0" fontId="0" fillId="0" borderId="2" xfId="0" applyBorder="1"/>
    <xf numFmtId="14" fontId="0" fillId="0" borderId="3" xfId="0" applyNumberFormat="1" applyBorder="1"/>
    <xf numFmtId="20" fontId="0" fillId="0" borderId="3" xfId="0" applyNumberFormat="1" applyBorder="1"/>
    <xf numFmtId="0" fontId="0" fillId="0" borderId="5" xfId="0" applyBorder="1"/>
    <xf numFmtId="0" fontId="0" fillId="0" borderId="7" xfId="0" applyBorder="1"/>
    <xf numFmtId="14" fontId="0" fillId="0" borderId="8" xfId="0" applyNumberFormat="1" applyBorder="1"/>
    <xf numFmtId="20" fontId="0" fillId="0" borderId="8" xfId="0" applyNumberFormat="1" applyBorder="1"/>
    <xf numFmtId="20" fontId="0" fillId="3" borderId="4" xfId="0" applyNumberFormat="1" applyFill="1" applyBorder="1"/>
    <xf numFmtId="20" fontId="0" fillId="3" borderId="6" xfId="0" applyNumberFormat="1" applyFill="1" applyBorder="1"/>
    <xf numFmtId="20" fontId="0" fillId="3" borderId="9" xfId="0" applyNumberFormat="1" applyFill="1" applyBorder="1"/>
    <xf numFmtId="20" fontId="0" fillId="2" borderId="3" xfId="0" applyNumberFormat="1" applyFill="1" applyBorder="1"/>
    <xf numFmtId="20" fontId="0" fillId="2" borderId="0" xfId="0" applyNumberFormat="1" applyFill="1" applyBorder="1"/>
    <xf numFmtId="20" fontId="0" fillId="2" borderId="8" xfId="0" applyNumberFormat="1" applyFill="1" applyBorder="1"/>
    <xf numFmtId="0" fontId="1" fillId="0" borderId="0" xfId="0" applyFont="1" applyAlignment="1">
      <alignment horizontal="center" vertical="center"/>
    </xf>
    <xf numFmtId="0" fontId="0" fillId="0" borderId="1" xfId="0" applyBorder="1"/>
    <xf numFmtId="0" fontId="3" fillId="0" borderId="1" xfId="1" applyBorder="1"/>
    <xf numFmtId="0" fontId="2" fillId="4" borderId="1" xfId="0" applyFont="1" applyFill="1" applyBorder="1"/>
    <xf numFmtId="0" fontId="0" fillId="0" borderId="11" xfId="0" applyBorder="1"/>
    <xf numFmtId="0" fontId="0" fillId="0" borderId="1" xfId="0" applyBorder="1" applyAlignment="1">
      <alignment horizontal="center"/>
    </xf>
    <xf numFmtId="20" fontId="0" fillId="0" borderId="1" xfId="0" applyNumberFormat="1" applyBorder="1"/>
    <xf numFmtId="0" fontId="0" fillId="0" borderId="10" xfId="0" applyBorder="1" applyAlignment="1">
      <alignment horizontal="center"/>
    </xf>
    <xf numFmtId="0" fontId="0" fillId="0" borderId="16" xfId="0" applyBorder="1" applyAlignment="1">
      <alignment horizontal="center"/>
    </xf>
    <xf numFmtId="20" fontId="0" fillId="0" borderId="11" xfId="0" applyNumberFormat="1" applyBorder="1"/>
    <xf numFmtId="20" fontId="0" fillId="0" borderId="12" xfId="0" applyNumberFormat="1" applyBorder="1"/>
    <xf numFmtId="20" fontId="0" fillId="0" borderId="17" xfId="0" applyNumberFormat="1" applyBorder="1"/>
    <xf numFmtId="0" fontId="0" fillId="0" borderId="10" xfId="0" applyBorder="1" applyAlignment="1">
      <alignment horizontal="left" vertical="center"/>
    </xf>
    <xf numFmtId="0" fontId="7" fillId="0" borderId="16" xfId="0" applyFont="1" applyBorder="1" applyAlignment="1">
      <alignment horizontal="center" vertical="center"/>
    </xf>
    <xf numFmtId="0" fontId="7" fillId="0" borderId="10" xfId="0" applyFont="1" applyBorder="1" applyAlignment="1">
      <alignment horizontal="left" vertical="center"/>
    </xf>
    <xf numFmtId="0" fontId="8" fillId="4" borderId="16" xfId="0" applyFont="1" applyFill="1" applyBorder="1" applyAlignment="1">
      <alignment horizontal="center" vertical="center"/>
    </xf>
    <xf numFmtId="17" fontId="7" fillId="0" borderId="16" xfId="0" applyNumberFormat="1" applyFont="1" applyBorder="1" applyAlignment="1">
      <alignment horizontal="center" vertical="center"/>
    </xf>
    <xf numFmtId="14" fontId="7" fillId="4" borderId="16" xfId="0" applyNumberFormat="1" applyFont="1" applyFill="1" applyBorder="1" applyAlignment="1">
      <alignment horizontal="center" vertical="center"/>
    </xf>
    <xf numFmtId="0" fontId="7" fillId="0" borderId="16" xfId="0" applyFont="1" applyBorder="1" applyAlignment="1">
      <alignment horizontal="left" vertical="top"/>
    </xf>
    <xf numFmtId="0" fontId="7" fillId="0" borderId="10" xfId="0" applyFont="1" applyBorder="1" applyAlignment="1">
      <alignment horizontal="left" vertical="center" wrapText="1"/>
    </xf>
    <xf numFmtId="2" fontId="7" fillId="0" borderId="16" xfId="0" applyNumberFormat="1" applyFont="1" applyBorder="1" applyAlignment="1">
      <alignment horizontal="center" vertical="center"/>
    </xf>
    <xf numFmtId="0" fontId="7" fillId="0" borderId="10" xfId="0" applyFont="1" applyBorder="1" applyAlignment="1">
      <alignment horizontal="left" wrapText="1"/>
    </xf>
    <xf numFmtId="2" fontId="9" fillId="4" borderId="16" xfId="0" applyNumberFormat="1" applyFont="1" applyFill="1" applyBorder="1" applyAlignment="1">
      <alignment horizontal="center" vertical="center"/>
    </xf>
    <xf numFmtId="2" fontId="10" fillId="4" borderId="16" xfId="0" applyNumberFormat="1" applyFont="1" applyFill="1" applyBorder="1" applyAlignment="1">
      <alignment horizontal="center" vertical="center"/>
    </xf>
    <xf numFmtId="0" fontId="8" fillId="0" borderId="10" xfId="0" applyFont="1" applyBorder="1" applyAlignment="1">
      <alignment horizontal="left" vertical="center" wrapText="1"/>
    </xf>
    <xf numFmtId="0" fontId="11" fillId="0" borderId="16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164" fontId="2" fillId="3" borderId="0" xfId="0" applyNumberFormat="1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64" fontId="2" fillId="3" borderId="0" xfId="0" applyNumberFormat="1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5" borderId="10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2" fillId="6" borderId="16" xfId="0" applyFont="1" applyFill="1" applyBorder="1" applyAlignment="1">
      <alignment horizontal="center"/>
    </xf>
    <xf numFmtId="0" fontId="2" fillId="4" borderId="13" xfId="0" applyFont="1" applyFill="1" applyBorder="1" applyAlignment="1">
      <alignment horizontal="center"/>
    </xf>
    <xf numFmtId="0" fontId="2" fillId="4" borderId="14" xfId="0" applyFont="1" applyFill="1" applyBorder="1" applyAlignment="1">
      <alignment horizontal="center"/>
    </xf>
    <xf numFmtId="0" fontId="2" fillId="4" borderId="15" xfId="0" applyFont="1" applyFill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6" fillId="0" borderId="1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1" xfId="0" applyFont="1" applyBorder="1"/>
    <xf numFmtId="0" fontId="0" fillId="0" borderId="8" xfId="0" applyBorder="1" applyAlignment="1">
      <alignment vertical="center"/>
    </xf>
    <xf numFmtId="0" fontId="0" fillId="0" borderId="1" xfId="0" applyNumberFormat="1" applyBorder="1"/>
    <xf numFmtId="14" fontId="0" fillId="0" borderId="1" xfId="0" applyNumberFormat="1" applyBorder="1"/>
    <xf numFmtId="0" fontId="2" fillId="4" borderId="1" xfId="0" applyFont="1" applyFill="1" applyBorder="1" applyAlignment="1">
      <alignment horizontal="center"/>
    </xf>
    <xf numFmtId="168" fontId="0" fillId="0" borderId="1" xfId="2" applyNumberFormat="1" applyFont="1" applyBorder="1"/>
  </cellXfs>
  <cellStyles count="3">
    <cellStyle name="Lien hypertexte" xfId="1" builtinId="8"/>
    <cellStyle name="Milliers" xfId="2" builtinId="3"/>
    <cellStyle name="Normal" xfId="0" builtinId="0"/>
  </cellStyles>
  <dxfs count="26"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FF4B4B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361950</xdr:colOff>
      <xdr:row>5</xdr:row>
      <xdr:rowOff>9523</xdr:rowOff>
    </xdr:from>
    <xdr:to>
      <xdr:col>25</xdr:col>
      <xdr:colOff>152400</xdr:colOff>
      <xdr:row>33</xdr:row>
      <xdr:rowOff>28575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D04897B5-CCEB-2F9C-850F-F545F7EFD497}"/>
            </a:ext>
          </a:extLst>
        </xdr:cNvPr>
        <xdr:cNvSpPr txBox="1"/>
      </xdr:nvSpPr>
      <xdr:spPr>
        <a:xfrm>
          <a:off x="11287125" y="1638298"/>
          <a:ext cx="7410450" cy="536257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>
              <a:solidFill>
                <a:srgbClr val="FF0000"/>
              </a:solidFill>
            </a:rPr>
            <a:t>Voilà les formules automatiques que</a:t>
          </a:r>
          <a:r>
            <a:rPr lang="fr-FR" sz="1400" b="1" baseline="0">
              <a:solidFill>
                <a:srgbClr val="FF0000"/>
              </a:solidFill>
            </a:rPr>
            <a:t> je souhaiterais avoir:</a:t>
          </a:r>
        </a:p>
        <a:p>
          <a:endParaRPr lang="fr-FR" sz="1400" b="1" baseline="0"/>
        </a:p>
        <a:p>
          <a:endParaRPr lang="fr-FR" sz="1400" b="1"/>
        </a:p>
        <a:p>
          <a:r>
            <a:rPr lang="fr-FR" sz="1400" b="1"/>
            <a:t>- Entrer</a:t>
          </a:r>
          <a:r>
            <a:rPr lang="fr-FR" sz="1400" b="1" baseline="0"/>
            <a:t> le code d'immatirculation (BDD) et afficher le nom correspondant au salarié à la place Nom et prénom</a:t>
          </a:r>
        </a:p>
        <a:p>
          <a:endParaRPr lang="fr-FR" sz="1400" b="1" baseline="0"/>
        </a:p>
        <a:p>
          <a:r>
            <a:rPr lang="fr-FR" sz="1400" b="1" baseline="0"/>
            <a:t>- Quand je change de nom de salarié que ce ne soit pas les horaires du salariés précedent qui reste affiché</a:t>
          </a:r>
        </a:p>
        <a:p>
          <a:r>
            <a:rPr lang="fr-FR" sz="1400" b="1" baseline="0"/>
            <a:t>Ainsi je pourrais voir affiché les différentes horaires selon les salariés, mois et par année (en changeant simplement de date et de nom de salarié les horaires doivent s'adapter)</a:t>
          </a:r>
        </a:p>
        <a:p>
          <a:r>
            <a:rPr lang="fr-FR" sz="1400" b="1" baseline="0"/>
            <a:t>- si je change de mois avec le même salarié que ce soit les horaires du mois en question qui s'affiche et pas ceux du mois précédent </a:t>
          </a:r>
        </a:p>
        <a:p>
          <a:endParaRPr lang="fr-FR" sz="1400" b="1"/>
        </a:p>
        <a:p>
          <a:r>
            <a:rPr lang="fr-FR" sz="1400" b="1"/>
            <a:t>- Pour</a:t>
          </a:r>
          <a:r>
            <a:rPr lang="fr-FR" sz="1400" b="1" baseline="0"/>
            <a:t> les heures suplémentaires je souhaiterai qu'ils soient affichés  automatiquement sur une colonne suplémentaires et par salarié, pour que moi je rentre juste à cotés les heures pris et ce qui reste à prendre.</a:t>
          </a:r>
        </a:p>
        <a:p>
          <a:endParaRPr lang="fr-FR" sz="1400" b="1" baseline="0"/>
        </a:p>
        <a:p>
          <a:r>
            <a:rPr lang="fr-FR" sz="1400" b="1" baseline="0">
              <a:solidFill>
                <a:srgbClr val="FF0000"/>
              </a:solidFill>
            </a:rPr>
            <a:t>- OU EST CE QUE JE DOIS MOI MARQUER LES HEURES SUPPLEMENTAIRES A CHAQUE FOIS QUIL Y EN A ET PAR SALARIE</a:t>
          </a:r>
        </a:p>
        <a:p>
          <a:endParaRPr lang="fr-FR" sz="1400" b="1" baseline="0"/>
        </a:p>
        <a:p>
          <a:r>
            <a:rPr lang="fr-FR" sz="1400" b="1" baseline="0"/>
            <a:t>Pour finir mon entreprise ne travaille pas le week end je ne veux pas que les horaires de travaille apparaissent le week-end </a:t>
          </a:r>
          <a:endParaRPr lang="fr-FR" sz="1400" b="1"/>
        </a:p>
      </xdr:txBody>
    </xdr:sp>
    <xdr:clientData/>
  </xdr:twoCellAnchor>
  <xdr:twoCellAnchor>
    <xdr:from>
      <xdr:col>0</xdr:col>
      <xdr:colOff>142875</xdr:colOff>
      <xdr:row>11</xdr:row>
      <xdr:rowOff>28576</xdr:rowOff>
    </xdr:from>
    <xdr:to>
      <xdr:col>2</xdr:col>
      <xdr:colOff>361950</xdr:colOff>
      <xdr:row>13</xdr:row>
      <xdr:rowOff>123826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xmlns="" id="{399E5132-7E59-357E-97B1-C474074FD378}"/>
            </a:ext>
          </a:extLst>
        </xdr:cNvPr>
        <xdr:cNvSpPr txBox="1"/>
      </xdr:nvSpPr>
      <xdr:spPr>
        <a:xfrm>
          <a:off x="142875" y="2466976"/>
          <a:ext cx="1743075" cy="476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0000"/>
              </a:solidFill>
            </a:rPr>
            <a:t>Reprend</a:t>
          </a:r>
          <a:r>
            <a:rPr lang="fr-FR" sz="1100" baseline="0">
              <a:solidFill>
                <a:srgbClr val="FF0000"/>
              </a:solidFill>
            </a:rPr>
            <a:t> ce tableau et adapte le avec BDD J1 et J2</a:t>
          </a:r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209550</xdr:colOff>
      <xdr:row>9</xdr:row>
      <xdr:rowOff>38100</xdr:rowOff>
    </xdr:from>
    <xdr:to>
      <xdr:col>2</xdr:col>
      <xdr:colOff>552450</xdr:colOff>
      <xdr:row>12</xdr:row>
      <xdr:rowOff>57150</xdr:rowOff>
    </xdr:to>
    <xdr:cxnSp macro="">
      <xdr:nvCxnSpPr>
        <xdr:cNvPr id="20" name="Connecteur droit avec flèche 19">
          <a:extLst>
            <a:ext uri="{FF2B5EF4-FFF2-40B4-BE49-F238E27FC236}">
              <a16:creationId xmlns:a16="http://schemas.microsoft.com/office/drawing/2014/main" xmlns="" id="{C764BFA9-1410-6372-1CE1-272058F4D620}"/>
            </a:ext>
          </a:extLst>
        </xdr:cNvPr>
        <xdr:cNvCxnSpPr/>
      </xdr:nvCxnSpPr>
      <xdr:spPr>
        <a:xfrm flipV="1">
          <a:off x="1733550" y="2095500"/>
          <a:ext cx="342900" cy="590550"/>
        </a:xfrm>
        <a:prstGeom prst="straightConnector1">
          <a:avLst/>
        </a:prstGeom>
        <a:ln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504824</xdr:colOff>
      <xdr:row>8</xdr:row>
      <xdr:rowOff>9525</xdr:rowOff>
    </xdr:from>
    <xdr:to>
      <xdr:col>8</xdr:col>
      <xdr:colOff>19049</xdr:colOff>
      <xdr:row>9</xdr:row>
      <xdr:rowOff>123825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A565EE15-5EC7-CCEA-FD05-6764F37D9D8A}"/>
            </a:ext>
          </a:extLst>
        </xdr:cNvPr>
        <xdr:cNvSpPr txBox="1"/>
      </xdr:nvSpPr>
      <xdr:spPr>
        <a:xfrm>
          <a:off x="6134099" y="2305050"/>
          <a:ext cx="4086225" cy="685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rgbClr val="FF0000"/>
              </a:solidFill>
            </a:rPr>
            <a:t>Quand</a:t>
          </a:r>
          <a:r>
            <a:rPr lang="fr-FR" sz="1200" b="1" baseline="0">
              <a:solidFill>
                <a:srgbClr val="FF0000"/>
              </a:solidFill>
            </a:rPr>
            <a:t> je cherche les heures supplémentaires par salarié que excel m'affiche les heures totales correspondant au salarié affiché  </a:t>
          </a:r>
          <a:endParaRPr lang="fr-FR" sz="1200" b="1">
            <a:solidFill>
              <a:srgbClr val="FF0000"/>
            </a:solidFill>
          </a:endParaRPr>
        </a:p>
      </xdr:txBody>
    </xdr:sp>
    <xdr:clientData/>
  </xdr:twoCellAnchor>
  <xdr:twoCellAnchor>
    <xdr:from>
      <xdr:col>1</xdr:col>
      <xdr:colOff>2619375</xdr:colOff>
      <xdr:row>8</xdr:row>
      <xdr:rowOff>266700</xdr:rowOff>
    </xdr:from>
    <xdr:to>
      <xdr:col>2</xdr:col>
      <xdr:colOff>600075</xdr:colOff>
      <xdr:row>8</xdr:row>
      <xdr:rowOff>276225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xmlns="" id="{2575CEA8-08D9-8EB3-5898-5939786AB912}"/>
            </a:ext>
          </a:extLst>
        </xdr:cNvPr>
        <xdr:cNvCxnSpPr/>
      </xdr:nvCxnSpPr>
      <xdr:spPr>
        <a:xfrm flipV="1">
          <a:off x="5267325" y="2562225"/>
          <a:ext cx="962025" cy="9525"/>
        </a:xfrm>
        <a:prstGeom prst="straightConnector1">
          <a:avLst/>
        </a:prstGeom>
        <a:ln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2495550</xdr:colOff>
      <xdr:row>3</xdr:row>
      <xdr:rowOff>142875</xdr:rowOff>
    </xdr:from>
    <xdr:to>
      <xdr:col>3</xdr:col>
      <xdr:colOff>104775</xdr:colOff>
      <xdr:row>3</xdr:row>
      <xdr:rowOff>171450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xmlns="" id="{6E6B851A-F3A5-DBC4-643B-E550B2AD92E0}"/>
            </a:ext>
          </a:extLst>
        </xdr:cNvPr>
        <xdr:cNvCxnSpPr/>
      </xdr:nvCxnSpPr>
      <xdr:spPr>
        <a:xfrm>
          <a:off x="5143500" y="1047750"/>
          <a:ext cx="1352550" cy="28575"/>
        </a:xfrm>
        <a:prstGeom prst="straightConnector1">
          <a:avLst/>
        </a:prstGeom>
        <a:ln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DAF\Pierrette\CONGE%20ET%20RECUP%202022\Demande%20r&#233;cup%20et%20cong&#233;%20202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lariés"/>
      <sheetName val="Demande PDF"/>
      <sheetName val="Juillet"/>
      <sheetName val="Août"/>
      <sheetName val="Septembre"/>
      <sheetName val="Octobre"/>
      <sheetName val="Novembre"/>
      <sheetName val="Decembre"/>
    </sheetNames>
    <sheetDataSet>
      <sheetData sheetId="0">
        <row r="25">
          <cell r="T25" t="str">
            <v xml:space="preserve">Mois </v>
          </cell>
          <cell r="U25" t="str">
            <v>Heures sup/mois</v>
          </cell>
        </row>
        <row r="26">
          <cell r="T26">
            <v>44743</v>
          </cell>
          <cell r="U26">
            <v>0</v>
          </cell>
        </row>
        <row r="27">
          <cell r="T27">
            <v>44774</v>
          </cell>
          <cell r="U27">
            <v>0</v>
          </cell>
        </row>
        <row r="28">
          <cell r="T28">
            <v>44805</v>
          </cell>
          <cell r="U28">
            <v>0</v>
          </cell>
        </row>
        <row r="29">
          <cell r="T29">
            <v>44835</v>
          </cell>
          <cell r="U29">
            <v>0</v>
          </cell>
        </row>
        <row r="30">
          <cell r="T30">
            <v>44866</v>
          </cell>
          <cell r="U30">
            <v>0</v>
          </cell>
        </row>
        <row r="31">
          <cell r="T31">
            <v>44896</v>
          </cell>
          <cell r="U31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41"/>
  <sheetViews>
    <sheetView tabSelected="1" workbookViewId="0">
      <selection activeCell="P6" sqref="P6"/>
    </sheetView>
  </sheetViews>
  <sheetFormatPr baseColWidth="10" defaultRowHeight="15" outlineLevelCol="1" x14ac:dyDescent="0.25"/>
  <cols>
    <col min="4" max="4" width="13.140625" bestFit="1" customWidth="1"/>
    <col min="5" max="5" width="1.5703125" customWidth="1"/>
    <col min="9" max="9" width="11.42578125" hidden="1" customWidth="1" outlineLevel="1"/>
    <col min="10" max="10" width="11.42578125" collapsed="1"/>
    <col min="12" max="12" width="24.28515625" customWidth="1"/>
    <col min="14" max="14" width="18" customWidth="1"/>
    <col min="15" max="15" width="17.140625" customWidth="1"/>
  </cols>
  <sheetData>
    <row r="1" spans="1:15" ht="42" customHeight="1" x14ac:dyDescent="0.25">
      <c r="A1" s="51" t="s">
        <v>8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</row>
    <row r="2" spans="1:15" ht="56.25" customHeight="1" x14ac:dyDescent="0.25">
      <c r="A2" s="48" t="s">
        <v>0</v>
      </c>
      <c r="B2" s="48"/>
      <c r="C2" s="48"/>
      <c r="D2" s="48"/>
      <c r="E2" s="48"/>
      <c r="F2" s="48"/>
      <c r="G2" s="48"/>
      <c r="H2" s="48"/>
    </row>
    <row r="3" spans="1:15" ht="16.5" customHeight="1" x14ac:dyDescent="0.25">
      <c r="A3" s="48" t="s">
        <v>1</v>
      </c>
      <c r="B3" s="48"/>
      <c r="C3" s="48"/>
      <c r="D3" s="19" t="s">
        <v>137</v>
      </c>
      <c r="E3" s="19"/>
      <c r="F3" s="19"/>
      <c r="G3" s="19"/>
      <c r="H3" s="19"/>
    </row>
    <row r="4" spans="1:15" x14ac:dyDescent="0.25">
      <c r="A4" s="49" t="str">
        <f>VLOOKUP(D4,'BDD formule'!A:B,2,0)</f>
        <v>Salarié 1</v>
      </c>
      <c r="B4" s="49"/>
      <c r="C4" s="49"/>
      <c r="D4" s="49" t="s">
        <v>11</v>
      </c>
      <c r="E4" s="1"/>
      <c r="F4" s="2" t="s">
        <v>2</v>
      </c>
      <c r="G4" s="2" t="s">
        <v>3</v>
      </c>
      <c r="H4" s="2" t="s">
        <v>4</v>
      </c>
    </row>
    <row r="5" spans="1:15" x14ac:dyDescent="0.25">
      <c r="A5" s="49"/>
      <c r="B5" s="49"/>
      <c r="C5" s="49"/>
      <c r="D5" s="49"/>
      <c r="E5" s="1"/>
      <c r="F5" s="2">
        <v>1</v>
      </c>
      <c r="G5" s="2">
        <v>1</v>
      </c>
      <c r="H5" s="2">
        <v>2022</v>
      </c>
    </row>
    <row r="6" spans="1:15" ht="15.75" thickBot="1" x14ac:dyDescent="0.3">
      <c r="D6" s="68"/>
      <c r="L6" s="22" t="s">
        <v>136</v>
      </c>
      <c r="M6" s="22" t="s">
        <v>5</v>
      </c>
      <c r="N6" s="22" t="s">
        <v>6</v>
      </c>
      <c r="O6" s="22" t="s">
        <v>7</v>
      </c>
    </row>
    <row r="7" spans="1:15" x14ac:dyDescent="0.25">
      <c r="A7" s="6" t="str">
        <f>TEXT(B7,"jjj")</f>
        <v>sam</v>
      </c>
      <c r="B7" s="7">
        <f>DATE(H5,G5,F5)</f>
        <v>44562</v>
      </c>
      <c r="C7" s="8">
        <v>0.375</v>
      </c>
      <c r="D7" s="8">
        <v>0.5</v>
      </c>
      <c r="E7" s="16"/>
      <c r="F7" s="8">
        <v>0.58333333333333337</v>
      </c>
      <c r="G7" s="8">
        <v>0.75</v>
      </c>
      <c r="H7" s="13">
        <f>(D7-C7)+(G7-F7)</f>
        <v>0.29166666666666663</v>
      </c>
      <c r="I7" s="3">
        <f>H7</f>
        <v>0.29166666666666663</v>
      </c>
      <c r="J7" s="3" t="str">
        <f>IF(A7="dim",I7,"")</f>
        <v/>
      </c>
      <c r="K7" s="7">
        <v>44562</v>
      </c>
      <c r="L7" s="25"/>
      <c r="M7" s="20"/>
      <c r="N7" s="20"/>
      <c r="O7" s="72">
        <f>M7-N7</f>
        <v>0</v>
      </c>
    </row>
    <row r="8" spans="1:15" x14ac:dyDescent="0.25">
      <c r="A8" s="9" t="str">
        <f t="shared" ref="A8:A37" si="0">TEXT(B8,"jjj")</f>
        <v>dim</v>
      </c>
      <c r="B8" s="4">
        <f>B7+1</f>
        <v>44563</v>
      </c>
      <c r="C8" s="5">
        <v>0.375</v>
      </c>
      <c r="D8" s="5">
        <v>0.5</v>
      </c>
      <c r="E8" s="17"/>
      <c r="F8" s="5"/>
      <c r="G8" s="5"/>
      <c r="H8" s="14">
        <f t="shared" ref="H8:H37" si="1">(D8-C8)+(G8-F8)</f>
        <v>0.125</v>
      </c>
      <c r="I8" s="3">
        <f>IF(A8="lun",H8,H8+I7)</f>
        <v>0.41666666666666663</v>
      </c>
      <c r="J8" s="3">
        <f t="shared" ref="J8:J36" si="2">IF(A8="dim",I8,"")</f>
        <v>0.41666666666666663</v>
      </c>
      <c r="K8" s="4">
        <v>44563</v>
      </c>
      <c r="L8" s="25"/>
      <c r="M8" s="20"/>
      <c r="N8" s="21"/>
      <c r="O8" s="72">
        <f t="shared" ref="O8:O37" si="3">M8-N8</f>
        <v>0</v>
      </c>
    </row>
    <row r="9" spans="1:15" x14ac:dyDescent="0.25">
      <c r="A9" s="9" t="str">
        <f t="shared" si="0"/>
        <v>lun</v>
      </c>
      <c r="B9" s="4">
        <f t="shared" ref="B9:B36" si="4">B8+1</f>
        <v>44564</v>
      </c>
      <c r="C9" s="5"/>
      <c r="D9" s="5"/>
      <c r="E9" s="17"/>
      <c r="F9" s="5"/>
      <c r="G9" s="5"/>
      <c r="H9" s="14">
        <f t="shared" si="1"/>
        <v>0</v>
      </c>
      <c r="I9" s="3">
        <f t="shared" ref="I9:I37" si="5">IF(A9="lun",H9,H9+I8)</f>
        <v>0</v>
      </c>
      <c r="J9" s="3" t="str">
        <f t="shared" si="2"/>
        <v/>
      </c>
      <c r="K9" s="4">
        <v>44564</v>
      </c>
      <c r="L9" s="20">
        <f>IF(D4="J1",'BDD J1'!D2,IF(D4="J2",'BDD J2'!D2))</f>
        <v>7</v>
      </c>
      <c r="M9" s="20">
        <f>IF(D4="J1",'BDD J1'!C2,IF(D4="J2",'BDD J2'!C2))</f>
        <v>2</v>
      </c>
      <c r="N9" s="20">
        <f>IF(D4="J1",'BDD J1'!E2,IF(D4="J2",'BDD J2'!E2))</f>
        <v>1</v>
      </c>
      <c r="O9" s="72">
        <f t="shared" si="3"/>
        <v>1</v>
      </c>
    </row>
    <row r="10" spans="1:15" x14ac:dyDescent="0.25">
      <c r="A10" s="9" t="str">
        <f t="shared" si="0"/>
        <v>mar</v>
      </c>
      <c r="B10" s="4">
        <f t="shared" si="4"/>
        <v>44565</v>
      </c>
      <c r="C10" s="5"/>
      <c r="D10" s="5"/>
      <c r="E10" s="17"/>
      <c r="F10" s="5"/>
      <c r="G10" s="5"/>
      <c r="H10" s="14">
        <f t="shared" si="1"/>
        <v>0</v>
      </c>
      <c r="I10" s="3">
        <f t="shared" si="5"/>
        <v>0</v>
      </c>
      <c r="J10" s="3" t="str">
        <f t="shared" si="2"/>
        <v/>
      </c>
      <c r="K10" s="4">
        <v>44565</v>
      </c>
      <c r="L10" s="25"/>
      <c r="M10" s="20"/>
      <c r="N10" s="20"/>
      <c r="O10" s="72">
        <f t="shared" si="3"/>
        <v>0</v>
      </c>
    </row>
    <row r="11" spans="1:15" x14ac:dyDescent="0.25">
      <c r="A11" s="9" t="str">
        <f t="shared" si="0"/>
        <v>mer</v>
      </c>
      <c r="B11" s="4">
        <f t="shared" si="4"/>
        <v>44566</v>
      </c>
      <c r="C11" s="5"/>
      <c r="D11" s="5"/>
      <c r="E11" s="17"/>
      <c r="F11" s="5"/>
      <c r="G11" s="5"/>
      <c r="H11" s="14">
        <f t="shared" si="1"/>
        <v>0</v>
      </c>
      <c r="I11" s="3">
        <f t="shared" si="5"/>
        <v>0</v>
      </c>
      <c r="J11" s="3" t="str">
        <f t="shared" si="2"/>
        <v/>
      </c>
      <c r="K11" s="4">
        <v>44566</v>
      </c>
      <c r="L11" s="25"/>
      <c r="M11" s="20"/>
      <c r="N11" s="20"/>
      <c r="O11" s="72">
        <f t="shared" si="3"/>
        <v>0</v>
      </c>
    </row>
    <row r="12" spans="1:15" x14ac:dyDescent="0.25">
      <c r="A12" s="9" t="str">
        <f t="shared" si="0"/>
        <v>jeu</v>
      </c>
      <c r="B12" s="4">
        <f t="shared" si="4"/>
        <v>44567</v>
      </c>
      <c r="C12" s="5"/>
      <c r="D12" s="5"/>
      <c r="E12" s="17"/>
      <c r="F12" s="5"/>
      <c r="G12" s="5"/>
      <c r="H12" s="14">
        <f t="shared" si="1"/>
        <v>0</v>
      </c>
      <c r="I12" s="3">
        <f t="shared" si="5"/>
        <v>0</v>
      </c>
      <c r="J12" s="3" t="str">
        <f t="shared" si="2"/>
        <v/>
      </c>
      <c r="K12" s="4">
        <v>44567</v>
      </c>
      <c r="L12" s="25"/>
      <c r="M12" s="20"/>
      <c r="N12" s="20"/>
      <c r="O12" s="72">
        <f t="shared" si="3"/>
        <v>0</v>
      </c>
    </row>
    <row r="13" spans="1:15" x14ac:dyDescent="0.25">
      <c r="A13" s="9" t="str">
        <f t="shared" si="0"/>
        <v>ven</v>
      </c>
      <c r="B13" s="4">
        <f t="shared" si="4"/>
        <v>44568</v>
      </c>
      <c r="C13" s="5"/>
      <c r="D13" s="5"/>
      <c r="E13" s="17"/>
      <c r="F13" s="5">
        <v>0.58333333333333337</v>
      </c>
      <c r="G13" s="5">
        <v>0.75</v>
      </c>
      <c r="H13" s="14">
        <f t="shared" si="1"/>
        <v>0.16666666666666663</v>
      </c>
      <c r="I13" s="3">
        <f t="shared" si="5"/>
        <v>0.16666666666666663</v>
      </c>
      <c r="J13" s="3" t="str">
        <f t="shared" si="2"/>
        <v/>
      </c>
      <c r="K13" s="4">
        <v>44568</v>
      </c>
      <c r="L13" s="25"/>
      <c r="M13" s="20"/>
      <c r="N13" s="20"/>
      <c r="O13" s="72">
        <f t="shared" si="3"/>
        <v>0</v>
      </c>
    </row>
    <row r="14" spans="1:15" x14ac:dyDescent="0.25">
      <c r="A14" s="9" t="str">
        <f t="shared" si="0"/>
        <v>sam</v>
      </c>
      <c r="B14" s="4">
        <f t="shared" si="4"/>
        <v>44569</v>
      </c>
      <c r="C14" s="5"/>
      <c r="D14" s="5"/>
      <c r="E14" s="17"/>
      <c r="F14" s="5">
        <v>0.625</v>
      </c>
      <c r="G14" s="5">
        <v>0.79166666666666696</v>
      </c>
      <c r="H14" s="14">
        <f t="shared" si="1"/>
        <v>0.16666666666666696</v>
      </c>
      <c r="I14" s="3">
        <f t="shared" si="5"/>
        <v>0.33333333333333359</v>
      </c>
      <c r="J14" s="3" t="str">
        <f t="shared" si="2"/>
        <v/>
      </c>
      <c r="K14" s="4">
        <v>44569</v>
      </c>
      <c r="L14" s="25"/>
      <c r="M14" s="20"/>
      <c r="N14" s="20"/>
      <c r="O14" s="72">
        <f t="shared" si="3"/>
        <v>0</v>
      </c>
    </row>
    <row r="15" spans="1:15" x14ac:dyDescent="0.25">
      <c r="A15" s="9" t="str">
        <f t="shared" si="0"/>
        <v>dim</v>
      </c>
      <c r="B15" s="4">
        <f t="shared" si="4"/>
        <v>44570</v>
      </c>
      <c r="C15" s="5"/>
      <c r="D15" s="5"/>
      <c r="E15" s="17"/>
      <c r="F15" s="5">
        <v>0.66666666666666696</v>
      </c>
      <c r="G15" s="5">
        <v>0.83333333333333304</v>
      </c>
      <c r="H15" s="14">
        <f t="shared" si="1"/>
        <v>0.16666666666666607</v>
      </c>
      <c r="I15" s="3">
        <f t="shared" si="5"/>
        <v>0.49999999999999967</v>
      </c>
      <c r="J15" s="3">
        <f t="shared" si="2"/>
        <v>0.49999999999999967</v>
      </c>
      <c r="K15" s="4">
        <v>44570</v>
      </c>
      <c r="L15" s="25"/>
      <c r="M15" s="20"/>
      <c r="N15" s="20"/>
      <c r="O15" s="72">
        <f t="shared" si="3"/>
        <v>0</v>
      </c>
    </row>
    <row r="16" spans="1:15" x14ac:dyDescent="0.25">
      <c r="A16" s="9" t="str">
        <f t="shared" si="0"/>
        <v>lun</v>
      </c>
      <c r="B16" s="4">
        <f t="shared" si="4"/>
        <v>44571</v>
      </c>
      <c r="C16" s="5"/>
      <c r="D16" s="5"/>
      <c r="E16" s="17"/>
      <c r="F16" s="5">
        <v>0.70833333333333304</v>
      </c>
      <c r="G16" s="5">
        <v>0.875</v>
      </c>
      <c r="H16" s="14">
        <f t="shared" si="1"/>
        <v>0.16666666666666696</v>
      </c>
      <c r="I16" s="3">
        <f t="shared" si="5"/>
        <v>0.16666666666666696</v>
      </c>
      <c r="J16" s="3" t="str">
        <f t="shared" si="2"/>
        <v/>
      </c>
      <c r="K16" s="4">
        <v>44571</v>
      </c>
      <c r="L16" s="25"/>
      <c r="M16" s="20"/>
      <c r="N16" s="20"/>
      <c r="O16" s="72">
        <f t="shared" si="3"/>
        <v>0</v>
      </c>
    </row>
    <row r="17" spans="1:16" x14ac:dyDescent="0.25">
      <c r="A17" s="9" t="str">
        <f t="shared" si="0"/>
        <v>mar</v>
      </c>
      <c r="B17" s="4">
        <f t="shared" si="4"/>
        <v>44572</v>
      </c>
      <c r="C17" s="5"/>
      <c r="D17" s="5"/>
      <c r="E17" s="17"/>
      <c r="F17" s="5">
        <v>0.75</v>
      </c>
      <c r="G17" s="5">
        <v>0.91666666666666696</v>
      </c>
      <c r="H17" s="14">
        <f t="shared" si="1"/>
        <v>0.16666666666666696</v>
      </c>
      <c r="I17" s="3">
        <f t="shared" si="5"/>
        <v>0.33333333333333393</v>
      </c>
      <c r="J17" s="3" t="str">
        <f t="shared" si="2"/>
        <v/>
      </c>
      <c r="K17" s="4">
        <v>44572</v>
      </c>
      <c r="L17" s="25"/>
      <c r="M17" s="20"/>
      <c r="N17" s="20"/>
      <c r="O17" s="72">
        <f t="shared" si="3"/>
        <v>0</v>
      </c>
    </row>
    <row r="18" spans="1:16" x14ac:dyDescent="0.25">
      <c r="A18" s="9" t="str">
        <f t="shared" si="0"/>
        <v>mer</v>
      </c>
      <c r="B18" s="4">
        <f t="shared" si="4"/>
        <v>44573</v>
      </c>
      <c r="C18" s="5"/>
      <c r="D18" s="5"/>
      <c r="E18" s="17"/>
      <c r="F18" s="5"/>
      <c r="G18" s="5"/>
      <c r="H18" s="14">
        <f t="shared" si="1"/>
        <v>0</v>
      </c>
      <c r="I18" s="3">
        <f t="shared" si="5"/>
        <v>0.33333333333333393</v>
      </c>
      <c r="J18" s="3" t="str">
        <f t="shared" si="2"/>
        <v/>
      </c>
      <c r="K18" s="4">
        <v>44573</v>
      </c>
      <c r="L18" s="25"/>
      <c r="M18" s="20"/>
      <c r="N18" s="20"/>
      <c r="O18" s="72">
        <f t="shared" si="3"/>
        <v>0</v>
      </c>
    </row>
    <row r="19" spans="1:16" x14ac:dyDescent="0.25">
      <c r="A19" s="9" t="str">
        <f t="shared" si="0"/>
        <v>jeu</v>
      </c>
      <c r="B19" s="4">
        <f t="shared" si="4"/>
        <v>44574</v>
      </c>
      <c r="C19" s="5"/>
      <c r="D19" s="5"/>
      <c r="E19" s="17"/>
      <c r="F19" s="5"/>
      <c r="G19" s="5"/>
      <c r="H19" s="14">
        <f t="shared" si="1"/>
        <v>0</v>
      </c>
      <c r="I19" s="3">
        <f t="shared" si="5"/>
        <v>0.33333333333333393</v>
      </c>
      <c r="J19" s="3" t="str">
        <f t="shared" si="2"/>
        <v/>
      </c>
      <c r="K19" s="4">
        <v>44574</v>
      </c>
      <c r="L19" s="25"/>
      <c r="M19" s="20"/>
      <c r="N19" s="20"/>
      <c r="O19" s="72">
        <f t="shared" si="3"/>
        <v>0</v>
      </c>
    </row>
    <row r="20" spans="1:16" x14ac:dyDescent="0.25">
      <c r="A20" s="9" t="str">
        <f t="shared" si="0"/>
        <v>ven</v>
      </c>
      <c r="B20" s="4">
        <f t="shared" si="4"/>
        <v>44575</v>
      </c>
      <c r="C20" s="5">
        <v>0.375</v>
      </c>
      <c r="D20" s="5">
        <v>0.5</v>
      </c>
      <c r="E20" s="17"/>
      <c r="F20" s="5"/>
      <c r="G20" s="5"/>
      <c r="H20" s="14">
        <f t="shared" si="1"/>
        <v>0.125</v>
      </c>
      <c r="I20" s="3">
        <f t="shared" si="5"/>
        <v>0.45833333333333393</v>
      </c>
      <c r="J20" s="3" t="str">
        <f t="shared" si="2"/>
        <v/>
      </c>
      <c r="K20" s="4">
        <v>44575</v>
      </c>
      <c r="L20" s="25"/>
      <c r="M20" s="20"/>
      <c r="N20" s="20"/>
      <c r="O20" s="72">
        <f t="shared" si="3"/>
        <v>0</v>
      </c>
    </row>
    <row r="21" spans="1:16" x14ac:dyDescent="0.25">
      <c r="A21" s="9" t="str">
        <f t="shared" si="0"/>
        <v>sam</v>
      </c>
      <c r="B21" s="4">
        <f t="shared" si="4"/>
        <v>44576</v>
      </c>
      <c r="C21" s="5">
        <v>0.375</v>
      </c>
      <c r="D21" s="5">
        <v>0.5</v>
      </c>
      <c r="E21" s="17"/>
      <c r="F21" s="5"/>
      <c r="G21" s="5"/>
      <c r="H21" s="14">
        <f t="shared" si="1"/>
        <v>0.125</v>
      </c>
      <c r="I21" s="3">
        <f t="shared" si="5"/>
        <v>0.58333333333333393</v>
      </c>
      <c r="J21" s="3" t="str">
        <f t="shared" si="2"/>
        <v/>
      </c>
      <c r="K21" s="4">
        <v>44576</v>
      </c>
      <c r="L21" s="25"/>
      <c r="M21" s="20"/>
      <c r="N21" s="20"/>
      <c r="O21" s="72">
        <f t="shared" si="3"/>
        <v>0</v>
      </c>
    </row>
    <row r="22" spans="1:16" x14ac:dyDescent="0.25">
      <c r="A22" s="9" t="str">
        <f t="shared" si="0"/>
        <v>dim</v>
      </c>
      <c r="B22" s="4">
        <f t="shared" si="4"/>
        <v>44577</v>
      </c>
      <c r="C22" s="5"/>
      <c r="D22" s="5"/>
      <c r="E22" s="17"/>
      <c r="F22" s="5"/>
      <c r="G22" s="5"/>
      <c r="H22" s="14">
        <f t="shared" si="1"/>
        <v>0</v>
      </c>
      <c r="I22" s="3">
        <f t="shared" si="5"/>
        <v>0.58333333333333393</v>
      </c>
      <c r="J22" s="3">
        <f t="shared" si="2"/>
        <v>0.58333333333333393</v>
      </c>
      <c r="K22" s="4">
        <v>44577</v>
      </c>
      <c r="L22" s="25"/>
      <c r="M22" s="20"/>
      <c r="N22" s="20"/>
      <c r="O22" s="72">
        <f t="shared" si="3"/>
        <v>0</v>
      </c>
    </row>
    <row r="23" spans="1:16" x14ac:dyDescent="0.25">
      <c r="A23" s="9" t="str">
        <f t="shared" si="0"/>
        <v>lun</v>
      </c>
      <c r="B23" s="4">
        <f t="shared" si="4"/>
        <v>44578</v>
      </c>
      <c r="C23" s="5"/>
      <c r="D23" s="5"/>
      <c r="E23" s="17"/>
      <c r="F23" s="5"/>
      <c r="G23" s="5"/>
      <c r="H23" s="14">
        <f t="shared" si="1"/>
        <v>0</v>
      </c>
      <c r="I23" s="3">
        <f t="shared" si="5"/>
        <v>0</v>
      </c>
      <c r="J23" s="3" t="str">
        <f t="shared" si="2"/>
        <v/>
      </c>
      <c r="K23" s="4">
        <v>44578</v>
      </c>
      <c r="L23" s="25"/>
      <c r="M23" s="20"/>
      <c r="N23" s="20"/>
      <c r="O23" s="72">
        <f t="shared" si="3"/>
        <v>0</v>
      </c>
    </row>
    <row r="24" spans="1:16" x14ac:dyDescent="0.25">
      <c r="A24" s="9" t="str">
        <f t="shared" si="0"/>
        <v>mar</v>
      </c>
      <c r="B24" s="4">
        <f t="shared" si="4"/>
        <v>44579</v>
      </c>
      <c r="C24" s="5"/>
      <c r="D24" s="5"/>
      <c r="E24" s="17"/>
      <c r="F24" s="5"/>
      <c r="G24" s="5"/>
      <c r="H24" s="14">
        <f t="shared" si="1"/>
        <v>0</v>
      </c>
      <c r="I24" s="3">
        <f t="shared" si="5"/>
        <v>0</v>
      </c>
      <c r="J24" s="3" t="str">
        <f t="shared" si="2"/>
        <v/>
      </c>
      <c r="K24" s="4">
        <v>44579</v>
      </c>
      <c r="L24" s="25"/>
      <c r="M24" s="20"/>
      <c r="N24" s="20"/>
      <c r="O24" s="72">
        <f t="shared" si="3"/>
        <v>0</v>
      </c>
    </row>
    <row r="25" spans="1:16" x14ac:dyDescent="0.25">
      <c r="A25" s="9" t="str">
        <f t="shared" si="0"/>
        <v>mer</v>
      </c>
      <c r="B25" s="4">
        <f t="shared" si="4"/>
        <v>44580</v>
      </c>
      <c r="C25" s="5"/>
      <c r="D25" s="5"/>
      <c r="E25" s="17"/>
      <c r="F25" s="5"/>
      <c r="G25" s="5"/>
      <c r="H25" s="14">
        <f t="shared" si="1"/>
        <v>0</v>
      </c>
      <c r="I25" s="3">
        <f t="shared" si="5"/>
        <v>0</v>
      </c>
      <c r="J25" s="3" t="str">
        <f t="shared" si="2"/>
        <v/>
      </c>
      <c r="K25" s="4">
        <v>44580</v>
      </c>
      <c r="L25" s="25"/>
      <c r="M25" s="20"/>
      <c r="N25" s="20"/>
      <c r="O25" s="72">
        <f t="shared" si="3"/>
        <v>0</v>
      </c>
    </row>
    <row r="26" spans="1:16" x14ac:dyDescent="0.25">
      <c r="A26" s="9" t="str">
        <f t="shared" si="0"/>
        <v>jeu</v>
      </c>
      <c r="B26" s="4">
        <f t="shared" si="4"/>
        <v>44581</v>
      </c>
      <c r="C26" s="5"/>
      <c r="D26" s="5"/>
      <c r="E26" s="17"/>
      <c r="F26" s="5"/>
      <c r="G26" s="5"/>
      <c r="H26" s="14">
        <f t="shared" si="1"/>
        <v>0</v>
      </c>
      <c r="I26" s="3">
        <f t="shared" si="5"/>
        <v>0</v>
      </c>
      <c r="J26" s="3" t="str">
        <f t="shared" si="2"/>
        <v/>
      </c>
      <c r="K26" s="4">
        <v>44581</v>
      </c>
      <c r="L26" s="25"/>
      <c r="M26" s="20"/>
      <c r="N26" s="20"/>
      <c r="O26" s="72">
        <f t="shared" si="3"/>
        <v>0</v>
      </c>
      <c r="P26" s="3"/>
    </row>
    <row r="27" spans="1:16" x14ac:dyDescent="0.25">
      <c r="A27" s="9" t="str">
        <f t="shared" si="0"/>
        <v>ven</v>
      </c>
      <c r="B27" s="4">
        <f t="shared" si="4"/>
        <v>44582</v>
      </c>
      <c r="C27" s="5"/>
      <c r="D27" s="5"/>
      <c r="E27" s="17"/>
      <c r="F27" s="5">
        <v>0.25</v>
      </c>
      <c r="G27" s="5">
        <v>0.5</v>
      </c>
      <c r="H27" s="14">
        <f t="shared" si="1"/>
        <v>0.25</v>
      </c>
      <c r="I27" s="3">
        <f t="shared" si="5"/>
        <v>0.25</v>
      </c>
      <c r="J27" s="3" t="str">
        <f t="shared" si="2"/>
        <v/>
      </c>
      <c r="K27" s="4">
        <v>44582</v>
      </c>
      <c r="L27" s="25"/>
      <c r="M27" s="20"/>
      <c r="N27" s="20"/>
      <c r="O27" s="72">
        <f t="shared" si="3"/>
        <v>0</v>
      </c>
    </row>
    <row r="28" spans="1:16" x14ac:dyDescent="0.25">
      <c r="A28" s="9" t="str">
        <f t="shared" si="0"/>
        <v>sam</v>
      </c>
      <c r="B28" s="4">
        <f t="shared" si="4"/>
        <v>44583</v>
      </c>
      <c r="C28" s="5"/>
      <c r="D28" s="5"/>
      <c r="E28" s="17"/>
      <c r="F28" s="5">
        <v>0.375</v>
      </c>
      <c r="G28" s="5">
        <v>0.5</v>
      </c>
      <c r="H28" s="14">
        <f t="shared" si="1"/>
        <v>0.125</v>
      </c>
      <c r="I28" s="3">
        <f t="shared" si="5"/>
        <v>0.375</v>
      </c>
      <c r="J28" s="3" t="str">
        <f t="shared" si="2"/>
        <v/>
      </c>
      <c r="K28" s="4">
        <v>44583</v>
      </c>
      <c r="L28" s="25"/>
      <c r="M28" s="20"/>
      <c r="N28" s="20"/>
      <c r="O28" s="72">
        <f t="shared" si="3"/>
        <v>0</v>
      </c>
    </row>
    <row r="29" spans="1:16" x14ac:dyDescent="0.25">
      <c r="A29" s="9" t="str">
        <f t="shared" si="0"/>
        <v>dim</v>
      </c>
      <c r="B29" s="4">
        <f t="shared" si="4"/>
        <v>44584</v>
      </c>
      <c r="C29" s="5"/>
      <c r="D29" s="5"/>
      <c r="E29" s="17"/>
      <c r="F29" s="5"/>
      <c r="G29" s="5"/>
      <c r="H29" s="14">
        <f t="shared" si="1"/>
        <v>0</v>
      </c>
      <c r="I29" s="3">
        <f t="shared" si="5"/>
        <v>0.375</v>
      </c>
      <c r="J29" s="3">
        <f t="shared" si="2"/>
        <v>0.375</v>
      </c>
      <c r="K29" s="4">
        <v>44584</v>
      </c>
      <c r="L29" s="25"/>
      <c r="M29" s="20"/>
      <c r="N29" s="20"/>
      <c r="O29" s="72">
        <f t="shared" si="3"/>
        <v>0</v>
      </c>
    </row>
    <row r="30" spans="1:16" x14ac:dyDescent="0.25">
      <c r="A30" s="9" t="str">
        <f t="shared" si="0"/>
        <v>lun</v>
      </c>
      <c r="B30" s="4">
        <f t="shared" si="4"/>
        <v>44585</v>
      </c>
      <c r="C30" s="5"/>
      <c r="D30" s="5"/>
      <c r="E30" s="17"/>
      <c r="F30" s="5"/>
      <c r="G30" s="5"/>
      <c r="H30" s="14">
        <f t="shared" si="1"/>
        <v>0</v>
      </c>
      <c r="I30" s="3">
        <f t="shared" si="5"/>
        <v>0</v>
      </c>
      <c r="J30" s="3" t="str">
        <f t="shared" si="2"/>
        <v/>
      </c>
      <c r="K30" s="4">
        <v>44585</v>
      </c>
      <c r="L30" s="25"/>
      <c r="M30" s="20"/>
      <c r="N30" s="20"/>
      <c r="O30" s="72">
        <f t="shared" si="3"/>
        <v>0</v>
      </c>
    </row>
    <row r="31" spans="1:16" x14ac:dyDescent="0.25">
      <c r="A31" s="9" t="str">
        <f t="shared" si="0"/>
        <v>mar</v>
      </c>
      <c r="B31" s="4">
        <f t="shared" si="4"/>
        <v>44586</v>
      </c>
      <c r="C31" s="5"/>
      <c r="D31" s="5"/>
      <c r="E31" s="17"/>
      <c r="F31" s="5"/>
      <c r="G31" s="5"/>
      <c r="H31" s="14">
        <f t="shared" si="1"/>
        <v>0</v>
      </c>
      <c r="I31" s="3">
        <f t="shared" si="5"/>
        <v>0</v>
      </c>
      <c r="J31" s="3" t="str">
        <f t="shared" si="2"/>
        <v/>
      </c>
      <c r="K31" s="4">
        <v>44586</v>
      </c>
      <c r="L31" s="25"/>
      <c r="M31" s="20"/>
      <c r="N31" s="20"/>
      <c r="O31" s="72">
        <f t="shared" si="3"/>
        <v>0</v>
      </c>
    </row>
    <row r="32" spans="1:16" x14ac:dyDescent="0.25">
      <c r="A32" s="9" t="str">
        <f t="shared" si="0"/>
        <v>mer</v>
      </c>
      <c r="B32" s="4">
        <f t="shared" si="4"/>
        <v>44587</v>
      </c>
      <c r="C32" s="5"/>
      <c r="D32" s="5"/>
      <c r="E32" s="17"/>
      <c r="F32" s="5"/>
      <c r="G32" s="5"/>
      <c r="H32" s="14">
        <f t="shared" si="1"/>
        <v>0</v>
      </c>
      <c r="I32" s="3">
        <f t="shared" si="5"/>
        <v>0</v>
      </c>
      <c r="J32" s="3" t="str">
        <f t="shared" si="2"/>
        <v/>
      </c>
      <c r="K32" s="4">
        <v>44587</v>
      </c>
      <c r="L32" s="25"/>
      <c r="M32" s="20"/>
      <c r="N32" s="20"/>
      <c r="O32" s="72">
        <f t="shared" si="3"/>
        <v>0</v>
      </c>
    </row>
    <row r="33" spans="1:15" x14ac:dyDescent="0.25">
      <c r="A33" s="9" t="str">
        <f t="shared" si="0"/>
        <v>jeu</v>
      </c>
      <c r="B33" s="4">
        <f t="shared" si="4"/>
        <v>44588</v>
      </c>
      <c r="C33" s="5"/>
      <c r="D33" s="5"/>
      <c r="E33" s="17"/>
      <c r="F33" s="5"/>
      <c r="G33" s="5"/>
      <c r="H33" s="14">
        <f t="shared" si="1"/>
        <v>0</v>
      </c>
      <c r="I33" s="3">
        <f t="shared" si="5"/>
        <v>0</v>
      </c>
      <c r="J33" s="3" t="str">
        <f t="shared" si="2"/>
        <v/>
      </c>
      <c r="K33" s="4">
        <v>44588</v>
      </c>
      <c r="L33" s="25"/>
      <c r="M33" s="20"/>
      <c r="N33" s="20"/>
      <c r="O33" s="72">
        <f t="shared" si="3"/>
        <v>0</v>
      </c>
    </row>
    <row r="34" spans="1:15" x14ac:dyDescent="0.25">
      <c r="A34" s="9" t="str">
        <f t="shared" si="0"/>
        <v>ven</v>
      </c>
      <c r="B34" s="4">
        <f>B33+1</f>
        <v>44589</v>
      </c>
      <c r="C34" s="5">
        <v>0.375</v>
      </c>
      <c r="D34" s="5">
        <v>0.5</v>
      </c>
      <c r="E34" s="17"/>
      <c r="F34" s="5"/>
      <c r="G34" s="5"/>
      <c r="H34" s="14">
        <f t="shared" si="1"/>
        <v>0.125</v>
      </c>
      <c r="I34" s="3">
        <f t="shared" si="5"/>
        <v>0.125</v>
      </c>
      <c r="J34" s="3" t="str">
        <f t="shared" si="2"/>
        <v/>
      </c>
      <c r="K34" s="4">
        <v>44589</v>
      </c>
      <c r="L34" s="25"/>
      <c r="M34" s="20"/>
      <c r="N34" s="20"/>
      <c r="O34" s="72">
        <f t="shared" si="3"/>
        <v>0</v>
      </c>
    </row>
    <row r="35" spans="1:15" x14ac:dyDescent="0.25">
      <c r="A35" s="9" t="str">
        <f t="shared" si="0"/>
        <v>sam</v>
      </c>
      <c r="B35" s="4">
        <f t="shared" si="4"/>
        <v>44590</v>
      </c>
      <c r="C35" s="5">
        <v>0.375</v>
      </c>
      <c r="D35" s="5">
        <v>0.5</v>
      </c>
      <c r="E35" s="17"/>
      <c r="F35" s="5"/>
      <c r="G35" s="5"/>
      <c r="H35" s="14">
        <f t="shared" si="1"/>
        <v>0.125</v>
      </c>
      <c r="I35" s="3">
        <f t="shared" si="5"/>
        <v>0.25</v>
      </c>
      <c r="J35" s="3" t="str">
        <f t="shared" si="2"/>
        <v/>
      </c>
      <c r="K35" s="4">
        <v>44590</v>
      </c>
      <c r="L35" s="25"/>
      <c r="M35" s="20"/>
      <c r="N35" s="20"/>
      <c r="O35" s="72">
        <f t="shared" si="3"/>
        <v>0</v>
      </c>
    </row>
    <row r="36" spans="1:15" x14ac:dyDescent="0.25">
      <c r="A36" s="9" t="str">
        <f t="shared" si="0"/>
        <v>dim</v>
      </c>
      <c r="B36" s="4">
        <f t="shared" si="4"/>
        <v>44591</v>
      </c>
      <c r="C36" s="5"/>
      <c r="D36" s="5"/>
      <c r="E36" s="17"/>
      <c r="F36" s="5"/>
      <c r="G36" s="5"/>
      <c r="H36" s="14">
        <f t="shared" si="1"/>
        <v>0</v>
      </c>
      <c r="I36" s="3">
        <f t="shared" si="5"/>
        <v>0.25</v>
      </c>
      <c r="J36" s="3">
        <f t="shared" si="2"/>
        <v>0.25</v>
      </c>
      <c r="K36" s="4">
        <v>44591</v>
      </c>
      <c r="L36" s="25"/>
      <c r="M36" s="20"/>
      <c r="N36" s="20"/>
      <c r="O36" s="72">
        <f t="shared" si="3"/>
        <v>0</v>
      </c>
    </row>
    <row r="37" spans="1:15" ht="15.75" thickBot="1" x14ac:dyDescent="0.3">
      <c r="A37" s="10" t="str">
        <f t="shared" si="0"/>
        <v>lun</v>
      </c>
      <c r="B37" s="11">
        <f>B36+1</f>
        <v>44592</v>
      </c>
      <c r="C37" s="12"/>
      <c r="D37" s="12"/>
      <c r="E37" s="18"/>
      <c r="F37" s="12"/>
      <c r="G37" s="12"/>
      <c r="H37" s="15">
        <f t="shared" si="1"/>
        <v>0</v>
      </c>
      <c r="I37" s="3">
        <f t="shared" si="5"/>
        <v>0</v>
      </c>
      <c r="J37" s="3">
        <f>I37</f>
        <v>0</v>
      </c>
      <c r="K37" s="11">
        <v>44592</v>
      </c>
      <c r="L37" s="25"/>
      <c r="M37" s="20"/>
      <c r="N37" s="20"/>
      <c r="O37" s="72">
        <f t="shared" si="3"/>
        <v>0</v>
      </c>
    </row>
    <row r="38" spans="1:15" x14ac:dyDescent="0.25">
      <c r="C38" s="3"/>
      <c r="D38" s="3"/>
      <c r="E38" s="3"/>
      <c r="F38" s="3"/>
      <c r="G38" s="3"/>
      <c r="H38" s="3"/>
      <c r="I38" s="3"/>
      <c r="J38" s="3"/>
      <c r="K38" s="7"/>
      <c r="L38" s="3"/>
    </row>
    <row r="39" spans="1:15" x14ac:dyDescent="0.25">
      <c r="C39" s="3"/>
      <c r="D39" s="3"/>
      <c r="E39" s="3"/>
      <c r="F39" s="3"/>
      <c r="G39" s="3"/>
      <c r="H39" s="3"/>
      <c r="I39" s="3"/>
      <c r="J39" s="3"/>
      <c r="K39" s="3"/>
      <c r="L39" s="3"/>
    </row>
    <row r="40" spans="1:15" x14ac:dyDescent="0.25">
      <c r="C40" s="3" t="s">
        <v>135</v>
      </c>
      <c r="D40" s="3"/>
      <c r="E40" s="3"/>
      <c r="F40" s="3"/>
      <c r="G40" s="50">
        <f>SUM(J7:J37)</f>
        <v>2.125</v>
      </c>
      <c r="H40" s="50"/>
      <c r="I40" s="50"/>
      <c r="J40" s="50"/>
      <c r="K40" s="47"/>
      <c r="L40" s="47"/>
    </row>
    <row r="41" spans="1:15" x14ac:dyDescent="0.25">
      <c r="C41" s="3"/>
      <c r="D41" s="3"/>
      <c r="E41" s="3"/>
      <c r="F41" s="3"/>
      <c r="G41" s="50"/>
      <c r="H41" s="50"/>
      <c r="I41" s="50"/>
      <c r="J41" s="50"/>
      <c r="K41" s="47"/>
      <c r="L41" s="47"/>
    </row>
  </sheetData>
  <mergeCells count="6">
    <mergeCell ref="A2:H2"/>
    <mergeCell ref="A4:C5"/>
    <mergeCell ref="G40:J41"/>
    <mergeCell ref="A1:M1"/>
    <mergeCell ref="A3:C3"/>
    <mergeCell ref="D4:D5"/>
  </mergeCells>
  <conditionalFormatting sqref="A7:H7">
    <cfRule type="expression" dxfId="21" priority="13">
      <formula>($A7="dim")</formula>
    </cfRule>
    <cfRule type="expression" dxfId="20" priority="16">
      <formula>($A7="sam")</formula>
    </cfRule>
  </conditionalFormatting>
  <conditionalFormatting sqref="F5">
    <cfRule type="expression" dxfId="19" priority="15">
      <formula>($A7="dim")</formula>
    </cfRule>
  </conditionalFormatting>
  <conditionalFormatting sqref="A8:H19 A22:H26 A20:B21 E20:H21 C21:D21 A29:H33 A27:E28 H27:H28 F28:G28 A36:H37 A34:B35 E34:H35 C35:D35">
    <cfRule type="expression" dxfId="18" priority="11">
      <formula>($A8="dim")</formula>
    </cfRule>
    <cfRule type="expression" dxfId="17" priority="12">
      <formula>($A8="sam")</formula>
    </cfRule>
  </conditionalFormatting>
  <conditionalFormatting sqref="C20:D20">
    <cfRule type="expression" dxfId="16" priority="9">
      <formula>($A20="dim")</formula>
    </cfRule>
    <cfRule type="expression" dxfId="15" priority="10">
      <formula>($A20="sam")</formula>
    </cfRule>
  </conditionalFormatting>
  <conditionalFormatting sqref="F27:G27">
    <cfRule type="expression" dxfId="14" priority="7">
      <formula>($A27="dim")</formula>
    </cfRule>
    <cfRule type="expression" dxfId="13" priority="8">
      <formula>($A27="sam")</formula>
    </cfRule>
  </conditionalFormatting>
  <conditionalFormatting sqref="C34:D34">
    <cfRule type="expression" dxfId="12" priority="5">
      <formula>($A34="dim")</formula>
    </cfRule>
    <cfRule type="expression" dxfId="11" priority="6">
      <formula>($A34="sam")</formula>
    </cfRule>
  </conditionalFormatting>
  <conditionalFormatting sqref="K7 K38">
    <cfRule type="expression" dxfId="10" priority="3">
      <formula>($A6="dim")</formula>
    </cfRule>
    <cfRule type="expression" dxfId="9" priority="4">
      <formula>($A6="sam")</formula>
    </cfRule>
  </conditionalFormatting>
  <conditionalFormatting sqref="K8:K37">
    <cfRule type="expression" dxfId="1" priority="1">
      <formula>($A7="dim")</formula>
    </cfRule>
    <cfRule type="expression" dxfId="0" priority="2">
      <formula>($A7="sam")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3"/>
  <sheetViews>
    <sheetView workbookViewId="0">
      <selection activeCell="E3" sqref="E3"/>
    </sheetView>
  </sheetViews>
  <sheetFormatPr baseColWidth="10" defaultRowHeight="15" x14ac:dyDescent="0.25"/>
  <cols>
    <col min="1" max="2" width="16.28515625" bestFit="1" customWidth="1"/>
    <col min="3" max="3" width="10.85546875" bestFit="1" customWidth="1"/>
    <col min="4" max="4" width="20.5703125" bestFit="1" customWidth="1"/>
    <col min="5" max="5" width="14.85546875" bestFit="1" customWidth="1"/>
  </cols>
  <sheetData>
    <row r="1" spans="1:5" x14ac:dyDescent="0.25">
      <c r="A1" s="71" t="s">
        <v>140</v>
      </c>
      <c r="B1" s="71" t="s">
        <v>138</v>
      </c>
      <c r="C1" s="71" t="s">
        <v>5</v>
      </c>
      <c r="D1" s="71" t="s">
        <v>139</v>
      </c>
      <c r="E1" s="71" t="s">
        <v>141</v>
      </c>
    </row>
    <row r="2" spans="1:5" x14ac:dyDescent="0.25">
      <c r="A2" s="70">
        <v>44564</v>
      </c>
      <c r="B2" s="69">
        <v>5</v>
      </c>
      <c r="C2" s="69">
        <v>2</v>
      </c>
      <c r="D2" s="69">
        <f>SUM(B2:C2)</f>
        <v>7</v>
      </c>
      <c r="E2" s="69">
        <v>1</v>
      </c>
    </row>
    <row r="3" spans="1:5" x14ac:dyDescent="0.25">
      <c r="A3" s="70">
        <v>44565</v>
      </c>
      <c r="B3" s="69">
        <v>6</v>
      </c>
      <c r="C3" s="69">
        <v>2</v>
      </c>
      <c r="D3" s="69">
        <f>SUM(B3:C3)</f>
        <v>8</v>
      </c>
      <c r="E3" s="69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E3"/>
  <sheetViews>
    <sheetView workbookViewId="0">
      <selection activeCell="F8" sqref="F8"/>
    </sheetView>
  </sheetViews>
  <sheetFormatPr baseColWidth="10" defaultRowHeight="15" x14ac:dyDescent="0.25"/>
  <cols>
    <col min="1" max="2" width="16.28515625" bestFit="1" customWidth="1"/>
    <col min="3" max="4" width="20.5703125" bestFit="1" customWidth="1"/>
    <col min="5" max="5" width="14.85546875" bestFit="1" customWidth="1"/>
  </cols>
  <sheetData>
    <row r="1" spans="1:5" x14ac:dyDescent="0.25">
      <c r="A1" s="71" t="s">
        <v>140</v>
      </c>
      <c r="B1" s="71" t="s">
        <v>138</v>
      </c>
      <c r="C1" s="71" t="s">
        <v>5</v>
      </c>
      <c r="D1" s="71" t="s">
        <v>139</v>
      </c>
      <c r="E1" s="71" t="s">
        <v>141</v>
      </c>
    </row>
    <row r="2" spans="1:5" x14ac:dyDescent="0.25">
      <c r="A2" s="70">
        <v>44564</v>
      </c>
      <c r="B2" s="69">
        <v>8</v>
      </c>
      <c r="C2" s="69">
        <v>3</v>
      </c>
      <c r="D2" s="69">
        <f>SUM(B2:C2)</f>
        <v>11</v>
      </c>
      <c r="E2" s="69">
        <v>1</v>
      </c>
    </row>
    <row r="3" spans="1:5" x14ac:dyDescent="0.25">
      <c r="A3" s="70">
        <v>44565</v>
      </c>
      <c r="B3" s="69">
        <v>7</v>
      </c>
      <c r="C3" s="69">
        <v>2</v>
      </c>
      <c r="D3" s="69">
        <f>SUM(B3:C3)</f>
        <v>9</v>
      </c>
      <c r="E3" s="69"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51"/>
  <sheetViews>
    <sheetView workbookViewId="0">
      <selection activeCell="K6" sqref="K6"/>
    </sheetView>
  </sheetViews>
  <sheetFormatPr baseColWidth="10" defaultRowHeight="15" x14ac:dyDescent="0.25"/>
  <cols>
    <col min="2" max="2" width="19.7109375" customWidth="1"/>
    <col min="4" max="4" width="11.42578125" customWidth="1"/>
  </cols>
  <sheetData>
    <row r="1" spans="1:17" ht="15.75" thickBot="1" x14ac:dyDescent="0.3">
      <c r="A1" s="67" t="s">
        <v>9</v>
      </c>
      <c r="B1" s="67" t="s">
        <v>10</v>
      </c>
    </row>
    <row r="2" spans="1:17" x14ac:dyDescent="0.25">
      <c r="A2" s="20" t="s">
        <v>11</v>
      </c>
      <c r="B2" s="20" t="s">
        <v>31</v>
      </c>
      <c r="N2" s="56" t="s">
        <v>111</v>
      </c>
      <c r="O2" s="57"/>
      <c r="P2" s="57"/>
      <c r="Q2" s="58"/>
    </row>
    <row r="3" spans="1:17" x14ac:dyDescent="0.25">
      <c r="A3" s="20" t="s">
        <v>12</v>
      </c>
      <c r="B3" s="20" t="s">
        <v>32</v>
      </c>
      <c r="N3" s="59" t="s">
        <v>116</v>
      </c>
      <c r="O3" s="60"/>
      <c r="P3" s="60"/>
      <c r="Q3" s="61"/>
    </row>
    <row r="4" spans="1:17" x14ac:dyDescent="0.25">
      <c r="A4" s="20" t="s">
        <v>13</v>
      </c>
      <c r="B4" s="20" t="s">
        <v>33</v>
      </c>
      <c r="N4" s="52" t="s">
        <v>112</v>
      </c>
      <c r="O4" s="53"/>
      <c r="P4" s="54" t="s">
        <v>113</v>
      </c>
      <c r="Q4" s="55"/>
    </row>
    <row r="5" spans="1:17" x14ac:dyDescent="0.25">
      <c r="A5" s="20" t="s">
        <v>14</v>
      </c>
      <c r="B5" s="20" t="s">
        <v>34</v>
      </c>
      <c r="N5" s="26" t="s">
        <v>115</v>
      </c>
      <c r="O5" s="24" t="s">
        <v>114</v>
      </c>
      <c r="P5" s="24" t="s">
        <v>115</v>
      </c>
      <c r="Q5" s="27" t="s">
        <v>114</v>
      </c>
    </row>
    <row r="6" spans="1:17" ht="15.75" thickBot="1" x14ac:dyDescent="0.3">
      <c r="A6" s="20" t="s">
        <v>15</v>
      </c>
      <c r="B6" s="20" t="s">
        <v>35</v>
      </c>
      <c r="N6" s="28">
        <v>0.375</v>
      </c>
      <c r="O6" s="29">
        <v>0.5</v>
      </c>
      <c r="P6" s="29">
        <v>0.58333333333333337</v>
      </c>
      <c r="Q6" s="30">
        <v>0.75</v>
      </c>
    </row>
    <row r="7" spans="1:17" x14ac:dyDescent="0.25">
      <c r="A7" s="20" t="s">
        <v>16</v>
      </c>
      <c r="B7" s="20" t="s">
        <v>36</v>
      </c>
    </row>
    <row r="8" spans="1:17" x14ac:dyDescent="0.25">
      <c r="A8" s="20" t="s">
        <v>17</v>
      </c>
      <c r="B8" s="20" t="s">
        <v>37</v>
      </c>
    </row>
    <row r="9" spans="1:17" x14ac:dyDescent="0.25">
      <c r="A9" s="20" t="s">
        <v>18</v>
      </c>
      <c r="B9" s="20" t="s">
        <v>38</v>
      </c>
    </row>
    <row r="10" spans="1:17" x14ac:dyDescent="0.25">
      <c r="A10" s="20" t="s">
        <v>19</v>
      </c>
      <c r="B10" s="20" t="s">
        <v>39</v>
      </c>
    </row>
    <row r="11" spans="1:17" x14ac:dyDescent="0.25">
      <c r="A11" s="20" t="s">
        <v>20</v>
      </c>
      <c r="B11" s="20" t="s">
        <v>40</v>
      </c>
    </row>
    <row r="12" spans="1:17" x14ac:dyDescent="0.25">
      <c r="A12" s="20" t="s">
        <v>21</v>
      </c>
      <c r="B12" s="20" t="s">
        <v>41</v>
      </c>
    </row>
    <row r="13" spans="1:17" x14ac:dyDescent="0.25">
      <c r="A13" s="20" t="s">
        <v>22</v>
      </c>
      <c r="B13" s="20" t="s">
        <v>42</v>
      </c>
    </row>
    <row r="14" spans="1:17" x14ac:dyDescent="0.25">
      <c r="A14" s="20" t="s">
        <v>23</v>
      </c>
      <c r="B14" s="20" t="s">
        <v>43</v>
      </c>
    </row>
    <row r="15" spans="1:17" x14ac:dyDescent="0.25">
      <c r="A15" s="20" t="s">
        <v>24</v>
      </c>
      <c r="B15" s="20" t="s">
        <v>44</v>
      </c>
    </row>
    <row r="16" spans="1:17" x14ac:dyDescent="0.25">
      <c r="A16" s="20" t="s">
        <v>25</v>
      </c>
      <c r="B16" s="20" t="s">
        <v>45</v>
      </c>
    </row>
    <row r="17" spans="1:2" x14ac:dyDescent="0.25">
      <c r="A17" s="20" t="s">
        <v>26</v>
      </c>
      <c r="B17" s="20" t="s">
        <v>46</v>
      </c>
    </row>
    <row r="18" spans="1:2" x14ac:dyDescent="0.25">
      <c r="A18" s="20" t="s">
        <v>27</v>
      </c>
      <c r="B18" s="20" t="s">
        <v>47</v>
      </c>
    </row>
    <row r="19" spans="1:2" x14ac:dyDescent="0.25">
      <c r="A19" s="20" t="s">
        <v>28</v>
      </c>
      <c r="B19" s="20" t="s">
        <v>48</v>
      </c>
    </row>
    <row r="20" spans="1:2" x14ac:dyDescent="0.25">
      <c r="A20" s="20" t="s">
        <v>29</v>
      </c>
      <c r="B20" s="20" t="s">
        <v>49</v>
      </c>
    </row>
    <row r="21" spans="1:2" x14ac:dyDescent="0.25">
      <c r="A21" s="20" t="s">
        <v>30</v>
      </c>
      <c r="B21" s="20" t="s">
        <v>50</v>
      </c>
    </row>
    <row r="22" spans="1:2" x14ac:dyDescent="0.25">
      <c r="A22" s="20" t="s">
        <v>81</v>
      </c>
      <c r="B22" s="20" t="s">
        <v>51</v>
      </c>
    </row>
    <row r="23" spans="1:2" x14ac:dyDescent="0.25">
      <c r="A23" s="20" t="s">
        <v>82</v>
      </c>
      <c r="B23" s="20" t="s">
        <v>52</v>
      </c>
    </row>
    <row r="24" spans="1:2" x14ac:dyDescent="0.25">
      <c r="A24" s="20" t="s">
        <v>83</v>
      </c>
      <c r="B24" s="20" t="s">
        <v>53</v>
      </c>
    </row>
    <row r="25" spans="1:2" x14ac:dyDescent="0.25">
      <c r="A25" s="20" t="s">
        <v>84</v>
      </c>
      <c r="B25" s="20" t="s">
        <v>54</v>
      </c>
    </row>
    <row r="26" spans="1:2" x14ac:dyDescent="0.25">
      <c r="A26" s="20" t="s">
        <v>85</v>
      </c>
      <c r="B26" s="20" t="s">
        <v>55</v>
      </c>
    </row>
    <row r="27" spans="1:2" x14ac:dyDescent="0.25">
      <c r="A27" s="20" t="s">
        <v>86</v>
      </c>
      <c r="B27" s="20" t="s">
        <v>56</v>
      </c>
    </row>
    <row r="28" spans="1:2" x14ac:dyDescent="0.25">
      <c r="A28" s="20" t="s">
        <v>87</v>
      </c>
      <c r="B28" s="20" t="s">
        <v>57</v>
      </c>
    </row>
    <row r="29" spans="1:2" x14ac:dyDescent="0.25">
      <c r="A29" s="20" t="s">
        <v>88</v>
      </c>
      <c r="B29" s="20" t="s">
        <v>58</v>
      </c>
    </row>
    <row r="30" spans="1:2" x14ac:dyDescent="0.25">
      <c r="A30" s="20" t="s">
        <v>89</v>
      </c>
      <c r="B30" s="20" t="s">
        <v>59</v>
      </c>
    </row>
    <row r="31" spans="1:2" x14ac:dyDescent="0.25">
      <c r="A31" s="20" t="s">
        <v>90</v>
      </c>
      <c r="B31" s="20" t="s">
        <v>60</v>
      </c>
    </row>
    <row r="32" spans="1:2" x14ac:dyDescent="0.25">
      <c r="A32" s="20" t="s">
        <v>91</v>
      </c>
      <c r="B32" s="20" t="s">
        <v>61</v>
      </c>
    </row>
    <row r="33" spans="1:2" x14ac:dyDescent="0.25">
      <c r="A33" s="20" t="s">
        <v>92</v>
      </c>
      <c r="B33" s="20" t="s">
        <v>62</v>
      </c>
    </row>
    <row r="34" spans="1:2" x14ac:dyDescent="0.25">
      <c r="A34" s="20" t="s">
        <v>93</v>
      </c>
      <c r="B34" s="20" t="s">
        <v>63</v>
      </c>
    </row>
    <row r="35" spans="1:2" x14ac:dyDescent="0.25">
      <c r="A35" s="20" t="s">
        <v>94</v>
      </c>
      <c r="B35" s="20" t="s">
        <v>64</v>
      </c>
    </row>
    <row r="36" spans="1:2" x14ac:dyDescent="0.25">
      <c r="A36" s="20" t="s">
        <v>95</v>
      </c>
      <c r="B36" s="20" t="s">
        <v>65</v>
      </c>
    </row>
    <row r="37" spans="1:2" x14ac:dyDescent="0.25">
      <c r="A37" s="20" t="s">
        <v>96</v>
      </c>
      <c r="B37" s="20" t="s">
        <v>66</v>
      </c>
    </row>
    <row r="38" spans="1:2" x14ac:dyDescent="0.25">
      <c r="A38" s="20" t="s">
        <v>97</v>
      </c>
      <c r="B38" s="20" t="s">
        <v>67</v>
      </c>
    </row>
    <row r="39" spans="1:2" x14ac:dyDescent="0.25">
      <c r="A39" s="20" t="s">
        <v>98</v>
      </c>
      <c r="B39" s="20" t="s">
        <v>68</v>
      </c>
    </row>
    <row r="40" spans="1:2" x14ac:dyDescent="0.25">
      <c r="A40" s="20" t="s">
        <v>99</v>
      </c>
      <c r="B40" s="20" t="s">
        <v>69</v>
      </c>
    </row>
    <row r="41" spans="1:2" x14ac:dyDescent="0.25">
      <c r="A41" s="20" t="s">
        <v>100</v>
      </c>
      <c r="B41" s="20" t="s">
        <v>70</v>
      </c>
    </row>
    <row r="42" spans="1:2" x14ac:dyDescent="0.25">
      <c r="A42" s="20" t="s">
        <v>101</v>
      </c>
      <c r="B42" s="20" t="s">
        <v>71</v>
      </c>
    </row>
    <row r="43" spans="1:2" x14ac:dyDescent="0.25">
      <c r="A43" s="20" t="s">
        <v>102</v>
      </c>
      <c r="B43" s="20" t="s">
        <v>72</v>
      </c>
    </row>
    <row r="44" spans="1:2" x14ac:dyDescent="0.25">
      <c r="A44" s="20" t="s">
        <v>103</v>
      </c>
      <c r="B44" s="20" t="s">
        <v>73</v>
      </c>
    </row>
    <row r="45" spans="1:2" x14ac:dyDescent="0.25">
      <c r="A45" s="20" t="s">
        <v>104</v>
      </c>
      <c r="B45" s="20" t="s">
        <v>74</v>
      </c>
    </row>
    <row r="46" spans="1:2" x14ac:dyDescent="0.25">
      <c r="A46" s="20" t="s">
        <v>105</v>
      </c>
      <c r="B46" s="20" t="s">
        <v>75</v>
      </c>
    </row>
    <row r="47" spans="1:2" x14ac:dyDescent="0.25">
      <c r="A47" s="20" t="s">
        <v>106</v>
      </c>
      <c r="B47" s="20" t="s">
        <v>76</v>
      </c>
    </row>
    <row r="48" spans="1:2" x14ac:dyDescent="0.25">
      <c r="A48" s="20" t="s">
        <v>107</v>
      </c>
      <c r="B48" s="20" t="s">
        <v>77</v>
      </c>
    </row>
    <row r="49" spans="1:2" x14ac:dyDescent="0.25">
      <c r="A49" s="20" t="s">
        <v>108</v>
      </c>
      <c r="B49" s="20" t="s">
        <v>78</v>
      </c>
    </row>
    <row r="50" spans="1:2" x14ac:dyDescent="0.25">
      <c r="A50" s="20" t="s">
        <v>109</v>
      </c>
      <c r="B50" s="20" t="s">
        <v>79</v>
      </c>
    </row>
    <row r="51" spans="1:2" x14ac:dyDescent="0.25">
      <c r="A51" s="20" t="s">
        <v>110</v>
      </c>
      <c r="B51" s="20" t="s">
        <v>80</v>
      </c>
    </row>
  </sheetData>
  <mergeCells count="4">
    <mergeCell ref="N4:O4"/>
    <mergeCell ref="P4:Q4"/>
    <mergeCell ref="N2:Q2"/>
    <mergeCell ref="N3:Q3"/>
  </mergeCells>
  <phoneticPr fontId="5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14"/>
  <sheetViews>
    <sheetView workbookViewId="0">
      <selection activeCell="B9" sqref="B9"/>
    </sheetView>
  </sheetViews>
  <sheetFormatPr baseColWidth="10" defaultRowHeight="15" x14ac:dyDescent="0.25"/>
  <cols>
    <col min="1" max="1" width="39.7109375" customWidth="1"/>
    <col min="2" max="2" width="44.7109375" customWidth="1"/>
  </cols>
  <sheetData>
    <row r="1" spans="1:8" ht="26.25" x14ac:dyDescent="0.25">
      <c r="A1" s="62" t="s">
        <v>117</v>
      </c>
      <c r="B1" s="63"/>
    </row>
    <row r="2" spans="1:8" ht="26.25" x14ac:dyDescent="0.25">
      <c r="A2" s="64" t="s">
        <v>133</v>
      </c>
      <c r="B2" s="65"/>
    </row>
    <row r="3" spans="1:8" ht="18.75" x14ac:dyDescent="0.25">
      <c r="A3" s="31" t="s">
        <v>9</v>
      </c>
      <c r="B3" s="32" t="s">
        <v>11</v>
      </c>
    </row>
    <row r="4" spans="1:8" ht="18.75" x14ac:dyDescent="0.25">
      <c r="A4" s="33" t="s">
        <v>118</v>
      </c>
      <c r="B4" s="34" t="str">
        <f>VLOOKUP(B3,'BDD formule'!A:B,2,0)</f>
        <v>Salarié 1</v>
      </c>
      <c r="D4" s="66" t="s">
        <v>134</v>
      </c>
      <c r="E4" s="66"/>
      <c r="F4" s="66"/>
      <c r="G4" s="66"/>
      <c r="H4" s="66"/>
    </row>
    <row r="5" spans="1:8" ht="18.75" x14ac:dyDescent="0.25">
      <c r="A5" s="33" t="s">
        <v>119</v>
      </c>
      <c r="B5" s="35">
        <v>44743</v>
      </c>
    </row>
    <row r="6" spans="1:8" ht="18.75" x14ac:dyDescent="0.25">
      <c r="A6" s="33" t="s">
        <v>120</v>
      </c>
      <c r="B6" s="36">
        <f ca="1">TODAY()</f>
        <v>44782</v>
      </c>
    </row>
    <row r="7" spans="1:8" ht="18.75" x14ac:dyDescent="0.25">
      <c r="A7" s="33" t="s">
        <v>121</v>
      </c>
      <c r="B7" s="37" t="s">
        <v>122</v>
      </c>
    </row>
    <row r="8" spans="1:8" ht="34.5" customHeight="1" x14ac:dyDescent="0.25">
      <c r="A8" s="38" t="s">
        <v>123</v>
      </c>
      <c r="B8" s="39" t="s">
        <v>124</v>
      </c>
    </row>
    <row r="9" spans="1:8" ht="45" customHeight="1" x14ac:dyDescent="0.3">
      <c r="A9" s="40" t="s">
        <v>125</v>
      </c>
      <c r="B9" s="41">
        <f>VLOOKUP(B5,[1]Salariés!T25:U31,2)</f>
        <v>0</v>
      </c>
    </row>
    <row r="10" spans="1:8" ht="18.75" x14ac:dyDescent="0.25">
      <c r="A10" s="38" t="s">
        <v>126</v>
      </c>
      <c r="B10" s="39">
        <v>0</v>
      </c>
    </row>
    <row r="11" spans="1:8" ht="18.75" x14ac:dyDescent="0.25">
      <c r="A11" s="33" t="s">
        <v>127</v>
      </c>
      <c r="B11" s="42">
        <f>B9-B10</f>
        <v>0</v>
      </c>
    </row>
    <row r="12" spans="1:8" ht="33" customHeight="1" x14ac:dyDescent="0.25">
      <c r="A12" s="43" t="s">
        <v>128</v>
      </c>
      <c r="B12" s="44" t="s">
        <v>129</v>
      </c>
    </row>
    <row r="13" spans="1:8" ht="27.75" customHeight="1" x14ac:dyDescent="0.25">
      <c r="A13" s="45" t="s">
        <v>130</v>
      </c>
      <c r="B13" s="32" t="s">
        <v>131</v>
      </c>
    </row>
    <row r="14" spans="1:8" ht="69" customHeight="1" thickBot="1" x14ac:dyDescent="0.3">
      <c r="A14" s="23"/>
      <c r="B14" s="46" t="s">
        <v>132</v>
      </c>
    </row>
  </sheetData>
  <mergeCells count="3">
    <mergeCell ref="A1:B1"/>
    <mergeCell ref="A2:B2"/>
    <mergeCell ref="D4:H4"/>
  </mergeCells>
  <conditionalFormatting sqref="B12">
    <cfRule type="cellIs" dxfId="8" priority="1" operator="equal">
      <formula>"jour à modifier"</formula>
    </cfRule>
    <cfRule type="cellIs" dxfId="7" priority="2" operator="equal">
      <formula>"Refusé"</formula>
    </cfRule>
    <cfRule type="cellIs" dxfId="6" priority="3" operator="equal">
      <formula>"Accordé"</formula>
    </cfRule>
  </conditionalFormatting>
  <dataValidations count="3">
    <dataValidation type="list" allowBlank="1" showInputMessage="1" showErrorMessage="1" sqref="B14">
      <mc:AlternateContent xmlns:x12ac="http://schemas.microsoft.com/office/spreadsheetml/2011/1/ac" xmlns:mc="http://schemas.openxmlformats.org/markup-compatibility/2006">
        <mc:Choice Requires="x12ac">
          <x12ac:list>"Lu et approuve la demande, XR","Lu et refuse la demande, XR","En attente, XR"</x12ac:list>
        </mc:Choice>
        <mc:Fallback>
          <formula1>"Lu et approuve la demande, XR,Lu et refuse la demande, XR,En attente, XR"</formula1>
        </mc:Fallback>
      </mc:AlternateContent>
    </dataValidation>
    <dataValidation type="list" allowBlank="1" showInputMessage="1" showErrorMessage="1" sqref="A1">
      <formula1>"Demande de congés payés, Demande de congés sans solde,Demande récupération d'heures, Demande formation sur solde d'heures"</formula1>
    </dataValidation>
    <dataValidation type="list" allowBlank="1" showInputMessage="1" showErrorMessage="1" sqref="B12">
      <formula1>"Accordé,Refusé,Jour à modifier"</formula1>
    </dataValidation>
  </dataValidation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F9C14BB0-19BA-479D-A126-0FFB823129E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BDD J1</vt:lpstr>
      <vt:lpstr>BDD J2</vt:lpstr>
      <vt:lpstr>BDD formule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Pierrette Galidie</dc:creator>
  <cp:lastModifiedBy>Théo Spilers</cp:lastModifiedBy>
  <dcterms:created xsi:type="dcterms:W3CDTF">2022-08-02T14:49:27Z</dcterms:created>
  <dcterms:modified xsi:type="dcterms:W3CDTF">2022-08-09T09:28:52Z</dcterms:modified>
</cp:coreProperties>
</file>