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2260" windowHeight="12645" tabRatio="176"/>
  </bookViews>
  <sheets>
    <sheet name="SuiviDossiers" sheetId="1" r:id="rId1"/>
    <sheet name="Échantillonnage" sheetId="5" r:id="rId2"/>
  </sheets>
  <definedNames>
    <definedName name="_xlnm._FilterDatabase" localSheetId="0" hidden="1">SuiviDossiers!$A$5:$DP$11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8" i="5" l="1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K30" i="5" l="1"/>
  <c r="K31" i="5"/>
  <c r="K32" i="5"/>
  <c r="K33" i="5"/>
  <c r="K34" i="5"/>
  <c r="K35" i="5"/>
  <c r="K36" i="5"/>
  <c r="K37" i="5"/>
  <c r="K38" i="5"/>
  <c r="K39" i="5"/>
  <c r="K40" i="5"/>
  <c r="K41" i="5"/>
  <c r="K42" i="5"/>
  <c r="K43" i="5"/>
  <c r="K44" i="5"/>
  <c r="K45" i="5"/>
  <c r="K46" i="5"/>
  <c r="K47" i="5"/>
  <c r="K48" i="5"/>
  <c r="K49" i="5"/>
  <c r="J28" i="5" l="1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27" i="5"/>
  <c r="I28" i="5"/>
  <c r="I29" i="5"/>
  <c r="I30" i="5"/>
  <c r="I31" i="5"/>
  <c r="I32" i="5"/>
  <c r="I33" i="5"/>
  <c r="I34" i="5"/>
  <c r="I35" i="5"/>
  <c r="I36" i="5"/>
  <c r="I37" i="5"/>
  <c r="I27" i="5"/>
  <c r="H27" i="5"/>
  <c r="I38" i="5"/>
  <c r="I39" i="5"/>
  <c r="K29" i="5" l="1"/>
  <c r="K28" i="5"/>
  <c r="K27" i="5"/>
  <c r="I40" i="5"/>
  <c r="I41" i="5"/>
  <c r="I42" i="5"/>
  <c r="I43" i="5"/>
  <c r="I45" i="5" l="1"/>
  <c r="I44" i="5"/>
  <c r="H46" i="5"/>
  <c r="H44" i="5"/>
  <c r="H45" i="5"/>
  <c r="H47" i="5"/>
  <c r="H48" i="5"/>
  <c r="H49" i="5"/>
  <c r="H50" i="5"/>
  <c r="I47" i="5" l="1"/>
  <c r="J47" i="5"/>
  <c r="I46" i="5"/>
  <c r="I48" i="5"/>
  <c r="J46" i="5"/>
  <c r="H51" i="5" l="1"/>
  <c r="J45" i="5"/>
  <c r="U44" i="5" l="1"/>
  <c r="U41" i="5"/>
  <c r="U53" i="5"/>
  <c r="U51" i="5"/>
  <c r="U38" i="5"/>
  <c r="U40" i="5"/>
  <c r="U50" i="5"/>
  <c r="U49" i="5"/>
  <c r="U37" i="5"/>
  <c r="U52" i="5"/>
  <c r="U48" i="5"/>
  <c r="U47" i="5"/>
  <c r="U39" i="5"/>
  <c r="U46" i="5"/>
  <c r="U45" i="5"/>
  <c r="U55" i="5"/>
  <c r="U43" i="5"/>
  <c r="U54" i="5"/>
  <c r="U42" i="5"/>
  <c r="J48" i="5"/>
  <c r="J51" i="5"/>
  <c r="I51" i="5"/>
  <c r="J49" i="5"/>
  <c r="I49" i="5"/>
  <c r="I50" i="5" l="1"/>
  <c r="J50" i="5"/>
</calcChain>
</file>

<file path=xl/sharedStrings.xml><?xml version="1.0" encoding="utf-8"?>
<sst xmlns="http://schemas.openxmlformats.org/spreadsheetml/2006/main" count="46" uniqueCount="30">
  <si>
    <t>Numéro d'ordre</t>
  </si>
  <si>
    <t>N°d'ordre</t>
  </si>
  <si>
    <t>Explication de la méthode d'échantillonnage</t>
  </si>
  <si>
    <t>Tableau d'échantillonnage dossiers niveau contrôle 14-20</t>
  </si>
  <si>
    <t>ECHELLE DE COTATION DES RISQUES</t>
  </si>
  <si>
    <t>Faible</t>
  </si>
  <si>
    <t>Très fort</t>
  </si>
  <si>
    <t>Moyen</t>
  </si>
  <si>
    <t>Fort</t>
  </si>
  <si>
    <t>Non-respect des règles de mise en concurrence dans le cadre des marchés publics</t>
  </si>
  <si>
    <t>Non production de pièces administratives, financières, comptables du bénéficiaire, ou production incomplète/partielle (Dépenses de personnel)</t>
  </si>
  <si>
    <t>Validité des documents dépassée ou non avérée</t>
  </si>
  <si>
    <t>0 et 150000</t>
  </si>
  <si>
    <t>150000 et 250000</t>
  </si>
  <si>
    <t>250000 et 500000</t>
  </si>
  <si>
    <t>&gt; 500000</t>
  </si>
  <si>
    <t>1 marché</t>
  </si>
  <si>
    <t>2 marchés</t>
  </si>
  <si>
    <t>3 et plus</t>
  </si>
  <si>
    <t>&gt;5000000</t>
  </si>
  <si>
    <t>1000000 et 5000000</t>
  </si>
  <si>
    <t>&lt; 350000</t>
  </si>
  <si>
    <t>350000 et 1000000</t>
  </si>
  <si>
    <t>0 marché</t>
  </si>
  <si>
    <t>Sélection dossier
demande de paiement</t>
  </si>
  <si>
    <t>X</t>
  </si>
  <si>
    <t>Nombre de contrôles
portant sur le dossier</t>
  </si>
  <si>
    <t>NS</t>
  </si>
  <si>
    <t>SIERREUR(INDEX(SuiviDossiers!$A$12:$A$351;AGREGAT(15;6;(1/((SuiviDossiers!$G$12:$G$400="X")*(SuiviDossiers!$H$12:$H$400&lt;3))*LIGNE(SuiviDossiers!$E$3:$E$351)-2);LIGNE(Y1)));"")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</si>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</sst>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30"/>
      <color theme="1"/>
      <name val="Calibri"/>
      <family val="2"/>
      <scheme val="minor"/>
    </font>
    <font>
      <sz val="25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1"/>
    </font>
    <font>
      <sz val="11"/>
      <color rgb="FFC00000"/>
      <name val="Calibri"/>
      <family val="2"/>
      <charset val="1"/>
    </font>
    <font>
      <sz val="11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rgb="FFADB9CA"/>
      </patternFill>
    </fill>
    <fill>
      <patternFill patternType="solid">
        <fgColor rgb="FFFFFF00"/>
        <bgColor rgb="FFFFFF00"/>
      </patternFill>
    </fill>
    <fill>
      <patternFill patternType="solid">
        <fgColor rgb="FFFF9900"/>
        <bgColor rgb="FFFF950E"/>
      </patternFill>
    </fill>
    <fill>
      <patternFill patternType="solid">
        <fgColor rgb="FFFF950E"/>
        <bgColor rgb="FFFF9900"/>
      </patternFill>
    </fill>
    <fill>
      <patternFill patternType="solid">
        <fgColor rgb="FFFF0000"/>
        <bgColor rgb="FFC0000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4" fillId="14" borderId="15" applyNumberFormat="0" applyFont="0"/>
  </cellStyleXfs>
  <cellXfs count="76">
    <xf numFmtId="0" fontId="0" fillId="0" borderId="0" xfId="0"/>
    <xf numFmtId="0" fontId="3" fillId="10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7" borderId="13" xfId="0" applyFill="1" applyBorder="1" applyAlignment="1">
      <alignment horizontal="center" vertical="center"/>
    </xf>
    <xf numFmtId="0" fontId="0" fillId="0" borderId="0" xfId="0" applyAlignment="1"/>
    <xf numFmtId="0" fontId="0" fillId="10" borderId="13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0" fillId="16" borderId="13" xfId="0" applyFill="1" applyBorder="1" applyAlignment="1">
      <alignment horizontal="center" vertical="center"/>
    </xf>
    <xf numFmtId="0" fontId="3" fillId="16" borderId="13" xfId="0" applyFont="1" applyFill="1" applyBorder="1" applyAlignment="1">
      <alignment horizontal="center" vertical="center"/>
    </xf>
    <xf numFmtId="0" fontId="3" fillId="1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0" fillId="17" borderId="13" xfId="0" applyFont="1" applyFill="1" applyBorder="1" applyAlignment="1">
      <alignment horizontal="center" vertical="center"/>
    </xf>
    <xf numFmtId="0" fontId="0" fillId="17" borderId="13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0" fillId="18" borderId="1" xfId="0" applyFont="1" applyFill="1" applyBorder="1" applyAlignment="1">
      <alignment horizontal="center" vertical="center" wrapText="1"/>
    </xf>
    <xf numFmtId="0" fontId="0" fillId="18" borderId="13" xfId="0" applyFont="1" applyFill="1" applyBorder="1" applyAlignment="1">
      <alignment horizontal="center" vertical="center" wrapText="1"/>
    </xf>
    <xf numFmtId="0" fontId="0" fillId="19" borderId="13" xfId="0" applyFont="1" applyFill="1" applyBorder="1" applyAlignment="1">
      <alignment horizontal="center" vertical="center" wrapText="1"/>
    </xf>
    <xf numFmtId="0" fontId="0" fillId="20" borderId="13" xfId="0" applyFont="1" applyFill="1" applyBorder="1" applyAlignment="1">
      <alignment horizontal="center" vertical="center" wrapText="1"/>
    </xf>
    <xf numFmtId="0" fontId="0" fillId="21" borderId="13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9" fillId="13" borderId="17" xfId="0" applyFont="1" applyFill="1" applyBorder="1" applyAlignment="1">
      <alignment horizontal="center"/>
    </xf>
    <xf numFmtId="0" fontId="9" fillId="13" borderId="0" xfId="0" applyFont="1" applyFill="1" applyBorder="1" applyAlignment="1">
      <alignment horizontal="center"/>
    </xf>
    <xf numFmtId="0" fontId="8" fillId="13" borderId="0" xfId="0" applyFont="1" applyFill="1" applyAlignment="1">
      <alignment horizontal="center" vertical="center"/>
    </xf>
    <xf numFmtId="0" fontId="9" fillId="13" borderId="18" xfId="0" applyFont="1" applyFill="1" applyBorder="1" applyAlignment="1">
      <alignment horizontal="center"/>
    </xf>
    <xf numFmtId="0" fontId="9" fillId="13" borderId="16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1" fillId="5" borderId="25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3" fillId="16" borderId="20" xfId="0" applyFont="1" applyFill="1" applyBorder="1" applyAlignment="1">
      <alignment horizontal="center" vertical="center" wrapText="1"/>
    </xf>
    <xf numFmtId="0" fontId="3" fillId="16" borderId="4" xfId="0" applyFont="1" applyFill="1" applyBorder="1" applyAlignment="1">
      <alignment horizontal="center" vertical="center" wrapText="1"/>
    </xf>
    <xf numFmtId="0" fontId="3" fillId="16" borderId="27" xfId="0" applyFont="1" applyFill="1" applyBorder="1" applyAlignment="1">
      <alignment horizontal="center" vertical="center" wrapText="1"/>
    </xf>
    <xf numFmtId="0" fontId="2" fillId="11" borderId="26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2" fillId="11" borderId="8" xfId="0" applyFont="1" applyFill="1" applyBorder="1" applyAlignment="1">
      <alignment horizontal="center" vertical="center"/>
    </xf>
    <xf numFmtId="0" fontId="8" fillId="13" borderId="3" xfId="0" applyFont="1" applyFill="1" applyBorder="1" applyAlignment="1">
      <alignment horizontal="center" vertical="center"/>
    </xf>
    <xf numFmtId="0" fontId="8" fillId="13" borderId="22" xfId="0" applyFont="1" applyFill="1" applyBorder="1" applyAlignment="1">
      <alignment horizontal="center" vertical="center"/>
    </xf>
    <xf numFmtId="0" fontId="8" fillId="13" borderId="24" xfId="0" applyFont="1" applyFill="1" applyBorder="1" applyAlignment="1">
      <alignment horizontal="center" vertical="center"/>
    </xf>
    <xf numFmtId="0" fontId="8" fillId="13" borderId="23" xfId="0" applyFont="1" applyFill="1" applyBorder="1" applyAlignment="1">
      <alignment horizontal="center" vertical="center"/>
    </xf>
    <xf numFmtId="0" fontId="8" fillId="13" borderId="2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12" borderId="5" xfId="0" applyFont="1" applyFill="1" applyBorder="1" applyAlignment="1">
      <alignment horizontal="center" vertical="center"/>
    </xf>
    <xf numFmtId="0" fontId="3" fillId="12" borderId="7" xfId="0" applyFont="1" applyFill="1" applyBorder="1" applyAlignment="1">
      <alignment horizontal="center" vertical="center"/>
    </xf>
    <xf numFmtId="0" fontId="3" fillId="12" borderId="9" xfId="0" applyFont="1" applyFill="1" applyBorder="1" applyAlignment="1">
      <alignment horizontal="center" vertical="center"/>
    </xf>
    <xf numFmtId="0" fontId="3" fillId="12" borderId="10" xfId="0" applyFont="1" applyFill="1" applyBorder="1" applyAlignment="1">
      <alignment horizontal="center" vertical="center"/>
    </xf>
    <xf numFmtId="0" fontId="3" fillId="12" borderId="11" xfId="0" applyFont="1" applyFill="1" applyBorder="1" applyAlignment="1">
      <alignment horizontal="center" vertical="center"/>
    </xf>
    <xf numFmtId="0" fontId="3" fillId="12" borderId="12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0" fillId="6" borderId="13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/>
    </xf>
    <xf numFmtId="0" fontId="0" fillId="8" borderId="3" xfId="0" applyFill="1" applyBorder="1" applyAlignment="1">
      <alignment horizontal="center" vertical="center"/>
    </xf>
    <xf numFmtId="0" fontId="0" fillId="8" borderId="16" xfId="0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9" borderId="3" xfId="0" applyFill="1" applyBorder="1" applyAlignment="1">
      <alignment horizontal="center" vertical="center"/>
    </xf>
    <xf numFmtId="0" fontId="0" fillId="9" borderId="16" xfId="0" applyFill="1" applyBorder="1" applyAlignment="1">
      <alignment horizontal="center" vertical="center"/>
    </xf>
    <xf numFmtId="0" fontId="0" fillId="9" borderId="2" xfId="0" applyFill="1" applyBorder="1" applyAlignment="1">
      <alignment horizontal="center" vertical="center"/>
    </xf>
  </cellXfs>
  <cellStyles count="3">
    <cellStyle name="Normal" xfId="0" builtinId="0"/>
    <cellStyle name="Normal 2" xfId="1"/>
    <cellStyle name="Note 2" xfId="2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31"/>
  <sheetViews>
    <sheetView tabSelected="1" zoomScaleNormal="100" workbookViewId="0">
      <pane xSplit="8" ySplit="11" topLeftCell="I12" activePane="bottomRight" state="frozen"/>
      <selection pane="topRight" activeCell="P1" sqref="P1"/>
      <selection pane="bottomLeft" activeCell="A12" sqref="A12"/>
      <selection pane="bottomRight" activeCell="C13" sqref="C13:D13"/>
    </sheetView>
  </sheetViews>
  <sheetFormatPr baseColWidth="10" defaultColWidth="9.140625" defaultRowHeight="15" x14ac:dyDescent="0.25"/>
  <cols>
    <col min="1" max="6" width="9.140625" style="23"/>
    <col min="7" max="7" width="21.42578125" style="23" bestFit="1" customWidth="1"/>
    <col min="8" max="8" width="19.85546875" style="23" bestFit="1" customWidth="1"/>
    <col min="9" max="16384" width="9.140625" style="23"/>
  </cols>
  <sheetData>
    <row r="1" spans="1:8" ht="15" customHeight="1" x14ac:dyDescent="0.25">
      <c r="A1" s="31"/>
      <c r="B1" s="32"/>
      <c r="C1" s="32"/>
      <c r="D1" s="32"/>
      <c r="E1" s="32"/>
      <c r="F1" s="32"/>
      <c r="G1" s="32"/>
      <c r="H1" s="32"/>
    </row>
    <row r="2" spans="1:8" ht="15" customHeight="1" thickBot="1" x14ac:dyDescent="0.3">
      <c r="A2" s="33"/>
      <c r="B2" s="34"/>
      <c r="C2" s="34"/>
      <c r="D2" s="34"/>
      <c r="E2" s="34"/>
      <c r="F2" s="34"/>
      <c r="G2" s="34"/>
      <c r="H2" s="34"/>
    </row>
    <row r="3" spans="1:8" ht="15" customHeight="1" thickTop="1" x14ac:dyDescent="0.25">
      <c r="A3" s="38"/>
      <c r="B3" s="39"/>
      <c r="C3" s="39"/>
      <c r="D3" s="39"/>
      <c r="E3" s="39"/>
      <c r="F3" s="39"/>
      <c r="G3" s="39"/>
      <c r="H3" s="39"/>
    </row>
    <row r="4" spans="1:8" ht="15" customHeight="1" thickBot="1" x14ac:dyDescent="0.3">
      <c r="A4" s="40"/>
      <c r="B4" s="41"/>
      <c r="C4" s="41"/>
      <c r="D4" s="41"/>
      <c r="E4" s="41"/>
      <c r="F4" s="41"/>
      <c r="G4" s="41"/>
      <c r="H4" s="41"/>
    </row>
    <row r="5" spans="1:8" ht="15" customHeight="1" thickTop="1" x14ac:dyDescent="0.25">
      <c r="A5" s="47" t="s">
        <v>0</v>
      </c>
      <c r="B5" s="48"/>
      <c r="C5" s="59"/>
      <c r="D5" s="60"/>
      <c r="E5" s="53" t="s">
        <v>27</v>
      </c>
      <c r="F5" s="54"/>
      <c r="G5" s="35" t="s">
        <v>24</v>
      </c>
      <c r="H5" s="35" t="s">
        <v>26</v>
      </c>
    </row>
    <row r="6" spans="1:8" ht="15.75" customHeight="1" x14ac:dyDescent="0.25">
      <c r="A6" s="49"/>
      <c r="B6" s="50"/>
      <c r="C6" s="61"/>
      <c r="D6" s="62"/>
      <c r="E6" s="55"/>
      <c r="F6" s="56"/>
      <c r="G6" s="36"/>
      <c r="H6" s="36"/>
    </row>
    <row r="7" spans="1:8" ht="15" customHeight="1" x14ac:dyDescent="0.25">
      <c r="A7" s="49"/>
      <c r="B7" s="50"/>
      <c r="C7" s="61"/>
      <c r="D7" s="62"/>
      <c r="E7" s="55"/>
      <c r="F7" s="56"/>
      <c r="G7" s="36"/>
      <c r="H7" s="36"/>
    </row>
    <row r="8" spans="1:8" ht="15" customHeight="1" x14ac:dyDescent="0.25">
      <c r="A8" s="49"/>
      <c r="B8" s="50"/>
      <c r="C8" s="61"/>
      <c r="D8" s="62"/>
      <c r="E8" s="55"/>
      <c r="F8" s="56"/>
      <c r="G8" s="36"/>
      <c r="H8" s="36"/>
    </row>
    <row r="9" spans="1:8" ht="15" customHeight="1" x14ac:dyDescent="0.25">
      <c r="A9" s="49"/>
      <c r="B9" s="50"/>
      <c r="C9" s="61"/>
      <c r="D9" s="62"/>
      <c r="E9" s="55"/>
      <c r="F9" s="56"/>
      <c r="G9" s="36"/>
      <c r="H9" s="36"/>
    </row>
    <row r="10" spans="1:8" ht="15" customHeight="1" x14ac:dyDescent="0.25">
      <c r="A10" s="49"/>
      <c r="B10" s="50"/>
      <c r="C10" s="61"/>
      <c r="D10" s="62"/>
      <c r="E10" s="55"/>
      <c r="F10" s="56"/>
      <c r="G10" s="36"/>
      <c r="H10" s="36"/>
    </row>
    <row r="11" spans="1:8" ht="15" customHeight="1" thickBot="1" x14ac:dyDescent="0.3">
      <c r="A11" s="51"/>
      <c r="B11" s="52"/>
      <c r="C11" s="63"/>
      <c r="D11" s="64"/>
      <c r="E11" s="57"/>
      <c r="F11" s="58"/>
      <c r="G11" s="37"/>
      <c r="H11" s="37"/>
    </row>
    <row r="12" spans="1:8" s="28" customFormat="1" ht="15" customHeight="1" thickBot="1" x14ac:dyDescent="0.25">
      <c r="A12" s="45">
        <v>1</v>
      </c>
      <c r="B12" s="46"/>
      <c r="C12" s="45"/>
      <c r="D12" s="46"/>
      <c r="E12" s="45">
        <v>123</v>
      </c>
      <c r="F12" s="46"/>
      <c r="G12" s="26" t="s">
        <v>25</v>
      </c>
      <c r="H12" s="27">
        <v>3</v>
      </c>
    </row>
    <row r="13" spans="1:8" s="28" customFormat="1" ht="15" customHeight="1" thickBot="1" x14ac:dyDescent="0.25">
      <c r="A13" s="42">
        <v>2</v>
      </c>
      <c r="B13" s="43"/>
      <c r="C13" s="44"/>
      <c r="D13" s="43"/>
      <c r="E13" s="45">
        <v>124</v>
      </c>
      <c r="F13" s="46"/>
      <c r="G13" s="29" t="s">
        <v>25</v>
      </c>
      <c r="H13" s="30">
        <v>2</v>
      </c>
    </row>
    <row r="14" spans="1:8" s="28" customFormat="1" ht="15" customHeight="1" thickBot="1" x14ac:dyDescent="0.25">
      <c r="A14" s="44">
        <v>3</v>
      </c>
      <c r="B14" s="43"/>
      <c r="C14" s="44"/>
      <c r="D14" s="43"/>
      <c r="E14" s="45">
        <v>125</v>
      </c>
      <c r="F14" s="46"/>
      <c r="G14" s="29" t="s">
        <v>25</v>
      </c>
      <c r="H14" s="30">
        <v>2</v>
      </c>
    </row>
    <row r="15" spans="1:8" s="28" customFormat="1" ht="15" customHeight="1" thickBot="1" x14ac:dyDescent="0.25">
      <c r="A15" s="42">
        <v>4</v>
      </c>
      <c r="B15" s="43"/>
      <c r="C15" s="44"/>
      <c r="D15" s="43"/>
      <c r="E15" s="45">
        <v>126</v>
      </c>
      <c r="F15" s="46"/>
      <c r="G15" s="29"/>
      <c r="H15" s="30"/>
    </row>
    <row r="16" spans="1:8" s="28" customFormat="1" ht="15" customHeight="1" thickBot="1" x14ac:dyDescent="0.25">
      <c r="A16" s="44">
        <v>5</v>
      </c>
      <c r="B16" s="43"/>
      <c r="C16" s="44"/>
      <c r="D16" s="43"/>
      <c r="E16" s="45">
        <v>127</v>
      </c>
      <c r="F16" s="46"/>
      <c r="G16" s="29"/>
      <c r="H16" s="30"/>
    </row>
    <row r="17" spans="1:8" s="28" customFormat="1" ht="15" customHeight="1" thickBot="1" x14ac:dyDescent="0.25">
      <c r="A17" s="42">
        <v>6</v>
      </c>
      <c r="B17" s="43"/>
      <c r="C17" s="44"/>
      <c r="D17" s="43"/>
      <c r="E17" s="45">
        <v>128</v>
      </c>
      <c r="F17" s="46"/>
      <c r="G17" s="29" t="s">
        <v>29</v>
      </c>
      <c r="H17" s="30">
        <v>5</v>
      </c>
    </row>
    <row r="18" spans="1:8" s="28" customFormat="1" ht="15" customHeight="1" thickBot="1" x14ac:dyDescent="0.25">
      <c r="A18" s="44">
        <v>7</v>
      </c>
      <c r="B18" s="43"/>
      <c r="C18" s="44"/>
      <c r="D18" s="43"/>
      <c r="E18" s="45">
        <v>129</v>
      </c>
      <c r="F18" s="46"/>
      <c r="G18" s="29"/>
      <c r="H18" s="30"/>
    </row>
    <row r="19" spans="1:8" s="28" customFormat="1" ht="15" customHeight="1" thickBot="1" x14ac:dyDescent="0.25">
      <c r="A19" s="42">
        <v>8</v>
      </c>
      <c r="B19" s="43"/>
      <c r="C19" s="44"/>
      <c r="D19" s="43"/>
      <c r="E19" s="45">
        <v>130</v>
      </c>
      <c r="F19" s="46"/>
      <c r="G19" s="29"/>
      <c r="H19" s="30">
        <v>2</v>
      </c>
    </row>
    <row r="20" spans="1:8" s="28" customFormat="1" ht="15" customHeight="1" thickBot="1" x14ac:dyDescent="0.25">
      <c r="A20" s="42">
        <v>9</v>
      </c>
      <c r="B20" s="43"/>
      <c r="C20" s="44"/>
      <c r="D20" s="43"/>
      <c r="E20" s="45">
        <v>131</v>
      </c>
      <c r="F20" s="46"/>
      <c r="G20" s="29" t="s">
        <v>29</v>
      </c>
      <c r="H20" s="30">
        <v>2</v>
      </c>
    </row>
    <row r="21" spans="1:8" s="28" customFormat="1" ht="15" customHeight="1" thickBot="1" x14ac:dyDescent="0.25">
      <c r="A21" s="44">
        <v>10</v>
      </c>
      <c r="B21" s="43"/>
      <c r="C21" s="44"/>
      <c r="D21" s="43"/>
      <c r="E21" s="45">
        <v>132</v>
      </c>
      <c r="F21" s="46"/>
      <c r="G21" s="29"/>
      <c r="H21" s="30"/>
    </row>
    <row r="22" spans="1:8" s="28" customFormat="1" ht="15" customHeight="1" thickBot="1" x14ac:dyDescent="0.25">
      <c r="A22" s="42">
        <v>11</v>
      </c>
      <c r="B22" s="43"/>
      <c r="C22" s="44"/>
      <c r="D22" s="43"/>
      <c r="E22" s="45">
        <v>133</v>
      </c>
      <c r="F22" s="46"/>
      <c r="G22" s="29" t="s">
        <v>29</v>
      </c>
      <c r="H22" s="30"/>
    </row>
    <row r="23" spans="1:8" s="28" customFormat="1" ht="15" customHeight="1" thickBot="1" x14ac:dyDescent="0.25">
      <c r="A23" s="44">
        <v>12</v>
      </c>
      <c r="B23" s="43"/>
      <c r="C23" s="44"/>
      <c r="D23" s="43"/>
      <c r="E23" s="45">
        <v>134</v>
      </c>
      <c r="F23" s="46"/>
      <c r="G23" s="29"/>
      <c r="H23" s="30"/>
    </row>
    <row r="24" spans="1:8" s="28" customFormat="1" ht="15" customHeight="1" thickBot="1" x14ac:dyDescent="0.25">
      <c r="A24" s="42">
        <v>13</v>
      </c>
      <c r="B24" s="43"/>
      <c r="C24" s="44"/>
      <c r="D24" s="43"/>
      <c r="E24" s="45">
        <v>135</v>
      </c>
      <c r="F24" s="46"/>
      <c r="G24" s="29"/>
      <c r="H24" s="30"/>
    </row>
    <row r="25" spans="1:8" s="28" customFormat="1" ht="15" customHeight="1" thickBot="1" x14ac:dyDescent="0.25">
      <c r="A25" s="44">
        <v>14</v>
      </c>
      <c r="B25" s="43"/>
      <c r="C25" s="44"/>
      <c r="D25" s="43"/>
      <c r="E25" s="45">
        <v>136</v>
      </c>
      <c r="F25" s="46"/>
      <c r="G25" s="29" t="s">
        <v>25</v>
      </c>
      <c r="H25" s="30">
        <v>2</v>
      </c>
    </row>
    <row r="26" spans="1:8" s="28" customFormat="1" ht="15" customHeight="1" thickBot="1" x14ac:dyDescent="0.25">
      <c r="A26" s="42">
        <v>15</v>
      </c>
      <c r="B26" s="43"/>
      <c r="C26" s="44"/>
      <c r="D26" s="43"/>
      <c r="E26" s="45">
        <v>137</v>
      </c>
      <c r="F26" s="46"/>
      <c r="G26" s="29"/>
      <c r="H26" s="30"/>
    </row>
    <row r="27" spans="1:8" s="28" customFormat="1" ht="15" customHeight="1" thickBot="1" x14ac:dyDescent="0.25">
      <c r="A27" s="42">
        <v>16</v>
      </c>
      <c r="B27" s="43"/>
      <c r="C27" s="44"/>
      <c r="D27" s="43"/>
      <c r="E27" s="45">
        <v>138</v>
      </c>
      <c r="F27" s="46"/>
      <c r="G27" s="29"/>
      <c r="H27" s="30"/>
    </row>
    <row r="28" spans="1:8" s="28" customFormat="1" ht="15" customHeight="1" x14ac:dyDescent="0.2">
      <c r="A28" s="44">
        <v>17</v>
      </c>
      <c r="B28" s="43"/>
      <c r="C28" s="44"/>
      <c r="D28" s="43"/>
      <c r="E28" s="45">
        <v>139</v>
      </c>
      <c r="F28" s="46"/>
      <c r="G28" s="29"/>
      <c r="H28" s="30">
        <v>2</v>
      </c>
    </row>
    <row r="29" spans="1:8" s="28" customFormat="1" ht="15" customHeight="1" x14ac:dyDescent="0.2">
      <c r="A29" s="42">
        <v>18</v>
      </c>
      <c r="B29" s="43"/>
      <c r="C29" s="44"/>
      <c r="D29" s="43"/>
      <c r="E29" s="44"/>
      <c r="F29" s="43"/>
      <c r="G29" s="29"/>
      <c r="H29" s="30"/>
    </row>
    <row r="30" spans="1:8" s="28" customFormat="1" ht="15" customHeight="1" x14ac:dyDescent="0.2">
      <c r="A30" s="44">
        <v>19</v>
      </c>
      <c r="B30" s="43"/>
      <c r="C30" s="44"/>
      <c r="D30" s="43"/>
      <c r="E30" s="44"/>
      <c r="F30" s="43"/>
      <c r="G30" s="29"/>
      <c r="H30" s="30"/>
    </row>
    <row r="31" spans="1:8" s="28" customFormat="1" ht="15" customHeight="1" x14ac:dyDescent="0.2">
      <c r="A31" s="42">
        <v>20</v>
      </c>
      <c r="B31" s="43"/>
      <c r="C31" s="44"/>
      <c r="D31" s="43"/>
      <c r="E31" s="44"/>
      <c r="F31" s="43"/>
      <c r="G31" s="29"/>
      <c r="H31" s="30"/>
    </row>
  </sheetData>
  <mergeCells count="67">
    <mergeCell ref="A28:B28"/>
    <mergeCell ref="C28:D28"/>
    <mergeCell ref="E28:F28"/>
    <mergeCell ref="A29:B29"/>
    <mergeCell ref="C29:D29"/>
    <mergeCell ref="E29:F29"/>
    <mergeCell ref="A30:B30"/>
    <mergeCell ref="C30:D30"/>
    <mergeCell ref="E30:F30"/>
    <mergeCell ref="A31:B31"/>
    <mergeCell ref="C31:D31"/>
    <mergeCell ref="E31:F31"/>
    <mergeCell ref="A24:B24"/>
    <mergeCell ref="C24:D24"/>
    <mergeCell ref="E24:F24"/>
    <mergeCell ref="G5:G11"/>
    <mergeCell ref="E23:F23"/>
    <mergeCell ref="C23:D23"/>
    <mergeCell ref="A23:B23"/>
    <mergeCell ref="E22:F22"/>
    <mergeCell ref="C22:D22"/>
    <mergeCell ref="A22:B22"/>
    <mergeCell ref="C19:D19"/>
    <mergeCell ref="A19:B19"/>
    <mergeCell ref="E18:F18"/>
    <mergeCell ref="C18:D18"/>
    <mergeCell ref="A18:B18"/>
    <mergeCell ref="E16:F16"/>
    <mergeCell ref="A27:B27"/>
    <mergeCell ref="C27:D27"/>
    <mergeCell ref="E27:F27"/>
    <mergeCell ref="A25:B25"/>
    <mergeCell ref="C25:D25"/>
    <mergeCell ref="E25:F25"/>
    <mergeCell ref="A26:B26"/>
    <mergeCell ref="C26:D26"/>
    <mergeCell ref="E26:F26"/>
    <mergeCell ref="A21:B21"/>
    <mergeCell ref="C21:D21"/>
    <mergeCell ref="E21:F21"/>
    <mergeCell ref="A17:B17"/>
    <mergeCell ref="C17:D17"/>
    <mergeCell ref="E17:F17"/>
    <mergeCell ref="E19:F19"/>
    <mergeCell ref="C14:D14"/>
    <mergeCell ref="E14:F14"/>
    <mergeCell ref="A20:B20"/>
    <mergeCell ref="C20:D20"/>
    <mergeCell ref="E20:F20"/>
    <mergeCell ref="C16:D16"/>
    <mergeCell ref="A16:B16"/>
    <mergeCell ref="A1:H2"/>
    <mergeCell ref="H5:H11"/>
    <mergeCell ref="A3:H4"/>
    <mergeCell ref="A15:B15"/>
    <mergeCell ref="C15:D15"/>
    <mergeCell ref="E15:F15"/>
    <mergeCell ref="A5:B11"/>
    <mergeCell ref="E5:F11"/>
    <mergeCell ref="C5:D11"/>
    <mergeCell ref="A13:B13"/>
    <mergeCell ref="C13:D13"/>
    <mergeCell ref="E13:F13"/>
    <mergeCell ref="A12:B12"/>
    <mergeCell ref="C12:D12"/>
    <mergeCell ref="E12:F12"/>
    <mergeCell ref="A14:B1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AG111"/>
  <sheetViews>
    <sheetView workbookViewId="0">
      <selection activeCell="H31" sqref="H31"/>
    </sheetView>
  </sheetViews>
  <sheetFormatPr baseColWidth="10" defaultRowHeight="15" x14ac:dyDescent="0.25"/>
  <cols>
    <col min="2" max="2" width="18.42578125" bestFit="1" customWidth="1"/>
    <col min="4" max="4" width="15" bestFit="1" customWidth="1"/>
    <col min="9" max="9" width="11.28515625" bestFit="1" customWidth="1"/>
    <col min="10" max="10" width="37" customWidth="1"/>
    <col min="11" max="11" width="17.28515625" customWidth="1"/>
    <col min="12" max="12" width="11.85546875" customWidth="1"/>
    <col min="14" max="14" width="34.140625" customWidth="1"/>
    <col min="16" max="16" width="9.7109375" bestFit="1" customWidth="1"/>
    <col min="17" max="17" width="10.85546875" bestFit="1" customWidth="1"/>
    <col min="18" max="18" width="30.28515625" customWidth="1"/>
  </cols>
  <sheetData>
    <row r="1" spans="4:20" x14ac:dyDescent="0.25">
      <c r="G1" s="69" t="s">
        <v>2</v>
      </c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</row>
    <row r="2" spans="4:20" x14ac:dyDescent="0.25"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  <c r="R2" s="69"/>
    </row>
    <row r="4" spans="4:20" x14ac:dyDescent="0.25">
      <c r="D4" s="67" t="s">
        <v>28</v>
      </c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  <c r="R4" s="68"/>
      <c r="S4" s="68"/>
      <c r="T4" s="68"/>
    </row>
    <row r="5" spans="4:20" x14ac:dyDescent="0.25"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  <c r="R5" s="68"/>
      <c r="S5" s="68"/>
      <c r="T5" s="68"/>
    </row>
    <row r="6" spans="4:20" x14ac:dyDescent="0.25"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  <c r="R6" s="68"/>
      <c r="S6" s="68"/>
      <c r="T6" s="68"/>
    </row>
    <row r="7" spans="4:20" x14ac:dyDescent="0.25"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  <c r="R7" s="68"/>
      <c r="S7" s="68"/>
      <c r="T7" s="68"/>
    </row>
    <row r="8" spans="4:20" x14ac:dyDescent="0.25"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  <c r="R8" s="68"/>
      <c r="S8" s="68"/>
      <c r="T8" s="68"/>
    </row>
    <row r="9" spans="4:20" x14ac:dyDescent="0.25"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  <c r="R9" s="68"/>
      <c r="S9" s="68"/>
      <c r="T9" s="68"/>
    </row>
    <row r="10" spans="4:20" x14ac:dyDescent="0.25"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  <c r="R10" s="68"/>
      <c r="S10" s="68"/>
      <c r="T10" s="68"/>
    </row>
    <row r="11" spans="4:20" x14ac:dyDescent="0.25"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  <c r="R11" s="68"/>
      <c r="S11" s="68"/>
      <c r="T11" s="68"/>
    </row>
    <row r="12" spans="4:20" x14ac:dyDescent="0.25"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</row>
    <row r="13" spans="4:20" x14ac:dyDescent="0.25"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  <c r="R13" s="68"/>
      <c r="S13" s="68"/>
      <c r="T13" s="68"/>
    </row>
    <row r="14" spans="4:20" x14ac:dyDescent="0.25"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  <c r="R14" s="68"/>
      <c r="S14" s="68"/>
      <c r="T14" s="68"/>
    </row>
    <row r="15" spans="4:20" x14ac:dyDescent="0.25"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  <c r="S15" s="68"/>
      <c r="T15" s="68"/>
    </row>
    <row r="16" spans="4:20" x14ac:dyDescent="0.25"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  <c r="R16" s="68"/>
      <c r="S16" s="68"/>
      <c r="T16" s="68"/>
    </row>
    <row r="17" spans="2:20" x14ac:dyDescent="0.25"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  <c r="R17" s="68"/>
      <c r="S17" s="68"/>
      <c r="T17" s="68"/>
    </row>
    <row r="18" spans="2:20" x14ac:dyDescent="0.25"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8"/>
      <c r="T18" s="68"/>
    </row>
    <row r="19" spans="2:20" x14ac:dyDescent="0.25"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  <c r="R19" s="68"/>
      <c r="S19" s="68"/>
      <c r="T19" s="68"/>
    </row>
    <row r="20" spans="2:20" ht="60" customHeight="1" x14ac:dyDescent="0.25"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  <c r="R20" s="68"/>
      <c r="S20" s="68"/>
      <c r="T20" s="68"/>
    </row>
    <row r="21" spans="2:20" x14ac:dyDescent="0.25"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  <c r="R21" s="68"/>
      <c r="S21" s="68"/>
      <c r="T21" s="68"/>
    </row>
    <row r="22" spans="2:20" x14ac:dyDescent="0.25"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  <c r="R22" s="68"/>
      <c r="S22" s="68"/>
      <c r="T22" s="68"/>
    </row>
    <row r="24" spans="2:20" x14ac:dyDescent="0.25">
      <c r="G24" s="4"/>
      <c r="H24" s="70" t="s">
        <v>3</v>
      </c>
      <c r="I24" s="71"/>
      <c r="J24" s="71"/>
      <c r="K24" s="72"/>
    </row>
    <row r="25" spans="2:20" x14ac:dyDescent="0.25">
      <c r="H25" s="73"/>
      <c r="I25" s="74"/>
      <c r="J25" s="74"/>
      <c r="K25" s="75"/>
    </row>
    <row r="26" spans="2:20" x14ac:dyDescent="0.25">
      <c r="B26" s="66"/>
      <c r="C26" s="66"/>
      <c r="D26" s="66"/>
      <c r="H26" s="8" t="s">
        <v>1</v>
      </c>
      <c r="I26" s="9" t="s">
        <v>27</v>
      </c>
      <c r="J26" s="1"/>
      <c r="K26" s="24"/>
    </row>
    <row r="27" spans="2:20" x14ac:dyDescent="0.25">
      <c r="B27" s="3"/>
      <c r="C27" s="3"/>
      <c r="D27" s="3"/>
      <c r="H27" s="7">
        <f>IFERROR(INDEX(SuiviDossiers!$A$12:$A$266,_xlfn.AGGREGATE(15,6,(1/((SuiviDossiers!$G$12:$G$315="X")*(SuiviDossiers!$H$12:$H$315&lt;3))*ROW(SuiviDossiers!$E$3:$E$266)-2),ROW(Y1))),"")</f>
        <v>2</v>
      </c>
      <c r="I27" s="6">
        <f>IFERROR(INDEX(SuiviDossiers!$E$12:$E$266,_xlfn.AGGREGATE(15,6,(1/((SuiviDossiers!$G$12:$G$315="X")*(SuiviDossiers!$H$12:$H$315&lt;3))*ROW(SuiviDossiers!$E$3:$E$266)-2),ROW(Y1))),"")</f>
        <v>124</v>
      </c>
      <c r="J27" s="5" t="str">
        <f>IFERROR(INDEX(SuiviDossiers!#REF!,_xlfn.AGGREGATE(15,6,(1/((SuiviDossiers!$G$12:$G$315="X")*(SuiviDossiers!$H$12:$H$315&lt;3))*ROW(SuiviDossiers!$E$3:$E$266)-2),ROW(Y1))),"")</f>
        <v/>
      </c>
      <c r="K27" s="25" t="str">
        <f>IFERROR(INDEX(SuiviDossiers!#REF!,_xlfn.AGGREGATE(15,6,(1/((SuiviDossiers!$G$12:$G$315="X")*(SuiviDossiers!$H$12:$H$315&lt;3))*ROW(SuiviDossiers!$E$3:$E$266)-2),ROW(Y1))),"")</f>
        <v/>
      </c>
    </row>
    <row r="28" spans="2:20" x14ac:dyDescent="0.25">
      <c r="B28" s="2"/>
      <c r="C28" s="2"/>
      <c r="D28" s="2"/>
      <c r="H28" s="7">
        <f>IFERROR(INDEX(SuiviDossiers!$A$12:$A$266,_xlfn.AGGREGATE(15,6,(1/((SuiviDossiers!$G$12:$G$315="X")*(SuiviDossiers!$H$12:$H$315&lt;3))*ROW(SuiviDossiers!$E$3:$E$266)-2),ROW(Y2))),"")</f>
        <v>3</v>
      </c>
      <c r="I28" s="6">
        <f>IFERROR(INDEX(SuiviDossiers!$E$12:$E$266,_xlfn.AGGREGATE(15,6,(1/((SuiviDossiers!$G$12:$G$315="X")*(SuiviDossiers!$H$12:$H$315&lt;3))*ROW(SuiviDossiers!$E$3:$E$266)-2),ROW(Y2))),"")</f>
        <v>125</v>
      </c>
      <c r="J28" s="5" t="str">
        <f>IFERROR(INDEX(SuiviDossiers!#REF!,_xlfn.AGGREGATE(15,6,(1/((SuiviDossiers!$G$12:$G$315="X")*(SuiviDossiers!$H$12:$H$315&lt;3))*ROW(SuiviDossiers!$E$3:$E$266)-2),ROW(Y2))),"")</f>
        <v/>
      </c>
      <c r="K28" s="25" t="str">
        <f>IFERROR(INDEX(SuiviDossiers!#REF!,_xlfn.AGGREGATE(15,6,(1/((SuiviDossiers!$G$12:$G$315="X")*(SuiviDossiers!$H$12:$H$315&lt;3))*ROW(SuiviDossiers!$E$3:$E$266)-2),ROW(Y2))),"")</f>
        <v/>
      </c>
    </row>
    <row r="29" spans="2:20" x14ac:dyDescent="0.25">
      <c r="B29" s="2"/>
      <c r="C29" s="2"/>
      <c r="D29" s="2"/>
      <c r="H29" s="7">
        <f>IFERROR(INDEX(SuiviDossiers!$A$12:$A$266,_xlfn.AGGREGATE(15,6,(1/((SuiviDossiers!$G$12:$G$315="X")*(SuiviDossiers!$H$12:$H$315&lt;3))*ROW(SuiviDossiers!$E$3:$E$266)-2),ROW(Y3))),"")</f>
        <v>9</v>
      </c>
      <c r="I29" s="6">
        <f>IFERROR(INDEX(SuiviDossiers!$E$12:$E$266,_xlfn.AGGREGATE(15,6,(1/((SuiviDossiers!$G$12:$G$315="X")*(SuiviDossiers!$H$12:$H$315&lt;3))*ROW(SuiviDossiers!$E$3:$E$266)-2),ROW(Y3))),"")</f>
        <v>131</v>
      </c>
      <c r="J29" s="5" t="str">
        <f>IFERROR(INDEX(SuiviDossiers!#REF!,_xlfn.AGGREGATE(15,6,(1/((SuiviDossiers!$G$12:$G$315="X")*(SuiviDossiers!$H$12:$H$315&lt;3))*ROW(SuiviDossiers!$E$3:$E$266)-2),ROW(Y3))),"")</f>
        <v/>
      </c>
      <c r="K29" s="25" t="str">
        <f>IFERROR(INDEX(SuiviDossiers!#REF!,_xlfn.AGGREGATE(15,6,(1/((SuiviDossiers!$G$12:$G$315="X")*(SuiviDossiers!$H$12:$H$315&lt;3))*ROW(SuiviDossiers!$E$3:$E$266)-2),ROW(Y3))),"")</f>
        <v/>
      </c>
    </row>
    <row r="30" spans="2:20" x14ac:dyDescent="0.25">
      <c r="B30" s="2"/>
      <c r="C30" s="2"/>
      <c r="D30" s="2"/>
      <c r="H30" s="7">
        <f>IFERROR(INDEX(SuiviDossiers!$A$12:$A$266,_xlfn.AGGREGATE(15,6,(1/((SuiviDossiers!$G$12:$G$315="X")*(SuiviDossiers!$H$12:$H$315&lt;3))*ROW(SuiviDossiers!$E$3:$E$266)-2),ROW(Y4))),"")</f>
        <v>11</v>
      </c>
      <c r="I30" s="6">
        <f>IFERROR(INDEX(SuiviDossiers!$E$12:$E$266,_xlfn.AGGREGATE(15,6,(1/((SuiviDossiers!$G$12:$G$315="X")*(SuiviDossiers!$H$12:$H$315&lt;3))*ROW(SuiviDossiers!$E$3:$E$266)-2),ROW(Y4))),"")</f>
        <v>133</v>
      </c>
      <c r="J30" s="5" t="str">
        <f>IFERROR(INDEX(SuiviDossiers!#REF!,_xlfn.AGGREGATE(15,6,(1/((SuiviDossiers!$G$12:$G$315="X")*(SuiviDossiers!$H$12:$H$315&lt;3))*ROW(SuiviDossiers!$E$3:$E$266)-2),ROW(Y4))),"")</f>
        <v/>
      </c>
      <c r="K30" s="25" t="str">
        <f>IFERROR(INDEX(SuiviDossiers!#REF!,_xlfn.AGGREGATE(15,6,(1/((SuiviDossiers!$G$12:$G$315="X")*(SuiviDossiers!$H$12:$H$315&lt;3))*ROW(SuiviDossiers!$E$3:$E$266)-2),ROW(Y4))),"")</f>
        <v/>
      </c>
    </row>
    <row r="31" spans="2:20" x14ac:dyDescent="0.25">
      <c r="B31" s="2"/>
      <c r="C31" s="2"/>
      <c r="D31" s="2"/>
      <c r="H31" s="7">
        <f>IFERROR(INDEX(SuiviDossiers!$A$12:$A$266,_xlfn.AGGREGATE(15,6,(1/((SuiviDossiers!$G$12:$G$315="X")*(SuiviDossiers!$H$12:$H$315&lt;3))*ROW(SuiviDossiers!$E$3:$E$266)-2),ROW(Y5))),"")</f>
        <v>14</v>
      </c>
      <c r="I31" s="6">
        <f>IFERROR(INDEX(SuiviDossiers!$E$12:$E$266,_xlfn.AGGREGATE(15,6,(1/((SuiviDossiers!$G$12:$G$315="X")*(SuiviDossiers!$H$12:$H$315&lt;3))*ROW(SuiviDossiers!$E$3:$E$266)-2),ROW(Y5))),"")</f>
        <v>136</v>
      </c>
      <c r="J31" s="5" t="str">
        <f>IFERROR(INDEX(SuiviDossiers!#REF!,_xlfn.AGGREGATE(15,6,(1/((SuiviDossiers!$G$12:$G$315="X")*(SuiviDossiers!$H$12:$H$315&lt;3))*ROW(SuiviDossiers!$E$3:$E$266)-2),ROW(Y5))),"")</f>
        <v/>
      </c>
      <c r="K31" s="25" t="str">
        <f>IFERROR(INDEX(SuiviDossiers!#REF!,_xlfn.AGGREGATE(15,6,(1/((SuiviDossiers!$G$12:$G$315="X")*(SuiviDossiers!$H$12:$H$315&lt;3))*ROW(SuiviDossiers!$E$3:$E$266)-2),ROW(Y5))),"")</f>
        <v/>
      </c>
    </row>
    <row r="32" spans="2:20" x14ac:dyDescent="0.25">
      <c r="B32" s="2"/>
      <c r="C32" s="2"/>
      <c r="D32" s="2"/>
      <c r="H32" s="7" t="str">
        <f>IFERROR(INDEX(SuiviDossiers!$A$12:$A$266,_xlfn.AGGREGATE(15,6,(1/((SuiviDossiers!$G$12:$G$315="X")*(SuiviDossiers!$H$12:$H$315&lt;3))*ROW(SuiviDossiers!$E$3:$E$266)-2),ROW(Y6))),"")</f>
        <v/>
      </c>
      <c r="I32" s="6" t="str">
        <f>IFERROR(INDEX(SuiviDossiers!$E$12:$E$266,_xlfn.AGGREGATE(15,6,(1/((SuiviDossiers!$G$12:$G$315="X")*(SuiviDossiers!$H$12:$H$315&lt;3))*ROW(SuiviDossiers!$E$3:$E$266)-2),ROW(Y6))),"")</f>
        <v/>
      </c>
      <c r="J32" s="5" t="str">
        <f>IFERROR(INDEX(SuiviDossiers!#REF!,_xlfn.AGGREGATE(15,6,(1/((SuiviDossiers!$G$12:$G$315="X")*(SuiviDossiers!$H$12:$H$315&lt;3))*ROW(SuiviDossiers!$E$3:$E$266)-2),ROW(Y6))),"")</f>
        <v/>
      </c>
      <c r="K32" s="25" t="str">
        <f>IFERROR(INDEX(SuiviDossiers!#REF!,_xlfn.AGGREGATE(15,6,(1/((SuiviDossiers!$G$12:$G$315="X")*(SuiviDossiers!$H$12:$H$315&lt;3))*ROW(SuiviDossiers!$E$3:$E$266)-2),ROW(Y6))),"")</f>
        <v/>
      </c>
    </row>
    <row r="33" spans="2:21" x14ac:dyDescent="0.25">
      <c r="B33" s="2"/>
      <c r="C33" s="2"/>
      <c r="D33" s="2"/>
      <c r="H33" s="7" t="str">
        <f>IFERROR(INDEX(SuiviDossiers!$A$12:$A$266,_xlfn.AGGREGATE(15,6,(1/((SuiviDossiers!$G$12:$G$315="X")*(SuiviDossiers!$H$12:$H$315&lt;3))*ROW(SuiviDossiers!$E$3:$E$266)-2),ROW(Y7))),"")</f>
        <v/>
      </c>
      <c r="I33" s="6" t="str">
        <f>IFERROR(INDEX(SuiviDossiers!$E$12:$E$266,_xlfn.AGGREGATE(15,6,(1/((SuiviDossiers!$G$12:$G$315="X")*(SuiviDossiers!$H$12:$H$315&lt;3))*ROW(SuiviDossiers!$E$3:$E$266)-2),ROW(Y7))),"")</f>
        <v/>
      </c>
      <c r="J33" s="5" t="str">
        <f>IFERROR(INDEX(SuiviDossiers!#REF!,_xlfn.AGGREGATE(15,6,(1/((SuiviDossiers!$G$12:$G$315="X")*(SuiviDossiers!$H$12:$H$315&lt;3))*ROW(SuiviDossiers!$E$3:$E$266)-2),ROW(Y7))),"")</f>
        <v/>
      </c>
      <c r="K33" s="25" t="str">
        <f>IFERROR(INDEX(SuiviDossiers!#REF!,_xlfn.AGGREGATE(15,6,(1/((SuiviDossiers!$G$12:$G$315="X")*(SuiviDossiers!$H$12:$H$315&lt;3))*ROW(SuiviDossiers!$E$3:$E$266)-2),ROW(Y7))),"")</f>
        <v/>
      </c>
    </row>
    <row r="34" spans="2:21" x14ac:dyDescent="0.25">
      <c r="B34" s="2"/>
      <c r="C34" s="2"/>
      <c r="D34" s="2"/>
      <c r="H34" s="7" t="str">
        <f>IFERROR(INDEX(SuiviDossiers!$A$12:$A$266,_xlfn.AGGREGATE(15,6,(1/((SuiviDossiers!$G$12:$G$315="X")*(SuiviDossiers!$H$12:$H$315&lt;3))*ROW(SuiviDossiers!$E$3:$E$266)-2),ROW(Y8))),"")</f>
        <v/>
      </c>
      <c r="I34" s="6" t="str">
        <f>IFERROR(INDEX(SuiviDossiers!$E$12:$E$266,_xlfn.AGGREGATE(15,6,(1/((SuiviDossiers!$G$12:$G$315="X")*(SuiviDossiers!$H$12:$H$315&lt;3))*ROW(SuiviDossiers!$E$3:$E$266)-2),ROW(Y8))),"")</f>
        <v/>
      </c>
      <c r="J34" s="5" t="str">
        <f>IFERROR(INDEX(SuiviDossiers!#REF!,_xlfn.AGGREGATE(15,6,(1/((SuiviDossiers!$G$12:$G$315="X")*(SuiviDossiers!$H$12:$H$315&lt;3))*ROW(SuiviDossiers!$E$3:$E$266)-2),ROW(Y8))),"")</f>
        <v/>
      </c>
      <c r="K34" s="25" t="str">
        <f>IFERROR(INDEX(SuiviDossiers!#REF!,_xlfn.AGGREGATE(15,6,(1/((SuiviDossiers!$G$12:$G$315="X")*(SuiviDossiers!$H$12:$H$315&lt;3))*ROW(SuiviDossiers!$E$3:$E$266)-2),ROW(Y8))),"")</f>
        <v/>
      </c>
    </row>
    <row r="35" spans="2:21" x14ac:dyDescent="0.25">
      <c r="B35" s="2"/>
      <c r="C35" s="2"/>
      <c r="D35" s="2"/>
      <c r="H35" s="7" t="str">
        <f>IFERROR(INDEX(SuiviDossiers!$A$12:$A$266,_xlfn.AGGREGATE(15,6,(1/((SuiviDossiers!$G$12:$G$315="X")*(SuiviDossiers!$H$12:$H$315&lt;3))*ROW(SuiviDossiers!$E$3:$E$266)-2),ROW(Y9))),"")</f>
        <v/>
      </c>
      <c r="I35" s="6" t="str">
        <f>IFERROR(INDEX(SuiviDossiers!$E$12:$E$266,_xlfn.AGGREGATE(15,6,(1/((SuiviDossiers!$G$12:$G$315="X")*(SuiviDossiers!$H$12:$H$315&lt;3))*ROW(SuiviDossiers!$E$3:$E$266)-2),ROW(Y9))),"")</f>
        <v/>
      </c>
      <c r="J35" s="5" t="str">
        <f>IFERROR(INDEX(SuiviDossiers!#REF!,_xlfn.AGGREGATE(15,6,(1/((SuiviDossiers!$G$12:$G$315="X")*(SuiviDossiers!$H$12:$H$315&lt;3))*ROW(SuiviDossiers!$E$3:$E$266)-2),ROW(Y9))),"")</f>
        <v/>
      </c>
      <c r="K35" s="25" t="str">
        <f>IFERROR(INDEX(SuiviDossiers!#REF!,_xlfn.AGGREGATE(15,6,(1/((SuiviDossiers!$G$12:$G$315="X")*(SuiviDossiers!$H$12:$H$315&lt;3))*ROW(SuiviDossiers!$E$3:$E$266)-2),ROW(Y9))),"")</f>
        <v/>
      </c>
    </row>
    <row r="36" spans="2:21" x14ac:dyDescent="0.25">
      <c r="B36" s="10"/>
      <c r="C36" s="10"/>
      <c r="D36" s="10"/>
      <c r="H36" s="7" t="str">
        <f>IFERROR(INDEX(SuiviDossiers!$A$12:$A$266,_xlfn.AGGREGATE(15,6,(1/((SuiviDossiers!$G$12:$G$315="X")*(SuiviDossiers!$H$12:$H$315&lt;3))*ROW(SuiviDossiers!$E$3:$E$266)-2),ROW(Y10))),"")</f>
        <v/>
      </c>
      <c r="I36" s="6" t="str">
        <f>IFERROR(INDEX(SuiviDossiers!$E$12:$E$266,_xlfn.AGGREGATE(15,6,(1/((SuiviDossiers!$G$12:$G$315="X")*(SuiviDossiers!$H$12:$H$315&lt;3))*ROW(SuiviDossiers!$E$3:$E$266)-2),ROW(Y10))),"")</f>
        <v/>
      </c>
      <c r="J36" s="5" t="str">
        <f>IFERROR(INDEX(SuiviDossiers!#REF!,_xlfn.AGGREGATE(15,6,(1/((SuiviDossiers!$G$12:$G$315="X")*(SuiviDossiers!$H$12:$H$315&lt;3))*ROW(SuiviDossiers!$E$3:$E$266)-2),ROW(Y10))),"")</f>
        <v/>
      </c>
      <c r="K36" s="25" t="str">
        <f>IFERROR(INDEX(SuiviDossiers!#REF!,_xlfn.AGGREGATE(15,6,(1/((SuiviDossiers!$G$12:$G$315="X")*(SuiviDossiers!$H$12:$H$315&lt;3))*ROW(SuiviDossiers!$E$3:$E$266)-2),ROW(Y10))),"")</f>
        <v/>
      </c>
    </row>
    <row r="37" spans="2:21" x14ac:dyDescent="0.25">
      <c r="B37" s="2"/>
      <c r="C37" s="2"/>
      <c r="D37" s="2"/>
      <c r="H37" s="7" t="str">
        <f>IFERROR(INDEX(SuiviDossiers!$A$12:$A$266,_xlfn.AGGREGATE(15,6,(1/((SuiviDossiers!$G$12:$G$315="X")*(SuiviDossiers!$H$12:$H$315&lt;3))*ROW(SuiviDossiers!$E$3:$E$266)-2),ROW(Y11))),"")</f>
        <v/>
      </c>
      <c r="I37" s="6" t="str">
        <f>IFERROR(INDEX(SuiviDossiers!$E$12:$E$266,_xlfn.AGGREGATE(15,6,(1/((SuiviDossiers!$G$12:$G$315="X")*(SuiviDossiers!$H$12:$H$315&lt;3))*ROW(SuiviDossiers!$E$3:$E$266)-2),ROW(Y11))),"")</f>
        <v/>
      </c>
      <c r="J37" s="5" t="str">
        <f>IFERROR(INDEX(SuiviDossiers!#REF!,_xlfn.AGGREGATE(15,6,(1/((SuiviDossiers!$G$12:$G$315="X")*(SuiviDossiers!$H$12:$H$315&lt;3))*ROW(SuiviDossiers!$E$3:$E$266)-2),ROW(Y11))),"")</f>
        <v/>
      </c>
      <c r="K37" s="25" t="str">
        <f>IFERROR(INDEX(SuiviDossiers!#REF!,_xlfn.AGGREGATE(15,6,(1/((SuiviDossiers!$G$12:$G$315="X")*(SuiviDossiers!$H$12:$H$315&lt;3))*ROW(SuiviDossiers!$E$3:$E$266)-2),ROW(Y11))),"")</f>
        <v/>
      </c>
      <c r="U37" t="str">
        <f>IFERROR(INDEX(SuiviDossiers!$A$12:$A$266,_xlfn.AGGREGATE(15,6,(1/((SuiviDossiers!#REF!=$B$30)*(SuiviDossiers!#REF!&gt;=0)*(SuiviDossiers!#REF!=$B$37)*(SuiviDossiers!#REF!=$B$38)*(SuiviDossiers!#REF!&lt;&gt;""))*ROW(SuiviDossiers!$E$3:$E$266)-2),ROW(V11))),"")</f>
        <v/>
      </c>
    </row>
    <row r="38" spans="2:21" x14ac:dyDescent="0.25">
      <c r="B38" s="2"/>
      <c r="C38" s="2"/>
      <c r="D38" s="2"/>
      <c r="H38" s="7" t="str">
        <f>IFERROR(INDEX(SuiviDossiers!$A$12:$A$266,_xlfn.AGGREGATE(15,6,(1/((SuiviDossiers!$G$12:$G$315="X")*(SuiviDossiers!$H$12:$H$315&lt;3))*ROW(SuiviDossiers!$E$3:$E$266)-2),ROW(Y12))),"")</f>
        <v/>
      </c>
      <c r="I38" s="6" t="str">
        <f>IFERROR(INDEX(SuiviDossiers!$E$12:$E$266,_xlfn.AGGREGATE(15,6,(1/((SuiviDossiers!$G$12:$G$315="X"))*ROW(SuiviDossiers!$E$3:$E$266)-2),ROW(Y12))),"")</f>
        <v/>
      </c>
      <c r="J38" s="5" t="str">
        <f>IFERROR(INDEX(SuiviDossiers!#REF!,_xlfn.AGGREGATE(15,6,(1/((SuiviDossiers!$G$12:$G$315="X")*(SuiviDossiers!$H$12:$H$315&lt;3))*ROW(SuiviDossiers!$E$3:$E$266)-2),ROW(Y12))),"")</f>
        <v/>
      </c>
      <c r="K38" s="25" t="str">
        <f>IFERROR(INDEX(SuiviDossiers!#REF!,_xlfn.AGGREGATE(15,6,(1/((SuiviDossiers!$G$12:$G$315="X")*(SuiviDossiers!$H$12:$H$315&lt;3))*ROW(SuiviDossiers!$E$3:$E$266)-2),ROW(Y12))),"")</f>
        <v/>
      </c>
      <c r="U38" t="str">
        <f>IFERROR(INDEX(SuiviDossiers!$A$12:$A$266,_xlfn.AGGREGATE(15,6,(1/((SuiviDossiers!#REF!=$B$30)*(SuiviDossiers!#REF!&gt;=0)*(SuiviDossiers!#REF!=$B$37)*(SuiviDossiers!#REF!=$B$38)*(SuiviDossiers!#REF!&lt;&gt;""))*ROW(SuiviDossiers!$E$3:$E$266)-2),ROW(V12))),"")</f>
        <v/>
      </c>
    </row>
    <row r="39" spans="2:21" x14ac:dyDescent="0.25">
      <c r="B39" s="2"/>
      <c r="C39" s="2"/>
      <c r="D39" s="2"/>
      <c r="H39" s="7" t="str">
        <f>IFERROR(INDEX(SuiviDossiers!$A$12:$A$266,_xlfn.AGGREGATE(15,6,(1/((SuiviDossiers!$G$12:$G$315="X")*(SuiviDossiers!$H$12:$H$315&lt;3))*ROW(SuiviDossiers!$E$3:$E$266)-2),ROW(Y13))),"")</f>
        <v/>
      </c>
      <c r="I39" s="6" t="str">
        <f>IFERROR(INDEX(SuiviDossiers!$E$12:$E$266,_xlfn.AGGREGATE(15,6,(1/((SuiviDossiers!$G$12:$G$315="X"))*ROW(SuiviDossiers!$E$3:$E$266)-2),ROW(Y13))),"")</f>
        <v/>
      </c>
      <c r="J39" s="5" t="str">
        <f>IFERROR(INDEX(SuiviDossiers!#REF!,_xlfn.AGGREGATE(15,6,(1/((SuiviDossiers!$G$12:$G$315="X")*(SuiviDossiers!$H$12:$H$315&lt;3))*ROW(SuiviDossiers!$E$3:$E$266)-2),ROW(Y13))),"")</f>
        <v/>
      </c>
      <c r="K39" s="25" t="str">
        <f>IFERROR(INDEX(SuiviDossiers!#REF!,_xlfn.AGGREGATE(15,6,(1/((SuiviDossiers!$G$12:$G$315="X")*(SuiviDossiers!$H$12:$H$315&lt;3))*ROW(SuiviDossiers!$E$3:$E$266)-2),ROW(Y13))),"")</f>
        <v/>
      </c>
      <c r="U39" t="str">
        <f>IFERROR(INDEX(SuiviDossiers!$A$12:$A$266,_xlfn.AGGREGATE(15,6,(1/((SuiviDossiers!#REF!=$B$30)*(SuiviDossiers!#REF!&gt;=0)*(SuiviDossiers!#REF!=$B$37)*(SuiviDossiers!#REF!=$B$38)*(SuiviDossiers!#REF!&lt;&gt;""))*ROW(SuiviDossiers!$E$3:$E$266)-2),ROW(V13))),"")</f>
        <v/>
      </c>
    </row>
    <row r="40" spans="2:21" x14ac:dyDescent="0.25">
      <c r="B40" s="2"/>
      <c r="C40" s="2"/>
      <c r="D40" s="2"/>
      <c r="H40" s="7" t="str">
        <f>IFERROR(INDEX(SuiviDossiers!$A$12:$A$266,_xlfn.AGGREGATE(15,6,(1/((SuiviDossiers!$G$12:$G$315="X")*(SuiviDossiers!$H$12:$H$315&lt;3))*ROW(SuiviDossiers!$E$3:$E$266)-2),ROW(Y14))),"")</f>
        <v/>
      </c>
      <c r="I40" s="6" t="str">
        <f>IFERROR(INDEX(SuiviDossiers!$E$12:$E$266,_xlfn.AGGREGATE(15,6,(1/((SuiviDossiers!#REF!="X"))*ROW(SuiviDossiers!$E$3:$E$266)-2),ROW(V14))),"")</f>
        <v/>
      </c>
      <c r="J40" s="5" t="str">
        <f>IFERROR(INDEX(SuiviDossiers!#REF!,_xlfn.AGGREGATE(15,6,(1/((SuiviDossiers!$G$12:$G$315="X")*(SuiviDossiers!$H$12:$H$315&lt;3))*ROW(SuiviDossiers!$E$3:$E$266)-2),ROW(Y14))),"")</f>
        <v/>
      </c>
      <c r="K40" s="25" t="str">
        <f>IFERROR(INDEX(SuiviDossiers!#REF!,_xlfn.AGGREGATE(15,6,(1/((SuiviDossiers!$G$12:$G$315="X")*(SuiviDossiers!$H$12:$H$315&lt;3))*ROW(SuiviDossiers!$E$3:$E$266)-2),ROW(Y14))),"")</f>
        <v/>
      </c>
      <c r="U40" t="str">
        <f>IFERROR(INDEX(SuiviDossiers!$A$12:$A$266,_xlfn.AGGREGATE(15,6,(1/((SuiviDossiers!#REF!=$B$30)*(SuiviDossiers!#REF!&gt;=0)*(SuiviDossiers!#REF!=$B$37)*(SuiviDossiers!#REF!=$B$38)*(SuiviDossiers!#REF!&lt;&gt;""))*ROW(SuiviDossiers!$E$3:$E$266)-2),ROW(V14))),"")</f>
        <v/>
      </c>
    </row>
    <row r="41" spans="2:21" x14ac:dyDescent="0.25">
      <c r="B41" s="2"/>
      <c r="C41" s="2"/>
      <c r="D41" s="2"/>
      <c r="H41" s="7" t="str">
        <f>IFERROR(INDEX(SuiviDossiers!$A$12:$A$266,_xlfn.AGGREGATE(15,6,(1/((SuiviDossiers!$G$12:$G$315="X")*(SuiviDossiers!$H$12:$H$315&lt;3))*ROW(SuiviDossiers!$E$3:$E$266)-2),ROW(Y15))),"")</f>
        <v/>
      </c>
      <c r="I41" s="6" t="str">
        <f>IFERROR(INDEX(SuiviDossiers!$E$12:$E$266,_xlfn.AGGREGATE(15,6,(1/((SuiviDossiers!#REF!="X"))*ROW(SuiviDossiers!$E$3:$E$266)-2),ROW(V15))),"")</f>
        <v/>
      </c>
      <c r="J41" s="5" t="str">
        <f>IFERROR(INDEX(SuiviDossiers!#REF!,_xlfn.AGGREGATE(15,6,(1/((SuiviDossiers!$G$12:$G$315="X")*(SuiviDossiers!$H$12:$H$315&lt;3))*ROW(SuiviDossiers!$E$3:$E$266)-2),ROW(Y15))),"")</f>
        <v/>
      </c>
      <c r="K41" s="25" t="str">
        <f>IFERROR(INDEX(SuiviDossiers!#REF!,_xlfn.AGGREGATE(15,6,(1/((SuiviDossiers!$G$12:$G$315="X")*(SuiviDossiers!$H$12:$H$315&lt;3))*ROW(SuiviDossiers!$E$3:$E$266)-2),ROW(Y15))),"")</f>
        <v/>
      </c>
      <c r="U41" t="str">
        <f>IFERROR(INDEX(SuiviDossiers!$A$12:$A$266,_xlfn.AGGREGATE(15,6,(1/((SuiviDossiers!#REF!=$B$30)*(SuiviDossiers!#REF!&gt;=0)*(SuiviDossiers!#REF!=$B$37)*(SuiviDossiers!#REF!=$B$38)*(SuiviDossiers!#REF!&lt;&gt;""))*ROW(SuiviDossiers!$E$3:$E$266)-2),ROW(V15))),"")</f>
        <v/>
      </c>
    </row>
    <row r="42" spans="2:21" x14ac:dyDescent="0.25">
      <c r="B42" s="2"/>
      <c r="C42" s="2"/>
      <c r="D42" s="2"/>
      <c r="H42" s="7" t="str">
        <f>IFERROR(INDEX(SuiviDossiers!$A$12:$A$266,_xlfn.AGGREGATE(15,6,(1/((SuiviDossiers!$G$12:$G$315="X")*(SuiviDossiers!$H$12:$H$315&lt;3))*ROW(SuiviDossiers!$E$3:$E$266)-2),ROW(Y16))),"")</f>
        <v/>
      </c>
      <c r="I42" s="6" t="str">
        <f>IFERROR(INDEX(SuiviDossiers!$E$12:$E$266,_xlfn.AGGREGATE(15,6,(1/((SuiviDossiers!#REF!="X"))*ROW(SuiviDossiers!$E$3:$E$266)-2),ROW(V16))),"")</f>
        <v/>
      </c>
      <c r="J42" s="5" t="str">
        <f>IFERROR(INDEX(SuiviDossiers!#REF!,_xlfn.AGGREGATE(15,6,(1/((SuiviDossiers!$G$12:$G$315="X")*(SuiviDossiers!$H$12:$H$315&lt;3))*ROW(SuiviDossiers!$E$3:$E$266)-2),ROW(Y16))),"")</f>
        <v/>
      </c>
      <c r="K42" s="25" t="str">
        <f>IFERROR(INDEX(SuiviDossiers!#REF!,_xlfn.AGGREGATE(15,6,(1/((SuiviDossiers!$G$12:$G$315="X")*(SuiviDossiers!$H$12:$H$315&lt;3))*ROW(SuiviDossiers!$E$3:$E$266)-2),ROW(Y16))),"")</f>
        <v/>
      </c>
      <c r="U42" t="str">
        <f>IFERROR(INDEX(SuiviDossiers!$A$12:$A$266,_xlfn.AGGREGATE(15,6,(1/((SuiviDossiers!#REF!=$B$30)*(SuiviDossiers!#REF!&gt;=0)*(SuiviDossiers!#REF!=$B$37)*(SuiviDossiers!#REF!=$B$38)*(SuiviDossiers!#REF!&lt;&gt;""))*ROW(SuiviDossiers!$E$3:$E$266)-2),ROW(V16))),"")</f>
        <v/>
      </c>
    </row>
    <row r="43" spans="2:21" x14ac:dyDescent="0.25">
      <c r="B43" s="2"/>
      <c r="C43" s="2"/>
      <c r="D43" s="2"/>
      <c r="H43" s="7" t="str">
        <f>IFERROR(INDEX(SuiviDossiers!$A$12:$A$266,_xlfn.AGGREGATE(15,6,(1/((SuiviDossiers!$G$12:$G$315="X")*(SuiviDossiers!$H$12:$H$315&lt;3))*ROW(SuiviDossiers!$E$3:$E$266)-2),ROW(Y17))),"")</f>
        <v/>
      </c>
      <c r="I43" s="6" t="str">
        <f>IFERROR(INDEX(SuiviDossiers!$E$12:$E$266,_xlfn.AGGREGATE(15,6,(1/((SuiviDossiers!#REF!="X"))*ROW(SuiviDossiers!$E$3:$E$266)-2),ROW(V17))),"")</f>
        <v/>
      </c>
      <c r="J43" s="5" t="str">
        <f>IFERROR(INDEX(SuiviDossiers!#REF!,_xlfn.AGGREGATE(15,6,(1/((SuiviDossiers!$G$12:$G$315="X")*(SuiviDossiers!$H$12:$H$315&lt;3))*ROW(SuiviDossiers!$E$3:$E$266)-2),ROW(Y17))),"")</f>
        <v/>
      </c>
      <c r="K43" s="25" t="str">
        <f>IFERROR(INDEX(SuiviDossiers!#REF!,_xlfn.AGGREGATE(15,6,(1/((SuiviDossiers!$G$12:$G$315="X")*(SuiviDossiers!$H$12:$H$315&lt;3))*ROW(SuiviDossiers!$E$3:$E$266)-2),ROW(Y17))),"")</f>
        <v/>
      </c>
      <c r="U43" t="str">
        <f>IFERROR(INDEX(SuiviDossiers!$A$12:$A$266,_xlfn.AGGREGATE(15,6,(1/((SuiviDossiers!#REF!=$B$30)*(SuiviDossiers!#REF!&gt;=0)*(SuiviDossiers!#REF!=$B$37)*(SuiviDossiers!#REF!=$B$38)*(SuiviDossiers!#REF!&lt;&gt;""))*ROW(SuiviDossiers!$E$3:$E$266)-2),ROW(V17))),"")</f>
        <v/>
      </c>
    </row>
    <row r="44" spans="2:21" x14ac:dyDescent="0.25">
      <c r="B44" s="2"/>
      <c r="C44" s="2"/>
      <c r="D44" s="2"/>
      <c r="H44" s="7" t="str">
        <f>IFERROR(INDEX(SuiviDossiers!$A$12:$A$266,_xlfn.AGGREGATE(15,6,(1/((SuiviDossiers!#REF!&gt;20%))*ROW(SuiviDossiers!$E$3:$E$266)-2),ROW(V18))),"")</f>
        <v/>
      </c>
      <c r="I44" s="6" t="str">
        <f>IFERROR(INDEX(SuiviDossiers!$E$12:$E$266,_xlfn.AGGREGATE(15,6,(1/((SuiviDossiers!#REF!&gt;20%))*ROW(SuiviDossiers!$E$3:$E$266)-2),ROW(V18))),"")</f>
        <v/>
      </c>
      <c r="J44" s="5" t="str">
        <f>IFERROR(INDEX(SuiviDossiers!#REF!,_xlfn.AGGREGATE(15,6,(1/((SuiviDossiers!$G$12:$G$315="X")*(SuiviDossiers!$H$12:$H$315&lt;3))*ROW(SuiviDossiers!$E$3:$E$266)-2),ROW(Y18))),"")</f>
        <v/>
      </c>
      <c r="K44" s="25" t="str">
        <f>IFERROR(INDEX(SuiviDossiers!#REF!,_xlfn.AGGREGATE(15,6,(1/((SuiviDossiers!$G$12:$G$315="X")*(SuiviDossiers!$H$12:$H$315&lt;3))*ROW(SuiviDossiers!$E$3:$E$266)-2),ROW(Y18))),"")</f>
        <v/>
      </c>
      <c r="U44" t="str">
        <f>IFERROR(INDEX(SuiviDossiers!$A$12:$A$266,_xlfn.AGGREGATE(15,6,(1/((SuiviDossiers!#REF!=$B$30)*(SuiviDossiers!#REF!&gt;=0)*(SuiviDossiers!#REF!=$B$37)*(SuiviDossiers!#REF!=$B$38)*(SuiviDossiers!#REF!&lt;&gt;""))*ROW(SuiviDossiers!$E$3:$E$266)-2),ROW(V18))),"")</f>
        <v/>
      </c>
    </row>
    <row r="45" spans="2:21" x14ac:dyDescent="0.25">
      <c r="B45" s="2"/>
      <c r="C45" s="2"/>
      <c r="D45" s="2"/>
      <c r="H45" s="7" t="str">
        <f>IFERROR(INDEX(SuiviDossiers!$A$12:$A$266,_xlfn.AGGREGATE(15,6,(1/((SuiviDossiers!#REF!&gt;20%))*ROW(SuiviDossiers!$E$3:$E$266)-2),ROW(V19))),"")</f>
        <v/>
      </c>
      <c r="I45" s="6" t="str">
        <f>IFERROR(INDEX(SuiviDossiers!$E$12:$E$266,_xlfn.AGGREGATE(15,6,(1/((SuiviDossiers!#REF!&gt;20%))*ROW(SuiviDossiers!$E$3:$E$266)-2),ROW(V19))),"")</f>
        <v/>
      </c>
      <c r="J45" s="5" t="str">
        <f>IFERROR(INDEX(SuiviDossiers!#REF!,_xlfn.AGGREGATE(15,6,(1/((SuiviDossiers!#REF!&gt;45%)*(SuiviDossiers!#REF!&lt;70%))*ROW(SuiviDossiers!$E$3:$E$266)-2),ROW(V19))),"")</f>
        <v/>
      </c>
      <c r="K45" s="25" t="str">
        <f>IFERROR(INDEX(SuiviDossiers!#REF!,_xlfn.AGGREGATE(15,6,(1/((SuiviDossiers!$G$12:$G$315="X")*(SuiviDossiers!$H$12:$H$315&lt;3))*ROW(SuiviDossiers!$E$3:$E$266)-2),ROW(Y19))),"")</f>
        <v/>
      </c>
      <c r="U45" t="str">
        <f>IFERROR(INDEX(SuiviDossiers!$A$12:$A$266,_xlfn.AGGREGATE(15,6,(1/((SuiviDossiers!#REF!=$B$30)*(SuiviDossiers!#REF!&gt;=0)*(SuiviDossiers!#REF!=$B$37)*(SuiviDossiers!#REF!=$B$38)*(SuiviDossiers!#REF!&lt;&gt;""))*ROW(SuiviDossiers!$E$3:$E$266)-2),ROW(V19))),"")</f>
        <v/>
      </c>
    </row>
    <row r="46" spans="2:21" x14ac:dyDescent="0.25">
      <c r="B46" s="2"/>
      <c r="C46" s="2"/>
      <c r="D46" s="2"/>
      <c r="H46" s="7" t="str">
        <f>IFERROR(INDEX(SuiviDossiers!$A$12:$A$266,_xlfn.AGGREGATE(15,6,(1/((SuiviDossiers!#REF!&gt;20%))*ROW(SuiviDossiers!$E$3:$E$266)-2),ROW(V20))),"")</f>
        <v/>
      </c>
      <c r="I46" s="6" t="str">
        <f>IFERROR(INDEX(SuiviDossiers!$E$12:$E$266,_xlfn.AGGREGATE(15,6,(1/((SuiviDossiers!#REF!&gt;45%)*(SuiviDossiers!#REF!&lt;70%))*ROW(SuiviDossiers!$E$3:$E$266)-2),ROW(V20))),"")</f>
        <v/>
      </c>
      <c r="J46" s="5" t="str">
        <f>IFERROR(INDEX(SuiviDossiers!#REF!,_xlfn.AGGREGATE(15,6,(1/((SuiviDossiers!#REF!&gt;45%)*(SuiviDossiers!#REF!&lt;70%))*ROW(SuiviDossiers!$E$3:$E$266)-2),ROW(V20))),"")</f>
        <v/>
      </c>
      <c r="K46" s="25" t="str">
        <f>IFERROR(INDEX(SuiviDossiers!#REF!,_xlfn.AGGREGATE(15,6,(1/((SuiviDossiers!$G$12:$G$315="X")*(SuiviDossiers!$H$12:$H$315&lt;3))*ROW(SuiviDossiers!$E$3:$E$266)-2),ROW(Y20))),"")</f>
        <v/>
      </c>
      <c r="U46" t="str">
        <f>IFERROR(INDEX(SuiviDossiers!$A$12:$A$266,_xlfn.AGGREGATE(15,6,(1/((SuiviDossiers!#REF!=$B$30)*(SuiviDossiers!#REF!&gt;=0)*(SuiviDossiers!#REF!=$B$37)*(SuiviDossiers!#REF!=$B$38)*(SuiviDossiers!#REF!&lt;&gt;""))*ROW(SuiviDossiers!$E$3:$E$266)-2),ROW(V20))),"")</f>
        <v/>
      </c>
    </row>
    <row r="47" spans="2:21" x14ac:dyDescent="0.25">
      <c r="B47" s="2"/>
      <c r="C47" s="2"/>
      <c r="D47" s="2"/>
      <c r="H47" s="7" t="str">
        <f>IFERROR(INDEX(SuiviDossiers!$A$12:$A$266,_xlfn.AGGREGATE(15,6,(1/((SuiviDossiers!#REF!&gt;20%))*ROW(SuiviDossiers!$E$3:$E$266)-2),ROW(V21))),"")</f>
        <v/>
      </c>
      <c r="I47" s="6" t="str">
        <f>IFERROR(INDEX(SuiviDossiers!$E$12:$E$266,_xlfn.AGGREGATE(15,6,(1/((SuiviDossiers!#REF!&gt;45%)*(SuiviDossiers!#REF!&lt;70%))*ROW(SuiviDossiers!$E$3:$E$266)-2),ROW(V21))),"")</f>
        <v/>
      </c>
      <c r="J47" s="5" t="str">
        <f>IFERROR(INDEX(SuiviDossiers!#REF!,_xlfn.AGGREGATE(15,6,(1/((SuiviDossiers!#REF!&gt;45%)*(SuiviDossiers!#REF!&lt;70%))*ROW(SuiviDossiers!$E$3:$E$266)-2),ROW(V21))),"")</f>
        <v/>
      </c>
      <c r="K47" s="25" t="str">
        <f>IFERROR(INDEX(SuiviDossiers!#REF!,_xlfn.AGGREGATE(15,6,(1/((SuiviDossiers!$G$12:$G$315="X")*(SuiviDossiers!$H$12:$H$315&lt;3))*ROW(SuiviDossiers!$E$3:$E$266)-2),ROW(Y21))),"")</f>
        <v/>
      </c>
      <c r="U47" t="str">
        <f>IFERROR(INDEX(SuiviDossiers!$A$12:$A$266,_xlfn.AGGREGATE(15,6,(1/((SuiviDossiers!#REF!=$B$30)*(SuiviDossiers!#REF!&gt;=0)*(SuiviDossiers!#REF!=$B$37)*(SuiviDossiers!#REF!=$B$38)*(SuiviDossiers!#REF!&lt;&gt;""))*ROW(SuiviDossiers!$E$3:$E$266)-2),ROW(V21))),"")</f>
        <v/>
      </c>
    </row>
    <row r="48" spans="2:21" x14ac:dyDescent="0.25">
      <c r="B48" s="2"/>
      <c r="C48" s="2"/>
      <c r="D48" s="2"/>
      <c r="H48" s="7" t="str">
        <f>IFERROR(INDEX(SuiviDossiers!$A$12:$A$266,_xlfn.AGGREGATE(15,6,(1/((SuiviDossiers!#REF!&gt;20%))*ROW(SuiviDossiers!$E$3:$E$266)-2),ROW(V22))),"")</f>
        <v/>
      </c>
      <c r="I48" s="6" t="str">
        <f>IFERROR(INDEX(SuiviDossiers!$E$12:$E$266,_xlfn.AGGREGATE(15,6,(1/((SuiviDossiers!#REF!&gt;45%)*(SuiviDossiers!#REF!&lt;70%))*ROW(SuiviDossiers!$E$3:$E$266)-2),ROW(V22))),"")</f>
        <v/>
      </c>
      <c r="J48" s="5" t="str">
        <f>IFERROR(INDEX(SuiviDossiers!#REF!,_xlfn.AGGREGATE(15,6,(1/((SuiviDossiers!#REF!=$B$30)*(SuiviDossiers!#REF!&gt;0)*(SuiviDossiers!#REF!=$B$51)*(SuiviDossiers!#REF!=$B$48)*(SuiviDossiers!#REF!=$B$48))*ROW(SuiviDossiers!$E$3:$E$266)-2),ROW(X22))),"")</f>
        <v/>
      </c>
      <c r="K48" s="25" t="str">
        <f>IFERROR(INDEX(SuiviDossiers!#REF!,_xlfn.AGGREGATE(15,6,(1/((SuiviDossiers!$G$12:$G$315="X")*(SuiviDossiers!$H$12:$H$315&lt;3))*ROW(SuiviDossiers!$E$3:$E$266)-2),ROW(Y22))),"")</f>
        <v/>
      </c>
      <c r="U48" t="str">
        <f>IFERROR(INDEX(SuiviDossiers!$A$12:$A$266,_xlfn.AGGREGATE(15,6,(1/((SuiviDossiers!#REF!=$B$30)*(SuiviDossiers!#REF!&gt;=0)*(SuiviDossiers!#REF!=$B$37)*(SuiviDossiers!#REF!=$B$38)*(SuiviDossiers!#REF!&lt;&gt;""))*ROW(SuiviDossiers!$E$3:$E$266)-2),ROW(V22))),"")</f>
        <v/>
      </c>
    </row>
    <row r="49" spans="2:21" x14ac:dyDescent="0.25">
      <c r="B49" s="2"/>
      <c r="C49" s="2"/>
      <c r="D49" s="2"/>
      <c r="H49" s="7" t="str">
        <f>IFERROR(INDEX(SuiviDossiers!$A$12:$A$266,_xlfn.AGGREGATE(15,6,(1/((SuiviDossiers!#REF!&gt;20%))*ROW(SuiviDossiers!$E$3:$E$266)-2),ROW(V23))),"")</f>
        <v/>
      </c>
      <c r="I49" s="6" t="str">
        <f>IFERROR(INDEX(SuiviDossiers!$E$12:$E$266,_xlfn.AGGREGATE(15,6,(1/((SuiviDossiers!#REF!=$B$30)*(SuiviDossiers!#REF!&gt;0)*(SuiviDossiers!#REF!=$B$51)*(SuiviDossiers!#REF!=$B$48)*(SuiviDossiers!#REF!=$B$48))*ROW(SuiviDossiers!$E$3:$E$266)-2),ROW(W23))),"")</f>
        <v/>
      </c>
      <c r="J49" s="5" t="str">
        <f>IFERROR(INDEX(SuiviDossiers!#REF!,_xlfn.AGGREGATE(15,6,(1/((SuiviDossiers!#REF!=$B$30)*(SuiviDossiers!#REF!&gt;0)*(SuiviDossiers!#REF!=$B$51)*(SuiviDossiers!#REF!=$B$48)*(SuiviDossiers!#REF!=$B$48))*ROW(SuiviDossiers!$E$3:$E$266)-2),ROW(X23))),"")</f>
        <v/>
      </c>
      <c r="K49" s="25" t="str">
        <f>IFERROR(INDEX(SuiviDossiers!#REF!,_xlfn.AGGREGATE(15,6,(1/((SuiviDossiers!$G$12:$G$315="X"))*ROW(SuiviDossiers!$E$3:$E$266)-2),ROW(X23))),"")</f>
        <v/>
      </c>
      <c r="U49" t="str">
        <f>IFERROR(INDEX(SuiviDossiers!$A$12:$A$266,_xlfn.AGGREGATE(15,6,(1/((SuiviDossiers!#REF!=$B$30)*(SuiviDossiers!#REF!&gt;=0)*(SuiviDossiers!#REF!=$B$37)*(SuiviDossiers!#REF!=$B$38)*(SuiviDossiers!#REF!&lt;&gt;""))*ROW(SuiviDossiers!$E$3:$E$266)-2),ROW(V23))),"")</f>
        <v/>
      </c>
    </row>
    <row r="50" spans="2:21" x14ac:dyDescent="0.25">
      <c r="B50" s="2"/>
      <c r="C50" s="2"/>
      <c r="D50" s="2"/>
      <c r="H50" s="7" t="str">
        <f>IFERROR(INDEX(SuiviDossiers!$A$12:$A$266,_xlfn.AGGREGATE(15,6,(1/((SuiviDossiers!#REF!&gt;20%))*ROW(SuiviDossiers!$E$3:$E$266)-2),ROW(V24))),"")</f>
        <v/>
      </c>
      <c r="I50" s="6" t="str">
        <f>IFERROR(INDEX(SuiviDossiers!$E$12:$E$266,_xlfn.AGGREGATE(15,6,(1/((SuiviDossiers!#REF!=$B$30)*(SuiviDossiers!#REF!&gt;0)*(SuiviDossiers!#REF!=$B$51)*(SuiviDossiers!#REF!=$B$48)*(SuiviDossiers!#REF!=$B$48))*ROW(SuiviDossiers!$E$3:$E$266)-2),ROW(W24))),"")</f>
        <v/>
      </c>
      <c r="J50" s="5" t="str">
        <f>IFERROR(INDEX(SuiviDossiers!#REF!,_xlfn.AGGREGATE(15,6,(1/((SuiviDossiers!#REF!=$B$30)*(SuiviDossiers!#REF!&gt;0)*(SuiviDossiers!#REF!=$B$51)*(SuiviDossiers!#REF!=$B$48)*(SuiviDossiers!#REF!=$B$48))*ROW(SuiviDossiers!$E$3:$E$266)-2),ROW(X24))),"")</f>
        <v/>
      </c>
      <c r="K50" s="25"/>
      <c r="U50" t="str">
        <f>IFERROR(INDEX(SuiviDossiers!$A$12:$A$266,_xlfn.AGGREGATE(15,6,(1/((SuiviDossiers!#REF!=$B$30)*(SuiviDossiers!#REF!&gt;=0)*(SuiviDossiers!#REF!=$B$37)*(SuiviDossiers!#REF!=$B$38)*(SuiviDossiers!#REF!&lt;&gt;""))*ROW(SuiviDossiers!$E$3:$E$266)-2),ROW(V24))),"")</f>
        <v/>
      </c>
    </row>
    <row r="51" spans="2:21" x14ac:dyDescent="0.25">
      <c r="B51" s="2"/>
      <c r="C51" s="2"/>
      <c r="D51" s="2"/>
      <c r="H51" s="7" t="str">
        <f>IFERROR(INDEX(SuiviDossiers!$A$12:$A$266,_xlfn.AGGREGATE(15,6,(1/((SuiviDossiers!#REF!&gt;9%)*(SuiviDossiers!#REF!&lt;51%))*ROW(SuiviDossiers!$E$3:$E$266)-2),ROW(V25))),"")</f>
        <v/>
      </c>
      <c r="I51" s="6" t="str">
        <f>IFERROR(INDEX(SuiviDossiers!$E$12:$E$266,_xlfn.AGGREGATE(15,6,(1/((SuiviDossiers!#REF!=$B$30)*(SuiviDossiers!#REF!&gt;0)*(SuiviDossiers!#REF!=$B$51)*(SuiviDossiers!#REF!=$B$48)*(SuiviDossiers!#REF!=$B$48))*ROW(SuiviDossiers!$E$3:$E$266)-2),ROW(W25))),"")</f>
        <v/>
      </c>
      <c r="J51" s="5" t="str">
        <f>IFERROR(INDEX(SuiviDossiers!#REF!,_xlfn.AGGREGATE(15,6,(1/((SuiviDossiers!#REF!=$B$30)*(SuiviDossiers!#REF!&gt;0)*(SuiviDossiers!#REF!=$B$51)*(SuiviDossiers!#REF!=$B$48)*(SuiviDossiers!#REF!=$B$48))*ROW(SuiviDossiers!$E$3:$E$266)-2),ROW(X25))),"")</f>
        <v/>
      </c>
      <c r="K51" s="25"/>
      <c r="U51" t="str">
        <f>IFERROR(INDEX(SuiviDossiers!$A$12:$A$266,_xlfn.AGGREGATE(15,6,(1/((SuiviDossiers!#REF!=$B$30)*(SuiviDossiers!#REF!&gt;=0)*(SuiviDossiers!#REF!=$B$37)*(SuiviDossiers!#REF!=$B$38)*(SuiviDossiers!#REF!&lt;&gt;""))*ROW(SuiviDossiers!$E$3:$E$266)-2),ROW(V25))),"")</f>
        <v/>
      </c>
    </row>
    <row r="52" spans="2:21" x14ac:dyDescent="0.25">
      <c r="B52" s="11"/>
      <c r="U52" t="str">
        <f>IFERROR(INDEX(SuiviDossiers!$A$12:$A$266,_xlfn.AGGREGATE(15,6,(1/((SuiviDossiers!#REF!=$B$30)*(SuiviDossiers!#REF!&gt;=0)*(SuiviDossiers!#REF!=$B$37)*(SuiviDossiers!#REF!=$B$38)*(SuiviDossiers!#REF!&lt;&gt;""))*ROW(SuiviDossiers!$E$3:$E$266)-2),ROW(V26))),"")</f>
        <v/>
      </c>
    </row>
    <row r="53" spans="2:21" x14ac:dyDescent="0.25">
      <c r="U53" t="str">
        <f>IFERROR(INDEX(SuiviDossiers!$A$12:$A$266,_xlfn.AGGREGATE(15,6,(1/((SuiviDossiers!#REF!=$B$30)*(SuiviDossiers!#REF!&gt;=0)*(SuiviDossiers!#REF!=$B$37)*(SuiviDossiers!#REF!=$B$38)*(SuiviDossiers!#REF!&lt;&gt;""))*ROW(SuiviDossiers!$E$3:$E$266)-2),ROW(V27))),"")</f>
        <v/>
      </c>
    </row>
    <row r="54" spans="2:21" x14ac:dyDescent="0.25">
      <c r="U54" t="str">
        <f>IFERROR(INDEX(SuiviDossiers!$A$12:$A$266,_xlfn.AGGREGATE(15,6,(1/((SuiviDossiers!#REF!=$B$30)*(SuiviDossiers!#REF!&gt;=0)*(SuiviDossiers!#REF!=$B$37)*(SuiviDossiers!#REF!=$B$38)*(SuiviDossiers!#REF!&lt;&gt;""))*ROW(SuiviDossiers!$E$3:$E$266)-2),ROW(V28))),"")</f>
        <v/>
      </c>
    </row>
    <row r="55" spans="2:21" x14ac:dyDescent="0.25">
      <c r="U55" t="str">
        <f>IFERROR(INDEX(SuiviDossiers!$A$12:$A$266,_xlfn.AGGREGATE(15,6,(1/((SuiviDossiers!#REF!=$B$30)*(SuiviDossiers!#REF!&gt;=0)*(SuiviDossiers!#REF!=$B$37)*(SuiviDossiers!#REF!=$B$38)*(SuiviDossiers!#REF!&lt;&gt;""))*ROW(SuiviDossiers!$E$3:$E$266)-2),ROW(V29))),"")</f>
        <v/>
      </c>
    </row>
    <row r="106" spans="23:33" ht="60" x14ac:dyDescent="0.25">
      <c r="W106" s="12" t="s">
        <v>4</v>
      </c>
      <c r="X106" s="65" t="s">
        <v>9</v>
      </c>
      <c r="Y106" s="65"/>
      <c r="Z106" s="13"/>
      <c r="AA106" s="12" t="s">
        <v>4</v>
      </c>
      <c r="AB106" s="65" t="s">
        <v>10</v>
      </c>
      <c r="AC106" s="65"/>
      <c r="AD106" s="13"/>
      <c r="AE106" s="12" t="s">
        <v>4</v>
      </c>
      <c r="AF106" s="65" t="s">
        <v>11</v>
      </c>
      <c r="AG106" s="65"/>
    </row>
    <row r="107" spans="23:33" x14ac:dyDescent="0.25">
      <c r="W107" s="13"/>
      <c r="X107" s="14"/>
      <c r="Y107" s="14"/>
      <c r="Z107" s="14"/>
      <c r="AA107" s="13"/>
      <c r="AB107" s="14"/>
      <c r="AC107" s="14"/>
      <c r="AD107" s="13"/>
      <c r="AE107" s="14"/>
      <c r="AF107" s="14"/>
      <c r="AG107" s="14"/>
    </row>
    <row r="108" spans="23:33" x14ac:dyDescent="0.25">
      <c r="W108" s="15">
        <v>1</v>
      </c>
      <c r="X108" s="15" t="s">
        <v>5</v>
      </c>
      <c r="Y108" s="16" t="s">
        <v>23</v>
      </c>
      <c r="Z108" s="17"/>
      <c r="AA108" s="15">
        <v>1</v>
      </c>
      <c r="AB108" s="15" t="s">
        <v>5</v>
      </c>
      <c r="AC108" s="15" t="s">
        <v>12</v>
      </c>
      <c r="AD108" s="13"/>
      <c r="AE108" s="15">
        <v>1</v>
      </c>
      <c r="AF108" s="15" t="s">
        <v>5</v>
      </c>
      <c r="AG108" s="16" t="s">
        <v>21</v>
      </c>
    </row>
    <row r="109" spans="23:33" ht="30" x14ac:dyDescent="0.25">
      <c r="W109" s="18">
        <v>2</v>
      </c>
      <c r="X109" s="19" t="s">
        <v>7</v>
      </c>
      <c r="Y109" s="19" t="s">
        <v>16</v>
      </c>
      <c r="Z109" s="17"/>
      <c r="AA109" s="18">
        <v>2</v>
      </c>
      <c r="AB109" s="19" t="s">
        <v>7</v>
      </c>
      <c r="AC109" s="19" t="s">
        <v>13</v>
      </c>
      <c r="AD109" s="13"/>
      <c r="AE109" s="18">
        <v>2</v>
      </c>
      <c r="AF109" s="19" t="s">
        <v>7</v>
      </c>
      <c r="AG109" s="19" t="s">
        <v>22</v>
      </c>
    </row>
    <row r="110" spans="23:33" ht="30" x14ac:dyDescent="0.25">
      <c r="W110" s="20">
        <v>3</v>
      </c>
      <c r="X110" s="20" t="s">
        <v>8</v>
      </c>
      <c r="Y110" s="20" t="s">
        <v>17</v>
      </c>
      <c r="Z110" s="17"/>
      <c r="AA110" s="20">
        <v>3</v>
      </c>
      <c r="AB110" s="21" t="s">
        <v>8</v>
      </c>
      <c r="AC110" s="20" t="s">
        <v>14</v>
      </c>
      <c r="AD110" s="13"/>
      <c r="AE110" s="20">
        <v>3</v>
      </c>
      <c r="AF110" s="20" t="s">
        <v>8</v>
      </c>
      <c r="AG110" s="20" t="s">
        <v>20</v>
      </c>
    </row>
    <row r="111" spans="23:33" x14ac:dyDescent="0.25">
      <c r="W111" s="22">
        <v>4</v>
      </c>
      <c r="X111" s="22" t="s">
        <v>6</v>
      </c>
      <c r="Y111" s="22" t="s">
        <v>18</v>
      </c>
      <c r="Z111" s="17"/>
      <c r="AA111" s="22">
        <v>4</v>
      </c>
      <c r="AB111" s="22" t="s">
        <v>6</v>
      </c>
      <c r="AC111" s="22" t="s">
        <v>15</v>
      </c>
      <c r="AD111" s="13"/>
      <c r="AE111" s="22">
        <v>4</v>
      </c>
      <c r="AF111" s="22" t="s">
        <v>6</v>
      </c>
      <c r="AG111" s="22" t="s">
        <v>19</v>
      </c>
    </row>
  </sheetData>
  <mergeCells count="8">
    <mergeCell ref="AB106:AC106"/>
    <mergeCell ref="AF106:AG106"/>
    <mergeCell ref="B26:D26"/>
    <mergeCell ref="D4:T22"/>
    <mergeCell ref="G1:R2"/>
    <mergeCell ref="H24:K24"/>
    <mergeCell ref="H25:K25"/>
    <mergeCell ref="X106:Y106"/>
  </mergeCells>
  <conditionalFormatting sqref="C36">
    <cfRule type="cellIs" dxfId="0" priority="1" operator="equal">
      <formula>$C$34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SuiviDossiers</vt:lpstr>
      <vt:lpstr>Échantillonnage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2023-03-10T15:46:17Z</dcterms:modified>
</cp:coreProperties>
</file>