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ore Piret\Documents\"/>
    </mc:Choice>
  </mc:AlternateContent>
  <xr:revisionPtr revIDLastSave="0" documentId="8_{96B062F6-AFDE-4B98-BD7C-C4191F27D542}" xr6:coauthVersionLast="47" xr6:coauthVersionMax="47" xr10:uidLastSave="{00000000-0000-0000-0000-000000000000}"/>
  <bookViews>
    <workbookView xWindow="-120" yWindow="-120" windowWidth="24240" windowHeight="13140" activeTab="2" xr2:uid="{D1B3E4AF-5030-486A-A136-647D43047D28}"/>
  </bookViews>
  <sheets>
    <sheet name="Janvier" sheetId="1" r:id="rId1"/>
    <sheet name="Feuil1" sheetId="3" r:id="rId2"/>
    <sheet name="jours ferie" sheetId="4" r:id="rId3"/>
  </sheets>
  <externalReferences>
    <externalReference r:id="rId4"/>
    <externalReference r:id="rId5"/>
  </externalReferences>
  <definedNames>
    <definedName name="Jours_Fériés">'jours ferie'!$A$1:$B$16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5" i="3" l="1"/>
  <c r="D35" i="3"/>
  <c r="C35" i="3"/>
  <c r="B35" i="3"/>
  <c r="F21" i="3"/>
  <c r="D18" i="3"/>
  <c r="B18" i="3"/>
  <c r="E18" i="3"/>
  <c r="F18" i="3"/>
  <c r="C18" i="3"/>
  <c r="I8" i="1"/>
  <c r="L36" i="1"/>
  <c r="L37" i="1"/>
  <c r="L38" i="1"/>
  <c r="I36" i="1"/>
  <c r="I37" i="1"/>
  <c r="I38" i="1"/>
  <c r="B36" i="1"/>
  <c r="B37" i="1"/>
  <c r="B38" i="1"/>
  <c r="A38" i="1"/>
  <c r="A36" i="1"/>
  <c r="A37" i="1"/>
  <c r="B8" i="1"/>
  <c r="A9" i="1"/>
  <c r="B9" i="1" s="1"/>
  <c r="C56" i="1"/>
  <c r="C55" i="1"/>
  <c r="C54" i="1"/>
  <c r="L47" i="1"/>
  <c r="K46" i="1"/>
  <c r="Q41" i="1"/>
  <c r="P41" i="1"/>
  <c r="O41" i="1"/>
  <c r="Q39" i="1"/>
  <c r="P39" i="1"/>
  <c r="O39" i="1"/>
  <c r="N39" i="1"/>
  <c r="J39" i="1"/>
  <c r="G39" i="1"/>
  <c r="G40" i="1" s="1"/>
  <c r="L35" i="1"/>
  <c r="I35" i="1"/>
  <c r="U34" i="1"/>
  <c r="U38" i="1" s="1"/>
  <c r="L34" i="1"/>
  <c r="I34" i="1"/>
  <c r="L33" i="1"/>
  <c r="I33" i="1"/>
  <c r="L32" i="1"/>
  <c r="I32" i="1"/>
  <c r="L31" i="1"/>
  <c r="I31" i="1"/>
  <c r="L30" i="1"/>
  <c r="I30" i="1"/>
  <c r="L29" i="1"/>
  <c r="I29" i="1"/>
  <c r="L28" i="1"/>
  <c r="I28" i="1"/>
  <c r="L27" i="1"/>
  <c r="I27" i="1"/>
  <c r="L26" i="1"/>
  <c r="I26" i="1"/>
  <c r="L25" i="1"/>
  <c r="I25" i="1"/>
  <c r="L24" i="1"/>
  <c r="I24" i="1"/>
  <c r="L23" i="1"/>
  <c r="I23" i="1"/>
  <c r="L22" i="1"/>
  <c r="I22" i="1"/>
  <c r="L21" i="1"/>
  <c r="I21" i="1"/>
  <c r="L20" i="1"/>
  <c r="I20" i="1"/>
  <c r="L19" i="1"/>
  <c r="I19" i="1"/>
  <c r="L18" i="1"/>
  <c r="I18" i="1"/>
  <c r="L17" i="1"/>
  <c r="I17" i="1"/>
  <c r="L16" i="1"/>
  <c r="I16" i="1"/>
  <c r="L15" i="1"/>
  <c r="I15" i="1"/>
  <c r="L14" i="1"/>
  <c r="I14" i="1"/>
  <c r="L13" i="1"/>
  <c r="I13" i="1"/>
  <c r="L12" i="1"/>
  <c r="I12" i="1"/>
  <c r="L11" i="1"/>
  <c r="I11" i="1"/>
  <c r="L10" i="1"/>
  <c r="I10" i="1"/>
  <c r="L9" i="1"/>
  <c r="I9" i="1"/>
  <c r="L8" i="1"/>
  <c r="A2" i="1"/>
  <c r="R5" i="1" s="1"/>
  <c r="I39" i="1" l="1"/>
  <c r="L41" i="1" s="1"/>
  <c r="L39" i="1"/>
  <c r="L40" i="1" s="1"/>
  <c r="L43" i="1" s="1"/>
  <c r="A10" i="1"/>
  <c r="L46" i="1" l="1"/>
  <c r="B10" i="1"/>
  <c r="A11" i="1"/>
  <c r="A12" i="1" l="1"/>
  <c r="B11" i="1"/>
  <c r="A13" i="1" l="1"/>
  <c r="B12" i="1"/>
  <c r="A14" i="1" l="1"/>
  <c r="B13" i="1"/>
  <c r="A15" i="1" l="1"/>
  <c r="B15" i="1" s="1"/>
  <c r="B14" i="1"/>
  <c r="A16" i="1"/>
  <c r="B16" i="1" s="1"/>
  <c r="A17" i="1" l="1"/>
  <c r="B17" i="1" s="1"/>
  <c r="A18" i="1" l="1"/>
  <c r="B18" i="1" s="1"/>
  <c r="A19" i="1" l="1"/>
  <c r="B19" i="1" s="1"/>
  <c r="A20" i="1" l="1"/>
  <c r="B20" i="1" s="1"/>
  <c r="A21" i="1" l="1"/>
  <c r="B21" i="1" s="1"/>
  <c r="A22" i="1" l="1"/>
  <c r="B22" i="1" s="1"/>
  <c r="A23" i="1" l="1"/>
  <c r="B23" i="1" s="1"/>
  <c r="A24" i="1" l="1"/>
  <c r="B24" i="1" s="1"/>
  <c r="A25" i="1" l="1"/>
  <c r="B25" i="1" s="1"/>
  <c r="A26" i="1" l="1"/>
  <c r="B26" i="1" s="1"/>
  <c r="A27" i="1" l="1"/>
  <c r="B27" i="1" s="1"/>
  <c r="A28" i="1" l="1"/>
  <c r="B28" i="1" s="1"/>
  <c r="A29" i="1" l="1"/>
  <c r="B29" i="1" s="1"/>
  <c r="A30" i="1" l="1"/>
  <c r="B30" i="1" s="1"/>
  <c r="A31" i="1" l="1"/>
  <c r="B31" i="1" s="1"/>
  <c r="A32" i="1" l="1"/>
  <c r="B32" i="1" s="1"/>
  <c r="A33" i="1" l="1"/>
  <c r="B33" i="1" s="1"/>
  <c r="A34" i="1" l="1"/>
  <c r="B34" i="1" s="1"/>
  <c r="A35" i="1" l="1"/>
  <c r="B35" i="1" s="1"/>
</calcChain>
</file>

<file path=xl/sharedStrings.xml><?xml version="1.0" encoding="utf-8"?>
<sst xmlns="http://schemas.openxmlformats.org/spreadsheetml/2006/main" count="110" uniqueCount="86">
  <si>
    <t xml:space="preserve">Nom du travailleur : </t>
  </si>
  <si>
    <t>nouveau</t>
  </si>
  <si>
    <t>Justification - Remarques</t>
  </si>
  <si>
    <r>
      <rPr>
        <b/>
        <sz val="8"/>
        <rFont val="Calibri"/>
        <family val="2"/>
        <scheme val="minor"/>
      </rPr>
      <t>P</t>
    </r>
    <r>
      <rPr>
        <sz val="8"/>
        <rFont val="Calibri"/>
        <family val="2"/>
        <scheme val="minor"/>
      </rPr>
      <t xml:space="preserve"> = Prest. De base -</t>
    </r>
    <r>
      <rPr>
        <b/>
        <sz val="8"/>
        <rFont val="Calibri"/>
        <family val="2"/>
        <scheme val="minor"/>
      </rPr>
      <t>R</t>
    </r>
    <r>
      <rPr>
        <sz val="8"/>
        <rFont val="Calibri"/>
        <family val="2"/>
        <scheme val="minor"/>
      </rPr>
      <t xml:space="preserve"> = Récupération- </t>
    </r>
    <r>
      <rPr>
        <b/>
        <sz val="8"/>
        <rFont val="Calibri"/>
        <family val="2"/>
        <scheme val="minor"/>
      </rPr>
      <t>RF</t>
    </r>
    <r>
      <rPr>
        <sz val="8"/>
        <rFont val="Calibri"/>
        <family val="2"/>
        <scheme val="minor"/>
      </rPr>
      <t xml:space="preserve"> = Remplacement jour férié - </t>
    </r>
    <r>
      <rPr>
        <b/>
        <sz val="8"/>
        <rFont val="Calibri"/>
        <family val="2"/>
        <scheme val="minor"/>
      </rPr>
      <t>CVP</t>
    </r>
    <r>
      <rPr>
        <sz val="8"/>
        <rFont val="Calibri"/>
        <family val="2"/>
        <scheme val="minor"/>
      </rPr>
      <t xml:space="preserve">= convenance personnelle- </t>
    </r>
    <r>
      <rPr>
        <b/>
        <sz val="8"/>
        <rFont val="Calibri"/>
        <family val="2"/>
        <scheme val="minor"/>
      </rPr>
      <t>CI</t>
    </r>
    <r>
      <rPr>
        <sz val="8"/>
        <rFont val="Calibri"/>
        <family val="2"/>
        <scheme val="minor"/>
      </rPr>
      <t xml:space="preserve">= jour de circonstance légal- </t>
    </r>
    <r>
      <rPr>
        <b/>
        <sz val="8"/>
        <rFont val="Calibri"/>
        <family val="2"/>
        <scheme val="minor"/>
      </rPr>
      <t>C</t>
    </r>
    <r>
      <rPr>
        <sz val="8"/>
        <rFont val="Calibri"/>
        <family val="2"/>
        <scheme val="minor"/>
      </rPr>
      <t xml:space="preserve"> = Camps - </t>
    </r>
    <r>
      <rPr>
        <b/>
        <sz val="8"/>
        <rFont val="Calibri"/>
        <family val="2"/>
        <scheme val="minor"/>
      </rPr>
      <t>CM</t>
    </r>
    <r>
      <rPr>
        <sz val="8"/>
        <rFont val="Calibri"/>
        <family val="2"/>
        <scheme val="minor"/>
      </rPr>
      <t xml:space="preserve"> = Cert. Médical -</t>
    </r>
    <r>
      <rPr>
        <b/>
        <sz val="8"/>
        <rFont val="Calibri"/>
        <family val="2"/>
        <scheme val="minor"/>
      </rPr>
      <t xml:space="preserve"> MX</t>
    </r>
    <r>
      <rPr>
        <sz val="8"/>
        <rFont val="Calibri"/>
        <family val="2"/>
        <scheme val="minor"/>
      </rPr>
      <t xml:space="preserve"> = Mission ext - </t>
    </r>
    <r>
      <rPr>
        <b/>
        <sz val="8"/>
        <rFont val="Calibri"/>
        <family val="2"/>
        <scheme val="minor"/>
      </rPr>
      <t>N</t>
    </r>
    <r>
      <rPr>
        <sz val="8"/>
        <rFont val="Calibri"/>
        <family val="2"/>
        <scheme val="minor"/>
      </rPr>
      <t xml:space="preserve"> = nuit -</t>
    </r>
    <r>
      <rPr>
        <b/>
        <sz val="8"/>
        <rFont val="Calibri"/>
        <family val="2"/>
        <scheme val="minor"/>
      </rPr>
      <t xml:space="preserve"> RPL</t>
    </r>
    <r>
      <rPr>
        <sz val="8"/>
        <rFont val="Calibri"/>
        <family val="2"/>
        <scheme val="minor"/>
      </rPr>
      <t xml:space="preserve"> = Remplacement pied levé - </t>
    </r>
    <r>
      <rPr>
        <b/>
        <sz val="8"/>
        <rFont val="Calibri"/>
        <family val="2"/>
        <scheme val="minor"/>
      </rPr>
      <t>FO</t>
    </r>
    <r>
      <rPr>
        <sz val="8"/>
        <rFont val="Calibri"/>
        <family val="2"/>
        <scheme val="minor"/>
      </rPr>
      <t xml:space="preserve"> = formation - </t>
    </r>
    <r>
      <rPr>
        <b/>
        <sz val="8"/>
        <rFont val="Calibri"/>
        <family val="2"/>
        <scheme val="minor"/>
      </rPr>
      <t>CE</t>
    </r>
    <r>
      <rPr>
        <sz val="8"/>
        <rFont val="Calibri"/>
        <family val="2"/>
        <scheme val="minor"/>
      </rPr>
      <t xml:space="preserve"> = Congé éducation- </t>
    </r>
    <r>
      <rPr>
        <b/>
        <sz val="8"/>
        <rFont val="Calibri"/>
        <family val="2"/>
        <scheme val="minor"/>
      </rPr>
      <t>AT</t>
    </r>
    <r>
      <rPr>
        <sz val="8"/>
        <rFont val="Calibri"/>
        <family val="2"/>
        <scheme val="minor"/>
      </rPr>
      <t xml:space="preserve"> = accident de travail</t>
    </r>
  </si>
  <si>
    <t>Nom du travailleur :</t>
  </si>
  <si>
    <t>horaire du mois de mai 2022</t>
  </si>
  <si>
    <t>Trajets</t>
  </si>
  <si>
    <t>Déplacements Mission</t>
  </si>
  <si>
    <t>date</t>
  </si>
  <si>
    <t>jours</t>
  </si>
  <si>
    <t>début</t>
  </si>
  <si>
    <t>fin</t>
  </si>
  <si>
    <t>H Nuit cal</t>
  </si>
  <si>
    <t>h. nuit</t>
  </si>
  <si>
    <t>CP - CCS - CA - CI -CVP- Fériés</t>
  </si>
  <si>
    <t>total</t>
  </si>
  <si>
    <t>Aller</t>
  </si>
  <si>
    <t>CP</t>
  </si>
  <si>
    <t>CCS</t>
  </si>
  <si>
    <t>CA</t>
  </si>
  <si>
    <t>Type Véhicules :</t>
  </si>
  <si>
    <t>Début de nuit</t>
  </si>
  <si>
    <t xml:space="preserve">Fin de nuit </t>
  </si>
  <si>
    <t xml:space="preserve">P   </t>
  </si>
  <si>
    <t>immatriculation:</t>
  </si>
  <si>
    <t>P</t>
  </si>
  <si>
    <t>N</t>
  </si>
  <si>
    <t>Assurance individuelle :</t>
  </si>
  <si>
    <t>N+P</t>
  </si>
  <si>
    <t>trajet</t>
  </si>
  <si>
    <t>motif</t>
  </si>
  <si>
    <t>Kms</t>
  </si>
  <si>
    <t>justification emploi voiture personnelle</t>
  </si>
  <si>
    <t>P+N</t>
  </si>
  <si>
    <t>Ascension</t>
  </si>
  <si>
    <t>Total frais professionnels à payer</t>
  </si>
  <si>
    <t>Heures à prester</t>
  </si>
  <si>
    <t>Heures prestées</t>
  </si>
  <si>
    <t>Reste</t>
  </si>
  <si>
    <t>dont</t>
  </si>
  <si>
    <t>prestations de nuit</t>
  </si>
  <si>
    <t>prestations dimanche</t>
  </si>
  <si>
    <t>Solde du mois :</t>
  </si>
  <si>
    <t>Signature du travailleur :</t>
  </si>
  <si>
    <t>Signature du responsable :</t>
  </si>
  <si>
    <t>Solde horaire total</t>
  </si>
  <si>
    <t>au 30/04/22</t>
  </si>
  <si>
    <t>Cadre réservé au service du personnel</t>
  </si>
  <si>
    <t>Droit de CP - 2022</t>
  </si>
  <si>
    <t>Droit de CCS - 2021&amp;2022</t>
  </si>
  <si>
    <t>(3 le 31/01 &amp; 1 le 31/03)</t>
  </si>
  <si>
    <t>Droit de CA - 2021&amp;2022</t>
  </si>
  <si>
    <t>(le 31/01)</t>
  </si>
  <si>
    <t>Nombre de jours ouvrables :</t>
  </si>
  <si>
    <t>Valeur d'une journée :</t>
  </si>
  <si>
    <t>Mois</t>
  </si>
  <si>
    <t>Heures</t>
  </si>
  <si>
    <t>Frais professionnels</t>
  </si>
  <si>
    <t>nuit</t>
  </si>
  <si>
    <t>dimanche</t>
  </si>
  <si>
    <t>A/R</t>
  </si>
  <si>
    <t>kms</t>
  </si>
  <si>
    <t>à payer</t>
  </si>
  <si>
    <t>Totaux</t>
  </si>
  <si>
    <t>Solde horaire décembre 2021</t>
  </si>
  <si>
    <t>Tot à prester</t>
  </si>
  <si>
    <t>Tot presté</t>
  </si>
  <si>
    <t>solde mois</t>
  </si>
  <si>
    <t>solde total</t>
  </si>
  <si>
    <t>Jours Fériés</t>
  </si>
  <si>
    <t>Fête</t>
  </si>
  <si>
    <t>Date</t>
  </si>
  <si>
    <t>Jour de l'An</t>
  </si>
  <si>
    <t>Vendredi Saint</t>
  </si>
  <si>
    <t>Lundi de Pâques</t>
  </si>
  <si>
    <t>Fête du travail</t>
  </si>
  <si>
    <t xml:space="preserve">Victoire 1945 </t>
  </si>
  <si>
    <t>Jeudi de l'ascension</t>
  </si>
  <si>
    <t>Lundi de Pentecôte</t>
  </si>
  <si>
    <t>Fête nationale</t>
  </si>
  <si>
    <t>Assomption</t>
  </si>
  <si>
    <t>Toussaint</t>
  </si>
  <si>
    <t xml:space="preserve">Armistice 1918 </t>
  </si>
  <si>
    <t>Jour de Noël</t>
  </si>
  <si>
    <t>Saint-Étienne</t>
  </si>
  <si>
    <t>Récapitulatif 2022 -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</si>
</sst>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:mm"/>
    <numFmt numFmtId="165" formatCode="h:mm"/>
    <numFmt numFmtId="166" formatCode="dddd"/>
    <numFmt numFmtId="167" formatCode="h:mm:ss;@"/>
    <numFmt numFmtId="168" formatCode="0.00_ ;[Red]\-0.00\ "/>
  </numFmts>
  <fonts count="18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rgb="FF7030A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b/>
      <u/>
      <sz val="14"/>
      <color theme="7" tint="-0.249977111117893"/>
      <name val="Baskerville Old Face"/>
      <family val="1"/>
    </font>
    <font>
      <sz val="12"/>
      <name val="Baskerville Old Face"/>
      <family val="1"/>
    </font>
    <font>
      <b/>
      <sz val="14"/>
      <color rgb="FF0070C0"/>
      <name val="Baskerville Old Face"/>
      <family val="1"/>
    </font>
    <font>
      <sz val="12"/>
      <color rgb="FFD60093"/>
      <name val="Baskerville Old Face"/>
      <family val="1"/>
    </font>
    <font>
      <b/>
      <sz val="14"/>
      <color rgb="FF00B050"/>
      <name val="Baskerville Old Face"/>
      <family val="1"/>
    </font>
  </fonts>
  <fills count="1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00B050"/>
      </left>
      <right style="thin">
        <color rgb="FF00B050"/>
      </right>
      <top style="medium">
        <color rgb="FF00B050"/>
      </top>
      <bottom style="medium">
        <color auto="1"/>
      </bottom>
      <diagonal/>
    </border>
    <border>
      <left style="thin">
        <color rgb="FF00B050"/>
      </left>
      <right style="thin">
        <color rgb="FF00B050"/>
      </right>
      <top style="medium">
        <color rgb="FF00B050"/>
      </top>
      <bottom style="medium">
        <color auto="1"/>
      </bottom>
      <diagonal/>
    </border>
    <border>
      <left style="thin">
        <color rgb="FF00B050"/>
      </left>
      <right/>
      <top style="medium">
        <color rgb="FF00B050"/>
      </top>
      <bottom style="medium">
        <color auto="1"/>
      </bottom>
      <diagonal/>
    </border>
    <border>
      <left/>
      <right style="medium">
        <color rgb="FF00B050"/>
      </right>
      <top style="medium">
        <color rgb="FF00B050"/>
      </top>
      <bottom style="medium">
        <color auto="1"/>
      </bottom>
      <diagonal/>
    </border>
    <border>
      <left style="medium">
        <color rgb="FF00B050"/>
      </left>
      <right style="thin">
        <color rgb="FF00B050"/>
      </right>
      <top/>
      <bottom style="thin">
        <color auto="1"/>
      </bottom>
      <diagonal/>
    </border>
    <border>
      <left style="thin">
        <color rgb="FF00B050"/>
      </left>
      <right style="thin">
        <color rgb="FF00B050"/>
      </right>
      <top/>
      <bottom style="thin">
        <color auto="1"/>
      </bottom>
      <diagonal/>
    </border>
    <border>
      <left style="thin">
        <color rgb="FF00B050"/>
      </left>
      <right/>
      <top/>
      <bottom style="thin">
        <color auto="1"/>
      </bottom>
      <diagonal/>
    </border>
    <border>
      <left/>
      <right style="medium">
        <color rgb="FF00B050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rgb="FF00B050"/>
      </left>
      <right style="thin">
        <color rgb="FF00B050"/>
      </right>
      <top style="thin">
        <color auto="1"/>
      </top>
      <bottom style="thin">
        <color auto="1"/>
      </bottom>
      <diagonal/>
    </border>
    <border>
      <left style="thin">
        <color rgb="FF00B050"/>
      </left>
      <right style="thin">
        <color rgb="FF00B050"/>
      </right>
      <top style="thin">
        <color auto="1"/>
      </top>
      <bottom style="thin">
        <color auto="1"/>
      </bottom>
      <diagonal/>
    </border>
    <border>
      <left style="thin">
        <color rgb="FF00B050"/>
      </left>
      <right/>
      <top style="thin">
        <color auto="1"/>
      </top>
      <bottom style="thin">
        <color auto="1"/>
      </bottom>
      <diagonal/>
    </border>
    <border>
      <left/>
      <right style="medium">
        <color rgb="FF00B050"/>
      </right>
      <top style="thin">
        <color auto="1"/>
      </top>
      <bottom style="thin">
        <color auto="1"/>
      </bottom>
      <diagonal/>
    </border>
    <border>
      <left style="medium">
        <color rgb="FF00B050"/>
      </left>
      <right style="thin">
        <color rgb="FF00B050"/>
      </right>
      <top style="thin">
        <color auto="1"/>
      </top>
      <bottom style="medium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auto="1"/>
      </top>
      <bottom style="medium">
        <color rgb="FF00B050"/>
      </bottom>
      <diagonal/>
    </border>
    <border>
      <left style="thin">
        <color rgb="FF00B050"/>
      </left>
      <right/>
      <top style="thin">
        <color auto="1"/>
      </top>
      <bottom style="medium">
        <color rgb="FF00B050"/>
      </bottom>
      <diagonal/>
    </border>
    <border>
      <left/>
      <right style="medium">
        <color rgb="FF00B050"/>
      </right>
      <top style="thin">
        <color auto="1"/>
      </top>
      <bottom style="medium">
        <color rgb="FF00B050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15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0" fillId="0" borderId="5" xfId="0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0" xfId="0" applyFont="1"/>
    <xf numFmtId="0" fontId="1" fillId="3" borderId="9" xfId="0" applyFont="1" applyFill="1" applyBorder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5" fillId="4" borderId="9" xfId="0" applyFont="1" applyFill="1" applyBorder="1"/>
    <xf numFmtId="0" fontId="1" fillId="5" borderId="13" xfId="0" applyFont="1" applyFill="1" applyBorder="1" applyAlignment="1">
      <alignment horizontal="center"/>
    </xf>
    <xf numFmtId="0" fontId="1" fillId="3" borderId="13" xfId="0" applyFont="1" applyFill="1" applyBorder="1"/>
    <xf numFmtId="0" fontId="3" fillId="3" borderId="14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9" xfId="0" applyFont="1" applyBorder="1"/>
    <xf numFmtId="0" fontId="7" fillId="6" borderId="1" xfId="0" applyFont="1" applyFill="1" applyBorder="1"/>
    <xf numFmtId="0" fontId="1" fillId="6" borderId="2" xfId="0" applyFont="1" applyFill="1" applyBorder="1" applyProtection="1">
      <protection locked="0"/>
    </xf>
    <xf numFmtId="0" fontId="1" fillId="6" borderId="3" xfId="0" applyFont="1" applyFill="1" applyBorder="1" applyProtection="1">
      <protection locked="0"/>
    </xf>
    <xf numFmtId="0" fontId="1" fillId="4" borderId="9" xfId="0" applyFont="1" applyFill="1" applyBorder="1"/>
    <xf numFmtId="0" fontId="1" fillId="5" borderId="9" xfId="0" applyFont="1" applyFill="1" applyBorder="1"/>
    <xf numFmtId="0" fontId="1" fillId="5" borderId="13" xfId="0" applyFont="1" applyFill="1" applyBorder="1"/>
    <xf numFmtId="0" fontId="3" fillId="3" borderId="17" xfId="0" applyFont="1" applyFill="1" applyBorder="1" applyAlignment="1">
      <alignment horizontal="center" vertical="center" wrapText="1"/>
    </xf>
    <xf numFmtId="0" fontId="1" fillId="7" borderId="15" xfId="0" applyFont="1" applyFill="1" applyBorder="1"/>
    <xf numFmtId="0" fontId="1" fillId="7" borderId="9" xfId="0" applyFont="1" applyFill="1" applyBorder="1"/>
    <xf numFmtId="0" fontId="1" fillId="6" borderId="4" xfId="0" applyFont="1" applyFill="1" applyBorder="1"/>
    <xf numFmtId="0" fontId="1" fillId="6" borderId="0" xfId="0" applyFont="1" applyFill="1" applyProtection="1">
      <protection locked="0"/>
    </xf>
    <xf numFmtId="0" fontId="1" fillId="6" borderId="9" xfId="0" applyFont="1" applyFill="1" applyBorder="1" applyProtection="1">
      <protection locked="0"/>
    </xf>
    <xf numFmtId="16" fontId="0" fillId="4" borderId="9" xfId="0" applyNumberFormat="1" applyFill="1" applyBorder="1"/>
    <xf numFmtId="164" fontId="0" fillId="3" borderId="9" xfId="0" applyNumberFormat="1" applyFill="1" applyBorder="1"/>
    <xf numFmtId="1" fontId="0" fillId="7" borderId="9" xfId="0" applyNumberFormat="1" applyFill="1" applyBorder="1" applyProtection="1">
      <protection locked="0"/>
    </xf>
    <xf numFmtId="0" fontId="1" fillId="6" borderId="18" xfId="0" applyFont="1" applyFill="1" applyBorder="1"/>
    <xf numFmtId="0" fontId="1" fillId="6" borderId="5" xfId="0" applyFont="1" applyFill="1" applyBorder="1" applyProtection="1">
      <protection locked="0"/>
    </xf>
    <xf numFmtId="0" fontId="2" fillId="0" borderId="0" xfId="0" applyFont="1"/>
    <xf numFmtId="165" fontId="0" fillId="0" borderId="9" xfId="0" applyNumberFormat="1" applyBorder="1" applyProtection="1">
      <protection locked="0"/>
    </xf>
    <xf numFmtId="165" fontId="0" fillId="8" borderId="9" xfId="0" applyNumberFormat="1" applyFill="1" applyBorder="1" applyProtection="1">
      <protection locked="0"/>
    </xf>
    <xf numFmtId="164" fontId="0" fillId="0" borderId="9" xfId="0" applyNumberFormat="1" applyBorder="1" applyProtection="1">
      <protection locked="0"/>
    </xf>
    <xf numFmtId="0" fontId="2" fillId="9" borderId="9" xfId="0" applyFont="1" applyFill="1" applyBorder="1" applyAlignment="1" applyProtection="1">
      <alignment wrapText="1"/>
      <protection locked="0"/>
    </xf>
    <xf numFmtId="20" fontId="0" fillId="0" borderId="0" xfId="0" applyNumberFormat="1"/>
    <xf numFmtId="20" fontId="0" fillId="8" borderId="9" xfId="0" applyNumberFormat="1" applyFill="1" applyBorder="1"/>
    <xf numFmtId="165" fontId="0" fillId="9" borderId="9" xfId="0" applyNumberFormat="1" applyFill="1" applyBorder="1" applyProtection="1">
      <protection locked="0"/>
    </xf>
    <xf numFmtId="164" fontId="0" fillId="9" borderId="9" xfId="0" applyNumberFormat="1" applyFill="1" applyBorder="1" applyProtection="1">
      <protection locked="0"/>
    </xf>
    <xf numFmtId="0" fontId="0" fillId="9" borderId="9" xfId="0" applyFill="1" applyBorder="1" applyAlignment="1" applyProtection="1">
      <alignment wrapText="1"/>
      <protection locked="0"/>
    </xf>
    <xf numFmtId="165" fontId="2" fillId="9" borderId="9" xfId="0" applyNumberFormat="1" applyFont="1" applyFill="1" applyBorder="1" applyProtection="1">
      <protection locked="0"/>
    </xf>
    <xf numFmtId="0" fontId="1" fillId="6" borderId="6" xfId="0" applyFont="1" applyFill="1" applyBorder="1"/>
    <xf numFmtId="0" fontId="1" fillId="6" borderId="7" xfId="0" applyFont="1" applyFill="1" applyBorder="1" applyProtection="1">
      <protection locked="0"/>
    </xf>
    <xf numFmtId="0" fontId="1" fillId="6" borderId="8" xfId="0" applyFont="1" applyFill="1" applyBorder="1" applyProtection="1">
      <protection locked="0"/>
    </xf>
    <xf numFmtId="0" fontId="6" fillId="0" borderId="16" xfId="0" applyFont="1" applyBorder="1"/>
    <xf numFmtId="14" fontId="1" fillId="0" borderId="9" xfId="0" applyNumberFormat="1" applyFont="1" applyBorder="1" applyProtection="1">
      <protection locked="0"/>
    </xf>
    <xf numFmtId="0" fontId="1" fillId="0" borderId="9" xfId="0" applyFont="1" applyBorder="1" applyProtection="1">
      <protection locked="0"/>
    </xf>
    <xf numFmtId="16" fontId="1" fillId="0" borderId="9" xfId="0" applyNumberFormat="1" applyFont="1" applyBorder="1" applyProtection="1"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2" fontId="8" fillId="0" borderId="0" xfId="0" applyNumberFormat="1" applyFont="1" applyProtection="1">
      <protection locked="0"/>
    </xf>
    <xf numFmtId="16" fontId="0" fillId="9" borderId="19" xfId="0" applyNumberFormat="1" applyFill="1" applyBorder="1"/>
    <xf numFmtId="0" fontId="0" fillId="9" borderId="20" xfId="0" applyFill="1" applyBorder="1"/>
    <xf numFmtId="164" fontId="0" fillId="9" borderId="20" xfId="0" applyNumberFormat="1" applyFill="1" applyBorder="1"/>
    <xf numFmtId="0" fontId="0" fillId="0" borderId="20" xfId="0" applyBorder="1" applyProtection="1">
      <protection locked="0"/>
    </xf>
    <xf numFmtId="0" fontId="0" fillId="0" borderId="21" xfId="0" applyBorder="1"/>
    <xf numFmtId="0" fontId="0" fillId="0" borderId="22" xfId="0" applyBorder="1"/>
    <xf numFmtId="1" fontId="0" fillId="7" borderId="23" xfId="0" applyNumberFormat="1" applyFill="1" applyBorder="1"/>
    <xf numFmtId="1" fontId="0" fillId="7" borderId="20" xfId="0" applyNumberFormat="1" applyFill="1" applyBorder="1"/>
    <xf numFmtId="0" fontId="0" fillId="0" borderId="24" xfId="0" applyBorder="1"/>
    <xf numFmtId="0" fontId="0" fillId="0" borderId="10" xfId="0" applyBorder="1"/>
    <xf numFmtId="0" fontId="0" fillId="0" borderId="9" xfId="0" applyBorder="1"/>
    <xf numFmtId="2" fontId="9" fillId="0" borderId="9" xfId="0" applyNumberFormat="1" applyFont="1" applyBorder="1"/>
    <xf numFmtId="0" fontId="9" fillId="0" borderId="9" xfId="0" applyFont="1" applyBorder="1"/>
    <xf numFmtId="0" fontId="0" fillId="0" borderId="25" xfId="0" applyBorder="1"/>
    <xf numFmtId="0" fontId="0" fillId="0" borderId="26" xfId="0" applyBorder="1"/>
    <xf numFmtId="1" fontId="2" fillId="7" borderId="15" xfId="0" applyNumberFormat="1" applyFont="1" applyFill="1" applyBorder="1"/>
    <xf numFmtId="1" fontId="2" fillId="7" borderId="9" xfId="0" applyNumberFormat="1" applyFont="1" applyFill="1" applyBorder="1"/>
    <xf numFmtId="0" fontId="0" fillId="0" borderId="9" xfId="0" applyBorder="1" applyProtection="1">
      <protection locked="0"/>
    </xf>
    <xf numFmtId="0" fontId="0" fillId="0" borderId="15" xfId="0" applyBorder="1"/>
    <xf numFmtId="0" fontId="2" fillId="0" borderId="13" xfId="0" applyFont="1" applyBorder="1"/>
    <xf numFmtId="0" fontId="2" fillId="0" borderId="15" xfId="0" applyFont="1" applyBorder="1"/>
    <xf numFmtId="0" fontId="2" fillId="0" borderId="9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Protection="1">
      <protection locked="0"/>
    </xf>
    <xf numFmtId="164" fontId="0" fillId="0" borderId="0" xfId="0" applyNumberFormat="1" applyProtection="1">
      <protection locked="0"/>
    </xf>
    <xf numFmtId="1" fontId="0" fillId="7" borderId="15" xfId="0" applyNumberFormat="1" applyFill="1" applyBorder="1"/>
    <xf numFmtId="2" fontId="10" fillId="0" borderId="9" xfId="0" applyNumberFormat="1" applyFont="1" applyBorder="1"/>
    <xf numFmtId="2" fontId="0" fillId="0" borderId="9" xfId="0" applyNumberFormat="1" applyBorder="1"/>
    <xf numFmtId="0" fontId="2" fillId="0" borderId="26" xfId="0" applyFont="1" applyBorder="1" applyAlignment="1">
      <alignment horizontal="left"/>
    </xf>
    <xf numFmtId="164" fontId="0" fillId="2" borderId="27" xfId="0" applyNumberFormat="1" applyFill="1" applyBorder="1" applyAlignment="1">
      <alignment horizontal="right"/>
    </xf>
    <xf numFmtId="0" fontId="2" fillId="0" borderId="9" xfId="0" applyFont="1" applyBorder="1"/>
    <xf numFmtId="164" fontId="0" fillId="0" borderId="15" xfId="0" applyNumberFormat="1" applyBorder="1"/>
    <xf numFmtId="0" fontId="9" fillId="0" borderId="15" xfId="0" applyFont="1" applyBorder="1"/>
    <xf numFmtId="2" fontId="9" fillId="0" borderId="15" xfId="0" applyNumberFormat="1" applyFont="1" applyBorder="1"/>
    <xf numFmtId="0" fontId="0" fillId="0" borderId="28" xfId="0" applyBorder="1"/>
    <xf numFmtId="0" fontId="0" fillId="0" borderId="12" xfId="0" applyBorder="1"/>
    <xf numFmtId="0" fontId="0" fillId="0" borderId="29" xfId="0" applyBorder="1"/>
    <xf numFmtId="0" fontId="2" fillId="0" borderId="1" xfId="0" applyFont="1" applyBorder="1"/>
    <xf numFmtId="0" fontId="0" fillId="0" borderId="11" xfId="0" applyBorder="1"/>
    <xf numFmtId="0" fontId="9" fillId="0" borderId="27" xfId="0" applyFont="1" applyBorder="1" applyAlignment="1">
      <alignment horizontal="right"/>
    </xf>
    <xf numFmtId="0" fontId="9" fillId="0" borderId="26" xfId="0" applyFont="1" applyBorder="1" applyAlignment="1">
      <alignment horizontal="right"/>
    </xf>
    <xf numFmtId="164" fontId="0" fillId="0" borderId="15" xfId="0" applyNumberFormat="1" applyBorder="1" applyAlignment="1">
      <alignment horizontal="right"/>
    </xf>
    <xf numFmtId="0" fontId="0" fillId="0" borderId="4" xfId="0" applyBorder="1"/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2" fontId="11" fillId="0" borderId="18" xfId="0" applyNumberFormat="1" applyFont="1" applyBorder="1" applyAlignment="1">
      <alignment horizontal="center"/>
    </xf>
    <xf numFmtId="2" fontId="10" fillId="0" borderId="25" xfId="0" applyNumberFormat="1" applyFont="1" applyBorder="1" applyAlignment="1">
      <alignment horizontal="center"/>
    </xf>
    <xf numFmtId="0" fontId="9" fillId="0" borderId="25" xfId="0" applyFont="1" applyBorder="1" applyAlignment="1">
      <alignment horizontal="right"/>
    </xf>
    <xf numFmtId="0" fontId="0" fillId="0" borderId="32" xfId="0" applyBorder="1"/>
    <xf numFmtId="0" fontId="2" fillId="0" borderId="33" xfId="0" applyFont="1" applyBorder="1" applyAlignment="1">
      <alignment horizontal="center"/>
    </xf>
    <xf numFmtId="14" fontId="2" fillId="0" borderId="34" xfId="0" applyNumberFormat="1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20" fontId="0" fillId="0" borderId="15" xfId="0" applyNumberFormat="1" applyBorder="1"/>
    <xf numFmtId="0" fontId="0" fillId="0" borderId="35" xfId="0" applyBorder="1"/>
    <xf numFmtId="0" fontId="0" fillId="0" borderId="16" xfId="0" applyBorder="1"/>
    <xf numFmtId="0" fontId="0" fillId="0" borderId="36" xfId="0" applyBorder="1"/>
    <xf numFmtId="0" fontId="0" fillId="0" borderId="17" xfId="0" applyBorder="1"/>
    <xf numFmtId="0" fontId="0" fillId="0" borderId="33" xfId="0" applyBorder="1"/>
    <xf numFmtId="0" fontId="0" fillId="0" borderId="37" xfId="0" applyBorder="1"/>
    <xf numFmtId="0" fontId="0" fillId="0" borderId="34" xfId="0" applyBorder="1"/>
    <xf numFmtId="0" fontId="0" fillId="0" borderId="38" xfId="0" applyBorder="1"/>
    <xf numFmtId="0" fontId="0" fillId="0" borderId="39" xfId="0" applyBorder="1"/>
    <xf numFmtId="0" fontId="9" fillId="0" borderId="0" xfId="0" applyFont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30" xfId="0" applyBorder="1" applyProtection="1">
      <protection locked="0"/>
    </xf>
    <xf numFmtId="0" fontId="0" fillId="0" borderId="22" xfId="0" applyBorder="1" applyProtection="1">
      <protection locked="0"/>
    </xf>
    <xf numFmtId="0" fontId="12" fillId="0" borderId="22" xfId="0" applyFont="1" applyBorder="1" applyProtection="1">
      <protection locked="0"/>
    </xf>
    <xf numFmtId="0" fontId="0" fillId="0" borderId="31" xfId="0" applyBorder="1" applyProtection="1">
      <protection locked="0"/>
    </xf>
    <xf numFmtId="0" fontId="0" fillId="0" borderId="44" xfId="0" applyBorder="1" applyProtection="1">
      <protection locked="0"/>
    </xf>
    <xf numFmtId="0" fontId="0" fillId="0" borderId="45" xfId="0" applyBorder="1" applyProtection="1">
      <protection locked="0"/>
    </xf>
    <xf numFmtId="0" fontId="0" fillId="0" borderId="46" xfId="0" applyBorder="1" applyProtection="1">
      <protection locked="0"/>
    </xf>
    <xf numFmtId="0" fontId="0" fillId="0" borderId="47" xfId="0" applyBorder="1" applyProtection="1">
      <protection locked="0"/>
    </xf>
    <xf numFmtId="0" fontId="0" fillId="0" borderId="48" xfId="0" applyBorder="1" applyProtection="1">
      <protection locked="0"/>
    </xf>
    <xf numFmtId="0" fontId="0" fillId="0" borderId="26" xfId="0" applyBorder="1" applyProtection="1">
      <protection locked="0"/>
    </xf>
    <xf numFmtId="0" fontId="12" fillId="0" borderId="26" xfId="0" applyFont="1" applyBorder="1" applyProtection="1">
      <protection locked="0"/>
    </xf>
    <xf numFmtId="0" fontId="0" fillId="0" borderId="27" xfId="0" applyBorder="1" applyProtection="1">
      <protection locked="0"/>
    </xf>
    <xf numFmtId="0" fontId="0" fillId="0" borderId="49" xfId="0" applyBorder="1"/>
    <xf numFmtId="0" fontId="0" fillId="0" borderId="50" xfId="0" applyBorder="1"/>
    <xf numFmtId="0" fontId="2" fillId="0" borderId="51" xfId="0" applyFont="1" applyBorder="1"/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2" fillId="0" borderId="55" xfId="0" applyFont="1" applyBorder="1"/>
    <xf numFmtId="0" fontId="0" fillId="0" borderId="56" xfId="0" applyBorder="1"/>
    <xf numFmtId="0" fontId="2" fillId="0" borderId="4" xfId="0" applyFont="1" applyBorder="1" applyProtection="1">
      <protection locked="0"/>
    </xf>
    <xf numFmtId="0" fontId="12" fillId="0" borderId="5" xfId="0" applyFont="1" applyBorder="1" applyProtection="1">
      <protection locked="0"/>
    </xf>
    <xf numFmtId="0" fontId="2" fillId="0" borderId="6" xfId="0" applyFont="1" applyBorder="1" applyProtection="1">
      <protection locked="0"/>
    </xf>
    <xf numFmtId="20" fontId="12" fillId="0" borderId="7" xfId="0" applyNumberFormat="1" applyFont="1" applyBorder="1" applyProtection="1">
      <protection locked="0"/>
    </xf>
    <xf numFmtId="166" fontId="2" fillId="4" borderId="9" xfId="0" applyNumberFormat="1" applyFont="1" applyFill="1" applyBorder="1"/>
    <xf numFmtId="164" fontId="0" fillId="0" borderId="9" xfId="0" applyNumberFormat="1" applyFill="1" applyBorder="1" applyProtection="1">
      <protection locked="0"/>
    </xf>
    <xf numFmtId="164" fontId="0" fillId="0" borderId="9" xfId="0" applyNumberFormat="1" applyFill="1" applyBorder="1"/>
    <xf numFmtId="0" fontId="0" fillId="0" borderId="0" xfId="0" applyFill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0" fontId="2" fillId="0" borderId="9" xfId="0" applyFont="1" applyFill="1" applyBorder="1" applyAlignment="1" applyProtection="1">
      <alignment wrapText="1"/>
      <protection locked="0"/>
    </xf>
    <xf numFmtId="0" fontId="13" fillId="0" borderId="0" xfId="0" applyFont="1"/>
    <xf numFmtId="0" fontId="14" fillId="0" borderId="0" xfId="0" applyFont="1"/>
    <xf numFmtId="0" fontId="14" fillId="0" borderId="9" xfId="0" applyFont="1" applyBorder="1" applyAlignment="1">
      <alignment horizontal="center"/>
    </xf>
    <xf numFmtId="0" fontId="14" fillId="10" borderId="9" xfId="0" applyFont="1" applyFill="1" applyBorder="1" applyAlignment="1">
      <alignment horizontal="center"/>
    </xf>
    <xf numFmtId="0" fontId="14" fillId="11" borderId="9" xfId="0" applyFont="1" applyFill="1" applyBorder="1" applyAlignment="1">
      <alignment horizontal="center"/>
    </xf>
    <xf numFmtId="0" fontId="14" fillId="12" borderId="9" xfId="0" applyFont="1" applyFill="1" applyBorder="1" applyAlignment="1">
      <alignment horizontal="center"/>
    </xf>
    <xf numFmtId="0" fontId="14" fillId="0" borderId="13" xfId="0" applyFont="1" applyBorder="1" applyAlignment="1">
      <alignment horizontal="centerContinuous"/>
    </xf>
    <xf numFmtId="0" fontId="14" fillId="0" borderId="15" xfId="0" applyFont="1" applyBorder="1" applyAlignment="1">
      <alignment horizontal="centerContinuous"/>
    </xf>
    <xf numFmtId="0" fontId="14" fillId="0" borderId="37" xfId="0" applyFont="1" applyBorder="1"/>
    <xf numFmtId="167" fontId="14" fillId="10" borderId="37" xfId="0" applyNumberFormat="1" applyFont="1" applyFill="1" applyBorder="1" applyAlignment="1">
      <alignment horizontal="center"/>
    </xf>
    <xf numFmtId="0" fontId="14" fillId="11" borderId="37" xfId="0" applyFont="1" applyFill="1" applyBorder="1" applyAlignment="1">
      <alignment horizontal="center"/>
    </xf>
    <xf numFmtId="0" fontId="14" fillId="12" borderId="37" xfId="0" applyFont="1" applyFill="1" applyBorder="1" applyAlignment="1">
      <alignment horizontal="center"/>
    </xf>
    <xf numFmtId="0" fontId="14" fillId="13" borderId="37" xfId="0" applyFont="1" applyFill="1" applyBorder="1" applyAlignment="1">
      <alignment horizontal="center"/>
    </xf>
    <xf numFmtId="0" fontId="14" fillId="0" borderId="37" xfId="0" applyFont="1" applyBorder="1" applyAlignment="1">
      <alignment horizontal="center"/>
    </xf>
    <xf numFmtId="17" fontId="14" fillId="0" borderId="16" xfId="0" applyNumberFormat="1" applyFont="1" applyBorder="1"/>
    <xf numFmtId="2" fontId="14" fillId="10" borderId="16" xfId="0" applyNumberFormat="1" applyFont="1" applyFill="1" applyBorder="1"/>
    <xf numFmtId="2" fontId="14" fillId="11" borderId="16" xfId="0" applyNumberFormat="1" applyFont="1" applyFill="1" applyBorder="1"/>
    <xf numFmtId="0" fontId="14" fillId="12" borderId="16" xfId="0" applyFont="1" applyFill="1" applyBorder="1"/>
    <xf numFmtId="0" fontId="14" fillId="13" borderId="16" xfId="0" applyFont="1" applyFill="1" applyBorder="1"/>
    <xf numFmtId="2" fontId="14" fillId="0" borderId="16" xfId="0" applyNumberFormat="1" applyFont="1" applyBorder="1"/>
    <xf numFmtId="17" fontId="14" fillId="0" borderId="9" xfId="0" applyNumberFormat="1" applyFont="1" applyBorder="1"/>
    <xf numFmtId="2" fontId="14" fillId="10" borderId="9" xfId="0" applyNumberFormat="1" applyFont="1" applyFill="1" applyBorder="1"/>
    <xf numFmtId="0" fontId="14" fillId="13" borderId="9" xfId="0" applyFont="1" applyFill="1" applyBorder="1"/>
    <xf numFmtId="2" fontId="14" fillId="0" borderId="9" xfId="0" applyNumberFormat="1" applyFont="1" applyBorder="1"/>
    <xf numFmtId="2" fontId="14" fillId="10" borderId="57" xfId="0" applyNumberFormat="1" applyFont="1" applyFill="1" applyBorder="1"/>
    <xf numFmtId="2" fontId="14" fillId="11" borderId="37" xfId="0" applyNumberFormat="1" applyFont="1" applyFill="1" applyBorder="1"/>
    <xf numFmtId="0" fontId="14" fillId="12" borderId="37" xfId="0" applyFont="1" applyFill="1" applyBorder="1"/>
    <xf numFmtId="0" fontId="14" fillId="13" borderId="37" xfId="0" applyFont="1" applyFill="1" applyBorder="1"/>
    <xf numFmtId="2" fontId="14" fillId="0" borderId="37" xfId="0" applyNumberFormat="1" applyFont="1" applyBorder="1"/>
    <xf numFmtId="0" fontId="15" fillId="0" borderId="16" xfId="0" applyFont="1" applyBorder="1"/>
    <xf numFmtId="2" fontId="15" fillId="10" borderId="16" xfId="0" applyNumberFormat="1" applyFont="1" applyFill="1" applyBorder="1"/>
    <xf numFmtId="2" fontId="15" fillId="11" borderId="16" xfId="0" applyNumberFormat="1" applyFont="1" applyFill="1" applyBorder="1"/>
    <xf numFmtId="0" fontId="15" fillId="12" borderId="16" xfId="0" applyFont="1" applyFill="1" applyBorder="1"/>
    <xf numFmtId="0" fontId="15" fillId="13" borderId="16" xfId="0" applyFont="1" applyFill="1" applyBorder="1"/>
    <xf numFmtId="2" fontId="15" fillId="0" borderId="16" xfId="0" applyNumberFormat="1" applyFont="1" applyBorder="1"/>
    <xf numFmtId="0" fontId="14" fillId="0" borderId="9" xfId="0" applyFont="1" applyBorder="1"/>
    <xf numFmtId="0" fontId="16" fillId="0" borderId="9" xfId="0" applyFont="1" applyBorder="1"/>
    <xf numFmtId="2" fontId="16" fillId="0" borderId="9" xfId="0" applyNumberFormat="1" applyFont="1" applyBorder="1"/>
    <xf numFmtId="168" fontId="14" fillId="0" borderId="16" xfId="0" applyNumberFormat="1" applyFont="1" applyBorder="1"/>
    <xf numFmtId="168" fontId="14" fillId="0" borderId="9" xfId="0" applyNumberFormat="1" applyFont="1" applyBorder="1"/>
    <xf numFmtId="168" fontId="14" fillId="0" borderId="37" xfId="0" applyNumberFormat="1" applyFont="1" applyBorder="1"/>
    <xf numFmtId="0" fontId="17" fillId="0" borderId="16" xfId="0" applyFont="1" applyBorder="1"/>
    <xf numFmtId="2" fontId="17" fillId="0" borderId="16" xfId="0" applyNumberFormat="1" applyFont="1" applyBorder="1"/>
    <xf numFmtId="168" fontId="17" fillId="0" borderId="16" xfId="0" applyNumberFormat="1" applyFont="1" applyBorder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11" xfId="0" applyFill="1" applyBorder="1" applyAlignment="1">
      <alignment horizont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14" fontId="0" fillId="0" borderId="0" xfId="0" applyNumberFormat="1"/>
  </cellXfs>
  <cellStyles count="2">
    <cellStyle name="Normal" xfId="0" builtinId="0"/>
    <cellStyle name="Normal 2" xfId="1" xr:uid="{D4F7B93C-3A7D-42F6-8A19-F0733FC57660}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%20prestations%202022%20-%20Heure%20de%20nuit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urore%20Piret/Downloads/Fiches%20prestations%202022%20-%20PIRET%20(1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euil1"/>
    </sheetNames>
    <sheetDataSet>
      <sheetData sheetId="0">
        <row r="2">
          <cell r="A2"/>
        </row>
      </sheetData>
      <sheetData sheetId="1"/>
      <sheetData sheetId="2"/>
      <sheetData sheetId="3">
        <row r="41">
          <cell r="N41">
            <v>20</v>
          </cell>
          <cell r="O41">
            <v>5</v>
          </cell>
          <cell r="P41">
            <v>3</v>
          </cell>
        </row>
        <row r="46">
          <cell r="K46">
            <v>-283.7</v>
          </cell>
        </row>
      </sheetData>
      <sheetData sheetId="4">
        <row r="39">
          <cell r="O39">
            <v>0</v>
          </cell>
          <cell r="P39">
            <v>0</v>
          </cell>
          <cell r="Q3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Feuil1"/>
    </sheetNames>
    <sheetDataSet>
      <sheetData sheetId="0">
        <row r="46">
          <cell r="I4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E1778-78BF-441A-8E9A-3859107CF9E9}">
  <dimension ref="A1:Y58"/>
  <sheetViews>
    <sheetView topLeftCell="N1" workbookViewId="0">
      <selection activeCell="L16" sqref="L16"/>
    </sheetView>
  </sheetViews>
  <sheetFormatPr baseColWidth="10" defaultColWidth="11.42578125" defaultRowHeight="15" x14ac:dyDescent="0.25"/>
  <cols>
    <col min="3" max="10" width="8.7109375" customWidth="1"/>
    <col min="11" max="11" width="23.5703125" customWidth="1"/>
    <col min="12" max="12" width="15.7109375" customWidth="1"/>
    <col min="13" max="13" width="47.85546875" customWidth="1"/>
    <col min="14" max="17" width="8.7109375" customWidth="1"/>
    <col min="18" max="18" width="21.140625" bestFit="1" customWidth="1"/>
    <col min="19" max="19" width="21" customWidth="1"/>
    <col min="20" max="20" width="26.7109375" bestFit="1" customWidth="1"/>
    <col min="22" max="22" width="37.140625" bestFit="1" customWidth="1"/>
  </cols>
  <sheetData>
    <row r="1" spans="1:25" x14ac:dyDescent="0.25">
      <c r="A1" s="1" t="s">
        <v>0</v>
      </c>
      <c r="B1" s="2"/>
      <c r="C1" s="2"/>
      <c r="D1" s="3"/>
      <c r="I1" s="203" t="s">
        <v>1</v>
      </c>
    </row>
    <row r="2" spans="1:25" x14ac:dyDescent="0.25">
      <c r="A2" s="4">
        <f>[1]janvier!A2</f>
        <v>0</v>
      </c>
      <c r="D2" s="5"/>
      <c r="I2" s="204"/>
    </row>
    <row r="3" spans="1:25" ht="15.75" thickBot="1" x14ac:dyDescent="0.3">
      <c r="A3" s="6"/>
      <c r="B3" s="7"/>
      <c r="C3" s="7"/>
      <c r="D3" s="8"/>
      <c r="E3" s="9"/>
      <c r="F3" s="9"/>
      <c r="G3" s="9"/>
      <c r="H3" s="9"/>
      <c r="I3" s="204"/>
      <c r="J3" s="9"/>
      <c r="K3" s="9"/>
      <c r="L3" s="9"/>
      <c r="M3" s="10" t="s">
        <v>2</v>
      </c>
      <c r="N3" s="11"/>
      <c r="O3" s="9"/>
      <c r="P3" s="9"/>
      <c r="Q3" s="9"/>
    </row>
    <row r="4" spans="1:25" ht="12.75" customHeight="1" x14ac:dyDescent="0.25">
      <c r="B4" s="9"/>
      <c r="C4" s="9"/>
      <c r="D4" s="9"/>
      <c r="E4" s="9"/>
      <c r="F4" s="9"/>
      <c r="G4" s="9"/>
      <c r="H4" s="9"/>
      <c r="I4" s="204"/>
      <c r="J4" s="9"/>
      <c r="K4" s="9"/>
      <c r="L4" s="9"/>
      <c r="M4" s="206" t="s">
        <v>3</v>
      </c>
      <c r="N4" s="12"/>
      <c r="O4" s="9"/>
      <c r="P4" s="9"/>
      <c r="Q4" s="9"/>
      <c r="R4" t="s">
        <v>4</v>
      </c>
    </row>
    <row r="5" spans="1:25" ht="15.75" thickBot="1" x14ac:dyDescent="0.3">
      <c r="A5" s="9"/>
      <c r="B5" s="9"/>
      <c r="C5" s="9"/>
      <c r="D5" s="9"/>
      <c r="E5" s="9"/>
      <c r="F5" s="9"/>
      <c r="G5" s="9"/>
      <c r="H5" s="9"/>
      <c r="I5" s="205"/>
      <c r="J5" s="9"/>
      <c r="K5" s="9"/>
      <c r="L5" s="9"/>
      <c r="M5" s="207"/>
      <c r="N5" s="12"/>
      <c r="O5" s="9"/>
      <c r="P5" s="9"/>
      <c r="Q5" s="9"/>
      <c r="R5">
        <f>A2</f>
        <v>0</v>
      </c>
    </row>
    <row r="6" spans="1:25" x14ac:dyDescent="0.25">
      <c r="A6" s="13"/>
      <c r="B6" s="13"/>
      <c r="C6" s="209" t="s">
        <v>5</v>
      </c>
      <c r="D6" s="209"/>
      <c r="E6" s="209"/>
      <c r="F6" s="209"/>
      <c r="G6" s="14"/>
      <c r="H6" s="14"/>
      <c r="I6" s="14"/>
      <c r="J6" s="14"/>
      <c r="K6" s="14"/>
      <c r="L6" s="15"/>
      <c r="M6" s="207"/>
      <c r="N6" s="16" t="s">
        <v>6</v>
      </c>
      <c r="O6" s="17"/>
      <c r="P6" s="17"/>
      <c r="Q6" s="18"/>
      <c r="R6" s="19" t="s">
        <v>7</v>
      </c>
      <c r="S6" s="20"/>
      <c r="T6" s="20"/>
      <c r="U6" s="20"/>
      <c r="V6" s="21"/>
    </row>
    <row r="7" spans="1:25" x14ac:dyDescent="0.25">
      <c r="A7" s="22" t="s">
        <v>8</v>
      </c>
      <c r="B7" s="22" t="s">
        <v>9</v>
      </c>
      <c r="C7" s="23" t="s">
        <v>10</v>
      </c>
      <c r="D7" s="23" t="s">
        <v>11</v>
      </c>
      <c r="E7" s="23" t="s">
        <v>10</v>
      </c>
      <c r="F7" s="23" t="s">
        <v>11</v>
      </c>
      <c r="G7" s="23" t="s">
        <v>10</v>
      </c>
      <c r="H7" s="23" t="s">
        <v>11</v>
      </c>
      <c r="I7" s="24" t="s">
        <v>12</v>
      </c>
      <c r="J7" s="24" t="s">
        <v>13</v>
      </c>
      <c r="K7" s="24" t="s">
        <v>14</v>
      </c>
      <c r="L7" s="24" t="s">
        <v>15</v>
      </c>
      <c r="M7" s="208"/>
      <c r="N7" s="25" t="s">
        <v>16</v>
      </c>
      <c r="O7" s="26" t="s">
        <v>17</v>
      </c>
      <c r="P7" s="26" t="s">
        <v>18</v>
      </c>
      <c r="Q7" s="27" t="s">
        <v>19</v>
      </c>
      <c r="R7" s="28"/>
      <c r="S7" s="29"/>
      <c r="T7" s="29"/>
      <c r="U7" s="29"/>
      <c r="V7" s="30"/>
    </row>
    <row r="8" spans="1:25" x14ac:dyDescent="0.25">
      <c r="A8" s="31">
        <v>44927</v>
      </c>
      <c r="B8" s="153" t="str">
        <f>TEXT($A$8,"jjjj")</f>
        <v>dimanche</v>
      </c>
      <c r="C8" s="154"/>
      <c r="D8" s="154"/>
      <c r="E8" s="154"/>
      <c r="F8" s="154"/>
      <c r="G8" s="154"/>
      <c r="H8" s="154"/>
      <c r="I8" s="39">
        <f>IF(D8&gt;20/24,IF(C8&gt;20/24,D8-C8,D8-20/24),0)+IF(C8&lt;6/24,IF(D8&lt;6/24,D8-C8,6/24-C8),0)+IF(F8&gt;20/24,IF(E8&gt;20/24,F8-E8,F8-20/24),0)</f>
        <v>0</v>
      </c>
      <c r="J8" s="39">
        <v>0</v>
      </c>
      <c r="K8" s="154"/>
      <c r="L8" s="32">
        <f>(D8-C8)+(F8-E8)+(H8-G8)+K8</f>
        <v>0</v>
      </c>
      <c r="M8" s="158"/>
      <c r="N8" s="158"/>
      <c r="O8" s="33"/>
      <c r="P8" s="33"/>
      <c r="Q8" s="33"/>
      <c r="R8" s="34" t="s">
        <v>20</v>
      </c>
      <c r="S8" s="30"/>
      <c r="T8" s="29"/>
      <c r="U8" s="29"/>
      <c r="V8" s="35"/>
      <c r="X8" s="36" t="s">
        <v>21</v>
      </c>
      <c r="Y8" s="36" t="s">
        <v>22</v>
      </c>
    </row>
    <row r="9" spans="1:25" x14ac:dyDescent="0.25">
      <c r="A9" s="31">
        <f>A8+1</f>
        <v>44928</v>
      </c>
      <c r="B9" s="153" t="str">
        <f>TEXT($A$9,"jjjj")</f>
        <v>lundi</v>
      </c>
      <c r="C9" s="37">
        <v>0.58333333333333337</v>
      </c>
      <c r="D9" s="37">
        <v>0.875</v>
      </c>
      <c r="E9" s="38">
        <v>0.91666666666666663</v>
      </c>
      <c r="F9" s="38">
        <v>1</v>
      </c>
      <c r="G9" s="37"/>
      <c r="H9" s="37"/>
      <c r="I9" s="39">
        <f>IF(D9&gt;20/24,IF(C9&gt;20/24,D9-C9,D9-20/24),0)+IF(C9&lt;6/24,IF(D9&lt;6/24,D9-C9,6/24-C9),0)+IF(F9&gt;20/24,IF(E9&gt;20/24,F9-E9,F9-20/24),0)</f>
        <v>0.125</v>
      </c>
      <c r="J9" s="39">
        <v>4.1666666666666664E-2</v>
      </c>
      <c r="K9" s="39"/>
      <c r="L9" s="32">
        <f t="shared" ref="L9:L38" si="0">(D9-C9)+(F9-E9)+(H9-G9)+K9</f>
        <v>0.375</v>
      </c>
      <c r="M9" s="40" t="s">
        <v>23</v>
      </c>
      <c r="N9" s="40">
        <v>1</v>
      </c>
      <c r="O9" s="33"/>
      <c r="P9" s="33"/>
      <c r="Q9" s="33"/>
      <c r="R9" s="34" t="s">
        <v>24</v>
      </c>
      <c r="S9" s="30"/>
      <c r="T9" s="29"/>
      <c r="U9" s="29"/>
      <c r="V9" s="35"/>
      <c r="X9" s="41">
        <v>0.95833333333333337</v>
      </c>
      <c r="Y9" s="41">
        <v>0.25</v>
      </c>
    </row>
    <row r="10" spans="1:25" x14ac:dyDescent="0.25">
      <c r="A10" s="31">
        <f>A9+1</f>
        <v>44929</v>
      </c>
      <c r="B10" s="153" t="str">
        <f>TEXT($A$10,"jjjj")</f>
        <v>mardi</v>
      </c>
      <c r="C10" s="42">
        <v>0</v>
      </c>
      <c r="D10" s="42">
        <v>4.1666666666666664E-2</v>
      </c>
      <c r="E10" s="43">
        <v>0.375</v>
      </c>
      <c r="F10" s="43">
        <v>0.875</v>
      </c>
      <c r="G10" s="43"/>
      <c r="H10" s="43"/>
      <c r="I10" s="39">
        <f t="shared" ref="I10:I15" si="1">IF(D10&gt;20/24,IF(C10&gt;20/24,D10-C10,D10-20/24),0)+IF(C10&lt;6/24,IF(D10&lt;6/24,D10-C10,6/24-C10),0)+IF(F10&gt;20/24,IF(E10&gt;20/24,F10-E10,F10-20/24),0)</f>
        <v>8.3333333333333287E-2</v>
      </c>
      <c r="J10" s="44">
        <v>4.1666666666666664E-2</v>
      </c>
      <c r="K10" s="44"/>
      <c r="L10" s="32">
        <f t="shared" si="0"/>
        <v>0.54166666666666663</v>
      </c>
      <c r="M10" s="40" t="s">
        <v>25</v>
      </c>
      <c r="N10" s="40">
        <v>1</v>
      </c>
      <c r="O10" s="33"/>
      <c r="P10" s="33"/>
      <c r="Q10" s="33"/>
      <c r="R10" s="28"/>
      <c r="S10" s="29"/>
      <c r="T10" s="29"/>
      <c r="U10" s="29"/>
      <c r="V10" s="35"/>
    </row>
    <row r="11" spans="1:25" x14ac:dyDescent="0.25">
      <c r="A11" s="31">
        <f t="shared" ref="A11:A38" si="2">A10+1</f>
        <v>44930</v>
      </c>
      <c r="B11" s="153" t="str">
        <f t="shared" ref="B11:B38" si="3">TEXT(A11,"jjjj")</f>
        <v>mercredi</v>
      </c>
      <c r="C11" s="43">
        <v>0.875</v>
      </c>
      <c r="D11" s="43">
        <v>1</v>
      </c>
      <c r="E11" s="43"/>
      <c r="F11" s="43"/>
      <c r="G11" s="43"/>
      <c r="H11" s="43"/>
      <c r="I11" s="39">
        <f t="shared" si="1"/>
        <v>0.125</v>
      </c>
      <c r="J11" s="44">
        <v>0.125</v>
      </c>
      <c r="K11" s="44"/>
      <c r="L11" s="32">
        <f>(D11-C11)+(F11-E11)+(H11-G11)+K11</f>
        <v>0.125</v>
      </c>
      <c r="M11" s="45" t="s">
        <v>26</v>
      </c>
      <c r="N11" s="45">
        <v>1</v>
      </c>
      <c r="O11" s="33"/>
      <c r="P11" s="33"/>
      <c r="Q11" s="33"/>
      <c r="R11" s="34" t="s">
        <v>27</v>
      </c>
      <c r="S11" s="30"/>
      <c r="T11" s="29"/>
      <c r="U11" s="29"/>
      <c r="V11" s="35"/>
    </row>
    <row r="12" spans="1:25" x14ac:dyDescent="0.25">
      <c r="A12" s="31">
        <f t="shared" si="2"/>
        <v>44931</v>
      </c>
      <c r="B12" s="153" t="str">
        <f t="shared" si="3"/>
        <v>jeudi</v>
      </c>
      <c r="C12" s="43">
        <v>0</v>
      </c>
      <c r="D12" s="43">
        <v>0.25208333333333333</v>
      </c>
      <c r="E12" s="46"/>
      <c r="F12" s="43"/>
      <c r="G12" s="43"/>
      <c r="H12" s="43"/>
      <c r="I12" s="39">
        <f t="shared" si="1"/>
        <v>0.25</v>
      </c>
      <c r="J12" s="44">
        <v>0.25</v>
      </c>
      <c r="K12" s="44"/>
      <c r="L12" s="32">
        <f>(D12-C12)+(F12-E12)+(H12-G12)+K12</f>
        <v>0.25208333333333333</v>
      </c>
      <c r="M12" s="45" t="s">
        <v>28</v>
      </c>
      <c r="N12" s="45"/>
      <c r="O12" s="33"/>
      <c r="P12" s="33"/>
      <c r="Q12" s="33"/>
      <c r="R12" s="28"/>
      <c r="S12" s="29"/>
      <c r="T12" s="29"/>
      <c r="U12" s="29"/>
      <c r="V12" s="35"/>
    </row>
    <row r="13" spans="1:25" ht="15.75" thickBot="1" x14ac:dyDescent="0.3">
      <c r="A13" s="31">
        <f t="shared" si="2"/>
        <v>44932</v>
      </c>
      <c r="B13" s="153" t="str">
        <f t="shared" si="3"/>
        <v>vendredi</v>
      </c>
      <c r="C13" s="43">
        <v>0.41666666666666669</v>
      </c>
      <c r="D13" s="43">
        <v>0.95833333333333337</v>
      </c>
      <c r="E13" s="43"/>
      <c r="F13" s="43"/>
      <c r="G13" s="43"/>
      <c r="H13" s="43"/>
      <c r="I13" s="39">
        <f t="shared" si="1"/>
        <v>0.125</v>
      </c>
      <c r="J13" s="44">
        <v>0.29166666666666702</v>
      </c>
      <c r="K13" s="44"/>
      <c r="L13" s="32">
        <f t="shared" si="0"/>
        <v>0.54166666666666674</v>
      </c>
      <c r="M13" s="45" t="s">
        <v>25</v>
      </c>
      <c r="N13" s="45"/>
      <c r="O13" s="33"/>
      <c r="P13" s="33"/>
      <c r="Q13" s="33"/>
      <c r="R13" s="47"/>
      <c r="S13" s="48"/>
      <c r="T13" s="48"/>
      <c r="U13" s="48"/>
      <c r="V13" s="49"/>
    </row>
    <row r="14" spans="1:25" x14ac:dyDescent="0.25">
      <c r="A14" s="31">
        <f t="shared" si="2"/>
        <v>44933</v>
      </c>
      <c r="B14" s="153" t="str">
        <f t="shared" si="3"/>
        <v>samedi</v>
      </c>
      <c r="C14" s="154"/>
      <c r="D14" s="154"/>
      <c r="E14" s="154"/>
      <c r="F14" s="154"/>
      <c r="G14" s="154"/>
      <c r="H14" s="154"/>
      <c r="I14" s="154">
        <f t="shared" si="1"/>
        <v>0</v>
      </c>
      <c r="J14" s="154"/>
      <c r="K14" s="154"/>
      <c r="L14" s="155">
        <f t="shared" si="0"/>
        <v>0</v>
      </c>
      <c r="M14" s="156"/>
      <c r="N14" s="156"/>
      <c r="O14" s="33"/>
      <c r="P14" s="33"/>
      <c r="Q14" s="33"/>
      <c r="R14" s="50" t="s">
        <v>8</v>
      </c>
      <c r="S14" s="50" t="s">
        <v>29</v>
      </c>
      <c r="T14" s="50" t="s">
        <v>30</v>
      </c>
      <c r="U14" s="50" t="s">
        <v>31</v>
      </c>
      <c r="V14" s="50" t="s">
        <v>32</v>
      </c>
    </row>
    <row r="15" spans="1:25" x14ac:dyDescent="0.25">
      <c r="A15" s="31">
        <f t="shared" si="2"/>
        <v>44934</v>
      </c>
      <c r="B15" s="153" t="str">
        <f t="shared" si="3"/>
        <v>dimanche</v>
      </c>
      <c r="C15" s="154">
        <v>0.41666666666666669</v>
      </c>
      <c r="D15" s="154">
        <v>0.875</v>
      </c>
      <c r="E15" s="154"/>
      <c r="F15" s="154"/>
      <c r="G15" s="154"/>
      <c r="H15" s="154"/>
      <c r="I15" s="154">
        <f t="shared" si="1"/>
        <v>4.166666666666663E-2</v>
      </c>
      <c r="J15" s="154">
        <v>4.1666666666666664E-2</v>
      </c>
      <c r="K15" s="154"/>
      <c r="L15" s="155">
        <f t="shared" si="0"/>
        <v>0.45833333333333331</v>
      </c>
      <c r="M15" s="157" t="s">
        <v>25</v>
      </c>
      <c r="N15" s="157">
        <v>1</v>
      </c>
      <c r="O15" s="33"/>
      <c r="P15" s="33"/>
      <c r="Q15" s="33"/>
      <c r="R15" s="51"/>
      <c r="S15" s="52"/>
      <c r="T15" s="52"/>
      <c r="U15" s="52"/>
      <c r="V15" s="52"/>
    </row>
    <row r="16" spans="1:25" x14ac:dyDescent="0.25">
      <c r="A16" s="31">
        <f t="shared" si="2"/>
        <v>44935</v>
      </c>
      <c r="B16" s="153" t="str">
        <f t="shared" si="3"/>
        <v>lundi</v>
      </c>
      <c r="C16" s="154">
        <v>0.5</v>
      </c>
      <c r="D16" s="154">
        <v>0.875</v>
      </c>
      <c r="E16" s="154"/>
      <c r="F16" s="154"/>
      <c r="G16" s="154"/>
      <c r="H16" s="154"/>
      <c r="I16" s="154">
        <f>IF(D16&gt;20/24,IF(C16&gt;20/24,D16-C16,D16-20/24),0)+IF(C16&lt;6/24,IF(D16&lt;6/24,D16-C16,6/24-C16),0)+IF(F16&gt;20/24,IF(E16&gt;20/24,F16-E16,F16-20/24),0)</f>
        <v>4.166666666666663E-2</v>
      </c>
      <c r="J16" s="154">
        <v>4.1666666666666664E-2</v>
      </c>
      <c r="K16" s="154"/>
      <c r="L16" s="155">
        <f t="shared" si="0"/>
        <v>0.375</v>
      </c>
      <c r="M16" s="157" t="s">
        <v>25</v>
      </c>
      <c r="N16" s="157">
        <v>1</v>
      </c>
      <c r="O16" s="33"/>
      <c r="P16" s="33"/>
      <c r="Q16" s="33"/>
      <c r="R16" s="51"/>
      <c r="S16" s="52"/>
      <c r="T16" s="52"/>
      <c r="U16" s="52"/>
      <c r="V16" s="52"/>
    </row>
    <row r="17" spans="1:22" x14ac:dyDescent="0.25">
      <c r="A17" s="31">
        <f t="shared" si="2"/>
        <v>44936</v>
      </c>
      <c r="B17" s="153" t="str">
        <f t="shared" si="3"/>
        <v>mardi</v>
      </c>
      <c r="C17" s="154">
        <v>0.875</v>
      </c>
      <c r="D17" s="154">
        <v>1</v>
      </c>
      <c r="E17" s="154"/>
      <c r="F17" s="154"/>
      <c r="G17" s="154"/>
      <c r="H17" s="154"/>
      <c r="I17" s="154">
        <f t="shared" ref="I17:I22" si="4">IF(D17&gt;20/24,IF(C17&gt;20/24,D17-C17,D17-20/24),0)+IF(C17&lt;6/24,IF(D17&lt;6/24,D17-C17,6/24-C17),0)+IF(F17&gt;20/24,IF(E17&gt;20/24,F17-E17,F17-20/24),0)</f>
        <v>0.125</v>
      </c>
      <c r="J17" s="154">
        <v>0.125</v>
      </c>
      <c r="K17" s="154"/>
      <c r="L17" s="155">
        <f t="shared" si="0"/>
        <v>0.125</v>
      </c>
      <c r="M17" s="157" t="s">
        <v>26</v>
      </c>
      <c r="N17" s="157">
        <v>1</v>
      </c>
      <c r="O17" s="33"/>
      <c r="P17" s="33"/>
      <c r="Q17" s="33"/>
      <c r="R17" s="51"/>
      <c r="S17" s="52"/>
      <c r="T17" s="52"/>
      <c r="U17" s="52"/>
      <c r="V17" s="52"/>
    </row>
    <row r="18" spans="1:22" x14ac:dyDescent="0.25">
      <c r="A18" s="31">
        <f t="shared" si="2"/>
        <v>44937</v>
      </c>
      <c r="B18" s="153" t="str">
        <f t="shared" si="3"/>
        <v>mercredi</v>
      </c>
      <c r="C18" s="154">
        <v>0</v>
      </c>
      <c r="D18" s="154">
        <v>0.41666666666666669</v>
      </c>
      <c r="E18" s="154"/>
      <c r="F18" s="154"/>
      <c r="G18" s="154"/>
      <c r="H18" s="154"/>
      <c r="I18" s="154">
        <f t="shared" si="4"/>
        <v>0.25</v>
      </c>
      <c r="J18" s="154">
        <v>0.25</v>
      </c>
      <c r="K18" s="154"/>
      <c r="L18" s="155">
        <f t="shared" si="0"/>
        <v>0.41666666666666669</v>
      </c>
      <c r="M18" s="157" t="s">
        <v>28</v>
      </c>
      <c r="N18" s="157"/>
      <c r="O18" s="33"/>
      <c r="P18" s="33"/>
      <c r="Q18" s="33"/>
      <c r="R18" s="51"/>
      <c r="S18" s="52"/>
      <c r="T18" s="52"/>
      <c r="U18" s="52"/>
      <c r="V18" s="52"/>
    </row>
    <row r="19" spans="1:22" x14ac:dyDescent="0.25">
      <c r="A19" s="31">
        <f t="shared" si="2"/>
        <v>44938</v>
      </c>
      <c r="B19" s="153" t="str">
        <f t="shared" si="3"/>
        <v>jeudi</v>
      </c>
      <c r="C19" s="154">
        <v>0.52083333333333337</v>
      </c>
      <c r="D19" s="154">
        <v>0.875</v>
      </c>
      <c r="E19" s="154"/>
      <c r="F19" s="154"/>
      <c r="G19" s="154"/>
      <c r="H19" s="154"/>
      <c r="I19" s="154">
        <f t="shared" si="4"/>
        <v>4.166666666666663E-2</v>
      </c>
      <c r="J19" s="154">
        <v>4.1666666666666664E-2</v>
      </c>
      <c r="K19" s="154"/>
      <c r="L19" s="155">
        <f t="shared" si="0"/>
        <v>0.35416666666666663</v>
      </c>
      <c r="M19" s="156" t="s">
        <v>25</v>
      </c>
      <c r="N19" s="156">
        <v>1</v>
      </c>
      <c r="O19" s="33"/>
      <c r="P19" s="33"/>
      <c r="Q19" s="33"/>
      <c r="R19" s="52"/>
      <c r="S19" s="52"/>
      <c r="T19" s="52"/>
      <c r="U19" s="52"/>
      <c r="V19" s="52"/>
    </row>
    <row r="20" spans="1:22" x14ac:dyDescent="0.25">
      <c r="A20" s="31">
        <f t="shared" si="2"/>
        <v>44939</v>
      </c>
      <c r="B20" s="153" t="str">
        <f t="shared" si="3"/>
        <v>vendredi</v>
      </c>
      <c r="C20" s="154"/>
      <c r="D20" s="154"/>
      <c r="E20" s="154"/>
      <c r="F20" s="154"/>
      <c r="G20" s="154"/>
      <c r="H20" s="154"/>
      <c r="I20" s="154">
        <f t="shared" si="4"/>
        <v>0</v>
      </c>
      <c r="J20" s="154"/>
      <c r="K20" s="154"/>
      <c r="L20" s="155">
        <f t="shared" si="0"/>
        <v>0</v>
      </c>
      <c r="M20" s="157"/>
      <c r="N20" s="157"/>
      <c r="O20" s="33"/>
      <c r="P20" s="33"/>
      <c r="Q20" s="33"/>
      <c r="R20" s="53"/>
      <c r="S20" s="52"/>
      <c r="T20" s="52"/>
      <c r="U20" s="52"/>
      <c r="V20" s="52"/>
    </row>
    <row r="21" spans="1:22" x14ac:dyDescent="0.25">
      <c r="A21" s="31">
        <f t="shared" si="2"/>
        <v>44940</v>
      </c>
      <c r="B21" s="153" t="str">
        <f t="shared" si="3"/>
        <v>samedi</v>
      </c>
      <c r="C21" s="154"/>
      <c r="D21" s="154"/>
      <c r="E21" s="154"/>
      <c r="F21" s="154"/>
      <c r="G21" s="154"/>
      <c r="H21" s="154"/>
      <c r="I21" s="154">
        <f t="shared" si="4"/>
        <v>0</v>
      </c>
      <c r="J21" s="154"/>
      <c r="K21" s="154"/>
      <c r="L21" s="155">
        <f t="shared" si="0"/>
        <v>0</v>
      </c>
      <c r="M21" s="158"/>
      <c r="N21" s="158"/>
      <c r="O21" s="33"/>
      <c r="P21" s="33"/>
      <c r="Q21" s="33"/>
      <c r="R21" s="52"/>
      <c r="S21" s="52"/>
      <c r="T21" s="52"/>
      <c r="U21" s="52"/>
      <c r="V21" s="52"/>
    </row>
    <row r="22" spans="1:22" x14ac:dyDescent="0.25">
      <c r="A22" s="31">
        <f t="shared" si="2"/>
        <v>44941</v>
      </c>
      <c r="B22" s="153" t="str">
        <f t="shared" si="3"/>
        <v>dimanche</v>
      </c>
      <c r="C22" s="154"/>
      <c r="D22" s="154"/>
      <c r="E22" s="154"/>
      <c r="F22" s="154"/>
      <c r="G22" s="154"/>
      <c r="H22" s="154"/>
      <c r="I22" s="154">
        <f t="shared" si="4"/>
        <v>0</v>
      </c>
      <c r="J22" s="154"/>
      <c r="K22" s="154"/>
      <c r="L22" s="155">
        <f t="shared" si="0"/>
        <v>0</v>
      </c>
      <c r="M22" s="157"/>
      <c r="N22" s="157"/>
      <c r="O22" s="33"/>
      <c r="P22" s="33"/>
      <c r="Q22" s="33"/>
      <c r="R22" s="53"/>
      <c r="S22" s="52"/>
      <c r="T22" s="52"/>
      <c r="U22" s="52"/>
      <c r="V22" s="52"/>
    </row>
    <row r="23" spans="1:22" x14ac:dyDescent="0.25">
      <c r="A23" s="31">
        <f t="shared" si="2"/>
        <v>44942</v>
      </c>
      <c r="B23" s="153" t="str">
        <f t="shared" si="3"/>
        <v>lundi</v>
      </c>
      <c r="C23" s="154"/>
      <c r="D23" s="154"/>
      <c r="E23" s="154"/>
      <c r="F23" s="154"/>
      <c r="G23" s="154"/>
      <c r="H23" s="154"/>
      <c r="I23" s="154">
        <f>IF(D23&gt;20/24,IF(C23&gt;20/24,D23-C23,D23-20/24),0)+IF(C23&lt;6/24,IF(D23&lt;6/24,D23-C23,6/24-C23),0)+IF(F23&gt;20/24,IF(E23&gt;20/24,F23-E23,F23-20/24),0)</f>
        <v>0</v>
      </c>
      <c r="J23" s="154"/>
      <c r="K23" s="154"/>
      <c r="L23" s="155">
        <f t="shared" si="0"/>
        <v>0</v>
      </c>
      <c r="M23" s="157"/>
      <c r="N23" s="157"/>
      <c r="O23" s="33"/>
      <c r="P23" s="33"/>
      <c r="Q23" s="33"/>
      <c r="R23" s="52"/>
      <c r="S23" s="52"/>
      <c r="T23" s="52"/>
      <c r="U23" s="52"/>
      <c r="V23" s="52"/>
    </row>
    <row r="24" spans="1:22" x14ac:dyDescent="0.25">
      <c r="A24" s="31">
        <f t="shared" si="2"/>
        <v>44943</v>
      </c>
      <c r="B24" s="153" t="str">
        <f t="shared" si="3"/>
        <v>mardi</v>
      </c>
      <c r="C24" s="154">
        <v>0.375</v>
      </c>
      <c r="D24" s="154">
        <v>0.54166666666666663</v>
      </c>
      <c r="E24" s="154"/>
      <c r="F24" s="154"/>
      <c r="G24" s="154"/>
      <c r="H24" s="154"/>
      <c r="I24" s="154">
        <f t="shared" ref="I24:I38" si="5">IF(D24&gt;20/24,IF(C24&gt;20/24,D24-C24,D24-20/24),0)+IF(C24&lt;6/24,IF(D24&lt;6/24,D24-C24,6/24-C24),0)+IF(F24&gt;20/24,IF(E24&gt;20/24,F24-E24,F24-20/24),0)</f>
        <v>0</v>
      </c>
      <c r="J24" s="154"/>
      <c r="K24" s="154"/>
      <c r="L24" s="155">
        <f t="shared" si="0"/>
        <v>0.16666666666666663</v>
      </c>
      <c r="M24" s="157" t="s">
        <v>25</v>
      </c>
      <c r="N24" s="157">
        <v>1</v>
      </c>
      <c r="O24" s="33"/>
      <c r="P24" s="33"/>
      <c r="Q24" s="33"/>
      <c r="R24" s="52"/>
      <c r="S24" s="52"/>
      <c r="T24" s="52"/>
      <c r="U24" s="52"/>
      <c r="V24" s="52"/>
    </row>
    <row r="25" spans="1:22" x14ac:dyDescent="0.25">
      <c r="A25" s="31">
        <f t="shared" si="2"/>
        <v>44944</v>
      </c>
      <c r="B25" s="153" t="str">
        <f t="shared" si="3"/>
        <v>mercredi</v>
      </c>
      <c r="C25" s="154">
        <v>0.875</v>
      </c>
      <c r="D25" s="154">
        <v>1</v>
      </c>
      <c r="E25" s="154"/>
      <c r="F25" s="154"/>
      <c r="G25" s="154"/>
      <c r="H25" s="154"/>
      <c r="I25" s="154">
        <f t="shared" si="5"/>
        <v>0.125</v>
      </c>
      <c r="J25" s="154">
        <v>0.125</v>
      </c>
      <c r="K25" s="154"/>
      <c r="L25" s="155">
        <f t="shared" si="0"/>
        <v>0.125</v>
      </c>
      <c r="M25" s="158" t="s">
        <v>26</v>
      </c>
      <c r="N25" s="158">
        <v>1</v>
      </c>
      <c r="O25" s="33"/>
      <c r="P25" s="33"/>
      <c r="Q25" s="33"/>
      <c r="R25" s="52"/>
      <c r="S25" s="52"/>
      <c r="T25" s="52"/>
      <c r="U25" s="52"/>
      <c r="V25" s="52"/>
    </row>
    <row r="26" spans="1:22" x14ac:dyDescent="0.25">
      <c r="A26" s="31">
        <f t="shared" si="2"/>
        <v>44945</v>
      </c>
      <c r="B26" s="153" t="str">
        <f t="shared" si="3"/>
        <v>jeudi</v>
      </c>
      <c r="C26" s="154">
        <v>0</v>
      </c>
      <c r="D26" s="154">
        <v>0.39583333333333331</v>
      </c>
      <c r="E26" s="154"/>
      <c r="F26" s="154"/>
      <c r="G26" s="154"/>
      <c r="H26" s="154"/>
      <c r="I26" s="154">
        <f t="shared" si="5"/>
        <v>0.25</v>
      </c>
      <c r="J26" s="154">
        <v>0.25</v>
      </c>
      <c r="K26" s="154"/>
      <c r="L26" s="155">
        <f t="shared" si="0"/>
        <v>0.39583333333333331</v>
      </c>
      <c r="M26" s="157" t="s">
        <v>28</v>
      </c>
      <c r="N26" s="157"/>
      <c r="O26" s="33"/>
      <c r="P26" s="33"/>
      <c r="Q26" s="33"/>
      <c r="R26" s="52"/>
      <c r="S26" s="52"/>
      <c r="T26" s="52"/>
      <c r="U26" s="52"/>
      <c r="V26" s="52"/>
    </row>
    <row r="27" spans="1:22" x14ac:dyDescent="0.25">
      <c r="A27" s="31">
        <f t="shared" si="2"/>
        <v>44946</v>
      </c>
      <c r="B27" s="153" t="str">
        <f t="shared" si="3"/>
        <v>vendredi</v>
      </c>
      <c r="C27" s="154">
        <v>0.875</v>
      </c>
      <c r="D27" s="154">
        <v>1</v>
      </c>
      <c r="E27" s="154"/>
      <c r="F27" s="154"/>
      <c r="G27" s="154"/>
      <c r="H27" s="154"/>
      <c r="I27" s="154">
        <f t="shared" si="5"/>
        <v>0.125</v>
      </c>
      <c r="J27" s="154">
        <v>0.125</v>
      </c>
      <c r="K27" s="154"/>
      <c r="L27" s="155">
        <f t="shared" si="0"/>
        <v>0.125</v>
      </c>
      <c r="M27" s="157" t="s">
        <v>26</v>
      </c>
      <c r="N27" s="157">
        <v>1</v>
      </c>
      <c r="O27" s="33"/>
      <c r="P27" s="33"/>
      <c r="Q27" s="33"/>
      <c r="R27" s="52"/>
      <c r="S27" s="52"/>
      <c r="T27" s="52"/>
      <c r="U27" s="52"/>
      <c r="V27" s="52"/>
    </row>
    <row r="28" spans="1:22" x14ac:dyDescent="0.25">
      <c r="A28" s="31">
        <f t="shared" si="2"/>
        <v>44947</v>
      </c>
      <c r="B28" s="153" t="str">
        <f t="shared" si="3"/>
        <v>samedi</v>
      </c>
      <c r="C28" s="154">
        <v>0</v>
      </c>
      <c r="D28" s="154">
        <v>0.41666666666666669</v>
      </c>
      <c r="E28" s="154"/>
      <c r="F28" s="154"/>
      <c r="G28" s="154"/>
      <c r="H28" s="154"/>
      <c r="I28" s="154">
        <f t="shared" si="5"/>
        <v>0.25</v>
      </c>
      <c r="J28" s="154">
        <v>0.25</v>
      </c>
      <c r="K28" s="154"/>
      <c r="L28" s="155">
        <f t="shared" si="0"/>
        <v>0.41666666666666669</v>
      </c>
      <c r="M28" s="157" t="s">
        <v>28</v>
      </c>
      <c r="N28" s="157"/>
      <c r="O28" s="33"/>
      <c r="P28" s="33"/>
      <c r="Q28" s="33"/>
      <c r="R28" s="52"/>
      <c r="S28" s="52"/>
      <c r="T28" s="52"/>
      <c r="U28" s="52"/>
      <c r="V28" s="52"/>
    </row>
    <row r="29" spans="1:22" x14ac:dyDescent="0.25">
      <c r="A29" s="31">
        <f t="shared" si="2"/>
        <v>44948</v>
      </c>
      <c r="B29" s="153" t="str">
        <f t="shared" si="3"/>
        <v>dimanche</v>
      </c>
      <c r="C29" s="154"/>
      <c r="D29" s="154"/>
      <c r="E29" s="154"/>
      <c r="F29" s="154"/>
      <c r="G29" s="154"/>
      <c r="H29" s="154"/>
      <c r="I29" s="154">
        <f t="shared" si="5"/>
        <v>0</v>
      </c>
      <c r="J29" s="154"/>
      <c r="K29" s="154"/>
      <c r="L29" s="155">
        <f t="shared" si="0"/>
        <v>0</v>
      </c>
      <c r="M29" s="157"/>
      <c r="N29" s="157"/>
      <c r="O29" s="33"/>
      <c r="P29" s="33"/>
      <c r="Q29" s="33"/>
      <c r="R29" s="52"/>
      <c r="S29" s="52"/>
      <c r="T29" s="52"/>
      <c r="U29" s="52"/>
      <c r="V29" s="52"/>
    </row>
    <row r="30" spans="1:22" x14ac:dyDescent="0.25">
      <c r="A30" s="31">
        <f t="shared" si="2"/>
        <v>44949</v>
      </c>
      <c r="B30" s="153" t="str">
        <f t="shared" si="3"/>
        <v>lundi</v>
      </c>
      <c r="C30" s="154">
        <v>0.54166666666666663</v>
      </c>
      <c r="D30" s="154">
        <v>0.875</v>
      </c>
      <c r="E30" s="154"/>
      <c r="F30" s="154"/>
      <c r="G30" s="154"/>
      <c r="H30" s="154"/>
      <c r="I30" s="154">
        <f>IF(D30&gt;20/24,IF(C30&gt;20/24,D30-C30,D30-20/24),0)+IF(C30&lt;6/24,IF(D30&lt;6/24,D30-C30,6/24-C30),0)+IF(F30&gt;20/24,IF(E30&gt;20/24,F30-E30,F30-20/24),0)</f>
        <v>4.166666666666663E-2</v>
      </c>
      <c r="J30" s="154">
        <v>4.1666666666666664E-2</v>
      </c>
      <c r="K30" s="154"/>
      <c r="L30" s="155">
        <f t="shared" si="0"/>
        <v>0.33333333333333337</v>
      </c>
      <c r="M30" s="157" t="s">
        <v>25</v>
      </c>
      <c r="N30" s="157">
        <v>1</v>
      </c>
      <c r="O30" s="33"/>
      <c r="P30" s="33"/>
      <c r="Q30" s="33"/>
      <c r="R30" s="52"/>
      <c r="S30" s="52"/>
      <c r="T30" s="52"/>
      <c r="U30" s="52"/>
      <c r="V30" s="52"/>
    </row>
    <row r="31" spans="1:22" x14ac:dyDescent="0.25">
      <c r="A31" s="31">
        <f t="shared" si="2"/>
        <v>44950</v>
      </c>
      <c r="B31" s="153" t="str">
        <f t="shared" si="3"/>
        <v>mardi</v>
      </c>
      <c r="C31" s="154">
        <v>0.375</v>
      </c>
      <c r="D31" s="154">
        <v>0.54166666666666663</v>
      </c>
      <c r="E31" s="154">
        <v>0.875</v>
      </c>
      <c r="F31" s="154">
        <v>1</v>
      </c>
      <c r="G31" s="154"/>
      <c r="H31" s="154"/>
      <c r="I31" s="154">
        <f t="shared" si="5"/>
        <v>0.125</v>
      </c>
      <c r="J31" s="154">
        <v>0.125</v>
      </c>
      <c r="K31" s="154"/>
      <c r="L31" s="155">
        <f t="shared" si="0"/>
        <v>0.29166666666666663</v>
      </c>
      <c r="M31" s="157" t="s">
        <v>33</v>
      </c>
      <c r="N31" s="157">
        <v>2</v>
      </c>
      <c r="O31" s="33"/>
      <c r="P31" s="33"/>
      <c r="Q31" s="33"/>
      <c r="R31" s="52"/>
      <c r="S31" s="52"/>
      <c r="T31" s="52"/>
      <c r="U31" s="52"/>
      <c r="V31" s="52"/>
    </row>
    <row r="32" spans="1:22" x14ac:dyDescent="0.25">
      <c r="A32" s="31">
        <f t="shared" si="2"/>
        <v>44951</v>
      </c>
      <c r="B32" s="153" t="str">
        <f t="shared" si="3"/>
        <v>mercredi</v>
      </c>
      <c r="C32" s="154">
        <v>0</v>
      </c>
      <c r="D32" s="154">
        <v>0.41666666666666669</v>
      </c>
      <c r="E32" s="154"/>
      <c r="F32" s="154"/>
      <c r="G32" s="154"/>
      <c r="H32" s="154"/>
      <c r="I32" s="154">
        <f t="shared" si="5"/>
        <v>0.25</v>
      </c>
      <c r="J32" s="154">
        <v>0.25</v>
      </c>
      <c r="K32" s="154"/>
      <c r="L32" s="155">
        <f t="shared" si="0"/>
        <v>0.41666666666666669</v>
      </c>
      <c r="M32" s="157" t="s">
        <v>28</v>
      </c>
      <c r="N32" s="157"/>
      <c r="O32" s="33"/>
      <c r="P32" s="33"/>
      <c r="Q32" s="33"/>
      <c r="R32" s="52"/>
      <c r="S32" s="52"/>
      <c r="T32" s="52"/>
      <c r="U32" s="52"/>
      <c r="V32" s="52"/>
    </row>
    <row r="33" spans="1:22" x14ac:dyDescent="0.25">
      <c r="A33" s="31">
        <f t="shared" si="2"/>
        <v>44952</v>
      </c>
      <c r="B33" s="153" t="str">
        <f t="shared" si="3"/>
        <v>jeudi</v>
      </c>
      <c r="C33" s="154"/>
      <c r="D33" s="154"/>
      <c r="E33" s="154"/>
      <c r="F33" s="154"/>
      <c r="G33" s="154"/>
      <c r="H33" s="154"/>
      <c r="I33" s="154">
        <f t="shared" si="5"/>
        <v>0</v>
      </c>
      <c r="J33" s="154"/>
      <c r="K33" s="154"/>
      <c r="L33" s="155">
        <f t="shared" si="0"/>
        <v>0</v>
      </c>
      <c r="M33" s="157" t="s">
        <v>34</v>
      </c>
      <c r="N33" s="157"/>
      <c r="O33" s="33"/>
      <c r="P33" s="33"/>
      <c r="Q33" s="33"/>
      <c r="R33" s="52"/>
      <c r="S33" s="52"/>
      <c r="T33" s="52"/>
      <c r="U33" s="52"/>
      <c r="V33" s="52"/>
    </row>
    <row r="34" spans="1:22" x14ac:dyDescent="0.25">
      <c r="A34" s="31">
        <f t="shared" si="2"/>
        <v>44953</v>
      </c>
      <c r="B34" s="153" t="str">
        <f t="shared" si="3"/>
        <v>vendredi</v>
      </c>
      <c r="C34" s="154"/>
      <c r="D34" s="154"/>
      <c r="E34" s="154"/>
      <c r="F34" s="154"/>
      <c r="G34" s="154"/>
      <c r="H34" s="154"/>
      <c r="I34" s="154">
        <f t="shared" si="5"/>
        <v>0</v>
      </c>
      <c r="J34" s="154"/>
      <c r="K34" s="154"/>
      <c r="L34" s="155">
        <f t="shared" si="0"/>
        <v>0</v>
      </c>
      <c r="M34" s="158"/>
      <c r="N34" s="158"/>
      <c r="O34" s="33"/>
      <c r="P34" s="33"/>
      <c r="Q34" s="33"/>
      <c r="R34" s="52"/>
      <c r="S34" s="52"/>
      <c r="T34" s="52"/>
      <c r="U34" s="52">
        <f>SUM(U15:U33)</f>
        <v>0</v>
      </c>
      <c r="V34" s="52"/>
    </row>
    <row r="35" spans="1:22" x14ac:dyDescent="0.25">
      <c r="A35" s="31">
        <f t="shared" si="2"/>
        <v>44954</v>
      </c>
      <c r="B35" s="153" t="str">
        <f t="shared" si="3"/>
        <v>samedi</v>
      </c>
      <c r="C35" s="154"/>
      <c r="D35" s="154"/>
      <c r="E35" s="154"/>
      <c r="F35" s="154"/>
      <c r="G35" s="154"/>
      <c r="H35" s="154"/>
      <c r="I35" s="154">
        <f t="shared" si="5"/>
        <v>0</v>
      </c>
      <c r="J35" s="154"/>
      <c r="K35" s="154"/>
      <c r="L35" s="155">
        <f t="shared" si="0"/>
        <v>0</v>
      </c>
      <c r="M35" s="157"/>
      <c r="N35" s="157"/>
      <c r="O35" s="33"/>
      <c r="P35" s="33"/>
      <c r="Q35" s="33"/>
      <c r="R35" s="54"/>
      <c r="S35" s="54"/>
      <c r="T35" s="54"/>
      <c r="U35" s="54"/>
      <c r="V35" s="54"/>
    </row>
    <row r="36" spans="1:22" x14ac:dyDescent="0.25">
      <c r="A36" s="31">
        <f t="shared" si="2"/>
        <v>44955</v>
      </c>
      <c r="B36" s="153" t="str">
        <f t="shared" si="3"/>
        <v>dimanche</v>
      </c>
      <c r="C36" s="154"/>
      <c r="D36" s="154"/>
      <c r="E36" s="154"/>
      <c r="F36" s="154"/>
      <c r="G36" s="154"/>
      <c r="H36" s="154"/>
      <c r="I36" s="154">
        <f t="shared" si="5"/>
        <v>0</v>
      </c>
      <c r="J36" s="154"/>
      <c r="K36" s="154"/>
      <c r="L36" s="155">
        <f t="shared" si="0"/>
        <v>0</v>
      </c>
      <c r="M36" s="157"/>
      <c r="N36" s="157"/>
      <c r="O36" s="33"/>
      <c r="P36" s="33"/>
      <c r="Q36" s="33"/>
      <c r="R36" s="54"/>
      <c r="S36" s="54"/>
      <c r="T36" s="54"/>
      <c r="U36" s="54"/>
      <c r="V36" s="54"/>
    </row>
    <row r="37" spans="1:22" x14ac:dyDescent="0.25">
      <c r="A37" s="31">
        <f t="shared" si="2"/>
        <v>44956</v>
      </c>
      <c r="B37" s="153" t="str">
        <f t="shared" si="3"/>
        <v>lundi</v>
      </c>
      <c r="C37" s="154"/>
      <c r="D37" s="154"/>
      <c r="E37" s="154"/>
      <c r="F37" s="154"/>
      <c r="G37" s="154"/>
      <c r="H37" s="154"/>
      <c r="I37" s="154">
        <f t="shared" si="5"/>
        <v>0</v>
      </c>
      <c r="J37" s="154"/>
      <c r="K37" s="154"/>
      <c r="L37" s="155">
        <f t="shared" si="0"/>
        <v>0</v>
      </c>
      <c r="M37" s="157"/>
      <c r="N37" s="157"/>
      <c r="O37" s="33"/>
      <c r="P37" s="33"/>
      <c r="Q37" s="33"/>
      <c r="R37" s="54"/>
      <c r="S37" s="54"/>
      <c r="T37" s="54"/>
      <c r="U37" s="54"/>
      <c r="V37" s="54"/>
    </row>
    <row r="38" spans="1:22" ht="15.75" thickBot="1" x14ac:dyDescent="0.3">
      <c r="A38" s="31">
        <f t="shared" si="2"/>
        <v>44957</v>
      </c>
      <c r="B38" s="153" t="str">
        <f t="shared" si="3"/>
        <v>mardi</v>
      </c>
      <c r="C38" s="154"/>
      <c r="D38" s="154"/>
      <c r="E38" s="154"/>
      <c r="F38" s="154"/>
      <c r="G38" s="154"/>
      <c r="H38" s="154"/>
      <c r="I38" s="154">
        <f t="shared" si="5"/>
        <v>0</v>
      </c>
      <c r="J38" s="154"/>
      <c r="K38" s="154"/>
      <c r="L38" s="155">
        <f t="shared" si="0"/>
        <v>0</v>
      </c>
      <c r="M38" s="158"/>
      <c r="N38" s="158"/>
      <c r="O38" s="33"/>
      <c r="P38" s="33"/>
      <c r="Q38" s="33"/>
      <c r="R38" s="55"/>
      <c r="S38" s="55"/>
      <c r="T38" s="56" t="s">
        <v>35</v>
      </c>
      <c r="U38" s="57">
        <f>U34*0.3707</f>
        <v>0</v>
      </c>
      <c r="V38" s="55"/>
    </row>
    <row r="39" spans="1:22" x14ac:dyDescent="0.25">
      <c r="A39" s="58"/>
      <c r="B39" s="59"/>
      <c r="C39" s="60"/>
      <c r="D39" s="60"/>
      <c r="E39" s="61"/>
      <c r="F39" s="60"/>
      <c r="G39" s="60">
        <f>D57*C58</f>
        <v>6.9666666666666668</v>
      </c>
      <c r="H39" s="60"/>
      <c r="I39" s="60">
        <f>SUM(I8:I38)</f>
        <v>2.3749999999999996</v>
      </c>
      <c r="J39" s="60">
        <f>SUM(J8:J38)</f>
        <v>2.4166666666666665</v>
      </c>
      <c r="K39" s="60"/>
      <c r="L39" s="60">
        <f>SUM(L8:L38)</f>
        <v>5.8354166666666663</v>
      </c>
      <c r="M39" s="62"/>
      <c r="N39" s="63">
        <f>SUM(N8:N38)</f>
        <v>13</v>
      </c>
      <c r="O39" s="64">
        <f>SUM(O8:O38)</f>
        <v>0</v>
      </c>
      <c r="P39" s="64">
        <f>SUM(P8:P38)</f>
        <v>0</v>
      </c>
      <c r="Q39" s="65">
        <f>SUM(Q8:Q38)</f>
        <v>0</v>
      </c>
    </row>
    <row r="40" spans="1:22" x14ac:dyDescent="0.25">
      <c r="A40" s="66"/>
      <c r="B40" s="67"/>
      <c r="C40" s="55"/>
      <c r="D40" s="68"/>
      <c r="E40" s="210" t="s">
        <v>36</v>
      </c>
      <c r="F40" s="211"/>
      <c r="G40" s="69">
        <f>G39*24</f>
        <v>167.2</v>
      </c>
      <c r="H40" s="68"/>
      <c r="I40" s="68"/>
      <c r="J40" s="68"/>
      <c r="K40" s="70" t="s">
        <v>37</v>
      </c>
      <c r="L40" s="69">
        <f>L39*24</f>
        <v>140.04999999999998</v>
      </c>
      <c r="M40" s="71"/>
      <c r="N40" s="72"/>
      <c r="O40" s="73" t="s">
        <v>38</v>
      </c>
      <c r="P40" s="73" t="s">
        <v>38</v>
      </c>
      <c r="Q40" s="74" t="s">
        <v>38</v>
      </c>
    </row>
    <row r="41" spans="1:22" x14ac:dyDescent="0.25">
      <c r="A41" s="75"/>
      <c r="B41" s="75"/>
      <c r="C41" s="70"/>
      <c r="D41" s="76"/>
      <c r="E41" s="77"/>
      <c r="F41" s="78"/>
      <c r="G41" s="68"/>
      <c r="H41" s="79" t="s">
        <v>39</v>
      </c>
      <c r="I41" s="80"/>
      <c r="J41" s="80"/>
      <c r="K41" s="81" t="s">
        <v>40</v>
      </c>
      <c r="L41" s="82">
        <f>I39</f>
        <v>2.3749999999999996</v>
      </c>
      <c r="M41" s="71"/>
      <c r="N41" s="72"/>
      <c r="O41" s="83">
        <f>[1]avril!N41-[1]Mai!O39</f>
        <v>20</v>
      </c>
      <c r="P41" s="83">
        <f>[1]avril!O41-[1]Mai!P39</f>
        <v>5</v>
      </c>
      <c r="Q41" s="83">
        <f>[1]avril!P41-[1]Mai!Q39</f>
        <v>3</v>
      </c>
    </row>
    <row r="42" spans="1:22" x14ac:dyDescent="0.25">
      <c r="A42" s="75"/>
      <c r="B42" s="75"/>
      <c r="C42" s="84"/>
      <c r="D42" s="76"/>
      <c r="E42" s="85"/>
      <c r="F42" s="68"/>
      <c r="G42" s="68"/>
      <c r="H42" s="68"/>
      <c r="I42" s="72"/>
      <c r="J42" s="72"/>
      <c r="K42" s="86" t="s">
        <v>41</v>
      </c>
      <c r="L42" s="87"/>
      <c r="M42" s="71"/>
      <c r="N42" s="72"/>
      <c r="O42" s="83"/>
      <c r="P42" s="83"/>
      <c r="Q42" s="83"/>
    </row>
    <row r="43" spans="1:22" x14ac:dyDescent="0.25">
      <c r="A43" s="75"/>
      <c r="B43" s="75"/>
      <c r="C43" s="88"/>
      <c r="D43" s="89"/>
      <c r="E43" s="68"/>
      <c r="F43" s="68"/>
      <c r="G43" s="68"/>
      <c r="H43" s="68"/>
      <c r="I43" s="76"/>
      <c r="J43" s="76"/>
      <c r="K43" s="90" t="s">
        <v>42</v>
      </c>
      <c r="L43" s="91">
        <f>L40-G40</f>
        <v>-27.150000000000006</v>
      </c>
      <c r="M43" s="71"/>
      <c r="N43" s="72"/>
      <c r="O43" s="76"/>
      <c r="P43" s="76"/>
      <c r="Q43" s="76"/>
    </row>
    <row r="44" spans="1:22" ht="15.75" thickBot="1" x14ac:dyDescent="0.3">
      <c r="A44" s="92"/>
      <c r="B44" s="93"/>
      <c r="C44" s="93"/>
      <c r="D44" s="67"/>
      <c r="E44" s="67"/>
      <c r="F44" s="94"/>
      <c r="G44" s="67"/>
      <c r="H44" s="68"/>
      <c r="I44" s="68"/>
      <c r="J44" s="68"/>
      <c r="K44" s="68"/>
      <c r="L44" s="68"/>
      <c r="M44" s="71"/>
      <c r="N44" s="72"/>
      <c r="O44" s="76"/>
      <c r="P44" s="76"/>
      <c r="Q44" s="76"/>
    </row>
    <row r="45" spans="1:22" x14ac:dyDescent="0.25">
      <c r="A45" s="95" t="s">
        <v>43</v>
      </c>
      <c r="B45" s="2"/>
      <c r="C45" s="2"/>
      <c r="D45" s="95" t="s">
        <v>44</v>
      </c>
      <c r="E45" s="2"/>
      <c r="F45" s="2"/>
      <c r="G45" s="3"/>
      <c r="H45" s="76"/>
      <c r="I45" s="96"/>
      <c r="J45" s="96"/>
      <c r="K45" s="212" t="s">
        <v>45</v>
      </c>
      <c r="L45" s="213"/>
      <c r="M45" s="97"/>
      <c r="N45" s="98"/>
      <c r="O45" s="99"/>
      <c r="P45" s="99"/>
      <c r="Q45" s="76"/>
    </row>
    <row r="46" spans="1:22" x14ac:dyDescent="0.25">
      <c r="A46" s="100"/>
      <c r="D46" s="101"/>
      <c r="E46" s="55"/>
      <c r="F46" s="55"/>
      <c r="G46" s="102"/>
      <c r="H46" s="76"/>
      <c r="I46" s="76"/>
      <c r="J46" s="76"/>
      <c r="K46" s="103">
        <f>[1]avril!K46</f>
        <v>-283.7</v>
      </c>
      <c r="L46" s="104">
        <f>L40-G40+K46</f>
        <v>-310.85000000000002</v>
      </c>
      <c r="M46" s="105"/>
      <c r="N46" s="98"/>
      <c r="O46" s="76"/>
      <c r="P46" s="76"/>
      <c r="Q46" s="76"/>
    </row>
    <row r="47" spans="1:22" ht="15.75" thickBot="1" x14ac:dyDescent="0.3">
      <c r="A47" s="100"/>
      <c r="D47" s="101"/>
      <c r="E47" s="55"/>
      <c r="F47" s="55"/>
      <c r="G47" s="102"/>
      <c r="H47" s="76"/>
      <c r="I47" s="106"/>
      <c r="J47" s="106"/>
      <c r="K47" s="107" t="s">
        <v>46</v>
      </c>
      <c r="L47" s="108">
        <f ca="1">TODAY()</f>
        <v>44768</v>
      </c>
      <c r="M47" s="97"/>
      <c r="N47" s="98"/>
      <c r="O47" s="89"/>
      <c r="P47" s="89"/>
      <c r="Q47" s="68"/>
    </row>
    <row r="48" spans="1:22" ht="15.75" thickBot="1" x14ac:dyDescent="0.3">
      <c r="A48" s="109"/>
      <c r="B48" s="110"/>
      <c r="C48" s="110"/>
      <c r="D48" s="111"/>
      <c r="E48" s="112"/>
      <c r="F48" s="112"/>
      <c r="G48" s="113"/>
      <c r="H48" s="76"/>
      <c r="I48" s="76"/>
      <c r="J48" s="76"/>
      <c r="K48" s="76"/>
      <c r="L48" s="76"/>
      <c r="M48" s="97"/>
      <c r="N48" s="98"/>
      <c r="O48" s="114"/>
      <c r="P48" s="114"/>
      <c r="Q48" s="68"/>
    </row>
    <row r="49" spans="1:17" x14ac:dyDescent="0.25">
      <c r="A49" s="115"/>
      <c r="B49" s="116"/>
      <c r="C49" s="116"/>
      <c r="D49" s="116"/>
      <c r="E49" s="116"/>
      <c r="F49" s="117"/>
      <c r="G49" s="116"/>
      <c r="H49" s="68"/>
      <c r="I49" s="118"/>
      <c r="J49" s="118"/>
      <c r="K49" s="118"/>
      <c r="L49" s="118"/>
      <c r="M49" s="105"/>
      <c r="N49" s="98"/>
      <c r="O49" s="114"/>
      <c r="P49" s="114"/>
      <c r="Q49" s="68"/>
    </row>
    <row r="50" spans="1:17" ht="15.75" thickBot="1" x14ac:dyDescent="0.3">
      <c r="A50" s="119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1"/>
      <c r="N50" s="122"/>
      <c r="O50" s="123"/>
      <c r="P50" s="123"/>
      <c r="Q50" s="120"/>
    </row>
    <row r="52" spans="1:17" ht="15.75" thickBot="1" x14ac:dyDescent="0.3"/>
    <row r="53" spans="1:17" ht="15.75" thickBot="1" x14ac:dyDescent="0.3">
      <c r="A53" s="124" t="s">
        <v>47</v>
      </c>
      <c r="B53" s="124"/>
      <c r="C53" s="124"/>
      <c r="D53" s="124"/>
      <c r="E53" s="125">
        <v>2022</v>
      </c>
      <c r="F53" s="126">
        <v>2021</v>
      </c>
      <c r="G53" s="127"/>
      <c r="H53" s="128"/>
    </row>
    <row r="54" spans="1:17" x14ac:dyDescent="0.25">
      <c r="A54" s="129" t="s">
        <v>48</v>
      </c>
      <c r="B54" s="130"/>
      <c r="C54" s="131">
        <f>E54</f>
        <v>20</v>
      </c>
      <c r="D54" s="132"/>
      <c r="E54" s="133">
        <v>20</v>
      </c>
      <c r="F54" s="134">
        <v>0</v>
      </c>
      <c r="G54" s="135"/>
      <c r="H54" s="136"/>
      <c r="I54" s="55"/>
    </row>
    <row r="55" spans="1:17" x14ac:dyDescent="0.25">
      <c r="A55" s="137" t="s">
        <v>49</v>
      </c>
      <c r="B55" s="138"/>
      <c r="C55" s="139">
        <f>E55+F55</f>
        <v>9</v>
      </c>
      <c r="D55" s="140"/>
      <c r="E55" s="141">
        <v>5</v>
      </c>
      <c r="F55" s="142">
        <v>4</v>
      </c>
      <c r="G55" s="143" t="s">
        <v>50</v>
      </c>
      <c r="H55" s="144"/>
    </row>
    <row r="56" spans="1:17" ht="15.75" thickBot="1" x14ac:dyDescent="0.3">
      <c r="A56" s="137" t="s">
        <v>51</v>
      </c>
      <c r="B56" s="138"/>
      <c r="C56" s="139">
        <f>E56+F56</f>
        <v>5</v>
      </c>
      <c r="D56" s="140"/>
      <c r="E56" s="145">
        <v>3</v>
      </c>
      <c r="F56" s="146">
        <v>2</v>
      </c>
      <c r="G56" s="147" t="s">
        <v>52</v>
      </c>
      <c r="H56" s="148"/>
    </row>
    <row r="57" spans="1:17" x14ac:dyDescent="0.25">
      <c r="A57" s="149" t="s">
        <v>53</v>
      </c>
      <c r="B57" s="55"/>
      <c r="C57" s="55"/>
      <c r="D57" s="150">
        <v>22</v>
      </c>
    </row>
    <row r="58" spans="1:17" ht="15.75" thickBot="1" x14ac:dyDescent="0.3">
      <c r="A58" s="151" t="s">
        <v>54</v>
      </c>
      <c r="B58" s="112"/>
      <c r="C58" s="152">
        <v>0.31666666666666665</v>
      </c>
      <c r="D58" s="113"/>
    </row>
  </sheetData>
  <mergeCells count="5">
    <mergeCell ref="I1:I5"/>
    <mergeCell ref="M4:M7"/>
    <mergeCell ref="C6:F6"/>
    <mergeCell ref="E40:F40"/>
    <mergeCell ref="K45:L45"/>
  </mergeCells>
  <conditionalFormatting sqref="C38:H38 J38:K38 M38:Q38">
    <cfRule type="expression" dxfId="3" priority="3">
      <formula>$B38:$B66="samedi"</formula>
    </cfRule>
    <cfRule type="expression" dxfId="2" priority="4">
      <formula>$B38:$B66="dimanche"</formula>
    </cfRule>
  </conditionalFormatting>
  <conditionalFormatting sqref="C36:H37 A36:B38 J36:K37 I36:I38 M36:Q37 L36:L38 A8:Q35">
    <cfRule type="expression" dxfId="1" priority="7">
      <formula>$B8:$B38="samedi"</formula>
    </cfRule>
    <cfRule type="expression" dxfId="0" priority="8">
      <formula>$B8:$B38="dimanche"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49C0A-3C89-410A-A96A-88BF358F7F59}">
  <dimension ref="A2:F35"/>
  <sheetViews>
    <sheetView workbookViewId="0">
      <selection activeCell="E26" sqref="E26"/>
    </sheetView>
  </sheetViews>
  <sheetFormatPr baseColWidth="10" defaultColWidth="11.42578125" defaultRowHeight="15" x14ac:dyDescent="0.25"/>
  <cols>
    <col min="5" max="5" width="13.28515625" customWidth="1"/>
  </cols>
  <sheetData>
    <row r="2" spans="1:6" ht="18.75" x14ac:dyDescent="0.3">
      <c r="A2" s="159" t="s">
        <v>85</v>
      </c>
      <c r="B2" s="160"/>
      <c r="C2" s="160"/>
      <c r="D2" s="160"/>
      <c r="E2" s="160"/>
      <c r="F2" s="160"/>
    </row>
    <row r="3" spans="1:6" ht="15.75" x14ac:dyDescent="0.25">
      <c r="A3" s="160"/>
      <c r="B3" s="160"/>
      <c r="C3" s="160"/>
      <c r="D3" s="160"/>
      <c r="E3" s="160"/>
      <c r="F3" s="160"/>
    </row>
    <row r="4" spans="1:6" ht="15.75" x14ac:dyDescent="0.25">
      <c r="A4" s="161" t="s">
        <v>55</v>
      </c>
      <c r="B4" s="162" t="s">
        <v>56</v>
      </c>
      <c r="C4" s="163" t="s">
        <v>56</v>
      </c>
      <c r="D4" s="164" t="s">
        <v>6</v>
      </c>
      <c r="E4" s="165" t="s">
        <v>57</v>
      </c>
      <c r="F4" s="166"/>
    </row>
    <row r="5" spans="1:6" ht="16.5" thickBot="1" x14ac:dyDescent="0.3">
      <c r="A5" s="167"/>
      <c r="B5" s="168" t="s">
        <v>58</v>
      </c>
      <c r="C5" s="169" t="s">
        <v>59</v>
      </c>
      <c r="D5" s="170" t="s">
        <v>60</v>
      </c>
      <c r="E5" s="171" t="s">
        <v>61</v>
      </c>
      <c r="F5" s="172" t="s">
        <v>62</v>
      </c>
    </row>
    <row r="6" spans="1:6" ht="15.75" x14ac:dyDescent="0.25">
      <c r="A6" s="173">
        <v>44927</v>
      </c>
      <c r="B6" s="174"/>
      <c r="C6" s="175"/>
      <c r="D6" s="176"/>
      <c r="E6" s="177"/>
      <c r="F6" s="178"/>
    </row>
    <row r="7" spans="1:6" ht="15.75" x14ac:dyDescent="0.25">
      <c r="A7" s="179">
        <v>44958</v>
      </c>
      <c r="B7" s="180"/>
      <c r="C7" s="175"/>
      <c r="D7" s="176"/>
      <c r="E7" s="181"/>
      <c r="F7" s="182"/>
    </row>
    <row r="8" spans="1:6" ht="15.75" x14ac:dyDescent="0.25">
      <c r="A8" s="179">
        <v>44986</v>
      </c>
      <c r="B8" s="174"/>
      <c r="C8" s="175"/>
      <c r="D8" s="176"/>
      <c r="E8" s="181"/>
      <c r="F8" s="182"/>
    </row>
    <row r="9" spans="1:6" ht="15.75" x14ac:dyDescent="0.25">
      <c r="A9" s="173">
        <v>45017</v>
      </c>
      <c r="B9" s="174"/>
      <c r="C9" s="175"/>
      <c r="D9" s="176"/>
      <c r="E9" s="181"/>
      <c r="F9" s="182"/>
    </row>
    <row r="10" spans="1:6" ht="15.75" x14ac:dyDescent="0.25">
      <c r="A10" s="179">
        <v>45047</v>
      </c>
      <c r="B10" s="174"/>
      <c r="C10" s="175"/>
      <c r="D10" s="176"/>
      <c r="E10" s="181"/>
      <c r="F10" s="182"/>
    </row>
    <row r="11" spans="1:6" ht="15.75" x14ac:dyDescent="0.25">
      <c r="A11" s="179">
        <v>45078</v>
      </c>
      <c r="B11" s="174"/>
      <c r="C11" s="175"/>
      <c r="D11" s="176"/>
      <c r="E11" s="181"/>
      <c r="F11" s="182"/>
    </row>
    <row r="12" spans="1:6" ht="15.75" x14ac:dyDescent="0.25">
      <c r="A12" s="173">
        <v>45108</v>
      </c>
      <c r="B12" s="174"/>
      <c r="C12" s="175"/>
      <c r="D12" s="176"/>
      <c r="E12" s="181"/>
      <c r="F12" s="182"/>
    </row>
    <row r="13" spans="1:6" ht="15.75" x14ac:dyDescent="0.25">
      <c r="A13" s="179">
        <v>45139</v>
      </c>
      <c r="B13" s="174"/>
      <c r="C13" s="175"/>
      <c r="D13" s="176"/>
      <c r="E13" s="181"/>
      <c r="F13" s="182"/>
    </row>
    <row r="14" spans="1:6" ht="15.75" x14ac:dyDescent="0.25">
      <c r="A14" s="179">
        <v>45170</v>
      </c>
      <c r="B14" s="174"/>
      <c r="C14" s="175"/>
      <c r="D14" s="176"/>
      <c r="E14" s="181"/>
      <c r="F14" s="182"/>
    </row>
    <row r="15" spans="1:6" ht="15.75" x14ac:dyDescent="0.25">
      <c r="A15" s="173">
        <v>45200</v>
      </c>
      <c r="B15" s="174"/>
      <c r="C15" s="175"/>
      <c r="D15" s="176"/>
      <c r="E15" s="181"/>
      <c r="F15" s="182"/>
    </row>
    <row r="16" spans="1:6" ht="15.75" x14ac:dyDescent="0.25">
      <c r="A16" s="179">
        <v>45231</v>
      </c>
      <c r="B16" s="174"/>
      <c r="C16" s="175"/>
      <c r="D16" s="176"/>
      <c r="E16" s="181"/>
      <c r="F16" s="182"/>
    </row>
    <row r="17" spans="1:6" ht="16.5" thickBot="1" x14ac:dyDescent="0.3">
      <c r="A17" s="179">
        <v>45261</v>
      </c>
      <c r="B17" s="183"/>
      <c r="C17" s="184"/>
      <c r="D17" s="185"/>
      <c r="E17" s="186"/>
      <c r="F17" s="187"/>
    </row>
    <row r="18" spans="1:6" ht="18.75" x14ac:dyDescent="0.3">
      <c r="A18" s="188" t="s">
        <v>63</v>
      </c>
      <c r="B18" s="189">
        <f>SUM(B6:B17)</f>
        <v>0</v>
      </c>
      <c r="C18" s="190">
        <f>SUM(C6:C17)</f>
        <v>0</v>
      </c>
      <c r="D18" s="191">
        <f>SUM(D6:D17)</f>
        <v>0</v>
      </c>
      <c r="E18" s="192">
        <f>SUM(E6:E17)</f>
        <v>0</v>
      </c>
      <c r="F18" s="193">
        <f>SUM(F6:F17)</f>
        <v>0</v>
      </c>
    </row>
    <row r="19" spans="1:6" ht="15.75" x14ac:dyDescent="0.25">
      <c r="A19" s="160"/>
      <c r="B19" s="160"/>
      <c r="C19" s="160"/>
      <c r="D19" s="160"/>
      <c r="E19" s="160"/>
      <c r="F19" s="160"/>
    </row>
    <row r="20" spans="1:6" ht="15.75" x14ac:dyDescent="0.25">
      <c r="A20" s="160"/>
      <c r="B20" s="160"/>
      <c r="C20" s="160"/>
      <c r="D20" s="160"/>
      <c r="E20" s="160"/>
      <c r="F20" s="160"/>
    </row>
    <row r="21" spans="1:6" ht="15.75" x14ac:dyDescent="0.25">
      <c r="A21" s="194"/>
      <c r="B21" s="194"/>
      <c r="C21" s="195" t="s">
        <v>64</v>
      </c>
      <c r="D21" s="195"/>
      <c r="E21" s="195"/>
      <c r="F21" s="196">
        <f>[2]janvier!I46</f>
        <v>0</v>
      </c>
    </row>
    <row r="22" spans="1:6" ht="16.5" thickBot="1" x14ac:dyDescent="0.3">
      <c r="A22" s="172" t="s">
        <v>55</v>
      </c>
      <c r="B22" s="172" t="s">
        <v>65</v>
      </c>
      <c r="C22" s="172" t="s">
        <v>66</v>
      </c>
      <c r="D22" s="172" t="s">
        <v>67</v>
      </c>
      <c r="E22" s="172" t="s">
        <v>68</v>
      </c>
      <c r="F22" s="167"/>
    </row>
    <row r="23" spans="1:6" ht="15.75" x14ac:dyDescent="0.25">
      <c r="A23" s="173">
        <v>44927</v>
      </c>
      <c r="B23" s="178"/>
      <c r="C23" s="178"/>
      <c r="D23" s="178"/>
      <c r="E23" s="197"/>
      <c r="F23" s="178"/>
    </row>
    <row r="24" spans="1:6" ht="15.75" x14ac:dyDescent="0.25">
      <c r="A24" s="179">
        <v>44958</v>
      </c>
      <c r="B24" s="182"/>
      <c r="C24" s="182"/>
      <c r="D24" s="182"/>
      <c r="E24" s="198"/>
      <c r="F24" s="194"/>
    </row>
    <row r="25" spans="1:6" ht="15.75" x14ac:dyDescent="0.25">
      <c r="A25" s="179">
        <v>44986</v>
      </c>
      <c r="B25" s="182"/>
      <c r="C25" s="182"/>
      <c r="D25" s="182"/>
      <c r="E25" s="198"/>
      <c r="F25" s="194"/>
    </row>
    <row r="26" spans="1:6" ht="15.75" x14ac:dyDescent="0.25">
      <c r="A26" s="173">
        <v>45017</v>
      </c>
      <c r="B26" s="182"/>
      <c r="C26" s="182"/>
      <c r="D26" s="182"/>
      <c r="E26" s="198"/>
      <c r="F26" s="194"/>
    </row>
    <row r="27" spans="1:6" ht="15.75" x14ac:dyDescent="0.25">
      <c r="A27" s="179">
        <v>45047</v>
      </c>
      <c r="B27" s="182"/>
      <c r="C27" s="182"/>
      <c r="D27" s="182"/>
      <c r="E27" s="198"/>
      <c r="F27" s="194"/>
    </row>
    <row r="28" spans="1:6" ht="15.75" x14ac:dyDescent="0.25">
      <c r="A28" s="179">
        <v>45078</v>
      </c>
      <c r="B28" s="182"/>
      <c r="C28" s="182"/>
      <c r="D28" s="182"/>
      <c r="E28" s="198"/>
      <c r="F28" s="194"/>
    </row>
    <row r="29" spans="1:6" ht="15.75" x14ac:dyDescent="0.25">
      <c r="A29" s="173">
        <v>45108</v>
      </c>
      <c r="B29" s="182"/>
      <c r="C29" s="182"/>
      <c r="D29" s="182"/>
      <c r="E29" s="198"/>
      <c r="F29" s="194"/>
    </row>
    <row r="30" spans="1:6" ht="15.75" x14ac:dyDescent="0.25">
      <c r="A30" s="179">
        <v>45139</v>
      </c>
      <c r="B30" s="182"/>
      <c r="C30" s="182"/>
      <c r="D30" s="182"/>
      <c r="E30" s="198"/>
      <c r="F30" s="194"/>
    </row>
    <row r="31" spans="1:6" ht="15.75" x14ac:dyDescent="0.25">
      <c r="A31" s="179">
        <v>45170</v>
      </c>
      <c r="B31" s="182"/>
      <c r="C31" s="182"/>
      <c r="D31" s="182"/>
      <c r="E31" s="198"/>
      <c r="F31" s="194"/>
    </row>
    <row r="32" spans="1:6" ht="15.75" x14ac:dyDescent="0.25">
      <c r="A32" s="173">
        <v>45200</v>
      </c>
      <c r="B32" s="182"/>
      <c r="C32" s="182"/>
      <c r="D32" s="182"/>
      <c r="E32" s="198"/>
      <c r="F32" s="194"/>
    </row>
    <row r="33" spans="1:6" ht="15.75" x14ac:dyDescent="0.25">
      <c r="A33" s="179">
        <v>45231</v>
      </c>
      <c r="B33" s="182"/>
      <c r="C33" s="182"/>
      <c r="D33" s="182"/>
      <c r="E33" s="198"/>
      <c r="F33" s="194"/>
    </row>
    <row r="34" spans="1:6" ht="16.5" thickBot="1" x14ac:dyDescent="0.3">
      <c r="A34" s="179">
        <v>45261</v>
      </c>
      <c r="B34" s="187"/>
      <c r="C34" s="187"/>
      <c r="D34" s="187"/>
      <c r="E34" s="199"/>
      <c r="F34" s="167"/>
    </row>
    <row r="35" spans="1:6" ht="18.75" x14ac:dyDescent="0.3">
      <c r="A35" s="200" t="s">
        <v>63</v>
      </c>
      <c r="B35" s="201">
        <f>SUM(B23:B34)</f>
        <v>0</v>
      </c>
      <c r="C35" s="201">
        <f>SUM(C23:C34)</f>
        <v>0</v>
      </c>
      <c r="D35" s="201">
        <f>SUM(D23:D34)</f>
        <v>0</v>
      </c>
      <c r="E35" s="202">
        <f>SUM(E23:E34)</f>
        <v>0</v>
      </c>
      <c r="F35" s="20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D2BF7-01D5-40F5-9A65-A8642F4F9BFB}">
  <dimension ref="A1:B15"/>
  <sheetViews>
    <sheetView tabSelected="1" workbookViewId="0">
      <selection activeCell="F21" sqref="F21"/>
    </sheetView>
  </sheetViews>
  <sheetFormatPr baseColWidth="10" defaultRowHeight="15" x14ac:dyDescent="0.25"/>
  <cols>
    <col min="1" max="1" width="15.5703125" customWidth="1"/>
  </cols>
  <sheetData>
    <row r="1" spans="1:2" x14ac:dyDescent="0.25">
      <c r="A1" t="s">
        <v>69</v>
      </c>
    </row>
    <row r="2" spans="1:2" x14ac:dyDescent="0.25">
      <c r="A2" t="s">
        <v>70</v>
      </c>
      <c r="B2" t="s">
        <v>71</v>
      </c>
    </row>
    <row r="3" spans="1:2" x14ac:dyDescent="0.25">
      <c r="A3" t="s">
        <v>72</v>
      </c>
      <c r="B3" s="214">
        <v>44197</v>
      </c>
    </row>
    <row r="4" spans="1:2" x14ac:dyDescent="0.25">
      <c r="A4" t="s">
        <v>73</v>
      </c>
      <c r="B4" s="214">
        <v>44288</v>
      </c>
    </row>
    <row r="5" spans="1:2" x14ac:dyDescent="0.25">
      <c r="A5" t="s">
        <v>74</v>
      </c>
      <c r="B5" s="214">
        <v>44291</v>
      </c>
    </row>
    <row r="6" spans="1:2" x14ac:dyDescent="0.25">
      <c r="A6" t="s">
        <v>75</v>
      </c>
      <c r="B6" s="214">
        <v>44317</v>
      </c>
    </row>
    <row r="7" spans="1:2" x14ac:dyDescent="0.25">
      <c r="A7" t="s">
        <v>76</v>
      </c>
      <c r="B7" s="214">
        <v>44324</v>
      </c>
    </row>
    <row r="8" spans="1:2" x14ac:dyDescent="0.25">
      <c r="A8" t="s">
        <v>77</v>
      </c>
      <c r="B8" s="214">
        <v>44329</v>
      </c>
    </row>
    <row r="9" spans="1:2" x14ac:dyDescent="0.25">
      <c r="A9" t="s">
        <v>78</v>
      </c>
      <c r="B9" s="214">
        <v>44340</v>
      </c>
    </row>
    <row r="10" spans="1:2" x14ac:dyDescent="0.25">
      <c r="A10" t="s">
        <v>79</v>
      </c>
      <c r="B10" s="214">
        <v>44391</v>
      </c>
    </row>
    <row r="11" spans="1:2" x14ac:dyDescent="0.25">
      <c r="A11" t="s">
        <v>80</v>
      </c>
      <c r="B11" s="214">
        <v>44423</v>
      </c>
    </row>
    <row r="12" spans="1:2" x14ac:dyDescent="0.25">
      <c r="A12" t="s">
        <v>81</v>
      </c>
      <c r="B12" s="214">
        <v>44501</v>
      </c>
    </row>
    <row r="13" spans="1:2" x14ac:dyDescent="0.25">
      <c r="A13" t="s">
        <v>82</v>
      </c>
      <c r="B13" s="214">
        <v>44511</v>
      </c>
    </row>
    <row r="14" spans="1:2" x14ac:dyDescent="0.25">
      <c r="A14" t="s">
        <v>83</v>
      </c>
      <c r="B14" s="214">
        <v>44555</v>
      </c>
    </row>
    <row r="15" spans="1:2" x14ac:dyDescent="0.25">
      <c r="A15" t="s">
        <v>84</v>
      </c>
      <c r="B15" s="214">
        <v>44556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B81D92861FA448E982F1436E17D55" ma:contentTypeVersion="2" ma:contentTypeDescription="Crée un document." ma:contentTypeScope="" ma:versionID="8c10a5064fd52a6b49755e150c8cb780">
  <xsd:schema xmlns:xsd="http://www.w3.org/2001/XMLSchema" xmlns:xs="http://www.w3.org/2001/XMLSchema" xmlns:p="http://schemas.microsoft.com/office/2006/metadata/properties" xmlns:ns3="0f40d5a8-de5e-42c4-a057-287b4bb20f0d" targetNamespace="http://schemas.microsoft.com/office/2006/metadata/properties" ma:root="true" ma:fieldsID="cac767b3caa6a2d76a1837c1b958c20a" ns3:_="">
    <xsd:import namespace="0f40d5a8-de5e-42c4-a057-287b4bb20f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40d5a8-de5e-42c4-a057-287b4bb20f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4BE38E-DD44-4479-9ACB-50B76E92AB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40d5a8-de5e-42c4-a057-287b4bb20f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1A88B3-55D0-46EE-8903-00750C147F57}">
  <ds:schemaRefs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0f40d5a8-de5e-42c4-a057-287b4bb20f0d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E5A7035-1133-43D8-8FFA-123644FBAA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Janvier</vt:lpstr>
      <vt:lpstr>Feuil1</vt:lpstr>
      <vt:lpstr>jours ferie</vt:lpstr>
      <vt:lpstr>Jours_Fériés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Piret</dc:creator>
  <cp:lastModifiedBy>Aurore Piret</cp:lastModifiedBy>
  <dcterms:created xsi:type="dcterms:W3CDTF">2022-07-13T13:18:11Z</dcterms:created>
  <dcterms:modified xsi:type="dcterms:W3CDTF">2022-07-26T13:54:44Z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0x0101001C0B81D92861FA448E982F1436E17D55</vt:lpwstr>
  </property>
</Properties>
</file>