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5" yWindow="-30" windowWidth="15330" windowHeight="4050" tabRatio="601"/>
  </bookViews>
  <sheets>
    <sheet name="juillet 2010" sheetId="41" r:id="rId1"/>
  </sheets>
  <externalReferences>
    <externalReference r:id="rId2"/>
  </externalReferences>
  <definedNames>
    <definedName name="An">#REF!</definedName>
    <definedName name="annee">#REF!</definedName>
    <definedName name="Août">#REF!</definedName>
    <definedName name="Avr">#REF!</definedName>
    <definedName name="base_mois">#REF!</definedName>
    <definedName name="Déc">#REF!</definedName>
    <definedName name="Fériés">#REF!</definedName>
    <definedName name="Fév">#REF!</definedName>
    <definedName name="Janv">#REF!</definedName>
    <definedName name="Juil">#REF!</definedName>
    <definedName name="Juin">#REF!</definedName>
    <definedName name="Mai">#REF!</definedName>
    <definedName name="Mars">#REF!</definedName>
    <definedName name="Nov">#REF!</definedName>
    <definedName name="Oct">#REF!</definedName>
    <definedName name="Sept">#REF!</definedName>
  </definedNames>
  <calcPr calcId="125725"/>
</workbook>
</file>

<file path=xl/calcChain.xml><?xml version="1.0" encoding="utf-8"?>
<calcChain xmlns="http://schemas.openxmlformats.org/spreadsheetml/2006/main">
  <c r="E73" i="41"/>
  <c r="D73"/>
  <c r="I71"/>
  <c r="H71"/>
  <c r="F71"/>
  <c r="I70"/>
  <c r="H70"/>
  <c r="F70"/>
  <c r="G70" s="1"/>
  <c r="I69"/>
  <c r="H69"/>
  <c r="F69"/>
  <c r="I68"/>
  <c r="H68"/>
  <c r="G68"/>
  <c r="F68"/>
  <c r="I67"/>
  <c r="H67"/>
  <c r="F67"/>
  <c r="G67" s="1"/>
  <c r="I66"/>
  <c r="H66"/>
  <c r="F66"/>
  <c r="I65"/>
  <c r="H65"/>
  <c r="F65"/>
  <c r="G65" s="1"/>
  <c r="I64"/>
  <c r="H64"/>
  <c r="F64"/>
  <c r="I63"/>
  <c r="H63"/>
  <c r="G63"/>
  <c r="F63"/>
  <c r="I62"/>
  <c r="H62"/>
  <c r="F62"/>
  <c r="G62" s="1"/>
  <c r="I61"/>
  <c r="H61"/>
  <c r="F61"/>
  <c r="G61" s="1"/>
  <c r="I60"/>
  <c r="H60"/>
  <c r="F60"/>
  <c r="G60" s="1"/>
  <c r="I59"/>
  <c r="H59"/>
  <c r="F59"/>
  <c r="I58"/>
  <c r="H58"/>
  <c r="F58"/>
  <c r="G58" s="1"/>
  <c r="I57"/>
  <c r="H57"/>
  <c r="F57"/>
  <c r="G57" s="1"/>
  <c r="I56"/>
  <c r="H56"/>
  <c r="F56"/>
  <c r="I55"/>
  <c r="H55"/>
  <c r="F55"/>
  <c r="I54"/>
  <c r="H54"/>
  <c r="F54"/>
  <c r="G54" s="1"/>
  <c r="I53"/>
  <c r="H53"/>
  <c r="F53"/>
  <c r="I52"/>
  <c r="H52"/>
  <c r="F52"/>
  <c r="G52" s="1"/>
  <c r="I51"/>
  <c r="H51"/>
  <c r="F51"/>
  <c r="I50"/>
  <c r="H50"/>
  <c r="F50"/>
  <c r="G50" s="1"/>
  <c r="I49"/>
  <c r="H49"/>
  <c r="F49"/>
  <c r="I48"/>
  <c r="H48"/>
  <c r="F48"/>
  <c r="G48" s="1"/>
  <c r="I47"/>
  <c r="H47"/>
  <c r="F47"/>
  <c r="G47" s="1"/>
  <c r="I46"/>
  <c r="H46"/>
  <c r="F46"/>
  <c r="G46" s="1"/>
  <c r="I45"/>
  <c r="H45"/>
  <c r="F45"/>
  <c r="I44"/>
  <c r="H44"/>
  <c r="F44"/>
  <c r="I43"/>
  <c r="H43"/>
  <c r="F43"/>
  <c r="I42"/>
  <c r="H42"/>
  <c r="G42"/>
  <c r="F42"/>
  <c r="K41"/>
  <c r="J41"/>
  <c r="I41"/>
  <c r="I73" s="1"/>
  <c r="H41"/>
  <c r="F41"/>
  <c r="G41" s="1"/>
  <c r="L40"/>
  <c r="A39"/>
  <c r="I19"/>
  <c r="W16"/>
  <c r="W15"/>
  <c r="W14"/>
  <c r="W13"/>
  <c r="W12"/>
  <c r="C10"/>
  <c r="C25" s="1"/>
  <c r="L9"/>
  <c r="J9"/>
  <c r="H9"/>
  <c r="F9"/>
  <c r="D9"/>
  <c r="W8"/>
  <c r="W7"/>
  <c r="O7"/>
  <c r="L7"/>
  <c r="W5"/>
  <c r="W10" s="1"/>
  <c r="W11" s="1"/>
  <c r="O5"/>
  <c r="L5"/>
  <c r="W4"/>
  <c r="G43" l="1"/>
  <c r="G45"/>
  <c r="G49"/>
  <c r="G51"/>
  <c r="G53"/>
  <c r="G55"/>
  <c r="G59"/>
  <c r="G66"/>
  <c r="G69"/>
  <c r="G71"/>
  <c r="G64"/>
  <c r="G56"/>
  <c r="G44"/>
  <c r="W6"/>
  <c r="W9"/>
  <c r="J42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F16"/>
  <c r="H16"/>
  <c r="J16"/>
  <c r="L16"/>
  <c r="L47" l="1"/>
  <c r="D16" s="1"/>
  <c r="D31" s="1"/>
  <c r="L45" l="1"/>
  <c r="L46"/>
  <c r="L48"/>
  <c r="L49"/>
  <c r="F19" l="1"/>
  <c r="F13"/>
  <c r="F22" s="1"/>
  <c r="H19"/>
  <c r="H13"/>
  <c r="M14"/>
  <c r="L14"/>
  <c r="K14"/>
  <c r="J14"/>
  <c r="I14"/>
  <c r="H14"/>
  <c r="G14"/>
  <c r="F14"/>
  <c r="D15"/>
  <c r="M46"/>
  <c r="E15" s="1"/>
  <c r="L43"/>
  <c r="L17"/>
  <c r="M17"/>
  <c r="J17"/>
  <c r="K17"/>
  <c r="H17"/>
  <c r="I17"/>
  <c r="F17"/>
  <c r="G17"/>
  <c r="L42"/>
  <c r="M45"/>
  <c r="E14" s="1"/>
  <c r="D14"/>
  <c r="D29" s="1"/>
  <c r="J19"/>
  <c r="J13"/>
  <c r="D18"/>
  <c r="M49"/>
  <c r="E18" s="1"/>
  <c r="L19"/>
  <c r="L13"/>
  <c r="L18"/>
  <c r="M18"/>
  <c r="J18"/>
  <c r="K18"/>
  <c r="H18"/>
  <c r="I18"/>
  <c r="F18"/>
  <c r="G18"/>
  <c r="D17"/>
  <c r="M48"/>
  <c r="E17" s="1"/>
  <c r="M15"/>
  <c r="L15"/>
  <c r="K15"/>
  <c r="J15"/>
  <c r="I15"/>
  <c r="H15"/>
  <c r="G15"/>
  <c r="F15"/>
  <c r="D32" l="1"/>
  <c r="H22"/>
  <c r="E32"/>
  <c r="J22"/>
  <c r="L22"/>
  <c r="E33"/>
  <c r="G12"/>
  <c r="G21" s="1"/>
  <c r="F12"/>
  <c r="F21" s="1"/>
  <c r="K12"/>
  <c r="K21" s="1"/>
  <c r="J12"/>
  <c r="J21" s="1"/>
  <c r="D11"/>
  <c r="M42"/>
  <c r="E11" s="1"/>
  <c r="G11"/>
  <c r="G20" s="1"/>
  <c r="F11"/>
  <c r="F20" s="1"/>
  <c r="J11"/>
  <c r="K11"/>
  <c r="K20" s="1"/>
  <c r="D33"/>
  <c r="E30"/>
  <c r="I12"/>
  <c r="I21" s="1"/>
  <c r="H12"/>
  <c r="H21" s="1"/>
  <c r="L12"/>
  <c r="L21" s="1"/>
  <c r="M12"/>
  <c r="M21" s="1"/>
  <c r="M43"/>
  <c r="E12" s="1"/>
  <c r="D12"/>
  <c r="H11"/>
  <c r="H20" s="1"/>
  <c r="I11"/>
  <c r="I20" s="1"/>
  <c r="M11"/>
  <c r="M20" s="1"/>
  <c r="L11"/>
  <c r="L20" s="1"/>
  <c r="E29"/>
  <c r="D30"/>
  <c r="D21" l="1"/>
  <c r="D27"/>
  <c r="J20"/>
  <c r="L50" s="1"/>
  <c r="D26"/>
  <c r="D20"/>
  <c r="E21"/>
  <c r="E27"/>
  <c r="E36" s="1"/>
  <c r="E26"/>
  <c r="E35" s="1"/>
  <c r="E20"/>
  <c r="D35" l="1"/>
  <c r="L44"/>
  <c r="D13" s="1"/>
  <c r="D19"/>
  <c r="D34" s="1"/>
  <c r="D36"/>
  <c r="D22" l="1"/>
  <c r="D28"/>
  <c r="D37" s="1"/>
</calcChain>
</file>

<file path=xl/sharedStrings.xml><?xml version="1.0" encoding="utf-8"?>
<sst xmlns="http://schemas.openxmlformats.org/spreadsheetml/2006/main" count="95" uniqueCount="44">
  <si>
    <t>Lundi de Pâques</t>
  </si>
  <si>
    <t>Lundi de Pentecote</t>
  </si>
  <si>
    <t>Fête nationale</t>
  </si>
  <si>
    <t>Toussaint</t>
  </si>
  <si>
    <t>NOEL</t>
  </si>
  <si>
    <t>Jour de l'an</t>
  </si>
  <si>
    <t>Fête du travail</t>
  </si>
  <si>
    <t>Armistice 1945</t>
  </si>
  <si>
    <t>Armistice 1918</t>
  </si>
  <si>
    <t>Assomption</t>
  </si>
  <si>
    <t>Pâques</t>
  </si>
  <si>
    <t xml:space="preserve">Ascension </t>
  </si>
  <si>
    <t xml:space="preserve">Pentecôte </t>
  </si>
  <si>
    <t>RECAPITULATIF MENSUEL DU MOIS DE</t>
  </si>
  <si>
    <t>Hôtel :</t>
  </si>
  <si>
    <t>Nombre de chambre(s) standard(s) :</t>
  </si>
  <si>
    <t>Coût H.T</t>
  </si>
  <si>
    <t>Coût H.T Dimanche</t>
  </si>
  <si>
    <t>Coût H.T jour férié</t>
  </si>
  <si>
    <t>Nombre de chambre(s) familiale(s) :</t>
  </si>
  <si>
    <t>Récapitulatif</t>
  </si>
  <si>
    <t>Nombre</t>
  </si>
  <si>
    <t>facturation H.T</t>
  </si>
  <si>
    <t>H. normales</t>
  </si>
  <si>
    <t>Nbre chambre standard</t>
  </si>
  <si>
    <t>Nbre chambre familiale</t>
  </si>
  <si>
    <t>Nbre heures travail réelles</t>
  </si>
  <si>
    <t>H. 20 %</t>
  </si>
  <si>
    <t>H. 50 %</t>
  </si>
  <si>
    <t>Total général du mois</t>
  </si>
  <si>
    <t>Tous Salarié</t>
  </si>
  <si>
    <t>Qtième</t>
  </si>
  <si>
    <t>Chambre(s) Standard(s)</t>
  </si>
  <si>
    <t>Chambre(s) Familiale(s)</t>
  </si>
  <si>
    <t>Heure d'arrivée</t>
  </si>
  <si>
    <t>Heures de départ</t>
  </si>
  <si>
    <t>Nbs Heures Journalières dont repos non conventionnelles</t>
  </si>
  <si>
    <t>Nbs heures réelle</t>
  </si>
  <si>
    <t>Jour</t>
  </si>
  <si>
    <t>Total</t>
  </si>
  <si>
    <t>Dimanche              H. 20 %</t>
  </si>
  <si>
    <t>Jours fériés                 H. 50 %</t>
  </si>
  <si>
    <t>Nathalie</t>
  </si>
  <si>
    <t>Récapitulatif total mois</t>
  </si>
</sst>
</file>

<file path=xl/styles.xml><?xml version="1.0" encoding="utf-8"?>
<styleSheet xmlns="http://schemas.openxmlformats.org/spreadsheetml/2006/main">
  <numFmts count="5">
    <numFmt numFmtId="164" formatCode="dddd"/>
    <numFmt numFmtId="165" formatCode="dddd\ dd\ mmmm\ yyyy"/>
    <numFmt numFmtId="166" formatCode="yyyy"/>
    <numFmt numFmtId="167" formatCode="[$-F800]dddd\,\ mmmm\ dd\,\ yyyy"/>
    <numFmt numFmtId="168" formatCode="[$-40C]mmm\-yy;@"/>
  </numFmts>
  <fonts count="35">
    <font>
      <sz val="12"/>
      <name val="Times New Roman"/>
      <family val="1"/>
    </font>
    <font>
      <sz val="12"/>
      <color indexed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omic Sans MS"/>
      <family val="4"/>
    </font>
    <font>
      <b/>
      <sz val="14"/>
      <name val="Comic Sans MS"/>
      <family val="4"/>
    </font>
    <font>
      <b/>
      <sz val="20"/>
      <name val="Comic Sans MS"/>
      <family val="4"/>
    </font>
    <font>
      <b/>
      <sz val="11"/>
      <color indexed="8"/>
      <name val="Comic Sans MS"/>
      <family val="4"/>
    </font>
    <font>
      <sz val="8"/>
      <color indexed="8"/>
      <name val="Comic Sans MS"/>
      <family val="4"/>
    </font>
    <font>
      <b/>
      <i/>
      <sz val="26"/>
      <color indexed="8"/>
      <name val="Comic Sans MS"/>
      <family val="4"/>
    </font>
    <font>
      <b/>
      <i/>
      <sz val="20"/>
      <color indexed="8"/>
      <name val="Comic Sans MS"/>
      <family val="4"/>
    </font>
    <font>
      <b/>
      <i/>
      <sz val="11"/>
      <color indexed="8"/>
      <name val="Calibri"/>
      <family val="2"/>
    </font>
    <font>
      <b/>
      <i/>
      <sz val="10"/>
      <name val="Comic Sans MS"/>
      <family val="4"/>
    </font>
    <font>
      <i/>
      <sz val="10"/>
      <name val="Comic Sans MS"/>
      <family val="4"/>
    </font>
    <font>
      <b/>
      <i/>
      <sz val="12"/>
      <color indexed="10"/>
      <name val="Comic Sans MS"/>
      <family val="4"/>
    </font>
    <font>
      <sz val="10"/>
      <color indexed="8"/>
      <name val="Arial Unicode MS"/>
      <family val="2"/>
    </font>
    <font>
      <sz val="10"/>
      <name val="Arial Unicode MS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rgb="FF99FF33"/>
        <bgColor indexed="64"/>
      </patternFill>
    </fill>
    <fill>
      <patternFill patternType="gray125">
        <bgColor rgb="FF99FF33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  <fill>
      <patternFill patternType="solid">
        <fgColor rgb="FFFF9900"/>
        <bgColor indexed="64"/>
      </patternFill>
    </fill>
    <fill>
      <patternFill patternType="gray125">
        <bgColor rgb="FFFF99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4506668294322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double">
        <color indexed="60"/>
      </left>
      <right style="double">
        <color indexed="60"/>
      </right>
      <top/>
      <bottom style="double">
        <color indexed="60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2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53">
    <xf numFmtId="0" fontId="0" fillId="0" borderId="0" xfId="0"/>
    <xf numFmtId="0" fontId="0" fillId="0" borderId="0" xfId="0" applyBorder="1"/>
    <xf numFmtId="0" fontId="4" fillId="24" borderId="0" xfId="0" applyFont="1" applyFill="1" applyBorder="1"/>
    <xf numFmtId="0" fontId="22" fillId="0" borderId="0" xfId="32" applyFont="1"/>
    <xf numFmtId="0" fontId="24" fillId="0" borderId="0" xfId="32" applyFont="1" applyFill="1" applyBorder="1" applyAlignment="1" applyProtection="1">
      <alignment horizontal="left" vertical="center"/>
      <protection locked="0"/>
    </xf>
    <xf numFmtId="0" fontId="23" fillId="0" borderId="0" xfId="32" applyFont="1" applyFill="1" applyBorder="1" applyAlignment="1" applyProtection="1">
      <alignment horizontal="center" vertical="center"/>
      <protection locked="0"/>
    </xf>
    <xf numFmtId="0" fontId="22" fillId="0" borderId="0" xfId="32" applyFont="1" applyProtection="1">
      <protection locked="0"/>
    </xf>
    <xf numFmtId="0" fontId="23" fillId="0" borderId="0" xfId="32" applyFont="1" applyFill="1" applyBorder="1" applyAlignment="1" applyProtection="1">
      <alignment horizontal="left" vertical="center"/>
      <protection locked="0"/>
    </xf>
    <xf numFmtId="0" fontId="23" fillId="25" borderId="10" xfId="32" applyFont="1" applyFill="1" applyBorder="1" applyAlignment="1" applyProtection="1">
      <alignment horizontal="center" vertical="center"/>
      <protection hidden="1"/>
    </xf>
    <xf numFmtId="0" fontId="23" fillId="0" borderId="0" xfId="32" applyFont="1" applyFill="1" applyBorder="1" applyAlignment="1" applyProtection="1">
      <alignment horizontal="right" vertical="center"/>
      <protection locked="0"/>
    </xf>
    <xf numFmtId="2" fontId="23" fillId="26" borderId="10" xfId="32" applyNumberFormat="1" applyFont="1" applyFill="1" applyBorder="1" applyAlignment="1" applyProtection="1">
      <alignment horizontal="center" vertical="center"/>
      <protection hidden="1"/>
    </xf>
    <xf numFmtId="0" fontId="23" fillId="0" borderId="0" xfId="32" applyFont="1" applyFill="1" applyBorder="1" applyAlignment="1" applyProtection="1">
      <alignment horizontal="center" vertical="center"/>
      <protection hidden="1"/>
    </xf>
    <xf numFmtId="2" fontId="23" fillId="0" borderId="0" xfId="32" applyNumberFormat="1" applyFont="1" applyFill="1" applyBorder="1" applyAlignment="1" applyProtection="1">
      <alignment horizontal="center" vertical="center"/>
      <protection hidden="1"/>
    </xf>
    <xf numFmtId="2" fontId="23" fillId="0" borderId="0" xfId="32" applyNumberFormat="1" applyFont="1" applyFill="1" applyBorder="1" applyAlignment="1" applyProtection="1">
      <alignment horizontal="center" vertical="center"/>
      <protection locked="0"/>
    </xf>
    <xf numFmtId="0" fontId="22" fillId="0" borderId="0" xfId="32" applyFont="1" applyBorder="1" applyAlignment="1" applyProtection="1">
      <protection locked="0"/>
    </xf>
    <xf numFmtId="0" fontId="22" fillId="27" borderId="11" xfId="32" applyFont="1" applyFill="1" applyBorder="1" applyAlignment="1" applyProtection="1">
      <alignment horizontal="left" textRotation="15"/>
      <protection hidden="1"/>
    </xf>
    <xf numFmtId="0" fontId="22" fillId="0" borderId="0" xfId="32" applyFont="1" applyAlignment="1">
      <alignment wrapText="1"/>
    </xf>
    <xf numFmtId="0" fontId="23" fillId="0" borderId="0" xfId="32" applyFont="1" applyFill="1" applyBorder="1" applyAlignment="1" applyProtection="1">
      <alignment horizontal="center" vertical="center" wrapText="1"/>
      <protection locked="0"/>
    </xf>
    <xf numFmtId="0" fontId="22" fillId="0" borderId="0" xfId="32" applyFont="1" applyAlignment="1" applyProtection="1">
      <alignment wrapText="1"/>
      <protection locked="0"/>
    </xf>
    <xf numFmtId="0" fontId="22" fillId="28" borderId="11" xfId="32" applyFont="1" applyFill="1" applyBorder="1" applyProtection="1">
      <protection hidden="1"/>
    </xf>
    <xf numFmtId="0" fontId="22" fillId="28" borderId="14" xfId="32" applyFont="1" applyFill="1" applyBorder="1" applyAlignment="1" applyProtection="1">
      <protection hidden="1"/>
    </xf>
    <xf numFmtId="2" fontId="22" fillId="28" borderId="15" xfId="32" applyNumberFormat="1" applyFont="1" applyFill="1" applyBorder="1" applyAlignment="1" applyProtection="1">
      <protection hidden="1"/>
    </xf>
    <xf numFmtId="0" fontId="22" fillId="0" borderId="0" xfId="32" applyFont="1" applyBorder="1" applyProtection="1">
      <protection hidden="1"/>
    </xf>
    <xf numFmtId="2" fontId="22" fillId="0" borderId="0" xfId="32" applyNumberFormat="1" applyFont="1" applyBorder="1" applyAlignment="1" applyProtection="1">
      <protection hidden="1"/>
    </xf>
    <xf numFmtId="0" fontId="22" fillId="0" borderId="0" xfId="32" applyFont="1" applyFill="1" applyBorder="1" applyAlignment="1" applyProtection="1">
      <protection hidden="1"/>
    </xf>
    <xf numFmtId="2" fontId="22" fillId="0" borderId="0" xfId="32" applyNumberFormat="1" applyFont="1" applyFill="1" applyBorder="1" applyAlignment="1" applyProtection="1">
      <protection hidden="1"/>
    </xf>
    <xf numFmtId="168" fontId="22" fillId="0" borderId="0" xfId="32" applyNumberFormat="1" applyFont="1" applyBorder="1" applyProtection="1">
      <protection hidden="1"/>
    </xf>
    <xf numFmtId="0" fontId="22" fillId="0" borderId="0" xfId="32" applyFont="1" applyBorder="1" applyAlignment="1" applyProtection="1">
      <protection hidden="1"/>
    </xf>
    <xf numFmtId="0" fontId="27" fillId="29" borderId="0" xfId="32" applyFont="1" applyFill="1" applyBorder="1" applyAlignment="1">
      <alignment horizontal="center" vertical="center" textRotation="90"/>
    </xf>
    <xf numFmtId="0" fontId="22" fillId="29" borderId="20" xfId="32" applyFont="1" applyFill="1" applyBorder="1" applyProtection="1">
      <protection locked="0"/>
    </xf>
    <xf numFmtId="0" fontId="22" fillId="0" borderId="0" xfId="32" applyFont="1" applyBorder="1" applyAlignment="1" applyProtection="1">
      <alignment vertical="center"/>
      <protection locked="0"/>
    </xf>
    <xf numFmtId="168" fontId="22" fillId="0" borderId="0" xfId="32" applyNumberFormat="1" applyFont="1" applyBorder="1" applyAlignment="1" applyProtection="1">
      <protection locked="0"/>
    </xf>
    <xf numFmtId="0" fontId="30" fillId="0" borderId="21" xfId="32" applyFont="1" applyBorder="1" applyAlignment="1" applyProtection="1">
      <alignment horizontal="center" vertical="center"/>
    </xf>
    <xf numFmtId="0" fontId="31" fillId="0" borderId="22" xfId="32" applyFont="1" applyBorder="1" applyAlignment="1" applyProtection="1">
      <alignment horizontal="center" vertical="center"/>
      <protection hidden="1"/>
    </xf>
    <xf numFmtId="0" fontId="31" fillId="0" borderId="22" xfId="32" applyFont="1" applyBorder="1" applyAlignment="1" applyProtection="1">
      <alignment horizontal="center" vertical="center" wrapText="1"/>
      <protection hidden="1"/>
    </xf>
    <xf numFmtId="0" fontId="32" fillId="0" borderId="23" xfId="32" applyFont="1" applyBorder="1" applyAlignment="1" applyProtection="1">
      <alignment horizontal="center" vertical="center" wrapText="1"/>
      <protection hidden="1"/>
    </xf>
    <xf numFmtId="0" fontId="22" fillId="0" borderId="24" xfId="32" applyFont="1" applyBorder="1" applyAlignment="1" applyProtection="1">
      <alignment horizontal="center"/>
      <protection hidden="1"/>
    </xf>
    <xf numFmtId="0" fontId="22" fillId="27" borderId="25" xfId="32" applyFont="1" applyFill="1" applyBorder="1" applyAlignment="1" applyProtection="1">
      <alignment horizontal="center" textRotation="46"/>
      <protection hidden="1"/>
    </xf>
    <xf numFmtId="0" fontId="22" fillId="0" borderId="0" xfId="32" applyFont="1" applyBorder="1" applyAlignment="1" applyProtection="1">
      <alignment horizontal="center"/>
      <protection locked="0"/>
    </xf>
    <xf numFmtId="0" fontId="22" fillId="0" borderId="26" xfId="32" applyFont="1" applyBorder="1" applyAlignment="1" applyProtection="1">
      <alignment horizontal="center"/>
    </xf>
    <xf numFmtId="2" fontId="22" fillId="27" borderId="29" xfId="32" applyNumberFormat="1" applyFont="1" applyFill="1" applyBorder="1" applyProtection="1">
      <protection hidden="1"/>
    </xf>
    <xf numFmtId="2" fontId="22" fillId="27" borderId="30" xfId="32" applyNumberFormat="1" applyFont="1" applyFill="1" applyBorder="1" applyProtection="1">
      <protection hidden="1"/>
    </xf>
    <xf numFmtId="2" fontId="22" fillId="27" borderId="31" xfId="32" applyNumberFormat="1" applyFont="1" applyFill="1" applyBorder="1" applyAlignment="1" applyProtection="1">
      <alignment horizontal="center"/>
      <protection hidden="1"/>
    </xf>
    <xf numFmtId="164" fontId="22" fillId="0" borderId="24" xfId="32" applyNumberFormat="1" applyFont="1" applyBorder="1" applyAlignment="1" applyProtection="1">
      <alignment horizontal="center"/>
      <protection hidden="1"/>
    </xf>
    <xf numFmtId="168" fontId="25" fillId="0" borderId="25" xfId="32" applyNumberFormat="1" applyFont="1" applyBorder="1" applyAlignment="1" applyProtection="1">
      <protection hidden="1"/>
    </xf>
    <xf numFmtId="0" fontId="22" fillId="0" borderId="32" xfId="32" applyFont="1" applyBorder="1" applyAlignment="1" applyProtection="1">
      <alignment horizontal="center"/>
      <protection hidden="1"/>
    </xf>
    <xf numFmtId="0" fontId="22" fillId="0" borderId="33" xfId="32" applyFont="1" applyBorder="1" applyAlignment="1" applyProtection="1">
      <alignment horizontal="center"/>
    </xf>
    <xf numFmtId="0" fontId="22" fillId="0" borderId="34" xfId="32" applyFont="1" applyBorder="1" applyAlignment="1" applyProtection="1">
      <alignment horizontal="center"/>
    </xf>
    <xf numFmtId="2" fontId="22" fillId="27" borderId="36" xfId="32" applyNumberFormat="1" applyFont="1" applyFill="1" applyBorder="1" applyProtection="1">
      <protection hidden="1"/>
    </xf>
    <xf numFmtId="2" fontId="22" fillId="27" borderId="37" xfId="32" applyNumberFormat="1" applyFont="1" applyFill="1" applyBorder="1" applyProtection="1">
      <protection hidden="1"/>
    </xf>
    <xf numFmtId="2" fontId="22" fillId="27" borderId="38" xfId="32" applyNumberFormat="1" applyFont="1" applyFill="1" applyBorder="1" applyAlignment="1" applyProtection="1">
      <alignment horizontal="center"/>
      <protection hidden="1"/>
    </xf>
    <xf numFmtId="0" fontId="22" fillId="0" borderId="0" xfId="32" applyFont="1" applyProtection="1">
      <protection hidden="1"/>
    </xf>
    <xf numFmtId="2" fontId="22" fillId="0" borderId="0" xfId="32" applyNumberFormat="1" applyFont="1" applyBorder="1" applyAlignment="1" applyProtection="1">
      <protection locked="0"/>
    </xf>
    <xf numFmtId="0" fontId="5" fillId="32" borderId="50" xfId="0" applyNumberFormat="1" applyFont="1" applyFill="1" applyBorder="1" applyAlignment="1">
      <alignment horizontal="center" wrapText="1"/>
    </xf>
    <xf numFmtId="166" fontId="0" fillId="0" borderId="51" xfId="0" applyNumberFormat="1" applyBorder="1" applyAlignment="1">
      <alignment horizontal="center" wrapText="1"/>
    </xf>
    <xf numFmtId="0" fontId="1" fillId="0" borderId="52" xfId="0" applyFont="1" applyBorder="1" applyAlignment="1">
      <alignment horizontal="center"/>
    </xf>
    <xf numFmtId="0" fontId="0" fillId="0" borderId="53" xfId="0" applyBorder="1"/>
    <xf numFmtId="0" fontId="0" fillId="0" borderId="54" xfId="0" applyBorder="1" applyAlignment="1">
      <alignment horizontal="center"/>
    </xf>
    <xf numFmtId="0" fontId="3" fillId="24" borderId="53" xfId="0" applyFont="1" applyFill="1" applyBorder="1"/>
    <xf numFmtId="165" fontId="3" fillId="24" borderId="54" xfId="0" applyNumberFormat="1" applyFont="1" applyFill="1" applyBorder="1" applyAlignment="1">
      <alignment horizontal="center"/>
    </xf>
    <xf numFmtId="167" fontId="3" fillId="24" borderId="54" xfId="0" applyNumberFormat="1" applyFont="1" applyFill="1" applyBorder="1" applyAlignment="1">
      <alignment horizontal="center"/>
    </xf>
    <xf numFmtId="0" fontId="3" fillId="24" borderId="55" xfId="0" applyFont="1" applyFill="1" applyBorder="1"/>
    <xf numFmtId="0" fontId="4" fillId="24" borderId="56" xfId="0" applyFont="1" applyFill="1" applyBorder="1"/>
    <xf numFmtId="165" fontId="3" fillId="24" borderId="57" xfId="0" applyNumberFormat="1" applyFont="1" applyFill="1" applyBorder="1" applyAlignment="1">
      <alignment horizontal="center"/>
    </xf>
    <xf numFmtId="0" fontId="22" fillId="0" borderId="0" xfId="32" applyFont="1" applyBorder="1" applyAlignment="1" applyProtection="1">
      <alignment horizontal="center"/>
      <protection hidden="1"/>
    </xf>
    <xf numFmtId="0" fontId="34" fillId="0" borderId="0" xfId="0" applyFont="1" applyProtection="1">
      <protection hidden="1"/>
    </xf>
    <xf numFmtId="0" fontId="33" fillId="0" borderId="0" xfId="32" applyFont="1" applyProtection="1">
      <protection hidden="1"/>
    </xf>
    <xf numFmtId="0" fontId="22" fillId="33" borderId="25" xfId="32" applyFont="1" applyFill="1" applyBorder="1" applyProtection="1">
      <protection hidden="1"/>
    </xf>
    <xf numFmtId="0" fontId="22" fillId="33" borderId="32" xfId="32" applyFont="1" applyFill="1" applyBorder="1" applyAlignment="1" applyProtection="1">
      <protection hidden="1"/>
    </xf>
    <xf numFmtId="2" fontId="22" fillId="33" borderId="32" xfId="32" applyNumberFormat="1" applyFont="1" applyFill="1" applyBorder="1" applyAlignment="1" applyProtection="1">
      <protection hidden="1"/>
    </xf>
    <xf numFmtId="2" fontId="34" fillId="33" borderId="32" xfId="0" applyNumberFormat="1" applyFont="1" applyFill="1" applyBorder="1" applyProtection="1">
      <protection hidden="1"/>
    </xf>
    <xf numFmtId="168" fontId="25" fillId="34" borderId="11" xfId="32" applyNumberFormat="1" applyFont="1" applyFill="1" applyBorder="1" applyAlignment="1" applyProtection="1">
      <alignment wrapText="1"/>
      <protection hidden="1"/>
    </xf>
    <xf numFmtId="0" fontId="22" fillId="34" borderId="12" xfId="32" applyFont="1" applyFill="1" applyBorder="1" applyAlignment="1" applyProtection="1">
      <alignment horizontal="center" wrapText="1"/>
      <protection hidden="1"/>
    </xf>
    <xf numFmtId="0" fontId="22" fillId="34" borderId="13" xfId="32" applyFont="1" applyFill="1" applyBorder="1" applyAlignment="1" applyProtection="1">
      <alignment horizontal="center" wrapText="1"/>
      <protection hidden="1"/>
    </xf>
    <xf numFmtId="0" fontId="22" fillId="34" borderId="11" xfId="32" applyFont="1" applyFill="1" applyBorder="1" applyProtection="1">
      <protection hidden="1"/>
    </xf>
    <xf numFmtId="0" fontId="22" fillId="34" borderId="14" xfId="32" applyFont="1" applyFill="1" applyBorder="1" applyAlignment="1" applyProtection="1">
      <protection hidden="1"/>
    </xf>
    <xf numFmtId="2" fontId="22" fillId="34" borderId="15" xfId="32" applyNumberFormat="1" applyFont="1" applyFill="1" applyBorder="1" applyAlignment="1" applyProtection="1">
      <protection hidden="1"/>
    </xf>
    <xf numFmtId="2" fontId="22" fillId="34" borderId="16" xfId="32" applyNumberFormat="1" applyFont="1" applyFill="1" applyBorder="1" applyAlignment="1" applyProtection="1">
      <protection hidden="1"/>
    </xf>
    <xf numFmtId="2" fontId="22" fillId="35" borderId="17" xfId="32" applyNumberFormat="1" applyFont="1" applyFill="1" applyBorder="1" applyAlignment="1" applyProtection="1">
      <protection hidden="1"/>
    </xf>
    <xf numFmtId="0" fontId="22" fillId="36" borderId="11" xfId="32" applyFont="1" applyFill="1" applyBorder="1" applyProtection="1">
      <protection hidden="1"/>
    </xf>
    <xf numFmtId="0" fontId="22" fillId="36" borderId="14" xfId="32" applyFont="1" applyFill="1" applyBorder="1" applyAlignment="1" applyProtection="1">
      <protection hidden="1"/>
    </xf>
    <xf numFmtId="2" fontId="22" fillId="36" borderId="15" xfId="32" applyNumberFormat="1" applyFont="1" applyFill="1" applyBorder="1" applyAlignment="1" applyProtection="1">
      <protection hidden="1"/>
    </xf>
    <xf numFmtId="2" fontId="22" fillId="36" borderId="16" xfId="32" applyNumberFormat="1" applyFont="1" applyFill="1" applyBorder="1" applyAlignment="1" applyProtection="1">
      <protection hidden="1"/>
    </xf>
    <xf numFmtId="2" fontId="22" fillId="37" borderId="17" xfId="32" applyNumberFormat="1" applyFont="1" applyFill="1" applyBorder="1" applyAlignment="1" applyProtection="1">
      <protection hidden="1"/>
    </xf>
    <xf numFmtId="2" fontId="22" fillId="36" borderId="14" xfId="32" applyNumberFormat="1" applyFont="1" applyFill="1" applyBorder="1" applyAlignment="1" applyProtection="1">
      <protection hidden="1"/>
    </xf>
    <xf numFmtId="0" fontId="22" fillId="38" borderId="11" xfId="32" applyFont="1" applyFill="1" applyBorder="1" applyProtection="1">
      <protection hidden="1"/>
    </xf>
    <xf numFmtId="0" fontId="22" fillId="38" borderId="14" xfId="32" applyFont="1" applyFill="1" applyBorder="1" applyAlignment="1" applyProtection="1">
      <protection hidden="1"/>
    </xf>
    <xf numFmtId="2" fontId="22" fillId="38" borderId="15" xfId="32" applyNumberFormat="1" applyFont="1" applyFill="1" applyBorder="1" applyAlignment="1" applyProtection="1">
      <protection hidden="1"/>
    </xf>
    <xf numFmtId="2" fontId="22" fillId="39" borderId="17" xfId="32" applyNumberFormat="1" applyFont="1" applyFill="1" applyBorder="1" applyAlignment="1" applyProtection="1">
      <protection hidden="1"/>
    </xf>
    <xf numFmtId="0" fontId="22" fillId="40" borderId="11" xfId="32" applyFont="1" applyFill="1" applyBorder="1" applyProtection="1">
      <protection hidden="1"/>
    </xf>
    <xf numFmtId="0" fontId="22" fillId="40" borderId="14" xfId="32" applyFont="1" applyFill="1" applyBorder="1" applyAlignment="1" applyProtection="1">
      <protection hidden="1"/>
    </xf>
    <xf numFmtId="2" fontId="22" fillId="40" borderId="15" xfId="32" applyNumberFormat="1" applyFont="1" applyFill="1" applyBorder="1" applyAlignment="1" applyProtection="1">
      <protection hidden="1"/>
    </xf>
    <xf numFmtId="2" fontId="22" fillId="41" borderId="17" xfId="32" applyNumberFormat="1" applyFont="1" applyFill="1" applyBorder="1" applyAlignment="1" applyProtection="1">
      <protection hidden="1"/>
    </xf>
    <xf numFmtId="2" fontId="22" fillId="38" borderId="16" xfId="32" applyNumberFormat="1" applyFont="1" applyFill="1" applyBorder="1" applyAlignment="1" applyProtection="1">
      <protection hidden="1"/>
    </xf>
    <xf numFmtId="0" fontId="22" fillId="0" borderId="58" xfId="32" applyFont="1" applyBorder="1" applyAlignment="1" applyProtection="1">
      <alignment horizontal="center"/>
      <protection hidden="1"/>
    </xf>
    <xf numFmtId="0" fontId="22" fillId="0" borderId="59" xfId="32" applyFont="1" applyBorder="1" applyAlignment="1" applyProtection="1">
      <alignment horizontal="center"/>
      <protection hidden="1"/>
    </xf>
    <xf numFmtId="0" fontId="22" fillId="36" borderId="18" xfId="32" applyFont="1" applyFill="1" applyBorder="1" applyProtection="1">
      <protection hidden="1"/>
    </xf>
    <xf numFmtId="0" fontId="22" fillId="36" borderId="12" xfId="32" applyFont="1" applyFill="1" applyBorder="1" applyAlignment="1" applyProtection="1">
      <protection hidden="1"/>
    </xf>
    <xf numFmtId="2" fontId="22" fillId="36" borderId="13" xfId="32" applyNumberFormat="1" applyFont="1" applyFill="1" applyBorder="1" applyAlignment="1" applyProtection="1">
      <protection hidden="1"/>
    </xf>
    <xf numFmtId="0" fontId="22" fillId="0" borderId="19" xfId="32" applyFont="1" applyBorder="1" applyProtection="1">
      <protection hidden="1"/>
    </xf>
    <xf numFmtId="2" fontId="23" fillId="36" borderId="10" xfId="32" applyNumberFormat="1" applyFont="1" applyFill="1" applyBorder="1" applyAlignment="1" applyProtection="1">
      <alignment horizontal="center" vertical="center"/>
      <protection hidden="1"/>
    </xf>
    <xf numFmtId="2" fontId="23" fillId="38" borderId="10" xfId="32" applyNumberFormat="1" applyFont="1" applyFill="1" applyBorder="1" applyAlignment="1" applyProtection="1">
      <alignment horizontal="center" vertical="center"/>
      <protection hidden="1"/>
    </xf>
    <xf numFmtId="0" fontId="22" fillId="0" borderId="22" xfId="32" applyFont="1" applyBorder="1" applyAlignment="1" applyProtection="1">
      <alignment horizontal="center" wrapText="1"/>
      <protection hidden="1"/>
    </xf>
    <xf numFmtId="0" fontId="22" fillId="0" borderId="0" xfId="32" applyFont="1" applyAlignment="1" applyProtection="1">
      <alignment wrapText="1"/>
      <protection hidden="1"/>
    </xf>
    <xf numFmtId="0" fontId="22" fillId="30" borderId="27" xfId="32" applyFont="1" applyFill="1" applyBorder="1" applyProtection="1">
      <protection locked="0"/>
    </xf>
    <xf numFmtId="0" fontId="22" fillId="30" borderId="28" xfId="32" applyFont="1" applyFill="1" applyBorder="1" applyProtection="1">
      <protection locked="0"/>
    </xf>
    <xf numFmtId="0" fontId="22" fillId="30" borderId="23" xfId="32" applyFont="1" applyFill="1" applyBorder="1" applyProtection="1">
      <protection locked="0"/>
    </xf>
    <xf numFmtId="0" fontId="22" fillId="30" borderId="35" xfId="32" applyFont="1" applyFill="1" applyBorder="1" applyProtection="1">
      <protection locked="0"/>
    </xf>
    <xf numFmtId="0" fontId="22" fillId="43" borderId="14" xfId="32" applyFont="1" applyFill="1" applyBorder="1" applyAlignment="1" applyProtection="1">
      <protection hidden="1"/>
    </xf>
    <xf numFmtId="0" fontId="22" fillId="43" borderId="41" xfId="32" applyFont="1" applyFill="1" applyBorder="1" applyProtection="1">
      <protection hidden="1"/>
    </xf>
    <xf numFmtId="2" fontId="22" fillId="43" borderId="14" xfId="32" applyNumberFormat="1" applyFont="1" applyFill="1" applyBorder="1" applyAlignment="1" applyProtection="1">
      <protection hidden="1"/>
    </xf>
    <xf numFmtId="2" fontId="22" fillId="34" borderId="14" xfId="32" applyNumberFormat="1" applyFont="1" applyFill="1" applyBorder="1" applyAlignment="1" applyProtection="1">
      <protection hidden="1"/>
    </xf>
    <xf numFmtId="2" fontId="22" fillId="38" borderId="14" xfId="32" applyNumberFormat="1" applyFont="1" applyFill="1" applyBorder="1" applyAlignment="1" applyProtection="1">
      <protection hidden="1"/>
    </xf>
    <xf numFmtId="2" fontId="22" fillId="40" borderId="14" xfId="32" applyNumberFormat="1" applyFont="1" applyFill="1" applyBorder="1" applyAlignment="1" applyProtection="1">
      <protection hidden="1"/>
    </xf>
    <xf numFmtId="2" fontId="22" fillId="28" borderId="16" xfId="32" applyNumberFormat="1" applyFont="1" applyFill="1" applyBorder="1" applyAlignment="1" applyProtection="1">
      <protection hidden="1"/>
    </xf>
    <xf numFmtId="0" fontId="26" fillId="38" borderId="60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38" borderId="61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38" borderId="62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26" borderId="60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26" borderId="61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26" borderId="62" xfId="32" applyFont="1" applyFill="1" applyBorder="1" applyAlignment="1" applyProtection="1">
      <alignment horizontal="center" vertical="center" textRotation="90" wrapText="1" shrinkToFit="1"/>
      <protection hidden="1"/>
    </xf>
    <xf numFmtId="0" fontId="26" fillId="31" borderId="32" xfId="32" applyFont="1" applyFill="1" applyBorder="1" applyAlignment="1" applyProtection="1">
      <alignment horizontal="center" vertical="center" textRotation="90" shrinkToFit="1"/>
      <protection hidden="1"/>
    </xf>
    <xf numFmtId="0" fontId="26" fillId="43" borderId="47" xfId="32" applyFont="1" applyFill="1" applyBorder="1" applyAlignment="1" applyProtection="1">
      <alignment horizontal="center" vertical="center" wrapText="1" shrinkToFit="1"/>
      <protection hidden="1"/>
    </xf>
    <xf numFmtId="0" fontId="0" fillId="0" borderId="65" xfId="0" applyBorder="1" applyAlignment="1">
      <alignment wrapText="1"/>
    </xf>
    <xf numFmtId="0" fontId="0" fillId="0" borderId="48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49" xfId="0" applyBorder="1" applyAlignment="1">
      <alignment wrapText="1"/>
    </xf>
    <xf numFmtId="0" fontId="0" fillId="0" borderId="63" xfId="0" applyBorder="1" applyAlignment="1">
      <alignment wrapText="1"/>
    </xf>
    <xf numFmtId="0" fontId="22" fillId="27" borderId="42" xfId="32" applyFont="1" applyFill="1" applyBorder="1" applyAlignment="1" applyProtection="1">
      <alignment horizontal="center" textRotation="45"/>
      <protection hidden="1"/>
    </xf>
    <xf numFmtId="0" fontId="2" fillId="27" borderId="43" xfId="32" applyFill="1" applyBorder="1" applyAlignment="1" applyProtection="1">
      <alignment horizontal="center"/>
      <protection hidden="1"/>
    </xf>
    <xf numFmtId="0" fontId="22" fillId="26" borderId="21" xfId="32" applyFont="1" applyFill="1" applyBorder="1" applyAlignment="1" applyProtection="1">
      <alignment horizontal="center"/>
      <protection hidden="1"/>
    </xf>
    <xf numFmtId="2" fontId="23" fillId="0" borderId="0" xfId="32" applyNumberFormat="1" applyFont="1" applyBorder="1" applyAlignment="1" applyProtection="1">
      <alignment horizontal="center" vertical="center"/>
      <protection locked="0"/>
    </xf>
    <xf numFmtId="2" fontId="22" fillId="0" borderId="23" xfId="32" applyNumberFormat="1" applyFont="1" applyBorder="1" applyAlignment="1" applyProtection="1">
      <alignment horizontal="center"/>
      <protection hidden="1"/>
    </xf>
    <xf numFmtId="2" fontId="22" fillId="0" borderId="44" xfId="32" applyNumberFormat="1" applyFont="1" applyBorder="1" applyAlignment="1" applyProtection="1">
      <alignment horizontal="center"/>
      <protection hidden="1"/>
    </xf>
    <xf numFmtId="2" fontId="22" fillId="26" borderId="24" xfId="32" applyNumberFormat="1" applyFont="1" applyFill="1" applyBorder="1" applyAlignment="1" applyProtection="1">
      <alignment horizontal="center"/>
      <protection hidden="1"/>
    </xf>
    <xf numFmtId="0" fontId="28" fillId="29" borderId="45" xfId="32" applyFont="1" applyFill="1" applyBorder="1" applyAlignment="1" applyProtection="1">
      <alignment horizontal="center" vertical="center" wrapText="1"/>
      <protection locked="0"/>
    </xf>
    <xf numFmtId="0" fontId="29" fillId="29" borderId="45" xfId="32" applyFont="1" applyFill="1" applyBorder="1" applyAlignment="1">
      <alignment horizontal="center" vertical="center"/>
    </xf>
    <xf numFmtId="0" fontId="29" fillId="29" borderId="46" xfId="32" applyFont="1" applyFill="1" applyBorder="1" applyAlignment="1">
      <alignment horizontal="center" vertical="center"/>
    </xf>
    <xf numFmtId="0" fontId="22" fillId="26" borderId="24" xfId="32" applyFont="1" applyFill="1" applyBorder="1" applyAlignment="1" applyProtection="1">
      <alignment horizontal="center"/>
      <protection hidden="1"/>
    </xf>
    <xf numFmtId="168" fontId="23" fillId="42" borderId="11" xfId="32" applyNumberFormat="1" applyFont="1" applyFill="1" applyBorder="1" applyAlignment="1" applyProtection="1">
      <alignment horizontal="center" vertical="center"/>
      <protection locked="0"/>
    </xf>
    <xf numFmtId="168" fontId="2" fillId="42" borderId="41" xfId="32" applyNumberFormat="1" applyFill="1" applyBorder="1" applyAlignment="1">
      <alignment horizontal="center" vertical="center"/>
    </xf>
    <xf numFmtId="168" fontId="2" fillId="42" borderId="25" xfId="32" applyNumberFormat="1" applyFill="1" applyBorder="1" applyAlignment="1">
      <alignment horizontal="center" vertical="center"/>
    </xf>
    <xf numFmtId="0" fontId="26" fillId="27" borderId="32" xfId="32" applyFont="1" applyFill="1" applyBorder="1" applyAlignment="1" applyProtection="1">
      <alignment horizontal="center" vertical="center" textRotation="90" shrinkToFit="1"/>
      <protection hidden="1"/>
    </xf>
    <xf numFmtId="0" fontId="26" fillId="26" borderId="32" xfId="32" applyFont="1" applyFill="1" applyBorder="1" applyAlignment="1" applyProtection="1">
      <alignment horizontal="center" vertical="center" textRotation="90" shrinkToFit="1"/>
      <protection hidden="1"/>
    </xf>
    <xf numFmtId="0" fontId="22" fillId="27" borderId="39" xfId="32" applyFont="1" applyFill="1" applyBorder="1" applyAlignment="1" applyProtection="1">
      <alignment horizontal="center" textRotation="15"/>
      <protection hidden="1"/>
    </xf>
    <xf numFmtId="0" fontId="2" fillId="0" borderId="40" xfId="32" applyBorder="1" applyProtection="1">
      <protection hidden="1"/>
    </xf>
    <xf numFmtId="0" fontId="2" fillId="27" borderId="40" xfId="32" applyFill="1" applyBorder="1" applyAlignment="1" applyProtection="1">
      <alignment horizontal="center" textRotation="15"/>
      <protection hidden="1"/>
    </xf>
    <xf numFmtId="0" fontId="22" fillId="27" borderId="39" xfId="32" applyFont="1" applyFill="1" applyBorder="1" applyAlignment="1" applyProtection="1">
      <alignment horizontal="center"/>
      <protection hidden="1"/>
    </xf>
    <xf numFmtId="0" fontId="2" fillId="27" borderId="40" xfId="32" applyFill="1" applyBorder="1" applyAlignment="1" applyProtection="1">
      <alignment horizontal="center"/>
      <protection hidden="1"/>
    </xf>
    <xf numFmtId="0" fontId="27" fillId="29" borderId="47" xfId="32" applyFont="1" applyFill="1" applyBorder="1" applyAlignment="1">
      <alignment horizontal="center" vertical="center" textRotation="90"/>
    </xf>
    <xf numFmtId="0" fontId="27" fillId="29" borderId="48" xfId="32" applyFont="1" applyFill="1" applyBorder="1" applyAlignment="1">
      <alignment horizontal="center" vertical="center" textRotation="9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JL 26 04 2010A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">
    <dxf>
      <fill>
        <patternFill>
          <bgColor indexed="57"/>
        </patternFill>
      </fill>
    </dxf>
    <dxf>
      <fill>
        <patternFill>
          <bgColor indexed="20"/>
        </patternFill>
      </fill>
    </dxf>
    <dxf>
      <fill>
        <patternFill>
          <bgColor indexed="1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D9CD"/>
      <rgbColor rgb="00CCFF66"/>
      <rgbColor rgb="00FFFF00"/>
      <rgbColor rgb="0000FFCC"/>
      <rgbColor rgb="00DFBC9D"/>
      <rgbColor rgb="00FFF869"/>
      <rgbColor rgb="00FFFFFF"/>
      <rgbColor rgb="0000FF00"/>
      <rgbColor rgb="00808000"/>
      <rgbColor rgb="00FF0000"/>
      <rgbColor rgb="00FFCDDF"/>
      <rgbColor rgb="000000FF"/>
      <rgbColor rgb="00FFFFFF"/>
      <rgbColor rgb="0000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A5D2FF"/>
      <rgbColor rgb="00D2C800"/>
      <rgbColor rgb="0078B400"/>
      <rgbColor rgb="0000B492"/>
      <rgbColor rgb="003399FF"/>
      <rgbColor rgb="00B5753B"/>
      <rgbColor rgb="00FFFFFF"/>
      <rgbColor rgb="00FF7D05"/>
      <rgbColor rgb="00F1CDFF"/>
      <rgbColor rgb="00CDD9FF"/>
      <rgbColor rgb="00CDFFCD"/>
      <rgbColor rgb="00FFDC2D"/>
      <rgbColor rgb="00FFFDCD"/>
      <rgbColor rgb="00E6E6E6"/>
      <rgbColor rgb="00FF00FF"/>
      <rgbColor rgb="00F5F5F5"/>
      <rgbColor rgb="00000080"/>
      <rgbColor rgb="00CDFFFF"/>
      <rgbColor rgb="00008000"/>
      <rgbColor rgb="00800000"/>
      <rgbColor rgb="00AAAAAA"/>
      <rgbColor rgb="00EEEBDC"/>
      <rgbColor rgb="00800080"/>
      <rgbColor rgb="00008080"/>
    </indexedColors>
    <mruColors>
      <color rgb="FF99FF33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1666875</xdr:colOff>
      <xdr:row>52</xdr:row>
      <xdr:rowOff>38100</xdr:rowOff>
    </xdr:from>
    <xdr:ext cx="95250" cy="254000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68150" y="19402425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16</xdr:col>
      <xdr:colOff>85725</xdr:colOff>
      <xdr:row>56</xdr:row>
      <xdr:rowOff>198756</xdr:rowOff>
    </xdr:from>
    <xdr:to>
      <xdr:col>16</xdr:col>
      <xdr:colOff>131444</xdr:colOff>
      <xdr:row>57</xdr:row>
      <xdr:rowOff>28575</xdr:rowOff>
    </xdr:to>
    <xdr:sp macro="" textlink="">
      <xdr:nvSpPr>
        <xdr:cNvPr id="4" name="Text Box 11"/>
        <xdr:cNvSpPr txBox="1">
          <a:spLocks noChangeArrowheads="1"/>
        </xdr:cNvSpPr>
      </xdr:nvSpPr>
      <xdr:spPr bwMode="auto">
        <a:xfrm flipH="1">
          <a:off x="16325850" y="20439381"/>
          <a:ext cx="45719" cy="488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Merci AMADEUS mais mon souci est de reproduire cette formule avec le cumul des heures en L52 et comment peux tu faire pour reproduire ce tableau 1 fois terminé sur les salariés du dessous car dans les formule il y a des $ et j'ai essayé sans les $ et cela ne marche pas 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68150" y="28632150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868150" y="37995225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868150" y="47148750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868150" y="56302275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868150" y="65455800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68150" y="74609325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68150" y="83762850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1666875</xdr:colOff>
      <xdr:row>75</xdr:row>
      <xdr:rowOff>0</xdr:rowOff>
    </xdr:from>
    <xdr:ext cx="95250" cy="254000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68150" y="92916375"/>
          <a:ext cx="9525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ap%20B&amp;B%202010%2029%2006%20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UIN 201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75"/>
  <sheetViews>
    <sheetView tabSelected="1" topLeftCell="A18" zoomScale="75" zoomScaleNormal="75" workbookViewId="0">
      <selection activeCell="A23" sqref="A23:XFD36"/>
    </sheetView>
  </sheetViews>
  <sheetFormatPr baseColWidth="10" defaultRowHeight="16.5"/>
  <cols>
    <col min="1" max="2" width="8.125" style="3" customWidth="1"/>
    <col min="3" max="3" width="25.375" style="3" customWidth="1"/>
    <col min="4" max="4" width="12.25" style="3" customWidth="1"/>
    <col min="5" max="5" width="14.5" style="3" customWidth="1"/>
    <col min="6" max="6" width="15.75" style="3" customWidth="1"/>
    <col min="7" max="7" width="12.375" style="3" customWidth="1"/>
    <col min="8" max="8" width="15.75" style="3" customWidth="1"/>
    <col min="9" max="9" width="11.625" style="3" customWidth="1"/>
    <col min="10" max="10" width="10" style="3" customWidth="1"/>
    <col min="11" max="11" width="25.125" style="3" customWidth="1"/>
    <col min="12" max="12" width="10.5" style="3" bestFit="1" customWidth="1"/>
    <col min="13" max="13" width="15.625" style="3" customWidth="1"/>
    <col min="14" max="14" width="8" style="3" customWidth="1"/>
    <col min="15" max="22" width="10" style="3" customWidth="1"/>
    <col min="23" max="23" width="20.5" style="3" customWidth="1"/>
    <col min="24" max="24" width="11" style="3"/>
  </cols>
  <sheetData>
    <row r="1" spans="1:24">
      <c r="C1" s="131" t="s">
        <v>13</v>
      </c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U1" s="53">
        <v>2011</v>
      </c>
      <c r="V1" s="54"/>
      <c r="W1" s="55"/>
    </row>
    <row r="2" spans="1:24"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U2" s="56"/>
      <c r="V2" s="1"/>
      <c r="W2" s="57"/>
    </row>
    <row r="3" spans="1:24"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U3" s="56"/>
      <c r="V3" s="1"/>
      <c r="W3" s="57"/>
    </row>
    <row r="4" spans="1:24" ht="32.25" thickBot="1">
      <c r="C4" s="4" t="s">
        <v>14</v>
      </c>
      <c r="D4" s="5"/>
      <c r="E4" s="5"/>
      <c r="F4" s="5"/>
      <c r="G4" s="5"/>
      <c r="H4" s="5"/>
      <c r="I4" s="5"/>
      <c r="J4" s="5"/>
      <c r="K4" s="5"/>
      <c r="L4" s="139">
        <v>40725</v>
      </c>
      <c r="M4" s="140"/>
      <c r="N4" s="141"/>
      <c r="O4" s="5"/>
      <c r="P4" s="5"/>
      <c r="Q4" s="5"/>
      <c r="R4" s="5"/>
      <c r="S4" s="6"/>
      <c r="T4" s="6"/>
      <c r="U4" s="58" t="s">
        <v>5</v>
      </c>
      <c r="V4" s="2"/>
      <c r="W4" s="59">
        <f>DATE(U1,1,1)</f>
        <v>40544</v>
      </c>
    </row>
    <row r="5" spans="1:24" ht="24" thickTop="1" thickBot="1">
      <c r="C5" s="7" t="s">
        <v>15</v>
      </c>
      <c r="D5" s="5"/>
      <c r="E5" s="5"/>
      <c r="F5" s="5"/>
      <c r="G5" s="8">
        <v>4</v>
      </c>
      <c r="H5" s="5"/>
      <c r="I5" s="5" t="s">
        <v>16</v>
      </c>
      <c r="J5" s="100">
        <v>3.33</v>
      </c>
      <c r="K5" s="9" t="s">
        <v>17</v>
      </c>
      <c r="L5" s="101">
        <f>J5*1.2</f>
        <v>3.996</v>
      </c>
      <c r="M5" s="7" t="s">
        <v>18</v>
      </c>
      <c r="O5" s="10">
        <f>J5*1.5</f>
        <v>4.9950000000000001</v>
      </c>
      <c r="P5" s="5"/>
      <c r="Q5" s="5"/>
      <c r="R5" s="5"/>
      <c r="S5" s="6"/>
      <c r="T5" s="6"/>
      <c r="U5" s="58" t="s">
        <v>10</v>
      </c>
      <c r="V5" s="2"/>
      <c r="W5" s="60">
        <f>FLOOR(DATE(U1,5,DAY(MINUTE(U1/38)/2+56)),7)-34+7*(U1=2079)</f>
        <v>40657</v>
      </c>
    </row>
    <row r="6" spans="1:24" ht="24" thickTop="1" thickBot="1">
      <c r="C6" s="7"/>
      <c r="D6" s="5"/>
      <c r="E6" s="5"/>
      <c r="F6" s="5"/>
      <c r="G6" s="11"/>
      <c r="H6" s="5"/>
      <c r="I6" s="5"/>
      <c r="J6" s="12"/>
      <c r="K6" s="9"/>
      <c r="L6" s="12"/>
      <c r="M6" s="7"/>
      <c r="O6" s="12"/>
      <c r="P6" s="5"/>
      <c r="Q6" s="5"/>
      <c r="R6" s="5"/>
      <c r="S6" s="6"/>
      <c r="T6" s="6"/>
      <c r="U6" s="58" t="s">
        <v>0</v>
      </c>
      <c r="V6" s="2"/>
      <c r="W6" s="60">
        <f>W5+1</f>
        <v>40658</v>
      </c>
    </row>
    <row r="7" spans="1:24" ht="24" thickTop="1" thickBot="1">
      <c r="C7" s="7" t="s">
        <v>19</v>
      </c>
      <c r="D7" s="5"/>
      <c r="E7" s="5"/>
      <c r="F7" s="5"/>
      <c r="G7" s="8">
        <v>4.5</v>
      </c>
      <c r="H7" s="5"/>
      <c r="I7" s="5" t="s">
        <v>16</v>
      </c>
      <c r="J7" s="100">
        <v>3.75</v>
      </c>
      <c r="K7" s="9" t="s">
        <v>17</v>
      </c>
      <c r="L7" s="101">
        <f>J7*1.2</f>
        <v>4.5</v>
      </c>
      <c r="M7" s="7" t="s">
        <v>18</v>
      </c>
      <c r="O7" s="10">
        <f>J7*1.5</f>
        <v>5.625</v>
      </c>
      <c r="P7" s="5"/>
      <c r="Q7" s="5"/>
      <c r="R7" s="5"/>
      <c r="S7" s="6"/>
      <c r="T7" s="6"/>
      <c r="U7" s="58" t="s">
        <v>6</v>
      </c>
      <c r="V7" s="2"/>
      <c r="W7" s="60">
        <f>DATE(U1,5,1)</f>
        <v>40664</v>
      </c>
    </row>
    <row r="8" spans="1:24" ht="24" thickTop="1" thickBot="1">
      <c r="C8" s="7"/>
      <c r="D8" s="5"/>
      <c r="E8" s="5"/>
      <c r="F8" s="5"/>
      <c r="G8" s="5"/>
      <c r="H8" s="5"/>
      <c r="I8" s="5"/>
      <c r="J8" s="13"/>
      <c r="K8" s="14"/>
      <c r="L8" s="5"/>
      <c r="M8" s="5"/>
      <c r="N8" s="5"/>
      <c r="O8" s="5"/>
      <c r="P8" s="5"/>
      <c r="Q8" s="5"/>
      <c r="R8" s="5"/>
      <c r="S8" s="6"/>
      <c r="T8" s="6"/>
      <c r="U8" s="58" t="s">
        <v>7</v>
      </c>
      <c r="V8" s="2"/>
      <c r="W8" s="60">
        <f>DATE(U1,5,8)</f>
        <v>40671</v>
      </c>
    </row>
    <row r="9" spans="1:24" ht="37.5" thickTop="1" thickBot="1">
      <c r="C9" s="15" t="s">
        <v>20</v>
      </c>
      <c r="D9" s="144" t="str">
        <f>L40</f>
        <v>Nathalie</v>
      </c>
      <c r="E9" s="145"/>
      <c r="F9" s="144" t="e">
        <f>#REF!</f>
        <v>#REF!</v>
      </c>
      <c r="G9" s="146"/>
      <c r="H9" s="144" t="e">
        <f>#REF!</f>
        <v>#REF!</v>
      </c>
      <c r="I9" s="146"/>
      <c r="J9" s="144" t="e">
        <f>+#REF!</f>
        <v>#REF!</v>
      </c>
      <c r="K9" s="146"/>
      <c r="L9" s="144" t="e">
        <f>+#REF!</f>
        <v>#REF!</v>
      </c>
      <c r="M9" s="146"/>
      <c r="N9" s="5"/>
      <c r="O9" s="5"/>
      <c r="P9" s="5"/>
      <c r="Q9" s="5"/>
      <c r="R9" s="5"/>
      <c r="S9" s="6"/>
      <c r="T9" s="6"/>
      <c r="U9" s="58" t="s">
        <v>11</v>
      </c>
      <c r="V9" s="2"/>
      <c r="W9" s="60">
        <f>W5+39</f>
        <v>40696</v>
      </c>
    </row>
    <row r="10" spans="1:24" ht="34.5" thickTop="1">
      <c r="A10" s="16"/>
      <c r="B10" s="103"/>
      <c r="C10" s="71">
        <f>L4</f>
        <v>40725</v>
      </c>
      <c r="D10" s="72" t="s">
        <v>21</v>
      </c>
      <c r="E10" s="73" t="s">
        <v>22</v>
      </c>
      <c r="F10" s="72" t="s">
        <v>21</v>
      </c>
      <c r="G10" s="73" t="s">
        <v>22</v>
      </c>
      <c r="H10" s="72" t="s">
        <v>21</v>
      </c>
      <c r="I10" s="73" t="s">
        <v>22</v>
      </c>
      <c r="J10" s="72" t="s">
        <v>21</v>
      </c>
      <c r="K10" s="73" t="s">
        <v>22</v>
      </c>
      <c r="L10" s="72" t="s">
        <v>21</v>
      </c>
      <c r="M10" s="73" t="s">
        <v>22</v>
      </c>
      <c r="N10" s="17"/>
      <c r="O10" s="17"/>
      <c r="P10" s="17"/>
      <c r="Q10" s="17"/>
      <c r="R10" s="17"/>
      <c r="S10" s="18"/>
      <c r="T10" s="18"/>
      <c r="U10" s="58" t="s">
        <v>12</v>
      </c>
      <c r="V10" s="2"/>
      <c r="W10" s="59">
        <f>W5+49</f>
        <v>40706</v>
      </c>
      <c r="X10" s="16"/>
    </row>
    <row r="11" spans="1:24" ht="22.5">
      <c r="B11" s="121" t="s">
        <v>23</v>
      </c>
      <c r="C11" s="79" t="s">
        <v>24</v>
      </c>
      <c r="D11" s="80" t="e">
        <f>L42</f>
        <v>#REF!</v>
      </c>
      <c r="E11" s="81" t="e">
        <f>M42</f>
        <v>#REF!</v>
      </c>
      <c r="F11" s="80" t="e">
        <f>#REF!</f>
        <v>#REF!</v>
      </c>
      <c r="G11" s="81" t="e">
        <f>#REF!</f>
        <v>#REF!</v>
      </c>
      <c r="H11" s="80" t="e">
        <f>#REF!</f>
        <v>#REF!</v>
      </c>
      <c r="I11" s="81" t="e">
        <f>+#REF!</f>
        <v>#REF!</v>
      </c>
      <c r="J11" s="80" t="e">
        <f>+#REF!</f>
        <v>#REF!</v>
      </c>
      <c r="K11" s="81" t="e">
        <f>+#REF!</f>
        <v>#REF!</v>
      </c>
      <c r="L11" s="80" t="e">
        <f>+#REF!</f>
        <v>#REF!</v>
      </c>
      <c r="M11" s="81" t="e">
        <f>+#REF!</f>
        <v>#REF!</v>
      </c>
      <c r="N11" s="5"/>
      <c r="O11" s="5"/>
      <c r="P11" s="5"/>
      <c r="Q11" s="5"/>
      <c r="R11" s="5"/>
      <c r="S11" s="6"/>
      <c r="T11" s="6"/>
      <c r="U11" s="58" t="s">
        <v>1</v>
      </c>
      <c r="V11" s="2"/>
      <c r="W11" s="59">
        <f>W10+1</f>
        <v>40707</v>
      </c>
    </row>
    <row r="12" spans="1:24" ht="22.5">
      <c r="B12" s="121"/>
      <c r="C12" s="79" t="s">
        <v>25</v>
      </c>
      <c r="D12" s="80" t="e">
        <f>L43</f>
        <v>#REF!</v>
      </c>
      <c r="E12" s="81" t="e">
        <f>M43</f>
        <v>#REF!</v>
      </c>
      <c r="F12" s="80" t="e">
        <f>#REF!</f>
        <v>#REF!</v>
      </c>
      <c r="G12" s="81" t="e">
        <f>#REF!</f>
        <v>#REF!</v>
      </c>
      <c r="H12" s="80" t="e">
        <f>#REF!</f>
        <v>#REF!</v>
      </c>
      <c r="I12" s="81" t="e">
        <f>+#REF!</f>
        <v>#REF!</v>
      </c>
      <c r="J12" s="80" t="e">
        <f>+#REF!</f>
        <v>#REF!</v>
      </c>
      <c r="K12" s="81" t="e">
        <f>+#REF!</f>
        <v>#REF!</v>
      </c>
      <c r="L12" s="80" t="e">
        <f>+#REF!</f>
        <v>#REF!</v>
      </c>
      <c r="M12" s="81" t="e">
        <f>+#REF!</f>
        <v>#REF!</v>
      </c>
      <c r="N12" s="5"/>
      <c r="O12" s="5"/>
      <c r="P12" s="5"/>
      <c r="Q12" s="5"/>
      <c r="R12" s="5"/>
      <c r="S12" s="6"/>
      <c r="T12" s="6"/>
      <c r="U12" s="58" t="s">
        <v>2</v>
      </c>
      <c r="V12" s="2"/>
      <c r="W12" s="59">
        <f>DATE(U1,7,14)</f>
        <v>40738</v>
      </c>
    </row>
    <row r="13" spans="1:24" ht="23.25" thickBot="1">
      <c r="B13" s="121"/>
      <c r="C13" s="79" t="s">
        <v>26</v>
      </c>
      <c r="D13" s="82" t="e">
        <f>L44</f>
        <v>#REF!</v>
      </c>
      <c r="E13" s="83"/>
      <c r="F13" s="82" t="e">
        <f>#REF!</f>
        <v>#REF!</v>
      </c>
      <c r="G13" s="83"/>
      <c r="H13" s="82" t="e">
        <f>+#REF!</f>
        <v>#REF!</v>
      </c>
      <c r="I13" s="83"/>
      <c r="J13" s="82" t="e">
        <f>+#REF!</f>
        <v>#REF!</v>
      </c>
      <c r="K13" s="83"/>
      <c r="L13" s="82" t="e">
        <f>+#REF!</f>
        <v>#REF!</v>
      </c>
      <c r="M13" s="83"/>
      <c r="N13" s="5"/>
      <c r="O13" s="5"/>
      <c r="P13" s="5"/>
      <c r="Q13" s="5"/>
      <c r="R13" s="5"/>
      <c r="S13" s="6"/>
      <c r="T13" s="6"/>
      <c r="U13" s="58" t="s">
        <v>9</v>
      </c>
      <c r="V13" s="2"/>
      <c r="W13" s="59">
        <f>DATE(U1,8,15)</f>
        <v>40770</v>
      </c>
    </row>
    <row r="14" spans="1:24" ht="23.25" thickTop="1">
      <c r="B14" s="115" t="s">
        <v>40</v>
      </c>
      <c r="C14" s="85" t="s">
        <v>24</v>
      </c>
      <c r="D14" s="86" t="e">
        <f>L45</f>
        <v>#REF!</v>
      </c>
      <c r="E14" s="87" t="e">
        <f>M45</f>
        <v>#REF!</v>
      </c>
      <c r="F14" s="86" t="e">
        <f>#REF!</f>
        <v>#REF!</v>
      </c>
      <c r="G14" s="86" t="e">
        <f>#REF!</f>
        <v>#REF!</v>
      </c>
      <c r="H14" s="86" t="e">
        <f>#REF!</f>
        <v>#REF!</v>
      </c>
      <c r="I14" s="87" t="e">
        <f>+#REF!</f>
        <v>#REF!</v>
      </c>
      <c r="J14" s="86" t="e">
        <f>+#REF!</f>
        <v>#REF!</v>
      </c>
      <c r="K14" s="87" t="e">
        <f>+#REF!</f>
        <v>#REF!</v>
      </c>
      <c r="L14" s="86" t="e">
        <f>+#REF!</f>
        <v>#REF!</v>
      </c>
      <c r="M14" s="87" t="e">
        <f>+#REF!</f>
        <v>#REF!</v>
      </c>
      <c r="N14" s="5"/>
      <c r="O14" s="5"/>
      <c r="P14" s="5"/>
      <c r="Q14" s="5"/>
      <c r="R14" s="5"/>
      <c r="S14" s="6"/>
      <c r="T14" s="6"/>
      <c r="U14" s="58" t="s">
        <v>3</v>
      </c>
      <c r="V14" s="2"/>
      <c r="W14" s="59">
        <f>DATE(U1,11,1)</f>
        <v>40848</v>
      </c>
    </row>
    <row r="15" spans="1:24" ht="22.5">
      <c r="B15" s="116"/>
      <c r="C15" s="85" t="s">
        <v>25</v>
      </c>
      <c r="D15" s="86" t="e">
        <f>L46</f>
        <v>#REF!</v>
      </c>
      <c r="E15" s="87" t="e">
        <f>M46</f>
        <v>#REF!</v>
      </c>
      <c r="F15" s="86" t="e">
        <f>#REF!</f>
        <v>#REF!</v>
      </c>
      <c r="G15" s="86" t="e">
        <f>#REF!</f>
        <v>#REF!</v>
      </c>
      <c r="H15" s="86" t="e">
        <f>#REF!</f>
        <v>#REF!</v>
      </c>
      <c r="I15" s="87" t="e">
        <f>+#REF!</f>
        <v>#REF!</v>
      </c>
      <c r="J15" s="86" t="e">
        <f>+#REF!</f>
        <v>#REF!</v>
      </c>
      <c r="K15" s="87" t="e">
        <f>+#REF!</f>
        <v>#REF!</v>
      </c>
      <c r="L15" s="86" t="e">
        <f>+#REF!</f>
        <v>#REF!</v>
      </c>
      <c r="M15" s="87" t="e">
        <f>+#REF!</f>
        <v>#REF!</v>
      </c>
      <c r="N15" s="5"/>
      <c r="O15" s="5"/>
      <c r="P15" s="5"/>
      <c r="Q15" s="5"/>
      <c r="R15" s="5"/>
      <c r="S15" s="6"/>
      <c r="T15" s="6"/>
      <c r="U15" s="58" t="s">
        <v>8</v>
      </c>
      <c r="V15" s="2"/>
      <c r="W15" s="59">
        <f>DATE(U1,11,11)</f>
        <v>40858</v>
      </c>
    </row>
    <row r="16" spans="1:24" ht="23.25" thickBot="1">
      <c r="B16" s="117"/>
      <c r="C16" s="85" t="s">
        <v>26</v>
      </c>
      <c r="D16" s="93">
        <f>L47</f>
        <v>21.666666666666668</v>
      </c>
      <c r="E16" s="88"/>
      <c r="F16" s="93" t="e">
        <f>#REF!</f>
        <v>#REF!</v>
      </c>
      <c r="G16" s="88"/>
      <c r="H16" s="112" t="e">
        <f>#REF!</f>
        <v>#REF!</v>
      </c>
      <c r="I16" s="88"/>
      <c r="J16" s="112" t="e">
        <f>+#REF!</f>
        <v>#REF!</v>
      </c>
      <c r="K16" s="88"/>
      <c r="L16" s="112" t="e">
        <f>+#REF!</f>
        <v>#REF!</v>
      </c>
      <c r="M16" s="88"/>
      <c r="N16" s="5"/>
      <c r="O16" s="5"/>
      <c r="P16" s="5"/>
      <c r="Q16" s="5"/>
      <c r="R16" s="5"/>
      <c r="S16" s="6"/>
      <c r="T16" s="6"/>
      <c r="U16" s="61" t="s">
        <v>4</v>
      </c>
      <c r="V16" s="62"/>
      <c r="W16" s="63">
        <f>DATE(U1,12,25)</f>
        <v>40902</v>
      </c>
    </row>
    <row r="17" spans="1:21" ht="23.25" thickTop="1">
      <c r="B17" s="118" t="s">
        <v>41</v>
      </c>
      <c r="C17" s="74" t="s">
        <v>24</v>
      </c>
      <c r="D17" s="75" t="e">
        <f>+L48</f>
        <v>#REF!</v>
      </c>
      <c r="E17" s="111" t="e">
        <f>+M48</f>
        <v>#REF!</v>
      </c>
      <c r="F17" s="75" t="e">
        <f>#REF!</f>
        <v>#REF!</v>
      </c>
      <c r="G17" s="75" t="e">
        <f>#REF!</f>
        <v>#REF!</v>
      </c>
      <c r="H17" s="75" t="e">
        <f>#REF!</f>
        <v>#REF!</v>
      </c>
      <c r="I17" s="76" t="e">
        <f>+#REF!</f>
        <v>#REF!</v>
      </c>
      <c r="J17" s="75" t="e">
        <f>+#REF!</f>
        <v>#REF!</v>
      </c>
      <c r="K17" s="76" t="e">
        <f>+#REF!</f>
        <v>#REF!</v>
      </c>
      <c r="L17" s="75" t="e">
        <f>+#REF!</f>
        <v>#REF!</v>
      </c>
      <c r="M17" s="76" t="e">
        <f>+#REF!</f>
        <v>#REF!</v>
      </c>
      <c r="N17" s="5"/>
      <c r="O17" s="5"/>
      <c r="P17" s="5"/>
      <c r="Q17" s="5"/>
      <c r="R17" s="5"/>
      <c r="S17" s="6"/>
      <c r="T17" s="6"/>
      <c r="U17" s="6"/>
    </row>
    <row r="18" spans="1:21" ht="22.5">
      <c r="B18" s="119"/>
      <c r="C18" s="74" t="s">
        <v>25</v>
      </c>
      <c r="D18" s="75" t="e">
        <f>+L49</f>
        <v>#REF!</v>
      </c>
      <c r="E18" s="75" t="e">
        <f>+M49</f>
        <v>#REF!</v>
      </c>
      <c r="F18" s="75" t="e">
        <f>#REF!</f>
        <v>#REF!</v>
      </c>
      <c r="G18" s="75" t="e">
        <f>#REF!</f>
        <v>#REF!</v>
      </c>
      <c r="H18" s="75" t="e">
        <f>#REF!</f>
        <v>#REF!</v>
      </c>
      <c r="I18" s="76" t="e">
        <f>+#REF!</f>
        <v>#REF!</v>
      </c>
      <c r="J18" s="75" t="e">
        <f>+#REF!</f>
        <v>#REF!</v>
      </c>
      <c r="K18" s="76" t="e">
        <f>+#REF!</f>
        <v>#REF!</v>
      </c>
      <c r="L18" s="75" t="e">
        <f>+#REF!</f>
        <v>#REF!</v>
      </c>
      <c r="M18" s="76" t="e">
        <f>+#REF!</f>
        <v>#REF!</v>
      </c>
      <c r="N18" s="5"/>
      <c r="O18" s="5"/>
      <c r="P18" s="5"/>
      <c r="Q18" s="5"/>
      <c r="R18" s="5"/>
      <c r="S18" s="6"/>
      <c r="T18" s="6"/>
      <c r="U18" s="6"/>
    </row>
    <row r="19" spans="1:21" ht="23.25" thickBot="1">
      <c r="B19" s="119"/>
      <c r="C19" s="74" t="s">
        <v>26</v>
      </c>
      <c r="D19" s="77" t="e">
        <f>+L50</f>
        <v>#REF!</v>
      </c>
      <c r="E19" s="78"/>
      <c r="F19" s="77" t="e">
        <f>#REF!</f>
        <v>#REF!</v>
      </c>
      <c r="G19" s="78"/>
      <c r="H19" s="77" t="e">
        <f>#REF!</f>
        <v>#REF!</v>
      </c>
      <c r="I19" s="76" t="e">
        <f>+#REF!</f>
        <v>#REF!</v>
      </c>
      <c r="J19" s="77" t="e">
        <f>+#REF!</f>
        <v>#REF!</v>
      </c>
      <c r="K19" s="78"/>
      <c r="L19" s="77" t="e">
        <f>+#REF!</f>
        <v>#REF!</v>
      </c>
      <c r="M19" s="78"/>
      <c r="N19" s="5"/>
      <c r="O19" s="5"/>
      <c r="P19" s="5"/>
      <c r="Q19" s="5"/>
      <c r="R19" s="5"/>
      <c r="S19" s="6"/>
      <c r="T19" s="6"/>
      <c r="U19" s="6"/>
    </row>
    <row r="20" spans="1:21" ht="23.25" thickTop="1">
      <c r="A20" s="122" t="s">
        <v>43</v>
      </c>
      <c r="B20" s="123"/>
      <c r="C20" s="109" t="s">
        <v>24</v>
      </c>
      <c r="D20" s="108" t="e">
        <f>D11+D14+D17</f>
        <v>#REF!</v>
      </c>
      <c r="E20" s="110" t="e">
        <f t="shared" ref="E20:M20" si="0">E11+E14+E17</f>
        <v>#REF!</v>
      </c>
      <c r="F20" s="108" t="e">
        <f t="shared" si="0"/>
        <v>#REF!</v>
      </c>
      <c r="G20" s="108" t="e">
        <f t="shared" si="0"/>
        <v>#REF!</v>
      </c>
      <c r="H20" s="108" t="e">
        <f t="shared" si="0"/>
        <v>#REF!</v>
      </c>
      <c r="I20" s="108" t="e">
        <f t="shared" si="0"/>
        <v>#REF!</v>
      </c>
      <c r="J20" s="108" t="e">
        <f t="shared" si="0"/>
        <v>#REF!</v>
      </c>
      <c r="K20" s="108" t="e">
        <f t="shared" si="0"/>
        <v>#REF!</v>
      </c>
      <c r="L20" s="108" t="e">
        <f t="shared" si="0"/>
        <v>#REF!</v>
      </c>
      <c r="M20" s="108" t="e">
        <f t="shared" si="0"/>
        <v>#REF!</v>
      </c>
      <c r="N20" s="5"/>
      <c r="O20" s="5"/>
      <c r="P20" s="5"/>
      <c r="Q20" s="5"/>
      <c r="R20" s="5"/>
      <c r="S20" s="6"/>
      <c r="T20" s="6"/>
      <c r="U20" s="6"/>
    </row>
    <row r="21" spans="1:21" ht="22.5">
      <c r="A21" s="124"/>
      <c r="B21" s="125"/>
      <c r="C21" s="109" t="s">
        <v>25</v>
      </c>
      <c r="D21" s="108" t="e">
        <f t="shared" ref="D21:M22" si="1">D12+D15+D18</f>
        <v>#REF!</v>
      </c>
      <c r="E21" s="108" t="e">
        <f t="shared" si="1"/>
        <v>#REF!</v>
      </c>
      <c r="F21" s="108" t="e">
        <f t="shared" si="1"/>
        <v>#REF!</v>
      </c>
      <c r="G21" s="108" t="e">
        <f t="shared" si="1"/>
        <v>#REF!</v>
      </c>
      <c r="H21" s="108" t="e">
        <f t="shared" si="1"/>
        <v>#REF!</v>
      </c>
      <c r="I21" s="108" t="e">
        <f t="shared" si="1"/>
        <v>#REF!</v>
      </c>
      <c r="J21" s="108" t="e">
        <f t="shared" si="1"/>
        <v>#REF!</v>
      </c>
      <c r="K21" s="108" t="e">
        <f t="shared" si="1"/>
        <v>#REF!</v>
      </c>
      <c r="L21" s="108" t="e">
        <f t="shared" si="1"/>
        <v>#REF!</v>
      </c>
      <c r="M21" s="108" t="e">
        <f t="shared" si="1"/>
        <v>#REF!</v>
      </c>
      <c r="N21" s="5"/>
      <c r="O21" s="5"/>
      <c r="P21" s="5"/>
      <c r="Q21" s="5"/>
      <c r="R21" s="5"/>
      <c r="S21" s="6"/>
      <c r="T21" s="6"/>
      <c r="U21" s="6"/>
    </row>
    <row r="22" spans="1:21" ht="23.25" thickBot="1">
      <c r="A22" s="126"/>
      <c r="B22" s="127"/>
      <c r="C22" s="109" t="s">
        <v>26</v>
      </c>
      <c r="D22" s="110" t="e">
        <f t="shared" si="1"/>
        <v>#REF!</v>
      </c>
      <c r="E22" s="83"/>
      <c r="F22" s="110" t="e">
        <f t="shared" si="1"/>
        <v>#REF!</v>
      </c>
      <c r="G22" s="83"/>
      <c r="H22" s="110" t="e">
        <f t="shared" si="1"/>
        <v>#REF!</v>
      </c>
      <c r="I22" s="83"/>
      <c r="J22" s="110" t="e">
        <f t="shared" si="1"/>
        <v>#REF!</v>
      </c>
      <c r="K22" s="83"/>
      <c r="L22" s="110" t="e">
        <f t="shared" si="1"/>
        <v>#REF!</v>
      </c>
      <c r="M22" s="83"/>
      <c r="N22" s="5"/>
      <c r="O22" s="5"/>
      <c r="P22" s="5"/>
      <c r="Q22" s="5"/>
      <c r="R22" s="5"/>
      <c r="S22" s="6"/>
      <c r="T22" s="6"/>
      <c r="U22" s="6"/>
    </row>
    <row r="23" spans="1:21" ht="24" thickTop="1" thickBot="1">
      <c r="B23" s="51"/>
      <c r="C23" s="22"/>
      <c r="D23" s="23"/>
      <c r="E23" s="24"/>
      <c r="F23" s="25"/>
      <c r="G23" s="24"/>
      <c r="H23" s="25"/>
      <c r="I23" s="24"/>
      <c r="J23" s="25"/>
      <c r="K23" s="24"/>
      <c r="L23" s="25"/>
      <c r="M23" s="24"/>
      <c r="N23" s="5"/>
      <c r="O23" s="5"/>
      <c r="P23" s="5"/>
      <c r="Q23" s="5"/>
      <c r="R23" s="5"/>
      <c r="S23" s="6"/>
      <c r="T23" s="6"/>
      <c r="U23" s="6"/>
    </row>
    <row r="24" spans="1:21" ht="24" thickTop="1" thickBot="1">
      <c r="B24" s="51"/>
      <c r="C24" s="22" t="s">
        <v>29</v>
      </c>
      <c r="D24" s="147" t="s">
        <v>30</v>
      </c>
      <c r="E24" s="148"/>
      <c r="F24" s="23"/>
      <c r="G24" s="24"/>
      <c r="H24" s="25"/>
      <c r="I24" s="24"/>
      <c r="J24" s="25"/>
      <c r="K24" s="24"/>
      <c r="L24" s="25"/>
      <c r="M24" s="24"/>
      <c r="N24" s="5"/>
      <c r="O24" s="5"/>
      <c r="P24" s="5"/>
      <c r="Q24" s="5"/>
      <c r="R24" s="5"/>
      <c r="S24" s="6"/>
      <c r="T24" s="6"/>
      <c r="U24" s="6"/>
    </row>
    <row r="25" spans="1:21" ht="24" thickTop="1" thickBot="1">
      <c r="B25" s="51"/>
      <c r="C25" s="26">
        <f>+C10</f>
        <v>40725</v>
      </c>
      <c r="D25" s="94" t="s">
        <v>21</v>
      </c>
      <c r="E25" s="95" t="s">
        <v>22</v>
      </c>
      <c r="F25" s="23"/>
      <c r="G25" s="24"/>
      <c r="H25" s="25"/>
      <c r="I25" s="24"/>
      <c r="J25" s="25"/>
      <c r="K25" s="24"/>
      <c r="L25" s="25"/>
      <c r="M25" s="24"/>
      <c r="N25" s="5"/>
      <c r="O25" s="5"/>
      <c r="P25" s="5"/>
      <c r="Q25" s="5"/>
      <c r="R25" s="5"/>
      <c r="S25" s="6"/>
      <c r="T25" s="6"/>
      <c r="U25" s="6"/>
    </row>
    <row r="26" spans="1:21" ht="23.25" thickTop="1">
      <c r="B26" s="121" t="s">
        <v>23</v>
      </c>
      <c r="C26" s="96" t="s">
        <v>24</v>
      </c>
      <c r="D26" s="97" t="e">
        <f>+D11+F11+H11+J11+L11+#REF!+#REF!+#REF!+#REF!</f>
        <v>#REF!</v>
      </c>
      <c r="E26" s="98" t="e">
        <f>+E11+G11+I11+K11+M11+#REF!+#REF!+#REF!+#REF!</f>
        <v>#REF!</v>
      </c>
      <c r="F26" s="11"/>
      <c r="G26" s="11"/>
      <c r="H26" s="11"/>
      <c r="I26" s="11"/>
      <c r="J26" s="12"/>
      <c r="K26" s="27"/>
      <c r="L26" s="11"/>
      <c r="M26" s="11"/>
      <c r="N26" s="5"/>
      <c r="O26" s="5"/>
      <c r="P26" s="5"/>
      <c r="Q26" s="5"/>
      <c r="R26" s="5"/>
      <c r="S26" s="6"/>
      <c r="T26" s="6"/>
      <c r="U26" s="6"/>
    </row>
    <row r="27" spans="1:21" ht="22.5">
      <c r="B27" s="121"/>
      <c r="C27" s="79" t="s">
        <v>25</v>
      </c>
      <c r="D27" s="80" t="e">
        <f>+D12+F12+H12+J12+L12+#REF!+#REF!+#REF!+#REF!</f>
        <v>#REF!</v>
      </c>
      <c r="E27" s="81" t="e">
        <f>+E12+G12+I12+K12+M12+#REF!+#REF!+#REF!+#REF!</f>
        <v>#REF!</v>
      </c>
      <c r="F27" s="11"/>
      <c r="G27" s="11"/>
      <c r="H27" s="11"/>
      <c r="I27" s="11"/>
      <c r="J27" s="12"/>
      <c r="K27" s="27"/>
      <c r="L27" s="11"/>
      <c r="M27" s="11"/>
      <c r="N27" s="5"/>
      <c r="O27" s="5"/>
      <c r="P27" s="5"/>
      <c r="Q27" s="5"/>
      <c r="R27" s="5"/>
      <c r="S27" s="6"/>
      <c r="T27" s="6"/>
      <c r="U27" s="6"/>
    </row>
    <row r="28" spans="1:21" ht="23.25" thickBot="1">
      <c r="B28" s="121"/>
      <c r="C28" s="79" t="s">
        <v>26</v>
      </c>
      <c r="D28" s="84" t="e">
        <f>+D13+F13+H13+J13+L13+#REF!+#REF!+#REF!+#REF!</f>
        <v>#REF!</v>
      </c>
      <c r="E28" s="83"/>
      <c r="F28" s="11"/>
      <c r="G28" s="11"/>
      <c r="H28" s="11"/>
      <c r="I28" s="11"/>
      <c r="J28" s="12"/>
      <c r="K28" s="27"/>
      <c r="L28" s="11"/>
      <c r="M28" s="11"/>
      <c r="N28" s="5"/>
      <c r="O28" s="5"/>
      <c r="P28" s="5"/>
      <c r="Q28" s="5"/>
      <c r="R28" s="5"/>
      <c r="S28" s="6"/>
      <c r="T28" s="6"/>
      <c r="U28" s="6"/>
    </row>
    <row r="29" spans="1:21" ht="23.25" thickTop="1">
      <c r="B29" s="115" t="s">
        <v>40</v>
      </c>
      <c r="C29" s="89" t="s">
        <v>24</v>
      </c>
      <c r="D29" s="90" t="e">
        <f>+D14+F14+H14+J14+L14+#REF!+#REF!+#REF!+#REF!</f>
        <v>#REF!</v>
      </c>
      <c r="E29" s="91" t="e">
        <f>+E14+G14+I14+K14+M14+#REF!+#REF!+#REF!+#REF!</f>
        <v>#REF!</v>
      </c>
      <c r="F29" s="11"/>
      <c r="G29" s="11"/>
      <c r="H29" s="11"/>
      <c r="I29" s="11"/>
      <c r="J29" s="12"/>
      <c r="K29" s="27"/>
      <c r="L29" s="11"/>
      <c r="M29" s="11"/>
      <c r="N29" s="5"/>
      <c r="O29" s="5"/>
      <c r="P29" s="5"/>
      <c r="Q29" s="5"/>
      <c r="R29" s="5"/>
      <c r="S29" s="6"/>
      <c r="T29" s="6"/>
      <c r="U29" s="6"/>
    </row>
    <row r="30" spans="1:21" ht="22.5">
      <c r="B30" s="116"/>
      <c r="C30" s="89" t="s">
        <v>25</v>
      </c>
      <c r="D30" s="90" t="e">
        <f>+D15+F15+H15+J15+L15+#REF!+#REF!+#REF!+#REF!</f>
        <v>#REF!</v>
      </c>
      <c r="E30" s="91" t="e">
        <f>+E15+G15+I15+K15+M15+#REF!+#REF!+#REF!+#REF!</f>
        <v>#REF!</v>
      </c>
      <c r="F30" s="11"/>
      <c r="G30" s="11"/>
      <c r="H30" s="11"/>
      <c r="I30" s="11"/>
      <c r="J30" s="12"/>
      <c r="K30" s="27"/>
      <c r="L30" s="11"/>
      <c r="M30" s="11"/>
      <c r="N30" s="5"/>
      <c r="O30" s="5"/>
      <c r="P30" s="5"/>
      <c r="Q30" s="5"/>
      <c r="R30" s="5"/>
      <c r="S30" s="6"/>
      <c r="T30" s="6"/>
      <c r="U30" s="6"/>
    </row>
    <row r="31" spans="1:21" ht="23.25" thickBot="1">
      <c r="B31" s="117"/>
      <c r="C31" s="89" t="s">
        <v>26</v>
      </c>
      <c r="D31" s="113" t="e">
        <f>+D16+F16+H16+J16+L16+#REF!+#REF!+#REF!+#REF!</f>
        <v>#REF!</v>
      </c>
      <c r="E31" s="92"/>
      <c r="F31" s="11"/>
      <c r="G31" s="11"/>
      <c r="H31" s="11"/>
      <c r="I31" s="11"/>
      <c r="J31" s="12"/>
      <c r="K31" s="27"/>
      <c r="L31" s="11"/>
      <c r="M31" s="11"/>
      <c r="N31" s="5"/>
      <c r="O31" s="5"/>
      <c r="P31" s="5"/>
      <c r="Q31" s="5"/>
      <c r="R31" s="5"/>
      <c r="S31" s="6"/>
      <c r="T31" s="6"/>
      <c r="U31" s="6"/>
    </row>
    <row r="32" spans="1:21" ht="23.25" thickTop="1">
      <c r="B32" s="118" t="s">
        <v>41</v>
      </c>
      <c r="C32" s="19" t="s">
        <v>24</v>
      </c>
      <c r="D32" s="20" t="e">
        <f>+D17+F17+H17+J17+L17+#REF!+#REF!+#REF!+#REF!</f>
        <v>#REF!</v>
      </c>
      <c r="E32" s="21" t="e">
        <f>+E17+G17+I17+K17+M17+#REF!+#REF!+#REF!+#REF!</f>
        <v>#REF!</v>
      </c>
      <c r="F32" s="11"/>
      <c r="G32" s="11"/>
      <c r="H32" s="11"/>
      <c r="I32" s="11"/>
      <c r="J32" s="12"/>
      <c r="K32" s="27"/>
      <c r="L32" s="11"/>
      <c r="M32" s="11"/>
      <c r="N32" s="5"/>
      <c r="O32" s="5"/>
      <c r="P32" s="5"/>
      <c r="Q32" s="5"/>
      <c r="R32" s="5"/>
      <c r="S32" s="6"/>
      <c r="T32" s="6"/>
      <c r="U32" s="6"/>
    </row>
    <row r="33" spans="1:21" ht="22.5">
      <c r="B33" s="119"/>
      <c r="C33" s="19" t="s">
        <v>25</v>
      </c>
      <c r="D33" s="20" t="e">
        <f>+D18+F18+H18+J18+L18+#REF!+#REF!+#REF!+#REF!</f>
        <v>#REF!</v>
      </c>
      <c r="E33" s="21" t="e">
        <f>+E18+G18+I18+K18+M18+#REF!+#REF!+#REF!+#REF!</f>
        <v>#REF!</v>
      </c>
      <c r="F33" s="11"/>
      <c r="G33" s="11"/>
      <c r="H33" s="11"/>
      <c r="I33" s="11"/>
      <c r="J33" s="12"/>
      <c r="K33" s="27"/>
      <c r="L33" s="11"/>
      <c r="M33" s="11"/>
      <c r="N33" s="5"/>
      <c r="O33" s="5"/>
      <c r="P33" s="5"/>
      <c r="Q33" s="5"/>
      <c r="R33" s="5"/>
      <c r="S33" s="6"/>
      <c r="T33" s="6"/>
      <c r="U33" s="6"/>
    </row>
    <row r="34" spans="1:21" ht="23.25" thickBot="1">
      <c r="B34" s="120"/>
      <c r="C34" s="99" t="s">
        <v>26</v>
      </c>
      <c r="D34" s="114" t="e">
        <f>+D19+F19+H19+J19+L19+#REF!+#REF!+#REF!+#REF!</f>
        <v>#REF!</v>
      </c>
      <c r="E34" s="78"/>
      <c r="F34" s="11"/>
      <c r="G34" s="11"/>
      <c r="H34" s="11"/>
      <c r="I34" s="11"/>
      <c r="J34" s="12"/>
      <c r="K34" s="27"/>
      <c r="L34" s="11"/>
      <c r="M34" s="11"/>
      <c r="N34" s="5"/>
      <c r="O34" s="5"/>
      <c r="P34" s="5"/>
      <c r="Q34" s="5"/>
      <c r="R34" s="5"/>
      <c r="S34" s="6"/>
      <c r="T34" s="6"/>
      <c r="U34" s="6"/>
    </row>
    <row r="35" spans="1:21" ht="23.25" thickTop="1">
      <c r="A35" s="122" t="s">
        <v>43</v>
      </c>
      <c r="B35" s="123"/>
      <c r="C35" s="109" t="s">
        <v>24</v>
      </c>
      <c r="D35" s="108" t="e">
        <f>D26+D29+D32</f>
        <v>#REF!</v>
      </c>
      <c r="E35" s="110" t="e">
        <f>E26+E29+E32</f>
        <v>#REF!</v>
      </c>
      <c r="F35" s="11"/>
      <c r="G35" s="11"/>
      <c r="H35" s="11"/>
      <c r="I35" s="11"/>
      <c r="J35" s="12"/>
      <c r="K35" s="27"/>
      <c r="L35" s="11"/>
      <c r="M35" s="11"/>
      <c r="N35" s="5"/>
      <c r="O35" s="5"/>
      <c r="P35" s="5"/>
      <c r="Q35" s="5"/>
      <c r="R35" s="5"/>
      <c r="S35" s="6"/>
      <c r="T35" s="6"/>
      <c r="U35" s="6"/>
    </row>
    <row r="36" spans="1:21" ht="22.5">
      <c r="A36" s="124"/>
      <c r="B36" s="125"/>
      <c r="C36" s="109" t="s">
        <v>25</v>
      </c>
      <c r="D36" s="108" t="e">
        <f>D27+D30+D33</f>
        <v>#REF!</v>
      </c>
      <c r="E36" s="108" t="e">
        <f>E27+E30+E33</f>
        <v>#REF!</v>
      </c>
      <c r="F36" s="11"/>
      <c r="G36" s="11"/>
      <c r="H36" s="11"/>
      <c r="I36" s="11"/>
      <c r="J36" s="12"/>
      <c r="K36" s="27"/>
      <c r="L36" s="11"/>
      <c r="M36" s="11"/>
      <c r="N36" s="5"/>
      <c r="O36" s="5"/>
      <c r="P36" s="5"/>
      <c r="Q36" s="5"/>
      <c r="R36" s="5"/>
      <c r="S36" s="6"/>
      <c r="T36" s="6"/>
      <c r="U36" s="6"/>
    </row>
    <row r="37" spans="1:21" ht="23.25" thickBot="1">
      <c r="A37" s="126"/>
      <c r="B37" s="127"/>
      <c r="C37" s="109" t="s">
        <v>26</v>
      </c>
      <c r="D37" s="110" t="e">
        <f>D28+D31+D34</f>
        <v>#REF!</v>
      </c>
      <c r="E37" s="83"/>
      <c r="F37" s="11"/>
      <c r="G37" s="11"/>
      <c r="H37" s="11"/>
      <c r="I37" s="11"/>
      <c r="J37" s="12"/>
      <c r="K37" s="27"/>
      <c r="L37" s="11"/>
      <c r="M37" s="11"/>
      <c r="N37" s="5"/>
      <c r="O37" s="5"/>
      <c r="P37" s="5"/>
      <c r="Q37" s="5"/>
      <c r="R37" s="5"/>
      <c r="S37" s="6"/>
      <c r="T37" s="6"/>
      <c r="U37" s="6"/>
    </row>
    <row r="38" spans="1:21" ht="18" thickTop="1" thickBot="1">
      <c r="B38" s="51"/>
      <c r="C38" s="6"/>
      <c r="D38" s="6"/>
      <c r="E38" s="6"/>
      <c r="F38" s="6"/>
      <c r="G38" s="6"/>
      <c r="H38" s="6"/>
      <c r="I38" s="6"/>
      <c r="J38" s="6"/>
      <c r="K38" s="14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ht="33" thickTop="1" thickBot="1">
      <c r="A39" s="149" t="str">
        <f>+D39</f>
        <v>Nathalie</v>
      </c>
      <c r="B39" s="28"/>
      <c r="C39" s="29"/>
      <c r="D39" s="135" t="s">
        <v>42</v>
      </c>
      <c r="E39" s="135"/>
      <c r="F39" s="136"/>
      <c r="G39" s="136"/>
      <c r="H39" s="136"/>
      <c r="I39" s="137"/>
      <c r="J39" s="30"/>
      <c r="K39" s="31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65.25" thickBot="1">
      <c r="A40" s="150"/>
      <c r="B40" s="28"/>
      <c r="C40" s="32" t="s">
        <v>31</v>
      </c>
      <c r="D40" s="102" t="s">
        <v>32</v>
      </c>
      <c r="E40" s="102" t="s">
        <v>33</v>
      </c>
      <c r="F40" s="33" t="s">
        <v>34</v>
      </c>
      <c r="G40" s="34" t="s">
        <v>35</v>
      </c>
      <c r="H40" s="34" t="s">
        <v>36</v>
      </c>
      <c r="I40" s="35" t="s">
        <v>37</v>
      </c>
      <c r="J40" s="36" t="s">
        <v>38</v>
      </c>
      <c r="K40" s="37" t="s">
        <v>20</v>
      </c>
      <c r="L40" s="128" t="str">
        <f>D39</f>
        <v>Nathalie</v>
      </c>
      <c r="M40" s="129"/>
      <c r="N40" s="64"/>
      <c r="O40" s="38"/>
      <c r="P40" s="38"/>
      <c r="Q40" s="38"/>
      <c r="R40" s="38"/>
      <c r="S40" s="38"/>
      <c r="T40" s="38"/>
      <c r="U40" s="38"/>
    </row>
    <row r="41" spans="1:21" ht="18.75" thickBot="1">
      <c r="A41" s="150"/>
      <c r="B41" s="28"/>
      <c r="C41" s="39">
        <v>1</v>
      </c>
      <c r="D41" s="104">
        <v>19</v>
      </c>
      <c r="E41" s="105">
        <v>3</v>
      </c>
      <c r="F41" s="40">
        <f t="shared" ref="F41:F71" si="2">IF(D41+E41&lt;&gt;0,9,"")</f>
        <v>9</v>
      </c>
      <c r="G41" s="41">
        <f t="shared" ref="G41:G71" si="3">IF(D41+E41&lt;&gt;0,F41+H41,"")</f>
        <v>14.606666666666667</v>
      </c>
      <c r="H41" s="42">
        <f t="shared" ref="H41:H71" si="4">IF(D41+E41&lt;&gt;0,(D41/$G$5)+(E41/$G$7)+((D41/15))*0.15,"")</f>
        <v>5.6066666666666674</v>
      </c>
      <c r="I41" s="42">
        <f t="shared" ref="I41:I71" si="5">IF(D41+E41&lt;&gt;0,(D41/$G$5)+(E41/$G$7),"")</f>
        <v>5.416666666666667</v>
      </c>
      <c r="J41" s="43">
        <f>L$4</f>
        <v>40725</v>
      </c>
      <c r="K41" s="44">
        <f>L4</f>
        <v>40725</v>
      </c>
      <c r="L41" s="45" t="s">
        <v>21</v>
      </c>
      <c r="M41" s="45" t="s">
        <v>22</v>
      </c>
      <c r="N41" s="27"/>
      <c r="O41" s="14"/>
      <c r="P41" s="14"/>
      <c r="Q41" s="14"/>
      <c r="R41" s="14"/>
      <c r="S41" s="14"/>
      <c r="T41" s="14"/>
      <c r="U41" s="14"/>
    </row>
    <row r="42" spans="1:21" ht="17.25" thickBot="1">
      <c r="A42" s="150"/>
      <c r="B42" s="28"/>
      <c r="C42" s="46">
        <v>2</v>
      </c>
      <c r="D42" s="104">
        <v>19</v>
      </c>
      <c r="E42" s="105">
        <v>2</v>
      </c>
      <c r="F42" s="40">
        <f t="shared" si="2"/>
        <v>9</v>
      </c>
      <c r="G42" s="41">
        <f t="shared" si="3"/>
        <v>14.384444444444444</v>
      </c>
      <c r="H42" s="42">
        <f t="shared" si="4"/>
        <v>5.384444444444445</v>
      </c>
      <c r="I42" s="42">
        <f t="shared" si="5"/>
        <v>5.1944444444444446</v>
      </c>
      <c r="J42" s="43">
        <f t="shared" ref="J42:J71" si="6">J41+1</f>
        <v>40726</v>
      </c>
      <c r="K42" s="67" t="s">
        <v>24</v>
      </c>
      <c r="L42" s="68" t="e">
        <f>D73-L45-L48</f>
        <v>#REF!</v>
      </c>
      <c r="M42" s="69" t="e">
        <f>J$5*L42</f>
        <v>#REF!</v>
      </c>
      <c r="N42" s="121" t="s">
        <v>23</v>
      </c>
      <c r="O42" s="14"/>
      <c r="P42" s="14"/>
      <c r="Q42" s="14"/>
      <c r="R42" s="14"/>
      <c r="S42" s="14"/>
      <c r="T42" s="14"/>
      <c r="U42" s="14"/>
    </row>
    <row r="43" spans="1:21" ht="17.25" thickBot="1">
      <c r="A43" s="150"/>
      <c r="B43" s="28"/>
      <c r="C43" s="46">
        <v>3</v>
      </c>
      <c r="D43" s="104">
        <v>22</v>
      </c>
      <c r="E43" s="105">
        <v>1</v>
      </c>
      <c r="F43" s="40">
        <f t="shared" si="2"/>
        <v>9</v>
      </c>
      <c r="G43" s="41">
        <f t="shared" si="3"/>
        <v>14.942222222222222</v>
      </c>
      <c r="H43" s="42">
        <f t="shared" si="4"/>
        <v>5.9422222222222221</v>
      </c>
      <c r="I43" s="42">
        <f t="shared" si="5"/>
        <v>5.7222222222222223</v>
      </c>
      <c r="J43" s="43">
        <f t="shared" si="6"/>
        <v>40727</v>
      </c>
      <c r="K43" s="67" t="s">
        <v>25</v>
      </c>
      <c r="L43" s="68" t="e">
        <f>E73-L46-L49</f>
        <v>#REF!</v>
      </c>
      <c r="M43" s="69" t="e">
        <f>L43*J$7</f>
        <v>#REF!</v>
      </c>
      <c r="N43" s="121"/>
      <c r="O43" s="14"/>
      <c r="P43" s="14"/>
      <c r="Q43" s="14"/>
      <c r="R43" s="14"/>
      <c r="S43" s="14"/>
      <c r="T43" s="14"/>
      <c r="U43" s="14"/>
    </row>
    <row r="44" spans="1:21" ht="17.25" thickBot="1">
      <c r="A44" s="150"/>
      <c r="B44" s="28"/>
      <c r="C44" s="46">
        <v>4</v>
      </c>
      <c r="D44" s="104">
        <v>15</v>
      </c>
      <c r="E44" s="105">
        <v>4</v>
      </c>
      <c r="F44" s="40">
        <f t="shared" si="2"/>
        <v>9</v>
      </c>
      <c r="G44" s="41">
        <f t="shared" si="3"/>
        <v>13.78888888888889</v>
      </c>
      <c r="H44" s="42">
        <f t="shared" si="4"/>
        <v>4.7888888888888896</v>
      </c>
      <c r="I44" s="42">
        <f t="shared" si="5"/>
        <v>4.6388888888888893</v>
      </c>
      <c r="J44" s="43">
        <f t="shared" si="6"/>
        <v>40728</v>
      </c>
      <c r="K44" s="67" t="s">
        <v>26</v>
      </c>
      <c r="L44" s="69" t="e">
        <f>I73-L47-L50</f>
        <v>#REF!</v>
      </c>
      <c r="M44" s="68"/>
      <c r="N44" s="121"/>
      <c r="O44" s="14"/>
      <c r="P44" s="14"/>
      <c r="Q44" s="14"/>
      <c r="R44" s="14"/>
      <c r="S44" s="14"/>
      <c r="T44" s="14"/>
      <c r="U44" s="14"/>
    </row>
    <row r="45" spans="1:21" ht="17.25" thickBot="1">
      <c r="A45" s="150"/>
      <c r="B45" s="28"/>
      <c r="C45" s="46">
        <v>5</v>
      </c>
      <c r="D45" s="104">
        <v>11</v>
      </c>
      <c r="E45" s="105">
        <v>3</v>
      </c>
      <c r="F45" s="40">
        <f t="shared" si="2"/>
        <v>9</v>
      </c>
      <c r="G45" s="41">
        <f t="shared" si="3"/>
        <v>12.526666666666667</v>
      </c>
      <c r="H45" s="42">
        <f t="shared" si="4"/>
        <v>3.5266666666666664</v>
      </c>
      <c r="I45" s="42">
        <f t="shared" si="5"/>
        <v>3.4166666666666665</v>
      </c>
      <c r="J45" s="43">
        <f t="shared" si="6"/>
        <v>40729</v>
      </c>
      <c r="K45" s="67" t="s">
        <v>24</v>
      </c>
      <c r="L45" s="68" t="e">
        <f>SUMPRODUCT((COUNTIF(Fériés,J41:J71)=0)*(WEEKDAY(J41:J71,2)=7)*D41:D71)</f>
        <v>#REF!</v>
      </c>
      <c r="M45" s="69" t="e">
        <f>L45*L$5</f>
        <v>#REF!</v>
      </c>
      <c r="N45" s="142" t="s">
        <v>27</v>
      </c>
      <c r="O45" s="14"/>
      <c r="P45" s="14"/>
      <c r="Q45" s="14"/>
      <c r="R45" s="14"/>
      <c r="S45" s="14"/>
      <c r="T45" s="14"/>
      <c r="U45" s="14"/>
    </row>
    <row r="46" spans="1:21" ht="17.25" thickBot="1">
      <c r="A46" s="150"/>
      <c r="B46" s="28"/>
      <c r="C46" s="46">
        <v>6</v>
      </c>
      <c r="D46" s="104">
        <v>15</v>
      </c>
      <c r="E46" s="105">
        <v>2</v>
      </c>
      <c r="F46" s="40">
        <f t="shared" si="2"/>
        <v>9</v>
      </c>
      <c r="G46" s="41">
        <f t="shared" si="3"/>
        <v>13.344444444444445</v>
      </c>
      <c r="H46" s="42">
        <f t="shared" si="4"/>
        <v>4.344444444444445</v>
      </c>
      <c r="I46" s="42">
        <f t="shared" si="5"/>
        <v>4.1944444444444446</v>
      </c>
      <c r="J46" s="43">
        <f t="shared" si="6"/>
        <v>40730</v>
      </c>
      <c r="K46" s="67" t="s">
        <v>25</v>
      </c>
      <c r="L46" s="68" t="e">
        <f>SUMPRODUCT((COUNTIF(Fériés,J41:J71)=0)*(WEEKDAY(J41:J71,2)=7)*E41:E71)</f>
        <v>#REF!</v>
      </c>
      <c r="M46" s="69" t="e">
        <f>L46*L$7</f>
        <v>#REF!</v>
      </c>
      <c r="N46" s="142"/>
      <c r="O46" s="14"/>
      <c r="P46" s="14"/>
      <c r="Q46" s="14"/>
      <c r="R46" s="14"/>
      <c r="S46" s="14"/>
      <c r="T46" s="14"/>
      <c r="U46" s="14"/>
    </row>
    <row r="47" spans="1:21" ht="17.25" thickBot="1">
      <c r="A47" s="150"/>
      <c r="B47" s="28"/>
      <c r="C47" s="46">
        <v>7</v>
      </c>
      <c r="D47" s="104"/>
      <c r="E47" s="105"/>
      <c r="F47" s="40" t="str">
        <f t="shared" si="2"/>
        <v/>
      </c>
      <c r="G47" s="41" t="str">
        <f t="shared" si="3"/>
        <v/>
      </c>
      <c r="H47" s="42" t="str">
        <f t="shared" si="4"/>
        <v/>
      </c>
      <c r="I47" s="42" t="str">
        <f t="shared" si="5"/>
        <v/>
      </c>
      <c r="J47" s="43">
        <f t="shared" si="6"/>
        <v>40731</v>
      </c>
      <c r="K47" s="67" t="s">
        <v>26</v>
      </c>
      <c r="L47" s="69">
        <f>SUMPRODUCT((WEEKDAY(J41:J71,2)=7)*(I41:I71&lt;&gt;""),I41:I71)</f>
        <v>21.666666666666668</v>
      </c>
      <c r="M47" s="68"/>
      <c r="N47" s="142"/>
      <c r="O47" s="14"/>
      <c r="P47" s="52"/>
      <c r="Q47" s="14"/>
      <c r="R47" s="14"/>
      <c r="S47" s="14"/>
      <c r="T47" s="14"/>
      <c r="U47" s="14"/>
    </row>
    <row r="48" spans="1:21" ht="17.25" thickBot="1">
      <c r="A48" s="150"/>
      <c r="B48" s="28"/>
      <c r="C48" s="46">
        <v>8</v>
      </c>
      <c r="D48" s="104">
        <v>21</v>
      </c>
      <c r="E48" s="105">
        <v>2</v>
      </c>
      <c r="F48" s="40">
        <f t="shared" si="2"/>
        <v>9</v>
      </c>
      <c r="G48" s="41">
        <f t="shared" si="3"/>
        <v>14.904444444444444</v>
      </c>
      <c r="H48" s="42">
        <f t="shared" si="4"/>
        <v>5.9044444444444446</v>
      </c>
      <c r="I48" s="42">
        <f t="shared" si="5"/>
        <v>5.6944444444444446</v>
      </c>
      <c r="J48" s="43">
        <f t="shared" si="6"/>
        <v>40732</v>
      </c>
      <c r="K48" s="67" t="s">
        <v>24</v>
      </c>
      <c r="L48" s="68" t="e">
        <f>SUMPRODUCT((COUNTIF(Fériés,J41:J71)&gt;0)*D41:D71)</f>
        <v>#REF!</v>
      </c>
      <c r="M48" s="69" t="e">
        <f>L48*O$5</f>
        <v>#REF!</v>
      </c>
      <c r="N48" s="143" t="s">
        <v>28</v>
      </c>
      <c r="O48" s="14"/>
      <c r="P48" s="14"/>
      <c r="Q48" s="14"/>
      <c r="R48" s="14"/>
      <c r="S48" s="14"/>
      <c r="T48" s="14"/>
      <c r="U48" s="14"/>
    </row>
    <row r="49" spans="1:21" ht="17.25" thickBot="1">
      <c r="A49" s="150"/>
      <c r="B49" s="28"/>
      <c r="C49" s="46">
        <v>9</v>
      </c>
      <c r="D49" s="104">
        <v>17</v>
      </c>
      <c r="E49" s="105">
        <v>4</v>
      </c>
      <c r="F49" s="40">
        <f t="shared" si="2"/>
        <v>9</v>
      </c>
      <c r="G49" s="41">
        <f t="shared" si="3"/>
        <v>14.308888888888889</v>
      </c>
      <c r="H49" s="42">
        <f t="shared" si="4"/>
        <v>5.3088888888888892</v>
      </c>
      <c r="I49" s="42">
        <f t="shared" si="5"/>
        <v>5.1388888888888893</v>
      </c>
      <c r="J49" s="43">
        <f t="shared" si="6"/>
        <v>40733</v>
      </c>
      <c r="K49" s="67" t="s">
        <v>25</v>
      </c>
      <c r="L49" s="68" t="e">
        <f>SUMPRODUCT((COUNTIF(Fériés,J41:J71)&gt;0)*E41:E71)</f>
        <v>#REF!</v>
      </c>
      <c r="M49" s="69" t="e">
        <f>L49*O$7</f>
        <v>#REF!</v>
      </c>
      <c r="N49" s="143"/>
      <c r="O49" s="14"/>
      <c r="P49" s="14"/>
      <c r="Q49" s="14"/>
      <c r="R49" s="14"/>
      <c r="S49" s="14"/>
      <c r="T49" s="14"/>
      <c r="U49" s="14"/>
    </row>
    <row r="50" spans="1:21" ht="17.25" thickBot="1">
      <c r="A50" s="150"/>
      <c r="B50" s="28"/>
      <c r="C50" s="46">
        <v>10</v>
      </c>
      <c r="D50" s="104">
        <v>20</v>
      </c>
      <c r="E50" s="105">
        <v>3</v>
      </c>
      <c r="F50" s="40">
        <f t="shared" si="2"/>
        <v>9</v>
      </c>
      <c r="G50" s="41">
        <f t="shared" si="3"/>
        <v>14.866666666666667</v>
      </c>
      <c r="H50" s="42">
        <f t="shared" si="4"/>
        <v>5.8666666666666671</v>
      </c>
      <c r="I50" s="42">
        <f t="shared" si="5"/>
        <v>5.666666666666667</v>
      </c>
      <c r="J50" s="43">
        <f t="shared" si="6"/>
        <v>40734</v>
      </c>
      <c r="K50" s="67" t="s">
        <v>26</v>
      </c>
      <c r="L50" s="70" t="e">
        <f>SUMPRODUCT(COUNTIF(Fériés,J4:J71)*(J4:J71&lt;&gt;""),I4:I71)</f>
        <v>#REF!</v>
      </c>
      <c r="M50" s="68"/>
      <c r="N50" s="143"/>
      <c r="O50" s="14"/>
      <c r="P50" s="14"/>
      <c r="Q50" s="14"/>
      <c r="R50" s="14"/>
      <c r="S50" s="14"/>
      <c r="T50" s="14"/>
      <c r="U50" s="14"/>
    </row>
    <row r="51" spans="1:21" ht="17.25" thickBot="1">
      <c r="A51" s="150"/>
      <c r="B51" s="28"/>
      <c r="C51" s="46">
        <v>11</v>
      </c>
      <c r="D51" s="104">
        <v>20</v>
      </c>
      <c r="E51" s="105">
        <v>2</v>
      </c>
      <c r="F51" s="40">
        <f t="shared" si="2"/>
        <v>9</v>
      </c>
      <c r="G51" s="41">
        <f t="shared" si="3"/>
        <v>14.644444444444446</v>
      </c>
      <c r="H51" s="42">
        <f t="shared" si="4"/>
        <v>5.6444444444444448</v>
      </c>
      <c r="I51" s="42">
        <f t="shared" si="5"/>
        <v>5.4444444444444446</v>
      </c>
      <c r="J51" s="43">
        <f t="shared" si="6"/>
        <v>40735</v>
      </c>
      <c r="K51" s="65"/>
      <c r="L51" s="27"/>
      <c r="M51" s="27"/>
      <c r="N51" s="27"/>
      <c r="O51" s="14"/>
      <c r="P51" s="14"/>
      <c r="Q51" s="14"/>
      <c r="R51" s="14"/>
      <c r="S51" s="14"/>
      <c r="T51" s="14"/>
      <c r="U51" s="14"/>
    </row>
    <row r="52" spans="1:21" ht="17.25" thickBot="1">
      <c r="A52" s="150"/>
      <c r="B52" s="28"/>
      <c r="C52" s="46">
        <v>12</v>
      </c>
      <c r="D52" s="104">
        <v>15</v>
      </c>
      <c r="E52" s="105">
        <v>4</v>
      </c>
      <c r="F52" s="40">
        <f t="shared" si="2"/>
        <v>9</v>
      </c>
      <c r="G52" s="41">
        <f t="shared" si="3"/>
        <v>13.78888888888889</v>
      </c>
      <c r="H52" s="42">
        <f t="shared" si="4"/>
        <v>4.7888888888888896</v>
      </c>
      <c r="I52" s="42">
        <f t="shared" si="5"/>
        <v>4.6388888888888893</v>
      </c>
      <c r="J52" s="43">
        <f t="shared" si="6"/>
        <v>40736</v>
      </c>
      <c r="K52" s="66"/>
      <c r="L52" s="27"/>
      <c r="M52" s="27"/>
      <c r="N52" s="27"/>
      <c r="O52" s="14"/>
      <c r="P52" s="14"/>
      <c r="Q52" s="14"/>
      <c r="R52" s="14"/>
      <c r="S52" s="14"/>
      <c r="T52" s="14"/>
      <c r="U52" s="14"/>
    </row>
    <row r="53" spans="1:21" ht="17.25" thickBot="1">
      <c r="A53" s="150"/>
      <c r="B53" s="28"/>
      <c r="C53" s="46">
        <v>13</v>
      </c>
      <c r="D53" s="104">
        <v>21</v>
      </c>
      <c r="E53" s="105">
        <v>2</v>
      </c>
      <c r="F53" s="40">
        <f t="shared" si="2"/>
        <v>9</v>
      </c>
      <c r="G53" s="41">
        <f t="shared" si="3"/>
        <v>14.904444444444444</v>
      </c>
      <c r="H53" s="42">
        <f t="shared" si="4"/>
        <v>5.9044444444444446</v>
      </c>
      <c r="I53" s="42">
        <f t="shared" si="5"/>
        <v>5.6944444444444446</v>
      </c>
      <c r="J53" s="43">
        <f t="shared" si="6"/>
        <v>40737</v>
      </c>
      <c r="K53" s="27"/>
      <c r="L53" s="27"/>
      <c r="M53" s="27"/>
      <c r="N53" s="27"/>
      <c r="O53" s="14"/>
      <c r="P53" s="14"/>
      <c r="Q53" s="14"/>
      <c r="R53" s="14"/>
      <c r="S53" s="14"/>
      <c r="T53" s="14"/>
      <c r="U53" s="14"/>
    </row>
    <row r="54" spans="1:21" ht="17.25" thickBot="1">
      <c r="A54" s="150"/>
      <c r="B54" s="28"/>
      <c r="C54" s="46">
        <v>14</v>
      </c>
      <c r="D54" s="104">
        <v>2</v>
      </c>
      <c r="E54" s="105"/>
      <c r="F54" s="40">
        <f t="shared" si="2"/>
        <v>9</v>
      </c>
      <c r="G54" s="41">
        <f t="shared" si="3"/>
        <v>9.52</v>
      </c>
      <c r="H54" s="42">
        <f t="shared" si="4"/>
        <v>0.52</v>
      </c>
      <c r="I54" s="42">
        <f t="shared" si="5"/>
        <v>0.5</v>
      </c>
      <c r="J54" s="43">
        <f t="shared" si="6"/>
        <v>40738</v>
      </c>
      <c r="K54" s="27"/>
      <c r="L54" s="27"/>
      <c r="M54" s="27"/>
      <c r="N54" s="27"/>
      <c r="O54" s="14"/>
      <c r="P54" s="14"/>
      <c r="Q54" s="14"/>
      <c r="R54" s="14"/>
      <c r="S54" s="14"/>
      <c r="T54" s="14"/>
      <c r="U54" s="14"/>
    </row>
    <row r="55" spans="1:21" ht="17.25" thickBot="1">
      <c r="A55" s="150"/>
      <c r="B55" s="28"/>
      <c r="C55" s="46">
        <v>15</v>
      </c>
      <c r="D55" s="104">
        <v>17</v>
      </c>
      <c r="E55" s="105">
        <v>4</v>
      </c>
      <c r="F55" s="40">
        <f t="shared" si="2"/>
        <v>9</v>
      </c>
      <c r="G55" s="41">
        <f t="shared" si="3"/>
        <v>14.308888888888889</v>
      </c>
      <c r="H55" s="42">
        <f t="shared" si="4"/>
        <v>5.3088888888888892</v>
      </c>
      <c r="I55" s="42">
        <f t="shared" si="5"/>
        <v>5.1388888888888893</v>
      </c>
      <c r="J55" s="43">
        <f t="shared" si="6"/>
        <v>40739</v>
      </c>
      <c r="K55" s="27"/>
      <c r="L55" s="27"/>
      <c r="M55" s="27"/>
      <c r="N55" s="27"/>
      <c r="O55" s="14"/>
      <c r="P55" s="14"/>
      <c r="Q55" s="14"/>
      <c r="R55" s="14"/>
      <c r="S55" s="14"/>
      <c r="T55" s="14"/>
      <c r="U55" s="14"/>
    </row>
    <row r="56" spans="1:21" ht="17.25" thickBot="1">
      <c r="A56" s="150"/>
      <c r="B56" s="28"/>
      <c r="C56" s="46">
        <v>16</v>
      </c>
      <c r="D56" s="104">
        <v>15</v>
      </c>
      <c r="E56" s="105">
        <v>2</v>
      </c>
      <c r="F56" s="40">
        <f t="shared" si="2"/>
        <v>9</v>
      </c>
      <c r="G56" s="41">
        <f t="shared" si="3"/>
        <v>13.344444444444445</v>
      </c>
      <c r="H56" s="42">
        <f t="shared" si="4"/>
        <v>4.344444444444445</v>
      </c>
      <c r="I56" s="42">
        <f t="shared" si="5"/>
        <v>4.1944444444444446</v>
      </c>
      <c r="J56" s="43">
        <f t="shared" si="6"/>
        <v>40740</v>
      </c>
      <c r="K56" s="27"/>
      <c r="L56" s="27"/>
      <c r="M56" s="27"/>
      <c r="N56" s="27"/>
      <c r="O56" s="14"/>
      <c r="P56" s="14"/>
      <c r="Q56" s="14"/>
      <c r="R56" s="14"/>
      <c r="S56" s="14"/>
      <c r="T56" s="14"/>
      <c r="U56" s="14"/>
    </row>
    <row r="57" spans="1:21" ht="17.25" thickBot="1">
      <c r="A57" s="150"/>
      <c r="B57" s="28"/>
      <c r="C57" s="46">
        <v>17</v>
      </c>
      <c r="D57" s="104"/>
      <c r="E57" s="105"/>
      <c r="F57" s="40" t="str">
        <f t="shared" si="2"/>
        <v/>
      </c>
      <c r="G57" s="41" t="str">
        <f t="shared" si="3"/>
        <v/>
      </c>
      <c r="H57" s="42" t="str">
        <f t="shared" si="4"/>
        <v/>
      </c>
      <c r="I57" s="42" t="str">
        <f t="shared" si="5"/>
        <v/>
      </c>
      <c r="J57" s="43">
        <f t="shared" si="6"/>
        <v>40741</v>
      </c>
      <c r="K57" s="27"/>
      <c r="L57" s="27"/>
      <c r="M57" s="27"/>
      <c r="N57" s="27"/>
      <c r="O57" s="14"/>
      <c r="P57" s="14"/>
      <c r="Q57" s="14"/>
      <c r="R57" s="14"/>
      <c r="S57" s="14"/>
      <c r="T57" s="14"/>
      <c r="U57" s="14"/>
    </row>
    <row r="58" spans="1:21" ht="17.25" thickBot="1">
      <c r="A58" s="150"/>
      <c r="B58" s="28"/>
      <c r="C58" s="46">
        <v>18</v>
      </c>
      <c r="D58" s="104"/>
      <c r="E58" s="105"/>
      <c r="F58" s="40" t="str">
        <f t="shared" si="2"/>
        <v/>
      </c>
      <c r="G58" s="41" t="str">
        <f t="shared" si="3"/>
        <v/>
      </c>
      <c r="H58" s="42" t="str">
        <f t="shared" si="4"/>
        <v/>
      </c>
      <c r="I58" s="42" t="str">
        <f t="shared" si="5"/>
        <v/>
      </c>
      <c r="J58" s="43">
        <f t="shared" si="6"/>
        <v>40742</v>
      </c>
      <c r="K58" s="27"/>
      <c r="L58" s="27"/>
      <c r="M58" s="27"/>
      <c r="N58" s="27"/>
      <c r="O58" s="14"/>
      <c r="P58" s="14"/>
      <c r="Q58" s="14"/>
      <c r="R58" s="14"/>
      <c r="S58" s="14"/>
      <c r="T58" s="14"/>
      <c r="U58" s="14"/>
    </row>
    <row r="59" spans="1:21" ht="17.25" thickBot="1">
      <c r="A59" s="150"/>
      <c r="B59" s="28"/>
      <c r="C59" s="46">
        <v>19</v>
      </c>
      <c r="D59" s="104">
        <v>13</v>
      </c>
      <c r="E59" s="105">
        <v>4</v>
      </c>
      <c r="F59" s="40">
        <f t="shared" si="2"/>
        <v>9</v>
      </c>
      <c r="G59" s="41">
        <f t="shared" si="3"/>
        <v>13.268888888888888</v>
      </c>
      <c r="H59" s="42">
        <f t="shared" si="4"/>
        <v>4.2688888888888892</v>
      </c>
      <c r="I59" s="42">
        <f t="shared" si="5"/>
        <v>4.1388888888888893</v>
      </c>
      <c r="J59" s="43">
        <f t="shared" si="6"/>
        <v>40743</v>
      </c>
      <c r="K59" s="27"/>
      <c r="L59" s="27"/>
      <c r="M59" s="27"/>
      <c r="N59" s="27"/>
      <c r="O59" s="14"/>
      <c r="P59" s="14"/>
      <c r="Q59" s="14"/>
      <c r="R59" s="14"/>
      <c r="S59" s="14"/>
      <c r="T59" s="14"/>
      <c r="U59" s="14"/>
    </row>
    <row r="60" spans="1:21" ht="17.25" thickBot="1">
      <c r="A60" s="150"/>
      <c r="B60" s="28"/>
      <c r="C60" s="46">
        <v>20</v>
      </c>
      <c r="D60" s="104">
        <v>15</v>
      </c>
      <c r="E60" s="105"/>
      <c r="F60" s="40">
        <f t="shared" si="2"/>
        <v>9</v>
      </c>
      <c r="G60" s="41">
        <f t="shared" si="3"/>
        <v>12.9</v>
      </c>
      <c r="H60" s="42">
        <f t="shared" si="4"/>
        <v>3.9</v>
      </c>
      <c r="I60" s="42">
        <f t="shared" si="5"/>
        <v>3.75</v>
      </c>
      <c r="J60" s="43">
        <f t="shared" si="6"/>
        <v>40744</v>
      </c>
      <c r="K60" s="27"/>
      <c r="L60" s="27"/>
      <c r="M60" s="27"/>
      <c r="N60" s="27"/>
      <c r="O60" s="14"/>
      <c r="P60" s="14"/>
      <c r="Q60" s="14"/>
      <c r="R60" s="14"/>
      <c r="S60" s="14"/>
      <c r="T60" s="14"/>
      <c r="U60" s="14"/>
    </row>
    <row r="61" spans="1:21" ht="17.25" thickBot="1">
      <c r="A61" s="150"/>
      <c r="B61" s="28"/>
      <c r="C61" s="46">
        <v>21</v>
      </c>
      <c r="D61" s="104"/>
      <c r="E61" s="105"/>
      <c r="F61" s="40" t="str">
        <f t="shared" si="2"/>
        <v/>
      </c>
      <c r="G61" s="41" t="str">
        <f t="shared" si="3"/>
        <v/>
      </c>
      <c r="H61" s="42" t="str">
        <f t="shared" si="4"/>
        <v/>
      </c>
      <c r="I61" s="42" t="str">
        <f t="shared" si="5"/>
        <v/>
      </c>
      <c r="J61" s="43">
        <f t="shared" si="6"/>
        <v>40745</v>
      </c>
      <c r="K61" s="27"/>
      <c r="L61" s="27"/>
      <c r="M61" s="27"/>
      <c r="N61" s="27"/>
      <c r="O61" s="14"/>
      <c r="P61" s="14"/>
      <c r="Q61" s="14"/>
      <c r="R61" s="14"/>
      <c r="S61" s="14"/>
      <c r="T61" s="14"/>
      <c r="U61" s="14"/>
    </row>
    <row r="62" spans="1:21" ht="17.25" thickBot="1">
      <c r="A62" s="150"/>
      <c r="B62" s="28"/>
      <c r="C62" s="46">
        <v>22</v>
      </c>
      <c r="D62" s="104">
        <v>22</v>
      </c>
      <c r="E62" s="105">
        <v>2</v>
      </c>
      <c r="F62" s="40">
        <f t="shared" si="2"/>
        <v>9</v>
      </c>
      <c r="G62" s="41">
        <f t="shared" si="3"/>
        <v>15.164444444444445</v>
      </c>
      <c r="H62" s="42">
        <f t="shared" si="4"/>
        <v>6.1644444444444444</v>
      </c>
      <c r="I62" s="42">
        <f t="shared" si="5"/>
        <v>5.9444444444444446</v>
      </c>
      <c r="J62" s="43">
        <f t="shared" si="6"/>
        <v>40746</v>
      </c>
      <c r="K62" s="27"/>
      <c r="L62" s="27"/>
      <c r="M62" s="27"/>
      <c r="N62" s="27"/>
      <c r="O62" s="14"/>
      <c r="P62" s="14"/>
      <c r="Q62" s="14"/>
      <c r="R62" s="14"/>
      <c r="S62" s="14"/>
      <c r="T62" s="14"/>
      <c r="U62" s="14"/>
    </row>
    <row r="63" spans="1:21" ht="17.25" thickBot="1">
      <c r="A63" s="150"/>
      <c r="B63" s="28"/>
      <c r="C63" s="46">
        <v>23</v>
      </c>
      <c r="D63" s="104">
        <v>19</v>
      </c>
      <c r="E63" s="105">
        <v>2</v>
      </c>
      <c r="F63" s="40">
        <f t="shared" si="2"/>
        <v>9</v>
      </c>
      <c r="G63" s="41">
        <f t="shared" si="3"/>
        <v>14.384444444444444</v>
      </c>
      <c r="H63" s="42">
        <f t="shared" si="4"/>
        <v>5.384444444444445</v>
      </c>
      <c r="I63" s="42">
        <f t="shared" si="5"/>
        <v>5.1944444444444446</v>
      </c>
      <c r="J63" s="43">
        <f t="shared" si="6"/>
        <v>40747</v>
      </c>
      <c r="K63" s="27"/>
      <c r="L63" s="27"/>
      <c r="M63" s="27"/>
      <c r="N63" s="27"/>
      <c r="O63" s="14"/>
      <c r="P63" s="14"/>
      <c r="Q63" s="14"/>
      <c r="R63" s="14"/>
      <c r="S63" s="14"/>
      <c r="T63" s="14"/>
      <c r="U63" s="14"/>
    </row>
    <row r="64" spans="1:21" ht="17.25" thickBot="1">
      <c r="A64" s="150"/>
      <c r="B64" s="28"/>
      <c r="C64" s="46">
        <v>24</v>
      </c>
      <c r="D64" s="104">
        <v>14</v>
      </c>
      <c r="E64" s="105">
        <v>4</v>
      </c>
      <c r="F64" s="40">
        <f t="shared" si="2"/>
        <v>9</v>
      </c>
      <c r="G64" s="41">
        <f t="shared" si="3"/>
        <v>13.52888888888889</v>
      </c>
      <c r="H64" s="42">
        <f t="shared" si="4"/>
        <v>4.528888888888889</v>
      </c>
      <c r="I64" s="42">
        <f t="shared" si="5"/>
        <v>4.3888888888888893</v>
      </c>
      <c r="J64" s="43">
        <f t="shared" si="6"/>
        <v>40748</v>
      </c>
      <c r="K64" s="27"/>
      <c r="L64" s="27"/>
      <c r="M64" s="27"/>
      <c r="N64" s="27"/>
      <c r="O64" s="14"/>
      <c r="P64" s="14"/>
      <c r="Q64" s="14"/>
      <c r="R64" s="14"/>
      <c r="S64" s="14"/>
      <c r="T64" s="14"/>
      <c r="U64" s="14"/>
    </row>
    <row r="65" spans="1:24" ht="17.25" thickBot="1">
      <c r="A65" s="150"/>
      <c r="B65" s="28"/>
      <c r="C65" s="46">
        <v>25</v>
      </c>
      <c r="D65" s="104">
        <v>17</v>
      </c>
      <c r="E65" s="105">
        <v>2</v>
      </c>
      <c r="F65" s="40">
        <f t="shared" si="2"/>
        <v>9</v>
      </c>
      <c r="G65" s="41">
        <f t="shared" si="3"/>
        <v>13.864444444444445</v>
      </c>
      <c r="H65" s="42">
        <f t="shared" si="4"/>
        <v>4.8644444444444446</v>
      </c>
      <c r="I65" s="42">
        <f t="shared" si="5"/>
        <v>4.6944444444444446</v>
      </c>
      <c r="J65" s="43">
        <f t="shared" si="6"/>
        <v>40749</v>
      </c>
      <c r="K65" s="27"/>
      <c r="L65" s="27"/>
      <c r="M65" s="27"/>
      <c r="N65" s="27"/>
      <c r="O65" s="14"/>
      <c r="P65" s="14"/>
      <c r="Q65" s="14"/>
      <c r="R65" s="14"/>
      <c r="S65" s="14"/>
      <c r="T65" s="14"/>
      <c r="U65" s="14"/>
    </row>
    <row r="66" spans="1:24" ht="17.25" thickBot="1">
      <c r="A66" s="150"/>
      <c r="B66" s="28"/>
      <c r="C66" s="46">
        <v>26</v>
      </c>
      <c r="D66" s="104">
        <v>18</v>
      </c>
      <c r="E66" s="105">
        <v>4</v>
      </c>
      <c r="F66" s="40">
        <f t="shared" si="2"/>
        <v>9</v>
      </c>
      <c r="G66" s="41">
        <f t="shared" si="3"/>
        <v>14.568888888888889</v>
      </c>
      <c r="H66" s="42">
        <f t="shared" si="4"/>
        <v>5.568888888888889</v>
      </c>
      <c r="I66" s="42">
        <f t="shared" si="5"/>
        <v>5.3888888888888893</v>
      </c>
      <c r="J66" s="43">
        <f t="shared" si="6"/>
        <v>40750</v>
      </c>
      <c r="K66" s="27"/>
      <c r="L66" s="27"/>
      <c r="M66" s="27"/>
      <c r="N66" s="27"/>
      <c r="O66" s="14"/>
      <c r="P66" s="14"/>
      <c r="Q66" s="14"/>
      <c r="R66" s="14"/>
      <c r="S66" s="14"/>
      <c r="T66" s="14"/>
      <c r="U66" s="14"/>
    </row>
    <row r="67" spans="1:24" ht="17.25" thickBot="1">
      <c r="A67" s="150"/>
      <c r="B67" s="28"/>
      <c r="C67" s="46">
        <v>27</v>
      </c>
      <c r="D67" s="104">
        <v>19</v>
      </c>
      <c r="E67" s="105">
        <v>2</v>
      </c>
      <c r="F67" s="40">
        <f t="shared" si="2"/>
        <v>9</v>
      </c>
      <c r="G67" s="41">
        <f t="shared" si="3"/>
        <v>14.384444444444444</v>
      </c>
      <c r="H67" s="42">
        <f t="shared" si="4"/>
        <v>5.384444444444445</v>
      </c>
      <c r="I67" s="42">
        <f t="shared" si="5"/>
        <v>5.1944444444444446</v>
      </c>
      <c r="J67" s="43">
        <f t="shared" si="6"/>
        <v>40751</v>
      </c>
      <c r="K67" s="27"/>
      <c r="L67" s="27"/>
      <c r="M67" s="27"/>
      <c r="N67" s="27"/>
      <c r="O67" s="14"/>
      <c r="P67" s="14"/>
      <c r="Q67" s="14"/>
      <c r="R67" s="14"/>
      <c r="S67" s="14"/>
      <c r="T67" s="14"/>
      <c r="U67" s="14"/>
    </row>
    <row r="68" spans="1:24" ht="17.25" thickBot="1">
      <c r="A68" s="150"/>
      <c r="B68" s="28"/>
      <c r="C68" s="46">
        <v>28</v>
      </c>
      <c r="D68" s="104"/>
      <c r="E68" s="105"/>
      <c r="F68" s="40" t="str">
        <f t="shared" si="2"/>
        <v/>
      </c>
      <c r="G68" s="41" t="str">
        <f t="shared" si="3"/>
        <v/>
      </c>
      <c r="H68" s="42" t="str">
        <f t="shared" si="4"/>
        <v/>
      </c>
      <c r="I68" s="42" t="str">
        <f t="shared" si="5"/>
        <v/>
      </c>
      <c r="J68" s="43">
        <f t="shared" si="6"/>
        <v>40752</v>
      </c>
      <c r="K68" s="27"/>
      <c r="L68" s="27"/>
      <c r="M68" s="27"/>
      <c r="N68" s="27"/>
      <c r="O68" s="14"/>
      <c r="P68" s="14"/>
      <c r="Q68" s="14"/>
      <c r="R68" s="14"/>
      <c r="S68" s="14"/>
      <c r="T68" s="14"/>
      <c r="U68" s="14"/>
    </row>
    <row r="69" spans="1:24" ht="17.25" thickBot="1">
      <c r="A69" s="150"/>
      <c r="B69" s="28"/>
      <c r="C69" s="46">
        <v>29</v>
      </c>
      <c r="D69" s="104">
        <v>17</v>
      </c>
      <c r="E69" s="105">
        <v>3</v>
      </c>
      <c r="F69" s="40">
        <f t="shared" si="2"/>
        <v>9</v>
      </c>
      <c r="G69" s="41">
        <f t="shared" si="3"/>
        <v>14.086666666666666</v>
      </c>
      <c r="H69" s="42">
        <f t="shared" si="4"/>
        <v>5.0866666666666669</v>
      </c>
      <c r="I69" s="42">
        <f t="shared" si="5"/>
        <v>4.916666666666667</v>
      </c>
      <c r="J69" s="43">
        <f t="shared" si="6"/>
        <v>40753</v>
      </c>
      <c r="K69" s="27"/>
      <c r="L69" s="27"/>
      <c r="M69" s="27"/>
      <c r="N69" s="27"/>
      <c r="O69" s="14"/>
      <c r="P69" s="14"/>
      <c r="Q69" s="14"/>
      <c r="R69" s="14"/>
      <c r="S69" s="14"/>
      <c r="T69" s="14"/>
      <c r="U69" s="14"/>
    </row>
    <row r="70" spans="1:24" ht="17.25" thickBot="1">
      <c r="A70" s="150"/>
      <c r="B70" s="28"/>
      <c r="C70" s="46">
        <v>30</v>
      </c>
      <c r="D70" s="104">
        <v>21</v>
      </c>
      <c r="E70" s="105">
        <v>2</v>
      </c>
      <c r="F70" s="40">
        <f t="shared" si="2"/>
        <v>9</v>
      </c>
      <c r="G70" s="41">
        <f t="shared" si="3"/>
        <v>14.904444444444444</v>
      </c>
      <c r="H70" s="42">
        <f t="shared" si="4"/>
        <v>5.9044444444444446</v>
      </c>
      <c r="I70" s="42">
        <f t="shared" si="5"/>
        <v>5.6944444444444446</v>
      </c>
      <c r="J70" s="43">
        <f t="shared" si="6"/>
        <v>40754</v>
      </c>
      <c r="K70" s="27"/>
      <c r="L70" s="27"/>
      <c r="M70" s="27"/>
      <c r="N70" s="27"/>
      <c r="O70" s="14"/>
      <c r="P70" s="14"/>
      <c r="Q70" s="14"/>
      <c r="R70" s="14"/>
      <c r="S70" s="14"/>
      <c r="T70" s="14"/>
      <c r="U70" s="14"/>
    </row>
    <row r="71" spans="1:24" ht="17.25" thickBot="1">
      <c r="A71" s="150"/>
      <c r="B71" s="28"/>
      <c r="C71" s="47">
        <v>31</v>
      </c>
      <c r="D71" s="106">
        <v>20</v>
      </c>
      <c r="E71" s="107">
        <v>4</v>
      </c>
      <c r="F71" s="48">
        <f t="shared" si="2"/>
        <v>9</v>
      </c>
      <c r="G71" s="49">
        <f t="shared" si="3"/>
        <v>15.088888888888889</v>
      </c>
      <c r="H71" s="50">
        <f t="shared" si="4"/>
        <v>6.0888888888888895</v>
      </c>
      <c r="I71" s="42">
        <f t="shared" si="5"/>
        <v>5.8888888888888893</v>
      </c>
      <c r="J71" s="43">
        <f t="shared" si="6"/>
        <v>40755</v>
      </c>
      <c r="K71" s="27"/>
      <c r="L71" s="27"/>
      <c r="M71" s="27"/>
      <c r="N71" s="27"/>
      <c r="O71" s="14"/>
      <c r="P71" s="14"/>
      <c r="Q71" s="14"/>
      <c r="R71" s="14"/>
      <c r="S71" s="14"/>
      <c r="T71" s="14"/>
      <c r="U71" s="14"/>
    </row>
    <row r="72" spans="1:24" ht="17.25" thickBot="1">
      <c r="A72" s="150"/>
      <c r="B72" s="28"/>
      <c r="C72" s="6"/>
      <c r="D72" s="51"/>
      <c r="E72" s="51"/>
      <c r="F72" s="51"/>
      <c r="G72" s="51"/>
      <c r="H72" s="51"/>
      <c r="I72" s="51"/>
      <c r="J72" s="27"/>
      <c r="K72" s="27"/>
      <c r="L72" s="27"/>
      <c r="M72" s="27"/>
      <c r="N72" s="27"/>
      <c r="O72" s="14"/>
      <c r="P72" s="14"/>
      <c r="Q72" s="14"/>
      <c r="R72" s="14"/>
      <c r="S72" s="14"/>
      <c r="T72" s="14"/>
      <c r="U72" s="14"/>
    </row>
    <row r="73" spans="1:24" ht="17.25" thickBot="1">
      <c r="A73" s="150"/>
      <c r="B73" s="28"/>
      <c r="C73" s="138" t="s">
        <v>39</v>
      </c>
      <c r="D73" s="130">
        <f>SUM(D41:D71)</f>
        <v>444</v>
      </c>
      <c r="E73" s="130">
        <f>SUM(E41:E71)</f>
        <v>67</v>
      </c>
      <c r="F73" s="132"/>
      <c r="G73" s="132"/>
      <c r="H73" s="132"/>
      <c r="I73" s="134">
        <f>SUM(I41:I71)</f>
        <v>125.88888888888887</v>
      </c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51"/>
      <c r="W73" s="51"/>
      <c r="X73" s="51"/>
    </row>
    <row r="74" spans="1:24" ht="17.25" thickBot="1">
      <c r="A74" s="150"/>
      <c r="B74" s="28"/>
      <c r="C74" s="138"/>
      <c r="D74" s="130"/>
      <c r="E74" s="130"/>
      <c r="F74" s="133"/>
      <c r="G74" s="133"/>
      <c r="H74" s="133"/>
      <c r="I74" s="134"/>
      <c r="J74" s="27"/>
      <c r="K74" s="151"/>
      <c r="L74" s="151"/>
      <c r="M74" s="151"/>
      <c r="N74" s="151"/>
      <c r="O74" s="152"/>
      <c r="P74" s="151"/>
      <c r="Q74" s="27"/>
      <c r="R74" s="27"/>
      <c r="S74" s="27"/>
      <c r="T74" s="27"/>
      <c r="U74" s="27"/>
      <c r="V74" s="51"/>
      <c r="W74" s="51"/>
      <c r="X74" s="51"/>
    </row>
    <row r="75" spans="1:24">
      <c r="A75" s="150"/>
      <c r="B75" s="28"/>
      <c r="C75" s="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6"/>
      <c r="P75" s="6"/>
      <c r="Q75" s="6"/>
      <c r="R75" s="6"/>
      <c r="S75" s="6"/>
      <c r="T75" s="6"/>
      <c r="U75" s="6"/>
    </row>
  </sheetData>
  <mergeCells count="30">
    <mergeCell ref="I73:I74"/>
    <mergeCell ref="K74:L74"/>
    <mergeCell ref="M74:N74"/>
    <mergeCell ref="O74:P74"/>
    <mergeCell ref="A39:A75"/>
    <mergeCell ref="D39:I39"/>
    <mergeCell ref="L40:M40"/>
    <mergeCell ref="N42:N44"/>
    <mergeCell ref="N45:N47"/>
    <mergeCell ref="N48:N50"/>
    <mergeCell ref="C73:C74"/>
    <mergeCell ref="D73:D74"/>
    <mergeCell ref="E73:E74"/>
    <mergeCell ref="F73:H74"/>
    <mergeCell ref="D24:E24"/>
    <mergeCell ref="B26:B28"/>
    <mergeCell ref="B29:B31"/>
    <mergeCell ref="B32:B34"/>
    <mergeCell ref="A35:B37"/>
    <mergeCell ref="B11:B13"/>
    <mergeCell ref="B14:B16"/>
    <mergeCell ref="B17:B19"/>
    <mergeCell ref="A20:B22"/>
    <mergeCell ref="C1:R3"/>
    <mergeCell ref="L4:N4"/>
    <mergeCell ref="D9:E9"/>
    <mergeCell ref="F9:G9"/>
    <mergeCell ref="H9:I9"/>
    <mergeCell ref="J9:K9"/>
    <mergeCell ref="L9:M9"/>
  </mergeCells>
  <conditionalFormatting sqref="J41:J71">
    <cfRule type="expression" dxfId="2" priority="50" stopIfTrue="1">
      <formula>COUNTIF(Fériés,$J41)&gt;0</formula>
    </cfRule>
    <cfRule type="expression" dxfId="1" priority="51" stopIfTrue="1">
      <formula>WEEKDAY($J41,2)=7</formula>
    </cfRule>
  </conditionalFormatting>
  <conditionalFormatting sqref="U4:W16">
    <cfRule type="expression" dxfId="0" priority="49" stopIfTrue="1">
      <formula>MOD(ROW(),2)</formula>
    </cfRule>
  </conditionalFormatting>
  <dataValidations count="1">
    <dataValidation type="list" allowBlank="1" showInputMessage="1" showErrorMessage="1" sqref="U1">
      <formula1>annee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juillet 2010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buyse</cp:lastModifiedBy>
  <cp:lastPrinted>2010-07-31T14:17:47Z</cp:lastPrinted>
  <dcterms:created xsi:type="dcterms:W3CDTF">1998-03-16T19:01:15Z</dcterms:created>
  <dcterms:modified xsi:type="dcterms:W3CDTF">2011-07-28T18:29:19Z</dcterms:modified>
</cp:coreProperties>
</file>