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trick.julien\Desktop\LA GESTION\FDM\INTERIMAIRE\22 MOIS\"/>
    </mc:Choice>
  </mc:AlternateContent>
  <xr:revisionPtr revIDLastSave="0" documentId="8_{B3A5087A-5BE8-4E46-9FCC-E52AE6008B16}" xr6:coauthVersionLast="47" xr6:coauthVersionMax="47" xr10:uidLastSave="{00000000-0000-0000-0000-000000000000}"/>
  <bookViews>
    <workbookView xWindow="-120" yWindow="-120" windowWidth="29040" windowHeight="15840" tabRatio="782" firstSheet="1" activeTab="1" xr2:uid="{00000000-000D-0000-FFFF-FFFF00000000}"/>
  </bookViews>
  <sheets>
    <sheet name="DONNEE" sheetId="1" state="hidden" r:id="rId1"/>
    <sheet name="TOTAL" sheetId="8" r:id="rId2"/>
    <sheet name="NGAFFI_" sheetId="2" r:id="rId3"/>
  </sheets>
  <externalReferences>
    <externalReference r:id="rId4"/>
  </externalReferences>
  <definedNames>
    <definedName name="Avantage_N_ADEC">DONNEE!$AD$2:$AD$10</definedName>
    <definedName name="Avantage_N_MAN">DONNEE!$AA$2:$AA$10</definedName>
    <definedName name="mission">DONNEE!$X$2:$X$3</definedName>
    <definedName name="Poste">DONNEE!$Y$2:$Y$10</definedName>
    <definedName name="Taux_H_ADEC">DONNEE!$AC$2:$AC$10</definedName>
    <definedName name="Taux_H_MAN">DONNEE!$Z$2:$Z$10</definedName>
    <definedName name="Transport_ADEC">DONNEE!$AE$2:$AE$10</definedName>
    <definedName name="Transport_MAN">DONNEE!$AB$2:$AB$10</definedName>
    <definedName name="_xlnm.Print_Area" localSheetId="0">DONNEE!$A$1:$O$27</definedName>
    <definedName name="_xlnm.Print_Area" localSheetId="2">NGAFFI_!$A$8:$H$62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11" i="8" l="1"/>
  <c r="K3" i="2" s="1"/>
  <c r="H1" i="8" l="1"/>
  <c r="J3" i="8" a="1"/>
  <c r="J3" i="8" s="1"/>
  <c r="J1" i="2"/>
  <c r="E4" i="2"/>
  <c r="E5" i="2"/>
  <c r="E6" i="2"/>
  <c r="B34" i="2"/>
  <c r="G15" i="2" s="1"/>
  <c r="J15" i="2" s="1"/>
  <c r="C34" i="2"/>
  <c r="D34" i="2" s="1"/>
  <c r="E34" i="2" s="1"/>
  <c r="F34" i="2" s="1"/>
  <c r="G34" i="2" s="1"/>
  <c r="H34" i="2" s="1"/>
  <c r="A36" i="2"/>
  <c r="I36" i="2"/>
  <c r="A37" i="2"/>
  <c r="I37" i="2"/>
  <c r="J37" i="2"/>
  <c r="A38" i="2"/>
  <c r="I38" i="2"/>
  <c r="J38" i="2"/>
  <c r="A39" i="2"/>
  <c r="I39" i="2"/>
  <c r="J39" i="2"/>
  <c r="E12" i="8"/>
  <c r="F12" i="8"/>
  <c r="G12" i="8"/>
  <c r="I12" i="8"/>
  <c r="J12" i="8"/>
  <c r="K12" i="8"/>
  <c r="P12" i="8"/>
  <c r="Q12" i="8"/>
  <c r="R12" i="8"/>
  <c r="S12" i="8"/>
  <c r="T12" i="8"/>
  <c r="I6" i="1"/>
  <c r="N6" i="1"/>
  <c r="C7" i="1"/>
  <c r="D7" i="1"/>
  <c r="E7" i="1"/>
  <c r="F7" i="1"/>
  <c r="G7" i="1"/>
  <c r="H7" i="1"/>
  <c r="I7" i="1"/>
  <c r="J11" i="1"/>
  <c r="P11" i="1"/>
  <c r="Q11" i="1"/>
  <c r="R11" i="1"/>
  <c r="S11" i="1"/>
  <c r="T11" i="1"/>
  <c r="U11" i="1"/>
  <c r="J12" i="1"/>
  <c r="P12" i="1"/>
  <c r="Q12" i="1"/>
  <c r="R12" i="1"/>
  <c r="S12" i="1"/>
  <c r="T12" i="1"/>
  <c r="U12" i="1"/>
  <c r="J13" i="1"/>
  <c r="P13" i="1"/>
  <c r="Q13" i="1"/>
  <c r="R13" i="1"/>
  <c r="S13" i="1"/>
  <c r="T13" i="1"/>
  <c r="U13" i="1"/>
  <c r="J14" i="1"/>
  <c r="P14" i="1"/>
  <c r="Q14" i="1"/>
  <c r="R14" i="1"/>
  <c r="S14" i="1"/>
  <c r="T14" i="1"/>
  <c r="U14" i="1"/>
  <c r="J15" i="1"/>
  <c r="P15" i="1"/>
  <c r="Q15" i="1"/>
  <c r="R15" i="1"/>
  <c r="S15" i="1"/>
  <c r="T15" i="1"/>
  <c r="U15" i="1"/>
  <c r="J16" i="1"/>
  <c r="P16" i="1"/>
  <c r="Q16" i="1"/>
  <c r="R16" i="1"/>
  <c r="S16" i="1"/>
  <c r="T16" i="1"/>
  <c r="U16" i="1"/>
  <c r="J17" i="1"/>
  <c r="P17" i="1"/>
  <c r="Q17" i="1"/>
  <c r="R17" i="1"/>
  <c r="S17" i="1"/>
  <c r="T17" i="1"/>
  <c r="U17" i="1"/>
  <c r="J18" i="1"/>
  <c r="P18" i="1"/>
  <c r="Q18" i="1"/>
  <c r="R18" i="1"/>
  <c r="S18" i="1"/>
  <c r="T18" i="1"/>
  <c r="U18" i="1"/>
  <c r="J19" i="1"/>
  <c r="P19" i="1"/>
  <c r="Q19" i="1"/>
  <c r="R19" i="1"/>
  <c r="S19" i="1"/>
  <c r="T19" i="1"/>
  <c r="U19" i="1"/>
  <c r="J20" i="1"/>
  <c r="P20" i="1"/>
  <c r="Q20" i="1"/>
  <c r="R20" i="1"/>
  <c r="S20" i="1"/>
  <c r="T20" i="1"/>
  <c r="U20" i="1"/>
  <c r="J21" i="1"/>
  <c r="P21" i="1"/>
  <c r="Q21" i="1"/>
  <c r="R21" i="1"/>
  <c r="S21" i="1"/>
  <c r="T21" i="1"/>
  <c r="U21" i="1"/>
  <c r="U23" i="1"/>
  <c r="H12" i="8" l="1"/>
  <c r="N12" i="8" s="1"/>
  <c r="L12" i="8"/>
  <c r="Q11" i="8"/>
  <c r="J36" i="2"/>
  <c r="M12" i="8"/>
  <c r="A12" i="8" l="1"/>
  <c r="B9" i="8" s="1"/>
  <c r="R11" i="8"/>
  <c r="B7" i="8"/>
  <c r="C7" i="8" l="1"/>
  <c r="C9" i="8"/>
  <c r="C5" i="8"/>
  <c r="B5" i="8"/>
  <c r="S11" i="8"/>
  <c r="T11" i="8" l="1"/>
  <c r="U11" i="8" l="1"/>
  <c r="V11" i="8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<sst xmlns="http://schemas.openxmlformats.org/spreadsheetml/2006/main" count="93" uniqueCount="87">
  <si>
    <t>QUALIFICATIONS</t>
  </si>
  <si>
    <t>Tres saitisfait</t>
  </si>
  <si>
    <t>Non satisfait</t>
  </si>
  <si>
    <t>NOMS/ PRENOMS</t>
  </si>
  <si>
    <t>Satisfait</t>
  </si>
  <si>
    <t>VU AGENCE LE :</t>
  </si>
  <si>
    <t>Nb d'heures effectives</t>
  </si>
  <si>
    <t>J</t>
  </si>
  <si>
    <t>L</t>
  </si>
  <si>
    <t>TOTAL</t>
  </si>
  <si>
    <t>K</t>
  </si>
  <si>
    <t>Fichier à adresser à  RDH@adecco.fr en précisant 555 uniquement dans l'objet du mail</t>
  </si>
  <si>
    <t>SODEXO - SAGEM HUSSENOT</t>
  </si>
  <si>
    <t>Heures normales</t>
  </si>
  <si>
    <t>cotisationavant nature</t>
  </si>
  <si>
    <t>Navogot</t>
  </si>
  <si>
    <t xml:space="preserve">Total Facture </t>
  </si>
  <si>
    <t>Semaine du</t>
  </si>
  <si>
    <t>au</t>
  </si>
  <si>
    <t>X</t>
  </si>
  <si>
    <t>Fin de mission</t>
  </si>
  <si>
    <t>PLONGEUR</t>
  </si>
  <si>
    <t>Prime fin d'année</t>
  </si>
  <si>
    <t>SEMAINE N°</t>
  </si>
  <si>
    <t>DIA CHEIKH</t>
  </si>
  <si>
    <t>JANDIA JEAN-MICHEL</t>
  </si>
  <si>
    <t>Plongeur</t>
  </si>
  <si>
    <t>EDR</t>
  </si>
  <si>
    <t xml:space="preserve">Commis de cusine </t>
  </si>
  <si>
    <t>Chef de rang</t>
  </si>
  <si>
    <t>Chef de partie</t>
  </si>
  <si>
    <t xml:space="preserve">Second de cuisine </t>
  </si>
  <si>
    <t>Maitre d'hotel</t>
  </si>
  <si>
    <t>Chef de cuisine</t>
  </si>
  <si>
    <t xml:space="preserve">Patissier </t>
  </si>
  <si>
    <t xml:space="preserve">URGENT : </t>
  </si>
  <si>
    <t>Merci de nous retourner par fax ou mail ce relevé d’heures complété</t>
  </si>
  <si>
    <t>Collaborateur intérimaire</t>
  </si>
  <si>
    <t xml:space="preserve">Nom &amp; Prénom :  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</si>
  <si>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</si>
  <si>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</si>
  <si>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</si>
  <si>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</si>
  <si>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</si>
  <si>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</si>
  <si>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</si>
  <si>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Date(s) </t>
  </si>
  <si>
    <t>Total Hebdomadaire</t>
  </si>
  <si>
    <t>Observations complémentaires</t>
  </si>
  <si>
    <t>Si la mission est terminée, précisez la date de la fin :</t>
  </si>
  <si>
    <t>La mission s’est-elle normalement terminée ?</t>
  </si>
  <si>
    <t>Observation </t>
  </si>
  <si>
    <t>Afin de nous aider à mesurer la qualité de l’ensemble de notre prestation, pouvez-vous à l’issue de la mission qui s’achève, nous faire part de votre appréciation :</t>
  </si>
  <si>
    <t>Pour l’entreprise utilisatrice (cachet et signature) :</t>
  </si>
  <si>
    <t>RELEVE D'HEURES</t>
  </si>
  <si>
    <t>Semaine n° :</t>
  </si>
  <si>
    <t xml:space="preserve">              Très satisfaisant                              Satisfaisant                              Assez satisfaisant                              Insatisfaisant</t>
  </si>
  <si>
    <t>POSTE</t>
  </si>
  <si>
    <t>NOM</t>
  </si>
  <si>
    <t>PRENOM</t>
  </si>
  <si>
    <t>Premier jour travaillé</t>
  </si>
  <si>
    <t xml:space="preserve">Taux horaire </t>
  </si>
  <si>
    <t>Avantage N</t>
  </si>
  <si>
    <t xml:space="preserve">Carte Orange </t>
  </si>
  <si>
    <r>
      <t>Activité du collaborateur intérimaire à rempli par le client</t>
    </r>
    <r>
      <rPr>
        <b/>
        <sz val="8"/>
        <rFont val="Times New Roman"/>
        <family val="1"/>
      </rPr>
      <t xml:space="preserve"> </t>
    </r>
    <r>
      <rPr>
        <sz val="8"/>
        <rFont val="Times New Roman"/>
        <family val="1"/>
      </rPr>
      <t>(Fractions d’heures exprimées :      en centièmes       en minutes)</t>
    </r>
  </si>
  <si>
    <t>Qualité PLONGEUR</t>
  </si>
  <si>
    <t>NGAFFI</t>
  </si>
  <si>
    <t>ANTOINE MARIE</t>
  </si>
  <si>
    <t xml:space="preserve">Nom </t>
  </si>
  <si>
    <t>Prénom</t>
  </si>
  <si>
    <t xml:space="preserve">Poste </t>
  </si>
  <si>
    <t>Jour travaillé</t>
  </si>
  <si>
    <t>Avantage  N</t>
  </si>
  <si>
    <t>Carte Orange</t>
  </si>
  <si>
    <t>H /Hebdo</t>
  </si>
  <si>
    <t>MANPOWER</t>
  </si>
  <si>
    <t>*</t>
  </si>
  <si>
    <t>ADECCO</t>
  </si>
  <si>
    <t xml:space="preserve">Société </t>
  </si>
  <si>
    <t>Coût hebdo</t>
  </si>
  <si>
    <t>Valorisation frais de personnel interimaire</t>
  </si>
  <si>
    <t>Charges passées dans les comptes frais interimaires  ( journal Achat )</t>
  </si>
  <si>
    <t xml:space="preserve">Charge NON passées dans les comptes . Provision à faire en fin de mois </t>
  </si>
  <si>
    <t xml:space="preserve">Charges frais d'interimaires sur la semaine </t>
  </si>
  <si>
    <t xml:space="preserve">SEMAINE N° </t>
  </si>
  <si>
    <t>Man</t>
  </si>
  <si>
    <t>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</si>
</sst>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0.00;0.00;"/>
    <numFmt numFmtId="165" formatCode="0;0;"/>
    <numFmt numFmtId="166" formatCode="#,##0.00\ _€"/>
    <numFmt numFmtId="167" formatCode="[$-40C]d\-mmm\-yy;@"/>
    <numFmt numFmtId="168" formatCode="dddd\ dd\ mmm\ yyyy"/>
    <numFmt numFmtId="169" formatCode="dd\ mmmm\ yyyy"/>
    <numFmt numFmtId="170" formatCode=";;;"/>
    <numFmt numFmtId="171" formatCode="#,##0.00\ _€;#,##0.00\ _€;"/>
    <numFmt numFmtId="172" formatCode="ddd\ dd\ mmmm\ yy"/>
  </numFmts>
  <fonts count="45" x14ac:knownFonts="1">
    <font>
      <sz val="10"/>
      <name val="Arial"/>
    </font>
    <font>
      <b/>
      <sz val="10"/>
      <name val="Arial"/>
      <family val="2"/>
    </font>
    <font>
      <sz val="16"/>
      <name val="Arial"/>
      <family val="2"/>
    </font>
    <font>
      <b/>
      <sz val="8"/>
      <name val="Arial"/>
      <family val="2"/>
    </font>
    <font>
      <u/>
      <sz val="10"/>
      <color indexed="12"/>
      <name val="Arial"/>
      <family val="2"/>
    </font>
    <font>
      <sz val="11"/>
      <name val="Arial"/>
      <family val="2"/>
    </font>
    <font>
      <b/>
      <sz val="16"/>
      <color indexed="9"/>
      <name val="Arial"/>
      <family val="2"/>
    </font>
    <font>
      <b/>
      <sz val="11"/>
      <name val="Arial"/>
      <family val="2"/>
    </font>
    <font>
      <sz val="22"/>
      <name val="Wingdings"/>
      <charset val="2"/>
    </font>
    <font>
      <b/>
      <sz val="8"/>
      <color indexed="12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8"/>
      <color indexed="10"/>
      <name val="Arial"/>
      <family val="2"/>
    </font>
    <font>
      <b/>
      <sz val="14"/>
      <color indexed="9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5"/>
      <name val="Arial"/>
      <family val="2"/>
    </font>
    <font>
      <sz val="12"/>
      <name val="Times New Roman"/>
      <family val="1"/>
    </font>
    <font>
      <b/>
      <sz val="12"/>
      <name val="Times New Roman"/>
      <family val="1"/>
    </font>
    <font>
      <b/>
      <u/>
      <sz val="20"/>
      <name val="Times New Roman"/>
      <family val="1"/>
    </font>
    <font>
      <b/>
      <u/>
      <sz val="16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sz val="8"/>
      <name val="Times New Roman"/>
      <family val="1"/>
    </font>
    <font>
      <b/>
      <sz val="8"/>
      <name val="Times New Roman"/>
      <family val="1"/>
    </font>
    <font>
      <sz val="10"/>
      <name val="Wingdings"/>
      <charset val="2"/>
    </font>
    <font>
      <i/>
      <sz val="10"/>
      <name val="Times New Roman"/>
      <family val="1"/>
    </font>
    <font>
      <sz val="7"/>
      <name val="Times New Roman"/>
      <family val="1"/>
    </font>
    <font>
      <sz val="14"/>
      <name val="Times New Roman"/>
      <family val="1"/>
    </font>
    <font>
      <b/>
      <sz val="18"/>
      <name val="Arial"/>
      <family val="2"/>
    </font>
    <font>
      <b/>
      <sz val="22"/>
      <name val="Arial"/>
      <family val="2"/>
    </font>
    <font>
      <b/>
      <sz val="14"/>
      <color indexed="12"/>
      <name val="Arial"/>
      <family val="2"/>
    </font>
    <font>
      <sz val="10"/>
      <color theme="1"/>
      <name val="Arial"/>
      <family val="2"/>
    </font>
    <font>
      <b/>
      <sz val="18"/>
      <color rgb="FFFFFFFF"/>
      <name val="Times New Roman"/>
      <family val="1"/>
    </font>
    <font>
      <b/>
      <sz val="20"/>
      <color rgb="FFFFFFFF"/>
      <name val="Times New Roman"/>
      <family val="1"/>
    </font>
    <font>
      <b/>
      <sz val="14"/>
      <color theme="1"/>
      <name val="Times New Roman"/>
      <family val="1"/>
    </font>
    <font>
      <sz val="14"/>
      <color rgb="FF000000"/>
      <name val="Arial"/>
      <family val="2"/>
    </font>
    <font>
      <b/>
      <sz val="14"/>
      <color rgb="FF92D050"/>
      <name val="Arial"/>
      <family val="2"/>
    </font>
    <font>
      <b/>
      <sz val="14"/>
      <color rgb="FFFF0000"/>
      <name val="Arial"/>
      <family val="2"/>
    </font>
    <font>
      <b/>
      <sz val="16"/>
      <color theme="1"/>
      <name val="Times New Roman"/>
      <family val="1"/>
    </font>
    <font>
      <b/>
      <sz val="12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rgb="FF0000FF"/>
      <name val="Arial"/>
      <family val="2"/>
    </font>
    <font>
      <sz val="10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gray125">
        <bgColor theme="0" tint="-4.9989318521683403E-2"/>
      </patternFill>
    </fill>
    <fill>
      <patternFill patternType="solid">
        <fgColor rgb="FFFFFFCC"/>
        <bgColor indexed="64"/>
      </patternFill>
    </fill>
    <fill>
      <patternFill patternType="solid">
        <fgColor theme="1"/>
        <bgColor indexed="64"/>
      </patternFill>
    </fill>
  </fills>
  <borders count="7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 style="thin">
        <color indexed="64"/>
      </diagonal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Dashed">
        <color indexed="64"/>
      </left>
      <right style="thick">
        <color indexed="64"/>
      </right>
      <top style="thick">
        <color indexed="64"/>
      </top>
      <bottom/>
      <diagonal/>
    </border>
    <border>
      <left style="mediumDashed">
        <color indexed="64"/>
      </left>
      <right style="thick">
        <color indexed="64"/>
      </right>
      <top/>
      <bottom style="mediumDashed">
        <color indexed="64"/>
      </bottom>
      <diagonal/>
    </border>
    <border>
      <left style="thick">
        <color indexed="64"/>
      </left>
      <right style="mediumDashed">
        <color indexed="64"/>
      </right>
      <top style="thick">
        <color indexed="64"/>
      </top>
      <bottom/>
      <diagonal/>
    </border>
    <border>
      <left style="thick">
        <color indexed="64"/>
      </left>
      <right style="mediumDashed">
        <color indexed="64"/>
      </right>
      <top/>
      <bottom style="mediumDashed">
        <color indexed="64"/>
      </bottom>
      <diagonal/>
    </border>
    <border>
      <left style="mediumDashed">
        <color indexed="64"/>
      </left>
      <right style="mediumDashed">
        <color indexed="64"/>
      </right>
      <top style="thick">
        <color indexed="64"/>
      </top>
      <bottom/>
      <diagonal/>
    </border>
    <border>
      <left style="mediumDashed">
        <color indexed="64"/>
      </left>
      <right style="mediumDashed">
        <color indexed="64"/>
      </right>
      <top/>
      <bottom style="mediumDashed">
        <color indexed="64"/>
      </bottom>
      <diagonal/>
    </border>
    <border>
      <left/>
      <right/>
      <top style="thick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7">
    <xf numFmtId="0" fontId="0" fillId="0" borderId="0" xfId="0"/>
    <xf numFmtId="0" fontId="3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 textRotation="45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 textRotation="45"/>
    </xf>
    <xf numFmtId="0" fontId="13" fillId="3" borderId="9" xfId="0" applyFont="1" applyFill="1" applyBorder="1" applyAlignment="1">
      <alignment horizontal="center" vertical="center" textRotation="45" wrapText="1"/>
    </xf>
    <xf numFmtId="0" fontId="13" fillId="4" borderId="9" xfId="0" applyFont="1" applyFill="1" applyBorder="1" applyAlignment="1">
      <alignment horizontal="center" vertical="center" textRotation="45"/>
    </xf>
    <xf numFmtId="0" fontId="13" fillId="4" borderId="10" xfId="0" applyFont="1" applyFill="1" applyBorder="1" applyAlignment="1">
      <alignment horizontal="center" vertical="center" textRotation="45" wrapText="1"/>
    </xf>
    <xf numFmtId="0" fontId="13" fillId="0" borderId="0" xfId="0" applyFont="1" applyFill="1" applyBorder="1" applyAlignment="1">
      <alignment horizontal="center" vertical="center" textRotation="45"/>
    </xf>
    <xf numFmtId="0" fontId="13" fillId="4" borderId="11" xfId="0" applyFont="1" applyFill="1" applyBorder="1" applyAlignment="1">
      <alignment horizontal="center" vertical="center" textRotation="45" wrapText="1"/>
    </xf>
    <xf numFmtId="0" fontId="0" fillId="0" borderId="0" xfId="0" applyBorder="1" applyAlignment="1">
      <alignment horizontal="left" vertical="center"/>
    </xf>
    <xf numFmtId="0" fontId="6" fillId="0" borderId="4" xfId="0" applyFont="1" applyFill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/>
    </xf>
    <xf numFmtId="164" fontId="7" fillId="0" borderId="13" xfId="0" applyNumberFormat="1" applyFont="1" applyBorder="1" applyAlignment="1">
      <alignment horizontal="center" vertical="center" wrapText="1"/>
    </xf>
    <xf numFmtId="164" fontId="7" fillId="3" borderId="14" xfId="0" applyNumberFormat="1" applyFont="1" applyFill="1" applyBorder="1" applyAlignment="1">
      <alignment horizontal="center" vertical="center" wrapText="1"/>
    </xf>
    <xf numFmtId="164" fontId="16" fillId="0" borderId="15" xfId="0" applyNumberFormat="1" applyFont="1" applyBorder="1" applyAlignment="1">
      <alignment horizontal="center" vertical="center"/>
    </xf>
    <xf numFmtId="0" fontId="10" fillId="4" borderId="16" xfId="0" applyFont="1" applyFill="1" applyBorder="1" applyAlignment="1">
      <alignment horizontal="center" vertical="center" wrapText="1"/>
    </xf>
    <xf numFmtId="0" fontId="10" fillId="4" borderId="17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 wrapText="1"/>
    </xf>
    <xf numFmtId="0" fontId="10" fillId="4" borderId="19" xfId="0" applyFont="1" applyFill="1" applyBorder="1" applyAlignment="1">
      <alignment horizontal="center" vertical="center" wrapText="1"/>
    </xf>
    <xf numFmtId="0" fontId="10" fillId="4" borderId="13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 wrapText="1"/>
    </xf>
    <xf numFmtId="0" fontId="10" fillId="4" borderId="21" xfId="0" applyFont="1" applyFill="1" applyBorder="1" applyAlignment="1">
      <alignment horizontal="center" vertical="center" wrapText="1"/>
    </xf>
    <xf numFmtId="0" fontId="10" fillId="4" borderId="22" xfId="0" applyFont="1" applyFill="1" applyBorder="1" applyAlignment="1">
      <alignment horizontal="center" vertical="center"/>
    </xf>
    <xf numFmtId="0" fontId="10" fillId="4" borderId="23" xfId="0" applyFont="1" applyFill="1" applyBorder="1" applyAlignment="1">
      <alignment horizontal="center" vertical="center" wrapText="1"/>
    </xf>
    <xf numFmtId="164" fontId="7" fillId="0" borderId="13" xfId="0" applyNumberFormat="1" applyFont="1" applyBorder="1" applyAlignment="1">
      <alignment horizontal="center" vertical="center"/>
    </xf>
    <xf numFmtId="0" fontId="15" fillId="0" borderId="13" xfId="0" applyFont="1" applyBorder="1" applyAlignment="1">
      <alignment horizontal="center" vertical="center" wrapText="1"/>
    </xf>
    <xf numFmtId="168" fontId="9" fillId="2" borderId="9" xfId="0" applyNumberFormat="1" applyFont="1" applyFill="1" applyBorder="1" applyAlignment="1">
      <alignment horizontal="center" vertical="center" textRotation="45" wrapText="1"/>
    </xf>
    <xf numFmtId="0" fontId="0" fillId="0" borderId="13" xfId="0" applyBorder="1" applyAlignment="1">
      <alignment horizontal="center" vertical="center" wrapText="1"/>
    </xf>
    <xf numFmtId="0" fontId="33" fillId="0" borderId="18" xfId="0" applyFont="1" applyBorder="1" applyAlignment="1">
      <alignment horizontal="center" vertical="center" wrapText="1"/>
    </xf>
    <xf numFmtId="0" fontId="33" fillId="0" borderId="20" xfId="0" applyFont="1" applyBorder="1" applyAlignment="1">
      <alignment horizontal="center" vertical="center" wrapText="1"/>
    </xf>
    <xf numFmtId="0" fontId="33" fillId="0" borderId="23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/>
    </xf>
    <xf numFmtId="0" fontId="10" fillId="0" borderId="0" xfId="0" applyFont="1" applyAlignment="1">
      <alignment horizontal="left" vertical="center"/>
    </xf>
    <xf numFmtId="164" fontId="7" fillId="0" borderId="14" xfId="0" applyNumberFormat="1" applyFont="1" applyBorder="1" applyAlignment="1">
      <alignment horizontal="center" vertical="center"/>
    </xf>
    <xf numFmtId="164" fontId="7" fillId="0" borderId="24" xfId="0" applyNumberFormat="1" applyFont="1" applyBorder="1" applyAlignment="1">
      <alignment horizontal="center" vertical="center"/>
    </xf>
    <xf numFmtId="164" fontId="7" fillId="0" borderId="25" xfId="0" applyNumberFormat="1" applyFont="1" applyBorder="1" applyAlignment="1">
      <alignment horizontal="center" vertical="center" wrapText="1"/>
    </xf>
    <xf numFmtId="0" fontId="15" fillId="0" borderId="14" xfId="0" applyFont="1" applyBorder="1" applyAlignment="1">
      <alignment horizontal="center" vertical="center" wrapText="1"/>
    </xf>
    <xf numFmtId="0" fontId="3" fillId="0" borderId="26" xfId="0" applyFont="1" applyFill="1" applyBorder="1" applyAlignment="1">
      <alignment horizontal="center" vertical="center" textRotation="45"/>
    </xf>
    <xf numFmtId="0" fontId="3" fillId="0" borderId="0" xfId="0" applyFont="1" applyFill="1" applyBorder="1" applyAlignment="1">
      <alignment horizontal="center" vertical="center" textRotation="45"/>
    </xf>
    <xf numFmtId="0" fontId="13" fillId="4" borderId="27" xfId="0" applyFont="1" applyFill="1" applyBorder="1" applyAlignment="1">
      <alignment horizontal="center" vertical="center" textRotation="45" wrapText="1"/>
    </xf>
    <xf numFmtId="0" fontId="0" fillId="0" borderId="28" xfId="0" applyBorder="1" applyAlignment="1">
      <alignment horizontal="center" vertical="center"/>
    </xf>
    <xf numFmtId="0" fontId="0" fillId="0" borderId="28" xfId="0" applyBorder="1"/>
    <xf numFmtId="0" fontId="0" fillId="0" borderId="0" xfId="0" applyBorder="1"/>
    <xf numFmtId="0" fontId="0" fillId="0" borderId="29" xfId="0" applyBorder="1" applyAlignment="1">
      <alignment horizontal="center" vertical="center"/>
    </xf>
    <xf numFmtId="0" fontId="0" fillId="0" borderId="29" xfId="0" applyBorder="1"/>
    <xf numFmtId="164" fontId="0" fillId="5" borderId="30" xfId="0" applyNumberFormat="1" applyFill="1" applyBorder="1" applyAlignment="1">
      <alignment horizontal="center" vertical="center"/>
    </xf>
    <xf numFmtId="164" fontId="0" fillId="5" borderId="31" xfId="0" applyNumberFormat="1" applyFill="1" applyBorder="1" applyAlignment="1">
      <alignment horizontal="center" vertical="center"/>
    </xf>
    <xf numFmtId="164" fontId="0" fillId="5" borderId="32" xfId="0" applyNumberFormat="1" applyFill="1" applyBorder="1" applyAlignment="1">
      <alignment horizontal="center" vertical="center"/>
    </xf>
    <xf numFmtId="164" fontId="0" fillId="5" borderId="33" xfId="0" applyNumberFormat="1" applyFill="1" applyBorder="1" applyAlignment="1">
      <alignment horizontal="center" vertical="center"/>
    </xf>
    <xf numFmtId="164" fontId="0" fillId="5" borderId="34" xfId="0" applyNumberFormat="1" applyFill="1" applyBorder="1" applyAlignment="1">
      <alignment horizontal="center" vertical="center"/>
    </xf>
    <xf numFmtId="164" fontId="0" fillId="5" borderId="35" xfId="0" applyNumberFormat="1" applyFill="1" applyBorder="1" applyAlignment="1">
      <alignment horizontal="center" vertical="center"/>
    </xf>
    <xf numFmtId="164" fontId="0" fillId="5" borderId="36" xfId="0" applyNumberFormat="1" applyFill="1" applyBorder="1" applyAlignment="1">
      <alignment horizontal="center" vertical="center"/>
    </xf>
    <xf numFmtId="164" fontId="0" fillId="5" borderId="37" xfId="0" applyNumberFormat="1" applyFill="1" applyBorder="1" applyAlignment="1">
      <alignment horizontal="center" vertical="center"/>
    </xf>
    <xf numFmtId="164" fontId="0" fillId="5" borderId="38" xfId="0" applyNumberFormat="1" applyFill="1" applyBorder="1" applyAlignment="1">
      <alignment horizontal="center" vertical="center"/>
    </xf>
    <xf numFmtId="164" fontId="0" fillId="0" borderId="39" xfId="0" applyNumberFormat="1" applyBorder="1" applyAlignment="1">
      <alignment horizontal="center" vertical="center" wrapText="1"/>
    </xf>
    <xf numFmtId="164" fontId="7" fillId="3" borderId="40" xfId="0" applyNumberFormat="1" applyFont="1" applyFill="1" applyBorder="1" applyAlignment="1">
      <alignment horizontal="center" vertical="center" wrapText="1"/>
    </xf>
    <xf numFmtId="164" fontId="7" fillId="3" borderId="41" xfId="0" applyNumberFormat="1" applyFont="1" applyFill="1" applyBorder="1" applyAlignment="1">
      <alignment horizontal="center" vertical="center" wrapText="1"/>
    </xf>
    <xf numFmtId="0" fontId="4" fillId="0" borderId="0" xfId="1" applyAlignment="1" applyProtection="1">
      <alignment horizontal="left" vertical="center"/>
    </xf>
    <xf numFmtId="0" fontId="0" fillId="0" borderId="0" xfId="0" applyProtection="1"/>
    <xf numFmtId="0" fontId="34" fillId="0" borderId="0" xfId="0" applyFont="1" applyAlignment="1" applyProtection="1">
      <alignment horizontal="center" vertical="center"/>
    </xf>
    <xf numFmtId="0" fontId="19" fillId="0" borderId="0" xfId="0" applyFont="1" applyAlignment="1" applyProtection="1">
      <alignment vertical="center"/>
    </xf>
    <xf numFmtId="0" fontId="0" fillId="0" borderId="0" xfId="0" applyAlignment="1" applyProtection="1">
      <alignment vertical="center"/>
    </xf>
    <xf numFmtId="0" fontId="18" fillId="0" borderId="0" xfId="0" applyFont="1" applyAlignment="1" applyProtection="1">
      <alignment vertical="center"/>
    </xf>
    <xf numFmtId="0" fontId="35" fillId="7" borderId="0" xfId="0" applyFont="1" applyFill="1" applyAlignment="1" applyProtection="1">
      <alignment horizontal="center"/>
    </xf>
    <xf numFmtId="0" fontId="0" fillId="7" borderId="0" xfId="0" applyFill="1" applyProtection="1"/>
    <xf numFmtId="0" fontId="36" fillId="8" borderId="25" xfId="0" applyFont="1" applyFill="1" applyBorder="1" applyAlignment="1" applyProtection="1">
      <alignment horizontal="center"/>
    </xf>
    <xf numFmtId="0" fontId="22" fillId="0" borderId="0" xfId="0" applyFont="1" applyAlignment="1" applyProtection="1">
      <alignment vertical="center"/>
    </xf>
    <xf numFmtId="0" fontId="23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0" fontId="23" fillId="0" borderId="0" xfId="0" applyFont="1" applyAlignment="1" applyProtection="1">
      <alignment vertical="center" wrapText="1"/>
    </xf>
    <xf numFmtId="0" fontId="23" fillId="0" borderId="42" xfId="0" applyFont="1" applyBorder="1" applyAlignment="1" applyProtection="1">
      <alignment vertical="center" wrapText="1"/>
    </xf>
    <xf numFmtId="0" fontId="23" fillId="0" borderId="43" xfId="0" applyFont="1" applyBorder="1" applyAlignment="1" applyProtection="1">
      <alignment horizontal="center" vertical="center" wrapText="1"/>
    </xf>
    <xf numFmtId="0" fontId="18" fillId="0" borderId="44" xfId="0" applyFont="1" applyBorder="1" applyAlignment="1" applyProtection="1">
      <alignment horizontal="right" vertical="center" wrapText="1"/>
    </xf>
    <xf numFmtId="164" fontId="18" fillId="0" borderId="45" xfId="0" applyNumberFormat="1" applyFont="1" applyBorder="1" applyAlignment="1" applyProtection="1">
      <alignment horizontal="center" vertical="center" wrapText="1"/>
    </xf>
    <xf numFmtId="0" fontId="28" fillId="0" borderId="0" xfId="0" applyFont="1" applyAlignment="1" applyProtection="1">
      <alignment horizontal="center" vertical="center"/>
    </xf>
    <xf numFmtId="0" fontId="23" fillId="0" borderId="46" xfId="0" applyFont="1" applyBorder="1" applyAlignment="1" applyProtection="1">
      <alignment horizontal="center" vertical="center" wrapText="1"/>
    </xf>
    <xf numFmtId="0" fontId="15" fillId="0" borderId="0" xfId="0" applyFont="1" applyProtection="1"/>
    <xf numFmtId="0" fontId="1" fillId="0" borderId="0" xfId="0" applyFont="1" applyAlignment="1" applyProtection="1">
      <alignment vertical="center"/>
    </xf>
    <xf numFmtId="0" fontId="37" fillId="0" borderId="0" xfId="0" applyFont="1" applyAlignment="1" applyProtection="1">
      <alignment horizontal="left" vertical="center" readingOrder="1"/>
    </xf>
    <xf numFmtId="0" fontId="37" fillId="0" borderId="0" xfId="0" applyFont="1" applyProtection="1"/>
    <xf numFmtId="2" fontId="0" fillId="0" borderId="0" xfId="0" applyNumberFormat="1" applyProtection="1"/>
    <xf numFmtId="0" fontId="23" fillId="9" borderId="43" xfId="0" applyFont="1" applyFill="1" applyBorder="1" applyAlignment="1" applyProtection="1">
      <alignment horizontal="center" vertical="center" wrapText="1"/>
    </xf>
    <xf numFmtId="0" fontId="23" fillId="9" borderId="47" xfId="0" applyFont="1" applyFill="1" applyBorder="1" applyAlignment="1" applyProtection="1">
      <alignment horizontal="center" vertical="center" wrapText="1"/>
    </xf>
    <xf numFmtId="2" fontId="18" fillId="9" borderId="48" xfId="0" applyNumberFormat="1" applyFont="1" applyFill="1" applyBorder="1" applyAlignment="1" applyProtection="1">
      <alignment horizontal="center" vertical="center" wrapText="1"/>
      <protection locked="0"/>
    </xf>
    <xf numFmtId="2" fontId="18" fillId="9" borderId="49" xfId="0" applyNumberFormat="1" applyFont="1" applyFill="1" applyBorder="1" applyAlignment="1" applyProtection="1">
      <alignment horizontal="center" vertical="center" wrapText="1"/>
      <protection locked="0"/>
    </xf>
    <xf numFmtId="2" fontId="18" fillId="10" borderId="48" xfId="0" applyNumberFormat="1" applyFont="1" applyFill="1" applyBorder="1" applyAlignment="1" applyProtection="1">
      <alignment horizontal="center" vertical="center" wrapText="1"/>
      <protection locked="0"/>
    </xf>
    <xf numFmtId="1" fontId="0" fillId="0" borderId="0" xfId="0" applyNumberFormat="1" applyProtection="1"/>
    <xf numFmtId="1" fontId="1" fillId="0" borderId="0" xfId="0" applyNumberFormat="1" applyFont="1" applyAlignment="1" applyProtection="1">
      <alignment vertical="center"/>
    </xf>
    <xf numFmtId="1" fontId="0" fillId="0" borderId="0" xfId="0" applyNumberFormat="1" applyProtection="1">
      <protection hidden="1"/>
    </xf>
    <xf numFmtId="1" fontId="0" fillId="7" borderId="0" xfId="0" applyNumberFormat="1" applyFill="1" applyProtection="1"/>
    <xf numFmtId="1" fontId="7" fillId="0" borderId="0" xfId="0" applyNumberFormat="1" applyFont="1" applyProtection="1"/>
    <xf numFmtId="0" fontId="15" fillId="0" borderId="0" xfId="0" applyFont="1"/>
    <xf numFmtId="14" fontId="1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7" fillId="0" borderId="0" xfId="0" applyFont="1" applyFill="1" applyAlignment="1">
      <alignment horizontal="left" vertical="center"/>
    </xf>
    <xf numFmtId="0" fontId="0" fillId="0" borderId="50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50" xfId="0" applyFill="1" applyBorder="1" applyAlignment="1">
      <alignment horizontal="center" vertical="center"/>
    </xf>
    <xf numFmtId="0" fontId="3" fillId="0" borderId="51" xfId="0" applyFont="1" applyFill="1" applyBorder="1" applyAlignment="1">
      <alignment horizontal="center" vertical="center"/>
    </xf>
    <xf numFmtId="0" fontId="3" fillId="0" borderId="52" xfId="0" applyFont="1" applyFill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171" fontId="0" fillId="0" borderId="31" xfId="0" applyNumberFormat="1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165" fontId="0" fillId="0" borderId="32" xfId="0" applyNumberFormat="1" applyBorder="1" applyAlignment="1">
      <alignment horizontal="center" vertical="center"/>
    </xf>
    <xf numFmtId="165" fontId="0" fillId="0" borderId="30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71" fontId="0" fillId="0" borderId="32" xfId="0" applyNumberFormat="1" applyBorder="1" applyAlignment="1">
      <alignment horizontal="center" vertical="center"/>
    </xf>
    <xf numFmtId="165" fontId="0" fillId="0" borderId="53" xfId="0" applyNumberFormat="1" applyBorder="1" applyAlignment="1">
      <alignment horizontal="center" vertical="center"/>
    </xf>
    <xf numFmtId="171" fontId="0" fillId="0" borderId="54" xfId="0" applyNumberFormat="1" applyBorder="1" applyAlignment="1">
      <alignment horizontal="center" vertical="center"/>
    </xf>
    <xf numFmtId="171" fontId="0" fillId="0" borderId="55" xfId="0" applyNumberForma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5" fillId="11" borderId="27" xfId="0" applyFont="1" applyFill="1" applyBorder="1" applyAlignment="1">
      <alignment horizontal="center" vertical="center"/>
    </xf>
    <xf numFmtId="0" fontId="11" fillId="0" borderId="0" xfId="0" applyFont="1"/>
    <xf numFmtId="0" fontId="30" fillId="0" borderId="0" xfId="0" applyFont="1" applyAlignment="1">
      <alignment horizontal="right"/>
    </xf>
    <xf numFmtId="4" fontId="0" fillId="0" borderId="0" xfId="0" applyNumberFormat="1"/>
    <xf numFmtId="172" fontId="30" fillId="0" borderId="0" xfId="0" applyNumberFormat="1" applyFont="1" applyAlignment="1">
      <alignment horizontal="left"/>
    </xf>
    <xf numFmtId="171" fontId="0" fillId="0" borderId="0" xfId="0" applyNumberFormat="1"/>
    <xf numFmtId="0" fontId="1" fillId="0" borderId="0" xfId="0" applyFont="1" applyAlignment="1">
      <alignment horizontal="center" vertical="center"/>
    </xf>
    <xf numFmtId="171" fontId="38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39" fillId="0" borderId="0" xfId="0" applyNumberFormat="1" applyFont="1" applyAlignment="1">
      <alignment horizontal="center" vertical="center"/>
    </xf>
    <xf numFmtId="171" fontId="41" fillId="0" borderId="0" xfId="0" applyNumberFormat="1" applyFont="1" applyFill="1" applyAlignment="1">
      <alignment horizontal="center" vertical="center"/>
    </xf>
    <xf numFmtId="170" fontId="15" fillId="0" borderId="0" xfId="0" applyNumberFormat="1" applyFont="1" applyAlignment="1">
      <alignment horizontal="center" vertical="center"/>
    </xf>
    <xf numFmtId="172" fontId="30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14" fillId="6" borderId="60" xfId="0" applyFont="1" applyFill="1" applyBorder="1" applyAlignment="1">
      <alignment horizontal="center" vertical="center"/>
    </xf>
    <xf numFmtId="0" fontId="14" fillId="6" borderId="57" xfId="0" applyFont="1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12" fillId="0" borderId="62" xfId="0" applyFont="1" applyBorder="1" applyAlignment="1">
      <alignment horizontal="center" vertical="center"/>
    </xf>
    <xf numFmtId="0" fontId="12" fillId="0" borderId="29" xfId="0" applyFont="1" applyBorder="1" applyAlignment="1">
      <alignment horizontal="center" vertical="center"/>
    </xf>
    <xf numFmtId="0" fontId="10" fillId="0" borderId="29" xfId="0" applyFont="1" applyBorder="1" applyAlignment="1">
      <alignment horizontal="right" vertical="center"/>
    </xf>
    <xf numFmtId="166" fontId="11" fillId="0" borderId="27" xfId="0" applyNumberFormat="1" applyFont="1" applyBorder="1" applyAlignment="1">
      <alignment horizontal="center" vertical="center"/>
    </xf>
    <xf numFmtId="166" fontId="11" fillId="0" borderId="56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7" fontId="17" fillId="0" borderId="29" xfId="0" applyNumberFormat="1" applyFont="1" applyBorder="1" applyAlignment="1">
      <alignment horizontal="center" vertical="center"/>
    </xf>
    <xf numFmtId="0" fontId="0" fillId="0" borderId="63" xfId="0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8" fillId="0" borderId="64" xfId="0" applyFont="1" applyBorder="1" applyAlignment="1">
      <alignment horizontal="center" vertical="center"/>
    </xf>
    <xf numFmtId="0" fontId="8" fillId="0" borderId="65" xfId="0" applyFont="1" applyBorder="1" applyAlignment="1">
      <alignment horizontal="center" vertical="center"/>
    </xf>
    <xf numFmtId="0" fontId="8" fillId="0" borderId="66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67" xfId="0" applyFont="1" applyBorder="1" applyAlignment="1">
      <alignment horizontal="center" vertical="center"/>
    </xf>
    <xf numFmtId="0" fontId="8" fillId="0" borderId="68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69" xfId="0" applyFont="1" applyBorder="1" applyAlignment="1">
      <alignment horizontal="center" vertical="center"/>
    </xf>
    <xf numFmtId="0" fontId="8" fillId="0" borderId="70" xfId="0" applyFont="1" applyBorder="1" applyAlignment="1">
      <alignment horizontal="center" vertical="center"/>
    </xf>
    <xf numFmtId="0" fontId="17" fillId="0" borderId="29" xfId="0" applyFont="1" applyBorder="1" applyAlignment="1">
      <alignment horizontal="right" vertical="center"/>
    </xf>
    <xf numFmtId="0" fontId="30" fillId="0" borderId="0" xfId="0" applyFont="1" applyAlignment="1">
      <alignment horizontal="right"/>
    </xf>
    <xf numFmtId="171" fontId="11" fillId="0" borderId="0" xfId="0" applyNumberFormat="1" applyFont="1" applyAlignment="1">
      <alignment horizontal="right" indent="2"/>
    </xf>
    <xf numFmtId="171" fontId="38" fillId="0" borderId="0" xfId="0" applyNumberFormat="1" applyFont="1" applyAlignment="1">
      <alignment horizontal="right" indent="2"/>
    </xf>
    <xf numFmtId="171" fontId="39" fillId="0" borderId="0" xfId="0" applyNumberFormat="1" applyFont="1" applyAlignment="1">
      <alignment horizontal="right" indent="2"/>
    </xf>
    <xf numFmtId="172" fontId="30" fillId="0" borderId="0" xfId="0" applyNumberFormat="1" applyFont="1" applyAlignment="1">
      <alignment horizontal="left"/>
    </xf>
    <xf numFmtId="172" fontId="3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171" fontId="11" fillId="0" borderId="0" xfId="0" applyNumberFormat="1" applyFont="1" applyAlignment="1">
      <alignment horizontal="center"/>
    </xf>
    <xf numFmtId="0" fontId="1" fillId="0" borderId="29" xfId="0" applyFont="1" applyBorder="1" applyAlignment="1">
      <alignment horizontal="center" vertical="center"/>
    </xf>
    <xf numFmtId="0" fontId="32" fillId="0" borderId="31" xfId="1" applyFont="1" applyBorder="1" applyAlignment="1" applyProtection="1">
      <alignment horizontal="center" vertical="center"/>
    </xf>
    <xf numFmtId="0" fontId="32" fillId="0" borderId="32" xfId="1" applyFont="1" applyBorder="1" applyAlignment="1" applyProtection="1">
      <alignment horizontal="center" vertical="center"/>
    </xf>
    <xf numFmtId="1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69" fontId="23" fillId="9" borderId="71" xfId="0" applyNumberFormat="1" applyFont="1" applyFill="1" applyBorder="1" applyAlignment="1" applyProtection="1">
      <alignment horizontal="center" vertical="center" wrapText="1"/>
    </xf>
    <xf numFmtId="169" fontId="23" fillId="9" borderId="72" xfId="0" applyNumberFormat="1" applyFont="1" applyFill="1" applyBorder="1" applyAlignment="1" applyProtection="1">
      <alignment horizontal="center" vertical="center" wrapText="1"/>
    </xf>
    <xf numFmtId="0" fontId="23" fillId="0" borderId="0" xfId="0" applyFont="1" applyAlignment="1" applyProtection="1">
      <alignment horizontal="center" vertical="center" wrapText="1"/>
    </xf>
    <xf numFmtId="0" fontId="23" fillId="0" borderId="0" xfId="0" applyFont="1" applyAlignment="1" applyProtection="1">
      <alignment vertical="center" wrapText="1"/>
    </xf>
    <xf numFmtId="0" fontId="22" fillId="0" borderId="0" xfId="0" applyFont="1" applyAlignment="1" applyProtection="1">
      <alignment vertical="center" wrapText="1"/>
    </xf>
    <xf numFmtId="0" fontId="19" fillId="0" borderId="52" xfId="0" applyFont="1" applyBorder="1" applyAlignment="1" applyProtection="1">
      <alignment vertical="center" wrapText="1"/>
    </xf>
    <xf numFmtId="0" fontId="29" fillId="0" borderId="0" xfId="0" applyFont="1" applyAlignment="1" applyProtection="1">
      <alignment horizontal="right" vertical="center" wrapText="1"/>
    </xf>
    <xf numFmtId="0" fontId="29" fillId="7" borderId="0" xfId="0" applyFont="1" applyFill="1" applyAlignment="1" applyProtection="1">
      <alignment horizontal="left" vertical="center" wrapText="1"/>
    </xf>
    <xf numFmtId="0" fontId="20" fillId="0" borderId="0" xfId="0" applyFont="1" applyAlignment="1" applyProtection="1">
      <alignment horizontal="center" vertical="center"/>
    </xf>
    <xf numFmtId="0" fontId="21" fillId="0" borderId="0" xfId="0" applyFont="1" applyAlignment="1" applyProtection="1">
      <alignment horizontal="center" vertical="center"/>
    </xf>
    <xf numFmtId="0" fontId="35" fillId="11" borderId="0" xfId="0" applyFont="1" applyFill="1" applyAlignment="1" applyProtection="1">
      <alignment horizontal="center"/>
    </xf>
    <xf numFmtId="0" fontId="40" fillId="8" borderId="14" xfId="0" applyFont="1" applyFill="1" applyBorder="1" applyAlignment="1" applyProtection="1">
      <alignment horizontal="right"/>
    </xf>
    <xf numFmtId="0" fontId="40" fillId="8" borderId="34" xfId="0" applyFont="1" applyFill="1" applyBorder="1" applyAlignment="1" applyProtection="1">
      <alignment horizontal="right"/>
    </xf>
    <xf numFmtId="0" fontId="23" fillId="0" borderId="0" xfId="0" applyFont="1" applyAlignment="1" applyProtection="1">
      <alignment horizontal="right" vertical="center" wrapText="1"/>
    </xf>
    <xf numFmtId="169" fontId="23" fillId="0" borderId="73" xfId="0" applyNumberFormat="1" applyFont="1" applyBorder="1" applyAlignment="1" applyProtection="1">
      <alignment horizontal="center" vertical="center" wrapText="1"/>
    </xf>
    <xf numFmtId="169" fontId="23" fillId="0" borderId="74" xfId="0" applyNumberFormat="1" applyFont="1" applyBorder="1" applyAlignment="1" applyProtection="1">
      <alignment horizontal="center" vertical="center" wrapText="1"/>
    </xf>
    <xf numFmtId="169" fontId="23" fillId="0" borderId="75" xfId="0" applyNumberFormat="1" applyFont="1" applyBorder="1" applyAlignment="1" applyProtection="1">
      <alignment horizontal="center" vertical="center" wrapText="1"/>
    </xf>
    <xf numFmtId="169" fontId="23" fillId="0" borderId="76" xfId="0" applyNumberFormat="1" applyFont="1" applyBorder="1" applyAlignment="1" applyProtection="1">
      <alignment horizontal="center" vertical="center" wrapText="1"/>
    </xf>
    <xf numFmtId="0" fontId="23" fillId="0" borderId="77" xfId="0" applyFont="1" applyBorder="1" applyAlignment="1" applyProtection="1">
      <alignment vertical="center" wrapText="1"/>
    </xf>
    <xf numFmtId="0" fontId="26" fillId="0" borderId="0" xfId="0" applyFont="1" applyAlignment="1" applyProtection="1">
      <alignment vertical="center" wrapText="1"/>
    </xf>
    <xf numFmtId="0" fontId="27" fillId="0" borderId="0" xfId="0" applyFont="1" applyAlignment="1" applyProtection="1">
      <alignment vertical="center" wrapText="1"/>
    </xf>
    <xf numFmtId="0" fontId="23" fillId="0" borderId="0" xfId="0" applyFont="1" applyAlignment="1" applyProtection="1">
      <alignment horizontal="left" vertical="center"/>
    </xf>
    <xf numFmtId="0" fontId="24" fillId="0" borderId="0" xfId="0" applyFont="1" applyAlignment="1" applyProtection="1">
      <alignment vertical="center" wrapText="1"/>
    </xf>
    <xf numFmtId="0" fontId="23" fillId="0" borderId="28" xfId="0" applyFont="1" applyBorder="1" applyAlignment="1" applyProtection="1">
      <alignment vertical="center" wrapText="1"/>
    </xf>
    <xf numFmtId="169" fontId="23" fillId="9" borderId="75" xfId="0" applyNumberFormat="1" applyFont="1" applyFill="1" applyBorder="1" applyAlignment="1" applyProtection="1">
      <alignment horizontal="center" vertical="center" wrapText="1"/>
    </xf>
    <xf numFmtId="169" fontId="23" fillId="9" borderId="76" xfId="0" applyNumberFormat="1" applyFont="1" applyFill="1" applyBorder="1" applyAlignment="1" applyProtection="1">
      <alignment horizontal="center" vertical="center" wrapText="1"/>
    </xf>
    <xf numFmtId="0" fontId="16" fillId="10" borderId="0" xfId="0" applyFont="1" applyFill="1" applyAlignment="1" applyProtection="1">
      <alignment horizontal="center" vertical="center"/>
      <protection locked="0"/>
    </xf>
    <xf numFmtId="0" fontId="25" fillId="0" borderId="77" xfId="0" applyFont="1" applyBorder="1" applyAlignment="1" applyProtection="1">
      <alignment vertical="center" wrapText="1"/>
    </xf>
    <xf numFmtId="0" fontId="41" fillId="0" borderId="0" xfId="0" applyFont="1" applyAlignment="1" applyProtection="1">
      <alignment horizontal="center"/>
    </xf>
    <xf numFmtId="0" fontId="39" fillId="10" borderId="0" xfId="0" applyFont="1" applyFill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center"/>
    </xf>
    <xf numFmtId="14" fontId="39" fillId="10" borderId="0" xfId="0" applyNumberFormat="1" applyFont="1" applyFill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4">
    <dxf>
      <font>
        <color theme="0"/>
      </font>
    </dxf>
    <dxf>
      <font>
        <color theme="0"/>
      </font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CheckBox" fmlaLink="#REF!" lockText="1" noThreeD="1"/>
</file>

<file path=xl/ctrlProps/ctrlProp4.xml><?xml version="1.0" encoding="utf-8"?>
<formControlPr xmlns="http://schemas.microsoft.com/office/spreadsheetml/2009/9/main" objectType="CheckBox" fmlaLink="#REF!" lockText="1" noThreeD="1"/>
</file>

<file path=xl/ctrlProps/ctrlProp5.xml><?xml version="1.0" encoding="utf-8"?>
<formControlPr xmlns="http://schemas.microsoft.com/office/spreadsheetml/2009/9/main" objectType="CheckBox" fmlaLink="#REF!" lockText="1" noThreeD="1"/>
</file>

<file path=xl/ctrlProps/ctrlProp6.xml><?xml version="1.0" encoding="utf-8"?>
<formControlPr xmlns="http://schemas.microsoft.com/office/spreadsheetml/2009/9/main" objectType="CheckBox" fmlaLink="#REF!" lockText="1" noThreeD="1"/>
</file>

<file path=xl/ctrlProps/ctrlProp7.xml><?xml version="1.0" encoding="utf-8"?>
<formControlPr xmlns="http://schemas.microsoft.com/office/spreadsheetml/2009/9/main" objectType="CheckBox" fmlaLink="#REF!" lockText="1" noThreeD="1"/>
</file>

<file path=xl/ctrlProps/ctrlProp8.xml><?xml version="1.0" encoding="utf-8"?>
<formControlPr xmlns="http://schemas.microsoft.com/office/spreadsheetml/2009/9/main" objectType="CheckBox" fmlaLink="#REF!" lockText="1" noThreeD="1"/>
</file>

<file path=xl/ctrlProps/ctrlProp9.xml><?xml version="1.0" encoding="utf-8"?>
<formControlPr xmlns="http://schemas.microsoft.com/office/spreadsheetml/2009/9/main" objectType="CheckBox" fmlaLink="#REF!" lockText="1" noThreeD="1"/>
</file>

<file path=xl/ctrlProps/ctrlProp10.xml><?xml version="1.0" encoding="utf-8"?>
<formControlPr xmlns="http://schemas.microsoft.com/office/spreadsheetml/2009/9/main" objectType="CheckBox" fmlaLink="#REF!" lockText="1" noThreeD="1"/>
</file>

<file path=xl/ctrlProps/ctrlProp11.xml><?xml version="1.0" encoding="utf-8"?>
<formControlPr xmlns="http://schemas.microsoft.com/office/spreadsheetml/2009/9/main" objectType="CheckBox" fmlaLink="#REF!" lockText="1" noThreeD="1"/>
</file>

<file path=xl/ctrlProps/ctrlProp12.xml><?xml version="1.0" encoding="utf-8"?>
<formControlPr xmlns="http://schemas.microsoft.com/office/spreadsheetml/2009/9/main" objectType="CheckBox" fmlaLink="#REF!" lockText="1" noThreeD="1"/>
</file>

<file path=xl/ctrlProps/ctrlProp13.xml><?xml version="1.0" encoding="utf-8"?>
<formControlPr xmlns="http://schemas.microsoft.com/office/spreadsheetml/2009/9/main" objectType="CheckBox" fmlaLink="#REF!" lockText="1" noThreeD="1"/>
</file>

<file path=xl/ctrlProps/ctrlProp14.xml><?xml version="1.0" encoding="utf-8"?>
<formControlPr xmlns="http://schemas.microsoft.com/office/spreadsheetml/2009/9/main" objectType="CheckBox" fmlaLink="#REF!" lockText="1" noThreeD="1"/>
</file>

<file path=xl/ctrlProps/ctrlProp15.xml><?xml version="1.0" encoding="utf-8"?>
<formControlPr xmlns="http://schemas.microsoft.com/office/spreadsheetml/2009/9/main" objectType="CheckBox" fmlaLink="#REF!" lockText="1" noThreeD="1"/>
</file>

<file path=xl/ctrlProps/ctrlProp16.xml><?xml version="1.0" encoding="utf-8"?>
<formControlPr xmlns="http://schemas.microsoft.com/office/spreadsheetml/2009/9/main" objectType="CheckBox" fmlaLink="#REF!" lockText="1" noThreeD="1"/>
</file>

<file path=xl/ctrlProps/ctrlProp17.xml><?xml version="1.0" encoding="utf-8"?>
<formControlPr xmlns="http://schemas.microsoft.com/office/spreadsheetml/2009/9/main" objectType="CheckBox" fmlaLink="#REF!" lockText="1" noThreeD="1"/>
</file>

<file path=xl/ctrlProps/ctrlProp18.xml><?xml version="1.0" encoding="utf-8"?>
<formControlPr xmlns="http://schemas.microsoft.com/office/spreadsheetml/2009/9/main" objectType="CheckBox" fmlaLink="#REF!" lockText="1" noThreeD="1"/>
</file>

<file path=xl/ctrlProps/ctrlProp19.xml><?xml version="1.0" encoding="utf-8"?>
<formControlPr xmlns="http://schemas.microsoft.com/office/spreadsheetml/2009/9/main" objectType="CheckBox" fmlaLink="#REF!" lockText="1" noThreeD="1"/>
</file>

<file path=xl/ctrlProps/ctrlProp20.xml><?xml version="1.0" encoding="utf-8"?>
<formControlPr xmlns="http://schemas.microsoft.com/office/spreadsheetml/2009/9/main" objectType="CheckBox" fmlaLink="#REF!" lockText="1" noThreeD="1"/>
</file>

<file path=xl/ctrlProps/ctrlProp21.xml><?xml version="1.0" encoding="utf-8"?>
<formControlPr xmlns="http://schemas.microsoft.com/office/spreadsheetml/2009/9/main" objectType="CheckBox" fmlaLink="#REF!" lockText="1" noThreeD="1"/>
</file>

<file path=xl/ctrlProps/ctrlProp22.xml><?xml version="1.0" encoding="utf-8"?>
<formControlPr xmlns="http://schemas.microsoft.com/office/spreadsheetml/2009/9/main" objectType="CheckBox" fmlaLink="#REF!" lockText="1" noThreeD="1"/>
</file>

<file path=xl/ctrlProps/ctrlProp23.xml><?xml version="1.0" encoding="utf-8"?>
<formControlPr xmlns="http://schemas.microsoft.com/office/spreadsheetml/2009/9/main" objectType="CheckBox" checked="Checked" fmlaLink="B12" lockText="1" noThreeD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CheckBox" checked="Checked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checked="Checked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76200</xdr:colOff>
      <xdr:row>21</xdr:row>
      <xdr:rowOff>104775</xdr:rowOff>
    </xdr:from>
    <xdr:to>
      <xdr:col>13</xdr:col>
      <xdr:colOff>737205</xdr:colOff>
      <xdr:row>26</xdr:row>
      <xdr:rowOff>95331</xdr:rowOff>
    </xdr:to>
    <xdr:sp macro="" textlink="">
      <xdr:nvSpPr>
        <xdr:cNvPr id="1027" name="Text Box 3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 txBox="1">
          <a:spLocks noChangeArrowheads="1"/>
        </xdr:cNvSpPr>
      </xdr:nvSpPr>
      <xdr:spPr bwMode="auto">
        <a:xfrm>
          <a:off x="6553200" y="6191250"/>
          <a:ext cx="1828800" cy="838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Cachet de l'entreprise :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SODEXO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SAGEM HUSSENOT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100 RUE DE PARIS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91300 MASSY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504825</xdr:colOff>
          <xdr:row>0</xdr:row>
          <xdr:rowOff>9525</xdr:rowOff>
        </xdr:from>
        <xdr:to>
          <xdr:col>14</xdr:col>
          <xdr:colOff>9525</xdr:colOff>
          <xdr:row>1</xdr:row>
          <xdr:rowOff>152400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ENREGISTRER LA SEMAINE EN COURS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504825</xdr:colOff>
          <xdr:row>3</xdr:row>
          <xdr:rowOff>247650</xdr:rowOff>
        </xdr:from>
        <xdr:to>
          <xdr:col>14</xdr:col>
          <xdr:colOff>9525</xdr:colOff>
          <xdr:row>4</xdr:row>
          <xdr:rowOff>200025</xdr:rowOff>
        </xdr:to>
        <xdr:sp macro="" textlink="">
          <xdr:nvSpPr>
            <xdr:cNvPr id="1349" name="Button 325" hidden="1">
              <a:extLst>
                <a:ext uri="{63B3BB69-23CF-44E3-9099-C40C66FF867C}">
                  <a14:compatExt spid="_x0000_s1349"/>
                </a:ext>
                <a:ext uri="{FF2B5EF4-FFF2-40B4-BE49-F238E27FC236}">
                  <a16:creationId xmlns:a16="http://schemas.microsoft.com/office/drawing/2014/main" id="{00000000-0008-0000-0000-00004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IMPRESSION SITE &amp; ADECCO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12</xdr:row>
          <xdr:rowOff>0</xdr:rowOff>
        </xdr:from>
        <xdr:to>
          <xdr:col>2</xdr:col>
          <xdr:colOff>85725</xdr:colOff>
          <xdr:row>13</xdr:row>
          <xdr:rowOff>47625</xdr:rowOff>
        </xdr:to>
        <xdr:sp macro="" textlink="">
          <xdr:nvSpPr>
            <xdr:cNvPr id="10241" name="Check Box 1" descr="&#10;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1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12</xdr:row>
          <xdr:rowOff>0</xdr:rowOff>
        </xdr:from>
        <xdr:to>
          <xdr:col>2</xdr:col>
          <xdr:colOff>114300</xdr:colOff>
          <xdr:row>13</xdr:row>
          <xdr:rowOff>28575</xdr:rowOff>
        </xdr:to>
        <xdr:sp macro="" textlink="">
          <xdr:nvSpPr>
            <xdr:cNvPr id="10243" name="Check Box 3" descr="&#10;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1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12</xdr:row>
          <xdr:rowOff>0</xdr:rowOff>
        </xdr:from>
        <xdr:to>
          <xdr:col>2</xdr:col>
          <xdr:colOff>85725</xdr:colOff>
          <xdr:row>13</xdr:row>
          <xdr:rowOff>47625</xdr:rowOff>
        </xdr:to>
        <xdr:sp macro="" textlink="">
          <xdr:nvSpPr>
            <xdr:cNvPr id="10244" name="Check Box 4" descr="&#10;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1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12</xdr:row>
          <xdr:rowOff>0</xdr:rowOff>
        </xdr:from>
        <xdr:to>
          <xdr:col>2</xdr:col>
          <xdr:colOff>114300</xdr:colOff>
          <xdr:row>13</xdr:row>
          <xdr:rowOff>28575</xdr:rowOff>
        </xdr:to>
        <xdr:sp macro="" textlink="">
          <xdr:nvSpPr>
            <xdr:cNvPr id="10245" name="Check Box 5" descr="&#10;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1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12</xdr:row>
          <xdr:rowOff>0</xdr:rowOff>
        </xdr:from>
        <xdr:to>
          <xdr:col>2</xdr:col>
          <xdr:colOff>85725</xdr:colOff>
          <xdr:row>13</xdr:row>
          <xdr:rowOff>47625</xdr:rowOff>
        </xdr:to>
        <xdr:sp macro="" textlink="">
          <xdr:nvSpPr>
            <xdr:cNvPr id="10246" name="Check Box 6" descr="&#10;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id="{00000000-0008-0000-01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12</xdr:row>
          <xdr:rowOff>0</xdr:rowOff>
        </xdr:from>
        <xdr:to>
          <xdr:col>2</xdr:col>
          <xdr:colOff>114300</xdr:colOff>
          <xdr:row>13</xdr:row>
          <xdr:rowOff>28575</xdr:rowOff>
        </xdr:to>
        <xdr:sp macro="" textlink="">
          <xdr:nvSpPr>
            <xdr:cNvPr id="10247" name="Check Box 7" descr="&#10;" hidden="1">
              <a:extLst>
                <a:ext uri="{63B3BB69-23CF-44E3-9099-C40C66FF867C}">
                  <a14:compatExt spid="_x0000_s10247"/>
                </a:ext>
                <a:ext uri="{FF2B5EF4-FFF2-40B4-BE49-F238E27FC236}">
                  <a16:creationId xmlns:a16="http://schemas.microsoft.com/office/drawing/2014/main" id="{00000000-0008-0000-0100-00000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12</xdr:row>
          <xdr:rowOff>0</xdr:rowOff>
        </xdr:from>
        <xdr:to>
          <xdr:col>2</xdr:col>
          <xdr:colOff>85725</xdr:colOff>
          <xdr:row>13</xdr:row>
          <xdr:rowOff>47625</xdr:rowOff>
        </xdr:to>
        <xdr:sp macro="" textlink="">
          <xdr:nvSpPr>
            <xdr:cNvPr id="10248" name="Check Box 8" descr="&#10;" hidden="1">
              <a:extLst>
                <a:ext uri="{63B3BB69-23CF-44E3-9099-C40C66FF867C}">
                  <a14:compatExt spid="_x0000_s10248"/>
                </a:ext>
                <a:ext uri="{FF2B5EF4-FFF2-40B4-BE49-F238E27FC236}">
                  <a16:creationId xmlns:a16="http://schemas.microsoft.com/office/drawing/2014/main" id="{00000000-0008-0000-0100-00000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12</xdr:row>
          <xdr:rowOff>0</xdr:rowOff>
        </xdr:from>
        <xdr:to>
          <xdr:col>2</xdr:col>
          <xdr:colOff>85725</xdr:colOff>
          <xdr:row>13</xdr:row>
          <xdr:rowOff>47625</xdr:rowOff>
        </xdr:to>
        <xdr:sp macro="" textlink="">
          <xdr:nvSpPr>
            <xdr:cNvPr id="10249" name="Check Box 9" descr="&#10;" hidden="1">
              <a:extLst>
                <a:ext uri="{63B3BB69-23CF-44E3-9099-C40C66FF867C}">
                  <a14:compatExt spid="_x0000_s10249"/>
                </a:ext>
                <a:ext uri="{FF2B5EF4-FFF2-40B4-BE49-F238E27FC236}">
                  <a16:creationId xmlns:a16="http://schemas.microsoft.com/office/drawing/2014/main" id="{00000000-0008-0000-0100-00000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12</xdr:row>
          <xdr:rowOff>0</xdr:rowOff>
        </xdr:from>
        <xdr:to>
          <xdr:col>2</xdr:col>
          <xdr:colOff>66675</xdr:colOff>
          <xdr:row>13</xdr:row>
          <xdr:rowOff>47625</xdr:rowOff>
        </xdr:to>
        <xdr:sp macro="" textlink="">
          <xdr:nvSpPr>
            <xdr:cNvPr id="10250" name="Check Box 10" descr="&#10;" hidden="1">
              <a:extLst>
                <a:ext uri="{63B3BB69-23CF-44E3-9099-C40C66FF867C}">
                  <a14:compatExt spid="_x0000_s10250"/>
                </a:ext>
                <a:ext uri="{FF2B5EF4-FFF2-40B4-BE49-F238E27FC236}">
                  <a16:creationId xmlns:a16="http://schemas.microsoft.com/office/drawing/2014/main" id="{00000000-0008-0000-0100-00000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12</xdr:row>
          <xdr:rowOff>0</xdr:rowOff>
        </xdr:from>
        <xdr:to>
          <xdr:col>2</xdr:col>
          <xdr:colOff>66675</xdr:colOff>
          <xdr:row>13</xdr:row>
          <xdr:rowOff>47625</xdr:rowOff>
        </xdr:to>
        <xdr:sp macro="" textlink="">
          <xdr:nvSpPr>
            <xdr:cNvPr id="10251" name="Check Box 11" descr="&#10;" hidden="1">
              <a:extLst>
                <a:ext uri="{63B3BB69-23CF-44E3-9099-C40C66FF867C}">
                  <a14:compatExt spid="_x0000_s10251"/>
                </a:ext>
                <a:ext uri="{FF2B5EF4-FFF2-40B4-BE49-F238E27FC236}">
                  <a16:creationId xmlns:a16="http://schemas.microsoft.com/office/drawing/2014/main" id="{00000000-0008-0000-0100-00000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12</xdr:row>
          <xdr:rowOff>0</xdr:rowOff>
        </xdr:from>
        <xdr:to>
          <xdr:col>2</xdr:col>
          <xdr:colOff>85725</xdr:colOff>
          <xdr:row>13</xdr:row>
          <xdr:rowOff>47625</xdr:rowOff>
        </xdr:to>
        <xdr:sp macro="" textlink="">
          <xdr:nvSpPr>
            <xdr:cNvPr id="10252" name="Check Box 12" descr="&#10;" hidden="1">
              <a:extLst>
                <a:ext uri="{63B3BB69-23CF-44E3-9099-C40C66FF867C}">
                  <a14:compatExt spid="_x0000_s10252"/>
                </a:ext>
                <a:ext uri="{FF2B5EF4-FFF2-40B4-BE49-F238E27FC236}">
                  <a16:creationId xmlns:a16="http://schemas.microsoft.com/office/drawing/2014/main" id="{00000000-0008-0000-0100-00000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12</xdr:row>
          <xdr:rowOff>0</xdr:rowOff>
        </xdr:from>
        <xdr:to>
          <xdr:col>2</xdr:col>
          <xdr:colOff>66675</xdr:colOff>
          <xdr:row>13</xdr:row>
          <xdr:rowOff>47625</xdr:rowOff>
        </xdr:to>
        <xdr:sp macro="" textlink="">
          <xdr:nvSpPr>
            <xdr:cNvPr id="10253" name="Check Box 13" descr="&#10;" hidden="1">
              <a:extLst>
                <a:ext uri="{63B3BB69-23CF-44E3-9099-C40C66FF867C}">
                  <a14:compatExt spid="_x0000_s10253"/>
                </a:ext>
                <a:ext uri="{FF2B5EF4-FFF2-40B4-BE49-F238E27FC236}">
                  <a16:creationId xmlns:a16="http://schemas.microsoft.com/office/drawing/2014/main" id="{00000000-0008-0000-0100-00000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12</xdr:row>
          <xdr:rowOff>0</xdr:rowOff>
        </xdr:from>
        <xdr:to>
          <xdr:col>2</xdr:col>
          <xdr:colOff>66675</xdr:colOff>
          <xdr:row>13</xdr:row>
          <xdr:rowOff>47625</xdr:rowOff>
        </xdr:to>
        <xdr:sp macro="" textlink="">
          <xdr:nvSpPr>
            <xdr:cNvPr id="10254" name="Check Box 14" descr="&#10;" hidden="1">
              <a:extLst>
                <a:ext uri="{63B3BB69-23CF-44E3-9099-C40C66FF867C}">
                  <a14:compatExt spid="_x0000_s10254"/>
                </a:ext>
                <a:ext uri="{FF2B5EF4-FFF2-40B4-BE49-F238E27FC236}">
                  <a16:creationId xmlns:a16="http://schemas.microsoft.com/office/drawing/2014/main" id="{00000000-0008-0000-0100-00000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12</xdr:row>
          <xdr:rowOff>0</xdr:rowOff>
        </xdr:from>
        <xdr:to>
          <xdr:col>2</xdr:col>
          <xdr:colOff>66675</xdr:colOff>
          <xdr:row>13</xdr:row>
          <xdr:rowOff>47625</xdr:rowOff>
        </xdr:to>
        <xdr:sp macro="" textlink="">
          <xdr:nvSpPr>
            <xdr:cNvPr id="10255" name="Check Box 15" descr="&#10;" hidden="1">
              <a:extLst>
                <a:ext uri="{63B3BB69-23CF-44E3-9099-C40C66FF867C}">
                  <a14:compatExt spid="_x0000_s10255"/>
                </a:ext>
                <a:ext uri="{FF2B5EF4-FFF2-40B4-BE49-F238E27FC236}">
                  <a16:creationId xmlns:a16="http://schemas.microsoft.com/office/drawing/2014/main" id="{00000000-0008-0000-0100-00000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12</xdr:row>
          <xdr:rowOff>0</xdr:rowOff>
        </xdr:from>
        <xdr:to>
          <xdr:col>2</xdr:col>
          <xdr:colOff>66675</xdr:colOff>
          <xdr:row>13</xdr:row>
          <xdr:rowOff>47625</xdr:rowOff>
        </xdr:to>
        <xdr:sp macro="" textlink="">
          <xdr:nvSpPr>
            <xdr:cNvPr id="10256" name="Check Box 16" descr="&#10;" hidden="1">
              <a:extLst>
                <a:ext uri="{63B3BB69-23CF-44E3-9099-C40C66FF867C}">
                  <a14:compatExt spid="_x0000_s10256"/>
                </a:ext>
                <a:ext uri="{FF2B5EF4-FFF2-40B4-BE49-F238E27FC236}">
                  <a16:creationId xmlns:a16="http://schemas.microsoft.com/office/drawing/2014/main" id="{00000000-0008-0000-0100-00001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12</xdr:row>
          <xdr:rowOff>0</xdr:rowOff>
        </xdr:from>
        <xdr:to>
          <xdr:col>2</xdr:col>
          <xdr:colOff>66675</xdr:colOff>
          <xdr:row>13</xdr:row>
          <xdr:rowOff>57150</xdr:rowOff>
        </xdr:to>
        <xdr:sp macro="" textlink="">
          <xdr:nvSpPr>
            <xdr:cNvPr id="10257" name="Check Box 17" descr="&#10;" hidden="1">
              <a:extLst>
                <a:ext uri="{63B3BB69-23CF-44E3-9099-C40C66FF867C}">
                  <a14:compatExt spid="_x0000_s10257"/>
                </a:ext>
                <a:ext uri="{FF2B5EF4-FFF2-40B4-BE49-F238E27FC236}">
                  <a16:creationId xmlns:a16="http://schemas.microsoft.com/office/drawing/2014/main" id="{00000000-0008-0000-0100-00001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12</xdr:row>
          <xdr:rowOff>0</xdr:rowOff>
        </xdr:from>
        <xdr:to>
          <xdr:col>2</xdr:col>
          <xdr:colOff>66675</xdr:colOff>
          <xdr:row>13</xdr:row>
          <xdr:rowOff>47625</xdr:rowOff>
        </xdr:to>
        <xdr:sp macro="" textlink="">
          <xdr:nvSpPr>
            <xdr:cNvPr id="10258" name="Check Box 18" descr="&#10;" hidden="1">
              <a:extLst>
                <a:ext uri="{63B3BB69-23CF-44E3-9099-C40C66FF867C}">
                  <a14:compatExt spid="_x0000_s10258"/>
                </a:ext>
                <a:ext uri="{FF2B5EF4-FFF2-40B4-BE49-F238E27FC236}">
                  <a16:creationId xmlns:a16="http://schemas.microsoft.com/office/drawing/2014/main" id="{00000000-0008-0000-0100-00001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12</xdr:row>
          <xdr:rowOff>0</xdr:rowOff>
        </xdr:from>
        <xdr:to>
          <xdr:col>2</xdr:col>
          <xdr:colOff>76200</xdr:colOff>
          <xdr:row>13</xdr:row>
          <xdr:rowOff>57150</xdr:rowOff>
        </xdr:to>
        <xdr:sp macro="" textlink="">
          <xdr:nvSpPr>
            <xdr:cNvPr id="10259" name="Check Box 19" descr="&#10;" hidden="1">
              <a:extLst>
                <a:ext uri="{63B3BB69-23CF-44E3-9099-C40C66FF867C}">
                  <a14:compatExt spid="_x0000_s10259"/>
                </a:ext>
                <a:ext uri="{FF2B5EF4-FFF2-40B4-BE49-F238E27FC236}">
                  <a16:creationId xmlns:a16="http://schemas.microsoft.com/office/drawing/2014/main" id="{00000000-0008-0000-0100-00001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12</xdr:row>
          <xdr:rowOff>0</xdr:rowOff>
        </xdr:from>
        <xdr:to>
          <xdr:col>2</xdr:col>
          <xdr:colOff>76200</xdr:colOff>
          <xdr:row>13</xdr:row>
          <xdr:rowOff>47625</xdr:rowOff>
        </xdr:to>
        <xdr:sp macro="" textlink="">
          <xdr:nvSpPr>
            <xdr:cNvPr id="10260" name="Check Box 20" descr="&#10;" hidden="1">
              <a:extLst>
                <a:ext uri="{63B3BB69-23CF-44E3-9099-C40C66FF867C}">
                  <a14:compatExt spid="_x0000_s10260"/>
                </a:ext>
                <a:ext uri="{FF2B5EF4-FFF2-40B4-BE49-F238E27FC236}">
                  <a16:creationId xmlns:a16="http://schemas.microsoft.com/office/drawing/2014/main" id="{00000000-0008-0000-0100-00001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12</xdr:row>
          <xdr:rowOff>0</xdr:rowOff>
        </xdr:from>
        <xdr:to>
          <xdr:col>2</xdr:col>
          <xdr:colOff>85725</xdr:colOff>
          <xdr:row>13</xdr:row>
          <xdr:rowOff>57150</xdr:rowOff>
        </xdr:to>
        <xdr:sp macro="" textlink="">
          <xdr:nvSpPr>
            <xdr:cNvPr id="10261" name="Check Box 21" descr="&#10;" hidden="1">
              <a:extLst>
                <a:ext uri="{63B3BB69-23CF-44E3-9099-C40C66FF867C}">
                  <a14:compatExt spid="_x0000_s10261"/>
                </a:ext>
                <a:ext uri="{FF2B5EF4-FFF2-40B4-BE49-F238E27FC236}">
                  <a16:creationId xmlns:a16="http://schemas.microsoft.com/office/drawing/2014/main" id="{00000000-0008-0000-0100-00001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11</xdr:row>
          <xdr:rowOff>0</xdr:rowOff>
        </xdr:from>
        <xdr:to>
          <xdr:col>2</xdr:col>
          <xdr:colOff>76200</xdr:colOff>
          <xdr:row>11</xdr:row>
          <xdr:rowOff>200025</xdr:rowOff>
        </xdr:to>
        <xdr:sp macro="" textlink="">
          <xdr:nvSpPr>
            <xdr:cNvPr id="10262" name="Check Box 22" descr="&#10;" hidden="1">
              <a:extLst>
                <a:ext uri="{63B3BB69-23CF-44E3-9099-C40C66FF867C}">
                  <a14:compatExt spid="_x0000_s10262"/>
                </a:ext>
                <a:ext uri="{FF2B5EF4-FFF2-40B4-BE49-F238E27FC236}">
                  <a16:creationId xmlns:a16="http://schemas.microsoft.com/office/drawing/2014/main" id="{00000000-0008-0000-0100-00001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495300</xdr:colOff>
          <xdr:row>4</xdr:row>
          <xdr:rowOff>57150</xdr:rowOff>
        </xdr:from>
        <xdr:to>
          <xdr:col>10</xdr:col>
          <xdr:colOff>628650</xdr:colOff>
          <xdr:row>7</xdr:row>
          <xdr:rowOff>38100</xdr:rowOff>
        </xdr:to>
        <xdr:sp macro="" textlink="">
          <xdr:nvSpPr>
            <xdr:cNvPr id="10263" name="Button 23" hidden="1">
              <a:extLst>
                <a:ext uri="{63B3BB69-23CF-44E3-9099-C40C66FF867C}">
                  <a14:compatExt spid="_x0000_s10263"/>
                </a:ext>
                <a:ext uri="{FF2B5EF4-FFF2-40B4-BE49-F238E27FC236}">
                  <a16:creationId xmlns:a16="http://schemas.microsoft.com/office/drawing/2014/main" id="{00000000-0008-0000-0100-00001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POUR ENREGISTRER SOUS N° DE SEMAINE 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723900</xdr:colOff>
          <xdr:row>30</xdr:row>
          <xdr:rowOff>76200</xdr:rowOff>
        </xdr:from>
        <xdr:to>
          <xdr:col>6</xdr:col>
          <xdr:colOff>228600</xdr:colOff>
          <xdr:row>30</xdr:row>
          <xdr:rowOff>295275</xdr:rowOff>
        </xdr:to>
        <xdr:sp macro="" textlink="">
          <xdr:nvSpPr>
            <xdr:cNvPr id="4099" name="Check Box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657225</xdr:colOff>
          <xdr:row>30</xdr:row>
          <xdr:rowOff>85725</xdr:rowOff>
        </xdr:from>
        <xdr:to>
          <xdr:col>7</xdr:col>
          <xdr:colOff>161925</xdr:colOff>
          <xdr:row>30</xdr:row>
          <xdr:rowOff>304800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2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50</xdr:row>
          <xdr:rowOff>28575</xdr:rowOff>
        </xdr:from>
        <xdr:to>
          <xdr:col>0</xdr:col>
          <xdr:colOff>438150</xdr:colOff>
          <xdr:row>52</xdr:row>
          <xdr:rowOff>19050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2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485775</xdr:colOff>
          <xdr:row>50</xdr:row>
          <xdr:rowOff>38100</xdr:rowOff>
        </xdr:from>
        <xdr:to>
          <xdr:col>1</xdr:col>
          <xdr:colOff>723900</xdr:colOff>
          <xdr:row>52</xdr:row>
          <xdr:rowOff>19050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2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381000</xdr:colOff>
          <xdr:row>50</xdr:row>
          <xdr:rowOff>47625</xdr:rowOff>
        </xdr:from>
        <xdr:to>
          <xdr:col>3</xdr:col>
          <xdr:colOff>619125</xdr:colOff>
          <xdr:row>52</xdr:row>
          <xdr:rowOff>28575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2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647700</xdr:colOff>
          <xdr:row>50</xdr:row>
          <xdr:rowOff>47625</xdr:rowOff>
        </xdr:from>
        <xdr:to>
          <xdr:col>6</xdr:col>
          <xdr:colOff>152400</xdr:colOff>
          <xdr:row>52</xdr:row>
          <xdr:rowOff>28575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2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209550</xdr:colOff>
          <xdr:row>3</xdr:row>
          <xdr:rowOff>76200</xdr:rowOff>
        </xdr:from>
        <xdr:to>
          <xdr:col>9</xdr:col>
          <xdr:colOff>0</xdr:colOff>
          <xdr:row>5</xdr:row>
          <xdr:rowOff>152400</xdr:rowOff>
        </xdr:to>
        <xdr:sp macro="" textlink="">
          <xdr:nvSpPr>
            <xdr:cNvPr id="4112" name="Button 16" hidden="1">
              <a:extLst>
                <a:ext uri="{63B3BB69-23CF-44E3-9099-C40C66FF867C}">
                  <a14:compatExt spid="_x0000_s4112"/>
                </a:ext>
                <a:ext uri="{FF2B5EF4-FFF2-40B4-BE49-F238E27FC236}">
                  <a16:creationId xmlns:a16="http://schemas.microsoft.com/office/drawing/2014/main" id="{00000000-0008-0000-0200-00001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IMPRESSION SITE &amp; MANPOWER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66675</xdr:rowOff>
        </xdr:from>
        <xdr:to>
          <xdr:col>3</xdr:col>
          <xdr:colOff>123825</xdr:colOff>
          <xdr:row>5</xdr:row>
          <xdr:rowOff>142875</xdr:rowOff>
        </xdr:to>
        <xdr:sp macro="" textlink="">
          <xdr:nvSpPr>
            <xdr:cNvPr id="4370" name="CommandButton1" hidden="1">
              <a:extLst>
                <a:ext uri="{63B3BB69-23CF-44E3-9099-C40C66FF867C}">
                  <a14:compatExt spid="_x0000_s4370"/>
                </a:ext>
                <a:ext uri="{FF2B5EF4-FFF2-40B4-BE49-F238E27FC236}">
                  <a16:creationId xmlns:a16="http://schemas.microsoft.com/office/drawing/2014/main" id="{00000000-0008-0000-0200-000012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6</xdr:row>
          <xdr:rowOff>85725</xdr:rowOff>
        </xdr:from>
        <xdr:to>
          <xdr:col>7</xdr:col>
          <xdr:colOff>704850</xdr:colOff>
          <xdr:row>8</xdr:row>
          <xdr:rowOff>228600</xdr:rowOff>
        </xdr:to>
        <xdr:sp macro="" textlink="">
          <xdr:nvSpPr>
            <xdr:cNvPr id="4384" name="Label1" hidden="1">
              <a:extLst>
                <a:ext uri="{63B3BB69-23CF-44E3-9099-C40C66FF867C}">
                  <a14:compatExt spid="_x0000_s4384"/>
                </a:ext>
                <a:ext uri="{FF2B5EF4-FFF2-40B4-BE49-F238E27FC236}">
                  <a16:creationId xmlns:a16="http://schemas.microsoft.com/office/drawing/2014/main" id="{00000000-0008-0000-0200-000020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9</xdr:row>
          <xdr:rowOff>9525</xdr:rowOff>
        </xdr:from>
        <xdr:to>
          <xdr:col>7</xdr:col>
          <xdr:colOff>695325</xdr:colOff>
          <xdr:row>11</xdr:row>
          <xdr:rowOff>114300</xdr:rowOff>
        </xdr:to>
        <xdr:sp macro="" textlink="">
          <xdr:nvSpPr>
            <xdr:cNvPr id="4388" name="Label2" hidden="1">
              <a:extLst>
                <a:ext uri="{63B3BB69-23CF-44E3-9099-C40C66FF867C}">
                  <a14:compatExt spid="_x0000_s4388"/>
                </a:ext>
                <a:ext uri="{FF2B5EF4-FFF2-40B4-BE49-F238E27FC236}">
                  <a16:creationId xmlns:a16="http://schemas.microsoft.com/office/drawing/2014/main" id="{00000000-0008-0000-0200-000024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323850</xdr:colOff>
          <xdr:row>0</xdr:row>
          <xdr:rowOff>57150</xdr:rowOff>
        </xdr:from>
        <xdr:to>
          <xdr:col>15</xdr:col>
          <xdr:colOff>733425</xdr:colOff>
          <xdr:row>3</xdr:row>
          <xdr:rowOff>57150</xdr:rowOff>
        </xdr:to>
        <xdr:sp macro="" textlink="">
          <xdr:nvSpPr>
            <xdr:cNvPr id="4452" name="Button 356" hidden="1">
              <a:extLst>
                <a:ext uri="{63B3BB69-23CF-44E3-9099-C40C66FF867C}">
                  <a14:compatExt spid="_x0000_s4452"/>
                </a:ext>
                <a:ext uri="{FF2B5EF4-FFF2-40B4-BE49-F238E27FC236}">
                  <a16:creationId xmlns:a16="http://schemas.microsoft.com/office/drawing/2014/main" id="{00000000-0008-0000-0200-000064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POUR ENREGISTRER SOUS N° DE SEMAINE 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UMUL%20MO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"/>
    </sheetNames>
    <sheetDataSet>
      <sheetData sheetId="0">
        <row r="2">
          <cell r="I2">
            <v>44718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13" Type="http://schemas.openxmlformats.org/officeDocument/2006/relationships/ctrlProp" Target="../ctrlProps/ctrlProp12.xml"/><Relationship Id="rId18" Type="http://schemas.openxmlformats.org/officeDocument/2006/relationships/ctrlProp" Target="../ctrlProps/ctrlProp17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20.xml"/><Relationship Id="rId7" Type="http://schemas.openxmlformats.org/officeDocument/2006/relationships/ctrlProp" Target="../ctrlProps/ctrlProp6.xml"/><Relationship Id="rId12" Type="http://schemas.openxmlformats.org/officeDocument/2006/relationships/ctrlProp" Target="../ctrlProps/ctrlProp11.xml"/><Relationship Id="rId17" Type="http://schemas.openxmlformats.org/officeDocument/2006/relationships/ctrlProp" Target="../ctrlProps/ctrlProp16.xml"/><Relationship Id="rId25" Type="http://schemas.openxmlformats.org/officeDocument/2006/relationships/ctrlProp" Target="../ctrlProps/ctrlProp2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5.xml"/><Relationship Id="rId20" Type="http://schemas.openxmlformats.org/officeDocument/2006/relationships/ctrlProp" Target="../ctrlProps/ctrlProp19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24" Type="http://schemas.openxmlformats.org/officeDocument/2006/relationships/ctrlProp" Target="../ctrlProps/ctrlProp23.xml"/><Relationship Id="rId5" Type="http://schemas.openxmlformats.org/officeDocument/2006/relationships/ctrlProp" Target="../ctrlProps/ctrlProp4.xml"/><Relationship Id="rId15" Type="http://schemas.openxmlformats.org/officeDocument/2006/relationships/ctrlProp" Target="../ctrlProps/ctrlProp14.xml"/><Relationship Id="rId23" Type="http://schemas.openxmlformats.org/officeDocument/2006/relationships/ctrlProp" Target="../ctrlProps/ctrlProp22.xml"/><Relationship Id="rId10" Type="http://schemas.openxmlformats.org/officeDocument/2006/relationships/ctrlProp" Target="../ctrlProps/ctrlProp9.xml"/><Relationship Id="rId19" Type="http://schemas.openxmlformats.org/officeDocument/2006/relationships/ctrlProp" Target="../ctrlProps/ctrlProp18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Relationship Id="rId14" Type="http://schemas.openxmlformats.org/officeDocument/2006/relationships/ctrlProp" Target="../ctrlProps/ctrlProp13.xml"/><Relationship Id="rId22" Type="http://schemas.openxmlformats.org/officeDocument/2006/relationships/ctrlProp" Target="../ctrlProps/ctrlProp2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8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27.xml"/><Relationship Id="rId17" Type="http://schemas.openxmlformats.org/officeDocument/2006/relationships/ctrlProp" Target="../ctrlProps/ctrlProp32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3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6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30.xml"/><Relationship Id="rId10" Type="http://schemas.openxmlformats.org/officeDocument/2006/relationships/ctrlProp" Target="../ctrlProps/ctrlProp25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2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E27"/>
  <sheetViews>
    <sheetView topLeftCell="X1" workbookViewId="0"/>
  </sheetViews>
  <sheetFormatPr baseColWidth="10" defaultRowHeight="14.25" x14ac:dyDescent="0.2"/>
  <cols>
    <col min="1" max="1" width="11.5703125" style="2" hidden="1" customWidth="1"/>
    <col min="2" max="2" width="28.7109375" style="2" hidden="1" customWidth="1"/>
    <col min="3" max="5" width="8.7109375" style="2" hidden="1" customWidth="1"/>
    <col min="6" max="11" width="8.7109375" style="3" hidden="1" customWidth="1"/>
    <col min="12" max="12" width="8.7109375" style="2" hidden="1" customWidth="1"/>
    <col min="13" max="13" width="8.7109375" style="3" hidden="1" customWidth="1"/>
    <col min="14" max="14" width="0" style="2" hidden="1" customWidth="1"/>
    <col min="15" max="15" width="2.42578125" style="2" hidden="1" customWidth="1"/>
    <col min="16" max="16" width="9.7109375" style="2" hidden="1" customWidth="1"/>
    <col min="17" max="18" width="5.85546875" style="2" hidden="1" customWidth="1"/>
    <col min="19" max="20" width="5.85546875" hidden="1" customWidth="1"/>
    <col min="21" max="23" width="18.28515625" hidden="1" customWidth="1"/>
    <col min="24" max="24" width="18.28515625" style="2" customWidth="1"/>
    <col min="25" max="25" width="20.42578125" style="115" bestFit="1" customWidth="1"/>
    <col min="26" max="16384" width="11.42578125" style="2"/>
  </cols>
  <sheetData>
    <row r="1" spans="1:31" ht="19.5" customHeight="1" thickTop="1" thickBot="1" x14ac:dyDescent="0.25">
      <c r="A1" s="8"/>
      <c r="B1" s="9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0"/>
      <c r="Z1" s="150" t="s">
        <v>75</v>
      </c>
      <c r="AA1" s="151"/>
      <c r="AB1" s="152"/>
      <c r="AC1" s="150" t="s">
        <v>77</v>
      </c>
      <c r="AD1" s="151"/>
      <c r="AE1" s="152"/>
    </row>
    <row r="2" spans="1:31" ht="19.5" customHeight="1" thickTop="1" thickBot="1" x14ac:dyDescent="0.25">
      <c r="A2" s="13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14"/>
      <c r="Y2" s="116" t="s">
        <v>33</v>
      </c>
      <c r="Z2" s="119">
        <v>25.03</v>
      </c>
      <c r="AA2" s="5">
        <v>2.91</v>
      </c>
      <c r="AB2" s="120">
        <v>2.29</v>
      </c>
      <c r="AC2" s="119">
        <v>25.03</v>
      </c>
      <c r="AD2" s="5">
        <v>2.91</v>
      </c>
      <c r="AE2" s="120">
        <v>2.29</v>
      </c>
    </row>
    <row r="3" spans="1:31" ht="19.5" customHeight="1" thickBot="1" x14ac:dyDescent="0.25">
      <c r="A3" s="160" t="s">
        <v>12</v>
      </c>
      <c r="B3" s="161"/>
      <c r="C3" s="161"/>
      <c r="D3" s="161"/>
      <c r="E3" s="161"/>
      <c r="F3" s="161"/>
      <c r="G3" s="161"/>
      <c r="H3" s="161"/>
      <c r="I3" s="161"/>
      <c r="J3" s="161"/>
      <c r="K3" s="161"/>
      <c r="L3" s="161"/>
      <c r="M3" s="161"/>
      <c r="N3" s="162"/>
      <c r="O3" s="14"/>
      <c r="X3" s="2" t="s">
        <v>20</v>
      </c>
      <c r="Y3" s="115" t="s">
        <v>30</v>
      </c>
      <c r="Z3" s="119">
        <v>21.93</v>
      </c>
      <c r="AA3" s="5">
        <v>2.91</v>
      </c>
      <c r="AB3" s="120">
        <v>2.29</v>
      </c>
      <c r="AC3" s="119">
        <v>21.93</v>
      </c>
      <c r="AD3" s="5">
        <v>2.91</v>
      </c>
      <c r="AE3" s="120">
        <v>2.29</v>
      </c>
    </row>
    <row r="4" spans="1:31" s="12" customFormat="1" ht="19.5" customHeight="1" thickBot="1" x14ac:dyDescent="0.25">
      <c r="A4" s="30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5"/>
      <c r="O4" s="16"/>
      <c r="S4"/>
      <c r="T4"/>
      <c r="U4"/>
      <c r="V4"/>
      <c r="W4"/>
      <c r="Y4" s="115" t="s">
        <v>29</v>
      </c>
      <c r="Z4" s="119">
        <v>19.57</v>
      </c>
      <c r="AA4" s="5">
        <v>2.91</v>
      </c>
      <c r="AB4" s="120">
        <v>2.29</v>
      </c>
      <c r="AC4" s="119">
        <v>19.57</v>
      </c>
      <c r="AD4" s="5">
        <v>2.91</v>
      </c>
      <c r="AE4" s="120">
        <v>2.29</v>
      </c>
    </row>
    <row r="5" spans="1:31" ht="19.5" customHeight="1" x14ac:dyDescent="0.2">
      <c r="A5" s="170"/>
      <c r="B5" s="171"/>
      <c r="C5" s="5"/>
      <c r="D5" s="4"/>
      <c r="E5" s="4"/>
      <c r="F5" s="4"/>
      <c r="G5" s="4"/>
      <c r="H5" s="4"/>
      <c r="I5" s="4"/>
      <c r="J5" s="4"/>
      <c r="K5" s="4"/>
      <c r="L5" s="4"/>
      <c r="M5" s="4"/>
      <c r="N5" s="29"/>
      <c r="O5" s="14"/>
      <c r="Y5" s="117" t="s">
        <v>28</v>
      </c>
      <c r="Z5" s="121">
        <v>19.57</v>
      </c>
      <c r="AA5" s="15">
        <v>2.91</v>
      </c>
      <c r="AB5" s="120">
        <v>2.29</v>
      </c>
      <c r="AC5" s="121">
        <v>19.57</v>
      </c>
      <c r="AD5" s="15">
        <v>2.91</v>
      </c>
      <c r="AE5" s="120">
        <v>2.29</v>
      </c>
    </row>
    <row r="6" spans="1:31" ht="19.5" customHeight="1" thickBot="1" x14ac:dyDescent="0.25">
      <c r="A6" s="163"/>
      <c r="B6" s="164"/>
      <c r="C6" s="165" t="s">
        <v>17</v>
      </c>
      <c r="D6" s="165"/>
      <c r="E6" s="165"/>
      <c r="F6" s="169">
        <v>43269</v>
      </c>
      <c r="G6" s="169"/>
      <c r="H6" s="33" t="s">
        <v>18</v>
      </c>
      <c r="I6" s="169">
        <f>F6+4</f>
        <v>43273</v>
      </c>
      <c r="J6" s="169"/>
      <c r="K6" s="181" t="s">
        <v>23</v>
      </c>
      <c r="L6" s="181"/>
      <c r="M6" s="181"/>
      <c r="N6" s="54">
        <f>INT((F6-SUM(MOD(DATE(YEAR(F6-MOD(F6-2,7)+3),1,2),{1E+99;7})*{1;-1})+5)/7)</f>
        <v>25</v>
      </c>
      <c r="O6" s="53"/>
      <c r="Y6" s="115" t="s">
        <v>27</v>
      </c>
      <c r="Z6" s="119">
        <v>18.98</v>
      </c>
      <c r="AA6" s="5">
        <v>2.91</v>
      </c>
      <c r="AB6" s="120">
        <v>2.29</v>
      </c>
      <c r="AC6" s="119">
        <v>18.98</v>
      </c>
      <c r="AD6" s="5">
        <v>2.91</v>
      </c>
      <c r="AE6" s="120">
        <v>2.29</v>
      </c>
    </row>
    <row r="7" spans="1:31" s="7" customFormat="1" ht="19.5" customHeight="1" thickBot="1" x14ac:dyDescent="0.25">
      <c r="A7" s="59" t="s">
        <v>0</v>
      </c>
      <c r="B7" s="23" t="s">
        <v>3</v>
      </c>
      <c r="C7" s="48">
        <f>F6</f>
        <v>43269</v>
      </c>
      <c r="D7" s="48">
        <f t="shared" ref="D7:I7" si="0">C7+1</f>
        <v>43270</v>
      </c>
      <c r="E7" s="48">
        <f t="shared" si="0"/>
        <v>43271</v>
      </c>
      <c r="F7" s="48">
        <f t="shared" si="0"/>
        <v>43272</v>
      </c>
      <c r="G7" s="48">
        <f t="shared" si="0"/>
        <v>43273</v>
      </c>
      <c r="H7" s="48">
        <f t="shared" si="0"/>
        <v>43274</v>
      </c>
      <c r="I7" s="48">
        <f t="shared" si="0"/>
        <v>43275</v>
      </c>
      <c r="J7" s="24" t="s">
        <v>9</v>
      </c>
      <c r="K7" s="28" t="s">
        <v>1</v>
      </c>
      <c r="L7" s="25" t="s">
        <v>4</v>
      </c>
      <c r="M7" s="26" t="s">
        <v>2</v>
      </c>
      <c r="N7" s="27"/>
      <c r="O7" s="60"/>
      <c r="P7" s="61" t="s">
        <v>13</v>
      </c>
      <c r="Q7" s="26" t="s">
        <v>14</v>
      </c>
      <c r="R7" s="26" t="s">
        <v>15</v>
      </c>
      <c r="S7" s="26" t="s">
        <v>22</v>
      </c>
      <c r="T7" s="26"/>
      <c r="U7"/>
      <c r="V7"/>
      <c r="W7"/>
      <c r="Y7" s="116" t="s">
        <v>32</v>
      </c>
      <c r="Z7" s="119">
        <v>24.2</v>
      </c>
      <c r="AA7" s="5">
        <v>2.91</v>
      </c>
      <c r="AB7" s="120">
        <v>2.29</v>
      </c>
      <c r="AC7" s="119">
        <v>24.2</v>
      </c>
      <c r="AD7" s="5">
        <v>2.91</v>
      </c>
      <c r="AE7" s="120">
        <v>2.29</v>
      </c>
    </row>
    <row r="8" spans="1:31" s="5" customFormat="1" ht="19.5" customHeight="1" x14ac:dyDescent="0.2">
      <c r="A8" s="13"/>
      <c r="F8" s="6"/>
      <c r="G8" s="6"/>
      <c r="H8" s="6"/>
      <c r="I8" s="6"/>
      <c r="J8" s="1"/>
      <c r="K8" s="172" t="s">
        <v>7</v>
      </c>
      <c r="L8" s="178" t="s">
        <v>10</v>
      </c>
      <c r="M8" s="175" t="s">
        <v>8</v>
      </c>
      <c r="P8" s="62"/>
      <c r="Q8" s="62"/>
      <c r="R8" s="62"/>
      <c r="S8" s="63"/>
      <c r="T8"/>
      <c r="U8"/>
      <c r="V8"/>
      <c r="W8"/>
      <c r="Y8" s="116" t="s">
        <v>34</v>
      </c>
      <c r="Z8" s="119">
        <v>21.13</v>
      </c>
      <c r="AA8" s="5">
        <v>2.91</v>
      </c>
      <c r="AB8" s="120">
        <v>2.29</v>
      </c>
      <c r="AC8" s="119">
        <v>21.13</v>
      </c>
      <c r="AD8" s="5">
        <v>2.91</v>
      </c>
      <c r="AE8" s="120">
        <v>2.29</v>
      </c>
    </row>
    <row r="9" spans="1:31" s="5" customFormat="1" ht="19.5" customHeight="1" x14ac:dyDescent="0.2">
      <c r="A9" s="13"/>
      <c r="F9" s="6"/>
      <c r="G9" s="6"/>
      <c r="H9" s="6"/>
      <c r="I9" s="6"/>
      <c r="J9" s="1"/>
      <c r="K9" s="173"/>
      <c r="L9" s="179"/>
      <c r="M9" s="176"/>
      <c r="S9" s="64"/>
      <c r="T9"/>
      <c r="U9"/>
      <c r="V9"/>
      <c r="W9"/>
      <c r="Y9" s="115" t="s">
        <v>26</v>
      </c>
      <c r="Z9" s="119">
        <v>18.98</v>
      </c>
      <c r="AA9" s="5">
        <v>2.91</v>
      </c>
      <c r="AB9" s="120">
        <v>2.29</v>
      </c>
      <c r="AC9" s="119">
        <v>18.98</v>
      </c>
      <c r="AD9" s="5">
        <v>2.91</v>
      </c>
      <c r="AE9" s="120">
        <v>2.29</v>
      </c>
    </row>
    <row r="10" spans="1:31" s="5" customFormat="1" ht="19.5" customHeight="1" thickBot="1" x14ac:dyDescent="0.25">
      <c r="A10" s="13"/>
      <c r="C10" s="154" t="s">
        <v>6</v>
      </c>
      <c r="D10" s="155"/>
      <c r="E10" s="155"/>
      <c r="F10" s="155"/>
      <c r="G10" s="155"/>
      <c r="H10" s="155"/>
      <c r="I10" s="155"/>
      <c r="J10" s="156"/>
      <c r="K10" s="174"/>
      <c r="L10" s="180"/>
      <c r="M10" s="177"/>
      <c r="P10" s="65"/>
      <c r="Q10" s="65"/>
      <c r="R10" s="65"/>
      <c r="S10" s="66"/>
      <c r="T10"/>
      <c r="U10"/>
      <c r="V10"/>
      <c r="W10"/>
      <c r="Y10" s="118" t="s">
        <v>31</v>
      </c>
      <c r="Z10" s="122">
        <v>24.2</v>
      </c>
      <c r="AA10" s="123">
        <v>2.91</v>
      </c>
      <c r="AB10" s="124">
        <v>2.29</v>
      </c>
      <c r="AC10" s="122">
        <v>24.2</v>
      </c>
      <c r="AD10" s="123">
        <v>2.91</v>
      </c>
      <c r="AE10" s="124">
        <v>2.29</v>
      </c>
    </row>
    <row r="11" spans="1:31" ht="19.5" customHeight="1" thickBot="1" x14ac:dyDescent="0.25">
      <c r="A11" s="47" t="s">
        <v>21</v>
      </c>
      <c r="B11" s="47" t="s">
        <v>24</v>
      </c>
      <c r="C11" s="55">
        <v>7</v>
      </c>
      <c r="D11" s="55">
        <v>7</v>
      </c>
      <c r="E11" s="46">
        <v>7</v>
      </c>
      <c r="F11" s="57">
        <v>7</v>
      </c>
      <c r="G11" s="34">
        <v>7</v>
      </c>
      <c r="H11" s="31"/>
      <c r="I11" s="76"/>
      <c r="J11" s="77">
        <f>SUM(C11:I11)</f>
        <v>35</v>
      </c>
      <c r="K11" s="37" t="s">
        <v>19</v>
      </c>
      <c r="L11" s="38"/>
      <c r="M11" s="39"/>
      <c r="N11" s="50"/>
      <c r="O11" s="5"/>
      <c r="P11" s="67">
        <f>IF(A11="",0,LOOKUP(A11,Poste,Taux_H_MAN))</f>
        <v>18.98</v>
      </c>
      <c r="Q11" s="68">
        <f>IF(A11="",0,LOOKUP(A11,Poste,Avantage_N_MAN))</f>
        <v>2.91</v>
      </c>
      <c r="R11" s="68">
        <f>IF(A11="",0,LOOKUP(A11,Poste,Transport_MAN))</f>
        <v>2.29</v>
      </c>
      <c r="S11" s="69">
        <f>IF(A11=0,0,1.27)</f>
        <v>1.27</v>
      </c>
      <c r="T11" s="32">
        <f>5-(COUNTBLANK(C11:G11))</f>
        <v>5</v>
      </c>
      <c r="U11" s="36">
        <f>(J11*P11)+(T11*Q11)+(T11*R11)+(S11*T11)</f>
        <v>696.65000000000009</v>
      </c>
    </row>
    <row r="12" spans="1:31" ht="24" customHeight="1" thickBot="1" x14ac:dyDescent="0.25">
      <c r="A12" s="47" t="s">
        <v>31</v>
      </c>
      <c r="B12" s="47" t="s">
        <v>25</v>
      </c>
      <c r="C12" s="46">
        <v>7</v>
      </c>
      <c r="D12" s="56">
        <v>7</v>
      </c>
      <c r="E12" s="56">
        <v>7</v>
      </c>
      <c r="F12" s="34">
        <v>7</v>
      </c>
      <c r="G12" s="34">
        <v>7</v>
      </c>
      <c r="H12" s="31"/>
      <c r="I12" s="31"/>
      <c r="J12" s="78">
        <f>SUM(C12:I12)</f>
        <v>35</v>
      </c>
      <c r="K12" s="40"/>
      <c r="L12" s="41" t="s">
        <v>19</v>
      </c>
      <c r="M12" s="42"/>
      <c r="N12" s="51"/>
      <c r="O12" s="5"/>
      <c r="P12" s="70">
        <f t="shared" ref="P12:P21" si="1">IF(A12="",0,LOOKUP(A12,Poste,Taux_H_MAN))</f>
        <v>24.2</v>
      </c>
      <c r="Q12" s="71">
        <f t="shared" ref="Q12:Q21" si="2">IF(A12="",0,LOOKUP(A12,Poste,Avantage_N_MAN))</f>
        <v>2.91</v>
      </c>
      <c r="R12" s="71">
        <f t="shared" ref="R12:R21" si="3">IF(A12="",0,LOOKUP(A12,Poste,Transport_MAN))</f>
        <v>2.29</v>
      </c>
      <c r="S12" s="72">
        <f t="shared" ref="S12:S21" si="4">IF(A12=0,0,1.27)</f>
        <v>1.27</v>
      </c>
      <c r="T12" s="32">
        <f>5-(COUNTBLANK(C12:G12))</f>
        <v>5</v>
      </c>
      <c r="U12" s="36">
        <f t="shared" ref="U12:U21" si="5">(J12*P12)+(T12*Q12)+(T12*R12)+(S12*T12)</f>
        <v>879.35</v>
      </c>
    </row>
    <row r="13" spans="1:31" ht="24" customHeight="1" thickBot="1" x14ac:dyDescent="0.25">
      <c r="A13" s="47"/>
      <c r="B13" s="58"/>
      <c r="C13" s="46"/>
      <c r="D13" s="46"/>
      <c r="E13" s="46"/>
      <c r="F13" s="34"/>
      <c r="G13" s="34"/>
      <c r="H13" s="31"/>
      <c r="I13" s="31"/>
      <c r="J13" s="35">
        <f>SUM(C13:I13)</f>
        <v>0</v>
      </c>
      <c r="K13" s="40"/>
      <c r="L13" s="41"/>
      <c r="M13" s="42"/>
      <c r="N13" s="51"/>
      <c r="O13" s="5"/>
      <c r="P13" s="70">
        <f t="shared" si="1"/>
        <v>0</v>
      </c>
      <c r="Q13" s="71">
        <f>IF(A13="",0,LOOKUP(A13,Poste,Avantage_N_MAN))</f>
        <v>0</v>
      </c>
      <c r="R13" s="71">
        <f t="shared" si="3"/>
        <v>0</v>
      </c>
      <c r="S13" s="72">
        <f t="shared" si="4"/>
        <v>0</v>
      </c>
      <c r="T13" s="32">
        <f t="shared" ref="T13:T21" si="6">5-(COUNTBLANK(C13:G13))</f>
        <v>0</v>
      </c>
      <c r="U13" s="36">
        <f t="shared" si="5"/>
        <v>0</v>
      </c>
    </row>
    <row r="14" spans="1:31" ht="24" customHeight="1" thickBot="1" x14ac:dyDescent="0.25">
      <c r="A14" s="47"/>
      <c r="B14" s="47"/>
      <c r="C14" s="46"/>
      <c r="D14" s="55"/>
      <c r="E14" s="46"/>
      <c r="F14" s="57"/>
      <c r="G14" s="34"/>
      <c r="H14" s="31"/>
      <c r="I14" s="31"/>
      <c r="J14" s="35">
        <f t="shared" ref="J14:J21" si="7">SUM(C14:I14)</f>
        <v>0</v>
      </c>
      <c r="K14" s="40"/>
      <c r="L14" s="41"/>
      <c r="M14" s="42"/>
      <c r="N14" s="51"/>
      <c r="O14" s="5"/>
      <c r="P14" s="70">
        <f t="shared" si="1"/>
        <v>0</v>
      </c>
      <c r="Q14" s="71">
        <f t="shared" si="2"/>
        <v>0</v>
      </c>
      <c r="R14" s="71">
        <f t="shared" si="3"/>
        <v>0</v>
      </c>
      <c r="S14" s="72">
        <f t="shared" si="4"/>
        <v>0</v>
      </c>
      <c r="T14" s="32">
        <f t="shared" si="6"/>
        <v>0</v>
      </c>
      <c r="U14" s="36">
        <f t="shared" si="5"/>
        <v>0</v>
      </c>
    </row>
    <row r="15" spans="1:31" ht="24" customHeight="1" thickBot="1" x14ac:dyDescent="0.25">
      <c r="A15" s="49"/>
      <c r="B15" s="49"/>
      <c r="C15" s="46"/>
      <c r="D15" s="55"/>
      <c r="E15" s="46"/>
      <c r="F15" s="57"/>
      <c r="G15" s="34"/>
      <c r="H15" s="31"/>
      <c r="I15" s="31"/>
      <c r="J15" s="35">
        <f t="shared" si="7"/>
        <v>0</v>
      </c>
      <c r="K15" s="40"/>
      <c r="L15" s="41"/>
      <c r="M15" s="42"/>
      <c r="N15" s="51"/>
      <c r="O15" s="5"/>
      <c r="P15" s="70">
        <f t="shared" si="1"/>
        <v>0</v>
      </c>
      <c r="Q15" s="71">
        <f t="shared" si="2"/>
        <v>0</v>
      </c>
      <c r="R15" s="71">
        <f t="shared" si="3"/>
        <v>0</v>
      </c>
      <c r="S15" s="72">
        <f t="shared" si="4"/>
        <v>0</v>
      </c>
      <c r="T15" s="32">
        <f t="shared" si="6"/>
        <v>0</v>
      </c>
      <c r="U15" s="36">
        <f t="shared" si="5"/>
        <v>0</v>
      </c>
    </row>
    <row r="16" spans="1:31" ht="24" customHeight="1" thickBot="1" x14ac:dyDescent="0.25">
      <c r="A16" s="49"/>
      <c r="B16" s="49"/>
      <c r="C16" s="46"/>
      <c r="D16" s="46"/>
      <c r="E16" s="56"/>
      <c r="F16" s="34"/>
      <c r="G16" s="34"/>
      <c r="H16" s="31"/>
      <c r="I16" s="31"/>
      <c r="J16" s="35">
        <f t="shared" si="7"/>
        <v>0</v>
      </c>
      <c r="K16" s="40"/>
      <c r="L16" s="41"/>
      <c r="M16" s="42"/>
      <c r="N16" s="51"/>
      <c r="O16" s="5"/>
      <c r="P16" s="70">
        <f t="shared" si="1"/>
        <v>0</v>
      </c>
      <c r="Q16" s="71">
        <f t="shared" si="2"/>
        <v>0</v>
      </c>
      <c r="R16" s="71">
        <f t="shared" si="3"/>
        <v>0</v>
      </c>
      <c r="S16" s="72">
        <f t="shared" si="4"/>
        <v>0</v>
      </c>
      <c r="T16" s="32">
        <f t="shared" si="6"/>
        <v>0</v>
      </c>
      <c r="U16" s="36">
        <f t="shared" si="5"/>
        <v>0</v>
      </c>
    </row>
    <row r="17" spans="1:21" ht="24" customHeight="1" thickBot="1" x14ac:dyDescent="0.25">
      <c r="A17" s="49"/>
      <c r="B17" s="49"/>
      <c r="C17" s="46"/>
      <c r="D17" s="46"/>
      <c r="E17" s="46"/>
      <c r="F17" s="34"/>
      <c r="G17" s="34"/>
      <c r="H17" s="31"/>
      <c r="I17" s="31"/>
      <c r="J17" s="35">
        <f t="shared" si="7"/>
        <v>0</v>
      </c>
      <c r="K17" s="40"/>
      <c r="L17" s="41"/>
      <c r="M17" s="42"/>
      <c r="N17" s="51"/>
      <c r="O17" s="5"/>
      <c r="P17" s="70">
        <f t="shared" si="1"/>
        <v>0</v>
      </c>
      <c r="Q17" s="71">
        <f t="shared" si="2"/>
        <v>0</v>
      </c>
      <c r="R17" s="71">
        <f t="shared" si="3"/>
        <v>0</v>
      </c>
      <c r="S17" s="72">
        <f t="shared" si="4"/>
        <v>0</v>
      </c>
      <c r="T17" s="32">
        <f t="shared" si="6"/>
        <v>0</v>
      </c>
      <c r="U17" s="36">
        <f t="shared" si="5"/>
        <v>0</v>
      </c>
    </row>
    <row r="18" spans="1:21" ht="24" customHeight="1" thickBot="1" x14ac:dyDescent="0.25">
      <c r="A18" s="49"/>
      <c r="B18" s="49"/>
      <c r="C18" s="46"/>
      <c r="D18" s="46"/>
      <c r="E18" s="46"/>
      <c r="F18" s="34"/>
      <c r="G18" s="34"/>
      <c r="H18" s="31"/>
      <c r="I18" s="31"/>
      <c r="J18" s="35">
        <f t="shared" si="7"/>
        <v>0</v>
      </c>
      <c r="K18" s="40"/>
      <c r="L18" s="41"/>
      <c r="M18" s="42"/>
      <c r="N18" s="51"/>
      <c r="O18" s="5"/>
      <c r="P18" s="70">
        <f t="shared" si="1"/>
        <v>0</v>
      </c>
      <c r="Q18" s="71">
        <f t="shared" si="2"/>
        <v>0</v>
      </c>
      <c r="R18" s="71">
        <f t="shared" si="3"/>
        <v>0</v>
      </c>
      <c r="S18" s="72">
        <f t="shared" si="4"/>
        <v>0</v>
      </c>
      <c r="T18" s="32">
        <f t="shared" si="6"/>
        <v>0</v>
      </c>
      <c r="U18" s="36">
        <f t="shared" si="5"/>
        <v>0</v>
      </c>
    </row>
    <row r="19" spans="1:21" ht="24" customHeight="1" thickBot="1" x14ac:dyDescent="0.25">
      <c r="A19" s="49"/>
      <c r="B19" s="49"/>
      <c r="C19" s="46"/>
      <c r="D19" s="46"/>
      <c r="E19" s="46"/>
      <c r="F19" s="34"/>
      <c r="G19" s="34"/>
      <c r="H19" s="31"/>
      <c r="I19" s="31"/>
      <c r="J19" s="35">
        <f t="shared" si="7"/>
        <v>0</v>
      </c>
      <c r="K19" s="40"/>
      <c r="L19" s="41"/>
      <c r="M19" s="42"/>
      <c r="N19" s="51"/>
      <c r="O19" s="5"/>
      <c r="P19" s="70">
        <f t="shared" si="1"/>
        <v>0</v>
      </c>
      <c r="Q19" s="71">
        <f t="shared" si="2"/>
        <v>0</v>
      </c>
      <c r="R19" s="71">
        <f t="shared" si="3"/>
        <v>0</v>
      </c>
      <c r="S19" s="72">
        <f t="shared" si="4"/>
        <v>0</v>
      </c>
      <c r="T19" s="32">
        <f t="shared" si="6"/>
        <v>0</v>
      </c>
      <c r="U19" s="36">
        <f t="shared" si="5"/>
        <v>0</v>
      </c>
    </row>
    <row r="20" spans="1:21" ht="24" customHeight="1" thickBot="1" x14ac:dyDescent="0.25">
      <c r="A20" s="49"/>
      <c r="B20" s="49"/>
      <c r="C20" s="46"/>
      <c r="D20" s="46"/>
      <c r="E20" s="46"/>
      <c r="F20" s="34"/>
      <c r="G20" s="34"/>
      <c r="H20" s="31"/>
      <c r="I20" s="31"/>
      <c r="J20" s="35">
        <f t="shared" si="7"/>
        <v>0</v>
      </c>
      <c r="K20" s="40"/>
      <c r="L20" s="41"/>
      <c r="M20" s="42"/>
      <c r="N20" s="51"/>
      <c r="O20" s="5"/>
      <c r="P20" s="70">
        <f t="shared" si="1"/>
        <v>0</v>
      </c>
      <c r="Q20" s="71">
        <f t="shared" si="2"/>
        <v>0</v>
      </c>
      <c r="R20" s="71">
        <f t="shared" si="3"/>
        <v>0</v>
      </c>
      <c r="S20" s="72">
        <f t="shared" si="4"/>
        <v>0</v>
      </c>
      <c r="T20" s="32">
        <f t="shared" si="6"/>
        <v>0</v>
      </c>
      <c r="U20" s="36">
        <f t="shared" si="5"/>
        <v>0</v>
      </c>
    </row>
    <row r="21" spans="1:21" ht="24" customHeight="1" thickBot="1" x14ac:dyDescent="0.25">
      <c r="A21" s="49"/>
      <c r="B21" s="49"/>
      <c r="C21" s="46"/>
      <c r="D21" s="46"/>
      <c r="E21" s="46"/>
      <c r="F21" s="34"/>
      <c r="G21" s="34"/>
      <c r="H21" s="31"/>
      <c r="I21" s="31"/>
      <c r="J21" s="35">
        <f t="shared" si="7"/>
        <v>0</v>
      </c>
      <c r="K21" s="43"/>
      <c r="L21" s="44"/>
      <c r="M21" s="45"/>
      <c r="N21" s="52"/>
      <c r="O21" s="5"/>
      <c r="P21" s="73">
        <f t="shared" si="1"/>
        <v>0</v>
      </c>
      <c r="Q21" s="74">
        <f t="shared" si="2"/>
        <v>0</v>
      </c>
      <c r="R21" s="74">
        <f t="shared" si="3"/>
        <v>0</v>
      </c>
      <c r="S21" s="75">
        <f t="shared" si="4"/>
        <v>0</v>
      </c>
      <c r="T21" s="32">
        <f t="shared" si="6"/>
        <v>0</v>
      </c>
      <c r="U21" s="36">
        <f t="shared" si="5"/>
        <v>0</v>
      </c>
    </row>
    <row r="22" spans="1:21" ht="15" thickBot="1" x14ac:dyDescent="0.25">
      <c r="A22" s="17"/>
      <c r="B22" s="5"/>
      <c r="C22" s="5"/>
      <c r="D22" s="5"/>
      <c r="E22" s="5"/>
      <c r="F22" s="6"/>
      <c r="G22" s="6"/>
      <c r="H22" s="6"/>
      <c r="I22" s="6"/>
      <c r="J22" s="6"/>
      <c r="K22" s="6"/>
      <c r="L22" s="5"/>
      <c r="M22" s="6"/>
      <c r="N22" s="5"/>
      <c r="O22" s="14"/>
    </row>
    <row r="23" spans="1:21" ht="15" x14ac:dyDescent="0.2">
      <c r="A23" s="13"/>
      <c r="B23" s="5"/>
      <c r="C23" s="5"/>
      <c r="D23" s="18" t="s">
        <v>5</v>
      </c>
      <c r="E23" s="5"/>
      <c r="F23" s="157"/>
      <c r="G23" s="158"/>
      <c r="H23" s="158"/>
      <c r="I23" s="158"/>
      <c r="J23" s="159"/>
      <c r="K23" s="6"/>
      <c r="L23" s="5"/>
      <c r="M23" s="6"/>
      <c r="N23" s="5"/>
      <c r="O23" s="14"/>
      <c r="R23" s="168" t="s">
        <v>16</v>
      </c>
      <c r="S23" s="168"/>
      <c r="T23" s="2"/>
      <c r="U23" s="166">
        <f>SUM(U11:U22)</f>
        <v>1576</v>
      </c>
    </row>
    <row r="24" spans="1:21" ht="15" thickBot="1" x14ac:dyDescent="0.25">
      <c r="A24" s="13"/>
      <c r="B24" s="5"/>
      <c r="C24" s="5"/>
      <c r="D24" s="5"/>
      <c r="E24" s="5"/>
      <c r="F24" s="6"/>
      <c r="G24" s="6"/>
      <c r="H24" s="6"/>
      <c r="I24" s="6"/>
      <c r="J24" s="6"/>
      <c r="K24" s="6"/>
      <c r="L24" s="5"/>
      <c r="M24" s="6"/>
      <c r="N24" s="5"/>
      <c r="O24" s="14"/>
      <c r="R24" s="168"/>
      <c r="S24" s="168"/>
      <c r="T24" s="2"/>
      <c r="U24" s="167"/>
    </row>
    <row r="25" spans="1:21" x14ac:dyDescent="0.2">
      <c r="A25" s="13"/>
      <c r="B25" s="5"/>
      <c r="C25" s="5"/>
      <c r="D25" s="5"/>
      <c r="E25" s="5"/>
      <c r="F25" s="6"/>
      <c r="G25" s="6"/>
      <c r="H25" s="6"/>
      <c r="I25" s="6"/>
      <c r="J25" s="6"/>
      <c r="K25" s="6"/>
      <c r="L25" s="5"/>
      <c r="M25" s="6"/>
      <c r="N25" s="5"/>
      <c r="O25" s="14"/>
    </row>
    <row r="26" spans="1:21" x14ac:dyDescent="0.2">
      <c r="A26" s="13"/>
      <c r="B26" s="29" t="s">
        <v>11</v>
      </c>
      <c r="C26" s="5"/>
      <c r="D26" s="5"/>
      <c r="E26" s="5"/>
      <c r="F26" s="6"/>
      <c r="G26" s="6"/>
      <c r="H26" s="6"/>
      <c r="I26" s="6"/>
      <c r="J26" s="6"/>
      <c r="K26" s="6"/>
      <c r="L26" s="5"/>
      <c r="M26" s="6"/>
      <c r="N26" s="5"/>
      <c r="O26" s="14"/>
    </row>
    <row r="27" spans="1:21" x14ac:dyDescent="0.2">
      <c r="A27" s="19"/>
      <c r="B27" s="20"/>
      <c r="C27" s="20"/>
      <c r="D27" s="20"/>
      <c r="E27" s="20"/>
      <c r="F27" s="21"/>
      <c r="G27" s="21"/>
      <c r="H27" s="21"/>
      <c r="I27" s="21"/>
      <c r="J27" s="21"/>
      <c r="K27" s="21"/>
      <c r="L27" s="20"/>
      <c r="M27" s="21"/>
      <c r="N27" s="20"/>
      <c r="O27" s="22"/>
    </row>
  </sheetData>
  <mergeCells count="17">
    <mergeCell ref="K6:M6"/>
    <mergeCell ref="Z1:AB1"/>
    <mergeCell ref="AC1:AE1"/>
    <mergeCell ref="C1:N1"/>
    <mergeCell ref="C10:J10"/>
    <mergeCell ref="F23:J23"/>
    <mergeCell ref="A3:N3"/>
    <mergeCell ref="A6:B6"/>
    <mergeCell ref="C6:E6"/>
    <mergeCell ref="U23:U24"/>
    <mergeCell ref="R23:S24"/>
    <mergeCell ref="F6:G6"/>
    <mergeCell ref="I6:J6"/>
    <mergeCell ref="A5:B5"/>
    <mergeCell ref="K8:K10"/>
    <mergeCell ref="M8:M10"/>
    <mergeCell ref="L8:L10"/>
  </mergeCells>
  <phoneticPr fontId="0" type="noConversion"/>
  <conditionalFormatting sqref="C12:C13">
    <cfRule type="expression" priority="3" stopIfTrue="1">
      <formula>$C$13</formula>
    </cfRule>
  </conditionalFormatting>
  <conditionalFormatting sqref="N11:N21">
    <cfRule type="expression" dxfId="3" priority="1" stopIfTrue="1">
      <formula>"N11&lt;&gt;0"</formula>
    </cfRule>
  </conditionalFormatting>
  <dataValidations count="2">
    <dataValidation type="list" allowBlank="1" showInputMessage="1" showErrorMessage="1" sqref="N11:N21" xr:uid="{00000000-0002-0000-0000-000000000000}">
      <formula1>mission</formula1>
    </dataValidation>
    <dataValidation type="list" allowBlank="1" showInputMessage="1" showErrorMessage="1" sqref="A11:A21" xr:uid="{00000000-0002-0000-0000-000001000000}">
      <formula1>Poste</formula1>
    </dataValidation>
  </dataValidations>
  <printOptions horizontalCentered="1" verticalCentered="1"/>
  <pageMargins left="0" right="0" top="0" bottom="0" header="0.43307086614173229" footer="0.51181102362204722"/>
  <pageSetup paperSize="9" scale="99" orientation="landscape" horizontalDpi="300" verticalDpi="300" r:id="rId1"/>
  <headerFooter alignWithMargins="0"/>
  <cellWatches>
    <cellWatch r="K11"/>
  </cellWatche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Button 13">
              <controlPr defaultSize="0" print="0" autoFill="0" autoPict="0" macro="[0]!Macro1">
                <anchor moveWithCells="1" sizeWithCells="1">
                  <from>
                    <xdr:col>9</xdr:col>
                    <xdr:colOff>504825</xdr:colOff>
                    <xdr:row>0</xdr:row>
                    <xdr:rowOff>9525</xdr:rowOff>
                  </from>
                  <to>
                    <xdr:col>14</xdr:col>
                    <xdr:colOff>9525</xdr:colOff>
                    <xdr:row>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" r:id="rId5" name="Button 325">
              <controlPr defaultSize="0" print="0" autoFill="0" autoPict="0" macro="[0]!enregistrerpdf">
                <anchor moveWithCells="1" sizeWithCells="1">
                  <from>
                    <xdr:col>9</xdr:col>
                    <xdr:colOff>504825</xdr:colOff>
                    <xdr:row>3</xdr:row>
                    <xdr:rowOff>247650</xdr:rowOff>
                  </from>
                  <to>
                    <xdr:col>14</xdr:col>
                    <xdr:colOff>9525</xdr:colOff>
                    <xdr:row>4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V12"/>
  <sheetViews>
    <sheetView tabSelected="1" zoomScale="130" zoomScaleNormal="130" workbookViewId="0">
      <selection activeCell="J16" sqref="J16"/>
    </sheetView>
  </sheetViews>
  <sheetFormatPr baseColWidth="10" defaultRowHeight="12.75" x14ac:dyDescent="0.2"/>
  <cols>
    <col min="1" max="1" width="3.85546875" style="2" customWidth="1"/>
    <col min="2" max="2" width="5.140625" customWidth="1"/>
    <col min="3" max="4" width="8.28515625" customWidth="1"/>
    <col min="5" max="7" width="16.140625" customWidth="1"/>
    <col min="12" max="12" width="9.28515625" bestFit="1" customWidth="1"/>
    <col min="13" max="13" width="11.42578125" bestFit="1" customWidth="1"/>
    <col min="14" max="15" width="12.28515625" style="2" bestFit="1" customWidth="1"/>
    <col min="16" max="22" width="13.7109375" customWidth="1"/>
  </cols>
  <sheetData>
    <row r="1" spans="1:22" ht="23.25" x14ac:dyDescent="0.35">
      <c r="B1" s="182" t="s">
        <v>80</v>
      </c>
      <c r="C1" s="182"/>
      <c r="D1" s="182"/>
      <c r="E1" s="182"/>
      <c r="F1" s="182"/>
      <c r="G1" s="182"/>
      <c r="H1" s="186" t="str">
        <f>"Du"&amp;" "&amp; TEXT(P11,"jjj jj mmmm aaa")&amp;" au "&amp;TEXT((P11+4),"jjj jj mmmm aaa")</f>
        <v>Du lun 06 juin 2022 au ven 10 juin 2022</v>
      </c>
      <c r="I1" s="186"/>
      <c r="J1" s="186"/>
      <c r="K1" s="186"/>
      <c r="L1" s="186"/>
      <c r="M1" s="186"/>
      <c r="N1" s="186"/>
      <c r="O1" s="147" t="s">
        <v>84</v>
      </c>
    </row>
    <row r="2" spans="1:22" ht="4.5" customHeight="1" x14ac:dyDescent="0.35">
      <c r="B2" s="138"/>
      <c r="C2" s="138"/>
      <c r="D2" s="138"/>
      <c r="E2" s="138"/>
      <c r="F2" s="138"/>
      <c r="G2" s="138"/>
      <c r="H2" s="140"/>
      <c r="I2" s="140"/>
      <c r="J2" s="140"/>
      <c r="K2" s="140"/>
      <c r="L2" s="140"/>
      <c r="M2" s="140"/>
      <c r="N2" s="148"/>
      <c r="O2" s="149" t="s">
        <v>76</v>
      </c>
    </row>
    <row r="3" spans="1:22" ht="27.75" x14ac:dyDescent="0.35">
      <c r="B3" s="138" t="s">
        <v>85</v>
      </c>
      <c r="C3" s="138" t="s">
        <v>86</v>
      </c>
      <c r="D3" s="138"/>
      <c r="E3" s="138"/>
      <c r="F3" s="138"/>
      <c r="G3" s="138"/>
      <c r="H3" s="140"/>
      <c r="I3" s="140"/>
      <c r="J3" s="187" t="str" cm="1">
        <f t="array" ref="J3">O1&amp;" "&amp;(INT((P11-SUM(MOD(DATE(YEAR(P11-MOD(P11-2,7)+3),1,2),{1E+99;7})*{1;-1})+5)/7))</f>
        <v>SEMAINE N°  23</v>
      </c>
      <c r="K3" s="187"/>
      <c r="L3" s="187"/>
      <c r="M3" s="187"/>
      <c r="N3" s="148"/>
    </row>
    <row r="4" spans="1:22" ht="4.5" customHeight="1" x14ac:dyDescent="0.2">
      <c r="C4" s="113"/>
      <c r="K4" s="188"/>
      <c r="L4" s="188"/>
    </row>
    <row r="5" spans="1:22" ht="18" x14ac:dyDescent="0.25">
      <c r="A5" s="2">
        <v>0</v>
      </c>
      <c r="B5">
        <f>COUNTIF($A$12:$A$12,0)</f>
        <v>0</v>
      </c>
      <c r="C5" t="e">
        <f>COUNTIF(#REF!,0)</f>
        <v>#REF!</v>
      </c>
      <c r="D5" s="137" t="s">
        <v>83</v>
      </c>
      <c r="K5" s="183"/>
      <c r="L5" s="183"/>
      <c r="M5" s="2"/>
      <c r="N5" s="146"/>
      <c r="O5" s="146"/>
      <c r="P5" s="139"/>
    </row>
    <row r="6" spans="1:22" ht="6.75" customHeight="1" x14ac:dyDescent="0.25">
      <c r="C6" s="113"/>
      <c r="D6" s="137"/>
      <c r="K6" s="189"/>
      <c r="L6" s="189"/>
      <c r="M6" s="2"/>
    </row>
    <row r="7" spans="1:22" ht="18" x14ac:dyDescent="0.25">
      <c r="A7" s="2">
        <v>1</v>
      </c>
      <c r="B7">
        <f>COUNTIF($A$12:$A$12,1)</f>
        <v>1</v>
      </c>
      <c r="C7" t="e">
        <f>COUNTIF(#REF!,1)</f>
        <v>#REF!</v>
      </c>
      <c r="D7" s="137" t="s">
        <v>81</v>
      </c>
      <c r="K7" s="184"/>
      <c r="L7" s="184"/>
      <c r="N7" s="143"/>
      <c r="O7" s="144"/>
      <c r="P7" s="139"/>
    </row>
    <row r="8" spans="1:22" ht="6.75" customHeight="1" x14ac:dyDescent="0.25">
      <c r="D8" s="137"/>
      <c r="K8" s="189"/>
      <c r="L8" s="189"/>
      <c r="M8" s="2"/>
    </row>
    <row r="9" spans="1:22" ht="18" x14ac:dyDescent="0.25">
      <c r="A9" s="2">
        <v>2</v>
      </c>
      <c r="B9">
        <f>COUNTIF($A$12:$A$12,2)</f>
        <v>0</v>
      </c>
      <c r="C9" t="e">
        <f>COUNTIF(#REF!,2)</f>
        <v>#REF!</v>
      </c>
      <c r="D9" s="137" t="s">
        <v>82</v>
      </c>
      <c r="K9" s="185"/>
      <c r="L9" s="185"/>
      <c r="M9" s="2"/>
      <c r="N9" s="145"/>
      <c r="O9" s="145"/>
      <c r="P9" s="139"/>
    </row>
    <row r="10" spans="1:22" ht="6.75" customHeight="1" x14ac:dyDescent="0.25">
      <c r="D10" s="137"/>
      <c r="K10" s="141"/>
      <c r="L10" s="141"/>
    </row>
    <row r="11" spans="1:22" s="135" customFormat="1" ht="21" customHeight="1" thickBot="1" x14ac:dyDescent="0.25">
      <c r="A11" s="142"/>
      <c r="C11" s="190" t="s">
        <v>78</v>
      </c>
      <c r="D11" s="190"/>
      <c r="E11" s="135" t="s">
        <v>68</v>
      </c>
      <c r="F11" s="135" t="s">
        <v>69</v>
      </c>
      <c r="G11" s="135" t="s">
        <v>70</v>
      </c>
      <c r="H11" s="135" t="s">
        <v>71</v>
      </c>
      <c r="I11" s="135" t="s">
        <v>61</v>
      </c>
      <c r="J11" s="135" t="s">
        <v>72</v>
      </c>
      <c r="K11" s="135" t="s">
        <v>73</v>
      </c>
      <c r="L11" s="135" t="s">
        <v>74</v>
      </c>
      <c r="M11" s="135" t="s">
        <v>79</v>
      </c>
      <c r="N11" s="142" t="s">
        <v>79</v>
      </c>
      <c r="O11" s="142"/>
      <c r="P11" s="114">
        <f>[1]TOTAL!$I$2</f>
        <v>44718</v>
      </c>
      <c r="Q11" s="114">
        <f t="shared" ref="Q11:V11" si="0">P11+1</f>
        <v>44719</v>
      </c>
      <c r="R11" s="114">
        <f t="shared" si="0"/>
        <v>44720</v>
      </c>
      <c r="S11" s="114">
        <f t="shared" si="0"/>
        <v>44721</v>
      </c>
      <c r="T11" s="114">
        <f t="shared" si="0"/>
        <v>44722</v>
      </c>
      <c r="U11" s="114">
        <f t="shared" si="0"/>
        <v>44723</v>
      </c>
      <c r="V11" s="114">
        <f t="shared" si="0"/>
        <v>44724</v>
      </c>
    </row>
    <row r="12" spans="1:22" s="2" customFormat="1" ht="18" customHeight="1" x14ac:dyDescent="0.2">
      <c r="A12" s="2">
        <f>(IF(N12&gt;0,1,0))+(IF(B12=TRUE,1,0))</f>
        <v>1</v>
      </c>
      <c r="B12" s="136" t="b">
        <v>1</v>
      </c>
      <c r="C12" s="191" t="s">
        <v>75</v>
      </c>
      <c r="D12" s="192"/>
      <c r="E12" s="129" t="str">
        <f>NGAFFI_!$A$2</f>
        <v>NGAFFI</v>
      </c>
      <c r="F12" s="128" t="str">
        <f>NGAFFI_!$C$2</f>
        <v>ANTOINE MARIE</v>
      </c>
      <c r="G12" s="130" t="str">
        <f>NGAFFI_!$E$2</f>
        <v>Chef de cuisine</v>
      </c>
      <c r="H12" s="132">
        <f t="shared" ref="H12" si="1">COUNTIFS(P12:V12,"&gt;0")</f>
        <v>0</v>
      </c>
      <c r="I12" s="133">
        <f t="shared" ref="I12" si="2">IFERROR(IF(G12="",0,LOOKUP(G12,Poste,Taux_H_MAN)),0)</f>
        <v>25.03</v>
      </c>
      <c r="J12" s="133">
        <f>IF(G12="",0,LOOKUP(G12,Poste,Avantage_N_MAN))</f>
        <v>2.91</v>
      </c>
      <c r="K12" s="133">
        <f>IF(G12="",0,LOOKUP(G12,Poste,Transport_MAN))</f>
        <v>2.29</v>
      </c>
      <c r="L12" s="134">
        <f>P12+Q12+R12+S12+T12+U12+V12</f>
        <v>0</v>
      </c>
      <c r="M12" s="2">
        <f>IF(B12=TRUE,0,(H12*J12)+(H12*K12)+(I12*L12))</f>
        <v>0</v>
      </c>
      <c r="N12" s="131">
        <f>(H12*J12)+(H12*K12)+(I12*L12)</f>
        <v>0</v>
      </c>
      <c r="O12" s="125"/>
      <c r="P12" s="126">
        <f>NGAFFI_!$B$36</f>
        <v>0</v>
      </c>
      <c r="Q12" s="126">
        <f>NGAFFI_!$C$36</f>
        <v>0</v>
      </c>
      <c r="R12" s="126">
        <f>NGAFFI_!$D$36</f>
        <v>0</v>
      </c>
      <c r="S12" s="126">
        <f>NGAFFI_!$E$36</f>
        <v>0</v>
      </c>
      <c r="T12" s="126">
        <f>NGAFFI_!$F$36</f>
        <v>0</v>
      </c>
      <c r="U12" s="126"/>
      <c r="V12" s="127"/>
    </row>
  </sheetData>
  <mergeCells count="11">
    <mergeCell ref="C11:D11"/>
    <mergeCell ref="C12:D12"/>
    <mergeCell ref="B1:G1"/>
    <mergeCell ref="K5:L5"/>
    <mergeCell ref="K7:L7"/>
    <mergeCell ref="K9:L9"/>
    <mergeCell ref="H1:N1"/>
    <mergeCell ref="J3:M3"/>
    <mergeCell ref="K4:L4"/>
    <mergeCell ref="K6:L6"/>
    <mergeCell ref="K8:L8"/>
  </mergeCells>
  <conditionalFormatting sqref="C12:L12">
    <cfRule type="expression" dxfId="2" priority="3" stopIfTrue="1">
      <formula>$B12=TRUE</formula>
    </cfRule>
  </conditionalFormatting>
  <conditionalFormatting sqref="D5">
    <cfRule type="expression" dxfId="1" priority="2" stopIfTrue="1">
      <formula>$K5&lt;=0</formula>
    </cfRule>
  </conditionalFormatting>
  <conditionalFormatting sqref="D6:D10">
    <cfRule type="expression" dxfId="0" priority="1" stopIfTrue="1">
      <formula>$K6&lt;=0</formula>
    </cfRule>
  </conditionalFormatting>
  <hyperlinks>
    <hyperlink ref="C12:D12" location="NGAFFI_!A1" display="MANPOWER" xr:uid="{00000000-0004-0000-0100-000000000000}"/>
  </hyperlinks>
  <printOptions horizontalCentered="1" verticalCentered="1"/>
  <pageMargins left="0.11811023622047245" right="0.31496062992125984" top="0.55118110236220474" bottom="0.15748031496062992" header="0.31496062992125984" footer="0.31496062992125984"/>
  <pageSetup paperSize="9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Check Box 1">
              <controlPr defaultSize="0" autoFill="0" autoLine="0" autoPict="0" altText="_x000a_">
                <anchor moveWithCells="1">
                  <from>
                    <xdr:col>1</xdr:col>
                    <xdr:colOff>85725</xdr:colOff>
                    <xdr:row>12</xdr:row>
                    <xdr:rowOff>0</xdr:rowOff>
                  </from>
                  <to>
                    <xdr:col>2</xdr:col>
                    <xdr:colOff>85725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5" name="Check Box 3">
              <controlPr defaultSize="0" autoFill="0" autoLine="0" autoPict="0" altText="_x000a_">
                <anchor moveWithCells="1">
                  <from>
                    <xdr:col>1</xdr:col>
                    <xdr:colOff>85725</xdr:colOff>
                    <xdr:row>12</xdr:row>
                    <xdr:rowOff>0</xdr:rowOff>
                  </from>
                  <to>
                    <xdr:col>2</xdr:col>
                    <xdr:colOff>114300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6" name="Check Box 4">
              <controlPr defaultSize="0" autoFill="0" autoLine="0" autoPict="0" altText="_x000a_">
                <anchor moveWithCells="1">
                  <from>
                    <xdr:col>1</xdr:col>
                    <xdr:colOff>85725</xdr:colOff>
                    <xdr:row>12</xdr:row>
                    <xdr:rowOff>0</xdr:rowOff>
                  </from>
                  <to>
                    <xdr:col>2</xdr:col>
                    <xdr:colOff>85725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7" name="Check Box 5">
              <controlPr defaultSize="0" autoFill="0" autoLine="0" autoPict="0" altText="_x000a_">
                <anchor moveWithCells="1">
                  <from>
                    <xdr:col>1</xdr:col>
                    <xdr:colOff>85725</xdr:colOff>
                    <xdr:row>12</xdr:row>
                    <xdr:rowOff>0</xdr:rowOff>
                  </from>
                  <to>
                    <xdr:col>2</xdr:col>
                    <xdr:colOff>114300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8" name="Check Box 6">
              <controlPr defaultSize="0" autoFill="0" autoLine="0" autoPict="0" altText="_x000a_">
                <anchor moveWithCells="1">
                  <from>
                    <xdr:col>1</xdr:col>
                    <xdr:colOff>85725</xdr:colOff>
                    <xdr:row>12</xdr:row>
                    <xdr:rowOff>0</xdr:rowOff>
                  </from>
                  <to>
                    <xdr:col>2</xdr:col>
                    <xdr:colOff>85725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9" name="Check Box 7">
              <controlPr defaultSize="0" autoFill="0" autoLine="0" autoPict="0" altText="_x000a_">
                <anchor moveWithCells="1">
                  <from>
                    <xdr:col>1</xdr:col>
                    <xdr:colOff>85725</xdr:colOff>
                    <xdr:row>12</xdr:row>
                    <xdr:rowOff>0</xdr:rowOff>
                  </from>
                  <to>
                    <xdr:col>2</xdr:col>
                    <xdr:colOff>114300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10" name="Check Box 8">
              <controlPr defaultSize="0" autoFill="0" autoLine="0" autoPict="0" altText="_x000a_">
                <anchor moveWithCells="1">
                  <from>
                    <xdr:col>1</xdr:col>
                    <xdr:colOff>85725</xdr:colOff>
                    <xdr:row>12</xdr:row>
                    <xdr:rowOff>0</xdr:rowOff>
                  </from>
                  <to>
                    <xdr:col>2</xdr:col>
                    <xdr:colOff>85725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9" r:id="rId11" name="Check Box 9">
              <controlPr defaultSize="0" autoFill="0" autoLine="0" autoPict="0" altText="_x000a_">
                <anchor moveWithCells="1">
                  <from>
                    <xdr:col>1</xdr:col>
                    <xdr:colOff>85725</xdr:colOff>
                    <xdr:row>12</xdr:row>
                    <xdr:rowOff>0</xdr:rowOff>
                  </from>
                  <to>
                    <xdr:col>2</xdr:col>
                    <xdr:colOff>85725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0" r:id="rId12" name="Check Box 10">
              <controlPr defaultSize="0" autoFill="0" autoLine="0" autoPict="0" altText="_x000a_">
                <anchor moveWithCells="1">
                  <from>
                    <xdr:col>1</xdr:col>
                    <xdr:colOff>66675</xdr:colOff>
                    <xdr:row>12</xdr:row>
                    <xdr:rowOff>0</xdr:rowOff>
                  </from>
                  <to>
                    <xdr:col>2</xdr:col>
                    <xdr:colOff>66675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1" r:id="rId13" name="Check Box 11">
              <controlPr defaultSize="0" autoFill="0" autoLine="0" autoPict="0" altText="_x000a_">
                <anchor moveWithCells="1">
                  <from>
                    <xdr:col>1</xdr:col>
                    <xdr:colOff>66675</xdr:colOff>
                    <xdr:row>12</xdr:row>
                    <xdr:rowOff>0</xdr:rowOff>
                  </from>
                  <to>
                    <xdr:col>2</xdr:col>
                    <xdr:colOff>66675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2" r:id="rId14" name="Check Box 12">
              <controlPr defaultSize="0" autoFill="0" autoLine="0" autoPict="0" altText="_x000a_">
                <anchor moveWithCells="1">
                  <from>
                    <xdr:col>1</xdr:col>
                    <xdr:colOff>85725</xdr:colOff>
                    <xdr:row>12</xdr:row>
                    <xdr:rowOff>0</xdr:rowOff>
                  </from>
                  <to>
                    <xdr:col>2</xdr:col>
                    <xdr:colOff>85725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3" r:id="rId15" name="Check Box 13">
              <controlPr defaultSize="0" autoFill="0" autoLine="0" autoPict="0" altText="_x000a_">
                <anchor moveWithCells="1">
                  <from>
                    <xdr:col>1</xdr:col>
                    <xdr:colOff>66675</xdr:colOff>
                    <xdr:row>12</xdr:row>
                    <xdr:rowOff>0</xdr:rowOff>
                  </from>
                  <to>
                    <xdr:col>2</xdr:col>
                    <xdr:colOff>66675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4" r:id="rId16" name="Check Box 14">
              <controlPr defaultSize="0" autoFill="0" autoLine="0" autoPict="0" altText="_x000a_">
                <anchor moveWithCells="1">
                  <from>
                    <xdr:col>1</xdr:col>
                    <xdr:colOff>66675</xdr:colOff>
                    <xdr:row>12</xdr:row>
                    <xdr:rowOff>0</xdr:rowOff>
                  </from>
                  <to>
                    <xdr:col>2</xdr:col>
                    <xdr:colOff>66675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5" r:id="rId17" name="Check Box 15">
              <controlPr defaultSize="0" autoFill="0" autoLine="0" autoPict="0" altText="_x000a_">
                <anchor moveWithCells="1">
                  <from>
                    <xdr:col>1</xdr:col>
                    <xdr:colOff>66675</xdr:colOff>
                    <xdr:row>12</xdr:row>
                    <xdr:rowOff>0</xdr:rowOff>
                  </from>
                  <to>
                    <xdr:col>2</xdr:col>
                    <xdr:colOff>66675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6" r:id="rId18" name="Check Box 16">
              <controlPr defaultSize="0" autoFill="0" autoLine="0" autoPict="0" altText="_x000a_">
                <anchor moveWithCells="1">
                  <from>
                    <xdr:col>1</xdr:col>
                    <xdr:colOff>66675</xdr:colOff>
                    <xdr:row>12</xdr:row>
                    <xdr:rowOff>0</xdr:rowOff>
                  </from>
                  <to>
                    <xdr:col>2</xdr:col>
                    <xdr:colOff>66675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7" r:id="rId19" name="Check Box 17">
              <controlPr defaultSize="0" autoFill="0" autoLine="0" autoPict="0" altText="_x000a_">
                <anchor moveWithCells="1">
                  <from>
                    <xdr:col>1</xdr:col>
                    <xdr:colOff>66675</xdr:colOff>
                    <xdr:row>12</xdr:row>
                    <xdr:rowOff>0</xdr:rowOff>
                  </from>
                  <to>
                    <xdr:col>2</xdr:col>
                    <xdr:colOff>66675</xdr:colOff>
                    <xdr:row>13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8" r:id="rId20" name="Check Box 18">
              <controlPr defaultSize="0" autoFill="0" autoLine="0" autoPict="0" altText="_x000a_">
                <anchor moveWithCells="1">
                  <from>
                    <xdr:col>1</xdr:col>
                    <xdr:colOff>66675</xdr:colOff>
                    <xdr:row>12</xdr:row>
                    <xdr:rowOff>0</xdr:rowOff>
                  </from>
                  <to>
                    <xdr:col>2</xdr:col>
                    <xdr:colOff>66675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9" r:id="rId21" name="Check Box 19">
              <controlPr defaultSize="0" autoFill="0" autoLine="0" autoPict="0" altText="_x000a_">
                <anchor moveWithCells="1">
                  <from>
                    <xdr:col>1</xdr:col>
                    <xdr:colOff>76200</xdr:colOff>
                    <xdr:row>12</xdr:row>
                    <xdr:rowOff>0</xdr:rowOff>
                  </from>
                  <to>
                    <xdr:col>2</xdr:col>
                    <xdr:colOff>76200</xdr:colOff>
                    <xdr:row>13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0" r:id="rId22" name="Check Box 20">
              <controlPr defaultSize="0" autoFill="0" autoLine="0" autoPict="0" altText="_x000a_">
                <anchor moveWithCells="1">
                  <from>
                    <xdr:col>1</xdr:col>
                    <xdr:colOff>76200</xdr:colOff>
                    <xdr:row>12</xdr:row>
                    <xdr:rowOff>0</xdr:rowOff>
                  </from>
                  <to>
                    <xdr:col>2</xdr:col>
                    <xdr:colOff>76200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1" r:id="rId23" name="Check Box 21">
              <controlPr defaultSize="0" autoFill="0" autoLine="0" autoPict="0" altText="_x000a_">
                <anchor moveWithCells="1">
                  <from>
                    <xdr:col>1</xdr:col>
                    <xdr:colOff>85725</xdr:colOff>
                    <xdr:row>12</xdr:row>
                    <xdr:rowOff>0</xdr:rowOff>
                  </from>
                  <to>
                    <xdr:col>2</xdr:col>
                    <xdr:colOff>85725</xdr:colOff>
                    <xdr:row>13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2" r:id="rId24" name="Check Box 22">
              <controlPr defaultSize="0" autoFill="0" autoLine="0" autoPict="0" altText="_x000a_">
                <anchor moveWithCells="1">
                  <from>
                    <xdr:col>1</xdr:col>
                    <xdr:colOff>85725</xdr:colOff>
                    <xdr:row>11</xdr:row>
                    <xdr:rowOff>0</xdr:rowOff>
                  </from>
                  <to>
                    <xdr:col>2</xdr:col>
                    <xdr:colOff>76200</xdr:colOff>
                    <xdr:row>11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3" r:id="rId25" name="Button 23">
              <controlPr defaultSize="0" print="0" autoFill="0" autoPict="0" macro="[0]!RenommeFichier">
                <anchor moveWithCells="1" sizeWithCells="1">
                  <from>
                    <xdr:col>6</xdr:col>
                    <xdr:colOff>495300</xdr:colOff>
                    <xdr:row>4</xdr:row>
                    <xdr:rowOff>57150</xdr:rowOff>
                  </from>
                  <to>
                    <xdr:col>10</xdr:col>
                    <xdr:colOff>628650</xdr:colOff>
                    <xdr:row>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I64"/>
  <sheetViews>
    <sheetView workbookViewId="0">
      <selection activeCell="B21" sqref="B21"/>
    </sheetView>
  </sheetViews>
  <sheetFormatPr baseColWidth="10" defaultColWidth="11.5703125" defaultRowHeight="12.75" x14ac:dyDescent="0.2"/>
  <cols>
    <col min="1" max="1" width="17.28515625" style="80" customWidth="1"/>
    <col min="2" max="8" width="11" style="80" customWidth="1"/>
    <col min="9" max="9" width="18" style="80" hidden="1" customWidth="1"/>
    <col min="10" max="10" width="7.28515625" style="108" customWidth="1"/>
    <col min="11" max="11" width="20.7109375" style="108" customWidth="1"/>
    <col min="12" max="35" width="11.5703125" style="108"/>
    <col min="36" max="16384" width="11.5703125" style="80"/>
  </cols>
  <sheetData>
    <row r="1" spans="1:35" ht="16.149999999999999" customHeight="1" x14ac:dyDescent="0.25">
      <c r="A1" s="223" t="s">
        <v>58</v>
      </c>
      <c r="B1" s="223"/>
      <c r="C1" s="223" t="s">
        <v>59</v>
      </c>
      <c r="D1" s="223"/>
      <c r="E1" s="223" t="s">
        <v>57</v>
      </c>
      <c r="F1" s="223"/>
      <c r="G1" s="225" t="s">
        <v>60</v>
      </c>
      <c r="H1" s="225"/>
      <c r="J1" s="193" t="str">
        <f>TEXT(G2,"jjj")</f>
        <v>lun</v>
      </c>
      <c r="K1" s="193"/>
      <c r="L1" s="193"/>
      <c r="M1" s="193"/>
      <c r="N1" s="193"/>
      <c r="O1" s="193"/>
      <c r="P1" s="193"/>
      <c r="Q1" s="193"/>
    </row>
    <row r="2" spans="1:35" s="99" customFormat="1" ht="13.15" customHeight="1" x14ac:dyDescent="0.2">
      <c r="A2" s="221" t="s">
        <v>66</v>
      </c>
      <c r="B2" s="221"/>
      <c r="C2" s="221" t="s">
        <v>67</v>
      </c>
      <c r="D2" s="221"/>
      <c r="E2" s="224" t="s">
        <v>33</v>
      </c>
      <c r="F2" s="224"/>
      <c r="G2" s="226">
        <v>44746</v>
      </c>
      <c r="H2" s="224"/>
      <c r="J2" s="193"/>
      <c r="K2" s="193"/>
      <c r="L2" s="193"/>
      <c r="M2" s="193"/>
      <c r="N2" s="193"/>
      <c r="O2" s="193"/>
      <c r="P2" s="193"/>
      <c r="Q2" s="193"/>
      <c r="R2" s="109"/>
      <c r="S2" s="109"/>
      <c r="T2" s="109"/>
      <c r="U2" s="109"/>
      <c r="V2" s="109"/>
      <c r="W2" s="109"/>
      <c r="X2" s="109"/>
      <c r="Y2" s="109"/>
      <c r="Z2" s="109"/>
      <c r="AA2" s="109"/>
      <c r="AB2" s="109"/>
      <c r="AC2" s="109"/>
      <c r="AD2" s="109"/>
      <c r="AE2" s="109"/>
      <c r="AF2" s="109"/>
      <c r="AG2" s="109"/>
      <c r="AH2" s="109"/>
      <c r="AI2" s="109"/>
    </row>
    <row r="3" spans="1:35" s="99" customFormat="1" ht="13.15" customHeight="1" x14ac:dyDescent="0.2">
      <c r="A3" s="221"/>
      <c r="B3" s="221"/>
      <c r="C3" s="221"/>
      <c r="D3" s="221"/>
      <c r="E3" s="224"/>
      <c r="F3" s="224"/>
      <c r="G3" s="224"/>
      <c r="H3" s="224"/>
      <c r="J3" s="109"/>
      <c r="K3" s="109">
        <f>TOTAL!P11</f>
        <v>44718</v>
      </c>
      <c r="L3" s="109"/>
      <c r="M3" s="109"/>
      <c r="N3" s="109"/>
      <c r="O3" s="109"/>
      <c r="P3" s="109"/>
      <c r="Q3" s="109"/>
      <c r="R3" s="109"/>
      <c r="S3" s="109"/>
      <c r="T3" s="109"/>
      <c r="U3" s="109"/>
      <c r="V3" s="109"/>
      <c r="W3" s="109"/>
      <c r="X3" s="109"/>
      <c r="Y3" s="109"/>
      <c r="Z3" s="109"/>
      <c r="AA3" s="109"/>
      <c r="AB3" s="109"/>
      <c r="AC3" s="109"/>
      <c r="AD3" s="109"/>
      <c r="AE3" s="109"/>
      <c r="AF3" s="109"/>
      <c r="AG3" s="109"/>
      <c r="AH3" s="109"/>
      <c r="AI3" s="109"/>
    </row>
    <row r="4" spans="1:35" x14ac:dyDescent="0.2">
      <c r="D4" s="98" t="s">
        <v>61</v>
      </c>
      <c r="E4" s="194">
        <f>IF(E2="",0,LOOKUP(E2,Poste,Taux_H_MAN))</f>
        <v>25.03</v>
      </c>
      <c r="F4" s="194"/>
      <c r="K4" s="110"/>
    </row>
    <row r="5" spans="1:35" x14ac:dyDescent="0.2">
      <c r="D5" s="98" t="s">
        <v>62</v>
      </c>
      <c r="E5" s="194">
        <f>IF(E2="",0,LOOKUP(E2,Poste,Avantage_N_MAN))</f>
        <v>2.91</v>
      </c>
      <c r="F5" s="194"/>
    </row>
    <row r="6" spans="1:35" x14ac:dyDescent="0.2">
      <c r="D6" s="98" t="s">
        <v>63</v>
      </c>
      <c r="E6" s="194">
        <f>IF(E2="",0,LOOKUP(E2,Poste,Transport_MAN))</f>
        <v>2.29</v>
      </c>
      <c r="F6" s="194"/>
    </row>
    <row r="9" spans="1:35" ht="22.5" x14ac:dyDescent="0.2">
      <c r="A9" s="81"/>
    </row>
    <row r="10" spans="1:35" ht="15.75" x14ac:dyDescent="0.2">
      <c r="A10" s="82"/>
    </row>
    <row r="11" spans="1:35" x14ac:dyDescent="0.2">
      <c r="A11" s="83"/>
    </row>
    <row r="12" spans="1:35" ht="15.75" x14ac:dyDescent="0.2">
      <c r="A12" s="84"/>
    </row>
    <row r="13" spans="1:35" ht="25.5" x14ac:dyDescent="0.35">
      <c r="A13" s="205" t="s">
        <v>54</v>
      </c>
      <c r="B13" s="205"/>
      <c r="C13" s="205"/>
      <c r="D13" s="205"/>
      <c r="E13" s="205"/>
      <c r="F13" s="205"/>
      <c r="G13" s="205"/>
      <c r="H13" s="205"/>
    </row>
    <row r="14" spans="1:35" s="86" customFormat="1" ht="12.6" customHeight="1" x14ac:dyDescent="0.35">
      <c r="A14" s="85"/>
      <c r="B14" s="85"/>
      <c r="C14" s="85"/>
      <c r="D14" s="85"/>
      <c r="E14" s="85"/>
      <c r="F14" s="85"/>
      <c r="G14" s="85"/>
      <c r="H14" s="85"/>
      <c r="J14" s="111"/>
      <c r="K14" s="111"/>
      <c r="L14" s="111"/>
      <c r="M14" s="111"/>
      <c r="N14" s="111"/>
      <c r="O14" s="111"/>
      <c r="P14" s="111"/>
      <c r="Q14" s="111"/>
      <c r="R14" s="111"/>
      <c r="S14" s="111"/>
      <c r="T14" s="111"/>
      <c r="U14" s="111"/>
      <c r="V14" s="111"/>
      <c r="W14" s="111"/>
      <c r="X14" s="111"/>
      <c r="Y14" s="111"/>
      <c r="Z14" s="111"/>
      <c r="AA14" s="111"/>
      <c r="AB14" s="111"/>
      <c r="AC14" s="111"/>
      <c r="AD14" s="111"/>
      <c r="AE14" s="111"/>
      <c r="AF14" s="111"/>
      <c r="AG14" s="111"/>
      <c r="AH14" s="111"/>
      <c r="AI14" s="111"/>
    </row>
    <row r="15" spans="1:35" s="86" customFormat="1" ht="18" customHeight="1" x14ac:dyDescent="0.35">
      <c r="A15" s="85"/>
      <c r="B15" s="85"/>
      <c r="C15" s="85"/>
      <c r="D15" s="85"/>
      <c r="E15" s="206" t="s">
        <v>55</v>
      </c>
      <c r="F15" s="207"/>
      <c r="G15" s="87">
        <f>INT((B34-SUM(MOD(DATE(YEAR(B34-MOD(B34-2,7)+3),1,2),{1E+99;7})*{1;-1})+5)/7)</f>
        <v>23</v>
      </c>
      <c r="H15" s="85"/>
      <c r="J15" s="111" t="str">
        <f>TEXT(G15,"jj")</f>
        <v>23</v>
      </c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111"/>
      <c r="AC15" s="111"/>
      <c r="AD15" s="111"/>
      <c r="AE15" s="111"/>
      <c r="AF15" s="111"/>
      <c r="AG15" s="111"/>
      <c r="AH15" s="111"/>
      <c r="AI15" s="111"/>
    </row>
    <row r="16" spans="1:35" ht="12.6" customHeight="1" x14ac:dyDescent="0.2"/>
    <row r="17" spans="1:8" ht="25.9" customHeight="1" x14ac:dyDescent="0.2">
      <c r="A17" s="203" t="s">
        <v>35</v>
      </c>
      <c r="B17" s="203"/>
      <c r="C17" s="203"/>
      <c r="D17" s="203"/>
      <c r="E17" s="203"/>
      <c r="F17" s="203"/>
      <c r="G17" s="203"/>
      <c r="H17" s="203"/>
    </row>
    <row r="18" spans="1:8" ht="20.25" x14ac:dyDescent="0.2">
      <c r="A18" s="204" t="s">
        <v>36</v>
      </c>
      <c r="B18" s="204"/>
      <c r="C18" s="204"/>
      <c r="D18" s="204"/>
      <c r="E18" s="204"/>
      <c r="F18" s="204"/>
      <c r="G18" s="204"/>
      <c r="H18" s="204"/>
    </row>
    <row r="19" spans="1:8" x14ac:dyDescent="0.2">
      <c r="B19" s="88"/>
      <c r="C19" s="88"/>
      <c r="D19" s="88"/>
      <c r="E19" s="88"/>
      <c r="F19" s="98"/>
    </row>
    <row r="20" spans="1:8" x14ac:dyDescent="0.2">
      <c r="B20" s="216"/>
      <c r="C20" s="216"/>
      <c r="D20" s="216"/>
    </row>
    <row r="21" spans="1:8" x14ac:dyDescent="0.2">
      <c r="B21" s="89"/>
      <c r="C21" s="89"/>
      <c r="D21" s="89"/>
    </row>
    <row r="22" spans="1:8" x14ac:dyDescent="0.2">
      <c r="B22" s="216"/>
      <c r="C22" s="216"/>
      <c r="D22" s="216"/>
    </row>
    <row r="23" spans="1:8" x14ac:dyDescent="0.2">
      <c r="B23" s="89"/>
      <c r="C23" s="90"/>
      <c r="D23" s="90"/>
    </row>
    <row r="24" spans="1:8" x14ac:dyDescent="0.2">
      <c r="B24" s="79"/>
      <c r="C24" s="90"/>
      <c r="D24" s="90"/>
    </row>
    <row r="25" spans="1:8" ht="15.75" x14ac:dyDescent="0.2">
      <c r="A25" s="82"/>
    </row>
    <row r="26" spans="1:8" ht="16.5" thickBot="1" x14ac:dyDescent="0.25">
      <c r="A26" s="200" t="s">
        <v>37</v>
      </c>
      <c r="B26" s="200"/>
      <c r="C26" s="200"/>
      <c r="D26" s="200"/>
      <c r="E26" s="200"/>
      <c r="F26" s="200"/>
      <c r="G26" s="200"/>
      <c r="H26" s="200"/>
    </row>
    <row r="27" spans="1:8" ht="13.5" thickTop="1" x14ac:dyDescent="0.2">
      <c r="A27" s="213"/>
      <c r="B27" s="213"/>
      <c r="C27" s="213"/>
      <c r="D27" s="213"/>
      <c r="E27" s="213"/>
      <c r="F27" s="213"/>
      <c r="G27" s="213"/>
      <c r="H27" s="213"/>
    </row>
    <row r="28" spans="1:8" ht="13.15" customHeight="1" x14ac:dyDescent="0.2">
      <c r="A28" s="201" t="s">
        <v>38</v>
      </c>
      <c r="B28" s="201"/>
      <c r="C28" s="202"/>
      <c r="D28" s="202"/>
      <c r="E28" s="202"/>
      <c r="F28" s="202"/>
      <c r="G28" s="202"/>
      <c r="H28" s="202"/>
    </row>
    <row r="29" spans="1:8" x14ac:dyDescent="0.2">
      <c r="A29" s="198"/>
      <c r="B29" s="198"/>
      <c r="C29" s="198"/>
      <c r="D29" s="198"/>
      <c r="E29" s="198"/>
      <c r="F29" s="198"/>
      <c r="G29" s="198"/>
      <c r="H29" s="198"/>
    </row>
    <row r="30" spans="1:8" x14ac:dyDescent="0.2">
      <c r="A30" s="199"/>
      <c r="B30" s="199"/>
      <c r="C30" s="199"/>
      <c r="D30" s="199"/>
      <c r="E30" s="199"/>
      <c r="F30" s="199"/>
      <c r="G30" s="199"/>
      <c r="H30" s="199"/>
    </row>
    <row r="31" spans="1:8" ht="25.9" customHeight="1" thickBot="1" x14ac:dyDescent="0.25">
      <c r="A31" s="200" t="s">
        <v>64</v>
      </c>
      <c r="B31" s="200"/>
      <c r="C31" s="200"/>
      <c r="D31" s="200"/>
      <c r="E31" s="200"/>
      <c r="F31" s="200"/>
      <c r="G31" s="200"/>
      <c r="H31" s="200"/>
    </row>
    <row r="32" spans="1:8" ht="14.25" thickTop="1" thickBot="1" x14ac:dyDescent="0.25">
      <c r="A32" s="222"/>
      <c r="B32" s="222"/>
      <c r="C32" s="222"/>
      <c r="D32" s="222"/>
      <c r="E32" s="222"/>
      <c r="F32" s="222"/>
      <c r="G32" s="222"/>
      <c r="H32" s="222"/>
    </row>
    <row r="33" spans="1:10" ht="14.25" thickTop="1" thickBot="1" x14ac:dyDescent="0.25">
      <c r="A33" s="92"/>
      <c r="B33" s="93" t="s">
        <v>39</v>
      </c>
      <c r="C33" s="93" t="s">
        <v>40</v>
      </c>
      <c r="D33" s="93" t="s">
        <v>41</v>
      </c>
      <c r="E33" s="93" t="s">
        <v>42</v>
      </c>
      <c r="F33" s="93" t="s">
        <v>43</v>
      </c>
      <c r="G33" s="103" t="s">
        <v>44</v>
      </c>
      <c r="H33" s="104" t="s">
        <v>45</v>
      </c>
    </row>
    <row r="34" spans="1:10" ht="17.25" thickTop="1" thickBot="1" x14ac:dyDescent="0.25">
      <c r="A34" s="94" t="s">
        <v>46</v>
      </c>
      <c r="B34" s="209">
        <f>K3</f>
        <v>44718</v>
      </c>
      <c r="C34" s="211">
        <f>B34+1</f>
        <v>44719</v>
      </c>
      <c r="D34" s="211">
        <f>C34+1</f>
        <v>44720</v>
      </c>
      <c r="E34" s="211">
        <f>+D34+1</f>
        <v>44721</v>
      </c>
      <c r="F34" s="211">
        <f>+E34+1</f>
        <v>44722</v>
      </c>
      <c r="G34" s="219">
        <f>+F34+1</f>
        <v>44723</v>
      </c>
      <c r="H34" s="195">
        <f>+G34+1</f>
        <v>44724</v>
      </c>
    </row>
    <row r="35" spans="1:10" ht="17.45" customHeight="1" thickTop="1" thickBot="1" x14ac:dyDescent="0.25">
      <c r="A35" s="97" t="s">
        <v>47</v>
      </c>
      <c r="B35" s="210"/>
      <c r="C35" s="212"/>
      <c r="D35" s="212"/>
      <c r="E35" s="212"/>
      <c r="F35" s="212"/>
      <c r="G35" s="220"/>
      <c r="H35" s="196"/>
    </row>
    <row r="36" spans="1:10" ht="17.45" customHeight="1" thickTop="1" thickBot="1" x14ac:dyDescent="0.3">
      <c r="A36" s="95">
        <f>B36+C36+D36+E36+F36+G36+H36</f>
        <v>0</v>
      </c>
      <c r="B36" s="107"/>
      <c r="C36" s="107"/>
      <c r="D36" s="107"/>
      <c r="E36" s="107"/>
      <c r="F36" s="107"/>
      <c r="G36" s="105"/>
      <c r="H36" s="106"/>
      <c r="I36" s="102">
        <f>5-(COUNTBLANK(B36:F36))</f>
        <v>0</v>
      </c>
      <c r="J36" s="112">
        <f>(A36*$E$4)+(I36*$E$5)+(I36*$E$6)</f>
        <v>0</v>
      </c>
    </row>
    <row r="37" spans="1:10" ht="17.45" customHeight="1" thickBot="1" x14ac:dyDescent="0.3">
      <c r="A37" s="95">
        <f>B37+C37+D37+E37+F37+G37+H37</f>
        <v>0</v>
      </c>
      <c r="B37" s="107"/>
      <c r="C37" s="107"/>
      <c r="D37" s="107"/>
      <c r="E37" s="107"/>
      <c r="F37" s="107"/>
      <c r="G37" s="105"/>
      <c r="H37" s="106"/>
      <c r="I37" s="102">
        <f>5-(COUNTBLANK(B37:F37))</f>
        <v>0</v>
      </c>
      <c r="J37" s="112">
        <f>(A37*$E$4)+(I37*$E$5)+(I37*$E$6)</f>
        <v>0</v>
      </c>
    </row>
    <row r="38" spans="1:10" ht="17.45" customHeight="1" thickBot="1" x14ac:dyDescent="0.3">
      <c r="A38" s="95">
        <f>B38+C38+D38+E38+F38+G38+H38</f>
        <v>0</v>
      </c>
      <c r="B38" s="107"/>
      <c r="C38" s="107"/>
      <c r="D38" s="107"/>
      <c r="E38" s="107"/>
      <c r="F38" s="107"/>
      <c r="G38" s="105"/>
      <c r="H38" s="106"/>
      <c r="I38" s="102">
        <f>5-(COUNTBLANK(B38:F38))</f>
        <v>0</v>
      </c>
      <c r="J38" s="112">
        <f>(A38*$E$4)+(I38*$E$5)+(I38*$E$6)</f>
        <v>0</v>
      </c>
    </row>
    <row r="39" spans="1:10" ht="17.45" customHeight="1" thickBot="1" x14ac:dyDescent="0.3">
      <c r="A39" s="95">
        <f>B39+C39+D39+E39+F39+G39+H39</f>
        <v>0</v>
      </c>
      <c r="B39" s="107"/>
      <c r="C39" s="107"/>
      <c r="D39" s="107"/>
      <c r="E39" s="107"/>
      <c r="F39" s="107"/>
      <c r="G39" s="105"/>
      <c r="H39" s="106"/>
      <c r="I39" s="102">
        <f>5-(COUNTBLANK(B39:F39))</f>
        <v>0</v>
      </c>
      <c r="J39" s="112">
        <f>(A39*$E$4)+(I39*$E$5)+(I39*$E$6)</f>
        <v>0</v>
      </c>
    </row>
    <row r="40" spans="1:10" x14ac:dyDescent="0.2">
      <c r="A40" s="218"/>
      <c r="B40" s="218"/>
      <c r="C40" s="218"/>
      <c r="D40" s="218"/>
      <c r="E40" s="218"/>
      <c r="F40" s="218"/>
      <c r="G40" s="218"/>
      <c r="H40" s="218"/>
    </row>
    <row r="41" spans="1:10" ht="16.5" thickBot="1" x14ac:dyDescent="0.25">
      <c r="A41" s="200" t="s">
        <v>48</v>
      </c>
      <c r="B41" s="200"/>
      <c r="C41" s="200"/>
      <c r="D41" s="200"/>
      <c r="E41" s="200"/>
      <c r="F41" s="200"/>
      <c r="G41" s="200"/>
      <c r="H41" s="200"/>
    </row>
    <row r="42" spans="1:10" ht="13.5" thickTop="1" x14ac:dyDescent="0.2">
      <c r="A42" s="213"/>
      <c r="B42" s="213"/>
      <c r="C42" s="213"/>
      <c r="D42" s="213"/>
      <c r="E42" s="213"/>
      <c r="F42" s="213"/>
      <c r="G42" s="213"/>
      <c r="H42" s="213"/>
    </row>
    <row r="43" spans="1:10" ht="13.15" customHeight="1" x14ac:dyDescent="0.2">
      <c r="A43" s="208" t="s">
        <v>49</v>
      </c>
      <c r="B43" s="208"/>
      <c r="C43" s="208"/>
      <c r="D43" s="197"/>
      <c r="E43" s="197"/>
      <c r="F43" s="197"/>
      <c r="G43" s="91"/>
      <c r="H43" s="91"/>
    </row>
    <row r="44" spans="1:10" x14ac:dyDescent="0.2">
      <c r="A44" s="217"/>
      <c r="B44" s="217"/>
      <c r="C44" s="217"/>
      <c r="D44" s="217"/>
      <c r="E44" s="217"/>
      <c r="F44" s="217"/>
      <c r="G44" s="217"/>
      <c r="H44" s="217"/>
    </row>
    <row r="45" spans="1:10" ht="13.15" customHeight="1" x14ac:dyDescent="0.2">
      <c r="A45" s="208" t="s">
        <v>50</v>
      </c>
      <c r="B45" s="208"/>
      <c r="C45" s="208"/>
      <c r="D45" s="91"/>
      <c r="E45" s="91"/>
      <c r="F45" s="91"/>
      <c r="G45" s="91"/>
      <c r="H45" s="91"/>
    </row>
    <row r="46" spans="1:10" x14ac:dyDescent="0.2">
      <c r="A46" s="217"/>
      <c r="B46" s="217"/>
      <c r="C46" s="217"/>
      <c r="D46" s="217"/>
      <c r="E46" s="217"/>
      <c r="F46" s="217"/>
      <c r="G46" s="217"/>
      <c r="H46" s="217"/>
    </row>
    <row r="47" spans="1:10" ht="13.15" customHeight="1" x14ac:dyDescent="0.2">
      <c r="A47" s="198" t="s">
        <v>51</v>
      </c>
      <c r="B47" s="198"/>
      <c r="C47" s="198"/>
      <c r="D47" s="198"/>
      <c r="E47" s="198"/>
      <c r="F47" s="198"/>
      <c r="G47" s="198"/>
      <c r="H47" s="198"/>
    </row>
    <row r="48" spans="1:10" ht="16.5" thickBot="1" x14ac:dyDescent="0.25">
      <c r="A48" s="200" t="s">
        <v>65</v>
      </c>
      <c r="B48" s="200"/>
      <c r="C48" s="200"/>
      <c r="D48" s="200"/>
      <c r="E48" s="200"/>
      <c r="F48" s="200"/>
      <c r="G48" s="200"/>
      <c r="H48" s="200"/>
    </row>
    <row r="49" spans="1:8" ht="5.45" customHeight="1" thickTop="1" x14ac:dyDescent="0.2">
      <c r="A49" s="213"/>
      <c r="B49" s="213"/>
      <c r="C49" s="213"/>
      <c r="D49" s="213"/>
      <c r="E49" s="213"/>
      <c r="F49" s="213"/>
      <c r="G49" s="213"/>
      <c r="H49" s="213"/>
    </row>
    <row r="50" spans="1:8" ht="20.45" customHeight="1" x14ac:dyDescent="0.2">
      <c r="A50" s="217" t="s">
        <v>52</v>
      </c>
      <c r="B50" s="217"/>
      <c r="C50" s="217"/>
      <c r="D50" s="217"/>
      <c r="E50" s="217"/>
      <c r="F50" s="217"/>
      <c r="G50" s="217"/>
      <c r="H50" s="217"/>
    </row>
    <row r="51" spans="1:8" ht="5.45" customHeight="1" x14ac:dyDescent="0.2">
      <c r="A51" s="217"/>
      <c r="B51" s="217"/>
      <c r="C51" s="217"/>
      <c r="D51" s="217"/>
      <c r="E51" s="217"/>
      <c r="F51" s="217"/>
      <c r="G51" s="217"/>
      <c r="H51" s="217"/>
    </row>
    <row r="52" spans="1:8" ht="13.15" customHeight="1" x14ac:dyDescent="0.2">
      <c r="A52" s="198" t="s">
        <v>56</v>
      </c>
      <c r="B52" s="214"/>
      <c r="C52" s="214"/>
      <c r="D52" s="214"/>
      <c r="E52" s="214"/>
      <c r="F52" s="214"/>
      <c r="G52" s="214"/>
      <c r="H52" s="214"/>
    </row>
    <row r="53" spans="1:8" x14ac:dyDescent="0.2">
      <c r="A53" s="198"/>
      <c r="B53" s="198"/>
      <c r="C53" s="198"/>
      <c r="D53" s="198"/>
      <c r="E53" s="198"/>
      <c r="F53" s="198"/>
      <c r="G53" s="198"/>
      <c r="H53" s="198"/>
    </row>
    <row r="54" spans="1:8" ht="13.15" customHeight="1" x14ac:dyDescent="0.2">
      <c r="A54" s="215" t="s">
        <v>53</v>
      </c>
      <c r="B54" s="215"/>
      <c r="C54" s="215"/>
      <c r="D54" s="215"/>
      <c r="E54" s="215"/>
      <c r="F54" s="215"/>
      <c r="G54" s="215"/>
      <c r="H54" s="215"/>
    </row>
    <row r="55" spans="1:8" x14ac:dyDescent="0.2">
      <c r="A55" s="198"/>
      <c r="B55" s="198"/>
      <c r="C55" s="198"/>
      <c r="D55" s="198"/>
      <c r="E55" s="198"/>
      <c r="F55" s="198"/>
      <c r="G55" s="198"/>
      <c r="H55" s="198"/>
    </row>
    <row r="56" spans="1:8" ht="18" x14ac:dyDescent="0.2">
      <c r="A56" s="100"/>
    </row>
    <row r="57" spans="1:8" ht="18" x14ac:dyDescent="0.2">
      <c r="A57" s="100"/>
    </row>
    <row r="58" spans="1:8" ht="18" x14ac:dyDescent="0.2">
      <c r="A58" s="100"/>
    </row>
    <row r="59" spans="1:8" ht="18" x14ac:dyDescent="0.25">
      <c r="A59" s="101"/>
    </row>
    <row r="60" spans="1:8" x14ac:dyDescent="0.2">
      <c r="A60" s="96"/>
    </row>
    <row r="61" spans="1:8" x14ac:dyDescent="0.2">
      <c r="A61" s="96"/>
    </row>
    <row r="62" spans="1:8" x14ac:dyDescent="0.2">
      <c r="A62" s="96"/>
    </row>
    <row r="63" spans="1:8" x14ac:dyDescent="0.2">
      <c r="A63" s="96"/>
    </row>
    <row r="64" spans="1:8" x14ac:dyDescent="0.2">
      <c r="A64" s="96"/>
    </row>
  </sheetData>
  <sheetProtection selectLockedCells="1"/>
  <mergeCells count="57">
    <mergeCell ref="A44:H44"/>
    <mergeCell ref="A45:C45"/>
    <mergeCell ref="F34:F35"/>
    <mergeCell ref="G34:G35"/>
    <mergeCell ref="J1:J2"/>
    <mergeCell ref="A2:B3"/>
    <mergeCell ref="C2:D3"/>
    <mergeCell ref="A32:H32"/>
    <mergeCell ref="A1:B1"/>
    <mergeCell ref="C1:D1"/>
    <mergeCell ref="E1:F1"/>
    <mergeCell ref="E2:F3"/>
    <mergeCell ref="G1:H1"/>
    <mergeCell ref="G2:H3"/>
    <mergeCell ref="A52:H52"/>
    <mergeCell ref="A53:H53"/>
    <mergeCell ref="A54:H54"/>
    <mergeCell ref="A55:H55"/>
    <mergeCell ref="B20:D20"/>
    <mergeCell ref="B22:D22"/>
    <mergeCell ref="A46:H46"/>
    <mergeCell ref="A47:H47"/>
    <mergeCell ref="A48:H48"/>
    <mergeCell ref="A49:H49"/>
    <mergeCell ref="A26:H26"/>
    <mergeCell ref="A50:H50"/>
    <mergeCell ref="A51:H51"/>
    <mergeCell ref="A40:H40"/>
    <mergeCell ref="A41:H41"/>
    <mergeCell ref="A42:H42"/>
    <mergeCell ref="A28:B28"/>
    <mergeCell ref="C28:H28"/>
    <mergeCell ref="A17:H17"/>
    <mergeCell ref="A18:H18"/>
    <mergeCell ref="A13:H13"/>
    <mergeCell ref="E15:F15"/>
    <mergeCell ref="A27:H27"/>
    <mergeCell ref="H34:H35"/>
    <mergeCell ref="D43:F43"/>
    <mergeCell ref="A29:H29"/>
    <mergeCell ref="A30:H30"/>
    <mergeCell ref="A31:H31"/>
    <mergeCell ref="A43:C43"/>
    <mergeCell ref="B34:B35"/>
    <mergeCell ref="C34:C35"/>
    <mergeCell ref="D34:D35"/>
    <mergeCell ref="E34:E35"/>
    <mergeCell ref="Q1:Q2"/>
    <mergeCell ref="E5:F5"/>
    <mergeCell ref="E4:F4"/>
    <mergeCell ref="E6:F6"/>
    <mergeCell ref="K1:K2"/>
    <mergeCell ref="L1:L2"/>
    <mergeCell ref="M1:M2"/>
    <mergeCell ref="N1:N2"/>
    <mergeCell ref="O1:O2"/>
    <mergeCell ref="P1:P2"/>
  </mergeCells>
  <dataValidations count="1">
    <dataValidation type="list" allowBlank="1" showInputMessage="1" showErrorMessage="1" sqref="E2" xr:uid="{00000000-0002-0000-0200-000000000000}">
      <formula1>Poste</formula1>
    </dataValidation>
  </dataValidations>
  <printOptions horizontalCentered="1"/>
  <pageMargins left="0" right="0" top="0.35433070866141736" bottom="0.35433070866141736" header="0.31496062992125984" footer="0.31496062992125984"/>
  <pageSetup paperSize="9" scale="95" pageOrder="overThenDown" orientation="portrait" r:id="rId1"/>
  <drawing r:id="rId2"/>
  <legacyDrawing r:id="rId3"/>
  <controls>
    <mc:AlternateContent xmlns:mc="http://schemas.openxmlformats.org/markup-compatibility/2006">
      <mc:Choice Requires="x14">
        <control shapeId="4370" r:id="rId4" name="CommandButton1">
          <controlPr defaultSize="0" autoLine="0" r:id="rId5">
            <anchor moveWithCells="1">
              <from>
                <xdr:col>0</xdr:col>
                <xdr:colOff>0</xdr:colOff>
                <xdr:row>3</xdr:row>
                <xdr:rowOff>66675</xdr:rowOff>
              </from>
              <to>
                <xdr:col>3</xdr:col>
                <xdr:colOff>123825</xdr:colOff>
                <xdr:row>5</xdr:row>
                <xdr:rowOff>142875</xdr:rowOff>
              </to>
            </anchor>
          </controlPr>
        </control>
      </mc:Choice>
      <mc:Fallback>
        <control shapeId="4370" r:id="rId4" name="CommandButton1"/>
      </mc:Fallback>
    </mc:AlternateContent>
    <mc:AlternateContent xmlns:mc="http://schemas.openxmlformats.org/markup-compatibility/2006">
      <mc:Choice Requires="x14">
        <control shapeId="4384" r:id="rId6" name="Label1">
          <controlPr defaultSize="0" autoLine="0" r:id="rId7">
            <anchor moveWithCells="1">
              <from>
                <xdr:col>2</xdr:col>
                <xdr:colOff>47625</xdr:colOff>
                <xdr:row>6</xdr:row>
                <xdr:rowOff>85725</xdr:rowOff>
              </from>
              <to>
                <xdr:col>7</xdr:col>
                <xdr:colOff>704850</xdr:colOff>
                <xdr:row>8</xdr:row>
                <xdr:rowOff>228600</xdr:rowOff>
              </to>
            </anchor>
          </controlPr>
        </control>
      </mc:Choice>
      <mc:Fallback>
        <control shapeId="4384" r:id="rId6" name="Label1"/>
      </mc:Fallback>
    </mc:AlternateContent>
    <mc:AlternateContent xmlns:mc="http://schemas.openxmlformats.org/markup-compatibility/2006">
      <mc:Choice Requires="x14">
        <control shapeId="4388" r:id="rId8" name="Label2">
          <controlPr defaultSize="0" autoLine="0" r:id="rId9">
            <anchor moveWithCells="1">
              <from>
                <xdr:col>2</xdr:col>
                <xdr:colOff>38100</xdr:colOff>
                <xdr:row>9</xdr:row>
                <xdr:rowOff>9525</xdr:rowOff>
              </from>
              <to>
                <xdr:col>7</xdr:col>
                <xdr:colOff>695325</xdr:colOff>
                <xdr:row>11</xdr:row>
                <xdr:rowOff>114300</xdr:rowOff>
              </to>
            </anchor>
          </controlPr>
        </control>
      </mc:Choice>
      <mc:Fallback>
        <control shapeId="4388" r:id="rId8" name="Label2"/>
      </mc:Fallback>
    </mc:AlternateContent>
    <mc:AlternateContent xmlns:mc="http://schemas.openxmlformats.org/markup-compatibility/2006">
      <mc:Choice Requires="x14">
        <control shapeId="4099" r:id="rId10" name="Check Box 3">
          <controlPr defaultSize="0" autoFill="0" autoLine="0" autoPict="0">
            <anchor moveWithCells="1">
              <from>
                <xdr:col>5</xdr:col>
                <xdr:colOff>723900</xdr:colOff>
                <xdr:row>30</xdr:row>
                <xdr:rowOff>76200</xdr:rowOff>
              </from>
              <to>
                <xdr:col>6</xdr:col>
                <xdr:colOff>228600</xdr:colOff>
                <xdr:row>30</xdr:row>
                <xdr:rowOff>295275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1" r:id="rId11" name="Check Box 5">
          <controlPr defaultSize="0" autoFill="0" autoLine="0" autoPict="0">
            <anchor moveWithCells="1">
              <from>
                <xdr:col>6</xdr:col>
                <xdr:colOff>657225</xdr:colOff>
                <xdr:row>30</xdr:row>
                <xdr:rowOff>85725</xdr:rowOff>
              </from>
              <to>
                <xdr:col>7</xdr:col>
                <xdr:colOff>161925</xdr:colOff>
                <xdr:row>30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2" r:id="rId12" name="Check Box 6">
          <controlPr defaultSize="0" autoFill="0" autoLine="0" autoPict="0">
            <anchor moveWithCells="1">
              <from>
                <xdr:col>0</xdr:col>
                <xdr:colOff>200025</xdr:colOff>
                <xdr:row>50</xdr:row>
                <xdr:rowOff>28575</xdr:rowOff>
              </from>
              <to>
                <xdr:col>0</xdr:col>
                <xdr:colOff>438150</xdr:colOff>
                <xdr:row>52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3" r:id="rId13" name="Check Box 7">
          <controlPr defaultSize="0" autoFill="0" autoLine="0" autoPict="0">
            <anchor moveWithCells="1">
              <from>
                <xdr:col>1</xdr:col>
                <xdr:colOff>485775</xdr:colOff>
                <xdr:row>50</xdr:row>
                <xdr:rowOff>38100</xdr:rowOff>
              </from>
              <to>
                <xdr:col>1</xdr:col>
                <xdr:colOff>723900</xdr:colOff>
                <xdr:row>52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4" r:id="rId14" name="Check Box 8">
          <controlPr defaultSize="0" autoFill="0" autoLine="0" autoPict="0">
            <anchor moveWithCells="1">
              <from>
                <xdr:col>3</xdr:col>
                <xdr:colOff>381000</xdr:colOff>
                <xdr:row>50</xdr:row>
                <xdr:rowOff>47625</xdr:rowOff>
              </from>
              <to>
                <xdr:col>3</xdr:col>
                <xdr:colOff>619125</xdr:colOff>
                <xdr:row>52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5" r:id="rId15" name="Check Box 9">
          <controlPr defaultSize="0" autoFill="0" autoLine="0" autoPict="0">
            <anchor moveWithCells="1">
              <from>
                <xdr:col>5</xdr:col>
                <xdr:colOff>647700</xdr:colOff>
                <xdr:row>50</xdr:row>
                <xdr:rowOff>47625</xdr:rowOff>
              </from>
              <to>
                <xdr:col>6</xdr:col>
                <xdr:colOff>152400</xdr:colOff>
                <xdr:row>52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2" r:id="rId16" name="Button 16">
          <controlPr defaultSize="0" print="0" autoFill="0" autoPict="0" macro="[0]!enregistrerpdf">
            <anchor moveWithCells="1" sizeWithCells="1">
              <from>
                <xdr:col>5</xdr:col>
                <xdr:colOff>209550</xdr:colOff>
                <xdr:row>3</xdr:row>
                <xdr:rowOff>76200</xdr:rowOff>
              </from>
              <to>
                <xdr:col>9</xdr:col>
                <xdr:colOff>0</xdr:colOff>
                <xdr:row>5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52" r:id="rId17" name="Button 356">
          <controlPr defaultSize="0" print="0" autoFill="0" autoPict="0" macro="[0]!RenommeFichier">
            <anchor moveWithCells="1" sizeWithCells="1">
              <from>
                <xdr:col>11</xdr:col>
                <xdr:colOff>323850</xdr:colOff>
                <xdr:row>0</xdr:row>
                <xdr:rowOff>57150</xdr:rowOff>
              </from>
              <to>
                <xdr:col>15</xdr:col>
                <xdr:colOff>733425</xdr:colOff>
                <xdr:row>3</xdr:row>
                <xdr:rowOff>57150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DONNEE</vt:lpstr>
      <vt:lpstr>TOTAL</vt:lpstr>
      <vt:lpstr>NGAFFI_</vt:lpstr>
      <vt:lpstr>Avantage_N_ADEC</vt:lpstr>
      <vt:lpstr>Avantage_N_MAN</vt:lpstr>
      <vt:lpstr>mission</vt:lpstr>
      <vt:lpstr>Poste</vt:lpstr>
      <vt:lpstr>Taux_H_ADEC</vt:lpstr>
      <vt:lpstr>Taux_H_MAN</vt:lpstr>
      <vt:lpstr>Transport_ADEC</vt:lpstr>
      <vt:lpstr>Transport_MAN</vt:lpstr>
      <vt:lpstr>DONNEE!Zone_d_impression</vt:lpstr>
      <vt:lpstr>NGAFFI_!Zone_d_impression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Julien, Patrick</cp:lastModifiedBy>
  <cp:lastPrinted>2022-07-15T16:09:02Z</cp:lastPrinted>
  <dcterms:created xsi:type="dcterms:W3CDTF">1996-10-21T11:03:58Z</dcterms:created>
  <dcterms:modified xsi:type="dcterms:W3CDTF">2022-07-19T14:56:39Z</dcterms:modified>
</cp:coreProperties>
</file>