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3990" windowWidth="15330" windowHeight="4050"/>
  </bookViews>
  <sheets>
    <sheet name="Emargement" sheetId="3" r:id="rId1"/>
    <sheet name="Fériés" sheetId="4" r:id="rId2"/>
  </sheets>
  <definedNames>
    <definedName name="An">Emargement!$E$2</definedName>
    <definedName name="Fériés">Fériés!$D$4:$D$16</definedName>
    <definedName name="Jours">DAY(DATE(YEAR(Emargement!$B$10),MONTH(Emargement!$B$10)+1,0))</definedName>
  </definedNames>
  <calcPr calcId="125725"/>
</workbook>
</file>

<file path=xl/calcChain.xml><?xml version="1.0" encoding="utf-8"?>
<calcChain xmlns="http://schemas.openxmlformats.org/spreadsheetml/2006/main">
  <c r="F1" i="3"/>
  <c r="O9"/>
  <c r="M9"/>
  <c r="L9"/>
  <c r="K9"/>
  <c r="J9"/>
  <c r="M49"/>
  <c r="O49"/>
  <c r="P49"/>
  <c r="L49"/>
  <c r="J49"/>
  <c r="AA55"/>
  <c r="S55"/>
  <c r="J55"/>
  <c r="AJ55" s="1"/>
  <c r="AQ55" s="1"/>
  <c r="AD9"/>
  <c r="AC9"/>
  <c r="V9"/>
  <c r="U9"/>
  <c r="AF49"/>
  <c r="AO49" s="1"/>
  <c r="AV49" s="1"/>
  <c r="AD49"/>
  <c r="AM49" s="1"/>
  <c r="AT49" s="1"/>
  <c r="AC49"/>
  <c r="AL49" s="1"/>
  <c r="AS49" s="1"/>
  <c r="AA49"/>
  <c r="AJ49" s="1"/>
  <c r="AQ49" s="1"/>
  <c r="AF9"/>
  <c r="X9"/>
  <c r="V2"/>
  <c r="U2"/>
  <c r="AL2"/>
  <c r="AM2"/>
  <c r="D4" i="4" l="1"/>
  <c r="D5"/>
  <c r="D6" s="1"/>
  <c r="D7"/>
  <c r="D8"/>
  <c r="D12"/>
  <c r="D13"/>
  <c r="D14"/>
  <c r="D15"/>
  <c r="D16"/>
  <c r="B10" i="3"/>
  <c r="F10" l="1"/>
  <c r="AA10"/>
  <c r="S10"/>
  <c r="A10"/>
  <c r="B11"/>
  <c r="AJ10"/>
  <c r="AQ10"/>
  <c r="J10"/>
  <c r="D9" i="4"/>
  <c r="C10" i="3"/>
  <c r="D10" i="4"/>
  <c r="D11" s="1"/>
  <c r="N10" i="3" l="1"/>
  <c r="AN10"/>
  <c r="W10"/>
  <c r="AU10"/>
  <c r="AE10"/>
  <c r="AB10"/>
  <c r="T10"/>
  <c r="AQ11"/>
  <c r="AA11"/>
  <c r="S11"/>
  <c r="B12"/>
  <c r="F11"/>
  <c r="AP10"/>
  <c r="Z10"/>
  <c r="R10"/>
  <c r="I10"/>
  <c r="A11"/>
  <c r="AK10"/>
  <c r="AR10"/>
  <c r="AJ11"/>
  <c r="C11"/>
  <c r="J11"/>
  <c r="K10"/>
  <c r="N11" l="1"/>
  <c r="AE11"/>
  <c r="AU11"/>
  <c r="W11"/>
  <c r="AN11"/>
  <c r="AB11"/>
  <c r="T11"/>
  <c r="F12"/>
  <c r="AA12"/>
  <c r="S12"/>
  <c r="AQ12"/>
  <c r="AP11"/>
  <c r="Z11"/>
  <c r="R11"/>
  <c r="I11"/>
  <c r="B13"/>
  <c r="A12"/>
  <c r="AJ12"/>
  <c r="AK11"/>
  <c r="AR11"/>
  <c r="C12"/>
  <c r="J12"/>
  <c r="K11"/>
  <c r="N12" l="1"/>
  <c r="W12"/>
  <c r="AN12"/>
  <c r="AE12"/>
  <c r="AU12"/>
  <c r="F13"/>
  <c r="AQ13"/>
  <c r="AA13"/>
  <c r="S13"/>
  <c r="AB12"/>
  <c r="T12"/>
  <c r="B14"/>
  <c r="A13"/>
  <c r="AP12"/>
  <c r="Z12"/>
  <c r="R12"/>
  <c r="I12"/>
  <c r="AJ13"/>
  <c r="AK12"/>
  <c r="AR12"/>
  <c r="C13"/>
  <c r="J13"/>
  <c r="K12"/>
  <c r="N13" l="1"/>
  <c r="AE13"/>
  <c r="AU13"/>
  <c r="W13"/>
  <c r="AN13"/>
  <c r="F14"/>
  <c r="AA14"/>
  <c r="S14"/>
  <c r="AQ14"/>
  <c r="AB13"/>
  <c r="T13"/>
  <c r="B15"/>
  <c r="A14"/>
  <c r="AP13"/>
  <c r="Z13"/>
  <c r="R13"/>
  <c r="I13"/>
  <c r="AJ14"/>
  <c r="AK13"/>
  <c r="AR13"/>
  <c r="C14"/>
  <c r="J14"/>
  <c r="K13"/>
  <c r="N14" l="1"/>
  <c r="W14"/>
  <c r="AN14"/>
  <c r="AE14"/>
  <c r="AU14"/>
  <c r="F15"/>
  <c r="AQ15"/>
  <c r="AA15"/>
  <c r="S15"/>
  <c r="AB14"/>
  <c r="T14"/>
  <c r="B16"/>
  <c r="A15"/>
  <c r="AP14"/>
  <c r="Z14"/>
  <c r="R14"/>
  <c r="I14"/>
  <c r="AJ15"/>
  <c r="AK14"/>
  <c r="AR14"/>
  <c r="C15"/>
  <c r="J15"/>
  <c r="K14"/>
  <c r="N15" l="1"/>
  <c r="AE15"/>
  <c r="AU15"/>
  <c r="W15"/>
  <c r="AN15"/>
  <c r="F16"/>
  <c r="AA16"/>
  <c r="S16"/>
  <c r="AQ16"/>
  <c r="AB15"/>
  <c r="T15"/>
  <c r="B17"/>
  <c r="A16"/>
  <c r="AP15"/>
  <c r="Z15"/>
  <c r="R15"/>
  <c r="I15"/>
  <c r="AJ16"/>
  <c r="AK15"/>
  <c r="AR15"/>
  <c r="C16"/>
  <c r="J16"/>
  <c r="K15"/>
  <c r="N16" l="1"/>
  <c r="W16"/>
  <c r="AN16"/>
  <c r="AE16"/>
  <c r="AU16"/>
  <c r="F17"/>
  <c r="AQ17"/>
  <c r="AA17"/>
  <c r="S17"/>
  <c r="AB16"/>
  <c r="T16"/>
  <c r="B18"/>
  <c r="A17"/>
  <c r="AP16"/>
  <c r="Z16"/>
  <c r="R16"/>
  <c r="I16"/>
  <c r="AJ17"/>
  <c r="AK16"/>
  <c r="AR16"/>
  <c r="C17"/>
  <c r="J17"/>
  <c r="K16"/>
  <c r="N17" l="1"/>
  <c r="AE17"/>
  <c r="AU17"/>
  <c r="W17"/>
  <c r="AN17"/>
  <c r="F18"/>
  <c r="AA18"/>
  <c r="S18"/>
  <c r="AQ18"/>
  <c r="AB17"/>
  <c r="T17"/>
  <c r="B19"/>
  <c r="A18"/>
  <c r="AP17"/>
  <c r="Z17"/>
  <c r="R17"/>
  <c r="I17"/>
  <c r="AJ18"/>
  <c r="AK17"/>
  <c r="AR17"/>
  <c r="C18"/>
  <c r="J18"/>
  <c r="K17"/>
  <c r="N18" l="1"/>
  <c r="W18"/>
  <c r="AN18"/>
  <c r="AE18"/>
  <c r="AU18"/>
  <c r="AB18"/>
  <c r="T18"/>
  <c r="F19"/>
  <c r="AQ19"/>
  <c r="AA19"/>
  <c r="S19"/>
  <c r="B20"/>
  <c r="A19"/>
  <c r="AP18"/>
  <c r="Z18"/>
  <c r="R18"/>
  <c r="I18"/>
  <c r="AJ19"/>
  <c r="AK18"/>
  <c r="AR18"/>
  <c r="C19"/>
  <c r="J19"/>
  <c r="K18"/>
  <c r="N19" l="1"/>
  <c r="AE19"/>
  <c r="AU19"/>
  <c r="W19"/>
  <c r="AN19"/>
  <c r="F20"/>
  <c r="AA20"/>
  <c r="S20"/>
  <c r="AQ20"/>
  <c r="AB19"/>
  <c r="T19"/>
  <c r="B21"/>
  <c r="A20"/>
  <c r="AP19"/>
  <c r="Z19"/>
  <c r="R19"/>
  <c r="I19"/>
  <c r="AJ20"/>
  <c r="AK19"/>
  <c r="AR19"/>
  <c r="C20"/>
  <c r="J20"/>
  <c r="K19"/>
  <c r="N20" l="1"/>
  <c r="W20"/>
  <c r="AN20"/>
  <c r="AE20"/>
  <c r="AU20"/>
  <c r="F21"/>
  <c r="AQ21"/>
  <c r="AA21"/>
  <c r="S21"/>
  <c r="AB20"/>
  <c r="T20"/>
  <c r="B22"/>
  <c r="A21"/>
  <c r="AP20"/>
  <c r="Z20"/>
  <c r="R20"/>
  <c r="I20"/>
  <c r="AJ21"/>
  <c r="AK20"/>
  <c r="AR20"/>
  <c r="K20"/>
  <c r="C21"/>
  <c r="J21"/>
  <c r="N21" l="1"/>
  <c r="AE21"/>
  <c r="AU21"/>
  <c r="W21"/>
  <c r="AN21"/>
  <c r="AB21"/>
  <c r="T21"/>
  <c r="F22"/>
  <c r="AA22"/>
  <c r="S22"/>
  <c r="AQ22"/>
  <c r="B23"/>
  <c r="A22"/>
  <c r="AP21"/>
  <c r="Z21"/>
  <c r="R21"/>
  <c r="I21"/>
  <c r="AJ22"/>
  <c r="AK21"/>
  <c r="AR21"/>
  <c r="K21"/>
  <c r="J22"/>
  <c r="C22"/>
  <c r="N22" l="1"/>
  <c r="W22"/>
  <c r="AN22"/>
  <c r="AE22"/>
  <c r="AU22"/>
  <c r="F23"/>
  <c r="AQ23"/>
  <c r="AA23"/>
  <c r="S23"/>
  <c r="AB22"/>
  <c r="T22"/>
  <c r="B24"/>
  <c r="A23"/>
  <c r="AP22"/>
  <c r="Z22"/>
  <c r="R22"/>
  <c r="I22"/>
  <c r="AK22"/>
  <c r="AR22"/>
  <c r="AJ23"/>
  <c r="K22"/>
  <c r="C23"/>
  <c r="J23"/>
  <c r="N23" l="1"/>
  <c r="AE23"/>
  <c r="AU23"/>
  <c r="W23"/>
  <c r="AN23"/>
  <c r="AB23"/>
  <c r="T23"/>
  <c r="F24"/>
  <c r="AA24"/>
  <c r="S24"/>
  <c r="AQ24"/>
  <c r="B25"/>
  <c r="A24"/>
  <c r="AP23"/>
  <c r="Z23"/>
  <c r="R23"/>
  <c r="I23"/>
  <c r="AJ24"/>
  <c r="AK23"/>
  <c r="AR23"/>
  <c r="K23"/>
  <c r="C24"/>
  <c r="J24"/>
  <c r="N24" l="1"/>
  <c r="W24"/>
  <c r="AN24"/>
  <c r="AE24"/>
  <c r="AU24"/>
  <c r="AB24"/>
  <c r="T24"/>
  <c r="F25"/>
  <c r="AQ25"/>
  <c r="AA25"/>
  <c r="S25"/>
  <c r="AP24"/>
  <c r="Z24"/>
  <c r="R24"/>
  <c r="I24"/>
  <c r="B26"/>
  <c r="A25"/>
  <c r="AJ25"/>
  <c r="AK24"/>
  <c r="AR24"/>
  <c r="K24"/>
  <c r="C25"/>
  <c r="J25"/>
  <c r="N25" l="1"/>
  <c r="AE25"/>
  <c r="AU25"/>
  <c r="W25"/>
  <c r="AN25"/>
  <c r="F26"/>
  <c r="AA26"/>
  <c r="S26"/>
  <c r="AQ26"/>
  <c r="AB25"/>
  <c r="T25"/>
  <c r="AP25"/>
  <c r="Z25"/>
  <c r="R25"/>
  <c r="I25"/>
  <c r="B27"/>
  <c r="A26"/>
  <c r="AK25"/>
  <c r="AR25"/>
  <c r="AJ26"/>
  <c r="K25"/>
  <c r="C26"/>
  <c r="J26"/>
  <c r="N26" l="1"/>
  <c r="W26"/>
  <c r="AN26"/>
  <c r="AE26"/>
  <c r="AU26"/>
  <c r="AB26"/>
  <c r="T26"/>
  <c r="F27"/>
  <c r="AQ27"/>
  <c r="AA27"/>
  <c r="S27"/>
  <c r="B28"/>
  <c r="A27"/>
  <c r="AP26"/>
  <c r="Z26"/>
  <c r="R26"/>
  <c r="I26"/>
  <c r="AJ27"/>
  <c r="AK26"/>
  <c r="AR26"/>
  <c r="K26"/>
  <c r="J27"/>
  <c r="C27"/>
  <c r="N27" l="1"/>
  <c r="AE27"/>
  <c r="AU27"/>
  <c r="W27"/>
  <c r="AN27"/>
  <c r="F28"/>
  <c r="AA28"/>
  <c r="S28"/>
  <c r="AQ28"/>
  <c r="AB27"/>
  <c r="T27"/>
  <c r="B29"/>
  <c r="A28"/>
  <c r="AP27"/>
  <c r="Z27"/>
  <c r="R27"/>
  <c r="I27"/>
  <c r="AK27"/>
  <c r="AR27"/>
  <c r="AJ28"/>
  <c r="K27"/>
  <c r="J28"/>
  <c r="C28"/>
  <c r="N28" l="1"/>
  <c r="W28"/>
  <c r="AN28"/>
  <c r="AE28"/>
  <c r="AU28"/>
  <c r="F29"/>
  <c r="AQ29"/>
  <c r="AA29"/>
  <c r="S29"/>
  <c r="AB28"/>
  <c r="T28"/>
  <c r="B30"/>
  <c r="A29"/>
  <c r="AP28"/>
  <c r="Z28"/>
  <c r="R28"/>
  <c r="I28"/>
  <c r="AK28"/>
  <c r="AR28"/>
  <c r="AJ29"/>
  <c r="K28"/>
  <c r="C29"/>
  <c r="J29"/>
  <c r="N29" l="1"/>
  <c r="AE29"/>
  <c r="AU29"/>
  <c r="W29"/>
  <c r="AN29"/>
  <c r="F30"/>
  <c r="AA30"/>
  <c r="S30"/>
  <c r="AQ30"/>
  <c r="AB29"/>
  <c r="T29"/>
  <c r="AP29"/>
  <c r="Z29"/>
  <c r="R29"/>
  <c r="I29"/>
  <c r="B31"/>
  <c r="A30"/>
  <c r="AJ30"/>
  <c r="AK29"/>
  <c r="AR29"/>
  <c r="K29"/>
  <c r="C30"/>
  <c r="J30"/>
  <c r="N30" l="1"/>
  <c r="W30"/>
  <c r="AN30"/>
  <c r="AE30"/>
  <c r="AU30"/>
  <c r="F31"/>
  <c r="AQ31"/>
  <c r="AA31"/>
  <c r="S31"/>
  <c r="AB30"/>
  <c r="T30"/>
  <c r="B32"/>
  <c r="A31"/>
  <c r="AP30"/>
  <c r="Z30"/>
  <c r="R30"/>
  <c r="I30"/>
  <c r="AJ31"/>
  <c r="AK30"/>
  <c r="AR30"/>
  <c r="K30"/>
  <c r="C31"/>
  <c r="J31"/>
  <c r="N31" l="1"/>
  <c r="AE31"/>
  <c r="AU31"/>
  <c r="W31"/>
  <c r="AN31"/>
  <c r="F32"/>
  <c r="AA32"/>
  <c r="S32"/>
  <c r="AQ32"/>
  <c r="AB31"/>
  <c r="T31"/>
  <c r="B33"/>
  <c r="A32"/>
  <c r="AP31"/>
  <c r="Z31"/>
  <c r="R31"/>
  <c r="I31"/>
  <c r="AJ32"/>
  <c r="AK31"/>
  <c r="AR31"/>
  <c r="K31"/>
  <c r="C32"/>
  <c r="J32"/>
  <c r="N32" l="1"/>
  <c r="W32"/>
  <c r="AN32"/>
  <c r="AE32"/>
  <c r="AU32"/>
  <c r="AB32"/>
  <c r="T32"/>
  <c r="F33"/>
  <c r="AQ33"/>
  <c r="AA33"/>
  <c r="S33"/>
  <c r="B34"/>
  <c r="A33"/>
  <c r="AP32"/>
  <c r="Z32"/>
  <c r="R32"/>
  <c r="I32"/>
  <c r="AJ33"/>
  <c r="AK32"/>
  <c r="AR32"/>
  <c r="K32"/>
  <c r="C33"/>
  <c r="J33"/>
  <c r="N33" l="1"/>
  <c r="AE33"/>
  <c r="AU33"/>
  <c r="W33"/>
  <c r="AN33"/>
  <c r="F34"/>
  <c r="AA34"/>
  <c r="S34"/>
  <c r="AQ34"/>
  <c r="AB33"/>
  <c r="T33"/>
  <c r="A34"/>
  <c r="B35"/>
  <c r="AP33"/>
  <c r="Z33"/>
  <c r="R33"/>
  <c r="I33"/>
  <c r="AK33"/>
  <c r="AR33"/>
  <c r="AJ34"/>
  <c r="K33"/>
  <c r="C34"/>
  <c r="J34"/>
  <c r="N34" l="1"/>
  <c r="W34"/>
  <c r="AN34"/>
  <c r="AE34"/>
  <c r="AU34"/>
  <c r="AB34"/>
  <c r="T34"/>
  <c r="F35"/>
  <c r="AQ35"/>
  <c r="AA35"/>
  <c r="S35"/>
  <c r="A35"/>
  <c r="B36"/>
  <c r="AP34"/>
  <c r="Z34"/>
  <c r="R34"/>
  <c r="I34"/>
  <c r="AJ35"/>
  <c r="AK34"/>
  <c r="AR34"/>
  <c r="K34"/>
  <c r="C35"/>
  <c r="J35"/>
  <c r="N35" l="1"/>
  <c r="AE35"/>
  <c r="AU35"/>
  <c r="W35"/>
  <c r="AN35"/>
  <c r="AB35"/>
  <c r="T35"/>
  <c r="F36"/>
  <c r="AA36"/>
  <c r="S36"/>
  <c r="AQ36"/>
  <c r="A36"/>
  <c r="B37"/>
  <c r="AP35"/>
  <c r="Z35"/>
  <c r="R35"/>
  <c r="I35"/>
  <c r="AK35"/>
  <c r="AR35"/>
  <c r="AJ36"/>
  <c r="K35"/>
  <c r="J36"/>
  <c r="C36"/>
  <c r="N36" l="1"/>
  <c r="W36"/>
  <c r="AN36"/>
  <c r="AE36"/>
  <c r="AU36"/>
  <c r="AB36"/>
  <c r="T36"/>
  <c r="AQ37"/>
  <c r="AJ37"/>
  <c r="AA37"/>
  <c r="S37"/>
  <c r="J37"/>
  <c r="F37"/>
  <c r="A37"/>
  <c r="C37"/>
  <c r="B38"/>
  <c r="AP36"/>
  <c r="Z36"/>
  <c r="R36"/>
  <c r="I36"/>
  <c r="AK36"/>
  <c r="AR36"/>
  <c r="K36"/>
  <c r="N37" l="1"/>
  <c r="AE37"/>
  <c r="AU37"/>
  <c r="W37"/>
  <c r="AN37"/>
  <c r="AJ38"/>
  <c r="AA38"/>
  <c r="S38"/>
  <c r="AQ38"/>
  <c r="K37"/>
  <c r="AR37"/>
  <c r="AK37"/>
  <c r="AB37"/>
  <c r="T37"/>
  <c r="J38"/>
  <c r="F38"/>
  <c r="A38"/>
  <c r="C38"/>
  <c r="B39"/>
  <c r="AP37"/>
  <c r="Z37"/>
  <c r="R37"/>
  <c r="I37"/>
  <c r="N38" l="1"/>
  <c r="W38"/>
  <c r="AN38"/>
  <c r="AE38"/>
  <c r="AU38"/>
  <c r="K38"/>
  <c r="AR38"/>
  <c r="AK38"/>
  <c r="AB38"/>
  <c r="T38"/>
  <c r="AQ39"/>
  <c r="AJ39"/>
  <c r="AA39"/>
  <c r="S39"/>
  <c r="J39"/>
  <c r="F39"/>
  <c r="AP38"/>
  <c r="Z38"/>
  <c r="R38"/>
  <c r="I38"/>
  <c r="A39"/>
  <c r="C39"/>
  <c r="B40"/>
  <c r="N39" l="1"/>
  <c r="AE39"/>
  <c r="AU39"/>
  <c r="W39"/>
  <c r="AN39"/>
  <c r="AJ40"/>
  <c r="AA40"/>
  <c r="S40"/>
  <c r="AQ40"/>
  <c r="K39"/>
  <c r="AR39"/>
  <c r="AK39"/>
  <c r="AB39"/>
  <c r="T39"/>
  <c r="J40"/>
  <c r="F40"/>
  <c r="A40"/>
  <c r="B41"/>
  <c r="C40"/>
  <c r="AP39"/>
  <c r="Z39"/>
  <c r="R39"/>
  <c r="I39"/>
  <c r="N40" l="1"/>
  <c r="W40"/>
  <c r="AN40"/>
  <c r="AE40"/>
  <c r="AU40"/>
  <c r="AQ41"/>
  <c r="AJ41"/>
  <c r="AA41"/>
  <c r="S41"/>
  <c r="K40"/>
  <c r="AR40"/>
  <c r="AK40"/>
  <c r="AB40"/>
  <c r="T40"/>
  <c r="J41"/>
  <c r="F41"/>
  <c r="A41"/>
  <c r="B42"/>
  <c r="C41"/>
  <c r="AP40"/>
  <c r="Z40"/>
  <c r="R40"/>
  <c r="I40"/>
  <c r="N41" l="1"/>
  <c r="AE41"/>
  <c r="AU41"/>
  <c r="W41"/>
  <c r="AN41"/>
  <c r="F42"/>
  <c r="AJ42"/>
  <c r="AA42"/>
  <c r="S42"/>
  <c r="AQ42"/>
  <c r="K41"/>
  <c r="AR41"/>
  <c r="AK41"/>
  <c r="AB41"/>
  <c r="T41"/>
  <c r="A42"/>
  <c r="B43"/>
  <c r="C42"/>
  <c r="J42"/>
  <c r="AP41"/>
  <c r="Z41"/>
  <c r="R41"/>
  <c r="I41"/>
  <c r="N42" l="1"/>
  <c r="W42"/>
  <c r="AN42"/>
  <c r="AE42"/>
  <c r="AU42"/>
  <c r="AR42"/>
  <c r="AK42"/>
  <c r="AB42"/>
  <c r="T42"/>
  <c r="F43"/>
  <c r="AQ43"/>
  <c r="AJ43"/>
  <c r="AA43"/>
  <c r="S43"/>
  <c r="AP42"/>
  <c r="Z42"/>
  <c r="R42"/>
  <c r="I42"/>
  <c r="K42"/>
  <c r="B44"/>
  <c r="A43"/>
  <c r="C43"/>
  <c r="J43"/>
  <c r="N43" l="1"/>
  <c r="AE43"/>
  <c r="AU43"/>
  <c r="W43"/>
  <c r="AN43"/>
  <c r="F44"/>
  <c r="AJ44"/>
  <c r="AA44"/>
  <c r="S44"/>
  <c r="AQ44"/>
  <c r="AR43"/>
  <c r="AK43"/>
  <c r="AB43"/>
  <c r="T43"/>
  <c r="AP43"/>
  <c r="Z43"/>
  <c r="R43"/>
  <c r="I43"/>
  <c r="K43"/>
  <c r="B45"/>
  <c r="A44"/>
  <c r="C44"/>
  <c r="J44"/>
  <c r="N44" l="1"/>
  <c r="W44"/>
  <c r="AN44"/>
  <c r="AE44"/>
  <c r="AU44"/>
  <c r="F45"/>
  <c r="AQ45"/>
  <c r="AA45"/>
  <c r="S45"/>
  <c r="AR44"/>
  <c r="AK44"/>
  <c r="AB44"/>
  <c r="T44"/>
  <c r="K44"/>
  <c r="A45"/>
  <c r="C45"/>
  <c r="AJ45"/>
  <c r="J45"/>
  <c r="AP44"/>
  <c r="Z44"/>
  <c r="R44"/>
  <c r="I44"/>
  <c r="N45" l="1"/>
  <c r="AE45"/>
  <c r="AU45"/>
  <c r="W45"/>
  <c r="AN45"/>
  <c r="AR45"/>
  <c r="AB45"/>
  <c r="T45"/>
  <c r="K45"/>
  <c r="AK45"/>
  <c r="AP45"/>
  <c r="Z45"/>
  <c r="R45"/>
  <c r="I45"/>
  <c r="B53"/>
  <c r="B52"/>
  <c r="B51"/>
  <c r="B50"/>
  <c r="B54"/>
  <c r="AA51" l="1"/>
  <c r="S51"/>
  <c r="J51"/>
  <c r="AJ51" s="1"/>
  <c r="AQ51" s="1"/>
  <c r="AA53"/>
  <c r="J53"/>
  <c r="AJ53" s="1"/>
  <c r="AQ53" s="1"/>
  <c r="S53"/>
  <c r="AA54"/>
  <c r="J54"/>
  <c r="AJ54" s="1"/>
  <c r="AQ54" s="1"/>
  <c r="S54"/>
  <c r="S50"/>
  <c r="AA50"/>
  <c r="J50"/>
  <c r="AJ50" s="1"/>
  <c r="AQ50" s="1"/>
  <c r="J52"/>
  <c r="AJ52" s="1"/>
  <c r="AQ52" s="1"/>
  <c r="S52"/>
  <c r="AA52"/>
</calcChain>
</file>

<file path=xl/sharedStrings.xml><?xml version="1.0" encoding="utf-8"?>
<sst xmlns="http://schemas.openxmlformats.org/spreadsheetml/2006/main" count="58" uniqueCount="35">
  <si>
    <t>Mois</t>
  </si>
  <si>
    <t>Année</t>
  </si>
  <si>
    <t>Jours</t>
  </si>
  <si>
    <t>Date</t>
  </si>
  <si>
    <t>Total journée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</si>
  <si>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</si>
  <si>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</si>
  <si>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</si>
  <si>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</si>
  <si>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</si>
  <si>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</si>
  <si>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</si>
  <si>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</si>
  <si>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</si>
  <si>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</si>
  <si>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</si>
  <si>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</si>
  <si>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</si>
  <si>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Matin</t>
  </si>
  <si>
    <t>Ap. Midi</t>
  </si>
  <si>
    <t>Si vos horaires ne sont pas inscrite, il sera pris en compte le planning de base.(La direction)</t>
  </si>
  <si>
    <t>Semaine</t>
  </si>
  <si>
    <t>Nuit</t>
  </si>
  <si>
    <t>Dimanche</t>
  </si>
  <si>
    <t>Férié</t>
  </si>
  <si>
    <t>Début</t>
  </si>
  <si>
    <t>Fin</t>
  </si>
  <si>
    <t>TT</t>
  </si>
  <si>
    <t xml:space="preserve">Mr </t>
  </si>
  <si>
    <t>M</t>
  </si>
  <si>
    <t>Mme</t>
  </si>
  <si>
    <t xml:space="preserve">Mme </t>
  </si>
  <si>
    <t>H.Sup</t>
  </si>
  <si>
    <t>Total Journée</t>
  </si>
  <si>
    <t>Août</t>
  </si>
</sst>
</file>

<file path=xl/styles.xml><?xml version="1.0" encoding="utf-8"?>
<styleSheet xmlns="http://schemas.openxmlformats.org/spreadsheetml/2006/main">
  <numFmts count="5">
    <numFmt numFmtId="164" formatCode="ddd"/>
    <numFmt numFmtId="165" formatCode="d"/>
    <numFmt numFmtId="166" formatCode="dddd\ dd\ mmmm\ yyyy"/>
    <numFmt numFmtId="167" formatCode="[$-F800]dddd\,\ mmmm\ dd\,\ yyyy"/>
    <numFmt numFmtId="168" formatCode="[h]:mm"/>
  </numFmts>
  <fonts count="1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rgb="FF00B0F0"/>
      <name val="Cambria"/>
      <family val="1"/>
      <scheme val="major"/>
    </font>
    <font>
      <sz val="11"/>
      <name val="Cambria"/>
      <family val="1"/>
      <scheme val="major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4" fillId="0" borderId="0"/>
  </cellStyleXfs>
  <cellXfs count="92">
    <xf numFmtId="0" fontId="0" fillId="0" borderId="0" xfId="0"/>
    <xf numFmtId="0" fontId="6" fillId="0" borderId="0" xfId="1" applyFont="1" applyAlignment="1">
      <alignment horizontal="center"/>
    </xf>
    <xf numFmtId="0" fontId="4" fillId="0" borderId="0" xfId="1"/>
    <xf numFmtId="0" fontId="4" fillId="0" borderId="0" xfId="1" applyNumberFormat="1" applyBorder="1" applyAlignment="1">
      <alignment horizontal="center" wrapText="1"/>
    </xf>
    <xf numFmtId="0" fontId="4" fillId="0" borderId="0" xfId="1" applyAlignment="1">
      <alignment horizontal="center"/>
    </xf>
    <xf numFmtId="0" fontId="4" fillId="0" borderId="0" xfId="1" applyBorder="1"/>
    <xf numFmtId="0" fontId="4" fillId="0" borderId="0" xfId="1" applyBorder="1" applyAlignment="1">
      <alignment horizontal="center"/>
    </xf>
    <xf numFmtId="0" fontId="7" fillId="2" borderId="0" xfId="1" applyFont="1" applyFill="1" applyBorder="1"/>
    <xf numFmtId="0" fontId="8" fillId="2" borderId="0" xfId="1" applyFont="1" applyFill="1" applyBorder="1"/>
    <xf numFmtId="166" fontId="7" fillId="2" borderId="0" xfId="1" applyNumberFormat="1" applyFont="1" applyFill="1" applyBorder="1" applyAlignment="1">
      <alignment horizontal="center"/>
    </xf>
    <xf numFmtId="14" fontId="4" fillId="0" borderId="0" xfId="1" applyNumberFormat="1"/>
    <xf numFmtId="167" fontId="7" fillId="2" borderId="0" xfId="1" applyNumberFormat="1" applyFont="1" applyFill="1" applyBorder="1" applyAlignment="1">
      <alignment horizontal="center"/>
    </xf>
    <xf numFmtId="2" fontId="4" fillId="0" borderId="0" xfId="1" applyNumberFormat="1"/>
    <xf numFmtId="0" fontId="2" fillId="0" borderId="2" xfId="0" applyFont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right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Fill="1" applyBorder="1"/>
    <xf numFmtId="20" fontId="1" fillId="0" borderId="7" xfId="0" applyNumberFormat="1" applyFont="1" applyFill="1" applyBorder="1" applyProtection="1">
      <protection locked="0"/>
    </xf>
    <xf numFmtId="20" fontId="1" fillId="0" borderId="7" xfId="0" applyNumberFormat="1" applyFont="1" applyFill="1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164" fontId="1" fillId="0" borderId="7" xfId="0" applyNumberFormat="1" applyFont="1" applyFill="1" applyBorder="1" applyAlignment="1">
      <alignment horizontal="center"/>
    </xf>
    <xf numFmtId="0" fontId="0" fillId="0" borderId="8" xfId="0" applyFill="1" applyBorder="1"/>
    <xf numFmtId="0" fontId="0" fillId="0" borderId="6" xfId="0" applyFill="1" applyBorder="1"/>
    <xf numFmtId="164" fontId="1" fillId="0" borderId="10" xfId="0" applyNumberFormat="1" applyFont="1" applyFill="1" applyBorder="1" applyAlignment="1">
      <alignment horizontal="center"/>
    </xf>
    <xf numFmtId="20" fontId="1" fillId="0" borderId="10" xfId="0" applyNumberFormat="1" applyFont="1" applyFill="1" applyBorder="1" applyProtection="1">
      <protection locked="0"/>
    </xf>
    <xf numFmtId="20" fontId="1" fillId="0" borderId="10" xfId="0" applyNumberFormat="1" applyFont="1" applyFill="1" applyBorder="1"/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20" fontId="1" fillId="0" borderId="13" xfId="0" applyNumberFormat="1" applyFont="1" applyFill="1" applyBorder="1" applyProtection="1">
      <protection locked="0"/>
    </xf>
    <xf numFmtId="20" fontId="1" fillId="0" borderId="14" xfId="0" applyNumberFormat="1" applyFont="1" applyFill="1" applyBorder="1" applyProtection="1">
      <protection locked="0"/>
    </xf>
    <xf numFmtId="0" fontId="1" fillId="0" borderId="15" xfId="0" applyFont="1" applyFill="1" applyBorder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/>
    </xf>
    <xf numFmtId="165" fontId="1" fillId="0" borderId="11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8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1" xfId="0" applyBorder="1"/>
    <xf numFmtId="0" fontId="0" fillId="0" borderId="9" xfId="0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20" fontId="1" fillId="0" borderId="7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0" fillId="0" borderId="0" xfId="0" applyFill="1" applyAlignment="1">
      <alignment horizontal="right"/>
    </xf>
    <xf numFmtId="0" fontId="1" fillId="0" borderId="9" xfId="0" applyFont="1" applyFill="1" applyBorder="1" applyAlignment="1">
      <alignment horizontal="right" vertical="center"/>
    </xf>
    <xf numFmtId="20" fontId="1" fillId="0" borderId="10" xfId="0" applyNumberFormat="1" applyFont="1" applyFill="1" applyBorder="1" applyAlignment="1" applyProtection="1">
      <alignment horizontal="right"/>
      <protection locked="0"/>
    </xf>
    <xf numFmtId="20" fontId="1" fillId="0" borderId="7" xfId="0" applyNumberFormat="1" applyFont="1" applyFill="1" applyBorder="1" applyAlignment="1" applyProtection="1">
      <alignment horizontal="right"/>
      <protection locked="0"/>
    </xf>
    <xf numFmtId="0" fontId="0" fillId="0" borderId="17" xfId="0" applyBorder="1" applyAlignment="1">
      <alignment horizontal="right" vertical="center"/>
    </xf>
    <xf numFmtId="0" fontId="0" fillId="0" borderId="17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Alignment="1">
      <alignment horizontal="right"/>
    </xf>
    <xf numFmtId="0" fontId="13" fillId="0" borderId="0" xfId="0" applyFont="1" applyAlignment="1">
      <alignment vertical="center"/>
    </xf>
    <xf numFmtId="20" fontId="1" fillId="3" borderId="14" xfId="0" applyNumberFormat="1" applyFont="1" applyFill="1" applyBorder="1" applyProtection="1">
      <protection locked="0"/>
    </xf>
    <xf numFmtId="20" fontId="1" fillId="3" borderId="7" xfId="0" applyNumberFormat="1" applyFont="1" applyFill="1" applyBorder="1" applyProtection="1">
      <protection locked="0"/>
    </xf>
    <xf numFmtId="20" fontId="1" fillId="3" borderId="7" xfId="0" applyNumberFormat="1" applyFont="1" applyFill="1" applyBorder="1"/>
    <xf numFmtId="168" fontId="13" fillId="3" borderId="0" xfId="0" applyNumberFormat="1" applyFont="1" applyFill="1" applyAlignment="1">
      <alignment vertical="center"/>
    </xf>
    <xf numFmtId="168" fontId="13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3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11" fillId="4" borderId="0" xfId="0" applyFont="1" applyFill="1"/>
    <xf numFmtId="0" fontId="0" fillId="4" borderId="7" xfId="0" applyFill="1" applyBorder="1" applyAlignment="1">
      <alignment horizontal="center"/>
    </xf>
  </cellXfs>
  <cellStyles count="2">
    <cellStyle name="Normal" xfId="0" builtinId="0"/>
    <cellStyle name="Normal_feries" xfId="1"/>
  </cellStyles>
  <dxfs count="122">
    <dxf>
      <fill>
        <patternFill>
          <bgColor indexed="57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EC4124"/>
      <color rgb="FFF384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295275</xdr:colOff>
      <xdr:row>15</xdr:row>
      <xdr:rowOff>38100</xdr:rowOff>
    </xdr:from>
    <xdr:to>
      <xdr:col>6</xdr:col>
      <xdr:colOff>371475</xdr:colOff>
      <xdr:row>16</xdr:row>
      <xdr:rowOff>76200</xdr:rowOff>
    </xdr:to>
    <xdr:sp macro="" textlink="">
      <xdr:nvSpPr>
        <xdr:cNvPr id="3074" name="Text Box 57"/>
        <xdr:cNvSpPr txBox="1">
          <a:spLocks noChangeArrowheads="1"/>
        </xdr:cNvSpPr>
      </xdr:nvSpPr>
      <xdr:spPr bwMode="auto">
        <a:xfrm>
          <a:off x="24479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323850</xdr:colOff>
      <xdr:row>46</xdr:row>
      <xdr:rowOff>0</xdr:rowOff>
    </xdr:from>
    <xdr:ext cx="76200" cy="228600"/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504825" y="80676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14</xdr:col>
      <xdr:colOff>295275</xdr:colOff>
      <xdr:row>15</xdr:row>
      <xdr:rowOff>38100</xdr:rowOff>
    </xdr:from>
    <xdr:to>
      <xdr:col>14</xdr:col>
      <xdr:colOff>371475</xdr:colOff>
      <xdr:row>16</xdr:row>
      <xdr:rowOff>76200</xdr:rowOff>
    </xdr:to>
    <xdr:sp macro="" textlink="">
      <xdr:nvSpPr>
        <xdr:cNvPr id="3078" name="Text Box 57"/>
        <xdr:cNvSpPr txBox="1">
          <a:spLocks noChangeArrowheads="1"/>
        </xdr:cNvSpPr>
      </xdr:nvSpPr>
      <xdr:spPr bwMode="auto">
        <a:xfrm>
          <a:off x="52768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15</xdr:row>
      <xdr:rowOff>38100</xdr:rowOff>
    </xdr:from>
    <xdr:to>
      <xdr:col>40</xdr:col>
      <xdr:colOff>371475</xdr:colOff>
      <xdr:row>16</xdr:row>
      <xdr:rowOff>76200</xdr:rowOff>
    </xdr:to>
    <xdr:sp macro="" textlink="">
      <xdr:nvSpPr>
        <xdr:cNvPr id="3079" name="Text Box 57"/>
        <xdr:cNvSpPr txBox="1">
          <a:spLocks noChangeArrowheads="1"/>
        </xdr:cNvSpPr>
      </xdr:nvSpPr>
      <xdr:spPr bwMode="auto">
        <a:xfrm>
          <a:off x="81057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15</xdr:row>
      <xdr:rowOff>38100</xdr:rowOff>
    </xdr:from>
    <xdr:to>
      <xdr:col>47</xdr:col>
      <xdr:colOff>371475</xdr:colOff>
      <xdr:row>16</xdr:row>
      <xdr:rowOff>76200</xdr:rowOff>
    </xdr:to>
    <xdr:sp macro="" textlink="">
      <xdr:nvSpPr>
        <xdr:cNvPr id="3080" name="Text Box 57"/>
        <xdr:cNvSpPr txBox="1">
          <a:spLocks noChangeArrowheads="1"/>
        </xdr:cNvSpPr>
      </xdr:nvSpPr>
      <xdr:spPr bwMode="auto">
        <a:xfrm>
          <a:off x="109347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1" name="Text Box 57"/>
        <xdr:cNvSpPr txBox="1">
          <a:spLocks noChangeArrowheads="1"/>
        </xdr:cNvSpPr>
      </xdr:nvSpPr>
      <xdr:spPr bwMode="auto">
        <a:xfrm>
          <a:off x="137636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2" name="Text Box 57"/>
        <xdr:cNvSpPr txBox="1">
          <a:spLocks noChangeArrowheads="1"/>
        </xdr:cNvSpPr>
      </xdr:nvSpPr>
      <xdr:spPr bwMode="auto">
        <a:xfrm>
          <a:off x="165925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3" name="Text Box 57"/>
        <xdr:cNvSpPr txBox="1">
          <a:spLocks noChangeArrowheads="1"/>
        </xdr:cNvSpPr>
      </xdr:nvSpPr>
      <xdr:spPr bwMode="auto">
        <a:xfrm>
          <a:off x="194214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4" name="Text Box 57"/>
        <xdr:cNvSpPr txBox="1">
          <a:spLocks noChangeArrowheads="1"/>
        </xdr:cNvSpPr>
      </xdr:nvSpPr>
      <xdr:spPr bwMode="auto">
        <a:xfrm>
          <a:off x="222504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5" name="Text Box 57"/>
        <xdr:cNvSpPr txBox="1">
          <a:spLocks noChangeArrowheads="1"/>
        </xdr:cNvSpPr>
      </xdr:nvSpPr>
      <xdr:spPr bwMode="auto">
        <a:xfrm>
          <a:off x="250793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086" name="Text Box 57"/>
        <xdr:cNvSpPr txBox="1">
          <a:spLocks noChangeArrowheads="1"/>
        </xdr:cNvSpPr>
      </xdr:nvSpPr>
      <xdr:spPr bwMode="auto">
        <a:xfrm>
          <a:off x="279082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295275</xdr:colOff>
      <xdr:row>20</xdr:row>
      <xdr:rowOff>38100</xdr:rowOff>
    </xdr:from>
    <xdr:to>
      <xdr:col>14</xdr:col>
      <xdr:colOff>371475</xdr:colOff>
      <xdr:row>21</xdr:row>
      <xdr:rowOff>76200</xdr:rowOff>
    </xdr:to>
    <xdr:sp macro="" textlink="">
      <xdr:nvSpPr>
        <xdr:cNvPr id="3087" name="Text Box 57"/>
        <xdr:cNvSpPr txBox="1">
          <a:spLocks noChangeArrowheads="1"/>
        </xdr:cNvSpPr>
      </xdr:nvSpPr>
      <xdr:spPr bwMode="auto">
        <a:xfrm>
          <a:off x="52768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295275</xdr:colOff>
      <xdr:row>25</xdr:row>
      <xdr:rowOff>38100</xdr:rowOff>
    </xdr:from>
    <xdr:to>
      <xdr:col>14</xdr:col>
      <xdr:colOff>371475</xdr:colOff>
      <xdr:row>26</xdr:row>
      <xdr:rowOff>76200</xdr:rowOff>
    </xdr:to>
    <xdr:sp macro="" textlink="">
      <xdr:nvSpPr>
        <xdr:cNvPr id="3088" name="Text Box 57"/>
        <xdr:cNvSpPr txBox="1">
          <a:spLocks noChangeArrowheads="1"/>
        </xdr:cNvSpPr>
      </xdr:nvSpPr>
      <xdr:spPr bwMode="auto">
        <a:xfrm>
          <a:off x="52768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295275</xdr:colOff>
      <xdr:row>30</xdr:row>
      <xdr:rowOff>38100</xdr:rowOff>
    </xdr:from>
    <xdr:to>
      <xdr:col>14</xdr:col>
      <xdr:colOff>371475</xdr:colOff>
      <xdr:row>31</xdr:row>
      <xdr:rowOff>76200</xdr:rowOff>
    </xdr:to>
    <xdr:sp macro="" textlink="">
      <xdr:nvSpPr>
        <xdr:cNvPr id="3089" name="Text Box 57"/>
        <xdr:cNvSpPr txBox="1">
          <a:spLocks noChangeArrowheads="1"/>
        </xdr:cNvSpPr>
      </xdr:nvSpPr>
      <xdr:spPr bwMode="auto">
        <a:xfrm>
          <a:off x="52768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295275</xdr:colOff>
      <xdr:row>35</xdr:row>
      <xdr:rowOff>38100</xdr:rowOff>
    </xdr:from>
    <xdr:to>
      <xdr:col>14</xdr:col>
      <xdr:colOff>371475</xdr:colOff>
      <xdr:row>36</xdr:row>
      <xdr:rowOff>76200</xdr:rowOff>
    </xdr:to>
    <xdr:sp macro="" textlink="">
      <xdr:nvSpPr>
        <xdr:cNvPr id="3090" name="Text Box 57"/>
        <xdr:cNvSpPr txBox="1">
          <a:spLocks noChangeArrowheads="1"/>
        </xdr:cNvSpPr>
      </xdr:nvSpPr>
      <xdr:spPr bwMode="auto">
        <a:xfrm>
          <a:off x="52768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295275</xdr:colOff>
      <xdr:row>15</xdr:row>
      <xdr:rowOff>38100</xdr:rowOff>
    </xdr:from>
    <xdr:to>
      <xdr:col>6</xdr:col>
      <xdr:colOff>371475</xdr:colOff>
      <xdr:row>16</xdr:row>
      <xdr:rowOff>76200</xdr:rowOff>
    </xdr:to>
    <xdr:sp macro="" textlink="">
      <xdr:nvSpPr>
        <xdr:cNvPr id="3091" name="Text Box 57"/>
        <xdr:cNvSpPr txBox="1">
          <a:spLocks noChangeArrowheads="1"/>
        </xdr:cNvSpPr>
      </xdr:nvSpPr>
      <xdr:spPr bwMode="auto">
        <a:xfrm>
          <a:off x="24479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295275</xdr:colOff>
      <xdr:row>20</xdr:row>
      <xdr:rowOff>38100</xdr:rowOff>
    </xdr:from>
    <xdr:to>
      <xdr:col>6</xdr:col>
      <xdr:colOff>371475</xdr:colOff>
      <xdr:row>21</xdr:row>
      <xdr:rowOff>76200</xdr:rowOff>
    </xdr:to>
    <xdr:sp macro="" textlink="">
      <xdr:nvSpPr>
        <xdr:cNvPr id="3092" name="Text Box 57"/>
        <xdr:cNvSpPr txBox="1">
          <a:spLocks noChangeArrowheads="1"/>
        </xdr:cNvSpPr>
      </xdr:nvSpPr>
      <xdr:spPr bwMode="auto">
        <a:xfrm>
          <a:off x="24479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295275</xdr:colOff>
      <xdr:row>25</xdr:row>
      <xdr:rowOff>38100</xdr:rowOff>
    </xdr:from>
    <xdr:to>
      <xdr:col>6</xdr:col>
      <xdr:colOff>371475</xdr:colOff>
      <xdr:row>26</xdr:row>
      <xdr:rowOff>76200</xdr:rowOff>
    </xdr:to>
    <xdr:sp macro="" textlink="">
      <xdr:nvSpPr>
        <xdr:cNvPr id="3093" name="Text Box 57"/>
        <xdr:cNvSpPr txBox="1">
          <a:spLocks noChangeArrowheads="1"/>
        </xdr:cNvSpPr>
      </xdr:nvSpPr>
      <xdr:spPr bwMode="auto">
        <a:xfrm>
          <a:off x="24479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295275</xdr:colOff>
      <xdr:row>30</xdr:row>
      <xdr:rowOff>38100</xdr:rowOff>
    </xdr:from>
    <xdr:to>
      <xdr:col>6</xdr:col>
      <xdr:colOff>371475</xdr:colOff>
      <xdr:row>31</xdr:row>
      <xdr:rowOff>76200</xdr:rowOff>
    </xdr:to>
    <xdr:sp macro="" textlink="">
      <xdr:nvSpPr>
        <xdr:cNvPr id="3094" name="Text Box 57"/>
        <xdr:cNvSpPr txBox="1">
          <a:spLocks noChangeArrowheads="1"/>
        </xdr:cNvSpPr>
      </xdr:nvSpPr>
      <xdr:spPr bwMode="auto">
        <a:xfrm>
          <a:off x="24479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295275</xdr:colOff>
      <xdr:row>35</xdr:row>
      <xdr:rowOff>38100</xdr:rowOff>
    </xdr:from>
    <xdr:to>
      <xdr:col>6</xdr:col>
      <xdr:colOff>371475</xdr:colOff>
      <xdr:row>36</xdr:row>
      <xdr:rowOff>76200</xdr:rowOff>
    </xdr:to>
    <xdr:sp macro="" textlink="">
      <xdr:nvSpPr>
        <xdr:cNvPr id="3095" name="Text Box 57"/>
        <xdr:cNvSpPr txBox="1">
          <a:spLocks noChangeArrowheads="1"/>
        </xdr:cNvSpPr>
      </xdr:nvSpPr>
      <xdr:spPr bwMode="auto">
        <a:xfrm>
          <a:off x="24479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15</xdr:row>
      <xdr:rowOff>38100</xdr:rowOff>
    </xdr:from>
    <xdr:to>
      <xdr:col>40</xdr:col>
      <xdr:colOff>371475</xdr:colOff>
      <xdr:row>16</xdr:row>
      <xdr:rowOff>76200</xdr:rowOff>
    </xdr:to>
    <xdr:sp macro="" textlink="">
      <xdr:nvSpPr>
        <xdr:cNvPr id="3096" name="Text Box 57"/>
        <xdr:cNvSpPr txBox="1">
          <a:spLocks noChangeArrowheads="1"/>
        </xdr:cNvSpPr>
      </xdr:nvSpPr>
      <xdr:spPr bwMode="auto">
        <a:xfrm>
          <a:off x="81057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20</xdr:row>
      <xdr:rowOff>38100</xdr:rowOff>
    </xdr:from>
    <xdr:to>
      <xdr:col>40</xdr:col>
      <xdr:colOff>371475</xdr:colOff>
      <xdr:row>21</xdr:row>
      <xdr:rowOff>76200</xdr:rowOff>
    </xdr:to>
    <xdr:sp macro="" textlink="">
      <xdr:nvSpPr>
        <xdr:cNvPr id="3097" name="Text Box 57"/>
        <xdr:cNvSpPr txBox="1">
          <a:spLocks noChangeArrowheads="1"/>
        </xdr:cNvSpPr>
      </xdr:nvSpPr>
      <xdr:spPr bwMode="auto">
        <a:xfrm>
          <a:off x="810577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25</xdr:row>
      <xdr:rowOff>38100</xdr:rowOff>
    </xdr:from>
    <xdr:to>
      <xdr:col>40</xdr:col>
      <xdr:colOff>371475</xdr:colOff>
      <xdr:row>26</xdr:row>
      <xdr:rowOff>76200</xdr:rowOff>
    </xdr:to>
    <xdr:sp macro="" textlink="">
      <xdr:nvSpPr>
        <xdr:cNvPr id="3098" name="Text Box 57"/>
        <xdr:cNvSpPr txBox="1">
          <a:spLocks noChangeArrowheads="1"/>
        </xdr:cNvSpPr>
      </xdr:nvSpPr>
      <xdr:spPr bwMode="auto">
        <a:xfrm>
          <a:off x="810577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30</xdr:row>
      <xdr:rowOff>38100</xdr:rowOff>
    </xdr:from>
    <xdr:to>
      <xdr:col>40</xdr:col>
      <xdr:colOff>371475</xdr:colOff>
      <xdr:row>31</xdr:row>
      <xdr:rowOff>76200</xdr:rowOff>
    </xdr:to>
    <xdr:sp macro="" textlink="">
      <xdr:nvSpPr>
        <xdr:cNvPr id="3099" name="Text Box 57"/>
        <xdr:cNvSpPr txBox="1">
          <a:spLocks noChangeArrowheads="1"/>
        </xdr:cNvSpPr>
      </xdr:nvSpPr>
      <xdr:spPr bwMode="auto">
        <a:xfrm>
          <a:off x="810577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35</xdr:row>
      <xdr:rowOff>38100</xdr:rowOff>
    </xdr:from>
    <xdr:to>
      <xdr:col>40</xdr:col>
      <xdr:colOff>371475</xdr:colOff>
      <xdr:row>36</xdr:row>
      <xdr:rowOff>76200</xdr:rowOff>
    </xdr:to>
    <xdr:sp macro="" textlink="">
      <xdr:nvSpPr>
        <xdr:cNvPr id="3100" name="Text Box 57"/>
        <xdr:cNvSpPr txBox="1">
          <a:spLocks noChangeArrowheads="1"/>
        </xdr:cNvSpPr>
      </xdr:nvSpPr>
      <xdr:spPr bwMode="auto">
        <a:xfrm>
          <a:off x="810577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15</xdr:row>
      <xdr:rowOff>38100</xdr:rowOff>
    </xdr:from>
    <xdr:to>
      <xdr:col>47</xdr:col>
      <xdr:colOff>371475</xdr:colOff>
      <xdr:row>16</xdr:row>
      <xdr:rowOff>76200</xdr:rowOff>
    </xdr:to>
    <xdr:sp macro="" textlink="">
      <xdr:nvSpPr>
        <xdr:cNvPr id="3101" name="Text Box 57"/>
        <xdr:cNvSpPr txBox="1">
          <a:spLocks noChangeArrowheads="1"/>
        </xdr:cNvSpPr>
      </xdr:nvSpPr>
      <xdr:spPr bwMode="auto">
        <a:xfrm>
          <a:off x="109347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20</xdr:row>
      <xdr:rowOff>38100</xdr:rowOff>
    </xdr:from>
    <xdr:to>
      <xdr:col>47</xdr:col>
      <xdr:colOff>371475</xdr:colOff>
      <xdr:row>21</xdr:row>
      <xdr:rowOff>76200</xdr:rowOff>
    </xdr:to>
    <xdr:sp macro="" textlink="">
      <xdr:nvSpPr>
        <xdr:cNvPr id="3102" name="Text Box 57"/>
        <xdr:cNvSpPr txBox="1">
          <a:spLocks noChangeArrowheads="1"/>
        </xdr:cNvSpPr>
      </xdr:nvSpPr>
      <xdr:spPr bwMode="auto">
        <a:xfrm>
          <a:off x="1093470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25</xdr:row>
      <xdr:rowOff>38100</xdr:rowOff>
    </xdr:from>
    <xdr:to>
      <xdr:col>47</xdr:col>
      <xdr:colOff>371475</xdr:colOff>
      <xdr:row>26</xdr:row>
      <xdr:rowOff>76200</xdr:rowOff>
    </xdr:to>
    <xdr:sp macro="" textlink="">
      <xdr:nvSpPr>
        <xdr:cNvPr id="3103" name="Text Box 57"/>
        <xdr:cNvSpPr txBox="1">
          <a:spLocks noChangeArrowheads="1"/>
        </xdr:cNvSpPr>
      </xdr:nvSpPr>
      <xdr:spPr bwMode="auto">
        <a:xfrm>
          <a:off x="1093470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30</xdr:row>
      <xdr:rowOff>38100</xdr:rowOff>
    </xdr:from>
    <xdr:to>
      <xdr:col>47</xdr:col>
      <xdr:colOff>371475</xdr:colOff>
      <xdr:row>31</xdr:row>
      <xdr:rowOff>76200</xdr:rowOff>
    </xdr:to>
    <xdr:sp macro="" textlink="">
      <xdr:nvSpPr>
        <xdr:cNvPr id="3104" name="Text Box 57"/>
        <xdr:cNvSpPr txBox="1">
          <a:spLocks noChangeArrowheads="1"/>
        </xdr:cNvSpPr>
      </xdr:nvSpPr>
      <xdr:spPr bwMode="auto">
        <a:xfrm>
          <a:off x="1093470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295275</xdr:colOff>
      <xdr:row>35</xdr:row>
      <xdr:rowOff>38100</xdr:rowOff>
    </xdr:from>
    <xdr:to>
      <xdr:col>47</xdr:col>
      <xdr:colOff>371475</xdr:colOff>
      <xdr:row>36</xdr:row>
      <xdr:rowOff>76200</xdr:rowOff>
    </xdr:to>
    <xdr:sp macro="" textlink="">
      <xdr:nvSpPr>
        <xdr:cNvPr id="3105" name="Text Box 57"/>
        <xdr:cNvSpPr txBox="1">
          <a:spLocks noChangeArrowheads="1"/>
        </xdr:cNvSpPr>
      </xdr:nvSpPr>
      <xdr:spPr bwMode="auto">
        <a:xfrm>
          <a:off x="1093470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06" name="Text Box 57"/>
        <xdr:cNvSpPr txBox="1">
          <a:spLocks noChangeArrowheads="1"/>
        </xdr:cNvSpPr>
      </xdr:nvSpPr>
      <xdr:spPr bwMode="auto">
        <a:xfrm>
          <a:off x="137636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07" name="Text Box 57"/>
        <xdr:cNvSpPr txBox="1">
          <a:spLocks noChangeArrowheads="1"/>
        </xdr:cNvSpPr>
      </xdr:nvSpPr>
      <xdr:spPr bwMode="auto">
        <a:xfrm>
          <a:off x="137636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08" name="Text Box 57"/>
        <xdr:cNvSpPr txBox="1">
          <a:spLocks noChangeArrowheads="1"/>
        </xdr:cNvSpPr>
      </xdr:nvSpPr>
      <xdr:spPr bwMode="auto">
        <a:xfrm>
          <a:off x="137636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09" name="Text Box 57"/>
        <xdr:cNvSpPr txBox="1">
          <a:spLocks noChangeArrowheads="1"/>
        </xdr:cNvSpPr>
      </xdr:nvSpPr>
      <xdr:spPr bwMode="auto">
        <a:xfrm>
          <a:off x="137636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10" name="Text Box 57"/>
        <xdr:cNvSpPr txBox="1">
          <a:spLocks noChangeArrowheads="1"/>
        </xdr:cNvSpPr>
      </xdr:nvSpPr>
      <xdr:spPr bwMode="auto">
        <a:xfrm>
          <a:off x="137636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11" name="Text Box 57"/>
        <xdr:cNvSpPr txBox="1">
          <a:spLocks noChangeArrowheads="1"/>
        </xdr:cNvSpPr>
      </xdr:nvSpPr>
      <xdr:spPr bwMode="auto">
        <a:xfrm>
          <a:off x="165925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12" name="Text Box 57"/>
        <xdr:cNvSpPr txBox="1">
          <a:spLocks noChangeArrowheads="1"/>
        </xdr:cNvSpPr>
      </xdr:nvSpPr>
      <xdr:spPr bwMode="auto">
        <a:xfrm>
          <a:off x="165925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13" name="Text Box 57"/>
        <xdr:cNvSpPr txBox="1">
          <a:spLocks noChangeArrowheads="1"/>
        </xdr:cNvSpPr>
      </xdr:nvSpPr>
      <xdr:spPr bwMode="auto">
        <a:xfrm>
          <a:off x="165925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14" name="Text Box 57"/>
        <xdr:cNvSpPr txBox="1">
          <a:spLocks noChangeArrowheads="1"/>
        </xdr:cNvSpPr>
      </xdr:nvSpPr>
      <xdr:spPr bwMode="auto">
        <a:xfrm>
          <a:off x="165925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15" name="Text Box 57"/>
        <xdr:cNvSpPr txBox="1">
          <a:spLocks noChangeArrowheads="1"/>
        </xdr:cNvSpPr>
      </xdr:nvSpPr>
      <xdr:spPr bwMode="auto">
        <a:xfrm>
          <a:off x="165925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16" name="Text Box 57"/>
        <xdr:cNvSpPr txBox="1">
          <a:spLocks noChangeArrowheads="1"/>
        </xdr:cNvSpPr>
      </xdr:nvSpPr>
      <xdr:spPr bwMode="auto">
        <a:xfrm>
          <a:off x="194214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17" name="Text Box 57"/>
        <xdr:cNvSpPr txBox="1">
          <a:spLocks noChangeArrowheads="1"/>
        </xdr:cNvSpPr>
      </xdr:nvSpPr>
      <xdr:spPr bwMode="auto">
        <a:xfrm>
          <a:off x="1942147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18" name="Text Box 57"/>
        <xdr:cNvSpPr txBox="1">
          <a:spLocks noChangeArrowheads="1"/>
        </xdr:cNvSpPr>
      </xdr:nvSpPr>
      <xdr:spPr bwMode="auto">
        <a:xfrm>
          <a:off x="1942147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19" name="Text Box 57"/>
        <xdr:cNvSpPr txBox="1">
          <a:spLocks noChangeArrowheads="1"/>
        </xdr:cNvSpPr>
      </xdr:nvSpPr>
      <xdr:spPr bwMode="auto">
        <a:xfrm>
          <a:off x="1942147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20" name="Text Box 57"/>
        <xdr:cNvSpPr txBox="1">
          <a:spLocks noChangeArrowheads="1"/>
        </xdr:cNvSpPr>
      </xdr:nvSpPr>
      <xdr:spPr bwMode="auto">
        <a:xfrm>
          <a:off x="1942147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21" name="Text Box 57"/>
        <xdr:cNvSpPr txBox="1">
          <a:spLocks noChangeArrowheads="1"/>
        </xdr:cNvSpPr>
      </xdr:nvSpPr>
      <xdr:spPr bwMode="auto">
        <a:xfrm>
          <a:off x="222504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22" name="Text Box 57"/>
        <xdr:cNvSpPr txBox="1">
          <a:spLocks noChangeArrowheads="1"/>
        </xdr:cNvSpPr>
      </xdr:nvSpPr>
      <xdr:spPr bwMode="auto">
        <a:xfrm>
          <a:off x="2225040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23" name="Text Box 57"/>
        <xdr:cNvSpPr txBox="1">
          <a:spLocks noChangeArrowheads="1"/>
        </xdr:cNvSpPr>
      </xdr:nvSpPr>
      <xdr:spPr bwMode="auto">
        <a:xfrm>
          <a:off x="2225040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24" name="Text Box 57"/>
        <xdr:cNvSpPr txBox="1">
          <a:spLocks noChangeArrowheads="1"/>
        </xdr:cNvSpPr>
      </xdr:nvSpPr>
      <xdr:spPr bwMode="auto">
        <a:xfrm>
          <a:off x="2225040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25" name="Text Box 57"/>
        <xdr:cNvSpPr txBox="1">
          <a:spLocks noChangeArrowheads="1"/>
        </xdr:cNvSpPr>
      </xdr:nvSpPr>
      <xdr:spPr bwMode="auto">
        <a:xfrm>
          <a:off x="2225040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26" name="Text Box 57"/>
        <xdr:cNvSpPr txBox="1">
          <a:spLocks noChangeArrowheads="1"/>
        </xdr:cNvSpPr>
      </xdr:nvSpPr>
      <xdr:spPr bwMode="auto">
        <a:xfrm>
          <a:off x="250793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27" name="Text Box 57"/>
        <xdr:cNvSpPr txBox="1">
          <a:spLocks noChangeArrowheads="1"/>
        </xdr:cNvSpPr>
      </xdr:nvSpPr>
      <xdr:spPr bwMode="auto">
        <a:xfrm>
          <a:off x="250793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28" name="Text Box 57"/>
        <xdr:cNvSpPr txBox="1">
          <a:spLocks noChangeArrowheads="1"/>
        </xdr:cNvSpPr>
      </xdr:nvSpPr>
      <xdr:spPr bwMode="auto">
        <a:xfrm>
          <a:off x="250793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250793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30" name="Text Box 57"/>
        <xdr:cNvSpPr txBox="1">
          <a:spLocks noChangeArrowheads="1"/>
        </xdr:cNvSpPr>
      </xdr:nvSpPr>
      <xdr:spPr bwMode="auto">
        <a:xfrm>
          <a:off x="250793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15</xdr:row>
      <xdr:rowOff>38100</xdr:rowOff>
    </xdr:from>
    <xdr:to>
      <xdr:col>49</xdr:col>
      <xdr:colOff>76200</xdr:colOff>
      <xdr:row>16</xdr:row>
      <xdr:rowOff>76200</xdr:rowOff>
    </xdr:to>
    <xdr:sp macro="" textlink="">
      <xdr:nvSpPr>
        <xdr:cNvPr id="3131" name="Text Box 57"/>
        <xdr:cNvSpPr txBox="1">
          <a:spLocks noChangeArrowheads="1"/>
        </xdr:cNvSpPr>
      </xdr:nvSpPr>
      <xdr:spPr bwMode="auto">
        <a:xfrm>
          <a:off x="279082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20</xdr:row>
      <xdr:rowOff>38100</xdr:rowOff>
    </xdr:from>
    <xdr:to>
      <xdr:col>49</xdr:col>
      <xdr:colOff>76200</xdr:colOff>
      <xdr:row>21</xdr:row>
      <xdr:rowOff>76200</xdr:rowOff>
    </xdr:to>
    <xdr:sp macro="" textlink="">
      <xdr:nvSpPr>
        <xdr:cNvPr id="3132" name="Text Box 57"/>
        <xdr:cNvSpPr txBox="1">
          <a:spLocks noChangeArrowheads="1"/>
        </xdr:cNvSpPr>
      </xdr:nvSpPr>
      <xdr:spPr bwMode="auto">
        <a:xfrm>
          <a:off x="279082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25</xdr:row>
      <xdr:rowOff>38100</xdr:rowOff>
    </xdr:from>
    <xdr:to>
      <xdr:col>49</xdr:col>
      <xdr:colOff>76200</xdr:colOff>
      <xdr:row>26</xdr:row>
      <xdr:rowOff>76200</xdr:rowOff>
    </xdr:to>
    <xdr:sp macro="" textlink="">
      <xdr:nvSpPr>
        <xdr:cNvPr id="3133" name="Text Box 57"/>
        <xdr:cNvSpPr txBox="1">
          <a:spLocks noChangeArrowheads="1"/>
        </xdr:cNvSpPr>
      </xdr:nvSpPr>
      <xdr:spPr bwMode="auto">
        <a:xfrm>
          <a:off x="279082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30</xdr:row>
      <xdr:rowOff>38100</xdr:rowOff>
    </xdr:from>
    <xdr:to>
      <xdr:col>49</xdr:col>
      <xdr:colOff>76200</xdr:colOff>
      <xdr:row>31</xdr:row>
      <xdr:rowOff>76200</xdr:rowOff>
    </xdr:to>
    <xdr:sp macro="" textlink="">
      <xdr:nvSpPr>
        <xdr:cNvPr id="3134" name="Text Box 57"/>
        <xdr:cNvSpPr txBox="1">
          <a:spLocks noChangeArrowheads="1"/>
        </xdr:cNvSpPr>
      </xdr:nvSpPr>
      <xdr:spPr bwMode="auto">
        <a:xfrm>
          <a:off x="279082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35</xdr:row>
      <xdr:rowOff>38100</xdr:rowOff>
    </xdr:from>
    <xdr:to>
      <xdr:col>49</xdr:col>
      <xdr:colOff>76200</xdr:colOff>
      <xdr:row>36</xdr:row>
      <xdr:rowOff>76200</xdr:rowOff>
    </xdr:to>
    <xdr:sp macro="" textlink="">
      <xdr:nvSpPr>
        <xdr:cNvPr id="3135" name="Text Box 57"/>
        <xdr:cNvSpPr txBox="1">
          <a:spLocks noChangeArrowheads="1"/>
        </xdr:cNvSpPr>
      </xdr:nvSpPr>
      <xdr:spPr bwMode="auto">
        <a:xfrm>
          <a:off x="279082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161925</xdr:colOff>
      <xdr:row>0</xdr:row>
      <xdr:rowOff>66675</xdr:rowOff>
    </xdr:from>
    <xdr:ext cx="2047227" cy="593304"/>
    <xdr:sp macro="" textlink="">
      <xdr:nvSpPr>
        <xdr:cNvPr id="74" name="ZoneTexte 73"/>
        <xdr:cNvSpPr txBox="1"/>
      </xdr:nvSpPr>
      <xdr:spPr>
        <a:xfrm>
          <a:off x="3657600" y="66675"/>
          <a:ext cx="2047227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Boulangers</a:t>
          </a:r>
        </a:p>
      </xdr:txBody>
    </xdr:sp>
    <xdr:clientData/>
  </xdr:oneCellAnchor>
  <xdr:oneCellAnchor>
    <xdr:from>
      <xdr:col>43</xdr:col>
      <xdr:colOff>9525</xdr:colOff>
      <xdr:row>0</xdr:row>
      <xdr:rowOff>190500</xdr:rowOff>
    </xdr:from>
    <xdr:ext cx="1997855" cy="593304"/>
    <xdr:sp macro="" textlink="">
      <xdr:nvSpPr>
        <xdr:cNvPr id="76" name="ZoneTexte 75"/>
        <xdr:cNvSpPr txBox="1"/>
      </xdr:nvSpPr>
      <xdr:spPr>
        <a:xfrm>
          <a:off x="17887950" y="190500"/>
          <a:ext cx="1997855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Vendeuses</a:t>
          </a:r>
        </a:p>
      </xdr:txBody>
    </xdr:sp>
    <xdr:clientData/>
  </xdr:oneCellAnchor>
  <xdr:twoCellAnchor editAs="oneCell">
    <xdr:from>
      <xdr:col>23</xdr:col>
      <xdr:colOff>295275</xdr:colOff>
      <xdr:row>15</xdr:row>
      <xdr:rowOff>38100</xdr:rowOff>
    </xdr:from>
    <xdr:to>
      <xdr:col>23</xdr:col>
      <xdr:colOff>371475</xdr:colOff>
      <xdr:row>16</xdr:row>
      <xdr:rowOff>76200</xdr:rowOff>
    </xdr:to>
    <xdr:sp macro="" textlink="">
      <xdr:nvSpPr>
        <xdr:cNvPr id="79" name="Text Box 57"/>
        <xdr:cNvSpPr txBox="1">
          <a:spLocks noChangeArrowheads="1"/>
        </xdr:cNvSpPr>
      </xdr:nvSpPr>
      <xdr:spPr bwMode="auto">
        <a:xfrm>
          <a:off x="27146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18</xdr:col>
      <xdr:colOff>323850</xdr:colOff>
      <xdr:row>46</xdr:row>
      <xdr:rowOff>0</xdr:rowOff>
    </xdr:from>
    <xdr:ext cx="76200" cy="228600"/>
    <xdr:sp macro="" textlink="">
      <xdr:nvSpPr>
        <xdr:cNvPr id="80" name="Text Box 3"/>
        <xdr:cNvSpPr txBox="1">
          <a:spLocks noChangeArrowheads="1"/>
        </xdr:cNvSpPr>
      </xdr:nvSpPr>
      <xdr:spPr bwMode="auto">
        <a:xfrm>
          <a:off x="619125" y="836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31</xdr:col>
      <xdr:colOff>295275</xdr:colOff>
      <xdr:row>15</xdr:row>
      <xdr:rowOff>38100</xdr:rowOff>
    </xdr:from>
    <xdr:to>
      <xdr:col>31</xdr:col>
      <xdr:colOff>371475</xdr:colOff>
      <xdr:row>16</xdr:row>
      <xdr:rowOff>76200</xdr:rowOff>
    </xdr:to>
    <xdr:sp macro="" textlink="">
      <xdr:nvSpPr>
        <xdr:cNvPr id="81" name="Text Box 57"/>
        <xdr:cNvSpPr txBox="1">
          <a:spLocks noChangeArrowheads="1"/>
        </xdr:cNvSpPr>
      </xdr:nvSpPr>
      <xdr:spPr bwMode="auto">
        <a:xfrm>
          <a:off x="61055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31</xdr:col>
      <xdr:colOff>295275</xdr:colOff>
      <xdr:row>20</xdr:row>
      <xdr:rowOff>38100</xdr:rowOff>
    </xdr:from>
    <xdr:to>
      <xdr:col>31</xdr:col>
      <xdr:colOff>371475</xdr:colOff>
      <xdr:row>21</xdr:row>
      <xdr:rowOff>76200</xdr:rowOff>
    </xdr:to>
    <xdr:sp macro="" textlink="">
      <xdr:nvSpPr>
        <xdr:cNvPr id="82" name="Text Box 57"/>
        <xdr:cNvSpPr txBox="1">
          <a:spLocks noChangeArrowheads="1"/>
        </xdr:cNvSpPr>
      </xdr:nvSpPr>
      <xdr:spPr bwMode="auto">
        <a:xfrm>
          <a:off x="6105525" y="4010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31</xdr:col>
      <xdr:colOff>295275</xdr:colOff>
      <xdr:row>25</xdr:row>
      <xdr:rowOff>38100</xdr:rowOff>
    </xdr:from>
    <xdr:to>
      <xdr:col>31</xdr:col>
      <xdr:colOff>371475</xdr:colOff>
      <xdr:row>26</xdr:row>
      <xdr:rowOff>76200</xdr:rowOff>
    </xdr:to>
    <xdr:sp macro="" textlink="">
      <xdr:nvSpPr>
        <xdr:cNvPr id="83" name="Text Box 57"/>
        <xdr:cNvSpPr txBox="1">
          <a:spLocks noChangeArrowheads="1"/>
        </xdr:cNvSpPr>
      </xdr:nvSpPr>
      <xdr:spPr bwMode="auto">
        <a:xfrm>
          <a:off x="6105525" y="5010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31</xdr:col>
      <xdr:colOff>295275</xdr:colOff>
      <xdr:row>30</xdr:row>
      <xdr:rowOff>38100</xdr:rowOff>
    </xdr:from>
    <xdr:to>
      <xdr:col>31</xdr:col>
      <xdr:colOff>371475</xdr:colOff>
      <xdr:row>31</xdr:row>
      <xdr:rowOff>76200</xdr:rowOff>
    </xdr:to>
    <xdr:sp macro="" textlink="">
      <xdr:nvSpPr>
        <xdr:cNvPr id="84" name="Text Box 57"/>
        <xdr:cNvSpPr txBox="1">
          <a:spLocks noChangeArrowheads="1"/>
        </xdr:cNvSpPr>
      </xdr:nvSpPr>
      <xdr:spPr bwMode="auto">
        <a:xfrm>
          <a:off x="6105525" y="6010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31</xdr:col>
      <xdr:colOff>295275</xdr:colOff>
      <xdr:row>35</xdr:row>
      <xdr:rowOff>38100</xdr:rowOff>
    </xdr:from>
    <xdr:to>
      <xdr:col>31</xdr:col>
      <xdr:colOff>371475</xdr:colOff>
      <xdr:row>36</xdr:row>
      <xdr:rowOff>76200</xdr:rowOff>
    </xdr:to>
    <xdr:sp macro="" textlink="">
      <xdr:nvSpPr>
        <xdr:cNvPr id="85" name="Text Box 57"/>
        <xdr:cNvSpPr txBox="1">
          <a:spLocks noChangeArrowheads="1"/>
        </xdr:cNvSpPr>
      </xdr:nvSpPr>
      <xdr:spPr bwMode="auto">
        <a:xfrm>
          <a:off x="6105525" y="7010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295275</xdr:colOff>
      <xdr:row>15</xdr:row>
      <xdr:rowOff>38100</xdr:rowOff>
    </xdr:from>
    <xdr:to>
      <xdr:col>23</xdr:col>
      <xdr:colOff>371475</xdr:colOff>
      <xdr:row>16</xdr:row>
      <xdr:rowOff>76200</xdr:rowOff>
    </xdr:to>
    <xdr:sp macro="" textlink="">
      <xdr:nvSpPr>
        <xdr:cNvPr id="86" name="Text Box 57"/>
        <xdr:cNvSpPr txBox="1">
          <a:spLocks noChangeArrowheads="1"/>
        </xdr:cNvSpPr>
      </xdr:nvSpPr>
      <xdr:spPr bwMode="auto">
        <a:xfrm>
          <a:off x="27146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295275</xdr:colOff>
      <xdr:row>25</xdr:row>
      <xdr:rowOff>38100</xdr:rowOff>
    </xdr:from>
    <xdr:to>
      <xdr:col>23</xdr:col>
      <xdr:colOff>371475</xdr:colOff>
      <xdr:row>26</xdr:row>
      <xdr:rowOff>76200</xdr:rowOff>
    </xdr:to>
    <xdr:sp macro="" textlink="">
      <xdr:nvSpPr>
        <xdr:cNvPr id="88" name="Text Box 57"/>
        <xdr:cNvSpPr txBox="1">
          <a:spLocks noChangeArrowheads="1"/>
        </xdr:cNvSpPr>
      </xdr:nvSpPr>
      <xdr:spPr bwMode="auto">
        <a:xfrm>
          <a:off x="2714625" y="5010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295275</xdr:colOff>
      <xdr:row>30</xdr:row>
      <xdr:rowOff>38100</xdr:rowOff>
    </xdr:from>
    <xdr:to>
      <xdr:col>23</xdr:col>
      <xdr:colOff>371475</xdr:colOff>
      <xdr:row>31</xdr:row>
      <xdr:rowOff>76200</xdr:rowOff>
    </xdr:to>
    <xdr:sp macro="" textlink="">
      <xdr:nvSpPr>
        <xdr:cNvPr id="89" name="Text Box 57"/>
        <xdr:cNvSpPr txBox="1">
          <a:spLocks noChangeArrowheads="1"/>
        </xdr:cNvSpPr>
      </xdr:nvSpPr>
      <xdr:spPr bwMode="auto">
        <a:xfrm>
          <a:off x="2714625" y="6010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295275</xdr:colOff>
      <xdr:row>35</xdr:row>
      <xdr:rowOff>38100</xdr:rowOff>
    </xdr:from>
    <xdr:to>
      <xdr:col>23</xdr:col>
      <xdr:colOff>371475</xdr:colOff>
      <xdr:row>36</xdr:row>
      <xdr:rowOff>76200</xdr:rowOff>
    </xdr:to>
    <xdr:sp macro="" textlink="">
      <xdr:nvSpPr>
        <xdr:cNvPr id="90" name="Text Box 57"/>
        <xdr:cNvSpPr txBox="1">
          <a:spLocks noChangeArrowheads="1"/>
        </xdr:cNvSpPr>
      </xdr:nvSpPr>
      <xdr:spPr bwMode="auto">
        <a:xfrm>
          <a:off x="2714625" y="7010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25</xdr:col>
      <xdr:colOff>28575</xdr:colOff>
      <xdr:row>0</xdr:row>
      <xdr:rowOff>66675</xdr:rowOff>
    </xdr:from>
    <xdr:ext cx="1747786" cy="593304"/>
    <xdr:sp macro="" textlink="">
      <xdr:nvSpPr>
        <xdr:cNvPr id="91" name="ZoneTexte 90"/>
        <xdr:cNvSpPr txBox="1"/>
      </xdr:nvSpPr>
      <xdr:spPr>
        <a:xfrm>
          <a:off x="10458450" y="66675"/>
          <a:ext cx="1747786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Pâtissiers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V55"/>
  <sheetViews>
    <sheetView tabSelected="1" showWhiteSpace="0" view="pageLayout" zoomScaleNormal="100" workbookViewId="0"/>
  </sheetViews>
  <sheetFormatPr baseColWidth="10" defaultColWidth="11.42578125" defaultRowHeight="15"/>
  <cols>
    <col min="1" max="1" width="3.28515625" style="50" customWidth="1"/>
    <col min="2" max="2" width="5.140625" bestFit="1" customWidth="1"/>
    <col min="3" max="3" width="4.5703125" bestFit="1" customWidth="1"/>
    <col min="4" max="5" width="8.7109375" customWidth="1"/>
    <col min="6" max="6" width="0.28515625" style="68" customWidth="1"/>
    <col min="7" max="7" width="11.28515625" customWidth="1"/>
    <col min="8" max="8" width="8.5703125" customWidth="1"/>
    <col min="9" max="9" width="3.28515625" style="50" customWidth="1"/>
    <col min="10" max="10" width="5.140625" bestFit="1" customWidth="1"/>
    <col min="11" max="11" width="4.5703125" bestFit="1" customWidth="1"/>
    <col min="12" max="13" width="8.7109375" customWidth="1"/>
    <col min="14" max="14" width="0.28515625" customWidth="1"/>
    <col min="15" max="15" width="11.28515625" customWidth="1"/>
    <col min="16" max="16" width="8.5703125" customWidth="1"/>
    <col min="17" max="17" width="0.5703125" customWidth="1"/>
    <col min="18" max="18" width="3.28515625" style="50" customWidth="1"/>
    <col min="19" max="19" width="5.140625" bestFit="1" customWidth="1"/>
    <col min="20" max="20" width="4.5703125" bestFit="1" customWidth="1"/>
    <col min="21" max="22" width="8.7109375" customWidth="1"/>
    <col min="23" max="23" width="0.28515625" customWidth="1"/>
    <col min="24" max="24" width="11.28515625" customWidth="1"/>
    <col min="25" max="25" width="8.5703125" customWidth="1"/>
    <col min="26" max="26" width="3.28515625" style="50" customWidth="1"/>
    <col min="27" max="27" width="5.140625" bestFit="1" customWidth="1"/>
    <col min="28" max="28" width="4.5703125" bestFit="1" customWidth="1"/>
    <col min="29" max="30" width="8.7109375" customWidth="1"/>
    <col min="31" max="31" width="0.28515625" style="68" customWidth="1"/>
    <col min="32" max="32" width="11.28515625" customWidth="1"/>
    <col min="33" max="33" width="8.5703125" customWidth="1"/>
    <col min="34" max="34" width="0.5703125" customWidth="1"/>
    <col min="35" max="35" width="2" customWidth="1"/>
    <col min="36" max="36" width="5.140625" bestFit="1" customWidth="1"/>
    <col min="37" max="37" width="4.5703125" bestFit="1" customWidth="1"/>
    <col min="38" max="38" width="13.28515625" customWidth="1"/>
    <col min="39" max="39" width="13" customWidth="1"/>
    <col min="40" max="40" width="0.28515625" style="68" customWidth="1"/>
    <col min="41" max="41" width="10.28515625" customWidth="1"/>
    <col min="42" max="42" width="5" style="50" customWidth="1"/>
    <col min="43" max="43" width="5.140625" bestFit="1" customWidth="1"/>
    <col min="44" max="44" width="4.5703125" bestFit="1" customWidth="1"/>
    <col min="45" max="46" width="13.28515625" customWidth="1"/>
    <col min="47" max="47" width="0.28515625" style="68" customWidth="1"/>
    <col min="48" max="48" width="10.28515625" customWidth="1"/>
    <col min="49" max="49" width="1.140625" customWidth="1"/>
    <col min="50" max="50" width="2.140625" customWidth="1"/>
  </cols>
  <sheetData>
    <row r="1" spans="1:48" ht="15.75" thickBot="1">
      <c r="D1" s="15" t="s">
        <v>0</v>
      </c>
      <c r="E1" s="15" t="s">
        <v>1</v>
      </c>
      <c r="F1" s="20" t="e">
        <f>IF(B="",B="Total Semaine")</f>
        <v>#NAME?</v>
      </c>
      <c r="U1" s="15" t="s">
        <v>0</v>
      </c>
      <c r="V1" s="15" t="s">
        <v>1</v>
      </c>
      <c r="W1" s="15"/>
      <c r="AL1" s="15" t="s">
        <v>0</v>
      </c>
      <c r="AM1" s="15" t="s">
        <v>1</v>
      </c>
      <c r="AN1" s="20"/>
    </row>
    <row r="2" spans="1:48" ht="15.75" thickBot="1">
      <c r="D2" s="21" t="s">
        <v>34</v>
      </c>
      <c r="E2" s="13">
        <v>2016</v>
      </c>
      <c r="F2" s="57"/>
      <c r="U2" s="21" t="str">
        <f>D2</f>
        <v>Août</v>
      </c>
      <c r="V2" s="13">
        <f>An</f>
        <v>2016</v>
      </c>
      <c r="W2" s="17"/>
      <c r="AL2" s="21" t="str">
        <f>D2</f>
        <v>Août</v>
      </c>
      <c r="AM2" s="13">
        <f>An</f>
        <v>2016</v>
      </c>
      <c r="AN2" s="57"/>
    </row>
    <row r="3" spans="1:48">
      <c r="E3" s="16"/>
      <c r="F3" s="58"/>
      <c r="G3" s="17"/>
      <c r="V3" s="16"/>
      <c r="W3" s="16"/>
      <c r="X3" s="17"/>
    </row>
    <row r="4" spans="1:48" s="14" customFormat="1">
      <c r="A4" s="51"/>
      <c r="E4" s="18"/>
      <c r="F4" s="59"/>
      <c r="G4" s="19"/>
      <c r="I4" s="51"/>
      <c r="R4" s="51"/>
      <c r="V4" s="18"/>
      <c r="W4" s="18"/>
      <c r="X4" s="19"/>
      <c r="Z4" s="51"/>
      <c r="AE4" s="60"/>
      <c r="AN4" s="60"/>
      <c r="AP4" s="51"/>
      <c r="AU4" s="60"/>
    </row>
    <row r="5" spans="1:48" s="14" customFormat="1">
      <c r="A5" s="51"/>
      <c r="F5" s="60"/>
      <c r="I5" s="51"/>
      <c r="R5" s="51"/>
      <c r="Z5" s="51"/>
      <c r="AE5" s="60"/>
      <c r="AN5" s="60"/>
      <c r="AP5" s="51"/>
      <c r="AU5" s="60"/>
    </row>
    <row r="6" spans="1:48" s="14" customFormat="1">
      <c r="A6" s="51"/>
      <c r="F6" s="60"/>
      <c r="I6" s="51"/>
      <c r="R6" s="51"/>
      <c r="Z6" s="51"/>
      <c r="AE6" s="60"/>
      <c r="AN6" s="60"/>
      <c r="AP6" s="51"/>
      <c r="AU6" s="60"/>
    </row>
    <row r="7" spans="1:48" s="14" customFormat="1">
      <c r="A7" s="51"/>
      <c r="C7" s="89" t="s">
        <v>28</v>
      </c>
      <c r="D7" s="89"/>
      <c r="F7" s="60"/>
      <c r="G7" s="22"/>
      <c r="I7" s="51"/>
      <c r="K7" s="89" t="s">
        <v>28</v>
      </c>
      <c r="L7" s="89"/>
      <c r="R7" s="51"/>
      <c r="T7" s="89" t="s">
        <v>29</v>
      </c>
      <c r="U7" s="89"/>
      <c r="Z7" s="51"/>
      <c r="AB7" s="89" t="s">
        <v>30</v>
      </c>
      <c r="AC7" s="89"/>
      <c r="AE7" s="60"/>
      <c r="AK7" s="89" t="s">
        <v>30</v>
      </c>
      <c r="AL7" s="89"/>
      <c r="AN7" s="60"/>
      <c r="AP7" s="51"/>
      <c r="AR7" s="89" t="s">
        <v>31</v>
      </c>
      <c r="AS7" s="89"/>
      <c r="AU7" s="60"/>
    </row>
    <row r="8" spans="1:48" s="14" customFormat="1">
      <c r="A8" s="51"/>
      <c r="F8" s="60"/>
      <c r="I8" s="51"/>
      <c r="R8" s="51"/>
      <c r="Z8" s="51"/>
      <c r="AE8" s="60"/>
      <c r="AN8" s="60"/>
      <c r="AP8" s="51"/>
      <c r="AU8" s="60"/>
    </row>
    <row r="9" spans="1:48" s="14" customFormat="1" ht="31.5" customHeight="1">
      <c r="A9" s="51"/>
      <c r="B9" s="34" t="s">
        <v>2</v>
      </c>
      <c r="C9" s="38" t="s">
        <v>3</v>
      </c>
      <c r="D9" s="35" t="s">
        <v>25</v>
      </c>
      <c r="E9" s="34" t="s">
        <v>26</v>
      </c>
      <c r="F9" s="61"/>
      <c r="G9" s="41" t="s">
        <v>33</v>
      </c>
      <c r="I9" s="51"/>
      <c r="J9" s="34" t="str">
        <f>B9</f>
        <v>Jours</v>
      </c>
      <c r="K9" s="38" t="str">
        <f>C9</f>
        <v>Date</v>
      </c>
      <c r="L9" s="35" t="str">
        <f>D9</f>
        <v>Début</v>
      </c>
      <c r="M9" s="34" t="str">
        <f>E9</f>
        <v>Fin</v>
      </c>
      <c r="N9" s="34"/>
      <c r="O9" s="41" t="str">
        <f>G9</f>
        <v>Total Journée</v>
      </c>
      <c r="R9" s="51"/>
      <c r="S9" s="34" t="s">
        <v>2</v>
      </c>
      <c r="T9" s="38" t="s">
        <v>3</v>
      </c>
      <c r="U9" s="35" t="str">
        <f>D9</f>
        <v>Début</v>
      </c>
      <c r="V9" s="34" t="str">
        <f>E9</f>
        <v>Fin</v>
      </c>
      <c r="W9" s="34"/>
      <c r="X9" s="41" t="str">
        <f>G9</f>
        <v>Total Journée</v>
      </c>
      <c r="Z9" s="51"/>
      <c r="AA9" s="34" t="s">
        <v>2</v>
      </c>
      <c r="AB9" s="38" t="s">
        <v>3</v>
      </c>
      <c r="AC9" s="35" t="str">
        <f>D9</f>
        <v>Début</v>
      </c>
      <c r="AD9" s="34" t="str">
        <f>E9</f>
        <v>Fin</v>
      </c>
      <c r="AE9" s="61"/>
      <c r="AF9" s="41" t="str">
        <f>G9</f>
        <v>Total Journée</v>
      </c>
      <c r="AJ9" s="34" t="s">
        <v>2</v>
      </c>
      <c r="AK9" s="38" t="s">
        <v>3</v>
      </c>
      <c r="AL9" s="35" t="s">
        <v>18</v>
      </c>
      <c r="AM9" s="34" t="s">
        <v>19</v>
      </c>
      <c r="AN9" s="61"/>
      <c r="AO9" s="34" t="s">
        <v>4</v>
      </c>
      <c r="AP9" s="75"/>
      <c r="AQ9" s="34" t="s">
        <v>2</v>
      </c>
      <c r="AR9" s="38" t="s">
        <v>3</v>
      </c>
      <c r="AS9" s="35" t="s">
        <v>18</v>
      </c>
      <c r="AT9" s="34" t="s">
        <v>19</v>
      </c>
      <c r="AU9" s="61"/>
      <c r="AV9" s="34" t="s">
        <v>4</v>
      </c>
    </row>
    <row r="10" spans="1:48" s="14" customFormat="1" ht="15" customHeight="1">
      <c r="A10" s="90">
        <f>INT((B10-LOOKUP(B10,DATE(An+{-1;0;1},1,3)-WEEKDAY(DATE(An+{-1;0;1},1,3))+2))/7)+1</f>
        <v>31</v>
      </c>
      <c r="B10" s="31">
        <f>DATE(An,MONTH("1/"&amp;$D$2),1)</f>
        <v>42583</v>
      </c>
      <c r="C10" s="39">
        <f>B10</f>
        <v>42583</v>
      </c>
      <c r="D10" s="36"/>
      <c r="E10" s="32"/>
      <c r="F10" s="62" t="str">
        <f>IF(B10="","Total Semaine","")</f>
        <v/>
      </c>
      <c r="G10" s="33"/>
      <c r="I10" s="52">
        <f>A10</f>
        <v>31</v>
      </c>
      <c r="J10" s="31">
        <f>$B10</f>
        <v>42583</v>
      </c>
      <c r="K10" s="39">
        <f>$C10</f>
        <v>42583</v>
      </c>
      <c r="L10" s="36"/>
      <c r="M10" s="32"/>
      <c r="N10" s="62" t="str">
        <f>F10</f>
        <v/>
      </c>
      <c r="O10" s="33"/>
      <c r="R10" s="52">
        <f>A10</f>
        <v>31</v>
      </c>
      <c r="S10" s="31">
        <f>B10</f>
        <v>42583</v>
      </c>
      <c r="T10" s="39">
        <f>C10</f>
        <v>42583</v>
      </c>
      <c r="U10" s="36"/>
      <c r="V10" s="32"/>
      <c r="W10" s="62" t="str">
        <f>F10</f>
        <v/>
      </c>
      <c r="X10" s="33"/>
      <c r="Y10" s="74"/>
      <c r="Z10" s="52">
        <f>A10</f>
        <v>31</v>
      </c>
      <c r="AA10" s="31">
        <f>B10</f>
        <v>42583</v>
      </c>
      <c r="AB10" s="39">
        <f>C10</f>
        <v>42583</v>
      </c>
      <c r="AC10" s="36"/>
      <c r="AD10" s="32"/>
      <c r="AE10" s="62" t="str">
        <f>F10</f>
        <v/>
      </c>
      <c r="AF10" s="33"/>
      <c r="AJ10" s="31">
        <f>$B10</f>
        <v>42583</v>
      </c>
      <c r="AK10" s="39">
        <f>$C10</f>
        <v>42583</v>
      </c>
      <c r="AL10" s="36"/>
      <c r="AM10" s="32"/>
      <c r="AN10" s="62" t="str">
        <f>F10</f>
        <v/>
      </c>
      <c r="AO10" s="33"/>
      <c r="AP10" s="52">
        <f>A10</f>
        <v>31</v>
      </c>
      <c r="AQ10" s="31">
        <f>$B10</f>
        <v>42583</v>
      </c>
      <c r="AR10" s="39">
        <f>$C10</f>
        <v>42583</v>
      </c>
      <c r="AS10" s="36"/>
      <c r="AT10" s="32"/>
      <c r="AU10" s="62" t="str">
        <f>F10</f>
        <v/>
      </c>
      <c r="AV10" s="33"/>
    </row>
    <row r="11" spans="1:48" s="14" customFormat="1" ht="15" customHeight="1">
      <c r="A11" s="52" t="str">
        <f>IF(B11&lt;&gt;"",IF(WEEKDAY(B11)=6,INT((B11-LOOKUP(B11,DATE(An+{-1;0;1},1,3)-WEEKDAY(DATE(An+{-1;0;1},1,3))+2))/7)+1,""),"")</f>
        <v/>
      </c>
      <c r="B11" s="28">
        <f>IF(B10="",B9+1,IF(WEEKDAY(B10)=1,"",B10+1))</f>
        <v>42584</v>
      </c>
      <c r="C11" s="40">
        <f t="shared" ref="C11:C45" si="0">B11</f>
        <v>42584</v>
      </c>
      <c r="D11" s="37"/>
      <c r="E11" s="23"/>
      <c r="F11" s="63" t="str">
        <f t="shared" ref="F11:F45" si="1">IF(B11="","Total Semaine","")</f>
        <v/>
      </c>
      <c r="G11" s="24"/>
      <c r="I11" s="52" t="str">
        <f t="shared" ref="I11:I45" si="2">A11</f>
        <v/>
      </c>
      <c r="J11" s="28">
        <f t="shared" ref="J11:J45" si="3">$B11</f>
        <v>42584</v>
      </c>
      <c r="K11" s="40">
        <f t="shared" ref="K11:K45" si="4">$C11</f>
        <v>42584</v>
      </c>
      <c r="L11" s="37"/>
      <c r="M11" s="23"/>
      <c r="N11" s="62" t="str">
        <f t="shared" ref="N11:N45" si="5">F11</f>
        <v/>
      </c>
      <c r="O11" s="24"/>
      <c r="R11" s="52" t="str">
        <f t="shared" ref="R11:R45" si="6">A11</f>
        <v/>
      </c>
      <c r="S11" s="31">
        <f t="shared" ref="S11:S45" si="7">B11</f>
        <v>42584</v>
      </c>
      <c r="T11" s="39">
        <f t="shared" ref="T11:T45" si="8">C11</f>
        <v>42584</v>
      </c>
      <c r="U11" s="37"/>
      <c r="V11" s="23"/>
      <c r="W11" s="62" t="str">
        <f t="shared" ref="W11:W45" si="9">F11</f>
        <v/>
      </c>
      <c r="X11" s="24"/>
      <c r="Y11" s="74"/>
      <c r="Z11" s="52" t="str">
        <f t="shared" ref="Z11:Z45" si="10">A11</f>
        <v/>
      </c>
      <c r="AA11" s="31">
        <f t="shared" ref="AA11:AA45" si="11">B11</f>
        <v>42584</v>
      </c>
      <c r="AB11" s="39">
        <f t="shared" ref="AB11:AB45" si="12">C11</f>
        <v>42584</v>
      </c>
      <c r="AC11" s="37"/>
      <c r="AD11" s="23"/>
      <c r="AE11" s="62" t="str">
        <f t="shared" ref="AE11:AE45" si="13">F11</f>
        <v/>
      </c>
      <c r="AF11" s="24"/>
      <c r="AJ11" s="28">
        <f t="shared" ref="AJ11:AJ45" si="14">$B11</f>
        <v>42584</v>
      </c>
      <c r="AK11" s="40">
        <f t="shared" ref="AK11:AK45" si="15">$C11</f>
        <v>42584</v>
      </c>
      <c r="AL11" s="37"/>
      <c r="AM11" s="23"/>
      <c r="AN11" s="62" t="str">
        <f t="shared" ref="AN11:AN45" si="16">F11</f>
        <v/>
      </c>
      <c r="AO11" s="24"/>
      <c r="AP11" s="52" t="str">
        <f t="shared" ref="AP11:AP45" si="17">A11</f>
        <v/>
      </c>
      <c r="AQ11" s="31">
        <f t="shared" ref="AQ11:AQ45" si="18">$B11</f>
        <v>42584</v>
      </c>
      <c r="AR11" s="40">
        <f t="shared" ref="AR11:AR45" si="19">$C11</f>
        <v>42584</v>
      </c>
      <c r="AS11" s="37"/>
      <c r="AT11" s="23"/>
      <c r="AU11" s="62" t="str">
        <f t="shared" ref="AU11:AU45" si="20">F11</f>
        <v/>
      </c>
      <c r="AV11" s="24"/>
    </row>
    <row r="12" spans="1:48" s="14" customFormat="1" ht="15" customHeight="1">
      <c r="A12" s="52" t="str">
        <f>IF(B12&lt;&gt;"",IF(WEEKDAY(B12)=6,INT((B12-LOOKUP(B12,DATE(An+{-1;0;1},1,3)-WEEKDAY(DATE(An+{-1;0;1},1,3))+2))/7)+1,""),"")</f>
        <v/>
      </c>
      <c r="B12" s="28">
        <f>IF(B11="",B10+1,IF(WEEKDAY(B11)=1,"",B11+1))</f>
        <v>42585</v>
      </c>
      <c r="C12" s="40">
        <f t="shared" si="0"/>
        <v>42585</v>
      </c>
      <c r="D12" s="37"/>
      <c r="E12" s="23"/>
      <c r="F12" s="63" t="str">
        <f t="shared" si="1"/>
        <v/>
      </c>
      <c r="G12" s="24"/>
      <c r="I12" s="52" t="str">
        <f t="shared" si="2"/>
        <v/>
      </c>
      <c r="J12" s="28">
        <f t="shared" si="3"/>
        <v>42585</v>
      </c>
      <c r="K12" s="40">
        <f t="shared" si="4"/>
        <v>42585</v>
      </c>
      <c r="L12" s="37"/>
      <c r="M12" s="23"/>
      <c r="N12" s="62" t="str">
        <f t="shared" si="5"/>
        <v/>
      </c>
      <c r="O12" s="24"/>
      <c r="R12" s="52" t="str">
        <f t="shared" si="6"/>
        <v/>
      </c>
      <c r="S12" s="31">
        <f t="shared" si="7"/>
        <v>42585</v>
      </c>
      <c r="T12" s="39">
        <f t="shared" si="8"/>
        <v>42585</v>
      </c>
      <c r="U12" s="37"/>
      <c r="V12" s="23"/>
      <c r="W12" s="62" t="str">
        <f t="shared" si="9"/>
        <v/>
      </c>
      <c r="X12" s="24"/>
      <c r="Y12" s="74"/>
      <c r="Z12" s="52" t="str">
        <f t="shared" si="10"/>
        <v/>
      </c>
      <c r="AA12" s="31">
        <f t="shared" si="11"/>
        <v>42585</v>
      </c>
      <c r="AB12" s="39">
        <f t="shared" si="12"/>
        <v>42585</v>
      </c>
      <c r="AC12" s="37"/>
      <c r="AD12" s="23"/>
      <c r="AE12" s="62" t="str">
        <f t="shared" si="13"/>
        <v/>
      </c>
      <c r="AF12" s="24"/>
      <c r="AJ12" s="28">
        <f t="shared" si="14"/>
        <v>42585</v>
      </c>
      <c r="AK12" s="40">
        <f t="shared" si="15"/>
        <v>42585</v>
      </c>
      <c r="AL12" s="37"/>
      <c r="AM12" s="23"/>
      <c r="AN12" s="62" t="str">
        <f t="shared" si="16"/>
        <v/>
      </c>
      <c r="AO12" s="24"/>
      <c r="AP12" s="52" t="str">
        <f t="shared" si="17"/>
        <v/>
      </c>
      <c r="AQ12" s="31">
        <f t="shared" si="18"/>
        <v>42585</v>
      </c>
      <c r="AR12" s="40">
        <f t="shared" si="19"/>
        <v>42585</v>
      </c>
      <c r="AS12" s="37"/>
      <c r="AT12" s="23"/>
      <c r="AU12" s="62" t="str">
        <f t="shared" si="20"/>
        <v/>
      </c>
      <c r="AV12" s="24"/>
    </row>
    <row r="13" spans="1:48" s="14" customFormat="1" ht="15" customHeight="1">
      <c r="A13" s="52" t="str">
        <f>IF(B13&lt;&gt;"",IF(WEEKDAY(B13)=6,INT((B13-LOOKUP(B13,DATE(An+{-1;0;1},1,3)-WEEKDAY(DATE(An+{-1;0;1},1,3))+2))/7)+1,""),"")</f>
        <v/>
      </c>
      <c r="B13" s="28">
        <f>IF(B12="",B11+1,IF(WEEKDAY(B12)=1,"",B12+1))</f>
        <v>42586</v>
      </c>
      <c r="C13" s="40">
        <f t="shared" si="0"/>
        <v>42586</v>
      </c>
      <c r="D13" s="37"/>
      <c r="E13" s="23"/>
      <c r="F13" s="56" t="str">
        <f t="shared" si="1"/>
        <v/>
      </c>
      <c r="G13" s="24"/>
      <c r="I13" s="52" t="str">
        <f t="shared" si="2"/>
        <v/>
      </c>
      <c r="J13" s="28">
        <f t="shared" si="3"/>
        <v>42586</v>
      </c>
      <c r="K13" s="40">
        <f t="shared" si="4"/>
        <v>42586</v>
      </c>
      <c r="L13" s="37"/>
      <c r="M13" s="23"/>
      <c r="N13" s="62" t="str">
        <f t="shared" si="5"/>
        <v/>
      </c>
      <c r="O13" s="24"/>
      <c r="R13" s="52" t="str">
        <f t="shared" si="6"/>
        <v/>
      </c>
      <c r="S13" s="31">
        <f t="shared" si="7"/>
        <v>42586</v>
      </c>
      <c r="T13" s="39">
        <f t="shared" si="8"/>
        <v>42586</v>
      </c>
      <c r="U13" s="37"/>
      <c r="V13" s="23"/>
      <c r="W13" s="62" t="str">
        <f t="shared" si="9"/>
        <v/>
      </c>
      <c r="X13" s="24"/>
      <c r="Y13" s="74"/>
      <c r="Z13" s="52" t="str">
        <f t="shared" si="10"/>
        <v/>
      </c>
      <c r="AA13" s="31">
        <f t="shared" si="11"/>
        <v>42586</v>
      </c>
      <c r="AB13" s="39">
        <f t="shared" si="12"/>
        <v>42586</v>
      </c>
      <c r="AC13" s="37"/>
      <c r="AD13" s="23"/>
      <c r="AE13" s="62" t="str">
        <f t="shared" si="13"/>
        <v/>
      </c>
      <c r="AF13" s="24"/>
      <c r="AJ13" s="28">
        <f t="shared" si="14"/>
        <v>42586</v>
      </c>
      <c r="AK13" s="40">
        <f t="shared" si="15"/>
        <v>42586</v>
      </c>
      <c r="AL13" s="37"/>
      <c r="AM13" s="23"/>
      <c r="AN13" s="62" t="str">
        <f t="shared" si="16"/>
        <v/>
      </c>
      <c r="AO13" s="24"/>
      <c r="AP13" s="52" t="str">
        <f t="shared" si="17"/>
        <v/>
      </c>
      <c r="AQ13" s="31">
        <f t="shared" si="18"/>
        <v>42586</v>
      </c>
      <c r="AR13" s="40">
        <f t="shared" si="19"/>
        <v>42586</v>
      </c>
      <c r="AS13" s="37"/>
      <c r="AT13" s="23"/>
      <c r="AU13" s="62" t="str">
        <f t="shared" si="20"/>
        <v/>
      </c>
      <c r="AV13" s="24"/>
    </row>
    <row r="14" spans="1:48" s="14" customFormat="1" ht="15" customHeight="1">
      <c r="A14" s="90">
        <f>IF(B14&lt;&gt;"",IF(WEEKDAY(B14)=6,INT((B14-LOOKUP(B14,DATE(An+{-1;0;1},1,3)-WEEKDAY(DATE(An+{-1;0;1},1,3))+2))/7)+1,""),"")</f>
        <v>31</v>
      </c>
      <c r="B14" s="28">
        <f>IF(B13="",B12+1,IF(WEEKDAY(B13)=1,"",B13+1))</f>
        <v>42587</v>
      </c>
      <c r="C14" s="40">
        <f t="shared" si="0"/>
        <v>42587</v>
      </c>
      <c r="D14" s="37"/>
      <c r="E14" s="23"/>
      <c r="F14" s="63" t="str">
        <f t="shared" si="1"/>
        <v/>
      </c>
      <c r="G14" s="24"/>
      <c r="I14" s="52">
        <f t="shared" si="2"/>
        <v>31</v>
      </c>
      <c r="J14" s="28">
        <f t="shared" si="3"/>
        <v>42587</v>
      </c>
      <c r="K14" s="40">
        <f t="shared" si="4"/>
        <v>42587</v>
      </c>
      <c r="L14" s="37"/>
      <c r="M14" s="23"/>
      <c r="N14" s="62" t="str">
        <f t="shared" si="5"/>
        <v/>
      </c>
      <c r="O14" s="24"/>
      <c r="R14" s="52">
        <f t="shared" si="6"/>
        <v>31</v>
      </c>
      <c r="S14" s="31">
        <f t="shared" si="7"/>
        <v>42587</v>
      </c>
      <c r="T14" s="39">
        <f t="shared" si="8"/>
        <v>42587</v>
      </c>
      <c r="U14" s="37"/>
      <c r="V14" s="23"/>
      <c r="W14" s="62" t="str">
        <f t="shared" si="9"/>
        <v/>
      </c>
      <c r="X14" s="24"/>
      <c r="Y14" s="74"/>
      <c r="Z14" s="52">
        <f t="shared" si="10"/>
        <v>31</v>
      </c>
      <c r="AA14" s="31">
        <f t="shared" si="11"/>
        <v>42587</v>
      </c>
      <c r="AB14" s="39">
        <f t="shared" si="12"/>
        <v>42587</v>
      </c>
      <c r="AC14" s="37"/>
      <c r="AD14" s="23"/>
      <c r="AE14" s="62" t="str">
        <f t="shared" si="13"/>
        <v/>
      </c>
      <c r="AF14" s="24"/>
      <c r="AJ14" s="28">
        <f t="shared" si="14"/>
        <v>42587</v>
      </c>
      <c r="AK14" s="40">
        <f t="shared" si="15"/>
        <v>42587</v>
      </c>
      <c r="AL14" s="37"/>
      <c r="AM14" s="23"/>
      <c r="AN14" s="62" t="str">
        <f t="shared" si="16"/>
        <v/>
      </c>
      <c r="AO14" s="24"/>
      <c r="AP14" s="52">
        <f t="shared" si="17"/>
        <v>31</v>
      </c>
      <c r="AQ14" s="31">
        <f t="shared" si="18"/>
        <v>42587</v>
      </c>
      <c r="AR14" s="40">
        <f t="shared" si="19"/>
        <v>42587</v>
      </c>
      <c r="AS14" s="37"/>
      <c r="AT14" s="23"/>
      <c r="AU14" s="62" t="str">
        <f t="shared" si="20"/>
        <v/>
      </c>
      <c r="AV14" s="24"/>
    </row>
    <row r="15" spans="1:48" s="14" customFormat="1" ht="15" customHeight="1">
      <c r="A15" s="52" t="str">
        <f>IF(B15&lt;&gt;"",IF(WEEKDAY(B15)=6,INT((B15-LOOKUP(B15,DATE(An+{-1;0;1},1,3)-WEEKDAY(DATE(An+{-1;0;1},1,3))+2))/7)+1,""),"")</f>
        <v/>
      </c>
      <c r="B15" s="28">
        <f t="shared" ref="B15:B20" si="21">IF(B14="",B13+1,IF(WEEKDAY(B14)=1,"",B14+1))</f>
        <v>42588</v>
      </c>
      <c r="C15" s="40">
        <f t="shared" si="0"/>
        <v>42588</v>
      </c>
      <c r="D15" s="37"/>
      <c r="E15" s="23"/>
      <c r="F15" s="63" t="str">
        <f t="shared" si="1"/>
        <v/>
      </c>
      <c r="G15" s="24"/>
      <c r="I15" s="52" t="str">
        <f t="shared" si="2"/>
        <v/>
      </c>
      <c r="J15" s="28">
        <f t="shared" si="3"/>
        <v>42588</v>
      </c>
      <c r="K15" s="40">
        <f t="shared" si="4"/>
        <v>42588</v>
      </c>
      <c r="L15" s="37"/>
      <c r="M15" s="23"/>
      <c r="N15" s="62" t="str">
        <f t="shared" si="5"/>
        <v/>
      </c>
      <c r="O15" s="24"/>
      <c r="R15" s="52" t="str">
        <f t="shared" si="6"/>
        <v/>
      </c>
      <c r="S15" s="31">
        <f t="shared" si="7"/>
        <v>42588</v>
      </c>
      <c r="T15" s="39">
        <f t="shared" si="8"/>
        <v>42588</v>
      </c>
      <c r="U15" s="37"/>
      <c r="V15" s="23"/>
      <c r="W15" s="62" t="str">
        <f t="shared" si="9"/>
        <v/>
      </c>
      <c r="X15" s="24"/>
      <c r="Y15" s="74"/>
      <c r="Z15" s="52" t="str">
        <f t="shared" si="10"/>
        <v/>
      </c>
      <c r="AA15" s="31">
        <f t="shared" si="11"/>
        <v>42588</v>
      </c>
      <c r="AB15" s="39">
        <f t="shared" si="12"/>
        <v>42588</v>
      </c>
      <c r="AC15" s="37"/>
      <c r="AD15" s="23"/>
      <c r="AE15" s="62" t="str">
        <f t="shared" si="13"/>
        <v/>
      </c>
      <c r="AF15" s="24"/>
      <c r="AJ15" s="28">
        <f t="shared" si="14"/>
        <v>42588</v>
      </c>
      <c r="AK15" s="40">
        <f t="shared" si="15"/>
        <v>42588</v>
      </c>
      <c r="AL15" s="37"/>
      <c r="AM15" s="23"/>
      <c r="AN15" s="62" t="str">
        <f t="shared" si="16"/>
        <v/>
      </c>
      <c r="AO15" s="24"/>
      <c r="AP15" s="52" t="str">
        <f t="shared" si="17"/>
        <v/>
      </c>
      <c r="AQ15" s="31">
        <f t="shared" si="18"/>
        <v>42588</v>
      </c>
      <c r="AR15" s="40">
        <f t="shared" si="19"/>
        <v>42588</v>
      </c>
      <c r="AS15" s="37"/>
      <c r="AT15" s="23"/>
      <c r="AU15" s="62" t="str">
        <f t="shared" si="20"/>
        <v/>
      </c>
      <c r="AV15" s="24"/>
    </row>
    <row r="16" spans="1:48" s="14" customFormat="1" ht="15" customHeight="1">
      <c r="A16" s="52" t="str">
        <f>IF(B16&lt;&gt;"",IF(WEEKDAY(B16)=6,INT((B16-LOOKUP(B16,DATE(An+{-1;0;1},1,3)-WEEKDAY(DATE(An+{-1;0;1},1,3))+2))/7)+1,""),"")</f>
        <v/>
      </c>
      <c r="B16" s="28">
        <f t="shared" si="21"/>
        <v>42589</v>
      </c>
      <c r="C16" s="40">
        <f t="shared" si="0"/>
        <v>42589</v>
      </c>
      <c r="D16" s="37"/>
      <c r="E16" s="23"/>
      <c r="F16" s="63" t="str">
        <f t="shared" si="1"/>
        <v/>
      </c>
      <c r="G16" s="24"/>
      <c r="I16" s="52" t="str">
        <f t="shared" si="2"/>
        <v/>
      </c>
      <c r="J16" s="28">
        <f t="shared" si="3"/>
        <v>42589</v>
      </c>
      <c r="K16" s="40">
        <f t="shared" si="4"/>
        <v>42589</v>
      </c>
      <c r="L16" s="37"/>
      <c r="M16" s="23"/>
      <c r="N16" s="62" t="str">
        <f t="shared" si="5"/>
        <v/>
      </c>
      <c r="O16" s="24"/>
      <c r="R16" s="52" t="str">
        <f t="shared" si="6"/>
        <v/>
      </c>
      <c r="S16" s="31">
        <f t="shared" si="7"/>
        <v>42589</v>
      </c>
      <c r="T16" s="39">
        <f t="shared" si="8"/>
        <v>42589</v>
      </c>
      <c r="U16" s="37"/>
      <c r="V16" s="23"/>
      <c r="W16" s="62" t="str">
        <f t="shared" si="9"/>
        <v/>
      </c>
      <c r="X16" s="24"/>
      <c r="Y16" s="74"/>
      <c r="Z16" s="52" t="str">
        <f t="shared" si="10"/>
        <v/>
      </c>
      <c r="AA16" s="31">
        <f t="shared" si="11"/>
        <v>42589</v>
      </c>
      <c r="AB16" s="39">
        <f t="shared" si="12"/>
        <v>42589</v>
      </c>
      <c r="AC16" s="37"/>
      <c r="AD16" s="23"/>
      <c r="AE16" s="62" t="str">
        <f t="shared" si="13"/>
        <v/>
      </c>
      <c r="AF16" s="24"/>
      <c r="AJ16" s="28">
        <f t="shared" si="14"/>
        <v>42589</v>
      </c>
      <c r="AK16" s="40">
        <f t="shared" si="15"/>
        <v>42589</v>
      </c>
      <c r="AL16" s="37"/>
      <c r="AM16" s="23"/>
      <c r="AN16" s="62" t="str">
        <f t="shared" si="16"/>
        <v/>
      </c>
      <c r="AO16" s="24"/>
      <c r="AP16" s="52" t="str">
        <f t="shared" si="17"/>
        <v/>
      </c>
      <c r="AQ16" s="31">
        <f t="shared" si="18"/>
        <v>42589</v>
      </c>
      <c r="AR16" s="40">
        <f t="shared" si="19"/>
        <v>42589</v>
      </c>
      <c r="AS16" s="37"/>
      <c r="AT16" s="23"/>
      <c r="AU16" s="62" t="str">
        <f t="shared" si="20"/>
        <v/>
      </c>
      <c r="AV16" s="24"/>
    </row>
    <row r="17" spans="1:48" s="14" customFormat="1" ht="15" customHeight="1">
      <c r="A17" s="52" t="str">
        <f>IF(B17&lt;&gt;"",IF(WEEKDAY(B17)=6,INT((B17-LOOKUP(B17,DATE(An+{-1;0;1},1,3)-WEEKDAY(DATE(An+{-1;0;1},1,3))+2))/7)+1,""),"")</f>
        <v/>
      </c>
      <c r="B17" s="28" t="str">
        <f t="shared" si="21"/>
        <v/>
      </c>
      <c r="C17" s="40" t="str">
        <f t="shared" si="0"/>
        <v/>
      </c>
      <c r="D17" s="37"/>
      <c r="E17" s="23"/>
      <c r="F17" s="63" t="str">
        <f t="shared" si="1"/>
        <v>Total Semaine</v>
      </c>
      <c r="G17" s="24"/>
      <c r="I17" s="52" t="str">
        <f t="shared" si="2"/>
        <v/>
      </c>
      <c r="J17" s="28" t="str">
        <f t="shared" si="3"/>
        <v/>
      </c>
      <c r="K17" s="40" t="str">
        <f t="shared" si="4"/>
        <v/>
      </c>
      <c r="L17" s="37"/>
      <c r="M17" s="23"/>
      <c r="N17" s="62" t="str">
        <f t="shared" si="5"/>
        <v>Total Semaine</v>
      </c>
      <c r="O17" s="24"/>
      <c r="R17" s="52" t="str">
        <f t="shared" si="6"/>
        <v/>
      </c>
      <c r="S17" s="31" t="str">
        <f t="shared" si="7"/>
        <v/>
      </c>
      <c r="T17" s="39" t="str">
        <f t="shared" si="8"/>
        <v/>
      </c>
      <c r="U17" s="37"/>
      <c r="V17" s="23"/>
      <c r="W17" s="62" t="str">
        <f t="shared" si="9"/>
        <v>Total Semaine</v>
      </c>
      <c r="X17" s="24"/>
      <c r="Y17" s="74"/>
      <c r="Z17" s="52" t="str">
        <f t="shared" si="10"/>
        <v/>
      </c>
      <c r="AA17" s="31" t="str">
        <f t="shared" si="11"/>
        <v/>
      </c>
      <c r="AB17" s="39" t="str">
        <f t="shared" si="12"/>
        <v/>
      </c>
      <c r="AC17" s="37"/>
      <c r="AD17" s="23"/>
      <c r="AE17" s="62" t="str">
        <f t="shared" si="13"/>
        <v>Total Semaine</v>
      </c>
      <c r="AF17" s="24"/>
      <c r="AJ17" s="28" t="str">
        <f t="shared" si="14"/>
        <v/>
      </c>
      <c r="AK17" s="40" t="str">
        <f t="shared" si="15"/>
        <v/>
      </c>
      <c r="AL17" s="37"/>
      <c r="AM17" s="23"/>
      <c r="AN17" s="62" t="str">
        <f t="shared" si="16"/>
        <v>Total Semaine</v>
      </c>
      <c r="AO17" s="24"/>
      <c r="AP17" s="52" t="str">
        <f t="shared" si="17"/>
        <v/>
      </c>
      <c r="AQ17" s="31" t="str">
        <f t="shared" si="18"/>
        <v/>
      </c>
      <c r="AR17" s="40" t="str">
        <f t="shared" si="19"/>
        <v/>
      </c>
      <c r="AS17" s="37"/>
      <c r="AT17" s="23"/>
      <c r="AU17" s="62" t="str">
        <f t="shared" si="20"/>
        <v>Total Semaine</v>
      </c>
      <c r="AV17" s="24"/>
    </row>
    <row r="18" spans="1:48" s="14" customFormat="1" ht="15" customHeight="1">
      <c r="A18" s="52" t="str">
        <f>IF(B18&lt;&gt;"",IF(WEEKDAY(B18)=6,INT((B18-LOOKUP(B18,DATE(An+{-1;0;1},1,3)-WEEKDAY(DATE(An+{-1;0;1},1,3))+2))/7)+1,""),"")</f>
        <v/>
      </c>
      <c r="B18" s="28">
        <f t="shared" si="21"/>
        <v>42590</v>
      </c>
      <c r="C18" s="40">
        <f t="shared" si="0"/>
        <v>42590</v>
      </c>
      <c r="D18" s="37"/>
      <c r="E18" s="23"/>
      <c r="F18" s="63" t="str">
        <f t="shared" si="1"/>
        <v/>
      </c>
      <c r="G18" s="24"/>
      <c r="I18" s="52" t="str">
        <f t="shared" si="2"/>
        <v/>
      </c>
      <c r="J18" s="28">
        <f t="shared" si="3"/>
        <v>42590</v>
      </c>
      <c r="K18" s="40">
        <f t="shared" si="4"/>
        <v>42590</v>
      </c>
      <c r="L18" s="37"/>
      <c r="M18" s="23"/>
      <c r="N18" s="62" t="str">
        <f t="shared" si="5"/>
        <v/>
      </c>
      <c r="O18" s="24"/>
      <c r="R18" s="52" t="str">
        <f t="shared" si="6"/>
        <v/>
      </c>
      <c r="S18" s="31">
        <f t="shared" si="7"/>
        <v>42590</v>
      </c>
      <c r="T18" s="39">
        <f t="shared" si="8"/>
        <v>42590</v>
      </c>
      <c r="U18" s="37"/>
      <c r="V18" s="23"/>
      <c r="W18" s="62" t="str">
        <f t="shared" si="9"/>
        <v/>
      </c>
      <c r="X18" s="24"/>
      <c r="Y18" s="74"/>
      <c r="Z18" s="52" t="str">
        <f t="shared" si="10"/>
        <v/>
      </c>
      <c r="AA18" s="31">
        <f t="shared" si="11"/>
        <v>42590</v>
      </c>
      <c r="AB18" s="39">
        <f t="shared" si="12"/>
        <v>42590</v>
      </c>
      <c r="AC18" s="37"/>
      <c r="AD18" s="23"/>
      <c r="AE18" s="62" t="str">
        <f t="shared" si="13"/>
        <v/>
      </c>
      <c r="AF18" s="24"/>
      <c r="AJ18" s="28">
        <f t="shared" si="14"/>
        <v>42590</v>
      </c>
      <c r="AK18" s="40">
        <f t="shared" si="15"/>
        <v>42590</v>
      </c>
      <c r="AL18" s="37"/>
      <c r="AM18" s="23"/>
      <c r="AN18" s="62" t="str">
        <f t="shared" si="16"/>
        <v/>
      </c>
      <c r="AO18" s="24"/>
      <c r="AP18" s="52" t="str">
        <f t="shared" si="17"/>
        <v/>
      </c>
      <c r="AQ18" s="31">
        <f t="shared" si="18"/>
        <v>42590</v>
      </c>
      <c r="AR18" s="40">
        <f t="shared" si="19"/>
        <v>42590</v>
      </c>
      <c r="AS18" s="37"/>
      <c r="AT18" s="23"/>
      <c r="AU18" s="62" t="str">
        <f t="shared" si="20"/>
        <v/>
      </c>
      <c r="AV18" s="24"/>
    </row>
    <row r="19" spans="1:48" s="14" customFormat="1" ht="15" customHeight="1">
      <c r="A19" s="52" t="str">
        <f>IF(B19&lt;&gt;"",IF(WEEKDAY(B19)=6,INT((B19-LOOKUP(B19,DATE(An+{-1;0;1},1,3)-WEEKDAY(DATE(An+{-1;0;1},1,3))+2))/7)+1,""),"")</f>
        <v/>
      </c>
      <c r="B19" s="28">
        <f t="shared" si="21"/>
        <v>42591</v>
      </c>
      <c r="C19" s="40">
        <f t="shared" si="0"/>
        <v>42591</v>
      </c>
      <c r="D19" s="37"/>
      <c r="E19" s="23"/>
      <c r="F19" s="63" t="str">
        <f t="shared" si="1"/>
        <v/>
      </c>
      <c r="G19" s="24"/>
      <c r="I19" s="52" t="str">
        <f t="shared" si="2"/>
        <v/>
      </c>
      <c r="J19" s="28">
        <f t="shared" si="3"/>
        <v>42591</v>
      </c>
      <c r="K19" s="40">
        <f t="shared" si="4"/>
        <v>42591</v>
      </c>
      <c r="L19" s="37"/>
      <c r="M19" s="23"/>
      <c r="N19" s="62" t="str">
        <f t="shared" si="5"/>
        <v/>
      </c>
      <c r="O19" s="24"/>
      <c r="R19" s="52" t="str">
        <f t="shared" si="6"/>
        <v/>
      </c>
      <c r="S19" s="31">
        <f t="shared" si="7"/>
        <v>42591</v>
      </c>
      <c r="T19" s="39">
        <f t="shared" si="8"/>
        <v>42591</v>
      </c>
      <c r="U19" s="37"/>
      <c r="V19" s="23"/>
      <c r="W19" s="62" t="str">
        <f t="shared" si="9"/>
        <v/>
      </c>
      <c r="X19" s="24"/>
      <c r="Y19" s="74"/>
      <c r="Z19" s="52" t="str">
        <f t="shared" si="10"/>
        <v/>
      </c>
      <c r="AA19" s="31">
        <f t="shared" si="11"/>
        <v>42591</v>
      </c>
      <c r="AB19" s="39">
        <f t="shared" si="12"/>
        <v>42591</v>
      </c>
      <c r="AC19" s="37"/>
      <c r="AD19" s="23"/>
      <c r="AE19" s="62" t="str">
        <f t="shared" si="13"/>
        <v/>
      </c>
      <c r="AF19" s="24"/>
      <c r="AJ19" s="28">
        <f t="shared" si="14"/>
        <v>42591</v>
      </c>
      <c r="AK19" s="40">
        <f t="shared" si="15"/>
        <v>42591</v>
      </c>
      <c r="AL19" s="37"/>
      <c r="AM19" s="23"/>
      <c r="AN19" s="62" t="str">
        <f t="shared" si="16"/>
        <v/>
      </c>
      <c r="AO19" s="24"/>
      <c r="AP19" s="52" t="str">
        <f t="shared" si="17"/>
        <v/>
      </c>
      <c r="AQ19" s="31">
        <f t="shared" si="18"/>
        <v>42591</v>
      </c>
      <c r="AR19" s="40">
        <f t="shared" si="19"/>
        <v>42591</v>
      </c>
      <c r="AS19" s="37"/>
      <c r="AT19" s="23"/>
      <c r="AU19" s="62" t="str">
        <f t="shared" si="20"/>
        <v/>
      </c>
      <c r="AV19" s="24"/>
    </row>
    <row r="20" spans="1:48" s="14" customFormat="1" ht="15" customHeight="1">
      <c r="A20" s="52" t="str">
        <f>IF(B20&lt;&gt;"",IF(WEEKDAY(B20)=6,INT((B20-LOOKUP(B20,DATE(An+{-1;0;1},1,3)-WEEKDAY(DATE(An+{-1;0;1},1,3))+2))/7)+1,""),"")</f>
        <v/>
      </c>
      <c r="B20" s="28">
        <f t="shared" si="21"/>
        <v>42592</v>
      </c>
      <c r="C20" s="40">
        <f t="shared" si="0"/>
        <v>42592</v>
      </c>
      <c r="D20" s="37"/>
      <c r="E20" s="23"/>
      <c r="F20" s="63" t="str">
        <f t="shared" si="1"/>
        <v/>
      </c>
      <c r="G20" s="24"/>
      <c r="I20" s="52" t="str">
        <f t="shared" si="2"/>
        <v/>
      </c>
      <c r="J20" s="28">
        <f t="shared" si="3"/>
        <v>42592</v>
      </c>
      <c r="K20" s="40">
        <f t="shared" si="4"/>
        <v>42592</v>
      </c>
      <c r="L20" s="37"/>
      <c r="M20" s="23"/>
      <c r="N20" s="62" t="str">
        <f t="shared" si="5"/>
        <v/>
      </c>
      <c r="O20" s="24"/>
      <c r="R20" s="52" t="str">
        <f t="shared" si="6"/>
        <v/>
      </c>
      <c r="S20" s="31">
        <f t="shared" si="7"/>
        <v>42592</v>
      </c>
      <c r="T20" s="39">
        <f t="shared" si="8"/>
        <v>42592</v>
      </c>
      <c r="U20" s="37"/>
      <c r="V20" s="23"/>
      <c r="W20" s="62" t="str">
        <f t="shared" si="9"/>
        <v/>
      </c>
      <c r="X20" s="24"/>
      <c r="Y20" s="74"/>
      <c r="Z20" s="52" t="str">
        <f t="shared" si="10"/>
        <v/>
      </c>
      <c r="AA20" s="31">
        <f t="shared" si="11"/>
        <v>42592</v>
      </c>
      <c r="AB20" s="39">
        <f t="shared" si="12"/>
        <v>42592</v>
      </c>
      <c r="AC20" s="37"/>
      <c r="AD20" s="23"/>
      <c r="AE20" s="62" t="str">
        <f t="shared" si="13"/>
        <v/>
      </c>
      <c r="AF20" s="24"/>
      <c r="AJ20" s="28">
        <f t="shared" si="14"/>
        <v>42592</v>
      </c>
      <c r="AK20" s="40">
        <f t="shared" si="15"/>
        <v>42592</v>
      </c>
      <c r="AL20" s="37"/>
      <c r="AM20" s="23"/>
      <c r="AN20" s="62" t="str">
        <f t="shared" si="16"/>
        <v/>
      </c>
      <c r="AO20" s="24"/>
      <c r="AP20" s="52" t="str">
        <f t="shared" si="17"/>
        <v/>
      </c>
      <c r="AQ20" s="31">
        <f t="shared" si="18"/>
        <v>42592</v>
      </c>
      <c r="AR20" s="40">
        <f t="shared" si="19"/>
        <v>42592</v>
      </c>
      <c r="AS20" s="37"/>
      <c r="AT20" s="23"/>
      <c r="AU20" s="62" t="str">
        <f t="shared" si="20"/>
        <v/>
      </c>
      <c r="AV20" s="24"/>
    </row>
    <row r="21" spans="1:48" s="14" customFormat="1" ht="15" customHeight="1">
      <c r="A21" s="52" t="str">
        <f>IF(B21&lt;&gt;"",IF(WEEKDAY(B21)=6,INT((B21-LOOKUP(B21,DATE(An+{-1;0;1},1,3)-WEEKDAY(DATE(An+{-1;0;1},1,3))+2))/7)+1,""),"")</f>
        <v/>
      </c>
      <c r="B21" s="28">
        <f t="shared" ref="B21:B27" si="22">IF(B20="",B19+1,IF(WEEKDAY(B20)=1,"",B20+1))</f>
        <v>42593</v>
      </c>
      <c r="C21" s="40">
        <f t="shared" si="0"/>
        <v>42593</v>
      </c>
      <c r="D21" s="37"/>
      <c r="E21" s="23"/>
      <c r="F21" s="63" t="str">
        <f t="shared" si="1"/>
        <v/>
      </c>
      <c r="G21" s="24"/>
      <c r="I21" s="52" t="str">
        <f t="shared" si="2"/>
        <v/>
      </c>
      <c r="J21" s="28">
        <f t="shared" si="3"/>
        <v>42593</v>
      </c>
      <c r="K21" s="40">
        <f t="shared" si="4"/>
        <v>42593</v>
      </c>
      <c r="L21" s="37"/>
      <c r="M21" s="23"/>
      <c r="N21" s="62" t="str">
        <f t="shared" si="5"/>
        <v/>
      </c>
      <c r="O21" s="24"/>
      <c r="R21" s="52" t="str">
        <f t="shared" si="6"/>
        <v/>
      </c>
      <c r="S21" s="31">
        <f t="shared" si="7"/>
        <v>42593</v>
      </c>
      <c r="T21" s="39">
        <f t="shared" si="8"/>
        <v>42593</v>
      </c>
      <c r="U21" s="37"/>
      <c r="V21" s="23"/>
      <c r="W21" s="62" t="str">
        <f t="shared" si="9"/>
        <v/>
      </c>
      <c r="X21" s="24"/>
      <c r="Y21" s="74"/>
      <c r="Z21" s="52" t="str">
        <f t="shared" si="10"/>
        <v/>
      </c>
      <c r="AA21" s="31">
        <f t="shared" si="11"/>
        <v>42593</v>
      </c>
      <c r="AB21" s="39">
        <f t="shared" si="12"/>
        <v>42593</v>
      </c>
      <c r="AC21" s="37"/>
      <c r="AD21" s="23"/>
      <c r="AE21" s="62" t="str">
        <f t="shared" si="13"/>
        <v/>
      </c>
      <c r="AF21" s="24"/>
      <c r="AJ21" s="28">
        <f t="shared" si="14"/>
        <v>42593</v>
      </c>
      <c r="AK21" s="40">
        <f t="shared" si="15"/>
        <v>42593</v>
      </c>
      <c r="AL21" s="37"/>
      <c r="AM21" s="23"/>
      <c r="AN21" s="62" t="str">
        <f t="shared" si="16"/>
        <v/>
      </c>
      <c r="AO21" s="24"/>
      <c r="AP21" s="52" t="str">
        <f t="shared" si="17"/>
        <v/>
      </c>
      <c r="AQ21" s="31">
        <f t="shared" si="18"/>
        <v>42593</v>
      </c>
      <c r="AR21" s="40">
        <f t="shared" si="19"/>
        <v>42593</v>
      </c>
      <c r="AS21" s="37"/>
      <c r="AT21" s="23"/>
      <c r="AU21" s="62" t="str">
        <f t="shared" si="20"/>
        <v/>
      </c>
      <c r="AV21" s="24"/>
    </row>
    <row r="22" spans="1:48" s="14" customFormat="1" ht="15" customHeight="1">
      <c r="A22" s="52">
        <f>IF(B22&lt;&gt;"",IF(WEEKDAY(B22)=6,INT((B22-LOOKUP(B22,DATE(An+{-1;0;1},1,3)-WEEKDAY(DATE(An+{-1;0;1},1,3))+2))/7)+1,""),"")</f>
        <v>32</v>
      </c>
      <c r="B22" s="28">
        <f t="shared" si="22"/>
        <v>42594</v>
      </c>
      <c r="C22" s="40">
        <f t="shared" si="0"/>
        <v>42594</v>
      </c>
      <c r="D22" s="37"/>
      <c r="E22" s="23"/>
      <c r="F22" s="63" t="str">
        <f t="shared" si="1"/>
        <v/>
      </c>
      <c r="G22" s="24"/>
      <c r="I22" s="52">
        <f t="shared" si="2"/>
        <v>32</v>
      </c>
      <c r="J22" s="28">
        <f t="shared" si="3"/>
        <v>42594</v>
      </c>
      <c r="K22" s="40">
        <f t="shared" si="4"/>
        <v>42594</v>
      </c>
      <c r="L22" s="37"/>
      <c r="M22" s="23"/>
      <c r="N22" s="62" t="str">
        <f t="shared" si="5"/>
        <v/>
      </c>
      <c r="O22" s="24"/>
      <c r="R22" s="52">
        <f t="shared" si="6"/>
        <v>32</v>
      </c>
      <c r="S22" s="31">
        <f t="shared" si="7"/>
        <v>42594</v>
      </c>
      <c r="T22" s="39">
        <f t="shared" si="8"/>
        <v>42594</v>
      </c>
      <c r="U22" s="37"/>
      <c r="V22" s="23"/>
      <c r="W22" s="62" t="str">
        <f t="shared" si="9"/>
        <v/>
      </c>
      <c r="X22" s="24"/>
      <c r="Y22" s="74"/>
      <c r="Z22" s="52">
        <f t="shared" si="10"/>
        <v>32</v>
      </c>
      <c r="AA22" s="31">
        <f t="shared" si="11"/>
        <v>42594</v>
      </c>
      <c r="AB22" s="39">
        <f t="shared" si="12"/>
        <v>42594</v>
      </c>
      <c r="AC22" s="37"/>
      <c r="AD22" s="23"/>
      <c r="AE22" s="62" t="str">
        <f t="shared" si="13"/>
        <v/>
      </c>
      <c r="AF22" s="24"/>
      <c r="AJ22" s="28">
        <f t="shared" si="14"/>
        <v>42594</v>
      </c>
      <c r="AK22" s="40">
        <f t="shared" si="15"/>
        <v>42594</v>
      </c>
      <c r="AL22" s="37"/>
      <c r="AM22" s="23"/>
      <c r="AN22" s="62" t="str">
        <f t="shared" si="16"/>
        <v/>
      </c>
      <c r="AO22" s="24"/>
      <c r="AP22" s="52">
        <f t="shared" si="17"/>
        <v>32</v>
      </c>
      <c r="AQ22" s="31">
        <f t="shared" si="18"/>
        <v>42594</v>
      </c>
      <c r="AR22" s="40">
        <f t="shared" si="19"/>
        <v>42594</v>
      </c>
      <c r="AS22" s="37"/>
      <c r="AT22" s="23"/>
      <c r="AU22" s="62" t="str">
        <f t="shared" si="20"/>
        <v/>
      </c>
      <c r="AV22" s="24"/>
    </row>
    <row r="23" spans="1:48" s="14" customFormat="1" ht="15" customHeight="1">
      <c r="A23" s="52" t="str">
        <f>IF(B23&lt;&gt;"",IF(WEEKDAY(B23)=6,INT((B23-LOOKUP(B23,DATE(An+{-1;0;1},1,3)-WEEKDAY(DATE(An+{-1;0;1},1,3))+2))/7)+1,""),"")</f>
        <v/>
      </c>
      <c r="B23" s="28">
        <f t="shared" si="22"/>
        <v>42595</v>
      </c>
      <c r="C23" s="40">
        <f t="shared" si="0"/>
        <v>42595</v>
      </c>
      <c r="D23" s="37"/>
      <c r="E23" s="23"/>
      <c r="F23" s="63" t="str">
        <f t="shared" si="1"/>
        <v/>
      </c>
      <c r="G23" s="24"/>
      <c r="I23" s="52" t="str">
        <f t="shared" si="2"/>
        <v/>
      </c>
      <c r="J23" s="28">
        <f t="shared" si="3"/>
        <v>42595</v>
      </c>
      <c r="K23" s="40">
        <f t="shared" si="4"/>
        <v>42595</v>
      </c>
      <c r="L23" s="37"/>
      <c r="M23" s="23"/>
      <c r="N23" s="62" t="str">
        <f t="shared" si="5"/>
        <v/>
      </c>
      <c r="O23" s="24"/>
      <c r="R23" s="52" t="str">
        <f t="shared" si="6"/>
        <v/>
      </c>
      <c r="S23" s="31">
        <f t="shared" si="7"/>
        <v>42595</v>
      </c>
      <c r="T23" s="39">
        <f t="shared" si="8"/>
        <v>42595</v>
      </c>
      <c r="U23" s="37"/>
      <c r="V23" s="23"/>
      <c r="W23" s="62" t="str">
        <f t="shared" si="9"/>
        <v/>
      </c>
      <c r="X23" s="24"/>
      <c r="Y23" s="74"/>
      <c r="Z23" s="52" t="str">
        <f t="shared" si="10"/>
        <v/>
      </c>
      <c r="AA23" s="31">
        <f t="shared" si="11"/>
        <v>42595</v>
      </c>
      <c r="AB23" s="39">
        <f t="shared" si="12"/>
        <v>42595</v>
      </c>
      <c r="AC23" s="37"/>
      <c r="AD23" s="23"/>
      <c r="AE23" s="62" t="str">
        <f t="shared" si="13"/>
        <v/>
      </c>
      <c r="AF23" s="24"/>
      <c r="AJ23" s="28">
        <f t="shared" si="14"/>
        <v>42595</v>
      </c>
      <c r="AK23" s="40">
        <f t="shared" si="15"/>
        <v>42595</v>
      </c>
      <c r="AL23" s="37"/>
      <c r="AM23" s="23"/>
      <c r="AN23" s="62" t="str">
        <f t="shared" si="16"/>
        <v/>
      </c>
      <c r="AO23" s="24"/>
      <c r="AP23" s="52" t="str">
        <f t="shared" si="17"/>
        <v/>
      </c>
      <c r="AQ23" s="31">
        <f t="shared" si="18"/>
        <v>42595</v>
      </c>
      <c r="AR23" s="40">
        <f t="shared" si="19"/>
        <v>42595</v>
      </c>
      <c r="AS23" s="37"/>
      <c r="AT23" s="23"/>
      <c r="AU23" s="62" t="str">
        <f t="shared" si="20"/>
        <v/>
      </c>
      <c r="AV23" s="24"/>
    </row>
    <row r="24" spans="1:48" s="14" customFormat="1" ht="15" customHeight="1">
      <c r="A24" s="52" t="str">
        <f>IF(B24&lt;&gt;"",IF(WEEKDAY(B24)=6,INT((B24-LOOKUP(B24,DATE(An+{-1;0;1},1,3)-WEEKDAY(DATE(An+{-1;0;1},1,3))+2))/7)+1,""),"")</f>
        <v/>
      </c>
      <c r="B24" s="28">
        <f t="shared" si="22"/>
        <v>42596</v>
      </c>
      <c r="C24" s="40">
        <f t="shared" si="0"/>
        <v>42596</v>
      </c>
      <c r="D24" s="37"/>
      <c r="E24" s="23"/>
      <c r="F24" s="63" t="str">
        <f t="shared" si="1"/>
        <v/>
      </c>
      <c r="G24" s="24"/>
      <c r="I24" s="52" t="str">
        <f t="shared" si="2"/>
        <v/>
      </c>
      <c r="J24" s="28">
        <f t="shared" si="3"/>
        <v>42596</v>
      </c>
      <c r="K24" s="40">
        <f t="shared" si="4"/>
        <v>42596</v>
      </c>
      <c r="L24" s="37"/>
      <c r="M24" s="23"/>
      <c r="N24" s="62" t="str">
        <f t="shared" si="5"/>
        <v/>
      </c>
      <c r="O24" s="24"/>
      <c r="R24" s="52" t="str">
        <f t="shared" si="6"/>
        <v/>
      </c>
      <c r="S24" s="31">
        <f t="shared" si="7"/>
        <v>42596</v>
      </c>
      <c r="T24" s="39">
        <f t="shared" si="8"/>
        <v>42596</v>
      </c>
      <c r="U24" s="37"/>
      <c r="V24" s="23"/>
      <c r="W24" s="62" t="str">
        <f t="shared" si="9"/>
        <v/>
      </c>
      <c r="X24" s="24"/>
      <c r="Y24" s="74"/>
      <c r="Z24" s="52" t="str">
        <f t="shared" si="10"/>
        <v/>
      </c>
      <c r="AA24" s="31">
        <f t="shared" si="11"/>
        <v>42596</v>
      </c>
      <c r="AB24" s="39">
        <f t="shared" si="12"/>
        <v>42596</v>
      </c>
      <c r="AC24" s="37"/>
      <c r="AD24" s="23"/>
      <c r="AE24" s="62" t="str">
        <f t="shared" si="13"/>
        <v/>
      </c>
      <c r="AF24" s="24"/>
      <c r="AJ24" s="28">
        <f t="shared" si="14"/>
        <v>42596</v>
      </c>
      <c r="AK24" s="40">
        <f t="shared" si="15"/>
        <v>42596</v>
      </c>
      <c r="AL24" s="37"/>
      <c r="AM24" s="23"/>
      <c r="AN24" s="62" t="str">
        <f t="shared" si="16"/>
        <v/>
      </c>
      <c r="AO24" s="24"/>
      <c r="AP24" s="52" t="str">
        <f t="shared" si="17"/>
        <v/>
      </c>
      <c r="AQ24" s="31">
        <f t="shared" si="18"/>
        <v>42596</v>
      </c>
      <c r="AR24" s="40">
        <f t="shared" si="19"/>
        <v>42596</v>
      </c>
      <c r="AS24" s="37"/>
      <c r="AT24" s="23"/>
      <c r="AU24" s="62" t="str">
        <f t="shared" si="20"/>
        <v/>
      </c>
      <c r="AV24" s="24"/>
    </row>
    <row r="25" spans="1:48" s="14" customFormat="1" ht="15" customHeight="1">
      <c r="A25" s="53" t="str">
        <f>IF(B25&lt;&gt;"",IF(WEEKDAY(B25)=6,INT((B25-LOOKUP(B25,DATE(An+{-1;0;1},1,3)-WEEKDAY(DATE(An+{-1;0;1},1,3))+2))/7)+1,""),"")</f>
        <v/>
      </c>
      <c r="B25" s="28" t="str">
        <f t="shared" si="22"/>
        <v/>
      </c>
      <c r="C25" s="40" t="str">
        <f t="shared" si="0"/>
        <v/>
      </c>
      <c r="D25" s="37"/>
      <c r="E25" s="23"/>
      <c r="F25" s="63" t="str">
        <f t="shared" si="1"/>
        <v>Total Semaine</v>
      </c>
      <c r="G25" s="24"/>
      <c r="I25" s="52" t="str">
        <f t="shared" si="2"/>
        <v/>
      </c>
      <c r="J25" s="28" t="str">
        <f t="shared" si="3"/>
        <v/>
      </c>
      <c r="K25" s="40" t="str">
        <f t="shared" si="4"/>
        <v/>
      </c>
      <c r="L25" s="37"/>
      <c r="M25" s="23"/>
      <c r="N25" s="62" t="str">
        <f t="shared" si="5"/>
        <v>Total Semaine</v>
      </c>
      <c r="O25" s="24"/>
      <c r="R25" s="52" t="str">
        <f t="shared" si="6"/>
        <v/>
      </c>
      <c r="S25" s="31" t="str">
        <f t="shared" si="7"/>
        <v/>
      </c>
      <c r="T25" s="39" t="str">
        <f t="shared" si="8"/>
        <v/>
      </c>
      <c r="U25" s="37"/>
      <c r="V25" s="23"/>
      <c r="W25" s="62" t="str">
        <f t="shared" si="9"/>
        <v>Total Semaine</v>
      </c>
      <c r="X25" s="24"/>
      <c r="Y25" s="74"/>
      <c r="Z25" s="52" t="str">
        <f t="shared" si="10"/>
        <v/>
      </c>
      <c r="AA25" s="31" t="str">
        <f t="shared" si="11"/>
        <v/>
      </c>
      <c r="AB25" s="39" t="str">
        <f t="shared" si="12"/>
        <v/>
      </c>
      <c r="AC25" s="37"/>
      <c r="AD25" s="23"/>
      <c r="AE25" s="62" t="str">
        <f t="shared" si="13"/>
        <v>Total Semaine</v>
      </c>
      <c r="AF25" s="24"/>
      <c r="AJ25" s="28" t="str">
        <f t="shared" si="14"/>
        <v/>
      </c>
      <c r="AK25" s="40" t="str">
        <f t="shared" si="15"/>
        <v/>
      </c>
      <c r="AL25" s="37"/>
      <c r="AM25" s="23"/>
      <c r="AN25" s="62" t="str">
        <f t="shared" si="16"/>
        <v>Total Semaine</v>
      </c>
      <c r="AO25" s="24"/>
      <c r="AP25" s="52" t="str">
        <f t="shared" si="17"/>
        <v/>
      </c>
      <c r="AQ25" s="31" t="str">
        <f t="shared" si="18"/>
        <v/>
      </c>
      <c r="AR25" s="40" t="str">
        <f t="shared" si="19"/>
        <v/>
      </c>
      <c r="AS25" s="37"/>
      <c r="AT25" s="23"/>
      <c r="AU25" s="62" t="str">
        <f t="shared" si="20"/>
        <v>Total Semaine</v>
      </c>
      <c r="AV25" s="24"/>
    </row>
    <row r="26" spans="1:48" s="14" customFormat="1" ht="15" customHeight="1">
      <c r="A26" s="52" t="str">
        <f>IF(B26&lt;&gt;"",IF(WEEKDAY(B26)=6,INT((B26-LOOKUP(B26,DATE(An+{-1;0;1},1,3)-WEEKDAY(DATE(An+{-1;0;1},1,3))+2))/7)+1,""),"")</f>
        <v/>
      </c>
      <c r="B26" s="28">
        <f t="shared" si="22"/>
        <v>42597</v>
      </c>
      <c r="C26" s="40">
        <f t="shared" si="0"/>
        <v>42597</v>
      </c>
      <c r="D26" s="37"/>
      <c r="E26" s="23"/>
      <c r="F26" s="63" t="str">
        <f t="shared" si="1"/>
        <v/>
      </c>
      <c r="G26" s="24"/>
      <c r="I26" s="52" t="str">
        <f t="shared" si="2"/>
        <v/>
      </c>
      <c r="J26" s="28">
        <f t="shared" si="3"/>
        <v>42597</v>
      </c>
      <c r="K26" s="40">
        <f t="shared" si="4"/>
        <v>42597</v>
      </c>
      <c r="L26" s="37"/>
      <c r="M26" s="23"/>
      <c r="N26" s="62" t="str">
        <f t="shared" si="5"/>
        <v/>
      </c>
      <c r="O26" s="24"/>
      <c r="R26" s="52" t="str">
        <f t="shared" si="6"/>
        <v/>
      </c>
      <c r="S26" s="31">
        <f t="shared" si="7"/>
        <v>42597</v>
      </c>
      <c r="T26" s="39">
        <f t="shared" si="8"/>
        <v>42597</v>
      </c>
      <c r="U26" s="37"/>
      <c r="V26" s="23"/>
      <c r="W26" s="62" t="str">
        <f t="shared" si="9"/>
        <v/>
      </c>
      <c r="X26" s="24"/>
      <c r="Y26" s="74"/>
      <c r="Z26" s="52" t="str">
        <f t="shared" si="10"/>
        <v/>
      </c>
      <c r="AA26" s="31">
        <f t="shared" si="11"/>
        <v>42597</v>
      </c>
      <c r="AB26" s="39">
        <f t="shared" si="12"/>
        <v>42597</v>
      </c>
      <c r="AC26" s="37"/>
      <c r="AD26" s="23"/>
      <c r="AE26" s="62" t="str">
        <f t="shared" si="13"/>
        <v/>
      </c>
      <c r="AF26" s="24"/>
      <c r="AJ26" s="28">
        <f t="shared" si="14"/>
        <v>42597</v>
      </c>
      <c r="AK26" s="40">
        <f t="shared" si="15"/>
        <v>42597</v>
      </c>
      <c r="AL26" s="37"/>
      <c r="AM26" s="23"/>
      <c r="AN26" s="62" t="str">
        <f t="shared" si="16"/>
        <v/>
      </c>
      <c r="AO26" s="24"/>
      <c r="AP26" s="52" t="str">
        <f t="shared" si="17"/>
        <v/>
      </c>
      <c r="AQ26" s="31">
        <f t="shared" si="18"/>
        <v>42597</v>
      </c>
      <c r="AR26" s="40">
        <f t="shared" si="19"/>
        <v>42597</v>
      </c>
      <c r="AS26" s="37"/>
      <c r="AT26" s="23"/>
      <c r="AU26" s="62" t="str">
        <f t="shared" si="20"/>
        <v/>
      </c>
      <c r="AV26" s="24"/>
    </row>
    <row r="27" spans="1:48" s="14" customFormat="1" ht="15" customHeight="1">
      <c r="A27" s="52" t="str">
        <f>IF(B27&lt;&gt;"",IF(WEEKDAY(B27)=6,INT((B27-LOOKUP(B27,DATE(An+{-1;0;1},1,3)-WEEKDAY(DATE(An+{-1;0;1},1,3))+2))/7)+1,""),"")</f>
        <v/>
      </c>
      <c r="B27" s="28">
        <f t="shared" si="22"/>
        <v>42598</v>
      </c>
      <c r="C27" s="40">
        <f t="shared" si="0"/>
        <v>42598</v>
      </c>
      <c r="D27" s="37"/>
      <c r="E27" s="23"/>
      <c r="F27" s="63" t="str">
        <f t="shared" si="1"/>
        <v/>
      </c>
      <c r="G27" s="24"/>
      <c r="I27" s="52" t="str">
        <f t="shared" si="2"/>
        <v/>
      </c>
      <c r="J27" s="28">
        <f t="shared" si="3"/>
        <v>42598</v>
      </c>
      <c r="K27" s="40">
        <f t="shared" si="4"/>
        <v>42598</v>
      </c>
      <c r="L27" s="37"/>
      <c r="M27" s="23"/>
      <c r="N27" s="62" t="str">
        <f t="shared" si="5"/>
        <v/>
      </c>
      <c r="O27" s="24"/>
      <c r="R27" s="52" t="str">
        <f t="shared" si="6"/>
        <v/>
      </c>
      <c r="S27" s="31">
        <f t="shared" si="7"/>
        <v>42598</v>
      </c>
      <c r="T27" s="39">
        <f t="shared" si="8"/>
        <v>42598</v>
      </c>
      <c r="U27" s="70"/>
      <c r="V27" s="71"/>
      <c r="W27" s="62" t="str">
        <f t="shared" si="9"/>
        <v/>
      </c>
      <c r="X27" s="72"/>
      <c r="Y27" s="73"/>
      <c r="Z27" s="52" t="str">
        <f t="shared" si="10"/>
        <v/>
      </c>
      <c r="AA27" s="31">
        <f t="shared" si="11"/>
        <v>42598</v>
      </c>
      <c r="AB27" s="39">
        <f t="shared" si="12"/>
        <v>42598</v>
      </c>
      <c r="AC27" s="37"/>
      <c r="AD27" s="23"/>
      <c r="AE27" s="62" t="str">
        <f t="shared" si="13"/>
        <v/>
      </c>
      <c r="AF27" s="24"/>
      <c r="AJ27" s="28">
        <f t="shared" si="14"/>
        <v>42598</v>
      </c>
      <c r="AK27" s="40">
        <f t="shared" si="15"/>
        <v>42598</v>
      </c>
      <c r="AL27" s="37"/>
      <c r="AM27" s="23"/>
      <c r="AN27" s="62" t="str">
        <f t="shared" si="16"/>
        <v/>
      </c>
      <c r="AO27" s="24"/>
      <c r="AP27" s="52" t="str">
        <f t="shared" si="17"/>
        <v/>
      </c>
      <c r="AQ27" s="31">
        <f t="shared" si="18"/>
        <v>42598</v>
      </c>
      <c r="AR27" s="40">
        <f t="shared" si="19"/>
        <v>42598</v>
      </c>
      <c r="AS27" s="37"/>
      <c r="AT27" s="23"/>
      <c r="AU27" s="62" t="str">
        <f t="shared" si="20"/>
        <v/>
      </c>
      <c r="AV27" s="24"/>
    </row>
    <row r="28" spans="1:48" s="14" customFormat="1" ht="15" customHeight="1">
      <c r="A28" s="52" t="str">
        <f>IF(B28&lt;&gt;"",IF(WEEKDAY(B28)=6,INT((B28-LOOKUP(B28,DATE(An+{-1;0;1},1,3)-WEEKDAY(DATE(An+{-1;0;1},1,3))+2))/7)+1,""),"")</f>
        <v/>
      </c>
      <c r="B28" s="28">
        <f t="shared" ref="B28:B45" si="23">IF(B27="",B26+1,IF(WEEKDAY(B27)=1,"",B27+1))</f>
        <v>42599</v>
      </c>
      <c r="C28" s="40">
        <f t="shared" si="0"/>
        <v>42599</v>
      </c>
      <c r="D28" s="37"/>
      <c r="E28" s="23"/>
      <c r="F28" s="63" t="str">
        <f t="shared" si="1"/>
        <v/>
      </c>
      <c r="G28" s="24"/>
      <c r="I28" s="52" t="str">
        <f t="shared" si="2"/>
        <v/>
      </c>
      <c r="J28" s="28">
        <f t="shared" si="3"/>
        <v>42599</v>
      </c>
      <c r="K28" s="40">
        <f t="shared" si="4"/>
        <v>42599</v>
      </c>
      <c r="L28" s="37"/>
      <c r="M28" s="23"/>
      <c r="N28" s="62" t="str">
        <f t="shared" si="5"/>
        <v/>
      </c>
      <c r="O28" s="24"/>
      <c r="R28" s="52" t="str">
        <f t="shared" si="6"/>
        <v/>
      </c>
      <c r="S28" s="31">
        <f t="shared" si="7"/>
        <v>42599</v>
      </c>
      <c r="T28" s="39">
        <f t="shared" si="8"/>
        <v>42599</v>
      </c>
      <c r="U28" s="70"/>
      <c r="V28" s="71"/>
      <c r="W28" s="62" t="str">
        <f t="shared" si="9"/>
        <v/>
      </c>
      <c r="X28" s="72"/>
      <c r="Y28" s="73"/>
      <c r="Z28" s="52" t="str">
        <f t="shared" si="10"/>
        <v/>
      </c>
      <c r="AA28" s="31">
        <f t="shared" si="11"/>
        <v>42599</v>
      </c>
      <c r="AB28" s="39">
        <f t="shared" si="12"/>
        <v>42599</v>
      </c>
      <c r="AC28" s="37"/>
      <c r="AD28" s="23"/>
      <c r="AE28" s="62" t="str">
        <f t="shared" si="13"/>
        <v/>
      </c>
      <c r="AF28" s="24"/>
      <c r="AJ28" s="28">
        <f t="shared" si="14"/>
        <v>42599</v>
      </c>
      <c r="AK28" s="40">
        <f t="shared" si="15"/>
        <v>42599</v>
      </c>
      <c r="AL28" s="37"/>
      <c r="AM28" s="23"/>
      <c r="AN28" s="62" t="str">
        <f t="shared" si="16"/>
        <v/>
      </c>
      <c r="AO28" s="24"/>
      <c r="AP28" s="52" t="str">
        <f t="shared" si="17"/>
        <v/>
      </c>
      <c r="AQ28" s="31">
        <f t="shared" si="18"/>
        <v>42599</v>
      </c>
      <c r="AR28" s="40">
        <f t="shared" si="19"/>
        <v>42599</v>
      </c>
      <c r="AS28" s="37"/>
      <c r="AT28" s="23"/>
      <c r="AU28" s="62" t="str">
        <f t="shared" si="20"/>
        <v/>
      </c>
      <c r="AV28" s="24"/>
    </row>
    <row r="29" spans="1:48" s="14" customFormat="1" ht="15" customHeight="1">
      <c r="A29" s="52" t="str">
        <f>IF(B29&lt;&gt;"",IF(WEEKDAY(B29)=6,INT((B29-LOOKUP(B29,DATE(An+{-1;0;1},1,3)-WEEKDAY(DATE(An+{-1;0;1},1,3))+2))/7)+1,""),"")</f>
        <v/>
      </c>
      <c r="B29" s="28">
        <f t="shared" si="23"/>
        <v>42600</v>
      </c>
      <c r="C29" s="40">
        <f t="shared" si="0"/>
        <v>42600</v>
      </c>
      <c r="D29" s="37"/>
      <c r="E29" s="23"/>
      <c r="F29" s="63" t="str">
        <f t="shared" si="1"/>
        <v/>
      </c>
      <c r="G29" s="24"/>
      <c r="I29" s="52" t="str">
        <f t="shared" si="2"/>
        <v/>
      </c>
      <c r="J29" s="28">
        <f t="shared" si="3"/>
        <v>42600</v>
      </c>
      <c r="K29" s="40">
        <f t="shared" si="4"/>
        <v>42600</v>
      </c>
      <c r="L29" s="37"/>
      <c r="M29" s="23"/>
      <c r="N29" s="62" t="str">
        <f t="shared" si="5"/>
        <v/>
      </c>
      <c r="O29" s="24"/>
      <c r="R29" s="52" t="str">
        <f t="shared" si="6"/>
        <v/>
      </c>
      <c r="S29" s="31">
        <f t="shared" si="7"/>
        <v>42600</v>
      </c>
      <c r="T29" s="39">
        <f t="shared" si="8"/>
        <v>42600</v>
      </c>
      <c r="U29" s="70"/>
      <c r="V29" s="71"/>
      <c r="W29" s="62" t="str">
        <f t="shared" si="9"/>
        <v/>
      </c>
      <c r="X29" s="72"/>
      <c r="Y29" s="73"/>
      <c r="Z29" s="52" t="str">
        <f t="shared" si="10"/>
        <v/>
      </c>
      <c r="AA29" s="31">
        <f t="shared" si="11"/>
        <v>42600</v>
      </c>
      <c r="AB29" s="39">
        <f t="shared" si="12"/>
        <v>42600</v>
      </c>
      <c r="AC29" s="37"/>
      <c r="AD29" s="23"/>
      <c r="AE29" s="62" t="str">
        <f t="shared" si="13"/>
        <v/>
      </c>
      <c r="AF29" s="24"/>
      <c r="AJ29" s="28">
        <f t="shared" si="14"/>
        <v>42600</v>
      </c>
      <c r="AK29" s="40">
        <f t="shared" si="15"/>
        <v>42600</v>
      </c>
      <c r="AL29" s="37"/>
      <c r="AM29" s="23"/>
      <c r="AN29" s="62" t="str">
        <f t="shared" si="16"/>
        <v/>
      </c>
      <c r="AO29" s="24"/>
      <c r="AP29" s="52" t="str">
        <f t="shared" si="17"/>
        <v/>
      </c>
      <c r="AQ29" s="31">
        <f t="shared" si="18"/>
        <v>42600</v>
      </c>
      <c r="AR29" s="40">
        <f t="shared" si="19"/>
        <v>42600</v>
      </c>
      <c r="AS29" s="37"/>
      <c r="AT29" s="23"/>
      <c r="AU29" s="62" t="str">
        <f t="shared" si="20"/>
        <v/>
      </c>
      <c r="AV29" s="24"/>
    </row>
    <row r="30" spans="1:48" s="14" customFormat="1" ht="15" customHeight="1">
      <c r="A30" s="52">
        <f>IF(B30&lt;&gt;"",IF(WEEKDAY(B30)=6,INT((B30-LOOKUP(B30,DATE(An+{-1;0;1},1,3)-WEEKDAY(DATE(An+{-1;0;1},1,3))+2))/7)+1,""),"")</f>
        <v>33</v>
      </c>
      <c r="B30" s="28">
        <f t="shared" si="23"/>
        <v>42601</v>
      </c>
      <c r="C30" s="40">
        <f t="shared" si="0"/>
        <v>42601</v>
      </c>
      <c r="D30" s="37"/>
      <c r="E30" s="23"/>
      <c r="F30" s="63" t="str">
        <f t="shared" si="1"/>
        <v/>
      </c>
      <c r="G30" s="24"/>
      <c r="I30" s="52">
        <f t="shared" si="2"/>
        <v>33</v>
      </c>
      <c r="J30" s="28">
        <f t="shared" si="3"/>
        <v>42601</v>
      </c>
      <c r="K30" s="40">
        <f t="shared" si="4"/>
        <v>42601</v>
      </c>
      <c r="L30" s="37"/>
      <c r="M30" s="23"/>
      <c r="N30" s="62" t="str">
        <f t="shared" si="5"/>
        <v/>
      </c>
      <c r="O30" s="24"/>
      <c r="R30" s="52">
        <f t="shared" si="6"/>
        <v>33</v>
      </c>
      <c r="S30" s="31">
        <f t="shared" si="7"/>
        <v>42601</v>
      </c>
      <c r="T30" s="39">
        <f t="shared" si="8"/>
        <v>42601</v>
      </c>
      <c r="U30" s="70"/>
      <c r="V30" s="71"/>
      <c r="W30" s="62" t="str">
        <f t="shared" si="9"/>
        <v/>
      </c>
      <c r="X30" s="72"/>
      <c r="Y30" s="73"/>
      <c r="Z30" s="52">
        <f t="shared" si="10"/>
        <v>33</v>
      </c>
      <c r="AA30" s="31">
        <f t="shared" si="11"/>
        <v>42601</v>
      </c>
      <c r="AB30" s="39">
        <f t="shared" si="12"/>
        <v>42601</v>
      </c>
      <c r="AC30" s="37"/>
      <c r="AD30" s="23"/>
      <c r="AE30" s="62" t="str">
        <f t="shared" si="13"/>
        <v/>
      </c>
      <c r="AF30" s="24"/>
      <c r="AJ30" s="28">
        <f t="shared" si="14"/>
        <v>42601</v>
      </c>
      <c r="AK30" s="40">
        <f t="shared" si="15"/>
        <v>42601</v>
      </c>
      <c r="AL30" s="37"/>
      <c r="AM30" s="23"/>
      <c r="AN30" s="62" t="str">
        <f t="shared" si="16"/>
        <v/>
      </c>
      <c r="AO30" s="24"/>
      <c r="AP30" s="52">
        <f t="shared" si="17"/>
        <v>33</v>
      </c>
      <c r="AQ30" s="31">
        <f t="shared" si="18"/>
        <v>42601</v>
      </c>
      <c r="AR30" s="40">
        <f t="shared" si="19"/>
        <v>42601</v>
      </c>
      <c r="AS30" s="37"/>
      <c r="AT30" s="23"/>
      <c r="AU30" s="62" t="str">
        <f t="shared" si="20"/>
        <v/>
      </c>
      <c r="AV30" s="24"/>
    </row>
    <row r="31" spans="1:48" s="14" customFormat="1" ht="15" customHeight="1">
      <c r="A31" s="52" t="str">
        <f>IF(B31&lt;&gt;"",IF(WEEKDAY(B31)=6,INT((B31-LOOKUP(B31,DATE(An+{-1;0;1},1,3)-WEEKDAY(DATE(An+{-1;0;1},1,3))+2))/7)+1,""),"")</f>
        <v/>
      </c>
      <c r="B31" s="28">
        <f t="shared" si="23"/>
        <v>42602</v>
      </c>
      <c r="C31" s="40">
        <f t="shared" si="0"/>
        <v>42602</v>
      </c>
      <c r="D31" s="37"/>
      <c r="E31" s="23"/>
      <c r="F31" s="63" t="str">
        <f t="shared" si="1"/>
        <v/>
      </c>
      <c r="G31" s="24"/>
      <c r="I31" s="52" t="str">
        <f t="shared" si="2"/>
        <v/>
      </c>
      <c r="J31" s="28">
        <f t="shared" si="3"/>
        <v>42602</v>
      </c>
      <c r="K31" s="40">
        <f t="shared" si="4"/>
        <v>42602</v>
      </c>
      <c r="L31" s="37"/>
      <c r="M31" s="23"/>
      <c r="N31" s="62" t="str">
        <f t="shared" si="5"/>
        <v/>
      </c>
      <c r="O31" s="24"/>
      <c r="R31" s="52" t="str">
        <f t="shared" si="6"/>
        <v/>
      </c>
      <c r="S31" s="31">
        <f t="shared" si="7"/>
        <v>42602</v>
      </c>
      <c r="T31" s="39">
        <f t="shared" si="8"/>
        <v>42602</v>
      </c>
      <c r="U31" s="70"/>
      <c r="V31" s="71"/>
      <c r="W31" s="62" t="str">
        <f t="shared" si="9"/>
        <v/>
      </c>
      <c r="X31" s="72"/>
      <c r="Y31" s="73"/>
      <c r="Z31" s="52" t="str">
        <f t="shared" si="10"/>
        <v/>
      </c>
      <c r="AA31" s="31">
        <f t="shared" si="11"/>
        <v>42602</v>
      </c>
      <c r="AB31" s="39">
        <f t="shared" si="12"/>
        <v>42602</v>
      </c>
      <c r="AC31" s="37"/>
      <c r="AD31" s="23"/>
      <c r="AE31" s="62" t="str">
        <f t="shared" si="13"/>
        <v/>
      </c>
      <c r="AF31" s="24"/>
      <c r="AJ31" s="28">
        <f t="shared" si="14"/>
        <v>42602</v>
      </c>
      <c r="AK31" s="40">
        <f t="shared" si="15"/>
        <v>42602</v>
      </c>
      <c r="AL31" s="37"/>
      <c r="AM31" s="23"/>
      <c r="AN31" s="62" t="str">
        <f t="shared" si="16"/>
        <v/>
      </c>
      <c r="AO31" s="24"/>
      <c r="AP31" s="52" t="str">
        <f t="shared" si="17"/>
        <v/>
      </c>
      <c r="AQ31" s="31">
        <f t="shared" si="18"/>
        <v>42602</v>
      </c>
      <c r="AR31" s="40">
        <f t="shared" si="19"/>
        <v>42602</v>
      </c>
      <c r="AS31" s="37"/>
      <c r="AT31" s="23"/>
      <c r="AU31" s="62" t="str">
        <f t="shared" si="20"/>
        <v/>
      </c>
      <c r="AV31" s="24"/>
    </row>
    <row r="32" spans="1:48" s="14" customFormat="1" ht="15" customHeight="1">
      <c r="A32" s="52" t="str">
        <f>IF(B32&lt;&gt;"",IF(WEEKDAY(B32)=6,INT((B32-LOOKUP(B32,DATE(An+{-1;0;1},1,3)-WEEKDAY(DATE(An+{-1;0;1},1,3))+2))/7)+1,""),"")</f>
        <v/>
      </c>
      <c r="B32" s="28">
        <f t="shared" si="23"/>
        <v>42603</v>
      </c>
      <c r="C32" s="40">
        <f t="shared" si="0"/>
        <v>42603</v>
      </c>
      <c r="D32" s="37"/>
      <c r="E32" s="23"/>
      <c r="F32" s="63" t="str">
        <f t="shared" si="1"/>
        <v/>
      </c>
      <c r="G32" s="24"/>
      <c r="I32" s="52" t="str">
        <f t="shared" si="2"/>
        <v/>
      </c>
      <c r="J32" s="28">
        <f t="shared" si="3"/>
        <v>42603</v>
      </c>
      <c r="K32" s="40">
        <f t="shared" si="4"/>
        <v>42603</v>
      </c>
      <c r="L32" s="37"/>
      <c r="M32" s="23"/>
      <c r="N32" s="62" t="str">
        <f t="shared" si="5"/>
        <v/>
      </c>
      <c r="O32" s="24"/>
      <c r="R32" s="52" t="str">
        <f t="shared" si="6"/>
        <v/>
      </c>
      <c r="S32" s="31">
        <f t="shared" si="7"/>
        <v>42603</v>
      </c>
      <c r="T32" s="39">
        <f t="shared" si="8"/>
        <v>42603</v>
      </c>
      <c r="U32" s="70"/>
      <c r="V32" s="71"/>
      <c r="W32" s="62" t="str">
        <f t="shared" si="9"/>
        <v/>
      </c>
      <c r="X32" s="72"/>
      <c r="Y32" s="73"/>
      <c r="Z32" s="52" t="str">
        <f t="shared" si="10"/>
        <v/>
      </c>
      <c r="AA32" s="31">
        <f t="shared" si="11"/>
        <v>42603</v>
      </c>
      <c r="AB32" s="39">
        <f t="shared" si="12"/>
        <v>42603</v>
      </c>
      <c r="AC32" s="37"/>
      <c r="AD32" s="23"/>
      <c r="AE32" s="62" t="str">
        <f t="shared" si="13"/>
        <v/>
      </c>
      <c r="AF32" s="24"/>
      <c r="AJ32" s="28">
        <f t="shared" si="14"/>
        <v>42603</v>
      </c>
      <c r="AK32" s="40">
        <f t="shared" si="15"/>
        <v>42603</v>
      </c>
      <c r="AL32" s="37"/>
      <c r="AM32" s="23"/>
      <c r="AN32" s="62" t="str">
        <f t="shared" si="16"/>
        <v/>
      </c>
      <c r="AO32" s="24"/>
      <c r="AP32" s="52" t="str">
        <f t="shared" si="17"/>
        <v/>
      </c>
      <c r="AQ32" s="31">
        <f t="shared" si="18"/>
        <v>42603</v>
      </c>
      <c r="AR32" s="40">
        <f t="shared" si="19"/>
        <v>42603</v>
      </c>
      <c r="AS32" s="37"/>
      <c r="AT32" s="23"/>
      <c r="AU32" s="62" t="str">
        <f t="shared" si="20"/>
        <v/>
      </c>
      <c r="AV32" s="24"/>
    </row>
    <row r="33" spans="1:48" s="14" customFormat="1" ht="15" customHeight="1">
      <c r="A33" s="52" t="str">
        <f>IF(B33&lt;&gt;"",IF(WEEKDAY(B33)=6,INT((B33-LOOKUP(B33,DATE(An+{-1;0;1},1,3)-WEEKDAY(DATE(An+{-1;0;1},1,3))+2))/7)+1,""),"")</f>
        <v/>
      </c>
      <c r="B33" s="28" t="str">
        <f t="shared" si="23"/>
        <v/>
      </c>
      <c r="C33" s="40" t="str">
        <f t="shared" si="0"/>
        <v/>
      </c>
      <c r="D33" s="37"/>
      <c r="E33" s="23"/>
      <c r="F33" s="63" t="str">
        <f t="shared" si="1"/>
        <v>Total Semaine</v>
      </c>
      <c r="G33" s="24"/>
      <c r="I33" s="52" t="str">
        <f t="shared" si="2"/>
        <v/>
      </c>
      <c r="J33" s="28" t="str">
        <f t="shared" si="3"/>
        <v/>
      </c>
      <c r="K33" s="40" t="str">
        <f t="shared" si="4"/>
        <v/>
      </c>
      <c r="L33" s="37"/>
      <c r="M33" s="23"/>
      <c r="N33" s="62" t="str">
        <f t="shared" si="5"/>
        <v>Total Semaine</v>
      </c>
      <c r="O33" s="24"/>
      <c r="R33" s="52" t="str">
        <f t="shared" si="6"/>
        <v/>
      </c>
      <c r="S33" s="31" t="str">
        <f t="shared" si="7"/>
        <v/>
      </c>
      <c r="T33" s="39" t="str">
        <f t="shared" si="8"/>
        <v/>
      </c>
      <c r="U33" s="70"/>
      <c r="V33" s="71"/>
      <c r="W33" s="62" t="str">
        <f t="shared" si="9"/>
        <v>Total Semaine</v>
      </c>
      <c r="X33" s="72"/>
      <c r="Y33" s="73"/>
      <c r="Z33" s="52" t="str">
        <f t="shared" si="10"/>
        <v/>
      </c>
      <c r="AA33" s="31" t="str">
        <f t="shared" si="11"/>
        <v/>
      </c>
      <c r="AB33" s="39" t="str">
        <f t="shared" si="12"/>
        <v/>
      </c>
      <c r="AC33" s="37"/>
      <c r="AD33" s="23"/>
      <c r="AE33" s="62" t="str">
        <f t="shared" si="13"/>
        <v>Total Semaine</v>
      </c>
      <c r="AF33" s="24"/>
      <c r="AJ33" s="28" t="str">
        <f t="shared" si="14"/>
        <v/>
      </c>
      <c r="AK33" s="40" t="str">
        <f t="shared" si="15"/>
        <v/>
      </c>
      <c r="AL33" s="37"/>
      <c r="AM33" s="23"/>
      <c r="AN33" s="62" t="str">
        <f t="shared" si="16"/>
        <v>Total Semaine</v>
      </c>
      <c r="AO33" s="24"/>
      <c r="AP33" s="52" t="str">
        <f t="shared" si="17"/>
        <v/>
      </c>
      <c r="AQ33" s="31" t="str">
        <f t="shared" si="18"/>
        <v/>
      </c>
      <c r="AR33" s="40" t="str">
        <f t="shared" si="19"/>
        <v/>
      </c>
      <c r="AS33" s="37"/>
      <c r="AT33" s="23"/>
      <c r="AU33" s="62" t="str">
        <f t="shared" si="20"/>
        <v>Total Semaine</v>
      </c>
      <c r="AV33" s="24"/>
    </row>
    <row r="34" spans="1:48" s="14" customFormat="1" ht="15" customHeight="1">
      <c r="A34" s="52" t="str">
        <f>IF(B34&lt;&gt;"",IF(WEEKDAY(B34)=6,INT((B34-LOOKUP(B34,DATE(An+{-1;0;1},1,3)-WEEKDAY(DATE(An+{-1;0;1},1,3))+2))/7)+1,""),"")</f>
        <v/>
      </c>
      <c r="B34" s="28">
        <f t="shared" si="23"/>
        <v>42604</v>
      </c>
      <c r="C34" s="40">
        <f t="shared" si="0"/>
        <v>42604</v>
      </c>
      <c r="D34" s="37"/>
      <c r="E34" s="23"/>
      <c r="F34" s="63" t="str">
        <f t="shared" si="1"/>
        <v/>
      </c>
      <c r="G34" s="24"/>
      <c r="I34" s="52" t="str">
        <f t="shared" si="2"/>
        <v/>
      </c>
      <c r="J34" s="28">
        <f t="shared" si="3"/>
        <v>42604</v>
      </c>
      <c r="K34" s="40">
        <f t="shared" si="4"/>
        <v>42604</v>
      </c>
      <c r="L34" s="37"/>
      <c r="M34" s="23"/>
      <c r="N34" s="62" t="str">
        <f t="shared" si="5"/>
        <v/>
      </c>
      <c r="O34" s="24"/>
      <c r="R34" s="52" t="str">
        <f t="shared" si="6"/>
        <v/>
      </c>
      <c r="S34" s="31">
        <f t="shared" si="7"/>
        <v>42604</v>
      </c>
      <c r="T34" s="39">
        <f t="shared" si="8"/>
        <v>42604</v>
      </c>
      <c r="U34" s="70"/>
      <c r="V34" s="71"/>
      <c r="W34" s="62" t="str">
        <f t="shared" si="9"/>
        <v/>
      </c>
      <c r="X34" s="72"/>
      <c r="Y34" s="73"/>
      <c r="Z34" s="52" t="str">
        <f t="shared" si="10"/>
        <v/>
      </c>
      <c r="AA34" s="31">
        <f t="shared" si="11"/>
        <v>42604</v>
      </c>
      <c r="AB34" s="39">
        <f t="shared" si="12"/>
        <v>42604</v>
      </c>
      <c r="AC34" s="37"/>
      <c r="AD34" s="23"/>
      <c r="AE34" s="62" t="str">
        <f t="shared" si="13"/>
        <v/>
      </c>
      <c r="AF34" s="24"/>
      <c r="AJ34" s="28">
        <f t="shared" si="14"/>
        <v>42604</v>
      </c>
      <c r="AK34" s="40">
        <f t="shared" si="15"/>
        <v>42604</v>
      </c>
      <c r="AL34" s="37"/>
      <c r="AM34" s="23"/>
      <c r="AN34" s="62" t="str">
        <f t="shared" si="16"/>
        <v/>
      </c>
      <c r="AO34" s="24"/>
      <c r="AP34" s="52" t="str">
        <f t="shared" si="17"/>
        <v/>
      </c>
      <c r="AQ34" s="31">
        <f t="shared" si="18"/>
        <v>42604</v>
      </c>
      <c r="AR34" s="40">
        <f t="shared" si="19"/>
        <v>42604</v>
      </c>
      <c r="AS34" s="37"/>
      <c r="AT34" s="23"/>
      <c r="AU34" s="62" t="str">
        <f t="shared" si="20"/>
        <v/>
      </c>
      <c r="AV34" s="24"/>
    </row>
    <row r="35" spans="1:48" s="14" customFormat="1" ht="15" customHeight="1">
      <c r="A35" s="52" t="str">
        <f>IF(B35&lt;&gt;"",IF(WEEKDAY(B35)=6,INT((B35-LOOKUP(B35,DATE(An+{-1;0;1},1,3)-WEEKDAY(DATE(An+{-1;0;1},1,3))+2))/7)+1,""),"")</f>
        <v/>
      </c>
      <c r="B35" s="28">
        <f t="shared" si="23"/>
        <v>42605</v>
      </c>
      <c r="C35" s="40">
        <f t="shared" si="0"/>
        <v>42605</v>
      </c>
      <c r="D35" s="37"/>
      <c r="E35" s="23"/>
      <c r="F35" s="63" t="str">
        <f t="shared" si="1"/>
        <v/>
      </c>
      <c r="G35" s="24"/>
      <c r="I35" s="52" t="str">
        <f t="shared" si="2"/>
        <v/>
      </c>
      <c r="J35" s="28">
        <f t="shared" si="3"/>
        <v>42605</v>
      </c>
      <c r="K35" s="40">
        <f t="shared" si="4"/>
        <v>42605</v>
      </c>
      <c r="L35" s="37"/>
      <c r="M35" s="23"/>
      <c r="N35" s="62" t="str">
        <f t="shared" si="5"/>
        <v/>
      </c>
      <c r="O35" s="24"/>
      <c r="R35" s="52" t="str">
        <f t="shared" si="6"/>
        <v/>
      </c>
      <c r="S35" s="31">
        <f t="shared" si="7"/>
        <v>42605</v>
      </c>
      <c r="T35" s="39">
        <f t="shared" si="8"/>
        <v>42605</v>
      </c>
      <c r="U35" s="70"/>
      <c r="V35" s="71"/>
      <c r="W35" s="62" t="str">
        <f t="shared" si="9"/>
        <v/>
      </c>
      <c r="X35" s="72"/>
      <c r="Y35" s="73"/>
      <c r="Z35" s="52" t="str">
        <f t="shared" si="10"/>
        <v/>
      </c>
      <c r="AA35" s="31">
        <f t="shared" si="11"/>
        <v>42605</v>
      </c>
      <c r="AB35" s="39">
        <f t="shared" si="12"/>
        <v>42605</v>
      </c>
      <c r="AC35" s="37"/>
      <c r="AD35" s="23"/>
      <c r="AE35" s="62" t="str">
        <f t="shared" si="13"/>
        <v/>
      </c>
      <c r="AF35" s="24"/>
      <c r="AJ35" s="28">
        <f t="shared" si="14"/>
        <v>42605</v>
      </c>
      <c r="AK35" s="40">
        <f t="shared" si="15"/>
        <v>42605</v>
      </c>
      <c r="AL35" s="37"/>
      <c r="AM35" s="23"/>
      <c r="AN35" s="62" t="str">
        <f t="shared" si="16"/>
        <v/>
      </c>
      <c r="AO35" s="24"/>
      <c r="AP35" s="52" t="str">
        <f t="shared" si="17"/>
        <v/>
      </c>
      <c r="AQ35" s="31">
        <f t="shared" si="18"/>
        <v>42605</v>
      </c>
      <c r="AR35" s="40">
        <f t="shared" si="19"/>
        <v>42605</v>
      </c>
      <c r="AS35" s="37"/>
      <c r="AT35" s="23"/>
      <c r="AU35" s="62" t="str">
        <f t="shared" si="20"/>
        <v/>
      </c>
      <c r="AV35" s="24"/>
    </row>
    <row r="36" spans="1:48" s="14" customFormat="1" ht="15" customHeight="1">
      <c r="A36" s="52" t="str">
        <f>IF(B36&lt;&gt;"",IF(WEEKDAY(B36)=6,INT((B36-LOOKUP(B36,DATE(An+{-1;0;1},1,3)-WEEKDAY(DATE(An+{-1;0;1},1,3))+2))/7)+1,""),"")</f>
        <v/>
      </c>
      <c r="B36" s="28">
        <f t="shared" si="23"/>
        <v>42606</v>
      </c>
      <c r="C36" s="40">
        <f t="shared" si="0"/>
        <v>42606</v>
      </c>
      <c r="D36" s="37"/>
      <c r="E36" s="23"/>
      <c r="F36" s="63" t="str">
        <f t="shared" si="1"/>
        <v/>
      </c>
      <c r="G36" s="24"/>
      <c r="I36" s="52" t="str">
        <f t="shared" si="2"/>
        <v/>
      </c>
      <c r="J36" s="28">
        <f t="shared" si="3"/>
        <v>42606</v>
      </c>
      <c r="K36" s="40">
        <f t="shared" si="4"/>
        <v>42606</v>
      </c>
      <c r="L36" s="37"/>
      <c r="M36" s="23"/>
      <c r="N36" s="62" t="str">
        <f t="shared" si="5"/>
        <v/>
      </c>
      <c r="O36" s="24"/>
      <c r="R36" s="52" t="str">
        <f t="shared" si="6"/>
        <v/>
      </c>
      <c r="S36" s="31">
        <f t="shared" si="7"/>
        <v>42606</v>
      </c>
      <c r="T36" s="39">
        <f t="shared" si="8"/>
        <v>42606</v>
      </c>
      <c r="U36" s="37"/>
      <c r="V36" s="23"/>
      <c r="W36" s="62" t="str">
        <f t="shared" si="9"/>
        <v/>
      </c>
      <c r="X36" s="24"/>
      <c r="Y36" s="69"/>
      <c r="Z36" s="52" t="str">
        <f t="shared" si="10"/>
        <v/>
      </c>
      <c r="AA36" s="31">
        <f t="shared" si="11"/>
        <v>42606</v>
      </c>
      <c r="AB36" s="39">
        <f t="shared" si="12"/>
        <v>42606</v>
      </c>
      <c r="AC36" s="37"/>
      <c r="AD36" s="23"/>
      <c r="AE36" s="62" t="str">
        <f t="shared" si="13"/>
        <v/>
      </c>
      <c r="AF36" s="24"/>
      <c r="AJ36" s="28">
        <f t="shared" si="14"/>
        <v>42606</v>
      </c>
      <c r="AK36" s="40">
        <f t="shared" si="15"/>
        <v>42606</v>
      </c>
      <c r="AL36" s="37"/>
      <c r="AM36" s="23"/>
      <c r="AN36" s="62" t="str">
        <f t="shared" si="16"/>
        <v/>
      </c>
      <c r="AO36" s="24"/>
      <c r="AP36" s="52" t="str">
        <f t="shared" si="17"/>
        <v/>
      </c>
      <c r="AQ36" s="31">
        <f t="shared" si="18"/>
        <v>42606</v>
      </c>
      <c r="AR36" s="40">
        <f t="shared" si="19"/>
        <v>42606</v>
      </c>
      <c r="AS36" s="37"/>
      <c r="AT36" s="23"/>
      <c r="AU36" s="62" t="str">
        <f t="shared" si="20"/>
        <v/>
      </c>
      <c r="AV36" s="24"/>
    </row>
    <row r="37" spans="1:48" s="14" customFormat="1" ht="15" customHeight="1">
      <c r="A37" s="52" t="str">
        <f>IF(B37&lt;&gt;"",IF(WEEKDAY(B37)=6,INT((B37-LOOKUP(B37,DATE(An+{-1;0;1},1,3)-WEEKDAY(DATE(An+{-1;0;1},1,3))+2))/7)+1,""),"")</f>
        <v/>
      </c>
      <c r="B37" s="28">
        <f t="shared" si="23"/>
        <v>42607</v>
      </c>
      <c r="C37" s="40">
        <f t="shared" si="0"/>
        <v>42607</v>
      </c>
      <c r="D37" s="37"/>
      <c r="E37" s="23"/>
      <c r="F37" s="63" t="str">
        <f t="shared" si="1"/>
        <v/>
      </c>
      <c r="G37" s="24"/>
      <c r="I37" s="52" t="str">
        <f t="shared" si="2"/>
        <v/>
      </c>
      <c r="J37" s="28">
        <f t="shared" si="3"/>
        <v>42607</v>
      </c>
      <c r="K37" s="40">
        <f t="shared" si="4"/>
        <v>42607</v>
      </c>
      <c r="L37" s="37"/>
      <c r="M37" s="23"/>
      <c r="N37" s="62" t="str">
        <f t="shared" si="5"/>
        <v/>
      </c>
      <c r="O37" s="24"/>
      <c r="R37" s="52" t="str">
        <f t="shared" si="6"/>
        <v/>
      </c>
      <c r="S37" s="31">
        <f t="shared" si="7"/>
        <v>42607</v>
      </c>
      <c r="T37" s="39">
        <f t="shared" si="8"/>
        <v>42607</v>
      </c>
      <c r="U37" s="37"/>
      <c r="V37" s="23"/>
      <c r="W37" s="62" t="str">
        <f t="shared" si="9"/>
        <v/>
      </c>
      <c r="X37" s="24"/>
      <c r="Y37" s="69"/>
      <c r="Z37" s="52" t="str">
        <f t="shared" si="10"/>
        <v/>
      </c>
      <c r="AA37" s="31">
        <f t="shared" si="11"/>
        <v>42607</v>
      </c>
      <c r="AB37" s="39">
        <f t="shared" si="12"/>
        <v>42607</v>
      </c>
      <c r="AC37" s="37"/>
      <c r="AD37" s="23"/>
      <c r="AE37" s="62" t="str">
        <f t="shared" si="13"/>
        <v/>
      </c>
      <c r="AF37" s="24"/>
      <c r="AJ37" s="28">
        <f t="shared" si="14"/>
        <v>42607</v>
      </c>
      <c r="AK37" s="40">
        <f t="shared" si="15"/>
        <v>42607</v>
      </c>
      <c r="AL37" s="37"/>
      <c r="AM37" s="23"/>
      <c r="AN37" s="62" t="str">
        <f t="shared" si="16"/>
        <v/>
      </c>
      <c r="AO37" s="24"/>
      <c r="AP37" s="52" t="str">
        <f t="shared" si="17"/>
        <v/>
      </c>
      <c r="AQ37" s="31">
        <f t="shared" si="18"/>
        <v>42607</v>
      </c>
      <c r="AR37" s="40">
        <f t="shared" si="19"/>
        <v>42607</v>
      </c>
      <c r="AS37" s="37"/>
      <c r="AT37" s="23"/>
      <c r="AU37" s="62" t="str">
        <f t="shared" si="20"/>
        <v/>
      </c>
      <c r="AV37" s="24"/>
    </row>
    <row r="38" spans="1:48" s="14" customFormat="1" ht="15" customHeight="1">
      <c r="A38" s="52">
        <f>IF(B38&lt;&gt;"",IF(WEEKDAY(B38)=6,INT((B38-LOOKUP(B38,DATE(An+{-1;0;1},1,3)-WEEKDAY(DATE(An+{-1;0;1},1,3))+2))/7)+1,""),"")</f>
        <v>34</v>
      </c>
      <c r="B38" s="28">
        <f t="shared" si="23"/>
        <v>42608</v>
      </c>
      <c r="C38" s="40">
        <f t="shared" si="0"/>
        <v>42608</v>
      </c>
      <c r="D38" s="37"/>
      <c r="E38" s="23"/>
      <c r="F38" s="63" t="str">
        <f t="shared" si="1"/>
        <v/>
      </c>
      <c r="G38" s="24"/>
      <c r="I38" s="52">
        <f t="shared" si="2"/>
        <v>34</v>
      </c>
      <c r="J38" s="28">
        <f t="shared" si="3"/>
        <v>42608</v>
      </c>
      <c r="K38" s="40">
        <f t="shared" si="4"/>
        <v>42608</v>
      </c>
      <c r="L38" s="37"/>
      <c r="M38" s="23"/>
      <c r="N38" s="62" t="str">
        <f t="shared" si="5"/>
        <v/>
      </c>
      <c r="O38" s="24"/>
      <c r="R38" s="52">
        <f t="shared" si="6"/>
        <v>34</v>
      </c>
      <c r="S38" s="31">
        <f t="shared" si="7"/>
        <v>42608</v>
      </c>
      <c r="T38" s="39">
        <f t="shared" si="8"/>
        <v>42608</v>
      </c>
      <c r="U38" s="37"/>
      <c r="V38" s="23"/>
      <c r="W38" s="62" t="str">
        <f t="shared" si="9"/>
        <v/>
      </c>
      <c r="X38" s="24"/>
      <c r="Y38" s="69"/>
      <c r="Z38" s="52">
        <f t="shared" si="10"/>
        <v>34</v>
      </c>
      <c r="AA38" s="31">
        <f t="shared" si="11"/>
        <v>42608</v>
      </c>
      <c r="AB38" s="39">
        <f t="shared" si="12"/>
        <v>42608</v>
      </c>
      <c r="AC38" s="37"/>
      <c r="AD38" s="23"/>
      <c r="AE38" s="62" t="str">
        <f t="shared" si="13"/>
        <v/>
      </c>
      <c r="AF38" s="24"/>
      <c r="AJ38" s="28">
        <f t="shared" si="14"/>
        <v>42608</v>
      </c>
      <c r="AK38" s="40">
        <f t="shared" si="15"/>
        <v>42608</v>
      </c>
      <c r="AL38" s="37"/>
      <c r="AM38" s="23"/>
      <c r="AN38" s="62" t="str">
        <f t="shared" si="16"/>
        <v/>
      </c>
      <c r="AO38" s="24"/>
      <c r="AP38" s="52">
        <f t="shared" si="17"/>
        <v>34</v>
      </c>
      <c r="AQ38" s="31">
        <f t="shared" si="18"/>
        <v>42608</v>
      </c>
      <c r="AR38" s="40">
        <f t="shared" si="19"/>
        <v>42608</v>
      </c>
      <c r="AS38" s="37"/>
      <c r="AT38" s="23"/>
      <c r="AU38" s="62" t="str">
        <f t="shared" si="20"/>
        <v/>
      </c>
      <c r="AV38" s="24"/>
    </row>
    <row r="39" spans="1:48" s="14" customFormat="1" ht="15" customHeight="1">
      <c r="A39" s="52" t="str">
        <f>IF(B39&lt;&gt;"",IF(WEEKDAY(B39)=6,INT((B39-LOOKUP(B39,DATE(An+{-1;0;1},1,3)-WEEKDAY(DATE(An+{-1;0;1},1,3))+2))/7)+1,""),"")</f>
        <v/>
      </c>
      <c r="B39" s="28">
        <f t="shared" si="23"/>
        <v>42609</v>
      </c>
      <c r="C39" s="40">
        <f t="shared" si="0"/>
        <v>42609</v>
      </c>
      <c r="D39" s="37"/>
      <c r="E39" s="23"/>
      <c r="F39" s="63" t="str">
        <f t="shared" si="1"/>
        <v/>
      </c>
      <c r="G39" s="24"/>
      <c r="I39" s="52" t="str">
        <f t="shared" si="2"/>
        <v/>
      </c>
      <c r="J39" s="28">
        <f t="shared" si="3"/>
        <v>42609</v>
      </c>
      <c r="K39" s="40">
        <f t="shared" si="4"/>
        <v>42609</v>
      </c>
      <c r="L39" s="37"/>
      <c r="M39" s="23"/>
      <c r="N39" s="62" t="str">
        <f t="shared" si="5"/>
        <v/>
      </c>
      <c r="O39" s="24"/>
      <c r="R39" s="52" t="str">
        <f t="shared" si="6"/>
        <v/>
      </c>
      <c r="S39" s="31">
        <f t="shared" si="7"/>
        <v>42609</v>
      </c>
      <c r="T39" s="39">
        <f t="shared" si="8"/>
        <v>42609</v>
      </c>
      <c r="U39" s="37"/>
      <c r="V39" s="23"/>
      <c r="W39" s="62" t="str">
        <f t="shared" si="9"/>
        <v/>
      </c>
      <c r="X39" s="24"/>
      <c r="Y39" s="69"/>
      <c r="Z39" s="52" t="str">
        <f t="shared" si="10"/>
        <v/>
      </c>
      <c r="AA39" s="31">
        <f t="shared" si="11"/>
        <v>42609</v>
      </c>
      <c r="AB39" s="39">
        <f t="shared" si="12"/>
        <v>42609</v>
      </c>
      <c r="AC39" s="37"/>
      <c r="AD39" s="23"/>
      <c r="AE39" s="62" t="str">
        <f t="shared" si="13"/>
        <v/>
      </c>
      <c r="AF39" s="24"/>
      <c r="AJ39" s="28">
        <f t="shared" si="14"/>
        <v>42609</v>
      </c>
      <c r="AK39" s="40">
        <f t="shared" si="15"/>
        <v>42609</v>
      </c>
      <c r="AL39" s="37"/>
      <c r="AM39" s="23"/>
      <c r="AN39" s="62" t="str">
        <f t="shared" si="16"/>
        <v/>
      </c>
      <c r="AO39" s="24"/>
      <c r="AP39" s="52" t="str">
        <f t="shared" si="17"/>
        <v/>
      </c>
      <c r="AQ39" s="31">
        <f t="shared" si="18"/>
        <v>42609</v>
      </c>
      <c r="AR39" s="40">
        <f t="shared" si="19"/>
        <v>42609</v>
      </c>
      <c r="AS39" s="37"/>
      <c r="AT39" s="23"/>
      <c r="AU39" s="62" t="str">
        <f t="shared" si="20"/>
        <v/>
      </c>
      <c r="AV39" s="24"/>
    </row>
    <row r="40" spans="1:48" s="14" customFormat="1" ht="15" customHeight="1">
      <c r="A40" s="52" t="str">
        <f>IF(B40&lt;&gt;"",IF(WEEKDAY(B40)=6,INT((B40-LOOKUP(B40,DATE(An+{-1;0;1},1,3)-WEEKDAY(DATE(An+{-1;0;1},1,3))+2))/7)+1,""),"")</f>
        <v/>
      </c>
      <c r="B40" s="28">
        <f t="shared" si="23"/>
        <v>42610</v>
      </c>
      <c r="C40" s="40">
        <f t="shared" si="0"/>
        <v>42610</v>
      </c>
      <c r="D40" s="37"/>
      <c r="E40" s="23"/>
      <c r="F40" s="63" t="str">
        <f t="shared" si="1"/>
        <v/>
      </c>
      <c r="G40" s="24"/>
      <c r="I40" s="52" t="str">
        <f t="shared" si="2"/>
        <v/>
      </c>
      <c r="J40" s="28">
        <f t="shared" si="3"/>
        <v>42610</v>
      </c>
      <c r="K40" s="40">
        <f t="shared" si="4"/>
        <v>42610</v>
      </c>
      <c r="L40" s="37"/>
      <c r="M40" s="23"/>
      <c r="N40" s="62" t="str">
        <f t="shared" si="5"/>
        <v/>
      </c>
      <c r="O40" s="24"/>
      <c r="R40" s="52" t="str">
        <f t="shared" si="6"/>
        <v/>
      </c>
      <c r="S40" s="31">
        <f t="shared" si="7"/>
        <v>42610</v>
      </c>
      <c r="T40" s="39">
        <f t="shared" si="8"/>
        <v>42610</v>
      </c>
      <c r="U40" s="37"/>
      <c r="V40" s="23"/>
      <c r="W40" s="62" t="str">
        <f t="shared" si="9"/>
        <v/>
      </c>
      <c r="X40" s="24"/>
      <c r="Y40" s="69"/>
      <c r="Z40" s="52" t="str">
        <f t="shared" si="10"/>
        <v/>
      </c>
      <c r="AA40" s="31">
        <f t="shared" si="11"/>
        <v>42610</v>
      </c>
      <c r="AB40" s="39">
        <f t="shared" si="12"/>
        <v>42610</v>
      </c>
      <c r="AC40" s="37"/>
      <c r="AD40" s="23"/>
      <c r="AE40" s="62" t="str">
        <f t="shared" si="13"/>
        <v/>
      </c>
      <c r="AF40" s="24"/>
      <c r="AJ40" s="28">
        <f t="shared" si="14"/>
        <v>42610</v>
      </c>
      <c r="AK40" s="40">
        <f t="shared" si="15"/>
        <v>42610</v>
      </c>
      <c r="AL40" s="37"/>
      <c r="AM40" s="23"/>
      <c r="AN40" s="62" t="str">
        <f t="shared" si="16"/>
        <v/>
      </c>
      <c r="AO40" s="24"/>
      <c r="AP40" s="52" t="str">
        <f t="shared" si="17"/>
        <v/>
      </c>
      <c r="AQ40" s="31">
        <f t="shared" si="18"/>
        <v>42610</v>
      </c>
      <c r="AR40" s="40">
        <f t="shared" si="19"/>
        <v>42610</v>
      </c>
      <c r="AS40" s="37"/>
      <c r="AT40" s="23"/>
      <c r="AU40" s="62" t="str">
        <f t="shared" si="20"/>
        <v/>
      </c>
      <c r="AV40" s="24"/>
    </row>
    <row r="41" spans="1:48" s="14" customFormat="1" ht="15" customHeight="1">
      <c r="A41" s="52" t="str">
        <f>IF(B41&lt;&gt;"",IF(WEEKDAY(B41)=6,INT((B41-LOOKUP(B41,DATE(An+{-1;0;1},1,3)-WEEKDAY(DATE(An+{-1;0;1},1,3))+2))/7)+1,""),"")</f>
        <v/>
      </c>
      <c r="B41" s="28" t="str">
        <f t="shared" si="23"/>
        <v/>
      </c>
      <c r="C41" s="40" t="str">
        <f t="shared" si="0"/>
        <v/>
      </c>
      <c r="D41" s="37"/>
      <c r="E41" s="23"/>
      <c r="F41" s="63" t="str">
        <f t="shared" si="1"/>
        <v>Total Semaine</v>
      </c>
      <c r="G41" s="24"/>
      <c r="I41" s="52" t="str">
        <f t="shared" si="2"/>
        <v/>
      </c>
      <c r="J41" s="28" t="str">
        <f t="shared" si="3"/>
        <v/>
      </c>
      <c r="K41" s="40" t="str">
        <f t="shared" si="4"/>
        <v/>
      </c>
      <c r="L41" s="37"/>
      <c r="M41" s="23"/>
      <c r="N41" s="62" t="str">
        <f t="shared" si="5"/>
        <v>Total Semaine</v>
      </c>
      <c r="O41" s="24"/>
      <c r="R41" s="52" t="str">
        <f t="shared" si="6"/>
        <v/>
      </c>
      <c r="S41" s="31" t="str">
        <f t="shared" si="7"/>
        <v/>
      </c>
      <c r="T41" s="39" t="str">
        <f t="shared" si="8"/>
        <v/>
      </c>
      <c r="U41" s="37"/>
      <c r="V41" s="23"/>
      <c r="W41" s="62" t="str">
        <f t="shared" si="9"/>
        <v>Total Semaine</v>
      </c>
      <c r="X41" s="24"/>
      <c r="Y41" s="69"/>
      <c r="Z41" s="52" t="str">
        <f t="shared" si="10"/>
        <v/>
      </c>
      <c r="AA41" s="31" t="str">
        <f t="shared" si="11"/>
        <v/>
      </c>
      <c r="AB41" s="39" t="str">
        <f t="shared" si="12"/>
        <v/>
      </c>
      <c r="AC41" s="37"/>
      <c r="AD41" s="23"/>
      <c r="AE41" s="62" t="str">
        <f t="shared" si="13"/>
        <v>Total Semaine</v>
      </c>
      <c r="AF41" s="24"/>
      <c r="AJ41" s="28" t="str">
        <f t="shared" si="14"/>
        <v/>
      </c>
      <c r="AK41" s="40" t="str">
        <f t="shared" si="15"/>
        <v/>
      </c>
      <c r="AL41" s="37"/>
      <c r="AM41" s="23"/>
      <c r="AN41" s="62" t="str">
        <f t="shared" si="16"/>
        <v>Total Semaine</v>
      </c>
      <c r="AO41" s="24"/>
      <c r="AP41" s="52" t="str">
        <f t="shared" si="17"/>
        <v/>
      </c>
      <c r="AQ41" s="31" t="str">
        <f t="shared" si="18"/>
        <v/>
      </c>
      <c r="AR41" s="40" t="str">
        <f t="shared" si="19"/>
        <v/>
      </c>
      <c r="AS41" s="37"/>
      <c r="AT41" s="23"/>
      <c r="AU41" s="62" t="str">
        <f t="shared" si="20"/>
        <v>Total Semaine</v>
      </c>
      <c r="AV41" s="24"/>
    </row>
    <row r="42" spans="1:48" s="14" customFormat="1" ht="15" customHeight="1">
      <c r="A42" s="52" t="str">
        <f>IF(B42&lt;&gt;"",IF(WEEKDAY(B42)=6,INT((B42-LOOKUP(B42,DATE(An+{-1;0;1},1,3)-WEEKDAY(DATE(An+{-1;0;1},1,3))+2))/7)+1,""),"")</f>
        <v/>
      </c>
      <c r="B42" s="28">
        <f t="shared" si="23"/>
        <v>42611</v>
      </c>
      <c r="C42" s="40">
        <f t="shared" si="0"/>
        <v>42611</v>
      </c>
      <c r="D42" s="37"/>
      <c r="E42" s="23"/>
      <c r="F42" s="63" t="str">
        <f t="shared" si="1"/>
        <v/>
      </c>
      <c r="G42" s="24"/>
      <c r="I42" s="52" t="str">
        <f t="shared" si="2"/>
        <v/>
      </c>
      <c r="J42" s="28">
        <f t="shared" si="3"/>
        <v>42611</v>
      </c>
      <c r="K42" s="40">
        <f t="shared" si="4"/>
        <v>42611</v>
      </c>
      <c r="L42" s="37"/>
      <c r="M42" s="23"/>
      <c r="N42" s="62" t="str">
        <f t="shared" si="5"/>
        <v/>
      </c>
      <c r="O42" s="24"/>
      <c r="R42" s="52" t="str">
        <f t="shared" si="6"/>
        <v/>
      </c>
      <c r="S42" s="31">
        <f t="shared" si="7"/>
        <v>42611</v>
      </c>
      <c r="T42" s="39">
        <f t="shared" si="8"/>
        <v>42611</v>
      </c>
      <c r="U42" s="37"/>
      <c r="V42" s="23"/>
      <c r="W42" s="62" t="str">
        <f t="shared" si="9"/>
        <v/>
      </c>
      <c r="X42" s="24"/>
      <c r="Y42" s="69"/>
      <c r="Z42" s="52" t="str">
        <f t="shared" si="10"/>
        <v/>
      </c>
      <c r="AA42" s="31">
        <f t="shared" si="11"/>
        <v>42611</v>
      </c>
      <c r="AB42" s="39">
        <f t="shared" si="12"/>
        <v>42611</v>
      </c>
      <c r="AC42" s="37"/>
      <c r="AD42" s="23"/>
      <c r="AE42" s="62" t="str">
        <f t="shared" si="13"/>
        <v/>
      </c>
      <c r="AF42" s="24"/>
      <c r="AJ42" s="28">
        <f t="shared" si="14"/>
        <v>42611</v>
      </c>
      <c r="AK42" s="40">
        <f t="shared" si="15"/>
        <v>42611</v>
      </c>
      <c r="AL42" s="37"/>
      <c r="AM42" s="23"/>
      <c r="AN42" s="62" t="str">
        <f t="shared" si="16"/>
        <v/>
      </c>
      <c r="AO42" s="24"/>
      <c r="AP42" s="52" t="str">
        <f t="shared" si="17"/>
        <v/>
      </c>
      <c r="AQ42" s="31">
        <f t="shared" si="18"/>
        <v>42611</v>
      </c>
      <c r="AR42" s="40">
        <f t="shared" si="19"/>
        <v>42611</v>
      </c>
      <c r="AS42" s="37"/>
      <c r="AT42" s="23"/>
      <c r="AU42" s="62" t="str">
        <f t="shared" si="20"/>
        <v/>
      </c>
      <c r="AV42" s="24"/>
    </row>
    <row r="43" spans="1:48" s="14" customFormat="1" ht="15" customHeight="1">
      <c r="A43" s="52" t="str">
        <f>IF(B43&lt;&gt;"",IF(WEEKDAY(B43)=6,INT((B43-LOOKUP(B43,DATE(An+{-1;0;1},1,3)-WEEKDAY(DATE(An+{-1;0;1},1,3))+2))/7)+1,""),"")</f>
        <v/>
      </c>
      <c r="B43" s="28">
        <f t="shared" si="23"/>
        <v>42612</v>
      </c>
      <c r="C43" s="40">
        <f t="shared" si="0"/>
        <v>42612</v>
      </c>
      <c r="D43" s="37"/>
      <c r="E43" s="23"/>
      <c r="F43" s="63" t="str">
        <f t="shared" si="1"/>
        <v/>
      </c>
      <c r="G43" s="24"/>
      <c r="I43" s="52" t="str">
        <f t="shared" si="2"/>
        <v/>
      </c>
      <c r="J43" s="28">
        <f t="shared" si="3"/>
        <v>42612</v>
      </c>
      <c r="K43" s="40">
        <f t="shared" si="4"/>
        <v>42612</v>
      </c>
      <c r="L43" s="37"/>
      <c r="M43" s="23"/>
      <c r="N43" s="62" t="str">
        <f t="shared" si="5"/>
        <v/>
      </c>
      <c r="O43" s="24"/>
      <c r="R43" s="52" t="str">
        <f t="shared" si="6"/>
        <v/>
      </c>
      <c r="S43" s="31">
        <f t="shared" si="7"/>
        <v>42612</v>
      </c>
      <c r="T43" s="39">
        <f t="shared" si="8"/>
        <v>42612</v>
      </c>
      <c r="U43" s="37"/>
      <c r="V43" s="23"/>
      <c r="W43" s="62" t="str">
        <f t="shared" si="9"/>
        <v/>
      </c>
      <c r="X43" s="24"/>
      <c r="Y43" s="69"/>
      <c r="Z43" s="52" t="str">
        <f t="shared" si="10"/>
        <v/>
      </c>
      <c r="AA43" s="31">
        <f t="shared" si="11"/>
        <v>42612</v>
      </c>
      <c r="AB43" s="39">
        <f t="shared" si="12"/>
        <v>42612</v>
      </c>
      <c r="AC43" s="37"/>
      <c r="AD43" s="23"/>
      <c r="AE43" s="62" t="str">
        <f t="shared" si="13"/>
        <v/>
      </c>
      <c r="AF43" s="24"/>
      <c r="AJ43" s="28">
        <f t="shared" si="14"/>
        <v>42612</v>
      </c>
      <c r="AK43" s="40">
        <f t="shared" si="15"/>
        <v>42612</v>
      </c>
      <c r="AL43" s="37"/>
      <c r="AM43" s="23"/>
      <c r="AN43" s="62" t="str">
        <f t="shared" si="16"/>
        <v/>
      </c>
      <c r="AO43" s="24"/>
      <c r="AP43" s="52" t="str">
        <f t="shared" si="17"/>
        <v/>
      </c>
      <c r="AQ43" s="31">
        <f t="shared" si="18"/>
        <v>42612</v>
      </c>
      <c r="AR43" s="40">
        <f t="shared" si="19"/>
        <v>42612</v>
      </c>
      <c r="AS43" s="37"/>
      <c r="AT43" s="23"/>
      <c r="AU43" s="62" t="str">
        <f t="shared" si="20"/>
        <v/>
      </c>
      <c r="AV43" s="24"/>
    </row>
    <row r="44" spans="1:48" s="14" customFormat="1" ht="15" customHeight="1">
      <c r="A44" s="52" t="str">
        <f>IF(B44&lt;&gt;"",IF(WEEKDAY(B44)=6,INT((B44-LOOKUP(B44,DATE(An+{-1;0;1},1,3)-WEEKDAY(DATE(An+{-1;0;1},1,3))+2))/7)+1,""),"")</f>
        <v/>
      </c>
      <c r="B44" s="28">
        <f t="shared" si="23"/>
        <v>42613</v>
      </c>
      <c r="C44" s="40">
        <f t="shared" si="0"/>
        <v>42613</v>
      </c>
      <c r="D44" s="37"/>
      <c r="E44" s="23"/>
      <c r="F44" s="63" t="str">
        <f t="shared" si="1"/>
        <v/>
      </c>
      <c r="G44" s="24"/>
      <c r="I44" s="52" t="str">
        <f t="shared" si="2"/>
        <v/>
      </c>
      <c r="J44" s="28">
        <f t="shared" si="3"/>
        <v>42613</v>
      </c>
      <c r="K44" s="40">
        <f t="shared" si="4"/>
        <v>42613</v>
      </c>
      <c r="L44" s="37"/>
      <c r="M44" s="23"/>
      <c r="N44" s="62" t="str">
        <f t="shared" si="5"/>
        <v/>
      </c>
      <c r="O44" s="24"/>
      <c r="R44" s="52" t="str">
        <f t="shared" si="6"/>
        <v/>
      </c>
      <c r="S44" s="31">
        <f t="shared" si="7"/>
        <v>42613</v>
      </c>
      <c r="T44" s="39">
        <f t="shared" si="8"/>
        <v>42613</v>
      </c>
      <c r="U44" s="37"/>
      <c r="V44" s="23"/>
      <c r="W44" s="62" t="str">
        <f t="shared" si="9"/>
        <v/>
      </c>
      <c r="X44" s="24"/>
      <c r="Y44" s="69"/>
      <c r="Z44" s="52" t="str">
        <f t="shared" si="10"/>
        <v/>
      </c>
      <c r="AA44" s="31">
        <f t="shared" si="11"/>
        <v>42613</v>
      </c>
      <c r="AB44" s="39">
        <f t="shared" si="12"/>
        <v>42613</v>
      </c>
      <c r="AC44" s="37"/>
      <c r="AD44" s="23"/>
      <c r="AE44" s="62" t="str">
        <f t="shared" si="13"/>
        <v/>
      </c>
      <c r="AF44" s="24"/>
      <c r="AJ44" s="28">
        <f t="shared" si="14"/>
        <v>42613</v>
      </c>
      <c r="AK44" s="40">
        <f t="shared" si="15"/>
        <v>42613</v>
      </c>
      <c r="AL44" s="37"/>
      <c r="AM44" s="23"/>
      <c r="AN44" s="62" t="str">
        <f t="shared" si="16"/>
        <v/>
      </c>
      <c r="AO44" s="24"/>
      <c r="AP44" s="52" t="str">
        <f t="shared" si="17"/>
        <v/>
      </c>
      <c r="AQ44" s="31">
        <f t="shared" si="18"/>
        <v>42613</v>
      </c>
      <c r="AR44" s="40">
        <f t="shared" si="19"/>
        <v>42613</v>
      </c>
      <c r="AS44" s="37"/>
      <c r="AT44" s="23"/>
      <c r="AU44" s="62" t="str">
        <f t="shared" si="20"/>
        <v/>
      </c>
      <c r="AV44" s="24"/>
    </row>
    <row r="45" spans="1:48" s="14" customFormat="1" ht="15" customHeight="1">
      <c r="A45" s="52" t="str">
        <f>IF(B45&lt;&gt;"",IF(WEEKDAY(B45)=6,INT((B45-LOOKUP(B45,DATE(An+{-1;0;1},1,3)-WEEKDAY(DATE(An+{-1;0;1},1,3))+2))/7)+1,""),"")</f>
        <v/>
      </c>
      <c r="B45" s="28">
        <f t="shared" si="23"/>
        <v>42614</v>
      </c>
      <c r="C45" s="40">
        <f t="shared" si="0"/>
        <v>42614</v>
      </c>
      <c r="D45" s="37"/>
      <c r="E45" s="23"/>
      <c r="F45" s="63" t="str">
        <f t="shared" si="1"/>
        <v/>
      </c>
      <c r="G45" s="24"/>
      <c r="I45" s="52" t="str">
        <f t="shared" si="2"/>
        <v/>
      </c>
      <c r="J45" s="28">
        <f t="shared" si="3"/>
        <v>42614</v>
      </c>
      <c r="K45" s="40">
        <f t="shared" si="4"/>
        <v>42614</v>
      </c>
      <c r="L45" s="37"/>
      <c r="M45" s="23"/>
      <c r="N45" s="62" t="str">
        <f t="shared" si="5"/>
        <v/>
      </c>
      <c r="O45" s="24"/>
      <c r="R45" s="52" t="str">
        <f t="shared" si="6"/>
        <v/>
      </c>
      <c r="S45" s="31">
        <f t="shared" si="7"/>
        <v>42614</v>
      </c>
      <c r="T45" s="39">
        <f t="shared" si="8"/>
        <v>42614</v>
      </c>
      <c r="U45" s="37"/>
      <c r="V45" s="23"/>
      <c r="W45" s="62" t="str">
        <f t="shared" si="9"/>
        <v/>
      </c>
      <c r="X45" s="24"/>
      <c r="Z45" s="52" t="str">
        <f t="shared" si="10"/>
        <v/>
      </c>
      <c r="AA45" s="31">
        <f t="shared" si="11"/>
        <v>42614</v>
      </c>
      <c r="AB45" s="39">
        <f t="shared" si="12"/>
        <v>42614</v>
      </c>
      <c r="AC45" s="37"/>
      <c r="AD45" s="23"/>
      <c r="AE45" s="62" t="str">
        <f t="shared" si="13"/>
        <v/>
      </c>
      <c r="AF45" s="24"/>
      <c r="AJ45" s="28">
        <f t="shared" si="14"/>
        <v>42614</v>
      </c>
      <c r="AK45" s="40">
        <f t="shared" si="15"/>
        <v>42614</v>
      </c>
      <c r="AL45" s="37"/>
      <c r="AM45" s="23"/>
      <c r="AN45" s="62" t="str">
        <f t="shared" si="16"/>
        <v/>
      </c>
      <c r="AO45" s="24"/>
      <c r="AP45" s="52" t="str">
        <f t="shared" si="17"/>
        <v/>
      </c>
      <c r="AQ45" s="31">
        <f t="shared" si="18"/>
        <v>42614</v>
      </c>
      <c r="AR45" s="40">
        <f t="shared" si="19"/>
        <v>42614</v>
      </c>
      <c r="AS45" s="37"/>
      <c r="AT45" s="23"/>
      <c r="AU45" s="62" t="str">
        <f t="shared" si="20"/>
        <v/>
      </c>
      <c r="AV45" s="24"/>
    </row>
    <row r="46" spans="1:48" s="14" customFormat="1">
      <c r="A46" s="51"/>
      <c r="F46" s="60"/>
      <c r="I46" s="51"/>
      <c r="R46" s="51"/>
      <c r="Z46" s="51"/>
      <c r="AA46" s="29"/>
      <c r="AB46" s="29"/>
      <c r="AC46" s="29"/>
      <c r="AD46" s="30"/>
      <c r="AE46" s="76"/>
      <c r="AF46" s="22"/>
      <c r="AG46" s="22"/>
      <c r="AH46" s="22"/>
      <c r="AN46" s="60"/>
      <c r="AP46" s="51"/>
      <c r="AU46" s="60"/>
    </row>
    <row r="47" spans="1:48" s="14" customFormat="1">
      <c r="A47" s="51"/>
      <c r="B47" t="s">
        <v>20</v>
      </c>
      <c r="F47" s="60"/>
      <c r="I47" s="51"/>
      <c r="R47" s="51"/>
      <c r="S47" t="s">
        <v>20</v>
      </c>
      <c r="V47" s="20"/>
      <c r="W47" s="20"/>
      <c r="Z47" s="51"/>
      <c r="AD47" s="20"/>
      <c r="AE47" s="20"/>
      <c r="AJ47" t="s">
        <v>20</v>
      </c>
      <c r="AN47" s="60"/>
      <c r="AP47" s="51"/>
      <c r="AU47" s="60"/>
    </row>
    <row r="49" spans="2:48">
      <c r="B49" s="84" t="s">
        <v>21</v>
      </c>
      <c r="C49" s="84"/>
      <c r="D49" s="54" t="s">
        <v>24</v>
      </c>
      <c r="E49" s="26" t="s">
        <v>22</v>
      </c>
      <c r="F49" s="64"/>
      <c r="G49" s="55" t="s">
        <v>23</v>
      </c>
      <c r="H49" s="26" t="s">
        <v>32</v>
      </c>
      <c r="J49" s="84" t="str">
        <f>B49</f>
        <v>Semaine</v>
      </c>
      <c r="K49" s="84"/>
      <c r="L49" s="25" t="str">
        <f>D49</f>
        <v>Férié</v>
      </c>
      <c r="M49" s="45" t="str">
        <f>E49</f>
        <v>Nuit</v>
      </c>
      <c r="N49" s="54"/>
      <c r="O49" s="45" t="str">
        <f t="shared" ref="O49:P49" si="24">G49</f>
        <v>Dimanche</v>
      </c>
      <c r="P49" s="45" t="str">
        <f t="shared" si="24"/>
        <v>H.Sup</v>
      </c>
      <c r="S49" s="84" t="s">
        <v>21</v>
      </c>
      <c r="T49" s="84"/>
      <c r="U49" s="25" t="s">
        <v>22</v>
      </c>
      <c r="V49" s="26" t="s">
        <v>23</v>
      </c>
      <c r="W49" s="26"/>
      <c r="X49" s="25" t="s">
        <v>24</v>
      </c>
      <c r="AA49" s="85" t="str">
        <f>S49</f>
        <v>Semaine</v>
      </c>
      <c r="AB49" s="86"/>
      <c r="AC49" s="42" t="str">
        <f>U49</f>
        <v>Nuit</v>
      </c>
      <c r="AD49" s="42" t="str">
        <f>V49</f>
        <v>Dimanche</v>
      </c>
      <c r="AE49" s="77"/>
      <c r="AF49" s="42" t="str">
        <f>X49</f>
        <v>Férié</v>
      </c>
      <c r="AJ49" s="84" t="str">
        <f>AA49</f>
        <v>Semaine</v>
      </c>
      <c r="AK49" s="84"/>
      <c r="AL49" s="42" t="str">
        <f>AC49</f>
        <v>Nuit</v>
      </c>
      <c r="AM49" s="42" t="str">
        <f>AD49</f>
        <v>Dimanche</v>
      </c>
      <c r="AN49" s="77"/>
      <c r="AO49" s="42" t="str">
        <f>AF49</f>
        <v>Férié</v>
      </c>
      <c r="AQ49" s="84" t="str">
        <f>AJ49</f>
        <v>Semaine</v>
      </c>
      <c r="AR49" s="84"/>
      <c r="AS49" s="42" t="str">
        <f>AL49</f>
        <v>Nuit</v>
      </c>
      <c r="AT49" s="42" t="str">
        <f>AM49</f>
        <v>Dimanche</v>
      </c>
      <c r="AU49" s="77"/>
      <c r="AV49" s="42" t="str">
        <f t="shared" ref="AV49" si="25">AO49</f>
        <v>Férié</v>
      </c>
    </row>
    <row r="50" spans="2:48">
      <c r="B50" s="91">
        <f>SMALL($A$10:$A$45,ROW(1:1))</f>
        <v>31</v>
      </c>
      <c r="C50" s="91"/>
      <c r="D50" s="27"/>
      <c r="E50" s="27"/>
      <c r="F50" s="65"/>
      <c r="G50" s="46"/>
      <c r="H50" s="27"/>
      <c r="J50" s="84">
        <f>B50</f>
        <v>31</v>
      </c>
      <c r="K50" s="84"/>
      <c r="L50" s="27"/>
      <c r="M50" s="27"/>
      <c r="N50" s="27"/>
      <c r="O50" s="27"/>
      <c r="P50" s="27"/>
      <c r="S50" s="84">
        <f>B50</f>
        <v>31</v>
      </c>
      <c r="T50" s="84"/>
      <c r="U50" s="27"/>
      <c r="V50" s="27"/>
      <c r="W50" s="27"/>
      <c r="X50" s="27"/>
      <c r="AA50" s="85">
        <f>B50</f>
        <v>31</v>
      </c>
      <c r="AB50" s="86"/>
      <c r="AC50" s="27"/>
      <c r="AD50" s="27"/>
      <c r="AE50" s="77"/>
      <c r="AF50" s="27"/>
      <c r="AJ50" s="84">
        <f>J50</f>
        <v>31</v>
      </c>
      <c r="AK50" s="84"/>
      <c r="AL50" s="27"/>
      <c r="AM50" s="27"/>
      <c r="AN50" s="77"/>
      <c r="AO50" s="27"/>
      <c r="AQ50" s="84">
        <f>AJ50</f>
        <v>31</v>
      </c>
      <c r="AR50" s="84"/>
      <c r="AS50" s="27"/>
      <c r="AT50" s="27"/>
      <c r="AU50" s="77"/>
      <c r="AV50" s="27"/>
    </row>
    <row r="51" spans="2:48">
      <c r="B51" s="91">
        <f>SMALL($A$10:$A$45,ROW(2:2))</f>
        <v>31</v>
      </c>
      <c r="C51" s="91"/>
      <c r="D51" s="27"/>
      <c r="E51" s="27"/>
      <c r="F51" s="65"/>
      <c r="G51" s="46"/>
      <c r="H51" s="27"/>
      <c r="J51" s="84">
        <f t="shared" ref="J51:J54" si="26">B51</f>
        <v>31</v>
      </c>
      <c r="K51" s="84"/>
      <c r="L51" s="27"/>
      <c r="M51" s="27"/>
      <c r="N51" s="27"/>
      <c r="O51" s="27"/>
      <c r="P51" s="27"/>
      <c r="S51" s="84">
        <f t="shared" ref="S51:S54" si="27">B51</f>
        <v>31</v>
      </c>
      <c r="T51" s="84"/>
      <c r="U51" s="27"/>
      <c r="V51" s="27"/>
      <c r="W51" s="27"/>
      <c r="X51" s="27"/>
      <c r="AA51" s="85">
        <f t="shared" ref="AA51:AA54" si="28">B51</f>
        <v>31</v>
      </c>
      <c r="AB51" s="86"/>
      <c r="AC51" s="27"/>
      <c r="AD51" s="27"/>
      <c r="AE51" s="77"/>
      <c r="AF51" s="27"/>
      <c r="AJ51" s="84">
        <f t="shared" ref="AJ51:AJ54" si="29">J51</f>
        <v>31</v>
      </c>
      <c r="AK51" s="84"/>
      <c r="AL51" s="27"/>
      <c r="AM51" s="27"/>
      <c r="AN51" s="77"/>
      <c r="AO51" s="27"/>
      <c r="AQ51" s="84">
        <f t="shared" ref="AQ51:AQ54" si="30">AJ51</f>
        <v>31</v>
      </c>
      <c r="AR51" s="84"/>
      <c r="AS51" s="27"/>
      <c r="AT51" s="27"/>
      <c r="AU51" s="77"/>
      <c r="AV51" s="27"/>
    </row>
    <row r="52" spans="2:48">
      <c r="B52" s="84">
        <f>SMALL($A$10:$A$45,ROW(3:3))</f>
        <v>32</v>
      </c>
      <c r="C52" s="84"/>
      <c r="D52" s="27"/>
      <c r="E52" s="27"/>
      <c r="F52" s="65"/>
      <c r="G52" s="46"/>
      <c r="H52" s="27"/>
      <c r="J52" s="84">
        <f t="shared" si="26"/>
        <v>32</v>
      </c>
      <c r="K52" s="84"/>
      <c r="L52" s="27"/>
      <c r="M52" s="27"/>
      <c r="N52" s="27"/>
      <c r="O52" s="27"/>
      <c r="P52" s="27"/>
      <c r="S52" s="84">
        <f t="shared" si="27"/>
        <v>32</v>
      </c>
      <c r="T52" s="84"/>
      <c r="U52" s="27"/>
      <c r="V52" s="27"/>
      <c r="W52" s="27"/>
      <c r="X52" s="27"/>
      <c r="AA52" s="85">
        <f t="shared" si="28"/>
        <v>32</v>
      </c>
      <c r="AB52" s="86"/>
      <c r="AC52" s="27"/>
      <c r="AD52" s="27"/>
      <c r="AE52" s="77"/>
      <c r="AF52" s="27"/>
      <c r="AJ52" s="84">
        <f t="shared" si="29"/>
        <v>32</v>
      </c>
      <c r="AK52" s="84"/>
      <c r="AL52" s="27"/>
      <c r="AM52" s="27"/>
      <c r="AN52" s="77"/>
      <c r="AO52" s="27"/>
      <c r="AQ52" s="84">
        <f t="shared" si="30"/>
        <v>32</v>
      </c>
      <c r="AR52" s="84"/>
      <c r="AS52" s="27"/>
      <c r="AT52" s="27"/>
      <c r="AU52" s="77"/>
      <c r="AV52" s="27"/>
    </row>
    <row r="53" spans="2:48">
      <c r="B53" s="84">
        <f>SMALL($A$10:$A$45,ROW(4:4))</f>
        <v>33</v>
      </c>
      <c r="C53" s="84"/>
      <c r="D53" s="27"/>
      <c r="E53" s="27"/>
      <c r="F53" s="65"/>
      <c r="G53" s="46"/>
      <c r="H53" s="27"/>
      <c r="J53" s="84">
        <f t="shared" si="26"/>
        <v>33</v>
      </c>
      <c r="K53" s="84"/>
      <c r="L53" s="27"/>
      <c r="M53" s="27"/>
      <c r="N53" s="27"/>
      <c r="O53" s="27"/>
      <c r="P53" s="27"/>
      <c r="S53" s="84">
        <f t="shared" si="27"/>
        <v>33</v>
      </c>
      <c r="T53" s="84"/>
      <c r="U53" s="27"/>
      <c r="V53" s="27"/>
      <c r="W53" s="27"/>
      <c r="X53" s="27"/>
      <c r="AA53" s="85">
        <f t="shared" si="28"/>
        <v>33</v>
      </c>
      <c r="AB53" s="86"/>
      <c r="AC53" s="27"/>
      <c r="AD53" s="27"/>
      <c r="AE53" s="77"/>
      <c r="AF53" s="27"/>
      <c r="AJ53" s="84">
        <f t="shared" si="29"/>
        <v>33</v>
      </c>
      <c r="AK53" s="84"/>
      <c r="AL53" s="27"/>
      <c r="AM53" s="27"/>
      <c r="AN53" s="77"/>
      <c r="AO53" s="27"/>
      <c r="AQ53" s="84">
        <f t="shared" si="30"/>
        <v>33</v>
      </c>
      <c r="AR53" s="84"/>
      <c r="AS53" s="27"/>
      <c r="AT53" s="27"/>
      <c r="AU53" s="77"/>
      <c r="AV53" s="27"/>
    </row>
    <row r="54" spans="2:48">
      <c r="B54" s="83">
        <f>SMALL($A$10:$A$45,ROW(5:5))</f>
        <v>34</v>
      </c>
      <c r="C54" s="83"/>
      <c r="D54" s="43"/>
      <c r="E54" s="43"/>
      <c r="F54" s="66"/>
      <c r="G54" s="47"/>
      <c r="H54" s="49"/>
      <c r="J54" s="83">
        <f t="shared" si="26"/>
        <v>34</v>
      </c>
      <c r="K54" s="83"/>
      <c r="L54" s="43"/>
      <c r="M54" s="43"/>
      <c r="N54" s="43"/>
      <c r="O54" s="43"/>
      <c r="P54" s="49"/>
      <c r="S54" s="83">
        <f t="shared" si="27"/>
        <v>34</v>
      </c>
      <c r="T54" s="83"/>
      <c r="U54" s="43"/>
      <c r="V54" s="43"/>
      <c r="W54" s="43"/>
      <c r="X54" s="43"/>
      <c r="AA54" s="87">
        <f t="shared" si="28"/>
        <v>34</v>
      </c>
      <c r="AB54" s="88"/>
      <c r="AC54" s="43"/>
      <c r="AD54" s="43"/>
      <c r="AE54" s="78"/>
      <c r="AF54" s="43"/>
      <c r="AJ54" s="83">
        <f t="shared" si="29"/>
        <v>34</v>
      </c>
      <c r="AK54" s="83"/>
      <c r="AL54" s="43"/>
      <c r="AM54" s="43"/>
      <c r="AN54" s="78"/>
      <c r="AO54" s="43"/>
      <c r="AQ54" s="83">
        <f t="shared" si="30"/>
        <v>34</v>
      </c>
      <c r="AR54" s="83"/>
      <c r="AS54" s="43"/>
      <c r="AT54" s="43"/>
      <c r="AU54" s="78"/>
      <c r="AV54" s="43"/>
    </row>
    <row r="55" spans="2:48" ht="15.75">
      <c r="B55" s="80" t="s">
        <v>27</v>
      </c>
      <c r="C55" s="80"/>
      <c r="D55" s="44"/>
      <c r="E55" s="44"/>
      <c r="F55" s="67"/>
      <c r="G55" s="44"/>
      <c r="H55" s="48"/>
      <c r="J55" s="81" t="str">
        <f>B55</f>
        <v>TT</v>
      </c>
      <c r="K55" s="82"/>
      <c r="L55" s="44"/>
      <c r="M55" s="44"/>
      <c r="N55" s="44"/>
      <c r="O55" s="44"/>
      <c r="P55" s="48"/>
      <c r="S55" s="79" t="str">
        <f>B55</f>
        <v>TT</v>
      </c>
      <c r="T55" s="79"/>
      <c r="U55" s="44"/>
      <c r="V55" s="44"/>
      <c r="W55" s="44"/>
      <c r="X55" s="44"/>
      <c r="AA55" s="79" t="str">
        <f>B55</f>
        <v>TT</v>
      </c>
      <c r="AB55" s="79"/>
      <c r="AC55" s="44"/>
      <c r="AD55" s="44"/>
      <c r="AE55" s="67"/>
      <c r="AF55" s="44"/>
      <c r="AJ55" s="79" t="str">
        <f t="shared" ref="AJ55" si="31">J55</f>
        <v>TT</v>
      </c>
      <c r="AK55" s="79"/>
      <c r="AL55" s="44"/>
      <c r="AM55" s="44"/>
      <c r="AN55" s="67"/>
      <c r="AO55" s="44"/>
      <c r="AQ55" s="79" t="str">
        <f t="shared" ref="AQ55" si="32">AJ55</f>
        <v>TT</v>
      </c>
      <c r="AR55" s="79"/>
      <c r="AS55" s="44"/>
      <c r="AT55" s="44"/>
      <c r="AU55" s="67"/>
      <c r="AV55" s="44"/>
    </row>
  </sheetData>
  <mergeCells count="48">
    <mergeCell ref="AJ54:AK54"/>
    <mergeCell ref="AQ49:AR49"/>
    <mergeCell ref="AQ50:AR50"/>
    <mergeCell ref="AQ51:AR51"/>
    <mergeCell ref="AQ52:AR52"/>
    <mergeCell ref="AQ53:AR53"/>
    <mergeCell ref="AQ54:AR54"/>
    <mergeCell ref="AJ49:AK49"/>
    <mergeCell ref="AJ50:AK50"/>
    <mergeCell ref="AJ51:AK51"/>
    <mergeCell ref="AJ52:AK52"/>
    <mergeCell ref="AJ53:AK53"/>
    <mergeCell ref="C7:D7"/>
    <mergeCell ref="K7:L7"/>
    <mergeCell ref="AK7:AL7"/>
    <mergeCell ref="AR7:AS7"/>
    <mergeCell ref="T7:U7"/>
    <mergeCell ref="AB7:AC7"/>
    <mergeCell ref="S54:T54"/>
    <mergeCell ref="AA49:AB49"/>
    <mergeCell ref="AA50:AB50"/>
    <mergeCell ref="AA51:AB51"/>
    <mergeCell ref="AA52:AB52"/>
    <mergeCell ref="AA53:AB53"/>
    <mergeCell ref="AA54:AB54"/>
    <mergeCell ref="S49:T49"/>
    <mergeCell ref="S50:T50"/>
    <mergeCell ref="S51:T51"/>
    <mergeCell ref="S52:T52"/>
    <mergeCell ref="S53:T53"/>
    <mergeCell ref="B54:C54"/>
    <mergeCell ref="J49:K49"/>
    <mergeCell ref="J50:K50"/>
    <mergeCell ref="J51:K51"/>
    <mergeCell ref="J52:K52"/>
    <mergeCell ref="J53:K53"/>
    <mergeCell ref="J54:K54"/>
    <mergeCell ref="B49:C49"/>
    <mergeCell ref="B50:C50"/>
    <mergeCell ref="B51:C51"/>
    <mergeCell ref="B52:C52"/>
    <mergeCell ref="B53:C53"/>
    <mergeCell ref="AQ55:AR55"/>
    <mergeCell ref="B55:C55"/>
    <mergeCell ref="S55:T55"/>
    <mergeCell ref="J55:K55"/>
    <mergeCell ref="AA55:AB55"/>
    <mergeCell ref="AJ55:AK55"/>
  </mergeCells>
  <phoneticPr fontId="3" type="noConversion"/>
  <conditionalFormatting sqref="E10:G45 D10 D13:F13 D12:D45 D45:F45 D11:F11 D31:F43 D17:F25 B10:C45 J10:O45 AQ10:AV45 AJ10:AO45">
    <cfRule type="expression" dxfId="121" priority="162" stopIfTrue="1">
      <formula>COUNTIF(Fériés,$B10)&gt;0</formula>
    </cfRule>
    <cfRule type="expression" dxfId="120" priority="163" stopIfTrue="1">
      <formula>WEEKDAY($B10,2)&gt;5</formula>
    </cfRule>
  </conditionalFormatting>
  <conditionalFormatting sqref="D11:D12">
    <cfRule type="expression" dxfId="119" priority="166" stopIfTrue="1">
      <formula>COUNTIF(Fériés,$B11)&gt;0</formula>
    </cfRule>
    <cfRule type="expression" dxfId="118" priority="167" stopIfTrue="1">
      <formula>WEEKDAY($B11,2)&gt;5</formula>
    </cfRule>
  </conditionalFormatting>
  <conditionalFormatting sqref="L10:N11 N11:N45">
    <cfRule type="expression" dxfId="117" priority="116" stopIfTrue="1">
      <formula>COUNTIF(Fériés,$B10)&gt;0</formula>
    </cfRule>
    <cfRule type="expression" dxfId="116" priority="117" stopIfTrue="1">
      <formula>WEEKDAY($B10,2)&gt;5</formula>
    </cfRule>
  </conditionalFormatting>
  <conditionalFormatting sqref="L12:N18">
    <cfRule type="expression" dxfId="115" priority="114" stopIfTrue="1">
      <formula>COUNTIF(Fériés,$B12)&gt;0</formula>
    </cfRule>
    <cfRule type="expression" dxfId="114" priority="115" stopIfTrue="1">
      <formula>WEEKDAY($B12,2)&gt;5</formula>
    </cfRule>
  </conditionalFormatting>
  <conditionalFormatting sqref="L19:N25">
    <cfRule type="expression" dxfId="113" priority="112" stopIfTrue="1">
      <formula>COUNTIF(Fériés,$B19)&gt;0</formula>
    </cfRule>
    <cfRule type="expression" dxfId="112" priority="113" stopIfTrue="1">
      <formula>WEEKDAY($B19,2)&gt;5</formula>
    </cfRule>
  </conditionalFormatting>
  <conditionalFormatting sqref="L26:N32">
    <cfRule type="expression" dxfId="111" priority="110" stopIfTrue="1">
      <formula>COUNTIF(Fériés,$B26)&gt;0</formula>
    </cfRule>
    <cfRule type="expression" dxfId="110" priority="111" stopIfTrue="1">
      <formula>WEEKDAY($B26,2)&gt;5</formula>
    </cfRule>
  </conditionalFormatting>
  <conditionalFormatting sqref="L33:N44">
    <cfRule type="expression" dxfId="109" priority="108" stopIfTrue="1">
      <formula>COUNTIF(Fériés,$B33)&gt;0</formula>
    </cfRule>
    <cfRule type="expression" dxfId="108" priority="109" stopIfTrue="1">
      <formula>WEEKDAY($B33,2)&gt;5</formula>
    </cfRule>
  </conditionalFormatting>
  <conditionalFormatting sqref="D10:F12">
    <cfRule type="expression" dxfId="107" priority="106" stopIfTrue="1">
      <formula>COUNTIF(Fériés,$B10)&gt;0</formula>
    </cfRule>
    <cfRule type="expression" dxfId="106" priority="107" stopIfTrue="1">
      <formula>WEEKDAY($B10,2)&gt;5</formula>
    </cfRule>
  </conditionalFormatting>
  <conditionalFormatting sqref="D12:F18">
    <cfRule type="expression" dxfId="105" priority="104" stopIfTrue="1">
      <formula>COUNTIF(Fériés,$B12)&gt;0</formula>
    </cfRule>
    <cfRule type="expression" dxfId="104" priority="105" stopIfTrue="1">
      <formula>WEEKDAY($B12,2)&gt;5</formula>
    </cfRule>
  </conditionalFormatting>
  <conditionalFormatting sqref="D19:F25">
    <cfRule type="expression" dxfId="103" priority="102" stopIfTrue="1">
      <formula>COUNTIF(Fériés,$B19)&gt;0</formula>
    </cfRule>
    <cfRule type="expression" dxfId="102" priority="103" stopIfTrue="1">
      <formula>WEEKDAY($B19,2)&gt;5</formula>
    </cfRule>
  </conditionalFormatting>
  <conditionalFormatting sqref="D26:F32">
    <cfRule type="expression" dxfId="101" priority="100" stopIfTrue="1">
      <formula>COUNTIF(Fériés,$B26)&gt;0</formula>
    </cfRule>
    <cfRule type="expression" dxfId="100" priority="101" stopIfTrue="1">
      <formula>WEEKDAY($B26,2)&gt;5</formula>
    </cfRule>
  </conditionalFormatting>
  <conditionalFormatting sqref="D33:F44">
    <cfRule type="expression" dxfId="99" priority="98" stopIfTrue="1">
      <formula>COUNTIF(Fériés,$B33)&gt;0</formula>
    </cfRule>
    <cfRule type="expression" dxfId="98" priority="99" stopIfTrue="1">
      <formula>WEEKDAY($B33,2)&gt;5</formula>
    </cfRule>
  </conditionalFormatting>
  <conditionalFormatting sqref="D45:F45">
    <cfRule type="expression" dxfId="97" priority="96" stopIfTrue="1">
      <formula>COUNTIF(Fériés,$B45)&gt;0</formula>
    </cfRule>
    <cfRule type="expression" dxfId="96" priority="97" stopIfTrue="1">
      <formula>WEEKDAY($B45,2)&gt;5</formula>
    </cfRule>
  </conditionalFormatting>
  <conditionalFormatting sqref="D14:F20">
    <cfRule type="expression" dxfId="95" priority="94" stopIfTrue="1">
      <formula>COUNTIF(Fériés,$B14)&gt;0</formula>
    </cfRule>
    <cfRule type="expression" dxfId="94" priority="95" stopIfTrue="1">
      <formula>WEEKDAY($B14,2)&gt;5</formula>
    </cfRule>
  </conditionalFormatting>
  <conditionalFormatting sqref="D21:F27">
    <cfRule type="expression" dxfId="93" priority="92" stopIfTrue="1">
      <formula>COUNTIF(Fériés,$B21)&gt;0</formula>
    </cfRule>
    <cfRule type="expression" dxfId="92" priority="93" stopIfTrue="1">
      <formula>WEEKDAY($B21,2)&gt;5</formula>
    </cfRule>
  </conditionalFormatting>
  <conditionalFormatting sqref="D28:F34">
    <cfRule type="expression" dxfId="91" priority="90" stopIfTrue="1">
      <formula>COUNTIF(Fériés,$B28)&gt;0</formula>
    </cfRule>
    <cfRule type="expression" dxfId="90" priority="91" stopIfTrue="1">
      <formula>WEEKDAY($B28,2)&gt;5</formula>
    </cfRule>
  </conditionalFormatting>
  <conditionalFormatting sqref="D35:F45">
    <cfRule type="expression" dxfId="89" priority="88" stopIfTrue="1">
      <formula>COUNTIF(Fériés,$B35)&gt;0</formula>
    </cfRule>
    <cfRule type="expression" dxfId="88" priority="89" stopIfTrue="1">
      <formula>WEEKDAY($B35,2)&gt;5</formula>
    </cfRule>
  </conditionalFormatting>
  <conditionalFormatting sqref="D10:F13">
    <cfRule type="expression" dxfId="87" priority="86" stopIfTrue="1">
      <formula>COUNTIF(Fériés,$B10)&gt;0</formula>
    </cfRule>
    <cfRule type="expression" dxfId="86" priority="87" stopIfTrue="1">
      <formula>WEEKDAY($B10,2)&gt;5</formula>
    </cfRule>
  </conditionalFormatting>
  <conditionalFormatting sqref="D25:F31">
    <cfRule type="expression" dxfId="85" priority="84" stopIfTrue="1">
      <formula>COUNTIF(Fériés,$B25)&gt;0</formula>
    </cfRule>
    <cfRule type="expression" dxfId="84" priority="85" stopIfTrue="1">
      <formula>WEEKDAY($B25,2)&gt;5</formula>
    </cfRule>
  </conditionalFormatting>
  <conditionalFormatting sqref="D32:F32">
    <cfRule type="expression" dxfId="83" priority="82" stopIfTrue="1">
      <formula>COUNTIF(Fériés,$B32)&gt;0</formula>
    </cfRule>
    <cfRule type="expression" dxfId="82" priority="83" stopIfTrue="1">
      <formula>WEEKDAY($B32,2)&gt;5</formula>
    </cfRule>
  </conditionalFormatting>
  <conditionalFormatting sqref="D33:F43">
    <cfRule type="expression" dxfId="81" priority="80" stopIfTrue="1">
      <formula>COUNTIF(Fériés,$B33)&gt;0</formula>
    </cfRule>
    <cfRule type="expression" dxfId="80" priority="81" stopIfTrue="1">
      <formula>WEEKDAY($B33,2)&gt;5</formula>
    </cfRule>
  </conditionalFormatting>
  <conditionalFormatting sqref="D32:F34">
    <cfRule type="expression" dxfId="79" priority="78" stopIfTrue="1">
      <formula>COUNTIF(Fériés,$B32)&gt;0</formula>
    </cfRule>
    <cfRule type="expression" dxfId="78" priority="79" stopIfTrue="1">
      <formula>WEEKDAY($B32,2)&gt;5</formula>
    </cfRule>
  </conditionalFormatting>
  <conditionalFormatting sqref="D35:F43">
    <cfRule type="expression" dxfId="77" priority="76" stopIfTrue="1">
      <formula>COUNTIF(Fériés,$B35)&gt;0</formula>
    </cfRule>
    <cfRule type="expression" dxfId="76" priority="77" stopIfTrue="1">
      <formula>WEEKDAY($B35,2)&gt;5</formula>
    </cfRule>
  </conditionalFormatting>
  <conditionalFormatting sqref="D32:F43">
    <cfRule type="expression" dxfId="75" priority="74" stopIfTrue="1">
      <formula>COUNTIF(Fériés,$B32)&gt;0</formula>
    </cfRule>
    <cfRule type="expression" dxfId="74" priority="75" stopIfTrue="1">
      <formula>WEEKDAY($B32,2)&gt;5</formula>
    </cfRule>
  </conditionalFormatting>
  <conditionalFormatting sqref="D18:F18">
    <cfRule type="expression" dxfId="73" priority="72" stopIfTrue="1">
      <formula>COUNTIF(Fériés,$B18)&gt;0</formula>
    </cfRule>
    <cfRule type="expression" dxfId="72" priority="73" stopIfTrue="1">
      <formula>WEEKDAY($B18,2)&gt;5</formula>
    </cfRule>
  </conditionalFormatting>
  <conditionalFormatting sqref="D19:F24">
    <cfRule type="expression" dxfId="71" priority="70" stopIfTrue="1">
      <formula>COUNTIF(Fériés,$B19)&gt;0</formula>
    </cfRule>
    <cfRule type="expression" dxfId="70" priority="71" stopIfTrue="1">
      <formula>WEEKDAY($B19,2)&gt;5</formula>
    </cfRule>
  </conditionalFormatting>
  <conditionalFormatting sqref="D18:F20">
    <cfRule type="expression" dxfId="69" priority="68" stopIfTrue="1">
      <formula>COUNTIF(Fériés,$B18)&gt;0</formula>
    </cfRule>
    <cfRule type="expression" dxfId="68" priority="69" stopIfTrue="1">
      <formula>WEEKDAY($B18,2)&gt;5</formula>
    </cfRule>
  </conditionalFormatting>
  <conditionalFormatting sqref="D21:F24">
    <cfRule type="expression" dxfId="67" priority="66" stopIfTrue="1">
      <formula>COUNTIF(Fériés,$B21)&gt;0</formula>
    </cfRule>
    <cfRule type="expression" dxfId="66" priority="67" stopIfTrue="1">
      <formula>WEEKDAY($B21,2)&gt;5</formula>
    </cfRule>
  </conditionalFormatting>
  <conditionalFormatting sqref="D18:F24">
    <cfRule type="expression" dxfId="65" priority="64" stopIfTrue="1">
      <formula>COUNTIF(Fériés,$B18)&gt;0</formula>
    </cfRule>
    <cfRule type="expression" dxfId="64" priority="65" stopIfTrue="1">
      <formula>WEEKDAY($B18,2)&gt;5</formula>
    </cfRule>
  </conditionalFormatting>
  <conditionalFormatting sqref="L32:N43">
    <cfRule type="expression" dxfId="63" priority="62" stopIfTrue="1">
      <formula>COUNTIF(Fériés,$B32)&gt;0</formula>
    </cfRule>
    <cfRule type="expression" dxfId="62" priority="63" stopIfTrue="1">
      <formula>WEEKDAY($B32,2)&gt;5</formula>
    </cfRule>
  </conditionalFormatting>
  <conditionalFormatting sqref="AA10:AF45 S10:X45">
    <cfRule type="expression" dxfId="61" priority="60" stopIfTrue="1">
      <formula>COUNTIF(Fériés,$B10)&gt;0</formula>
    </cfRule>
    <cfRule type="expression" dxfId="60" priority="61" stopIfTrue="1">
      <formula>WEEKDAY($B10,2)&gt;5</formula>
    </cfRule>
  </conditionalFormatting>
  <conditionalFormatting sqref="U11:U12">
    <cfRule type="expression" dxfId="59" priority="58" stopIfTrue="1">
      <formula>COUNTIF(Fériés,$B11)&gt;0</formula>
    </cfRule>
    <cfRule type="expression" dxfId="58" priority="59" stopIfTrue="1">
      <formula>WEEKDAY($B11,2)&gt;5</formula>
    </cfRule>
  </conditionalFormatting>
  <conditionalFormatting sqref="AC10:AE11 AE11:AE45">
    <cfRule type="expression" dxfId="57" priority="56" stopIfTrue="1">
      <formula>COUNTIF(Fériés,$B10)&gt;0</formula>
    </cfRule>
    <cfRule type="expression" dxfId="56" priority="57" stopIfTrue="1">
      <formula>WEEKDAY($B10,2)&gt;5</formula>
    </cfRule>
  </conditionalFormatting>
  <conditionalFormatting sqref="AC12:AE18">
    <cfRule type="expression" dxfId="55" priority="54" stopIfTrue="1">
      <formula>COUNTIF(Fériés,$B12)&gt;0</formula>
    </cfRule>
    <cfRule type="expression" dxfId="54" priority="55" stopIfTrue="1">
      <formula>WEEKDAY($B12,2)&gt;5</formula>
    </cfRule>
  </conditionalFormatting>
  <conditionalFormatting sqref="AC19:AE25">
    <cfRule type="expression" dxfId="53" priority="52" stopIfTrue="1">
      <formula>COUNTIF(Fériés,$B19)&gt;0</formula>
    </cfRule>
    <cfRule type="expression" dxfId="52" priority="53" stopIfTrue="1">
      <formula>WEEKDAY($B19,2)&gt;5</formula>
    </cfRule>
  </conditionalFormatting>
  <conditionalFormatting sqref="AC26:AE32">
    <cfRule type="expression" dxfId="51" priority="50" stopIfTrue="1">
      <formula>COUNTIF(Fériés,$B26)&gt;0</formula>
    </cfRule>
    <cfRule type="expression" dxfId="50" priority="51" stopIfTrue="1">
      <formula>WEEKDAY($B26,2)&gt;5</formula>
    </cfRule>
  </conditionalFormatting>
  <conditionalFormatting sqref="AC33:AE44">
    <cfRule type="expression" dxfId="49" priority="48" stopIfTrue="1">
      <formula>COUNTIF(Fériés,$B33)&gt;0</formula>
    </cfRule>
    <cfRule type="expression" dxfId="48" priority="49" stopIfTrue="1">
      <formula>WEEKDAY($B33,2)&gt;5</formula>
    </cfRule>
  </conditionalFormatting>
  <conditionalFormatting sqref="U10:W12 W11:W45">
    <cfRule type="expression" dxfId="47" priority="46" stopIfTrue="1">
      <formula>COUNTIF(Fériés,$B10)&gt;0</formula>
    </cfRule>
    <cfRule type="expression" dxfId="46" priority="47" stopIfTrue="1">
      <formula>WEEKDAY($B10,2)&gt;5</formula>
    </cfRule>
  </conditionalFormatting>
  <conditionalFormatting sqref="U12:W18">
    <cfRule type="expression" dxfId="45" priority="44" stopIfTrue="1">
      <formula>COUNTIF(Fériés,$B12)&gt;0</formula>
    </cfRule>
    <cfRule type="expression" dxfId="44" priority="45" stopIfTrue="1">
      <formula>WEEKDAY($B12,2)&gt;5</formula>
    </cfRule>
  </conditionalFormatting>
  <conditionalFormatting sqref="U19:W25">
    <cfRule type="expression" dxfId="43" priority="42" stopIfTrue="1">
      <formula>COUNTIF(Fériés,$B19)&gt;0</formula>
    </cfRule>
    <cfRule type="expression" dxfId="42" priority="43" stopIfTrue="1">
      <formula>WEEKDAY($B19,2)&gt;5</formula>
    </cfRule>
  </conditionalFormatting>
  <conditionalFormatting sqref="U26:W32">
    <cfRule type="expression" dxfId="41" priority="40" stopIfTrue="1">
      <formula>COUNTIF(Fériés,$B26)&gt;0</formula>
    </cfRule>
    <cfRule type="expression" dxfId="40" priority="41" stopIfTrue="1">
      <formula>WEEKDAY($B26,2)&gt;5</formula>
    </cfRule>
  </conditionalFormatting>
  <conditionalFormatting sqref="U33:W44">
    <cfRule type="expression" dxfId="39" priority="38" stopIfTrue="1">
      <formula>COUNTIF(Fériés,$B33)&gt;0</formula>
    </cfRule>
    <cfRule type="expression" dxfId="38" priority="39" stopIfTrue="1">
      <formula>WEEKDAY($B33,2)&gt;5</formula>
    </cfRule>
  </conditionalFormatting>
  <conditionalFormatting sqref="U45:W45">
    <cfRule type="expression" dxfId="37" priority="36" stopIfTrue="1">
      <formula>COUNTIF(Fériés,$B45)&gt;0</formula>
    </cfRule>
    <cfRule type="expression" dxfId="36" priority="37" stopIfTrue="1">
      <formula>WEEKDAY($B45,2)&gt;5</formula>
    </cfRule>
  </conditionalFormatting>
  <conditionalFormatting sqref="U14:W20">
    <cfRule type="expression" dxfId="35" priority="34" stopIfTrue="1">
      <formula>COUNTIF(Fériés,$B14)&gt;0</formula>
    </cfRule>
    <cfRule type="expression" dxfId="34" priority="35" stopIfTrue="1">
      <formula>WEEKDAY($B14,2)&gt;5</formula>
    </cfRule>
  </conditionalFormatting>
  <conditionalFormatting sqref="U21:W27">
    <cfRule type="expression" dxfId="33" priority="32" stopIfTrue="1">
      <formula>COUNTIF(Fériés,$B21)&gt;0</formula>
    </cfRule>
    <cfRule type="expression" dxfId="32" priority="33" stopIfTrue="1">
      <formula>WEEKDAY($B21,2)&gt;5</formula>
    </cfRule>
  </conditionalFormatting>
  <conditionalFormatting sqref="U28:W34">
    <cfRule type="expression" dxfId="31" priority="30" stopIfTrue="1">
      <formula>COUNTIF(Fériés,$B28)&gt;0</formula>
    </cfRule>
    <cfRule type="expression" dxfId="30" priority="31" stopIfTrue="1">
      <formula>WEEKDAY($B28,2)&gt;5</formula>
    </cfRule>
  </conditionalFormatting>
  <conditionalFormatting sqref="U35:W45">
    <cfRule type="expression" dxfId="29" priority="28" stopIfTrue="1">
      <formula>COUNTIF(Fériés,$B35)&gt;0</formula>
    </cfRule>
    <cfRule type="expression" dxfId="28" priority="29" stopIfTrue="1">
      <formula>WEEKDAY($B35,2)&gt;5</formula>
    </cfRule>
  </conditionalFormatting>
  <conditionalFormatting sqref="U10:W13 W11:W45">
    <cfRule type="expression" dxfId="27" priority="26" stopIfTrue="1">
      <formula>COUNTIF(Fériés,$B10)&gt;0</formula>
    </cfRule>
    <cfRule type="expression" dxfId="26" priority="27" stopIfTrue="1">
      <formula>WEEKDAY($B10,2)&gt;5</formula>
    </cfRule>
  </conditionalFormatting>
  <conditionalFormatting sqref="U25:W31">
    <cfRule type="expression" dxfId="25" priority="24" stopIfTrue="1">
      <formula>COUNTIF(Fériés,$B25)&gt;0</formula>
    </cfRule>
    <cfRule type="expression" dxfId="24" priority="25" stopIfTrue="1">
      <formula>WEEKDAY($B25,2)&gt;5</formula>
    </cfRule>
  </conditionalFormatting>
  <conditionalFormatting sqref="U32:W32">
    <cfRule type="expression" dxfId="23" priority="22" stopIfTrue="1">
      <formula>COUNTIF(Fériés,$B32)&gt;0</formula>
    </cfRule>
    <cfRule type="expression" dxfId="22" priority="23" stopIfTrue="1">
      <formula>WEEKDAY($B32,2)&gt;5</formula>
    </cfRule>
  </conditionalFormatting>
  <conditionalFormatting sqref="U33:W43">
    <cfRule type="expression" dxfId="21" priority="20" stopIfTrue="1">
      <formula>COUNTIF(Fériés,$B33)&gt;0</formula>
    </cfRule>
    <cfRule type="expression" dxfId="20" priority="21" stopIfTrue="1">
      <formula>WEEKDAY($B33,2)&gt;5</formula>
    </cfRule>
  </conditionalFormatting>
  <conditionalFormatting sqref="U32:W34">
    <cfRule type="expression" dxfId="19" priority="18" stopIfTrue="1">
      <formula>COUNTIF(Fériés,$B32)&gt;0</formula>
    </cfRule>
    <cfRule type="expression" dxfId="18" priority="19" stopIfTrue="1">
      <formula>WEEKDAY($B32,2)&gt;5</formula>
    </cfRule>
  </conditionalFormatting>
  <conditionalFormatting sqref="U35:W43">
    <cfRule type="expression" dxfId="17" priority="16" stopIfTrue="1">
      <formula>COUNTIF(Fériés,$B35)&gt;0</formula>
    </cfRule>
    <cfRule type="expression" dxfId="16" priority="17" stopIfTrue="1">
      <formula>WEEKDAY($B35,2)&gt;5</formula>
    </cfRule>
  </conditionalFormatting>
  <conditionalFormatting sqref="U32:W43">
    <cfRule type="expression" dxfId="15" priority="14" stopIfTrue="1">
      <formula>COUNTIF(Fériés,$B32)&gt;0</formula>
    </cfRule>
    <cfRule type="expression" dxfId="14" priority="15" stopIfTrue="1">
      <formula>WEEKDAY($B32,2)&gt;5</formula>
    </cfRule>
  </conditionalFormatting>
  <conditionalFormatting sqref="U18:W18">
    <cfRule type="expression" dxfId="13" priority="12" stopIfTrue="1">
      <formula>COUNTIF(Fériés,$B18)&gt;0</formula>
    </cfRule>
    <cfRule type="expression" dxfId="12" priority="13" stopIfTrue="1">
      <formula>WEEKDAY($B18,2)&gt;5</formula>
    </cfRule>
  </conditionalFormatting>
  <conditionalFormatting sqref="U19:W24">
    <cfRule type="expression" dxfId="11" priority="10" stopIfTrue="1">
      <formula>COUNTIF(Fériés,$B19)&gt;0</formula>
    </cfRule>
    <cfRule type="expression" dxfId="10" priority="11" stopIfTrue="1">
      <formula>WEEKDAY($B19,2)&gt;5</formula>
    </cfRule>
  </conditionalFormatting>
  <conditionalFormatting sqref="U18:W20">
    <cfRule type="expression" dxfId="9" priority="8" stopIfTrue="1">
      <formula>COUNTIF(Fériés,$B18)&gt;0</formula>
    </cfRule>
    <cfRule type="expression" dxfId="8" priority="9" stopIfTrue="1">
      <formula>WEEKDAY($B18,2)&gt;5</formula>
    </cfRule>
  </conditionalFormatting>
  <conditionalFormatting sqref="U21:W24">
    <cfRule type="expression" dxfId="7" priority="6" stopIfTrue="1">
      <formula>COUNTIF(Fériés,$B21)&gt;0</formula>
    </cfRule>
    <cfRule type="expression" dxfId="6" priority="7" stopIfTrue="1">
      <formula>WEEKDAY($B21,2)&gt;5</formula>
    </cfRule>
  </conditionalFormatting>
  <conditionalFormatting sqref="U18:W24">
    <cfRule type="expression" dxfId="5" priority="4" stopIfTrue="1">
      <formula>COUNTIF(Fériés,$B18)&gt;0</formula>
    </cfRule>
    <cfRule type="expression" dxfId="4" priority="5" stopIfTrue="1">
      <formula>WEEKDAY($B18,2)&gt;5</formula>
    </cfRule>
  </conditionalFormatting>
  <conditionalFormatting sqref="AC32:AE43">
    <cfRule type="expression" dxfId="3" priority="2" stopIfTrue="1">
      <formula>COUNTIF(Fériés,$B32)&gt;0</formula>
    </cfRule>
    <cfRule type="expression" dxfId="2" priority="3" stopIfTrue="1">
      <formula>WEEKDAY($B32,2)&gt;5</formula>
    </cfRule>
  </conditionalFormatting>
  <conditionalFormatting sqref="B42:H45 J42:Q45 S42:X45 AA42:AO45 AQ42:AV45">
    <cfRule type="expression" dxfId="1" priority="1" stopIfTrue="1">
      <formula>OR($B42="",MONTH($B42)&lt;&gt;MONTH($B$10))</formula>
    </cfRule>
  </conditionalFormatting>
  <dataValidations count="2">
    <dataValidation type="list" allowBlank="1" showInputMessage="1" showErrorMessage="1" sqref="AL2 D2 E3:F4 V3:W4 U2">
      <formula1>"Janvier,Février,Mars,Avril,Mai,Juin,Juillet,Août,Septembre,Octobre,Novembre,Décembre"</formula1>
    </dataValidation>
    <dataValidation type="list" allowBlank="1" showInputMessage="1" showErrorMessage="1" sqref="AM2:AN2 E2:F2 G3:G4 X3:X4 V2:W2">
      <formula1>"2011,2012,2013,2014,2015,2016,2017,2018,2019,2020,2021,2022,2023,2024,2025,2026,2027,2028,2029,2030,2031,2032,2033,2034,2035,2036,2037,2038,2039,2040"</formula1>
    </dataValidation>
  </dataValidations>
  <pageMargins left="0.11811023622047245" right="0.11811023622047245" top="0.11811023622047245" bottom="0.11811023622047245" header="0.11811023622047245" footer="0.11811023622047245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showGridLines="0" workbookViewId="0">
      <selection activeCell="F15" sqref="F15"/>
    </sheetView>
  </sheetViews>
  <sheetFormatPr baseColWidth="10" defaultColWidth="12.5703125" defaultRowHeight="15.75"/>
  <cols>
    <col min="1" max="1" width="2.42578125" style="2" customWidth="1"/>
    <col min="2" max="2" width="26.42578125" style="2" customWidth="1"/>
    <col min="3" max="3" width="3.28515625" style="2" customWidth="1"/>
    <col min="4" max="4" width="32.85546875" style="4" customWidth="1"/>
    <col min="5" max="5" width="3.28515625" style="2" customWidth="1"/>
    <col min="6" max="6" width="17.28515625" style="2" bestFit="1" customWidth="1"/>
    <col min="7" max="10" width="12.5703125" style="2"/>
    <col min="11" max="11" width="12.85546875" style="2" hidden="1" customWidth="1"/>
    <col min="12" max="16384" width="12.5703125" style="2"/>
  </cols>
  <sheetData>
    <row r="1" spans="2:11">
      <c r="B1" s="1"/>
      <c r="C1" s="1"/>
      <c r="D1" s="1"/>
      <c r="K1" s="3">
        <v>2000</v>
      </c>
    </row>
    <row r="2" spans="2:11">
      <c r="K2" s="3">
        <v>2001</v>
      </c>
    </row>
    <row r="3" spans="2:11">
      <c r="B3" s="5"/>
      <c r="C3" s="5"/>
      <c r="D3" s="6"/>
      <c r="K3" s="3">
        <v>2002</v>
      </c>
    </row>
    <row r="4" spans="2:11">
      <c r="B4" s="7" t="s">
        <v>5</v>
      </c>
      <c r="C4" s="8"/>
      <c r="D4" s="9">
        <f>DATE(An,1,1)</f>
        <v>42370</v>
      </c>
      <c r="F4" s="10"/>
      <c r="K4" s="3">
        <v>2003</v>
      </c>
    </row>
    <row r="5" spans="2:11">
      <c r="B5" s="7" t="s">
        <v>6</v>
      </c>
      <c r="C5" s="8"/>
      <c r="D5" s="11">
        <f>FLOOR(DATE(An,5,DAY(MINUTE(An/38)/2+56)),7)-34+7*(An=2079)</f>
        <v>42456</v>
      </c>
      <c r="F5" s="10"/>
      <c r="K5" s="3">
        <v>2004</v>
      </c>
    </row>
    <row r="6" spans="2:11">
      <c r="B6" s="7" t="s">
        <v>7</v>
      </c>
      <c r="C6" s="8"/>
      <c r="D6" s="11">
        <f>D5+1</f>
        <v>42457</v>
      </c>
      <c r="F6" s="12"/>
      <c r="K6" s="3">
        <v>2005</v>
      </c>
    </row>
    <row r="7" spans="2:11">
      <c r="B7" s="7" t="s">
        <v>8</v>
      </c>
      <c r="C7" s="8"/>
      <c r="D7" s="11">
        <f>DATE(An,5,1)</f>
        <v>42491</v>
      </c>
      <c r="K7" s="3">
        <v>2006</v>
      </c>
    </row>
    <row r="8" spans="2:11">
      <c r="B8" s="7" t="s">
        <v>9</v>
      </c>
      <c r="C8" s="8"/>
      <c r="D8" s="11">
        <f>DATE(An,5,8)</f>
        <v>42498</v>
      </c>
      <c r="K8" s="3">
        <v>2007</v>
      </c>
    </row>
    <row r="9" spans="2:11">
      <c r="B9" s="7" t="s">
        <v>10</v>
      </c>
      <c r="C9" s="8"/>
      <c r="D9" s="11">
        <f>D5+39</f>
        <v>42495</v>
      </c>
      <c r="K9" s="3">
        <v>2008</v>
      </c>
    </row>
    <row r="10" spans="2:11">
      <c r="B10" s="7" t="s">
        <v>11</v>
      </c>
      <c r="C10" s="8"/>
      <c r="D10" s="9">
        <f>D5+49</f>
        <v>42505</v>
      </c>
      <c r="K10" s="3">
        <v>2009</v>
      </c>
    </row>
    <row r="11" spans="2:11">
      <c r="B11" s="7" t="s">
        <v>12</v>
      </c>
      <c r="C11" s="8"/>
      <c r="D11" s="9">
        <f>D10+1</f>
        <v>42506</v>
      </c>
      <c r="K11" s="3">
        <v>2010</v>
      </c>
    </row>
    <row r="12" spans="2:11">
      <c r="B12" s="7" t="s">
        <v>13</v>
      </c>
      <c r="C12" s="8"/>
      <c r="D12" s="9">
        <f>DATE(An,7,14)</f>
        <v>42565</v>
      </c>
      <c r="K12" s="3">
        <v>2011</v>
      </c>
    </row>
    <row r="13" spans="2:11">
      <c r="B13" s="7" t="s">
        <v>14</v>
      </c>
      <c r="C13" s="8"/>
      <c r="D13" s="9">
        <f>DATE(An,8,15)</f>
        <v>42597</v>
      </c>
      <c r="F13" s="10"/>
      <c r="K13" s="3">
        <v>2012</v>
      </c>
    </row>
    <row r="14" spans="2:11">
      <c r="B14" s="7" t="s">
        <v>15</v>
      </c>
      <c r="C14" s="8"/>
      <c r="D14" s="9">
        <f>DATE(An,11,1)</f>
        <v>42675</v>
      </c>
      <c r="K14" s="3">
        <v>2013</v>
      </c>
    </row>
    <row r="15" spans="2:11">
      <c r="B15" s="7" t="s">
        <v>16</v>
      </c>
      <c r="C15" s="8"/>
      <c r="D15" s="9">
        <f>DATE(An,11,11)</f>
        <v>42685</v>
      </c>
      <c r="K15" s="3">
        <v>2014</v>
      </c>
    </row>
    <row r="16" spans="2:11">
      <c r="B16" s="7" t="s">
        <v>17</v>
      </c>
      <c r="C16" s="8"/>
      <c r="D16" s="9">
        <f>DATE(An,12,25)</f>
        <v>42729</v>
      </c>
      <c r="K16" s="3">
        <v>2015</v>
      </c>
    </row>
    <row r="17" spans="2:4">
      <c r="B17" s="5"/>
      <c r="C17" s="5"/>
      <c r="D17" s="6"/>
    </row>
    <row r="18" spans="2:4">
      <c r="B18" s="5"/>
      <c r="C18" s="5"/>
      <c r="D18" s="6"/>
    </row>
    <row r="19" spans="2:4">
      <c r="B19" s="5"/>
      <c r="C19" s="5"/>
      <c r="D19" s="6"/>
    </row>
    <row r="20" spans="2:4">
      <c r="B20" s="5"/>
      <c r="C20" s="5"/>
      <c r="D20" s="6"/>
    </row>
    <row r="21" spans="2:4">
      <c r="B21" s="5"/>
      <c r="C21" s="5"/>
      <c r="D21" s="6"/>
    </row>
  </sheetData>
  <sheetProtection sheet="1" objects="1" scenarios="1"/>
  <phoneticPr fontId="5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Emargement</vt:lpstr>
      <vt:lpstr>Fériés</vt:lpstr>
      <vt:lpstr>An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2016-07-09T13:36:58Z</dcterms:modified>
</cp:coreProperties>
</file>