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257748\Documents\"/>
    </mc:Choice>
  </mc:AlternateContent>
  <xr:revisionPtr revIDLastSave="0" documentId="13_ncr:1_{0965E094-8B1A-4B10-9388-DA1F467FD5BD}" xr6:coauthVersionLast="47" xr6:coauthVersionMax="47" xr10:uidLastSave="{00000000-0000-0000-0000-000000000000}"/>
  <bookViews>
    <workbookView xWindow="-120" yWindow="-120" windowWidth="29040" windowHeight="15840" tabRatio="780" xr2:uid="{00000000-000D-0000-FFFF-FFFF00000000}"/>
  </bookViews>
  <sheets>
    <sheet name="FEUILLE DE DONNES BTLS&amp;PACK" sheetId="3" r:id="rId1"/>
    <sheet name="DATA-GLOBAL" sheetId="4" r:id="rId2"/>
  </sheets>
  <functionGroups builtInGroupCount="19"/>
  <externalReferences>
    <externalReference r:id="rId3"/>
  </externalReferences>
  <definedNames>
    <definedName name="Conveyor_Width">'FEUILLE DE DONNES BTLS&amp;PACK'!$E$2</definedName>
    <definedName name="Driving_Direction">'FEUILLE DE DONNES BTLS&amp;PACK'!$B$8</definedName>
    <definedName name="Epd">#REF!</definedName>
    <definedName name="Ept">[1]Datas!$B$2</definedName>
    <definedName name="i">[1]Datas!$B$9</definedName>
    <definedName name="Infeed_Type">'FEUILLE DE DONNES BTLS&amp;PACK'!$E$4</definedName>
    <definedName name="j">[1]Datas!$B$8</definedName>
    <definedName name="Machine_Type">'FEUILLE DE DONNES BTLS&amp;PACK'!$B$4</definedName>
    <definedName name="Production_Rate">'FEUILLE DE DONNES BTLS&amp;PACK'!$E$3</definedName>
    <definedName name="rd">[1]Datas!$B$4</definedName>
    <definedName name="Table_Type">'FEUILLE DE DONNES BTLS&amp;PACK'!$B$5</definedName>
    <definedName name="Table_Width">'FEUILLE DE DONNES BTLS&amp;PACK'!$B$6</definedName>
    <definedName name="Tunnel_Type">'FEUILLE DE DONNES BTLS&amp;PACK'!$B$7</definedName>
    <definedName name="α">#REF!</definedName>
  </definedNames>
  <calcPr calcId="191028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52" i="3" l="1"/>
  <c r="D54" i="3"/>
  <c r="E51" i="3"/>
  <c r="F51" i="3"/>
  <c r="G51" i="3"/>
  <c r="H51" i="3"/>
  <c r="I54" i="3"/>
  <c r="J51" i="3"/>
  <c r="K54" i="3"/>
  <c r="M51" i="3"/>
  <c r="N50" i="3"/>
  <c r="O54" i="3"/>
  <c r="R51" i="3"/>
  <c r="T51" i="3"/>
  <c r="U51" i="3"/>
  <c r="V50" i="3"/>
  <c r="W54" i="3"/>
  <c r="E53" i="3"/>
  <c r="F53" i="3"/>
  <c r="G53" i="3"/>
  <c r="H52" i="3"/>
  <c r="I52" i="3"/>
  <c r="J52" i="3"/>
  <c r="K53" i="3"/>
  <c r="L52" i="3"/>
  <c r="M53" i="3"/>
  <c r="N53" i="3"/>
  <c r="O53" i="3"/>
  <c r="Q53" i="3"/>
  <c r="S52" i="3"/>
  <c r="T52" i="3"/>
  <c r="U52" i="3"/>
  <c r="V52" i="3"/>
  <c r="W53" i="3"/>
  <c r="L51" i="3"/>
  <c r="P51" i="3"/>
  <c r="Q51" i="3"/>
  <c r="Q52" i="3"/>
  <c r="R52" i="3"/>
  <c r="J50" i="3"/>
  <c r="N51" i="3"/>
  <c r="V51" i="3"/>
  <c r="P52" i="3"/>
  <c r="H53" i="3"/>
  <c r="L53" i="3"/>
  <c r="P53" i="3"/>
  <c r="R53" i="3"/>
  <c r="T53" i="3"/>
  <c r="M54" i="3"/>
  <c r="N54" i="3"/>
  <c r="Q54" i="3"/>
  <c r="V54" i="3"/>
  <c r="E56" i="3"/>
  <c r="F56" i="3"/>
  <c r="G56" i="3"/>
  <c r="H56" i="3"/>
  <c r="I56" i="3"/>
  <c r="J56" i="3"/>
  <c r="K56" i="3"/>
  <c r="L56" i="3"/>
  <c r="M56" i="3"/>
  <c r="N56" i="3"/>
  <c r="O56" i="3"/>
  <c r="P56" i="3"/>
  <c r="Q56" i="3"/>
  <c r="R56" i="3"/>
  <c r="S56" i="3"/>
  <c r="T56" i="3"/>
  <c r="U56" i="3"/>
  <c r="V56" i="3"/>
  <c r="W56" i="3"/>
  <c r="E63" i="3"/>
  <c r="F63" i="3"/>
  <c r="G63" i="3"/>
  <c r="H63" i="3"/>
  <c r="I63" i="3"/>
  <c r="J63" i="3"/>
  <c r="K63" i="3"/>
  <c r="L63" i="3"/>
  <c r="M63" i="3"/>
  <c r="N63" i="3"/>
  <c r="O63" i="3"/>
  <c r="P63" i="3"/>
  <c r="Q63" i="3"/>
  <c r="R63" i="3"/>
  <c r="S63" i="3"/>
  <c r="T63" i="3"/>
  <c r="U63" i="3"/>
  <c r="V63" i="3"/>
  <c r="W63" i="3"/>
  <c r="E29" i="3"/>
  <c r="E31" i="3" s="1"/>
  <c r="F29" i="3"/>
  <c r="F31" i="3" s="1"/>
  <c r="G29" i="3"/>
  <c r="G31" i="3" s="1"/>
  <c r="H29" i="3"/>
  <c r="H31" i="3" s="1"/>
  <c r="I29" i="3"/>
  <c r="I31" i="3" s="1"/>
  <c r="J29" i="3"/>
  <c r="J31" i="3" s="1"/>
  <c r="K29" i="3"/>
  <c r="K31" i="3" s="1"/>
  <c r="L29" i="3"/>
  <c r="L31" i="3" s="1"/>
  <c r="M29" i="3"/>
  <c r="M31" i="3" s="1"/>
  <c r="N29" i="3"/>
  <c r="N31" i="3" s="1"/>
  <c r="O29" i="3"/>
  <c r="O31" i="3" s="1"/>
  <c r="P29" i="3"/>
  <c r="P31" i="3" s="1"/>
  <c r="Q29" i="3"/>
  <c r="Q31" i="3" s="1"/>
  <c r="R29" i="3"/>
  <c r="R31" i="3" s="1"/>
  <c r="S29" i="3"/>
  <c r="S31" i="3" s="1"/>
  <c r="T29" i="3"/>
  <c r="T31" i="3" s="1"/>
  <c r="U29" i="3"/>
  <c r="U31" i="3" s="1"/>
  <c r="V29" i="3"/>
  <c r="V31" i="3" s="1"/>
  <c r="W29" i="3"/>
  <c r="W31" i="3" s="1"/>
  <c r="D23" i="3"/>
  <c r="D29" i="3"/>
  <c r="D31" i="3" s="1"/>
  <c r="E20" i="3"/>
  <c r="F20" i="3"/>
  <c r="G20" i="3"/>
  <c r="H20" i="3"/>
  <c r="I20" i="3"/>
  <c r="J20" i="3"/>
  <c r="K20" i="3"/>
  <c r="L20" i="3"/>
  <c r="M20" i="3"/>
  <c r="N20" i="3"/>
  <c r="O20" i="3"/>
  <c r="P20" i="3"/>
  <c r="Q20" i="3"/>
  <c r="R20" i="3"/>
  <c r="S20" i="3"/>
  <c r="T20" i="3"/>
  <c r="U20" i="3"/>
  <c r="V20" i="3"/>
  <c r="W20" i="3"/>
  <c r="E33" i="3"/>
  <c r="F33" i="3"/>
  <c r="G33" i="3"/>
  <c r="H33" i="3"/>
  <c r="I33" i="3"/>
  <c r="J33" i="3"/>
  <c r="K33" i="3"/>
  <c r="L33" i="3"/>
  <c r="M33" i="3"/>
  <c r="N33" i="3"/>
  <c r="O33" i="3"/>
  <c r="P33" i="3"/>
  <c r="Q33" i="3"/>
  <c r="R33" i="3"/>
  <c r="S33" i="3"/>
  <c r="T33" i="3"/>
  <c r="U33" i="3"/>
  <c r="V33" i="3"/>
  <c r="W33" i="3"/>
  <c r="W52" i="3" l="1"/>
  <c r="J54" i="3"/>
  <c r="W50" i="3"/>
  <c r="O51" i="3"/>
  <c r="J53" i="3"/>
  <c r="G52" i="3"/>
  <c r="F52" i="3"/>
  <c r="S50" i="3"/>
  <c r="O50" i="3"/>
  <c r="G50" i="3"/>
  <c r="R54" i="3"/>
  <c r="F54" i="3"/>
  <c r="O52" i="3"/>
  <c r="S51" i="3"/>
  <c r="R50" i="3"/>
  <c r="F50" i="3"/>
  <c r="N52" i="3"/>
  <c r="K50" i="3"/>
  <c r="G54" i="3"/>
  <c r="K51" i="3"/>
  <c r="V53" i="3"/>
  <c r="K52" i="3"/>
  <c r="E54" i="3"/>
  <c r="M52" i="3"/>
  <c r="I51" i="3"/>
  <c r="U54" i="3"/>
  <c r="S53" i="3"/>
  <c r="U53" i="3"/>
  <c r="I53" i="3"/>
  <c r="S54" i="3"/>
  <c r="W51" i="3"/>
  <c r="U50" i="3"/>
  <c r="Q50" i="3"/>
  <c r="M50" i="3"/>
  <c r="I50" i="3"/>
  <c r="E50" i="3"/>
  <c r="T54" i="3"/>
  <c r="P54" i="3"/>
  <c r="L54" i="3"/>
  <c r="H54" i="3"/>
  <c r="T50" i="3"/>
  <c r="P50" i="3"/>
  <c r="L50" i="3"/>
  <c r="H50" i="3"/>
  <c r="D33" i="3" l="1"/>
  <c r="D50" i="3" l="1"/>
  <c r="D53" i="3"/>
  <c r="D51" i="3"/>
  <c r="D52" i="3"/>
  <c r="D63" i="3"/>
  <c r="D20" i="3" l="1"/>
  <c r="D56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Crozet, Mathieu [EXTERNAL]</author>
    <author>Thomas DAUPHIN</author>
  </authors>
  <commentList>
    <comment ref="C41" authorId="0" shapeId="0" xr:uid="{4A0D41BC-5101-4360-BE9B-0FF6B0EAB9C9}">
      <text>
        <r>
          <rPr>
            <b/>
            <sz val="9"/>
            <color indexed="81"/>
            <rFont val="Tahoma"/>
            <family val="2"/>
          </rPr>
          <t>Crozet, Mathieu [EXTERNAL]: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43" authorId="1" shapeId="0" xr:uid="{2282BB97-2C3E-4347-9156-C15C31386A98}">
      <text>
        <r>
          <rPr>
            <b/>
            <sz val="9"/>
            <color indexed="81"/>
            <rFont val="Tahoma"/>
            <family val="2"/>
          </rPr>
          <t>Position 1 :</t>
        </r>
        <r>
          <rPr>
            <sz val="9"/>
            <color indexed="81"/>
            <rFont val="Tahoma"/>
            <family val="2"/>
          </rPr>
          <t xml:space="preserve"> Premier produit en retrait</t>
        </r>
        <r>
          <rPr>
            <b/>
            <sz val="9"/>
            <color indexed="81"/>
            <rFont val="Tahoma"/>
            <family val="2"/>
          </rPr>
          <t xml:space="preserve">
Position 2 : </t>
        </r>
        <r>
          <rPr>
            <sz val="9"/>
            <color indexed="81"/>
            <rFont val="Tahoma"/>
            <family val="2"/>
          </rPr>
          <t>Premier produit en avance</t>
        </r>
        <r>
          <rPr>
            <b/>
            <sz val="9"/>
            <color indexed="81"/>
            <rFont val="Tahoma"/>
            <family val="2"/>
          </rPr>
          <t xml:space="preserve">
Format A :</t>
        </r>
        <r>
          <rPr>
            <sz val="9"/>
            <color indexed="81"/>
            <rFont val="Tahoma"/>
            <family val="2"/>
          </rPr>
          <t xml:space="preserve"> Nombre de bouteilles identiques par couloir</t>
        </r>
        <r>
          <rPr>
            <b/>
            <sz val="9"/>
            <color indexed="81"/>
            <rFont val="Tahoma"/>
            <family val="2"/>
          </rPr>
          <t xml:space="preserve">
Format B : </t>
        </r>
        <r>
          <rPr>
            <sz val="9"/>
            <color indexed="81"/>
            <rFont val="Tahoma"/>
            <family val="2"/>
          </rPr>
          <t>Nombre de bouteilles différents par couloir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2" authorId="0" shapeId="0" xr:uid="{77262D0E-B8E9-4191-969B-8451CA327EAA}">
      <text>
        <r>
          <rPr>
            <b/>
            <sz val="9"/>
            <color indexed="81"/>
            <rFont val="Tahoma"/>
            <family val="2"/>
          </rPr>
          <t>Crozet, Mathieu [EXTERNAL]:</t>
        </r>
        <r>
          <rPr>
            <sz val="9"/>
            <color indexed="81"/>
            <rFont val="Tahoma"/>
            <family val="2"/>
          </rPr>
          <t xml:space="preserve">
La surlongueur se rajoute en plus du recouvrement en zone non imprimée sous le pack
</t>
        </r>
      </text>
    </comment>
  </commentList>
</comments>
</file>

<file path=xl/sharedStrings.xml><?xml version="1.0" encoding="utf-8"?>
<sst xmlns="http://schemas.openxmlformats.org/spreadsheetml/2006/main" count="211" uniqueCount="186">
  <si>
    <t>#1</t>
  </si>
  <si>
    <t>#2</t>
  </si>
  <si>
    <t>#3</t>
  </si>
  <si>
    <t>#4</t>
  </si>
  <si>
    <t>#5</t>
  </si>
  <si>
    <t>#6</t>
  </si>
  <si>
    <t>#7</t>
  </si>
  <si>
    <t>#8</t>
  </si>
  <si>
    <t>#9</t>
  </si>
  <si>
    <t>#10</t>
  </si>
  <si>
    <t>#11</t>
  </si>
  <si>
    <t>#12</t>
  </si>
  <si>
    <t>#13</t>
  </si>
  <si>
    <t>#14</t>
  </si>
  <si>
    <t>INJ DUAL</t>
  </si>
  <si>
    <t>M</t>
  </si>
  <si>
    <t>mm</t>
  </si>
  <si>
    <t>FILM IMPRIME</t>
  </si>
  <si>
    <t>NON</t>
  </si>
  <si>
    <t>ID Product</t>
  </si>
  <si>
    <t>#15</t>
  </si>
  <si>
    <t>#16</t>
  </si>
  <si>
    <t>Canaux</t>
  </si>
  <si>
    <t>Voute</t>
  </si>
  <si>
    <t>Ecartement suivant tunnel</t>
  </si>
  <si>
    <t>Position 1</t>
  </si>
  <si>
    <t>LONGI</t>
  </si>
  <si>
    <t>Format A</t>
  </si>
  <si>
    <t>Multipiste</t>
  </si>
  <si>
    <t>FILM</t>
  </si>
  <si>
    <t>DATAS Produits</t>
  </si>
  <si>
    <t>DATAS MACHINE</t>
  </si>
  <si>
    <t>Droite</t>
  </si>
  <si>
    <t>CONE ALU GALET</t>
  </si>
  <si>
    <t>2/1</t>
  </si>
  <si>
    <t>DONNEES PRODUITS</t>
  </si>
  <si>
    <t>DONNEES MACHINE</t>
  </si>
  <si>
    <t>Vrac</t>
  </si>
  <si>
    <t>Basse vitesse</t>
  </si>
  <si>
    <t>EvoFilm Access</t>
  </si>
  <si>
    <t>Les deux</t>
  </si>
  <si>
    <t>#17</t>
  </si>
  <si>
    <t>#18</t>
  </si>
  <si>
    <t>#19</t>
  </si>
  <si>
    <t>#20</t>
  </si>
  <si>
    <t>Okxsqdcq</t>
  </si>
  <si>
    <t>&amp;ugpm;Prptnzkik tlkz eutxoqiij</t>
  </si>
  <si>
    <t>(qchdavwmw qafq rqgpwq)&amp;xwrb;</t>
  </si>
  <si>
    <t>Ydar km yehuwfhmm</t>
  </si>
  <si>
    <t>Wiiv raplbtx</t>
  </si>
  <si>
    <t>Utihd wa yesyvfblg</t>
  </si>
  <si>
    <t>Ivad pf lgdakos</t>
  </si>
  <si>
    <t>Fqbw zz ejmv</t>
  </si>
  <si>
    <t>E zm zsjjixqf (ru)</t>
  </si>
  <si>
    <t xml:space="preserve">&amp;unvx;G zd hkewpdrc </t>
  </si>
  <si>
    <t>g'byniwm (ec)&amp;ygou;</t>
  </si>
  <si>
    <t>&amp;jend;Prjkd mw orqe</t>
  </si>
  <si>
    <t>utf F uf dgxvlzlj&amp;gpmi;</t>
  </si>
  <si>
    <t>&amp;kpyd;Yddfpnc (hc)</t>
  </si>
  <si>
    <t>Km gnxelsnaietyt ox ofwarn&amp;ibcj;</t>
  </si>
  <si>
    <t>&amp;wvwb;Tlwnvzr z'lgkkav (bi)</t>
  </si>
  <si>
    <t>Kp yvviyjydrvuab is qirfmb&amp;wpmt;</t>
  </si>
  <si>
    <t>&amp;wvhy;Ziymx mp fvfs</t>
  </si>
  <si>
    <t>byh kpsfrvb&amp;soyk;</t>
  </si>
  <si>
    <t>&amp;wadv;Cildg piyiwtn wfqmusx</t>
  </si>
  <si>
    <t>Dm rwgsvkpjjhjch lu wzddts&amp;aadj;</t>
  </si>
  <si>
    <t>B gcvglqeemh xlxcwlj (sg)</t>
  </si>
  <si>
    <t>A llms tieqqomfp ihibluy (tm)</t>
  </si>
  <si>
    <t>&amp;ctie;Vkigovm pyheumt</t>
  </si>
  <si>
    <t>hjhh sopogpw&amp;bcjs;</t>
  </si>
  <si>
    <t>Kzogswk dipn xjy terdwgy jmhf</t>
  </si>
  <si>
    <t>&amp;hxty;Uvzdurj kxhl ltx</t>
  </si>
  <si>
    <t>Gzljume - 00ln&amp;qsgx;</t>
  </si>
  <si>
    <t>Ykuhfvr e'jysdpl syxsreg nbbc</t>
  </si>
  <si>
    <t>&amp;klbl;Ckwxcry g'sxeudt (bbmmmaqk)</t>
  </si>
  <si>
    <t>Gmdeofm hzsc lzt - 22gz&amp;qaco;</t>
  </si>
  <si>
    <t>&amp;ozqp;Susvohj eigdwxm</t>
  </si>
  <si>
    <t>op lzzobsyvpv&amp;rkqh;</t>
  </si>
  <si>
    <t>&amp;wqwg;Iucppnc arltxw (hm)</t>
  </si>
  <si>
    <t>umln vcehvkhv&amp;sdoy;</t>
  </si>
  <si>
    <t>Jrxtfilttx (iv)</t>
  </si>
  <si>
    <t>Sbqkt ftgxrrqic izzr</t>
  </si>
  <si>
    <t>vgyob jwudyzxaf xdwwyv</t>
  </si>
  <si>
    <t>Ruhp kl ojdnuytn</t>
  </si>
  <si>
    <t>Qgfll bu uuajdgmb</t>
  </si>
  <si>
    <t>&amp;tvnb;Ezodiz ms hgclwvmy</t>
  </si>
  <si>
    <t>asnm md zavj&amp;ylcd;</t>
  </si>
  <si>
    <t>fibxmel xw lrxdn</t>
  </si>
  <si>
    <t>&amp;iljy;Glebfrczxld xpnrijc</t>
  </si>
  <si>
    <t>rm xvkg. Tq ipzmvx&amp;casr;</t>
  </si>
  <si>
    <t>Dvdhdxjkm</t>
  </si>
  <si>
    <t>Jtlrrksp bwm ecfov</t>
  </si>
  <si>
    <t>Imnnri whhbwlav</t>
  </si>
  <si>
    <t>Vzxpyh rn tqfh ti roelmwd</t>
  </si>
  <si>
    <t>Yklipe df fsfe he ryktx</t>
  </si>
  <si>
    <t>&amp;ekox;hguvbqs xotj</t>
  </si>
  <si>
    <t>jp xktmjwxmz&amp;gdwj;</t>
  </si>
  <si>
    <t>&amp;cmsy;Icphreby wdkb</t>
  </si>
  <si>
    <t>test</t>
  </si>
  <si>
    <t>fzqerfsd</t>
  </si>
  <si>
    <t>qsdqD</t>
  </si>
  <si>
    <t>Qsd</t>
  </si>
  <si>
    <t>dfsgf</t>
  </si>
  <si>
    <t>bvxchty</t>
  </si>
  <si>
    <t>l-ilkyj</t>
  </si>
  <si>
    <t>hgjkjhgf</t>
  </si>
  <si>
    <t>Sxq pgbrdh</t>
  </si>
  <si>
    <t>Hkvtba zukyyfq</t>
  </si>
  <si>
    <t>Trqz jd pzqfjnh</t>
  </si>
  <si>
    <t>Cadz bg rctwk</t>
  </si>
  <si>
    <t>Ezuemxx hkati</t>
  </si>
  <si>
    <t>Rwuc go mmeaxg</t>
  </si>
  <si>
    <t>Fkqy iw gdants</t>
  </si>
  <si>
    <t>Gpzh ranpkve</t>
  </si>
  <si>
    <t>BjeHcjt</t>
  </si>
  <si>
    <t>UfoNlmw Yzkfyz</t>
  </si>
  <si>
    <t>HxpHkib Lwkj Gwnam</t>
  </si>
  <si>
    <t>Uxdy zd sexzuy</t>
  </si>
  <si>
    <t>Swtjl</t>
  </si>
  <si>
    <t>Zwthwt</t>
  </si>
  <si>
    <t>VIOG LK SELPCEER</t>
  </si>
  <si>
    <t>Jmnwuh</t>
  </si>
  <si>
    <t>Janaea</t>
  </si>
  <si>
    <t>Dvkhkqg imlsieexo</t>
  </si>
  <si>
    <t>Jjydvbj rwlblcn pcjugislh</t>
  </si>
  <si>
    <t>Vhqdymo</t>
  </si>
  <si>
    <t>Aigjg yfdshfx</t>
  </si>
  <si>
    <t>Wfxah gsaxdce</t>
  </si>
  <si>
    <t>Fmmjrgwg utk mrgotbo</t>
  </si>
  <si>
    <t>Uggwjo</t>
  </si>
  <si>
    <t>Vnbvgd</t>
  </si>
  <si>
    <t>Wjn hkmo</t>
  </si>
  <si>
    <t>OUOW ARNBEEFV</t>
  </si>
  <si>
    <t>Czul</t>
  </si>
  <si>
    <t>Khwv</t>
  </si>
  <si>
    <t>GOBX AVKXBXRXW</t>
  </si>
  <si>
    <t>GYP</t>
  </si>
  <si>
    <t>Jynql Eiijzc</t>
  </si>
  <si>
    <t>Iks</t>
  </si>
  <si>
    <t>RPPAF WNGCPUJDJ</t>
  </si>
  <si>
    <t>Ohaqt</t>
  </si>
  <si>
    <t>Qmhtk</t>
  </si>
  <si>
    <t>Vcde. bc bgegwj</t>
  </si>
  <si>
    <t>QGBC EELXQIE</t>
  </si>
  <si>
    <t>Nqrf</t>
  </si>
  <si>
    <t>Zorwfacg</t>
  </si>
  <si>
    <t>SQKN RR UCYJ</t>
  </si>
  <si>
    <t>Dpjr</t>
  </si>
  <si>
    <t>Ixftljgy</t>
  </si>
  <si>
    <t>SPWOWOJNZLY TN UQVF</t>
  </si>
  <si>
    <t>GOFTU</t>
  </si>
  <si>
    <t>IHPBTEWP</t>
  </si>
  <si>
    <t>Hnludnfj yfy tyklf</t>
  </si>
  <si>
    <t>Gisdojpd 2</t>
  </si>
  <si>
    <t>Vamldimp 2</t>
  </si>
  <si>
    <t>IXOYYHLO KQZW ODKKFV</t>
  </si>
  <si>
    <t>FWO</t>
  </si>
  <si>
    <t>NLJ</t>
  </si>
  <si>
    <t>SCRP KNTIHI</t>
  </si>
  <si>
    <t>UZW</t>
  </si>
  <si>
    <t>VXWI</t>
  </si>
  <si>
    <t>RBRGSP</t>
  </si>
  <si>
    <t>VNVV FPWDTYV</t>
  </si>
  <si>
    <t>TOS</t>
  </si>
  <si>
    <t>sqdfsq</t>
  </si>
  <si>
    <t>Dqsd</t>
  </si>
  <si>
    <t>dfgserg</t>
  </si>
  <si>
    <t>dfgzr</t>
  </si>
  <si>
    <t>ndfghj,gh</t>
  </si>
  <si>
    <t>gukiretyu</t>
  </si>
  <si>
    <t>zrtyer</t>
  </si>
  <si>
    <t>e(-èy"(</t>
  </si>
  <si>
    <t>(-'(-</t>
  </si>
  <si>
    <t>thtykfgh,</t>
  </si>
  <si>
    <t>gjè_;ukrui</t>
  </si>
  <si>
    <t>,rèun-,è,io(è_nuethh</t>
  </si>
  <si>
    <t>sezrq</t>
  </si>
  <si>
    <t>rtvb</t>
  </si>
  <si>
    <t>acr</t>
  </si>
  <si>
    <t>ty'z(-èn</t>
  </si>
  <si>
    <t>gy(-,nz</t>
  </si>
  <si>
    <t>z'(bttv</t>
  </si>
  <si>
    <t>actat</t>
  </si>
  <si>
    <t>yoil:yilu</t>
  </si>
  <si>
    <t>à!:;,yys"'a</t>
  </si>
  <si>
    <t>sertk_-çot_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</si>
</sst>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0" tint="-4.9989318521683403E-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lightUp">
        <fgColor theme="9" tint="0.59996337778862885"/>
        <bgColor theme="0" tint="-4.9989318521683403E-2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0" fontId="6" fillId="6" borderId="13" xfId="0" applyFont="1" applyFill="1" applyBorder="1" applyAlignment="1">
      <alignment horizontal="center" vertical="center" wrapText="1"/>
    </xf>
    <xf numFmtId="0" fontId="6" fillId="4" borderId="4" xfId="0" quotePrefix="1" applyFont="1" applyFill="1" applyBorder="1" applyAlignment="1">
      <alignment horizontal="center" vertical="center" wrapText="1"/>
    </xf>
    <xf numFmtId="0" fontId="6" fillId="5" borderId="16" xfId="0" applyFont="1" applyFill="1" applyBorder="1" applyAlignment="1">
      <alignment horizontal="center" vertical="center" wrapText="1"/>
    </xf>
    <xf numFmtId="0" fontId="6" fillId="5" borderId="12" xfId="0" applyFont="1" applyFill="1" applyBorder="1" applyAlignment="1">
      <alignment horizontal="center" vertical="center" wrapText="1"/>
    </xf>
    <xf numFmtId="0" fontId="6" fillId="5" borderId="9" xfId="0" applyFont="1" applyFill="1" applyBorder="1" applyAlignment="1">
      <alignment horizontal="center" vertical="center" wrapText="1"/>
    </xf>
    <xf numFmtId="0" fontId="6" fillId="5" borderId="1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" fillId="0" borderId="0" xfId="0" applyFont="1" applyBorder="1" applyAlignment="1">
      <alignment wrapText="1"/>
    </xf>
    <xf numFmtId="0" fontId="6" fillId="5" borderId="15" xfId="0" applyFont="1" applyFill="1" applyBorder="1" applyAlignment="1">
      <alignment horizontal="center" wrapText="1"/>
    </xf>
    <xf numFmtId="0" fontId="6" fillId="5" borderId="14" xfId="0" applyFont="1" applyFill="1" applyBorder="1" applyAlignment="1">
      <alignment horizontal="center" vertical="center" wrapText="1"/>
    </xf>
    <xf numFmtId="0" fontId="6" fillId="5" borderId="28" xfId="0" applyFont="1" applyFill="1" applyBorder="1" applyAlignment="1">
      <alignment horizontal="center" vertical="center" wrapText="1"/>
    </xf>
    <xf numFmtId="0" fontId="6" fillId="5" borderId="25" xfId="0" applyFont="1" applyFill="1" applyBorder="1" applyAlignment="1">
      <alignment horizontal="center" vertical="center" wrapText="1"/>
    </xf>
    <xf numFmtId="0" fontId="6" fillId="5" borderId="29" xfId="0" applyFont="1" applyFill="1" applyBorder="1" applyAlignment="1">
      <alignment horizontal="center" vertical="center" wrapText="1"/>
    </xf>
    <xf numFmtId="0" fontId="1" fillId="0" borderId="0" xfId="0" applyFont="1" applyAlignment="1">
      <alignment wrapText="1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8" borderId="4" xfId="0" applyFont="1" applyFill="1" applyBorder="1" applyAlignment="1">
      <alignment horizontal="center" vertical="center" wrapText="1"/>
    </xf>
    <xf numFmtId="0" fontId="7" fillId="4" borderId="4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3" fillId="3" borderId="2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6" fillId="9" borderId="7" xfId="0" applyFont="1" applyFill="1" applyBorder="1" applyAlignment="1">
      <alignment horizontal="center" vertical="center" wrapText="1"/>
    </xf>
    <xf numFmtId="0" fontId="6" fillId="9" borderId="24" xfId="0" applyFont="1" applyFill="1" applyBorder="1" applyAlignment="1">
      <alignment horizontal="center" vertical="center" wrapText="1"/>
    </xf>
    <xf numFmtId="0" fontId="6" fillId="9" borderId="8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0" fontId="6" fillId="4" borderId="10" xfId="0" applyFont="1" applyFill="1" applyBorder="1" applyAlignment="1">
      <alignment horizontal="center" vertical="center" wrapText="1"/>
    </xf>
    <xf numFmtId="0" fontId="3" fillId="8" borderId="23" xfId="0" applyFont="1" applyFill="1" applyBorder="1" applyAlignment="1">
      <alignment horizontal="center" vertical="center" wrapText="1"/>
    </xf>
    <xf numFmtId="0" fontId="3" fillId="4" borderId="10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wrapText="1"/>
    </xf>
    <xf numFmtId="0" fontId="1" fillId="0" borderId="0" xfId="0" applyFont="1" applyAlignment="1">
      <alignment horizontal="center" wrapText="1"/>
    </xf>
    <xf numFmtId="0" fontId="1" fillId="0" borderId="30" xfId="0" applyFont="1" applyBorder="1" applyAlignment="1">
      <alignment horizontal="center" vertical="center" wrapText="1"/>
    </xf>
    <xf numFmtId="0" fontId="6" fillId="5" borderId="27" xfId="0" applyFont="1" applyFill="1" applyBorder="1" applyAlignment="1">
      <alignment horizontal="center" vertical="center" wrapText="1"/>
    </xf>
    <xf numFmtId="0" fontId="6" fillId="4" borderId="3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wrapText="1"/>
    </xf>
    <xf numFmtId="0" fontId="1" fillId="0" borderId="4" xfId="0" applyFont="1" applyBorder="1" applyAlignment="1">
      <alignment horizontal="center" wrapText="1"/>
    </xf>
    <xf numFmtId="0" fontId="1" fillId="0" borderId="4" xfId="0" applyFont="1" applyFill="1" applyBorder="1" applyAlignment="1">
      <alignment horizontal="center" vertical="center" wrapText="1"/>
    </xf>
    <xf numFmtId="0" fontId="6" fillId="5" borderId="11" xfId="0" applyFont="1" applyFill="1" applyBorder="1" applyAlignment="1">
      <alignment horizontal="center" wrapText="1"/>
    </xf>
    <xf numFmtId="0" fontId="6" fillId="5" borderId="2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center" wrapText="1"/>
    </xf>
    <xf numFmtId="0" fontId="10" fillId="7" borderId="3" xfId="0" applyFont="1" applyFill="1" applyBorder="1" applyAlignment="1">
      <alignment horizontal="center" wrapText="1"/>
    </xf>
    <xf numFmtId="0" fontId="10" fillId="7" borderId="0" xfId="0" applyFont="1" applyFill="1" applyBorder="1" applyAlignment="1">
      <alignment horizontal="center" wrapText="1"/>
    </xf>
    <xf numFmtId="0" fontId="10" fillId="7" borderId="32" xfId="0" applyFont="1" applyFill="1" applyBorder="1" applyAlignment="1">
      <alignment horizontal="center" wrapText="1"/>
    </xf>
    <xf numFmtId="0" fontId="10" fillId="7" borderId="33" xfId="0" applyFont="1" applyFill="1" applyBorder="1" applyAlignment="1">
      <alignment horizontal="center" wrapText="1"/>
    </xf>
    <xf numFmtId="0" fontId="1" fillId="0" borderId="0" xfId="0" applyFont="1" applyAlignment="1">
      <alignment horizontal="center" wrapText="1"/>
    </xf>
    <xf numFmtId="0" fontId="1" fillId="0" borderId="12" xfId="0" applyFont="1" applyBorder="1" applyAlignment="1">
      <alignment horizontal="center" wrapText="1"/>
    </xf>
    <xf numFmtId="0" fontId="1" fillId="0" borderId="13" xfId="0" applyFont="1" applyBorder="1" applyAlignment="1">
      <alignment horizontal="center" wrapText="1"/>
    </xf>
    <xf numFmtId="0" fontId="1" fillId="0" borderId="14" xfId="0" applyFont="1" applyBorder="1" applyAlignment="1">
      <alignment horizontal="center" wrapText="1"/>
    </xf>
    <xf numFmtId="0" fontId="11" fillId="7" borderId="12" xfId="0" applyFont="1" applyFill="1" applyBorder="1" applyAlignment="1">
      <alignment horizontal="center" vertical="center" textRotation="90" wrapText="1"/>
    </xf>
    <xf numFmtId="0" fontId="11" fillId="7" borderId="13" xfId="0" applyFont="1" applyFill="1" applyBorder="1" applyAlignment="1">
      <alignment horizontal="center" vertical="center" textRotation="90" wrapText="1"/>
    </xf>
    <xf numFmtId="0" fontId="11" fillId="7" borderId="17" xfId="0" applyFont="1" applyFill="1" applyBorder="1" applyAlignment="1">
      <alignment horizontal="center" vertical="center" textRotation="90" wrapText="1"/>
    </xf>
    <xf numFmtId="0" fontId="1" fillId="0" borderId="18" xfId="0" applyFont="1" applyBorder="1" applyAlignment="1">
      <alignment horizontal="center" wrapText="1"/>
    </xf>
    <xf numFmtId="0" fontId="1" fillId="0" borderId="26" xfId="0" applyFont="1" applyBorder="1" applyAlignment="1">
      <alignment horizont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wrapText="1"/>
    </xf>
    <xf numFmtId="0" fontId="1" fillId="0" borderId="27" xfId="0" applyFont="1" applyBorder="1" applyAlignment="1">
      <alignment horizontal="center" wrapText="1"/>
    </xf>
    <xf numFmtId="0" fontId="11" fillId="7" borderId="15" xfId="0" applyFont="1" applyFill="1" applyBorder="1" applyAlignment="1">
      <alignment horizontal="center" vertical="center" wrapText="1"/>
    </xf>
    <xf numFmtId="0" fontId="11" fillId="7" borderId="26" xfId="0" applyFont="1" applyFill="1" applyBorder="1" applyAlignment="1">
      <alignment horizontal="center" vertical="center" wrapText="1"/>
    </xf>
    <xf numFmtId="0" fontId="11" fillId="7" borderId="27" xfId="0" applyFont="1" applyFill="1" applyBorder="1" applyAlignment="1">
      <alignment horizontal="center" vertical="center" wrapText="1"/>
    </xf>
    <xf numFmtId="0" fontId="11" fillId="7" borderId="16" xfId="0" applyFont="1" applyFill="1" applyBorder="1" applyAlignment="1">
      <alignment horizontal="center" vertical="center" wrapText="1"/>
    </xf>
    <xf numFmtId="0" fontId="11" fillId="7" borderId="13" xfId="0" applyFont="1" applyFill="1" applyBorder="1" applyAlignment="1">
      <alignment horizontal="center" vertical="center" wrapText="1"/>
    </xf>
    <xf numFmtId="0" fontId="11" fillId="7" borderId="14" xfId="0" applyFont="1" applyFill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9" fillId="7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8" fillId="7" borderId="0" xfId="0" applyFont="1" applyFill="1" applyAlignment="1">
      <alignment horizontal="center" vertical="center"/>
    </xf>
  </cellXfs>
  <cellStyles count="1">
    <cellStyle name="Normal" xfId="0" builtinId="0"/>
  </cellStyles>
  <dxfs count="12">
    <dxf>
      <font>
        <color theme="0" tint="-0.24994659260841701"/>
      </font>
      <fill>
        <patternFill patternType="lightUp">
          <fgColor rgb="FFFF0000"/>
          <bgColor theme="0" tint="-0.24994659260841701"/>
        </patternFill>
      </fill>
    </dxf>
    <dxf>
      <font>
        <color theme="0" tint="-0.24994659260841701"/>
      </font>
      <fill>
        <patternFill patternType="lightUp">
          <fgColor rgb="FFFF0000"/>
          <bgColor theme="0" tint="-0.24994659260841701"/>
        </patternFill>
      </fill>
    </dxf>
    <dxf>
      <font>
        <color theme="0" tint="-0.24994659260841701"/>
      </font>
      <fill>
        <patternFill patternType="lightUp">
          <fgColor rgb="FFFF0000"/>
          <bgColor theme="0" tint="-0.24994659260841701"/>
        </patternFill>
      </fill>
    </dxf>
    <dxf>
      <font>
        <color theme="0" tint="-0.24994659260841701"/>
      </font>
      <fill>
        <patternFill patternType="lightUp">
          <fgColor rgb="FFFF0000"/>
          <bgColor theme="0" tint="-0.14996795556505021"/>
        </patternFill>
      </fill>
    </dxf>
    <dxf>
      <font>
        <color theme="0" tint="-0.24994659260841701"/>
      </font>
      <fill>
        <patternFill patternType="lightUp">
          <fgColor rgb="FFFF0000"/>
          <bgColor theme="0" tint="-0.24994659260841701"/>
        </patternFill>
      </fill>
    </dxf>
    <dxf>
      <font>
        <color theme="0" tint="-0.24994659260841701"/>
      </font>
      <fill>
        <patternFill patternType="lightUp">
          <fgColor rgb="FFFF0000"/>
          <bgColor theme="0" tint="-0.14996795556505021"/>
        </patternFill>
      </fill>
    </dxf>
    <dxf>
      <font>
        <color theme="0" tint="-0.24994659260841701"/>
      </font>
      <fill>
        <patternFill patternType="lightUp">
          <fgColor rgb="FFFF0000"/>
          <bgColor theme="0" tint="-0.14996795556505021"/>
        </patternFill>
      </fill>
    </dxf>
    <dxf>
      <font>
        <color theme="0" tint="-0.24994659260841701"/>
      </font>
      <fill>
        <patternFill patternType="lightUp">
          <fgColor rgb="FFFF0000"/>
          <bgColor theme="0" tint="-0.14996795556505021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</dxfs>
  <tableStyles count="0" defaultTableStyle="TableStyleMedium2" defaultPivotStyle="PivotStyleMedium9"/>
  <colors>
    <mruColors>
      <color rgb="FFFF4F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76200</xdr:colOff>
          <xdr:row>2</xdr:row>
          <xdr:rowOff>9525</xdr:rowOff>
        </xdr:from>
        <xdr:to>
          <xdr:col>22</xdr:col>
          <xdr:colOff>628650</xdr:colOff>
          <xdr:row>4</xdr:row>
          <xdr:rowOff>247650</xdr:rowOff>
        </xdr:to>
        <xdr:sp macro="" textlink="">
          <xdr:nvSpPr>
            <xdr:cNvPr id="1105" name="Button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RECUPERATION DONNEES DEPUIS BEST ESTIMATE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581025</xdr:colOff>
          <xdr:row>2</xdr:row>
          <xdr:rowOff>0</xdr:rowOff>
        </xdr:from>
        <xdr:to>
          <xdr:col>19</xdr:col>
          <xdr:colOff>295275</xdr:colOff>
          <xdr:row>4</xdr:row>
          <xdr:rowOff>180975</xdr:rowOff>
        </xdr:to>
        <xdr:sp macro="" textlink="">
          <xdr:nvSpPr>
            <xdr:cNvPr id="1106" name="Clear_Btn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0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Clear text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cdom.lan\dfs\FR-LSX\Processus\Echanges_BEM_Affaires\99_45XXX%20-%20AFFAIRES\02_Selection\SDR\2018-03-15_Outil%20de%20d&#233;finition%20des%20doigts%20et%20convoyeurs%20de%20SD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choix convoyeur"/>
      <sheetName val="Feuil1"/>
      <sheetName val="Datas"/>
      <sheetName val="Convoyeur SDR VFA"/>
      <sheetName val="2018-03-15_Outil de définition "/>
    </sheetNames>
    <sheetDataSet>
      <sheetData sheetId="0"/>
      <sheetData sheetId="1"/>
      <sheetData sheetId="2">
        <row r="2">
          <cell r="B2">
            <v>5</v>
          </cell>
        </row>
        <row r="4">
          <cell r="B4">
            <v>3</v>
          </cell>
        </row>
        <row r="8">
          <cell r="B8">
            <v>2</v>
          </cell>
        </row>
        <row r="9">
          <cell r="B9">
            <v>1</v>
          </cell>
        </row>
      </sheetData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8CD4E3-74EC-4909-8A14-07DE61C8D5CB}">
  <sheetPr codeName="Data_General">
    <tabColor rgb="FF7030A0"/>
  </sheetPr>
  <dimension ref="A1:AQ67"/>
  <sheetViews>
    <sheetView tabSelected="1" zoomScale="85" zoomScaleNormal="85" workbookViewId="0">
      <selection activeCell="O6" sqref="O6"/>
    </sheetView>
  </sheetViews>
  <sheetFormatPr baseColWidth="10" defaultColWidth="9.140625" defaultRowHeight="11.25" x14ac:dyDescent="0.2"/>
  <cols>
    <col min="1" max="1" width="12.7109375" style="24" customWidth="1"/>
    <col min="2" max="2" width="12.42578125" style="24" customWidth="1"/>
    <col min="3" max="3" width="24" style="24" customWidth="1"/>
    <col min="4" max="19" width="10.5703125" style="17" customWidth="1"/>
    <col min="20" max="23" width="10.5703125" style="24" customWidth="1"/>
    <col min="24" max="43" width="7.85546875" style="24" customWidth="1"/>
    <col min="44" max="53" width="10.7109375" style="24" customWidth="1"/>
    <col min="54" max="16384" width="9.140625" style="24"/>
  </cols>
  <sheetData>
    <row r="1" spans="1:43" ht="33" customHeight="1" x14ac:dyDescent="0.35">
      <c r="A1" s="57" t="s">
        <v>36</v>
      </c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8"/>
      <c r="W1" s="58"/>
    </row>
    <row r="2" spans="1:43" x14ac:dyDescent="0.2">
      <c r="A2" s="25" t="s">
        <v>106</v>
      </c>
      <c r="B2" s="56"/>
      <c r="C2" s="56"/>
      <c r="D2" s="26" t="s">
        <v>180</v>
      </c>
      <c r="E2" s="31">
        <v>1700</v>
      </c>
      <c r="G2" s="61"/>
      <c r="H2" s="61"/>
      <c r="I2" s="24"/>
      <c r="J2" s="24"/>
    </row>
    <row r="3" spans="1:43" x14ac:dyDescent="0.2">
      <c r="A3" s="25" t="s">
        <v>107</v>
      </c>
      <c r="B3" s="56"/>
      <c r="C3" s="56"/>
      <c r="D3" s="26" t="s">
        <v>181</v>
      </c>
      <c r="E3" s="31" t="s">
        <v>38</v>
      </c>
      <c r="G3" s="61"/>
      <c r="H3" s="61"/>
      <c r="I3" s="24"/>
      <c r="J3" s="24"/>
    </row>
    <row r="4" spans="1:43" ht="11.25" customHeight="1" x14ac:dyDescent="0.2">
      <c r="A4" s="25" t="s">
        <v>108</v>
      </c>
      <c r="B4" s="31" t="s">
        <v>39</v>
      </c>
      <c r="C4" s="52"/>
      <c r="D4" s="26" t="s">
        <v>182</v>
      </c>
      <c r="E4" s="31" t="s">
        <v>33</v>
      </c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</row>
    <row r="5" spans="1:43" ht="24.75" customHeight="1" x14ac:dyDescent="0.2">
      <c r="A5" s="25" t="s">
        <v>109</v>
      </c>
      <c r="B5" s="31" t="s">
        <v>14</v>
      </c>
      <c r="C5" s="53"/>
      <c r="D5" s="26" t="s">
        <v>183</v>
      </c>
      <c r="E5" s="51">
        <v>2</v>
      </c>
      <c r="G5" s="61"/>
      <c r="H5" s="61"/>
      <c r="I5" s="24"/>
      <c r="J5" s="24"/>
    </row>
    <row r="6" spans="1:43" ht="22.5" customHeight="1" x14ac:dyDescent="0.2">
      <c r="A6" s="25" t="s">
        <v>110</v>
      </c>
      <c r="B6" s="31" t="s">
        <v>15</v>
      </c>
      <c r="C6" s="53"/>
      <c r="D6" s="46" t="s">
        <v>184</v>
      </c>
      <c r="E6" s="31" t="s">
        <v>40</v>
      </c>
      <c r="G6" s="61"/>
      <c r="H6" s="61"/>
      <c r="I6" s="24"/>
      <c r="J6" s="24"/>
    </row>
    <row r="7" spans="1:43" x14ac:dyDescent="0.2">
      <c r="A7" s="25" t="s">
        <v>111</v>
      </c>
      <c r="B7" s="31" t="s">
        <v>22</v>
      </c>
      <c r="C7" s="53"/>
      <c r="D7" s="24" t="s">
        <v>185</v>
      </c>
      <c r="E7" s="24">
        <v>6</v>
      </c>
      <c r="G7" s="61"/>
      <c r="H7" s="61"/>
      <c r="I7" s="61"/>
      <c r="J7" s="61"/>
    </row>
    <row r="8" spans="1:43" x14ac:dyDescent="0.2">
      <c r="A8" s="25" t="s">
        <v>112</v>
      </c>
      <c r="B8" s="31" t="s">
        <v>32</v>
      </c>
      <c r="C8" s="53"/>
    </row>
    <row r="9" spans="1:43" x14ac:dyDescent="0.2">
      <c r="A9" s="18"/>
      <c r="B9" s="18"/>
      <c r="C9" s="18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</row>
    <row r="10" spans="1:43" ht="21.75" customHeight="1" thickBot="1" x14ac:dyDescent="0.4">
      <c r="A10" s="59" t="s">
        <v>35</v>
      </c>
      <c r="B10" s="60"/>
      <c r="C10" s="60"/>
      <c r="D10" s="60"/>
      <c r="E10" s="60"/>
      <c r="F10" s="60"/>
      <c r="G10" s="60"/>
      <c r="H10" s="60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27"/>
    </row>
    <row r="11" spans="1:43" ht="15.75" customHeight="1" thickBot="1" x14ac:dyDescent="0.25">
      <c r="A11" s="54" t="s">
        <v>19</v>
      </c>
      <c r="B11" s="55"/>
      <c r="C11" s="19" t="s">
        <v>45</v>
      </c>
      <c r="D11" s="28" t="s">
        <v>0</v>
      </c>
      <c r="E11" s="29" t="s">
        <v>1</v>
      </c>
      <c r="F11" s="29" t="s">
        <v>2</v>
      </c>
      <c r="G11" s="29" t="s">
        <v>3</v>
      </c>
      <c r="H11" s="29" t="s">
        <v>4</v>
      </c>
      <c r="I11" s="29" t="s">
        <v>5</v>
      </c>
      <c r="J11" s="29" t="s">
        <v>6</v>
      </c>
      <c r="K11" s="29" t="s">
        <v>7</v>
      </c>
      <c r="L11" s="29" t="s">
        <v>8</v>
      </c>
      <c r="M11" s="29" t="s">
        <v>9</v>
      </c>
      <c r="N11" s="29" t="s">
        <v>10</v>
      </c>
      <c r="O11" s="29" t="s">
        <v>11</v>
      </c>
      <c r="P11" s="29" t="s">
        <v>12</v>
      </c>
      <c r="Q11" s="29" t="s">
        <v>13</v>
      </c>
      <c r="R11" s="29" t="s">
        <v>20</v>
      </c>
      <c r="S11" s="29" t="s">
        <v>21</v>
      </c>
      <c r="T11" s="29" t="s">
        <v>41</v>
      </c>
      <c r="U11" s="29" t="s">
        <v>42</v>
      </c>
      <c r="V11" s="29" t="s">
        <v>43</v>
      </c>
      <c r="W11" s="29" t="s">
        <v>44</v>
      </c>
    </row>
    <row r="12" spans="1:43" ht="24.75" customHeight="1" x14ac:dyDescent="0.2">
      <c r="A12" s="65" t="s">
        <v>98</v>
      </c>
      <c r="B12" s="68" t="s">
        <v>99</v>
      </c>
      <c r="C12" s="13" t="s">
        <v>46</v>
      </c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</row>
    <row r="13" spans="1:43" ht="15.75" customHeight="1" x14ac:dyDescent="0.2">
      <c r="A13" s="66"/>
      <c r="B13" s="69"/>
      <c r="C13" s="9" t="s">
        <v>47</v>
      </c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</row>
    <row r="14" spans="1:43" ht="15.75" customHeight="1" x14ac:dyDescent="0.2">
      <c r="A14" s="66"/>
      <c r="B14" s="69"/>
      <c r="C14" s="9" t="s">
        <v>48</v>
      </c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</row>
    <row r="15" spans="1:43" ht="15.75" customHeight="1" x14ac:dyDescent="0.2">
      <c r="A15" s="66"/>
      <c r="B15" s="69"/>
      <c r="C15" s="9" t="s">
        <v>49</v>
      </c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</row>
    <row r="16" spans="1:43" ht="15.75" customHeight="1" x14ac:dyDescent="0.2">
      <c r="A16" s="66"/>
      <c r="B16" s="69"/>
      <c r="C16" s="9" t="s">
        <v>50</v>
      </c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</row>
    <row r="17" spans="1:23" ht="15.75" customHeight="1" x14ac:dyDescent="0.2">
      <c r="A17" s="66"/>
      <c r="B17" s="69"/>
      <c r="C17" s="9" t="s">
        <v>51</v>
      </c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</row>
    <row r="18" spans="1:23" ht="15.75" customHeight="1" x14ac:dyDescent="0.2">
      <c r="A18" s="66"/>
      <c r="B18" s="69"/>
      <c r="C18" s="9" t="s">
        <v>52</v>
      </c>
      <c r="D18" s="32">
        <v>66.7</v>
      </c>
      <c r="E18" s="32">
        <v>69</v>
      </c>
      <c r="F18" s="32">
        <v>58</v>
      </c>
      <c r="G18" s="32">
        <v>66.7</v>
      </c>
      <c r="H18" s="32">
        <v>69</v>
      </c>
      <c r="I18" s="32">
        <v>58</v>
      </c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</row>
    <row r="19" spans="1:23" ht="24" customHeight="1" x14ac:dyDescent="0.2">
      <c r="A19" s="66"/>
      <c r="B19" s="69"/>
      <c r="C19" s="9" t="s">
        <v>53</v>
      </c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</row>
    <row r="20" spans="1:23" ht="24" customHeight="1" x14ac:dyDescent="0.2">
      <c r="A20" s="66"/>
      <c r="B20" s="69"/>
      <c r="C20" s="9" t="s">
        <v>54</v>
      </c>
      <c r="D20" s="33" t="b">
        <f>IF(OR(D$18="",D$19=""),FALSE,IF(D$19&gt;D$18,FALSE,(D$18-D$19)/2))</f>
        <v>0</v>
      </c>
      <c r="E20" s="33" t="b">
        <f t="shared" ref="E20:W20" si="0">IF(OR(E$18="",E$19=""),FALSE,IF(E$19&gt;E$18,FALSE,(E$18-E$19)/2))</f>
        <v>0</v>
      </c>
      <c r="F20" s="33" t="b">
        <f t="shared" si="0"/>
        <v>0</v>
      </c>
      <c r="G20" s="33" t="b">
        <f t="shared" si="0"/>
        <v>0</v>
      </c>
      <c r="H20" s="33" t="b">
        <f t="shared" si="0"/>
        <v>0</v>
      </c>
      <c r="I20" s="33" t="b">
        <f t="shared" si="0"/>
        <v>0</v>
      </c>
      <c r="J20" s="33" t="b">
        <f t="shared" si="0"/>
        <v>0</v>
      </c>
      <c r="K20" s="33" t="b">
        <f t="shared" si="0"/>
        <v>0</v>
      </c>
      <c r="L20" s="33" t="b">
        <f t="shared" si="0"/>
        <v>0</v>
      </c>
      <c r="M20" s="33" t="b">
        <f t="shared" si="0"/>
        <v>0</v>
      </c>
      <c r="N20" s="33" t="b">
        <f t="shared" si="0"/>
        <v>0</v>
      </c>
      <c r="O20" s="33" t="b">
        <f t="shared" si="0"/>
        <v>0</v>
      </c>
      <c r="P20" s="33" t="b">
        <f t="shared" si="0"/>
        <v>0</v>
      </c>
      <c r="Q20" s="33" t="b">
        <f t="shared" si="0"/>
        <v>0</v>
      </c>
      <c r="R20" s="33" t="b">
        <f t="shared" si="0"/>
        <v>0</v>
      </c>
      <c r="S20" s="33" t="b">
        <f t="shared" si="0"/>
        <v>0</v>
      </c>
      <c r="T20" s="33" t="b">
        <f t="shared" si="0"/>
        <v>0</v>
      </c>
      <c r="U20" s="33" t="b">
        <f t="shared" si="0"/>
        <v>0</v>
      </c>
      <c r="V20" s="33" t="b">
        <f t="shared" si="0"/>
        <v>0</v>
      </c>
      <c r="W20" s="33" t="b">
        <f t="shared" si="0"/>
        <v>0</v>
      </c>
    </row>
    <row r="21" spans="1:23" ht="24" customHeight="1" x14ac:dyDescent="0.2">
      <c r="A21" s="66"/>
      <c r="B21" s="69"/>
      <c r="C21" s="9" t="s">
        <v>55</v>
      </c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</row>
    <row r="22" spans="1:23" ht="24" customHeight="1" x14ac:dyDescent="0.2">
      <c r="A22" s="66"/>
      <c r="B22" s="69"/>
      <c r="C22" s="9" t="s">
        <v>56</v>
      </c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</row>
    <row r="23" spans="1:23" ht="24" customHeight="1" x14ac:dyDescent="0.2">
      <c r="A23" s="66"/>
      <c r="B23" s="69"/>
      <c r="C23" s="9" t="s">
        <v>57</v>
      </c>
      <c r="D23" s="33" t="b">
        <f>IF(OR(D$21="",D$22=""),FALSE,(D$21-D$22)/2)</f>
        <v>0</v>
      </c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</row>
    <row r="24" spans="1:23" ht="24" customHeight="1" x14ac:dyDescent="0.2">
      <c r="A24" s="66"/>
      <c r="B24" s="69"/>
      <c r="C24" s="9" t="s">
        <v>58</v>
      </c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</row>
    <row r="25" spans="1:23" ht="15.75" customHeight="1" x14ac:dyDescent="0.2">
      <c r="A25" s="66"/>
      <c r="B25" s="69"/>
      <c r="C25" s="9" t="s">
        <v>59</v>
      </c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</row>
    <row r="26" spans="1:23" ht="15.75" customHeight="1" x14ac:dyDescent="0.2">
      <c r="A26" s="66"/>
      <c r="B26" s="69"/>
      <c r="C26" s="9" t="s">
        <v>60</v>
      </c>
      <c r="D26" s="32"/>
      <c r="E26" s="32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</row>
    <row r="27" spans="1:23" x14ac:dyDescent="0.2">
      <c r="A27" s="66"/>
      <c r="B27" s="69"/>
      <c r="C27" s="9" t="s">
        <v>61</v>
      </c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</row>
    <row r="28" spans="1:23" ht="20.25" customHeight="1" x14ac:dyDescent="0.2">
      <c r="A28" s="66"/>
      <c r="B28" s="69"/>
      <c r="C28" s="9" t="s">
        <v>62</v>
      </c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</row>
    <row r="29" spans="1:23" ht="24.75" customHeight="1" x14ac:dyDescent="0.2">
      <c r="A29" s="66"/>
      <c r="B29" s="69"/>
      <c r="C29" s="9" t="s">
        <v>63</v>
      </c>
      <c r="D29" s="35" t="b">
        <f>IF(OR(D$27&lt;&gt;"",D$28&lt;&gt;""),IF(D$28="",D$27-15,D$28),FALSE)</f>
        <v>0</v>
      </c>
      <c r="E29" s="35" t="b">
        <f t="shared" ref="E29:W29" si="1">IF(OR(E$27&lt;&gt;"",E$28&lt;&gt;""),IF(E$28="",E$27-15,E$28),FALSE)</f>
        <v>0</v>
      </c>
      <c r="F29" s="35" t="b">
        <f t="shared" si="1"/>
        <v>0</v>
      </c>
      <c r="G29" s="35" t="b">
        <f t="shared" si="1"/>
        <v>0</v>
      </c>
      <c r="H29" s="35" t="b">
        <f t="shared" si="1"/>
        <v>0</v>
      </c>
      <c r="I29" s="35" t="b">
        <f t="shared" si="1"/>
        <v>0</v>
      </c>
      <c r="J29" s="35" t="b">
        <f t="shared" si="1"/>
        <v>0</v>
      </c>
      <c r="K29" s="35" t="b">
        <f t="shared" si="1"/>
        <v>0</v>
      </c>
      <c r="L29" s="35" t="b">
        <f t="shared" si="1"/>
        <v>0</v>
      </c>
      <c r="M29" s="35" t="b">
        <f t="shared" si="1"/>
        <v>0</v>
      </c>
      <c r="N29" s="35" t="b">
        <f t="shared" si="1"/>
        <v>0</v>
      </c>
      <c r="O29" s="35" t="b">
        <f t="shared" si="1"/>
        <v>0</v>
      </c>
      <c r="P29" s="35" t="b">
        <f t="shared" si="1"/>
        <v>0</v>
      </c>
      <c r="Q29" s="35" t="b">
        <f t="shared" si="1"/>
        <v>0</v>
      </c>
      <c r="R29" s="35" t="b">
        <f t="shared" si="1"/>
        <v>0</v>
      </c>
      <c r="S29" s="35" t="b">
        <f t="shared" si="1"/>
        <v>0</v>
      </c>
      <c r="T29" s="35" t="b">
        <f t="shared" si="1"/>
        <v>0</v>
      </c>
      <c r="U29" s="35" t="b">
        <f t="shared" si="1"/>
        <v>0</v>
      </c>
      <c r="V29" s="35" t="b">
        <f t="shared" si="1"/>
        <v>0</v>
      </c>
      <c r="W29" s="35" t="b">
        <f t="shared" si="1"/>
        <v>0</v>
      </c>
    </row>
    <row r="30" spans="1:23" ht="26.25" customHeight="1" x14ac:dyDescent="0.2">
      <c r="A30" s="66"/>
      <c r="B30" s="69"/>
      <c r="C30" s="9" t="s">
        <v>64</v>
      </c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</row>
    <row r="31" spans="1:23" ht="24.75" customHeight="1" x14ac:dyDescent="0.2">
      <c r="A31" s="66"/>
      <c r="B31" s="69"/>
      <c r="C31" s="10" t="s">
        <v>65</v>
      </c>
      <c r="D31" s="35" t="b">
        <f>IF(OR(D$27="",D$29=""),FALSE,D$29-20)</f>
        <v>0</v>
      </c>
      <c r="E31" s="35" t="b">
        <f t="shared" ref="E31:W31" si="2">IF(OR(E$27="",E$29=""),FALSE,E$29-20)</f>
        <v>0</v>
      </c>
      <c r="F31" s="35" t="b">
        <f t="shared" si="2"/>
        <v>0</v>
      </c>
      <c r="G31" s="35" t="b">
        <f t="shared" si="2"/>
        <v>0</v>
      </c>
      <c r="H31" s="35" t="b">
        <f t="shared" si="2"/>
        <v>0</v>
      </c>
      <c r="I31" s="35" t="b">
        <f t="shared" si="2"/>
        <v>0</v>
      </c>
      <c r="J31" s="35" t="b">
        <f t="shared" si="2"/>
        <v>0</v>
      </c>
      <c r="K31" s="35" t="b">
        <f t="shared" si="2"/>
        <v>0</v>
      </c>
      <c r="L31" s="35" t="b">
        <f t="shared" si="2"/>
        <v>0</v>
      </c>
      <c r="M31" s="35" t="b">
        <f t="shared" si="2"/>
        <v>0</v>
      </c>
      <c r="N31" s="35" t="b">
        <f t="shared" si="2"/>
        <v>0</v>
      </c>
      <c r="O31" s="35" t="b">
        <f t="shared" si="2"/>
        <v>0</v>
      </c>
      <c r="P31" s="35" t="b">
        <f t="shared" si="2"/>
        <v>0</v>
      </c>
      <c r="Q31" s="35" t="b">
        <f t="shared" si="2"/>
        <v>0</v>
      </c>
      <c r="R31" s="35" t="b">
        <f t="shared" si="2"/>
        <v>0</v>
      </c>
      <c r="S31" s="35" t="b">
        <f t="shared" si="2"/>
        <v>0</v>
      </c>
      <c r="T31" s="35" t="b">
        <f t="shared" si="2"/>
        <v>0</v>
      </c>
      <c r="U31" s="35" t="b">
        <f t="shared" si="2"/>
        <v>0</v>
      </c>
      <c r="V31" s="35" t="b">
        <f t="shared" si="2"/>
        <v>0</v>
      </c>
      <c r="W31" s="35" t="b">
        <f t="shared" si="2"/>
        <v>0</v>
      </c>
    </row>
    <row r="32" spans="1:23" ht="24.75" customHeight="1" x14ac:dyDescent="0.2">
      <c r="A32" s="66"/>
      <c r="B32" s="69"/>
      <c r="C32" s="9" t="s">
        <v>66</v>
      </c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</row>
    <row r="33" spans="1:23" ht="24.75" customHeight="1" x14ac:dyDescent="0.2">
      <c r="A33" s="66"/>
      <c r="B33" s="69"/>
      <c r="C33" s="9" t="s">
        <v>67</v>
      </c>
      <c r="D33" s="35" t="b">
        <f>IF(D$13='DATA-GLOBAL'!$D$13,D$27,IF(COUNTA(D$27)=0,FALSE,IF(COUNTA(D$16)=1,IF(D32&lt;&gt;"",D27+D32,_xlfn.XLOOKUP(D$16,'DATA-GLOBAL'!$A$25:$A$26,'DATA-GLOBAL'!$B$25:$B$26)+D$27),FALSE)))</f>
        <v>0</v>
      </c>
      <c r="E33" s="35" t="b">
        <f>IF(E$13='DATA-GLOBAL'!$D$13,E$27,IF(COUNTA(E$27)=0,FALSE,IF(COUNTA(E$16)=1,IF(E32&lt;&gt;"",E27+E32,_xlfn.XLOOKUP(E$16,'DATA-GLOBAL'!$A$25:$A$26,'DATA-GLOBAL'!$B$25:$B$26)+E$27),FALSE)))</f>
        <v>0</v>
      </c>
      <c r="F33" s="35" t="b">
        <f>IF(F$13='DATA-GLOBAL'!$D$13,F$27,IF(COUNTA(F$27)=0,FALSE,IF(COUNTA(F$16)=1,IF(F32&lt;&gt;"",F27+F32,_xlfn.XLOOKUP(F$16,'DATA-GLOBAL'!$A$25:$A$26,'DATA-GLOBAL'!$B$25:$B$26)+F$27),FALSE)))</f>
        <v>0</v>
      </c>
      <c r="G33" s="35" t="b">
        <f>IF(G$13='DATA-GLOBAL'!$D$13,G$27,IF(COUNTA(G$27)=0,FALSE,IF(COUNTA(G$16)=1,IF(G32&lt;&gt;"",G27+G32,_xlfn.XLOOKUP(G$16,'DATA-GLOBAL'!$A$25:$A$26,'DATA-GLOBAL'!$B$25:$B$26)+G$27),FALSE)))</f>
        <v>0</v>
      </c>
      <c r="H33" s="35" t="b">
        <f>IF(H$13='DATA-GLOBAL'!$D$13,H$27,IF(COUNTA(H$27)=0,FALSE,IF(COUNTA(H$16)=1,IF(H32&lt;&gt;"",H27+H32,_xlfn.XLOOKUP(H$16,'DATA-GLOBAL'!$A$25:$A$26,'DATA-GLOBAL'!$B$25:$B$26)+H$27),FALSE)))</f>
        <v>0</v>
      </c>
      <c r="I33" s="35" t="b">
        <f>IF(I$13='DATA-GLOBAL'!$D$13,I$27,IF(COUNTA(I$27)=0,FALSE,IF(COUNTA(I$16)=1,IF(I32&lt;&gt;"",I27+I32,_xlfn.XLOOKUP(I$16,'DATA-GLOBAL'!$A$25:$A$26,'DATA-GLOBAL'!$B$25:$B$26)+I$27),FALSE)))</f>
        <v>0</v>
      </c>
      <c r="J33" s="35" t="b">
        <f>IF(J$13='DATA-GLOBAL'!$D$13,J$27,IF(COUNTA(J$27)=0,FALSE,IF(COUNTA(J$16)=1,IF(J32&lt;&gt;"",J27+J32,_xlfn.XLOOKUP(J$16,'DATA-GLOBAL'!$A$25:$A$26,'DATA-GLOBAL'!$B$25:$B$26)+J$27),FALSE)))</f>
        <v>0</v>
      </c>
      <c r="K33" s="35" t="b">
        <f>IF(K$13='DATA-GLOBAL'!$D$13,K$27,IF(COUNTA(K$27)=0,FALSE,IF(COUNTA(K$16)=1,IF(K32&lt;&gt;"",K27+K32,_xlfn.XLOOKUP(K$16,'DATA-GLOBAL'!$A$25:$A$26,'DATA-GLOBAL'!$B$25:$B$26)+K$27),FALSE)))</f>
        <v>0</v>
      </c>
      <c r="L33" s="35" t="b">
        <f>IF(L$13='DATA-GLOBAL'!$D$13,L$27,IF(COUNTA(L$27)=0,FALSE,IF(COUNTA(L$16)=1,IF(L32&lt;&gt;"",L27+L32,_xlfn.XLOOKUP(L$16,'DATA-GLOBAL'!$A$25:$A$26,'DATA-GLOBAL'!$B$25:$B$26)+L$27),FALSE)))</f>
        <v>0</v>
      </c>
      <c r="M33" s="35" t="b">
        <f>IF(M$13='DATA-GLOBAL'!$D$13,M$27,IF(COUNTA(M$27)=0,FALSE,IF(COUNTA(M$16)=1,IF(M32&lt;&gt;"",M27+M32,_xlfn.XLOOKUP(M$16,'DATA-GLOBAL'!$A$25:$A$26,'DATA-GLOBAL'!$B$25:$B$26)+M$27),FALSE)))</f>
        <v>0</v>
      </c>
      <c r="N33" s="35" t="b">
        <f>IF(N$13='DATA-GLOBAL'!$D$13,N$27,IF(COUNTA(N$27)=0,FALSE,IF(COUNTA(N$16)=1,IF(N32&lt;&gt;"",N27+N32,_xlfn.XLOOKUP(N$16,'DATA-GLOBAL'!$A$25:$A$26,'DATA-GLOBAL'!$B$25:$B$26)+N$27),FALSE)))</f>
        <v>0</v>
      </c>
      <c r="O33" s="35" t="b">
        <f>IF(O$13='DATA-GLOBAL'!$D$13,O$27,IF(COUNTA(O$27)=0,FALSE,IF(COUNTA(O$16)=1,IF(O32&lt;&gt;"",O27+O32,_xlfn.XLOOKUP(O$16,'DATA-GLOBAL'!$A$25:$A$26,'DATA-GLOBAL'!$B$25:$B$26)+O$27),FALSE)))</f>
        <v>0</v>
      </c>
      <c r="P33" s="35" t="b">
        <f>IF(P$13='DATA-GLOBAL'!$D$13,P$27,IF(COUNTA(P$27)=0,FALSE,IF(COUNTA(P$16)=1,IF(P32&lt;&gt;"",P27+P32,_xlfn.XLOOKUP(P$16,'DATA-GLOBAL'!$A$25:$A$26,'DATA-GLOBAL'!$B$25:$B$26)+P$27),FALSE)))</f>
        <v>0</v>
      </c>
      <c r="Q33" s="35" t="b">
        <f>IF(Q$13='DATA-GLOBAL'!$D$13,Q$27,IF(COUNTA(Q$27)=0,FALSE,IF(COUNTA(Q$16)=1,IF(Q32&lt;&gt;"",Q27+Q32,_xlfn.XLOOKUP(Q$16,'DATA-GLOBAL'!$A$25:$A$26,'DATA-GLOBAL'!$B$25:$B$26)+Q$27),FALSE)))</f>
        <v>0</v>
      </c>
      <c r="R33" s="35" t="b">
        <f>IF(R$13='DATA-GLOBAL'!$D$13,R$27,IF(COUNTA(R$27)=0,FALSE,IF(COUNTA(R$16)=1,IF(R32&lt;&gt;"",R27+R32,_xlfn.XLOOKUP(R$16,'DATA-GLOBAL'!$A$25:$A$26,'DATA-GLOBAL'!$B$25:$B$26)+R$27),FALSE)))</f>
        <v>0</v>
      </c>
      <c r="S33" s="35" t="b">
        <f>IF(S$13='DATA-GLOBAL'!$D$13,S$27,IF(COUNTA(S$27)=0,FALSE,IF(COUNTA(S$16)=1,IF(S32&lt;&gt;"",S27+S32,_xlfn.XLOOKUP(S$16,'DATA-GLOBAL'!$A$25:$A$26,'DATA-GLOBAL'!$B$25:$B$26)+S$27),FALSE)))</f>
        <v>0</v>
      </c>
      <c r="T33" s="35" t="b">
        <f>IF(T$13='DATA-GLOBAL'!$D$13,T$27,IF(COUNTA(T$27)=0,FALSE,IF(COUNTA(T$16)=1,IF(T32&lt;&gt;"",T27+T32,_xlfn.XLOOKUP(T$16,'DATA-GLOBAL'!$A$25:$A$26,'DATA-GLOBAL'!$B$25:$B$26)+T$27),FALSE)))</f>
        <v>0</v>
      </c>
      <c r="U33" s="35" t="b">
        <f>IF(U$13='DATA-GLOBAL'!$D$13,U$27,IF(COUNTA(U$27)=0,FALSE,IF(COUNTA(U$16)=1,IF(U32&lt;&gt;"",U27+U32,_xlfn.XLOOKUP(U$16,'DATA-GLOBAL'!$A$25:$A$26,'DATA-GLOBAL'!$B$25:$B$26)+U$27),FALSE)))</f>
        <v>0</v>
      </c>
      <c r="V33" s="35" t="b">
        <f>IF(V$13='DATA-GLOBAL'!$D$13,V$27,IF(COUNTA(V$27)=0,FALSE,IF(COUNTA(V$16)=1,IF(V32&lt;&gt;"",V27+V32,_xlfn.XLOOKUP(V$16,'DATA-GLOBAL'!$A$25:$A$26,'DATA-GLOBAL'!$B$25:$B$26)+V$27),FALSE)))</f>
        <v>0</v>
      </c>
      <c r="W33" s="35" t="b">
        <f>IF(W$13='DATA-GLOBAL'!$D$13,W$27,IF(COUNTA(W$27)=0,FALSE,IF(COUNTA(W$16)=1,IF(W32&lt;&gt;"",W27+W32,_xlfn.XLOOKUP(W$16,'DATA-GLOBAL'!$A$25:$A$26,'DATA-GLOBAL'!$B$25:$B$26)+W$27),FALSE)))</f>
        <v>0</v>
      </c>
    </row>
    <row r="34" spans="1:23" ht="15.75" customHeight="1" x14ac:dyDescent="0.2">
      <c r="A34" s="66"/>
      <c r="B34" s="69"/>
      <c r="C34" s="9" t="s">
        <v>68</v>
      </c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</row>
    <row r="35" spans="1:23" ht="15.75" customHeight="1" x14ac:dyDescent="0.2">
      <c r="A35" s="66"/>
      <c r="B35" s="69"/>
      <c r="C35" s="9" t="s">
        <v>69</v>
      </c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</row>
    <row r="36" spans="1:23" ht="15.75" customHeight="1" thickBot="1" x14ac:dyDescent="0.25">
      <c r="A36" s="67"/>
      <c r="B36" s="69"/>
      <c r="C36" s="20" t="s">
        <v>70</v>
      </c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</row>
    <row r="37" spans="1:23" ht="15.75" customHeight="1" thickBot="1" x14ac:dyDescent="0.25">
      <c r="A37" s="75" t="s">
        <v>100</v>
      </c>
      <c r="B37" s="73" t="s">
        <v>101</v>
      </c>
      <c r="C37" s="21" t="s">
        <v>71</v>
      </c>
      <c r="D37" s="38" t="s">
        <v>37</v>
      </c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</row>
    <row r="38" spans="1:23" ht="15.75" customHeight="1" thickBot="1" x14ac:dyDescent="0.25">
      <c r="A38" s="76"/>
      <c r="B38" s="74"/>
      <c r="C38" s="21" t="s">
        <v>72</v>
      </c>
      <c r="D38" s="38" t="s">
        <v>34</v>
      </c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</row>
    <row r="39" spans="1:23" ht="24.75" customHeight="1" x14ac:dyDescent="0.2">
      <c r="A39" s="76"/>
      <c r="B39" s="70" t="s">
        <v>102</v>
      </c>
      <c r="C39" s="12" t="s">
        <v>73</v>
      </c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</row>
    <row r="40" spans="1:23" ht="11.25" customHeight="1" x14ac:dyDescent="0.2">
      <c r="A40" s="76"/>
      <c r="B40" s="72"/>
      <c r="C40" s="9" t="s">
        <v>74</v>
      </c>
      <c r="D40" s="32"/>
      <c r="E40" s="32"/>
      <c r="F40" s="32"/>
      <c r="G40" s="32"/>
      <c r="H40" s="32"/>
      <c r="I40" s="32"/>
      <c r="J40" s="32"/>
      <c r="K40" s="32"/>
      <c r="L40" s="32"/>
      <c r="M40" s="32"/>
      <c r="N40" s="32"/>
      <c r="O40" s="32"/>
      <c r="P40" s="32"/>
      <c r="Q40" s="32"/>
      <c r="R40" s="32"/>
      <c r="S40" s="32"/>
      <c r="T40" s="32"/>
      <c r="U40" s="32"/>
      <c r="V40" s="32"/>
      <c r="W40" s="32"/>
    </row>
    <row r="41" spans="1:23" ht="28.5" customHeight="1" x14ac:dyDescent="0.2">
      <c r="A41" s="76"/>
      <c r="B41" s="72"/>
      <c r="C41" s="10" t="s">
        <v>75</v>
      </c>
      <c r="D41" s="38" t="s">
        <v>26</v>
      </c>
      <c r="E41" s="38" t="s">
        <v>26</v>
      </c>
      <c r="F41" s="38" t="s">
        <v>26</v>
      </c>
      <c r="G41" s="38" t="s">
        <v>26</v>
      </c>
      <c r="H41" s="38" t="s">
        <v>26</v>
      </c>
      <c r="I41" s="38" t="s">
        <v>26</v>
      </c>
      <c r="J41" s="38" t="s">
        <v>26</v>
      </c>
      <c r="K41" s="38" t="s">
        <v>26</v>
      </c>
      <c r="L41" s="38" t="s">
        <v>26</v>
      </c>
      <c r="M41" s="38" t="s">
        <v>26</v>
      </c>
      <c r="N41" s="38" t="s">
        <v>26</v>
      </c>
      <c r="O41" s="38" t="s">
        <v>26</v>
      </c>
      <c r="P41" s="38" t="s">
        <v>26</v>
      </c>
      <c r="Q41" s="38" t="s">
        <v>26</v>
      </c>
      <c r="R41" s="38" t="s">
        <v>26</v>
      </c>
      <c r="S41" s="38" t="s">
        <v>26</v>
      </c>
      <c r="T41" s="38" t="s">
        <v>26</v>
      </c>
      <c r="U41" s="38" t="s">
        <v>26</v>
      </c>
      <c r="V41" s="38" t="s">
        <v>26</v>
      </c>
      <c r="W41" s="38" t="s">
        <v>26</v>
      </c>
    </row>
    <row r="42" spans="1:23" ht="11.25" customHeight="1" x14ac:dyDescent="0.2">
      <c r="A42" s="76"/>
      <c r="B42" s="72"/>
      <c r="C42" s="9" t="s">
        <v>76</v>
      </c>
      <c r="D42" s="38" t="s">
        <v>18</v>
      </c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</row>
    <row r="43" spans="1:23" ht="11.25" customHeight="1" x14ac:dyDescent="0.2">
      <c r="A43" s="76"/>
      <c r="B43" s="72"/>
      <c r="C43" s="9" t="s">
        <v>77</v>
      </c>
      <c r="D43" s="38" t="s">
        <v>25</v>
      </c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</row>
    <row r="44" spans="1:23" ht="11.25" customHeight="1" thickBot="1" x14ac:dyDescent="0.25">
      <c r="A44" s="76"/>
      <c r="B44" s="71"/>
      <c r="C44" s="9" t="s">
        <v>78</v>
      </c>
      <c r="D44" s="38" t="s">
        <v>27</v>
      </c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</row>
    <row r="45" spans="1:23" ht="15.75" customHeight="1" x14ac:dyDescent="0.2">
      <c r="A45" s="76"/>
      <c r="B45" s="70" t="s">
        <v>103</v>
      </c>
      <c r="C45" s="22" t="s">
        <v>79</v>
      </c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</row>
    <row r="46" spans="1:23" ht="16.5" customHeight="1" thickBot="1" x14ac:dyDescent="0.25">
      <c r="A46" s="76"/>
      <c r="B46" s="71"/>
      <c r="C46" s="23" t="s">
        <v>80</v>
      </c>
      <c r="D46" s="40"/>
      <c r="E46" s="40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  <c r="U46" s="40"/>
      <c r="V46" s="40"/>
      <c r="W46" s="40"/>
    </row>
    <row r="47" spans="1:23" x14ac:dyDescent="0.2">
      <c r="A47" s="76"/>
      <c r="B47" s="70" t="s">
        <v>104</v>
      </c>
      <c r="C47" s="14" t="s">
        <v>81</v>
      </c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</row>
    <row r="48" spans="1:23" ht="12" thickBot="1" x14ac:dyDescent="0.25">
      <c r="A48" s="76"/>
      <c r="B48" s="72"/>
      <c r="C48" s="15" t="s">
        <v>82</v>
      </c>
      <c r="D48" s="41"/>
      <c r="E48" s="41"/>
      <c r="F48" s="41"/>
      <c r="G48" s="41"/>
      <c r="H48" s="41"/>
      <c r="I48" s="41"/>
      <c r="J48" s="41"/>
      <c r="K48" s="41"/>
      <c r="L48" s="41"/>
      <c r="M48" s="41"/>
      <c r="N48" s="41"/>
      <c r="O48" s="41"/>
      <c r="P48" s="41"/>
      <c r="Q48" s="41"/>
      <c r="R48" s="41"/>
      <c r="S48" s="41"/>
      <c r="T48" s="41"/>
      <c r="U48" s="41"/>
      <c r="V48" s="41"/>
      <c r="W48" s="41"/>
    </row>
    <row r="49" spans="1:23" ht="18.75" customHeight="1" x14ac:dyDescent="0.2">
      <c r="A49" s="76"/>
      <c r="B49" s="72"/>
      <c r="C49" s="9" t="s">
        <v>83</v>
      </c>
      <c r="D49" s="31">
        <v>1</v>
      </c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</row>
    <row r="50" spans="1:23" ht="11.25" customHeight="1" x14ac:dyDescent="0.2">
      <c r="A50" s="76"/>
      <c r="B50" s="72"/>
      <c r="C50" s="9" t="s">
        <v>84</v>
      </c>
      <c r="D50" s="42" t="b">
        <f>IF(COUNTA(D$47:D$48)=2,D$47*D$48,FALSE)</f>
        <v>0</v>
      </c>
      <c r="E50" s="42" t="b">
        <f t="shared" ref="E50:W50" si="3">IF(COUNTA(E$47:E$48)=2,E$47*E$48,FALSE)</f>
        <v>0</v>
      </c>
      <c r="F50" s="42" t="b">
        <f t="shared" si="3"/>
        <v>0</v>
      </c>
      <c r="G50" s="42" t="b">
        <f t="shared" si="3"/>
        <v>0</v>
      </c>
      <c r="H50" s="42" t="b">
        <f t="shared" si="3"/>
        <v>0</v>
      </c>
      <c r="I50" s="42" t="b">
        <f t="shared" si="3"/>
        <v>0</v>
      </c>
      <c r="J50" s="42" t="b">
        <f t="shared" si="3"/>
        <v>0</v>
      </c>
      <c r="K50" s="42" t="b">
        <f t="shared" si="3"/>
        <v>0</v>
      </c>
      <c r="L50" s="42" t="b">
        <f t="shared" si="3"/>
        <v>0</v>
      </c>
      <c r="M50" s="42" t="b">
        <f t="shared" si="3"/>
        <v>0</v>
      </c>
      <c r="N50" s="42" t="b">
        <f t="shared" si="3"/>
        <v>0</v>
      </c>
      <c r="O50" s="42" t="b">
        <f t="shared" si="3"/>
        <v>0</v>
      </c>
      <c r="P50" s="42" t="b">
        <f t="shared" si="3"/>
        <v>0</v>
      </c>
      <c r="Q50" s="42" t="b">
        <f t="shared" si="3"/>
        <v>0</v>
      </c>
      <c r="R50" s="42" t="b">
        <f t="shared" si="3"/>
        <v>0</v>
      </c>
      <c r="S50" s="42" t="b">
        <f t="shared" si="3"/>
        <v>0</v>
      </c>
      <c r="T50" s="42" t="b">
        <f t="shared" si="3"/>
        <v>0</v>
      </c>
      <c r="U50" s="42" t="b">
        <f t="shared" si="3"/>
        <v>0</v>
      </c>
      <c r="V50" s="42" t="b">
        <f t="shared" si="3"/>
        <v>0</v>
      </c>
      <c r="W50" s="42" t="b">
        <f t="shared" si="3"/>
        <v>0</v>
      </c>
    </row>
    <row r="51" spans="1:23" ht="11.25" customHeight="1" x14ac:dyDescent="0.2">
      <c r="A51" s="76"/>
      <c r="B51" s="72"/>
      <c r="C51" s="9" t="s">
        <v>85</v>
      </c>
      <c r="D51" s="11">
        <f>IF(D$15&lt;&gt;'DATA-GLOBAL'!$D$14,ROUNDUP(IF(D$42&lt;&gt;"OUI",(D$47*D$18),(D$18+(D$47-1)*D$18*COS(RADIANS(30)))),0),IF(D$41="LONGI",D$21*D$47,IF(D$41="TRANSVER",D$47*D$18)))</f>
        <v>0</v>
      </c>
      <c r="E51" s="11">
        <f>IF(E$15&lt;&gt;'DATA-GLOBAL'!$D$14,ROUNDUP(IF(E$42&lt;&gt;"OUI",(E$47*E$18),(E$18+(E$47-1)*E$18*COS(RADIANS(30)))),0),IF(E$41="LONGI",E$21*E$47,IF(E$41="TRANSVER",E$47*E$18)))</f>
        <v>0</v>
      </c>
      <c r="F51" s="11">
        <f>IF(F$15&lt;&gt;'DATA-GLOBAL'!$D$14,ROUNDUP(IF(F$42&lt;&gt;"OUI",(F$47*F$18),(F$18+(F$47-1)*F$18*COS(RADIANS(30)))),0),IF(F$41="LONGI",F$21*F$47,IF(F$41="TRANSVER",F$47*F$18)))</f>
        <v>0</v>
      </c>
      <c r="G51" s="11">
        <f>IF(G$15&lt;&gt;'DATA-GLOBAL'!$D$14,ROUNDUP(IF(G$42&lt;&gt;"OUI",(G$47*G$18),(G$18+(G$47-1)*G$18*COS(RADIANS(30)))),0),IF(G$41="LONGI",G$21*G$47,IF(G$41="TRANSVER",G$47*G$18)))</f>
        <v>0</v>
      </c>
      <c r="H51" s="11">
        <f>IF(H$15&lt;&gt;'DATA-GLOBAL'!$D$14,ROUNDUP(IF(H$42&lt;&gt;"OUI",(H$47*H$18),(H$18+(H$47-1)*H$18*COS(RADIANS(30)))),0),IF(H$41="LONGI",H$21*H$47,IF(H$41="TRANSVER",H$47*H$18)))</f>
        <v>0</v>
      </c>
      <c r="I51" s="11">
        <f>IF(I$15&lt;&gt;'DATA-GLOBAL'!$D$14,ROUNDUP(IF(I$42&lt;&gt;"OUI",(I$47*I$18),(I$18+(I$47-1)*I$18*COS(RADIANS(30)))),0),IF(I$41="LONGI",I$21*I$47,IF(I$41="TRANSVER",I$47*I$18)))</f>
        <v>0</v>
      </c>
      <c r="J51" s="11">
        <f>IF(J$15&lt;&gt;'DATA-GLOBAL'!$D$14,ROUNDUP(IF(J$42&lt;&gt;"OUI",(J$47*J$18),(J$18+(J$47-1)*J$18*COS(RADIANS(30)))),0),IF(J$41="LONGI",J$21*J$47,IF(J$41="TRANSVER",J$47*J$18)))</f>
        <v>0</v>
      </c>
      <c r="K51" s="11">
        <f>IF(K$15&lt;&gt;'DATA-GLOBAL'!$D$14,ROUNDUP(IF(K$42&lt;&gt;"OUI",(K$47*K$18),(K$18+(K$47-1)*K$18*COS(RADIANS(30)))),0),IF(K$41="LONGI",K$21*K$47,IF(K$41="TRANSVER",K$47*K$18)))</f>
        <v>0</v>
      </c>
      <c r="L51" s="11">
        <f>IF(L$15&lt;&gt;'DATA-GLOBAL'!$D$14,ROUNDUP(IF(L$42&lt;&gt;"OUI",(L$47*L$18),(L$18+(L$47-1)*L$18*COS(RADIANS(30)))),0),IF(L$41="LONGI",L$21*L$47,IF(L$41="TRANSVER",L$47*L$18)))</f>
        <v>0</v>
      </c>
      <c r="M51" s="11">
        <f>IF(M$15&lt;&gt;'DATA-GLOBAL'!$D$14,ROUNDUP(IF(M$42&lt;&gt;"OUI",(M$47*M$18),(M$18+(M$47-1)*M$18*COS(RADIANS(30)))),0),IF(M$41="LONGI",M$21*M$47,IF(M$41="TRANSVER",M$47*M$18)))</f>
        <v>0</v>
      </c>
      <c r="N51" s="11">
        <f>IF(N$15&lt;&gt;'DATA-GLOBAL'!$D$14,ROUNDUP(IF(N$42&lt;&gt;"OUI",(N$47*N$18),(N$18+(N$47-1)*N$18*COS(RADIANS(30)))),0),IF(N$41="LONGI",N$21*N$47,IF(N$41="TRANSVER",N$47*N$18)))</f>
        <v>0</v>
      </c>
      <c r="O51" s="11">
        <f>IF(O$15&lt;&gt;'DATA-GLOBAL'!$D$14,ROUNDUP(IF(O$42&lt;&gt;"OUI",(O$47*O$18),(O$18+(O$47-1)*O$18*COS(RADIANS(30)))),0),IF(O$41="LONGI",O$21*O$47,IF(O$41="TRANSVER",O$47*O$18)))</f>
        <v>0</v>
      </c>
      <c r="P51" s="11">
        <f>IF(P$15&lt;&gt;'DATA-GLOBAL'!$D$14,ROUNDUP(IF(P$42&lt;&gt;"OUI",(P$47*P$18),(P$18+(P$47-1)*P$18*COS(RADIANS(30)))),0),IF(P$41="LONGI",P$21*P$47,IF(P$41="TRANSVER",P$47*P$18)))</f>
        <v>0</v>
      </c>
      <c r="Q51" s="11">
        <f>IF(Q$15&lt;&gt;'DATA-GLOBAL'!$D$14,ROUNDUP(IF(Q$42&lt;&gt;"OUI",(Q$47*Q$18),(Q$18+(Q$47-1)*Q$18*COS(RADIANS(30)))),0),IF(Q$41="LONGI",Q$21*Q$47,IF(Q$41="TRANSVER",Q$47*Q$18)))</f>
        <v>0</v>
      </c>
      <c r="R51" s="11">
        <f>IF(R$15&lt;&gt;'DATA-GLOBAL'!$D$14,ROUNDUP(IF(R$42&lt;&gt;"OUI",(R$47*R$18),(R$18+(R$47-1)*R$18*COS(RADIANS(30)))),0),IF(R$41="LONGI",R$21*R$47,IF(R$41="TRANSVER",R$47*R$18)))</f>
        <v>0</v>
      </c>
      <c r="S51" s="11">
        <f>IF(S$15&lt;&gt;'DATA-GLOBAL'!$D$14,ROUNDUP(IF(S$42&lt;&gt;"OUI",(S$47*S$18),(S$18+(S$47-1)*S$18*COS(RADIANS(30)))),0),IF(S$41="LONGI",S$21*S$47,IF(S$41="TRANSVER",S$47*S$18)))</f>
        <v>0</v>
      </c>
      <c r="T51" s="11">
        <f>IF(T$15&lt;&gt;'DATA-GLOBAL'!$D$14,ROUNDUP(IF(T$42&lt;&gt;"OUI",(T$47*T$18),(T$18+(T$47-1)*T$18*COS(RADIANS(30)))),0),IF(T$41="LONGI",T$21*T$47,IF(T$41="TRANSVER",T$47*T$18)))</f>
        <v>0</v>
      </c>
      <c r="U51" s="11">
        <f>IF(U$15&lt;&gt;'DATA-GLOBAL'!$D$14,ROUNDUP(IF(U$42&lt;&gt;"OUI",(U$47*U$18),(U$18+(U$47-1)*U$18*COS(RADIANS(30)))),0),IF(U$41="LONGI",U$21*U$47,IF(U$41="TRANSVER",U$47*U$18)))</f>
        <v>0</v>
      </c>
      <c r="V51" s="11">
        <f>IF(V$15&lt;&gt;'DATA-GLOBAL'!$D$14,ROUNDUP(IF(V$42&lt;&gt;"OUI",(V$47*V$18),(V$18+(V$47-1)*V$18*COS(RADIANS(30)))),0),IF(V$41="LONGI",V$21*V$47,IF(V$41="TRANSVER",V$47*V$18)))</f>
        <v>0</v>
      </c>
      <c r="W51" s="11">
        <f>IF(W$15&lt;&gt;'DATA-GLOBAL'!$D$14,ROUNDUP(IF(W$42&lt;&gt;"OUI",(W$47*W$18),(W$18+(W$47-1)*W$18*COS(RADIANS(30)))),0),IF(W$41="LONGI",W$21*W$47,IF(W$41="TRANSVER",W$47*W$18)))</f>
        <v>0</v>
      </c>
    </row>
    <row r="52" spans="1:23" ht="11.25" customHeight="1" x14ac:dyDescent="0.2">
      <c r="A52" s="76"/>
      <c r="B52" s="72"/>
      <c r="C52" s="9" t="s">
        <v>86</v>
      </c>
      <c r="D52" s="42" t="e">
        <f>IF(OR(D$15&lt;&gt;'DATA-GLOBAL'!$D$14,D$41='DATA-GLOBAL'!$B$17),ROUNDUP(IF(D$42='DATA-GLOBAL'!$C$30,D$18*D$48,IF(D$44='DATA-GLOBAL'!$B$31,(D$18*D$48+D$18*SIN(RADIANS(30))),IF(D$44='DATA-GLOBAL'!$C$31,D$18*D$48,"Erreur"))),0),D$21*D$48)</f>
        <v>#VALUE!</v>
      </c>
      <c r="E52" s="42" t="e">
        <f>IF(OR(E$15&lt;&gt;'DATA-GLOBAL'!$D$14,E$41='DATA-GLOBAL'!$B$17),ROUNDUP(IF(E$42='DATA-GLOBAL'!$C$30,E$18*E$48,IF(E$44='DATA-GLOBAL'!$B$31,(E$18*E$48+E$18*SIN(RADIANS(30))),IF(E$44='DATA-GLOBAL'!$C$31,E$18*E$48,"Erreur"))),0),E$21*E$48)</f>
        <v>#VALUE!</v>
      </c>
      <c r="F52" s="42" t="e">
        <f>IF(OR(F$15&lt;&gt;'DATA-GLOBAL'!$D$14,F$41='DATA-GLOBAL'!$B$17),ROUNDUP(IF(F$42='DATA-GLOBAL'!$C$30,F$18*F$48,IF(F$44='DATA-GLOBAL'!$B$31,(F$18*F$48+F$18*SIN(RADIANS(30))),IF(F$44='DATA-GLOBAL'!$C$31,F$18*F$48,"Erreur"))),0),F$21*F$48)</f>
        <v>#VALUE!</v>
      </c>
      <c r="G52" s="42" t="e">
        <f>IF(OR(G$15&lt;&gt;'DATA-GLOBAL'!$D$14,G$41='DATA-GLOBAL'!$B$17),ROUNDUP(IF(G$42='DATA-GLOBAL'!$C$30,G$18*G$48,IF(G$44='DATA-GLOBAL'!$B$31,(G$18*G$48+G$18*SIN(RADIANS(30))),IF(G$44='DATA-GLOBAL'!$C$31,G$18*G$48,"Erreur"))),0),G$21*G$48)</f>
        <v>#VALUE!</v>
      </c>
      <c r="H52" s="42" t="e">
        <f>IF(OR(H$15&lt;&gt;'DATA-GLOBAL'!$D$14,H$41='DATA-GLOBAL'!$B$17),ROUNDUP(IF(H$42='DATA-GLOBAL'!$C$30,H$18*H$48,IF(H$44='DATA-GLOBAL'!$B$31,(H$18*H$48+H$18*SIN(RADIANS(30))),IF(H$44='DATA-GLOBAL'!$C$31,H$18*H$48,"Erreur"))),0),H$21*H$48)</f>
        <v>#VALUE!</v>
      </c>
      <c r="I52" s="42" t="e">
        <f>IF(OR(I$15&lt;&gt;'DATA-GLOBAL'!$D$14,I$41='DATA-GLOBAL'!$B$17),ROUNDUP(IF(I$42='DATA-GLOBAL'!$C$30,I$18*I$48,IF(I$44='DATA-GLOBAL'!$B$31,(I$18*I$48+I$18*SIN(RADIANS(30))),IF(I$44='DATA-GLOBAL'!$C$31,I$18*I$48,"Erreur"))),0),I$21*I$48)</f>
        <v>#VALUE!</v>
      </c>
      <c r="J52" s="42" t="e">
        <f>IF(OR(J$15&lt;&gt;'DATA-GLOBAL'!$D$14,J$41='DATA-GLOBAL'!$B$17),ROUNDUP(IF(J$42='DATA-GLOBAL'!$C$30,J$18*J$48,IF(J$44='DATA-GLOBAL'!$B$31,(J$18*J$48+J$18*SIN(RADIANS(30))),IF(J$44='DATA-GLOBAL'!$C$31,J$18*J$48,"Erreur"))),0),J$21*J$48)</f>
        <v>#VALUE!</v>
      </c>
      <c r="K52" s="42" t="e">
        <f>IF(OR(K$15&lt;&gt;'DATA-GLOBAL'!$D$14,K$41='DATA-GLOBAL'!$B$17),ROUNDUP(IF(K$42='DATA-GLOBAL'!$C$30,K$18*K$48,IF(K$44='DATA-GLOBAL'!$B$31,(K$18*K$48+K$18*SIN(RADIANS(30))),IF(K$44='DATA-GLOBAL'!$C$31,K$18*K$48,"Erreur"))),0),K$21*K$48)</f>
        <v>#VALUE!</v>
      </c>
      <c r="L52" s="42" t="e">
        <f>IF(OR(L$15&lt;&gt;'DATA-GLOBAL'!$D$14,L$41='DATA-GLOBAL'!$B$17),ROUNDUP(IF(L$42='DATA-GLOBAL'!$C$30,L$18*L$48,IF(L$44='DATA-GLOBAL'!$B$31,(L$18*L$48+L$18*SIN(RADIANS(30))),IF(L$44='DATA-GLOBAL'!$C$31,L$18*L$48,"Erreur"))),0),L$21*L$48)</f>
        <v>#VALUE!</v>
      </c>
      <c r="M52" s="42" t="e">
        <f>IF(OR(M$15&lt;&gt;'DATA-GLOBAL'!$D$14,M$41='DATA-GLOBAL'!$B$17),ROUNDUP(IF(M$42='DATA-GLOBAL'!$C$30,M$18*M$48,IF(M$44='DATA-GLOBAL'!$B$31,(M$18*M$48+M$18*SIN(RADIANS(30))),IF(M$44='DATA-GLOBAL'!$C$31,M$18*M$48,"Erreur"))),0),M$21*M$48)</f>
        <v>#VALUE!</v>
      </c>
      <c r="N52" s="42" t="e">
        <f>IF(OR(N$15&lt;&gt;'DATA-GLOBAL'!$D$14,N$41='DATA-GLOBAL'!$B$17),ROUNDUP(IF(N$42='DATA-GLOBAL'!$C$30,N$18*N$48,IF(N$44='DATA-GLOBAL'!$B$31,(N$18*N$48+N$18*SIN(RADIANS(30))),IF(N$44='DATA-GLOBAL'!$C$31,N$18*N$48,"Erreur"))),0),N$21*N$48)</f>
        <v>#VALUE!</v>
      </c>
      <c r="O52" s="42" t="e">
        <f>IF(OR(O$15&lt;&gt;'DATA-GLOBAL'!$D$14,O$41='DATA-GLOBAL'!$B$17),ROUNDUP(IF(O$42='DATA-GLOBAL'!$C$30,O$18*O$48,IF(O$44='DATA-GLOBAL'!$B$31,(O$18*O$48+O$18*SIN(RADIANS(30))),IF(O$44='DATA-GLOBAL'!$C$31,O$18*O$48,"Erreur"))),0),O$21*O$48)</f>
        <v>#VALUE!</v>
      </c>
      <c r="P52" s="42" t="e">
        <f>IF(OR(P$15&lt;&gt;'DATA-GLOBAL'!$D$14,P$41='DATA-GLOBAL'!$B$17),ROUNDUP(IF(P$42='DATA-GLOBAL'!$C$30,P$18*P$48,IF(P$44='DATA-GLOBAL'!$B$31,(P$18*P$48+P$18*SIN(RADIANS(30))),IF(P$44='DATA-GLOBAL'!$C$31,P$18*P$48,"Erreur"))),0),P$21*P$48)</f>
        <v>#VALUE!</v>
      </c>
      <c r="Q52" s="42" t="e">
        <f>IF(OR(Q$15&lt;&gt;'DATA-GLOBAL'!$D$14,Q$41='DATA-GLOBAL'!$B$17),ROUNDUP(IF(Q$42='DATA-GLOBAL'!$C$30,Q$18*Q$48,IF(Q$44='DATA-GLOBAL'!$B$31,(Q$18*Q$48+Q$18*SIN(RADIANS(30))),IF(Q$44='DATA-GLOBAL'!$C$31,Q$18*Q$48,"Erreur"))),0),Q$21*Q$48)</f>
        <v>#VALUE!</v>
      </c>
      <c r="R52" s="42" t="e">
        <f>IF(OR(R$15&lt;&gt;'DATA-GLOBAL'!$D$14,R$41='DATA-GLOBAL'!$B$17),ROUNDUP(IF(R$42='DATA-GLOBAL'!$C$30,R$18*R$48,IF(R$44='DATA-GLOBAL'!$B$31,(R$18*R$48+R$18*SIN(RADIANS(30))),IF(R$44='DATA-GLOBAL'!$C$31,R$18*R$48,"Erreur"))),0),R$21*R$48)</f>
        <v>#VALUE!</v>
      </c>
      <c r="S52" s="42" t="e">
        <f>IF(OR(S$15&lt;&gt;'DATA-GLOBAL'!$D$14,S$41='DATA-GLOBAL'!$B$17),ROUNDUP(IF(S$42='DATA-GLOBAL'!$C$30,S$18*S$48,IF(S$44='DATA-GLOBAL'!$B$31,(S$18*S$48+S$18*SIN(RADIANS(30))),IF(S$44='DATA-GLOBAL'!$C$31,S$18*S$48,"Erreur"))),0),S$21*S$48)</f>
        <v>#VALUE!</v>
      </c>
      <c r="T52" s="42" t="e">
        <f>IF(OR(T$15&lt;&gt;'DATA-GLOBAL'!$D$14,T$41='DATA-GLOBAL'!$B$17),ROUNDUP(IF(T$42='DATA-GLOBAL'!$C$30,T$18*T$48,IF(T$44='DATA-GLOBAL'!$B$31,(T$18*T$48+T$18*SIN(RADIANS(30))),IF(T$44='DATA-GLOBAL'!$C$31,T$18*T$48,"Erreur"))),0),T$21*T$48)</f>
        <v>#VALUE!</v>
      </c>
      <c r="U52" s="42" t="e">
        <f>IF(OR(U$15&lt;&gt;'DATA-GLOBAL'!$D$14,U$41='DATA-GLOBAL'!$B$17),ROUNDUP(IF(U$42='DATA-GLOBAL'!$C$30,U$18*U$48,IF(U$44='DATA-GLOBAL'!$B$31,(U$18*U$48+U$18*SIN(RADIANS(30))),IF(U$44='DATA-GLOBAL'!$C$31,U$18*U$48,"Erreur"))),0),U$21*U$48)</f>
        <v>#VALUE!</v>
      </c>
      <c r="V52" s="42" t="e">
        <f>IF(OR(V$15&lt;&gt;'DATA-GLOBAL'!$D$14,V$41='DATA-GLOBAL'!$B$17),ROUNDUP(IF(V$42='DATA-GLOBAL'!$C$30,V$18*V$48,IF(V$44='DATA-GLOBAL'!$B$31,(V$18*V$48+V$18*SIN(RADIANS(30))),IF(V$44='DATA-GLOBAL'!$C$31,V$18*V$48,"Erreur"))),0),V$21*V$48)</f>
        <v>#VALUE!</v>
      </c>
      <c r="W52" s="42" t="e">
        <f>IF(OR(W$15&lt;&gt;'DATA-GLOBAL'!$D$14,W$41='DATA-GLOBAL'!$B$17),ROUNDUP(IF(W$42='DATA-GLOBAL'!$C$30,W$18*W$48,IF(W$44='DATA-GLOBAL'!$B$31,(W$18*W$48+W$18*SIN(RADIANS(30))),IF(W$44='DATA-GLOBAL'!$C$31,W$18*W$48,"Erreur"))),0),W$21*W$48)</f>
        <v>#VALUE!</v>
      </c>
    </row>
    <row r="53" spans="1:23" ht="12" customHeight="1" thickBot="1" x14ac:dyDescent="0.25">
      <c r="A53" s="76"/>
      <c r="B53" s="71"/>
      <c r="C53" s="20" t="s">
        <v>87</v>
      </c>
      <c r="D53" s="43">
        <f>IF(OR(D$15&lt;&gt;'DATA-GLOBAL'!$D$14,D$41='DATA-GLOBAL'!$B$17),ROUNDUP(IF(D$42='DATA-GLOBAL'!$C$30,D$18*(D$48-1)+D$25,IF(D$44='DATA-GLOBAL'!$B$31,(D$18*(D$48-1)+D$18/2+D$25),IF(D$44='DATA-GLOBAL'!$C$31,(D$18*(D$48-1)+D$25),FALSE))),0),(D$21*(D$48-1)+D$25))</f>
        <v>0</v>
      </c>
      <c r="E53" s="43">
        <f>IF(OR(E$15&lt;&gt;'DATA-GLOBAL'!$D$14,E$41='DATA-GLOBAL'!$B$17),ROUNDUP(IF(E$42='DATA-GLOBAL'!$C$30,E$18*(E$48-1)+E$25,IF(E$44='DATA-GLOBAL'!$B$31,(E$18*(E$48-1)+E$18/2+E$25),IF(E$44='DATA-GLOBAL'!$C$31,(E$18*(E$48-1)+E$25),FALSE))),0),(E$21*(E$48-1)+E$25))</f>
        <v>0</v>
      </c>
      <c r="F53" s="43">
        <f>IF(OR(F$15&lt;&gt;'DATA-GLOBAL'!$D$14,F$41='DATA-GLOBAL'!$B$17),ROUNDUP(IF(F$42='DATA-GLOBAL'!$C$30,F$18*(F$48-1)+F$25,IF(F$44='DATA-GLOBAL'!$B$31,(F$18*(F$48-1)+F$18/2+F$25),IF(F$44='DATA-GLOBAL'!$C$31,(F$18*(F$48-1)+F$25),FALSE))),0),(F$21*(F$48-1)+F$25))</f>
        <v>0</v>
      </c>
      <c r="G53" s="43">
        <f>IF(OR(G$15&lt;&gt;'DATA-GLOBAL'!$D$14,G$41='DATA-GLOBAL'!$B$17),ROUNDUP(IF(G$42='DATA-GLOBAL'!$C$30,G$18*(G$48-1)+G$25,IF(G$44='DATA-GLOBAL'!$B$31,(G$18*(G$48-1)+G$18/2+G$25),IF(G$44='DATA-GLOBAL'!$C$31,(G$18*(G$48-1)+G$25),FALSE))),0),(G$21*(G$48-1)+G$25))</f>
        <v>0</v>
      </c>
      <c r="H53" s="43">
        <f>IF(OR(H$15&lt;&gt;'DATA-GLOBAL'!$D$14,H$41='DATA-GLOBAL'!$B$17),ROUNDUP(IF(H$42='DATA-GLOBAL'!$C$30,H$18*(H$48-1)+H$25,IF(H$44='DATA-GLOBAL'!$B$31,(H$18*(H$48-1)+H$18/2+H$25),IF(H$44='DATA-GLOBAL'!$C$31,(H$18*(H$48-1)+H$25),FALSE))),0),(H$21*(H$48-1)+H$25))</f>
        <v>0</v>
      </c>
      <c r="I53" s="43">
        <f>IF(OR(I$15&lt;&gt;'DATA-GLOBAL'!$D$14,I$41='DATA-GLOBAL'!$B$17),ROUNDUP(IF(I$42='DATA-GLOBAL'!$C$30,I$18*(I$48-1)+I$25,IF(I$44='DATA-GLOBAL'!$B$31,(I$18*(I$48-1)+I$18/2+I$25),IF(I$44='DATA-GLOBAL'!$C$31,(I$18*(I$48-1)+I$25),FALSE))),0),(I$21*(I$48-1)+I$25))</f>
        <v>0</v>
      </c>
      <c r="J53" s="43">
        <f>IF(OR(J$15&lt;&gt;'DATA-GLOBAL'!$D$14,J$41='DATA-GLOBAL'!$B$17),ROUNDUP(IF(J$42='DATA-GLOBAL'!$C$30,J$18*(J$48-1)+J$25,IF(J$44='DATA-GLOBAL'!$B$31,(J$18*(J$48-1)+J$18/2+J$25),IF(J$44='DATA-GLOBAL'!$C$31,(J$18*(J$48-1)+J$25),FALSE))),0),(J$21*(J$48-1)+J$25))</f>
        <v>0</v>
      </c>
      <c r="K53" s="43">
        <f>IF(OR(K$15&lt;&gt;'DATA-GLOBAL'!$D$14,K$41='DATA-GLOBAL'!$B$17),ROUNDUP(IF(K$42='DATA-GLOBAL'!$C$30,K$18*(K$48-1)+K$25,IF(K$44='DATA-GLOBAL'!$B$31,(K$18*(K$48-1)+K$18/2+K$25),IF(K$44='DATA-GLOBAL'!$C$31,(K$18*(K$48-1)+K$25),FALSE))),0),(K$21*(K$48-1)+K$25))</f>
        <v>0</v>
      </c>
      <c r="L53" s="43">
        <f>IF(OR(L$15&lt;&gt;'DATA-GLOBAL'!$D$14,L$41='DATA-GLOBAL'!$B$17),ROUNDUP(IF(L$42='DATA-GLOBAL'!$C$30,L$18*(L$48-1)+L$25,IF(L$44='DATA-GLOBAL'!$B$31,(L$18*(L$48-1)+L$18/2+L$25),IF(L$44='DATA-GLOBAL'!$C$31,(L$18*(L$48-1)+L$25),FALSE))),0),(L$21*(L$48-1)+L$25))</f>
        <v>0</v>
      </c>
      <c r="M53" s="43">
        <f>IF(OR(M$15&lt;&gt;'DATA-GLOBAL'!$D$14,M$41='DATA-GLOBAL'!$B$17),ROUNDUP(IF(M$42='DATA-GLOBAL'!$C$30,M$18*(M$48-1)+M$25,IF(M$44='DATA-GLOBAL'!$B$31,(M$18*(M$48-1)+M$18/2+M$25),IF(M$44='DATA-GLOBAL'!$C$31,(M$18*(M$48-1)+M$25),FALSE))),0),(M$21*(M$48-1)+M$25))</f>
        <v>0</v>
      </c>
      <c r="N53" s="43">
        <f>IF(OR(N$15&lt;&gt;'DATA-GLOBAL'!$D$14,N$41='DATA-GLOBAL'!$B$17),ROUNDUP(IF(N$42='DATA-GLOBAL'!$C$30,N$18*(N$48-1)+N$25,IF(N$44='DATA-GLOBAL'!$B$31,(N$18*(N$48-1)+N$18/2+N$25),IF(N$44='DATA-GLOBAL'!$C$31,(N$18*(N$48-1)+N$25),FALSE))),0),(N$21*(N$48-1)+N$25))</f>
        <v>0</v>
      </c>
      <c r="O53" s="43">
        <f>IF(OR(O$15&lt;&gt;'DATA-GLOBAL'!$D$14,O$41='DATA-GLOBAL'!$B$17),ROUNDUP(IF(O$42='DATA-GLOBAL'!$C$30,O$18*(O$48-1)+O$25,IF(O$44='DATA-GLOBAL'!$B$31,(O$18*(O$48-1)+O$18/2+O$25),IF(O$44='DATA-GLOBAL'!$C$31,(O$18*(O$48-1)+O$25),FALSE))),0),(O$21*(O$48-1)+O$25))</f>
        <v>0</v>
      </c>
      <c r="P53" s="43">
        <f>IF(OR(P$15&lt;&gt;'DATA-GLOBAL'!$D$14,P$41='DATA-GLOBAL'!$B$17),ROUNDUP(IF(P$42='DATA-GLOBAL'!$C$30,P$18*(P$48-1)+P$25,IF(P$44='DATA-GLOBAL'!$B$31,(P$18*(P$48-1)+P$18/2+P$25),IF(P$44='DATA-GLOBAL'!$C$31,(P$18*(P$48-1)+P$25),FALSE))),0),(P$21*(P$48-1)+P$25))</f>
        <v>0</v>
      </c>
      <c r="Q53" s="43">
        <f>IF(OR(Q$15&lt;&gt;'DATA-GLOBAL'!$D$14,Q$41='DATA-GLOBAL'!$B$17),ROUNDUP(IF(Q$42='DATA-GLOBAL'!$C$30,Q$18*(Q$48-1)+Q$25,IF(Q$44='DATA-GLOBAL'!$B$31,(Q$18*(Q$48-1)+Q$18/2+Q$25),IF(Q$44='DATA-GLOBAL'!$C$31,(Q$18*(Q$48-1)+Q$25),FALSE))),0),(Q$21*(Q$48-1)+Q$25))</f>
        <v>0</v>
      </c>
      <c r="R53" s="43">
        <f>IF(OR(R$15&lt;&gt;'DATA-GLOBAL'!$D$14,R$41='DATA-GLOBAL'!$B$17),ROUNDUP(IF(R$42='DATA-GLOBAL'!$C$30,R$18*(R$48-1)+R$25,IF(R$44='DATA-GLOBAL'!$B$31,(R$18*(R$48-1)+R$18/2+R$25),IF(R$44='DATA-GLOBAL'!$C$31,(R$18*(R$48-1)+R$25),FALSE))),0),(R$21*(R$48-1)+R$25))</f>
        <v>0</v>
      </c>
      <c r="S53" s="43">
        <f>IF(OR(S$15&lt;&gt;'DATA-GLOBAL'!$D$14,S$41='DATA-GLOBAL'!$B$17),ROUNDUP(IF(S$42='DATA-GLOBAL'!$C$30,S$18*(S$48-1)+S$25,IF(S$44='DATA-GLOBAL'!$B$31,(S$18*(S$48-1)+S$18/2+S$25),IF(S$44='DATA-GLOBAL'!$C$31,(S$18*(S$48-1)+S$25),FALSE))),0),(S$21*(S$48-1)+S$25))</f>
        <v>0</v>
      </c>
      <c r="T53" s="43">
        <f>IF(OR(T$15&lt;&gt;'DATA-GLOBAL'!$D$14,T$41='DATA-GLOBAL'!$B$17),ROUNDUP(IF(T$42='DATA-GLOBAL'!$C$30,T$18*(T$48-1)+T$25,IF(T$44='DATA-GLOBAL'!$B$31,(T$18*(T$48-1)+T$18/2+T$25),IF(T$44='DATA-GLOBAL'!$C$31,(T$18*(T$48-1)+T$25),FALSE))),0),(T$21*(T$48-1)+T$25))</f>
        <v>0</v>
      </c>
      <c r="U53" s="43">
        <f>IF(OR(U$15&lt;&gt;'DATA-GLOBAL'!$D$14,U$41='DATA-GLOBAL'!$B$17),ROUNDUP(IF(U$42='DATA-GLOBAL'!$C$30,U$18*(U$48-1)+U$25,IF(U$44='DATA-GLOBAL'!$B$31,(U$18*(U$48-1)+U$18/2+U$25),IF(U$44='DATA-GLOBAL'!$C$31,(U$18*(U$48-1)+U$25),FALSE))),0),(U$21*(U$48-1)+U$25))</f>
        <v>0</v>
      </c>
      <c r="V53" s="43">
        <f>IF(OR(V$15&lt;&gt;'DATA-GLOBAL'!$D$14,V$41='DATA-GLOBAL'!$B$17),ROUNDUP(IF(V$42='DATA-GLOBAL'!$C$30,V$18*(V$48-1)+V$25,IF(V$44='DATA-GLOBAL'!$B$31,(V$18*(V$48-1)+V$18/2+V$25),IF(V$44='DATA-GLOBAL'!$C$31,(V$18*(V$48-1)+V$25),FALSE))),0),(V$21*(V$48-1)+V$25))</f>
        <v>0</v>
      </c>
      <c r="W53" s="43">
        <f>IF(OR(W$15&lt;&gt;'DATA-GLOBAL'!$D$14,W$41='DATA-GLOBAL'!$B$17),ROUNDUP(IF(W$42='DATA-GLOBAL'!$C$30,W$18*(W$48-1)+W$25,IF(W$44='DATA-GLOBAL'!$B$31,(W$18*(W$48-1)+W$18/2+W$25),IF(W$44='DATA-GLOBAL'!$C$31,(W$18*(W$48-1)+W$25),FALSE))),0),(W$21*(W$48-1)+W$25))</f>
        <v>0</v>
      </c>
    </row>
    <row r="54" spans="1:23" ht="23.25" customHeight="1" thickBot="1" x14ac:dyDescent="0.25">
      <c r="A54" s="77"/>
      <c r="B54" s="48"/>
      <c r="C54" s="49" t="s">
        <v>88</v>
      </c>
      <c r="D54" s="50">
        <f>D47*D49</f>
        <v>0</v>
      </c>
      <c r="E54" s="50">
        <f t="shared" ref="E54:W54" si="4">E47*E49</f>
        <v>0</v>
      </c>
      <c r="F54" s="50">
        <f t="shared" si="4"/>
        <v>0</v>
      </c>
      <c r="G54" s="50">
        <f t="shared" si="4"/>
        <v>0</v>
      </c>
      <c r="H54" s="50">
        <f t="shared" si="4"/>
        <v>0</v>
      </c>
      <c r="I54" s="50">
        <f t="shared" si="4"/>
        <v>0</v>
      </c>
      <c r="J54" s="50">
        <f t="shared" si="4"/>
        <v>0</v>
      </c>
      <c r="K54" s="50">
        <f t="shared" si="4"/>
        <v>0</v>
      </c>
      <c r="L54" s="50">
        <f t="shared" si="4"/>
        <v>0</v>
      </c>
      <c r="M54" s="50">
        <f t="shared" si="4"/>
        <v>0</v>
      </c>
      <c r="N54" s="50">
        <f t="shared" si="4"/>
        <v>0</v>
      </c>
      <c r="O54" s="50">
        <f t="shared" si="4"/>
        <v>0</v>
      </c>
      <c r="P54" s="50">
        <f t="shared" si="4"/>
        <v>0</v>
      </c>
      <c r="Q54" s="50">
        <f t="shared" si="4"/>
        <v>0</v>
      </c>
      <c r="R54" s="50">
        <f t="shared" si="4"/>
        <v>0</v>
      </c>
      <c r="S54" s="50">
        <f t="shared" si="4"/>
        <v>0</v>
      </c>
      <c r="T54" s="50">
        <f t="shared" si="4"/>
        <v>0</v>
      </c>
      <c r="U54" s="50">
        <f t="shared" si="4"/>
        <v>0</v>
      </c>
      <c r="V54" s="50">
        <f t="shared" si="4"/>
        <v>0</v>
      </c>
      <c r="W54" s="50">
        <f t="shared" si="4"/>
        <v>0</v>
      </c>
    </row>
    <row r="55" spans="1:23" ht="15" customHeight="1" x14ac:dyDescent="0.2">
      <c r="A55" s="78" t="s">
        <v>105</v>
      </c>
      <c r="B55" s="81" t="s">
        <v>28</v>
      </c>
      <c r="C55" s="12" t="s">
        <v>89</v>
      </c>
      <c r="D55" s="44"/>
      <c r="E55" s="44"/>
      <c r="F55" s="4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  <c r="W55" s="44"/>
    </row>
    <row r="56" spans="1:23" ht="15.75" customHeight="1" thickBot="1" x14ac:dyDescent="0.25">
      <c r="A56" s="79"/>
      <c r="B56" s="82"/>
      <c r="C56" s="9" t="s">
        <v>90</v>
      </c>
      <c r="D56" s="42" t="str">
        <f>_xlfn.XLOOKUP($B$7,'DATA-GLOBAL'!$A$35:$A$36,'DATA-GLOBAL'!$B$35:$B$36)</f>
        <v>rtvb</v>
      </c>
      <c r="E56" s="42" t="str">
        <f>_xlfn.XLOOKUP($B$7,'DATA-GLOBAL'!$A$35:$A$36,'DATA-GLOBAL'!$B$35:$B$36)</f>
        <v>rtvb</v>
      </c>
      <c r="F56" s="42" t="str">
        <f>_xlfn.XLOOKUP($B$7,'DATA-GLOBAL'!$A$35:$A$36,'DATA-GLOBAL'!$B$35:$B$36)</f>
        <v>rtvb</v>
      </c>
      <c r="G56" s="42" t="str">
        <f>_xlfn.XLOOKUP($B$7,'DATA-GLOBAL'!$A$35:$A$36,'DATA-GLOBAL'!$B$35:$B$36)</f>
        <v>rtvb</v>
      </c>
      <c r="H56" s="42" t="str">
        <f>_xlfn.XLOOKUP($B$7,'DATA-GLOBAL'!$A$35:$A$36,'DATA-GLOBAL'!$B$35:$B$36)</f>
        <v>rtvb</v>
      </c>
      <c r="I56" s="42" t="str">
        <f>_xlfn.XLOOKUP($B$7,'DATA-GLOBAL'!$A$35:$A$36,'DATA-GLOBAL'!$B$35:$B$36)</f>
        <v>rtvb</v>
      </c>
      <c r="J56" s="42" t="str">
        <f>_xlfn.XLOOKUP($B$7,'DATA-GLOBAL'!$A$35:$A$36,'DATA-GLOBAL'!$B$35:$B$36)</f>
        <v>rtvb</v>
      </c>
      <c r="K56" s="42" t="str">
        <f>_xlfn.XLOOKUP($B$7,'DATA-GLOBAL'!$A$35:$A$36,'DATA-GLOBAL'!$B$35:$B$36)</f>
        <v>rtvb</v>
      </c>
      <c r="L56" s="42" t="str">
        <f>_xlfn.XLOOKUP($B$7,'DATA-GLOBAL'!$A$35:$A$36,'DATA-GLOBAL'!$B$35:$B$36)</f>
        <v>rtvb</v>
      </c>
      <c r="M56" s="42" t="str">
        <f>_xlfn.XLOOKUP($B$7,'DATA-GLOBAL'!$A$35:$A$36,'DATA-GLOBAL'!$B$35:$B$36)</f>
        <v>rtvb</v>
      </c>
      <c r="N56" s="42" t="str">
        <f>_xlfn.XLOOKUP($B$7,'DATA-GLOBAL'!$A$35:$A$36,'DATA-GLOBAL'!$B$35:$B$36)</f>
        <v>rtvb</v>
      </c>
      <c r="O56" s="42" t="str">
        <f>_xlfn.XLOOKUP($B$7,'DATA-GLOBAL'!$A$35:$A$36,'DATA-GLOBAL'!$B$35:$B$36)</f>
        <v>rtvb</v>
      </c>
      <c r="P56" s="42" t="str">
        <f>_xlfn.XLOOKUP($B$7,'DATA-GLOBAL'!$A$35:$A$36,'DATA-GLOBAL'!$B$35:$B$36)</f>
        <v>rtvb</v>
      </c>
      <c r="Q56" s="42" t="str">
        <f>_xlfn.XLOOKUP($B$7,'DATA-GLOBAL'!$A$35:$A$36,'DATA-GLOBAL'!$B$35:$B$36)</f>
        <v>rtvb</v>
      </c>
      <c r="R56" s="42" t="str">
        <f>_xlfn.XLOOKUP($B$7,'DATA-GLOBAL'!$A$35:$A$36,'DATA-GLOBAL'!$B$35:$B$36)</f>
        <v>rtvb</v>
      </c>
      <c r="S56" s="42" t="str">
        <f>_xlfn.XLOOKUP($B$7,'DATA-GLOBAL'!$A$35:$A$36,'DATA-GLOBAL'!$B$35:$B$36)</f>
        <v>rtvb</v>
      </c>
      <c r="T56" s="42" t="str">
        <f>_xlfn.XLOOKUP($B$7,'DATA-GLOBAL'!$A$35:$A$36,'DATA-GLOBAL'!$B$35:$B$36)</f>
        <v>rtvb</v>
      </c>
      <c r="U56" s="42" t="str">
        <f>_xlfn.XLOOKUP($B$7,'DATA-GLOBAL'!$A$35:$A$36,'DATA-GLOBAL'!$B$35:$B$36)</f>
        <v>rtvb</v>
      </c>
      <c r="V56" s="42" t="str">
        <f>_xlfn.XLOOKUP($B$7,'DATA-GLOBAL'!$A$35:$A$36,'DATA-GLOBAL'!$B$35:$B$36)</f>
        <v>rtvb</v>
      </c>
      <c r="W56" s="42" t="str">
        <f>_xlfn.XLOOKUP($B$7,'DATA-GLOBAL'!$A$35:$A$36,'DATA-GLOBAL'!$B$35:$B$36)</f>
        <v>rtvb</v>
      </c>
    </row>
    <row r="57" spans="1:23" ht="15.75" customHeight="1" x14ac:dyDescent="0.2">
      <c r="A57" s="79"/>
      <c r="B57" s="62"/>
      <c r="C57" s="9" t="s">
        <v>91</v>
      </c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</row>
    <row r="58" spans="1:23" ht="25.5" customHeight="1" x14ac:dyDescent="0.2">
      <c r="A58" s="79"/>
      <c r="B58" s="63"/>
      <c r="C58" s="10" t="s">
        <v>92</v>
      </c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</row>
    <row r="59" spans="1:23" ht="15.75" customHeight="1" x14ac:dyDescent="0.2">
      <c r="A59" s="79"/>
      <c r="B59" s="63"/>
      <c r="C59" s="9" t="s">
        <v>93</v>
      </c>
      <c r="D59" s="31" t="s">
        <v>18</v>
      </c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</row>
    <row r="60" spans="1:23" ht="15.75" customHeight="1" x14ac:dyDescent="0.2">
      <c r="A60" s="79"/>
      <c r="B60" s="63"/>
      <c r="C60" s="9" t="s">
        <v>94</v>
      </c>
      <c r="D60" s="31" t="s">
        <v>18</v>
      </c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</row>
    <row r="61" spans="1:23" ht="15.75" customHeight="1" x14ac:dyDescent="0.2">
      <c r="A61" s="79"/>
      <c r="B61" s="63"/>
      <c r="C61" s="9" t="s">
        <v>95</v>
      </c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</row>
    <row r="62" spans="1:23" ht="15.75" customHeight="1" x14ac:dyDescent="0.2">
      <c r="A62" s="79"/>
      <c r="B62" s="63"/>
      <c r="C62" s="9" t="s">
        <v>96</v>
      </c>
      <c r="D62" s="32"/>
      <c r="E62" s="32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</row>
    <row r="63" spans="1:23" ht="15.75" customHeight="1" thickBot="1" x14ac:dyDescent="0.25">
      <c r="A63" s="80"/>
      <c r="B63" s="64"/>
      <c r="C63" s="20" t="s">
        <v>97</v>
      </c>
      <c r="D63" s="45">
        <f>IF(OR(D$62=0,D$62=""),0,D$62/8)</f>
        <v>0</v>
      </c>
      <c r="E63" s="45">
        <f t="shared" ref="E63:W63" si="5">IF(OR(E$62=0,E$62=""),0,E$62/8)</f>
        <v>0</v>
      </c>
      <c r="F63" s="45">
        <f t="shared" si="5"/>
        <v>0</v>
      </c>
      <c r="G63" s="45">
        <f t="shared" si="5"/>
        <v>0</v>
      </c>
      <c r="H63" s="45">
        <f t="shared" si="5"/>
        <v>0</v>
      </c>
      <c r="I63" s="45">
        <f t="shared" si="5"/>
        <v>0</v>
      </c>
      <c r="J63" s="45">
        <f t="shared" si="5"/>
        <v>0</v>
      </c>
      <c r="K63" s="45">
        <f t="shared" si="5"/>
        <v>0</v>
      </c>
      <c r="L63" s="45">
        <f t="shared" si="5"/>
        <v>0</v>
      </c>
      <c r="M63" s="45">
        <f t="shared" si="5"/>
        <v>0</v>
      </c>
      <c r="N63" s="45">
        <f t="shared" si="5"/>
        <v>0</v>
      </c>
      <c r="O63" s="45">
        <f t="shared" si="5"/>
        <v>0</v>
      </c>
      <c r="P63" s="45">
        <f t="shared" si="5"/>
        <v>0</v>
      </c>
      <c r="Q63" s="45">
        <f t="shared" si="5"/>
        <v>0</v>
      </c>
      <c r="R63" s="45">
        <f t="shared" si="5"/>
        <v>0</v>
      </c>
      <c r="S63" s="45">
        <f t="shared" si="5"/>
        <v>0</v>
      </c>
      <c r="T63" s="45">
        <f t="shared" si="5"/>
        <v>0</v>
      </c>
      <c r="U63" s="45">
        <f t="shared" si="5"/>
        <v>0</v>
      </c>
      <c r="V63" s="45">
        <f t="shared" si="5"/>
        <v>0</v>
      </c>
      <c r="W63" s="45">
        <f t="shared" si="5"/>
        <v>0</v>
      </c>
    </row>
    <row r="66" spans="1:23" ht="24" customHeight="1" x14ac:dyDescent="0.2">
      <c r="A66" s="83" t="s">
        <v>29</v>
      </c>
      <c r="B66" s="83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</row>
    <row r="67" spans="1:23" x14ac:dyDescent="0.2">
      <c r="C67" s="17"/>
    </row>
  </sheetData>
  <mergeCells count="22">
    <mergeCell ref="A66:W66"/>
    <mergeCell ref="B57:B63"/>
    <mergeCell ref="A12:A36"/>
    <mergeCell ref="B12:B36"/>
    <mergeCell ref="B45:B46"/>
    <mergeCell ref="B39:B44"/>
    <mergeCell ref="B47:B53"/>
    <mergeCell ref="B37:B38"/>
    <mergeCell ref="A37:A54"/>
    <mergeCell ref="A55:A63"/>
    <mergeCell ref="B55:B56"/>
    <mergeCell ref="A11:B11"/>
    <mergeCell ref="B2:C2"/>
    <mergeCell ref="B3:C3"/>
    <mergeCell ref="A1:W1"/>
    <mergeCell ref="A10:W10"/>
    <mergeCell ref="G2:H2"/>
    <mergeCell ref="G3:H3"/>
    <mergeCell ref="G5:H5"/>
    <mergeCell ref="G6:H6"/>
    <mergeCell ref="G7:H7"/>
    <mergeCell ref="I7:J7"/>
  </mergeCells>
  <phoneticPr fontId="3" type="noConversion"/>
  <conditionalFormatting sqref="D33:W33 D29:W31 D50:W56">
    <cfRule type="containsText" dxfId="11" priority="22" operator="containsText" text="FAUX">
      <formula>NOT(ISERROR(SEARCH("FAUX",D29)))</formula>
    </cfRule>
  </conditionalFormatting>
  <conditionalFormatting sqref="D20:W20">
    <cfRule type="containsText" dxfId="10" priority="21" operator="containsText" text="FAUX">
      <formula>NOT(ISERROR(SEARCH("FAUX",D20)))</formula>
    </cfRule>
  </conditionalFormatting>
  <conditionalFormatting sqref="D32:W32">
    <cfRule type="containsText" dxfId="8" priority="1" operator="containsText" text="FAUX">
      <formula>NOT(ISERROR(SEARCH("FAUX",D32)))</formula>
    </cfRule>
  </conditionalFormatting>
  <dataValidations count="4">
    <dataValidation type="custom" showInputMessage="1" showErrorMessage="1" errorTitle="ERREUR DE SAISIE" error="Le format de bouteille choisi n'a pas de paramètre largeur" sqref="D21:W21" xr:uid="{1D50A260-A521-419D-9DCA-A1CAB4B07AFC}">
      <formula1>D15="Rect. ou ovoïde"</formula1>
    </dataValidation>
    <dataValidation type="custom" allowBlank="1" showInputMessage="1" showErrorMessage="1" errorTitle="ERREUR SAISIE" error="Le format de bouteille choisi n'a pas de paramètre largeur" sqref="D22:W22" xr:uid="{D9C47EFC-1435-47D6-B198-604F57222053}">
      <formula1>XFA22="Rect. ou ovoïde"</formula1>
    </dataValidation>
    <dataValidation allowBlank="1" showInputMessage="1" showErrorMessage="1" errorTitle="ERREUR SAISIE" error="Le format de bouteille choisi n'a pas de paramètre largeur" sqref="D23:W23" xr:uid="{00FD448B-B823-4CE8-ACBD-84C91945DFCA}"/>
    <dataValidation type="custom" allowBlank="1" showInputMessage="1" showErrorMessage="1" errorTitle="ERREUR SAISIE" error="le contenant est rond, valeur non applicable." sqref="D24:W24" xr:uid="{5D1EC4D9-7334-4222-A892-ABC17521A327}">
      <formula1>"D14&lt;&gt;DATAS!B3"</formula1>
    </dataValidation>
  </dataValidations>
  <pageMargins left="0.7" right="0.7" top="0.75" bottom="0.75" header="0.3" footer="0.3"/>
  <pageSetup paperSize="8" orientation="landscape" r:id="rId1"/>
  <headerFooter>
    <oddFooter>&amp;C&amp;1#&amp;"Arial"&amp;7&amp;K7f7f7fGeneral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05" r:id="rId4" name="Button 81">
              <controlPr defaultSize="0" print="0" autoFill="0" autoPict="0" macro="[0]!fill_Format_from_OQT_Cliquer">
                <anchor moveWithCells="1" sizeWithCells="1">
                  <from>
                    <xdr:col>20</xdr:col>
                    <xdr:colOff>76200</xdr:colOff>
                    <xdr:row>2</xdr:row>
                    <xdr:rowOff>9525</xdr:rowOff>
                  </from>
                  <to>
                    <xdr:col>22</xdr:col>
                    <xdr:colOff>628650</xdr:colOff>
                    <xdr:row>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5" name="Clear_Btn">
              <controlPr defaultSize="0" print="0" autoFill="0" autoPict="0" macro="[0]!Debug_Clear_text_Cliquer">
                <anchor moveWithCells="1" sizeWithCells="1">
                  <from>
                    <xdr:col>16</xdr:col>
                    <xdr:colOff>581025</xdr:colOff>
                    <xdr:row>2</xdr:row>
                    <xdr:rowOff>0</xdr:rowOff>
                  </from>
                  <to>
                    <xdr:col>19</xdr:col>
                    <xdr:colOff>295275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4" id="{00000000-000E-0000-0000-000005000000}">
            <xm:f>D15&lt;&gt;'DATA-GLOBAL'!$D$14</xm:f>
            <x14:dxf>
              <font>
                <color theme="0" tint="-0.24994659260841701"/>
              </font>
              <fill>
                <patternFill patternType="lightUp">
                  <fgColor rgb="FFFF0000"/>
                  <bgColor theme="0" tint="-0.14996795556505021"/>
                </patternFill>
              </fill>
            </x14:dxf>
          </x14:cfRule>
          <xm:sqref>D21:W21</xm:sqref>
        </x14:conditionalFormatting>
        <x14:conditionalFormatting xmlns:xm="http://schemas.microsoft.com/office/excel/2006/main">
          <x14:cfRule type="expression" priority="23" id="{6C282AFE-3481-45C8-8C73-82C6597FBED0}">
            <xm:f>D15&lt;&gt;'DATA-GLOBAL'!$D$14</xm:f>
            <x14:dxf>
              <font>
                <color theme="0" tint="-0.24994659260841701"/>
              </font>
              <fill>
                <patternFill patternType="lightUp">
                  <fgColor rgb="FFFF0000"/>
                  <bgColor theme="0" tint="-0.14996795556505021"/>
                </patternFill>
              </fill>
            </x14:dxf>
          </x14:cfRule>
          <xm:sqref>D22:W22</xm:sqref>
        </x14:conditionalFormatting>
        <x14:conditionalFormatting xmlns:xm="http://schemas.microsoft.com/office/excel/2006/main">
          <x14:cfRule type="expression" priority="20" id="{6B6E6979-6894-484A-819C-D7D10EDFE7BF}">
            <xm:f>D15&lt;&gt;'DATA-GLOBAL'!$D$14</xm:f>
            <x14:dxf>
              <font>
                <color theme="0" tint="-0.24994659260841701"/>
              </font>
              <fill>
                <patternFill patternType="lightUp">
                  <fgColor rgb="FFFF0000"/>
                  <bgColor theme="0" tint="-0.14996795556505021"/>
                </patternFill>
              </fill>
            </x14:dxf>
          </x14:cfRule>
          <xm:sqref>D23:W23</xm:sqref>
        </x14:conditionalFormatting>
        <x14:conditionalFormatting xmlns:xm="http://schemas.microsoft.com/office/excel/2006/main">
          <x14:cfRule type="expression" priority="25" id="{89E7C1D3-0450-4652-9FD8-F801218F7558}">
            <xm:f>D$42='DATA-GLOBAL'!$C$30</xm:f>
            <x14:dxf>
              <font>
                <color theme="0" tint="-0.24994659260841701"/>
              </font>
              <fill>
                <patternFill patternType="lightUp">
                  <fgColor rgb="FFFF0000"/>
                  <bgColor theme="0" tint="-0.24994659260841701"/>
                </patternFill>
              </fill>
            </x14:dxf>
          </x14:cfRule>
          <xm:sqref>D43:W44</xm:sqref>
        </x14:conditionalFormatting>
        <x14:conditionalFormatting xmlns:xm="http://schemas.microsoft.com/office/excel/2006/main">
          <x14:cfRule type="expression" priority="19" id="{DB9B42DB-08F9-4881-A9BE-5EF85EC65B35}">
            <xm:f>D15&lt;&gt;'DATA-GLOBAL'!$D$14</xm:f>
            <x14:dxf>
              <font>
                <color theme="0" tint="-0.24994659260841701"/>
              </font>
              <fill>
                <patternFill patternType="lightUp">
                  <fgColor rgb="FFFF0000"/>
                  <bgColor theme="0" tint="-0.14996795556505021"/>
                </patternFill>
              </fill>
            </x14:dxf>
          </x14:cfRule>
          <xm:sqref>D24:W24</xm:sqref>
        </x14:conditionalFormatting>
        <x14:conditionalFormatting xmlns:xm="http://schemas.microsoft.com/office/excel/2006/main">
          <x14:cfRule type="expression" priority="18" id="{A81946DF-6327-45EE-ACAB-F65AB667A38D}">
            <xm:f>D15&lt;&gt;'DATA-GLOBAL'!$D$14</xm:f>
            <x14:dxf>
              <font>
                <color theme="0" tint="-0.24994659260841701"/>
              </font>
              <fill>
                <patternFill patternType="lightUp">
                  <fgColor rgb="FFFF0000"/>
                  <bgColor theme="0" tint="-0.24994659260841701"/>
                </patternFill>
              </fill>
            </x14:dxf>
          </x14:cfRule>
          <xm:sqref>D41:W41</xm:sqref>
        </x14:conditionalFormatting>
        <x14:conditionalFormatting xmlns:xm="http://schemas.microsoft.com/office/excel/2006/main">
          <x14:cfRule type="expression" priority="17" id="{EB209D05-8BC2-4C66-A13D-EB004370F442}">
            <xm:f>D13&lt;&gt;'DATA-GLOBAL'!$B$13</xm:f>
            <x14:dxf>
              <font>
                <color theme="0" tint="-0.24994659260841701"/>
              </font>
              <fill>
                <patternFill patternType="lightUp">
                  <fgColor rgb="FFFF0000"/>
                  <bgColor theme="0" tint="-0.24994659260841701"/>
                </patternFill>
              </fill>
            </x14:dxf>
          </x14:cfRule>
          <xm:sqref>D16:W16</xm:sqref>
        </x14:conditionalFormatting>
        <x14:conditionalFormatting xmlns:xm="http://schemas.microsoft.com/office/excel/2006/main">
          <x14:cfRule type="expression" priority="10" id="{115D00B6-DB3F-4DEC-8BE8-55427DA97E67}">
            <xm:f>$D$37='DATA-GLOBAL'!$B$12</xm:f>
            <x14:dxf>
              <font>
                <color theme="0" tint="-0.24994659260841701"/>
              </font>
              <fill>
                <patternFill patternType="lightUp">
                  <fgColor rgb="FFFF0000"/>
                  <bgColor theme="0" tint="-0.24994659260841701"/>
                </patternFill>
              </fill>
            </x14:dxf>
          </x14:cfRule>
          <xm:sqref>D45:W46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4">
        <x14:dataValidation type="list" allowBlank="1" showInputMessage="1" showErrorMessage="1" xr:uid="{A694E7CC-0CA8-4681-93A2-3E02F9AFD785}">
          <x14:formula1>
            <xm:f>'DATA-GLOBAL'!$B$19:$C$19</xm:f>
          </x14:formula1>
          <xm:sqref>D43:W43</xm:sqref>
        </x14:dataValidation>
        <x14:dataValidation type="list" allowBlank="1" showInputMessage="1" showErrorMessage="1" xr:uid="{EB991CEF-9B6E-4F6D-A6EF-79D0C1C1653A}">
          <x14:formula1>
            <xm:f>IF(D15='DATA-GLOBAL'!$D$14,'DATA-GLOBAL'!$B$17:$C$17,'DATA-GLOBAL'!$B$17)</xm:f>
          </x14:formula1>
          <xm:sqref>D41:W41</xm:sqref>
        </x14:dataValidation>
        <x14:dataValidation type="list" allowBlank="1" showInputMessage="1" showErrorMessage="1" xr:uid="{EECCDC8E-7684-46E0-9CE8-BC073F339EFD}">
          <x14:formula1>
            <xm:f>IF(D13&lt;&gt;'DATA-GLOBAL'!$D$13,'DATA-GLOBAL'!$B$14:$D$14,'DATA-GLOBAL'!$B$14)</xm:f>
          </x14:formula1>
          <xm:sqref>D15:W15</xm:sqref>
        </x14:dataValidation>
        <x14:dataValidation type="list" allowBlank="1" showInputMessage="1" showErrorMessage="1" xr:uid="{CCA613CD-33A9-40AC-B5CB-052E88266D9F}">
          <x14:formula1>
            <xm:f>'DATA-GLOBAL'!$B$29:$D$29</xm:f>
          </x14:formula1>
          <xm:sqref>D49:W49</xm:sqref>
        </x14:dataValidation>
        <x14:dataValidation type="list" allowBlank="1" showInputMessage="1" showErrorMessage="1" xr:uid="{EB1A7E28-5DA1-4EBF-9F5B-401B918E6404}">
          <x14:formula1>
            <xm:f>'DATA-GLOBAL'!$B$31:$C$31</xm:f>
          </x14:formula1>
          <xm:sqref>D44:W44</xm:sqref>
        </x14:dataValidation>
        <x14:dataValidation type="list" allowBlank="1" showInputMessage="1" showErrorMessage="1" xr:uid="{E4D7D997-14EB-45D8-B059-1B3DA20A87D1}">
          <x14:formula1>
            <xm:f>'DATA-GLOBAL'!$B$12:$C$12</xm:f>
          </x14:formula1>
          <xm:sqref>D37:W37</xm:sqref>
        </x14:dataValidation>
        <x14:dataValidation type="list" allowBlank="1" showInputMessage="1" showErrorMessage="1" xr:uid="{A866DB17-651E-446D-86D4-671CE5E75C54}">
          <x14:formula1>
            <xm:f>OFFSET('DATA-GLOBAL'!$B$3,0,0,1,COUNTA('DATA-GLOBAL'!$B$3:$C$3))</xm:f>
          </x14:formula1>
          <xm:sqref>B7</xm:sqref>
        </x14:dataValidation>
        <x14:dataValidation type="list" allowBlank="1" showInputMessage="1" showErrorMessage="1" xr:uid="{334FF45D-A629-4095-B3EA-319CC22CA637}">
          <x14:formula1>
            <xm:f>'DATA-GLOBAL'!$B$4:$C$4</xm:f>
          </x14:formula1>
          <xm:sqref>B8</xm:sqref>
        </x14:dataValidation>
        <x14:dataValidation type="list" allowBlank="1" showInputMessage="1" showErrorMessage="1" xr:uid="{B1E179C7-6ED0-44BC-8B03-9FFCABEA782F}">
          <x14:formula1>
            <xm:f>OFFSET('DATA-GLOBAL'!$B$5,0,0,1,COUNTA('DATA-GLOBAL'!$B$5:$Z$5))</xm:f>
          </x14:formula1>
          <xm:sqref>E2</xm:sqref>
        </x14:dataValidation>
        <x14:dataValidation type="list" allowBlank="1" showInputMessage="1" showErrorMessage="1" xr:uid="{B3956CEB-29D0-45DA-807C-E8AD1AEDF737}">
          <x14:formula1>
            <xm:f>OFFSET('DATA-GLOBAL'!$B$7,0,0,1,COUNTA('DATA-GLOBAL'!$B$7:$C$7))</xm:f>
          </x14:formula1>
          <xm:sqref>E3</xm:sqref>
        </x14:dataValidation>
        <x14:dataValidation type="list" allowBlank="1" showInputMessage="1" showErrorMessage="1" xr:uid="{75AF8979-2BAD-4FDB-9690-277670192F4A}">
          <x14:formula1>
            <xm:f>OFFSET('DATA-GLOBAL'!$B$15,0,0,1,COUNTA('DATA-GLOBAL'!$B$14:$Z$14))</xm:f>
          </x14:formula1>
          <xm:sqref>D16:W16</xm:sqref>
        </x14:dataValidation>
        <x14:dataValidation type="list" allowBlank="1" showInputMessage="1" showErrorMessage="1" xr:uid="{36880E83-0C29-49E1-9A59-11C3E6805217}">
          <x14:formula1>
            <xm:f>OFFSET('DATA-GLOBAL'!$B$16,0,0,1,COUNTA('DATA-GLOBAL'!$B$15:$Z$15))</xm:f>
          </x14:formula1>
          <xm:sqref>D17:W17</xm:sqref>
        </x14:dataValidation>
        <x14:dataValidation type="list" allowBlank="1" showInputMessage="1" showErrorMessage="1" xr:uid="{A135C3C6-F706-4CAA-950D-245FF8EE6A90}">
          <x14:formula1>
            <xm:f>OFFSET('DATA-GLOBAL'!$B$13,0,0,1,COUNTA('DATA-GLOBAL'!$B$12:$Z$12))</xm:f>
          </x14:formula1>
          <xm:sqref>D13:W13</xm:sqref>
        </x14:dataValidation>
        <x14:dataValidation type="list" allowBlank="1" showInputMessage="1" showErrorMessage="1" xr:uid="{67883A36-A7F7-475D-943F-075A830CCA51}">
          <x14:formula1>
            <xm:f>OFFSET('DATA-GLOBAL'!$B$22,0,0,1,COUNTA('DATA-GLOBAL'!$B$21:$Z$21))</xm:f>
          </x14:formula1>
          <xm:sqref>D14:W14</xm:sqref>
        </x14:dataValidation>
        <x14:dataValidation type="list" allowBlank="1" showInputMessage="1" showErrorMessage="1" xr:uid="{857D8791-F873-4163-9CB2-2F6CE280D5B9}">
          <x14:formula1>
            <xm:f>'DATA-GLOBAL'!$B$38:$C$38</xm:f>
          </x14:formula1>
          <xm:sqref>D59:W60</xm:sqref>
        </x14:dataValidation>
        <x14:dataValidation type="list" allowBlank="1" showInputMessage="1" showErrorMessage="1" xr:uid="{A974407E-5BBB-420B-9561-92E56E013500}">
          <x14:formula1>
            <xm:f>IF(D15='DATA-GLOBAL'!$B$14,'DATA-GLOBAL'!$B$30:$C$30,'DATA-GLOBAL'!$C$30)</xm:f>
          </x14:formula1>
          <xm:sqref>D42:W42</xm:sqref>
        </x14:dataValidation>
        <x14:dataValidation type="list" allowBlank="1" showInputMessage="1" showErrorMessage="1" xr:uid="{431C2DC2-F71A-4D2C-9B39-B371A6FAB454}">
          <x14:formula1>
            <xm:f>OFFSET(#REF!,0,0,1,COUNTA(#REF!))</xm:f>
          </x14:formula1>
          <xm:sqref>D38:W38</xm:sqref>
        </x14:dataValidation>
        <x14:dataValidation type="list" allowBlank="1" showInputMessage="1" showErrorMessage="1" xr:uid="{D8FEE09F-066D-4637-848C-CAE4D052A2B8}">
          <x14:formula1>
            <xm:f>OFFSET(#REF!,0,0,1,COUNTA(#REF!))</xm:f>
          </x14:formula1>
          <xm:sqref>E4</xm:sqref>
        </x14:dataValidation>
        <x14:dataValidation type="list" allowBlank="1" showInputMessage="1" showErrorMessage="1" xr:uid="{0E66ED96-B880-4231-89AD-F61A631671D6}">
          <x14:formula1>
            <xm:f>IF(E5=1,'DATA-GLOBAL'!$B$8:$C$8,'DATA-GLOBAL'!$D$8)</xm:f>
          </x14:formula1>
          <xm:sqref>E6</xm:sqref>
        </x14:dataValidation>
        <x14:dataValidation type="list" allowBlank="1" showInputMessage="1" showErrorMessage="1" xr:uid="{B06586FF-2CAC-42AC-A23F-6FE7E591183F}">
          <x14:formula1>
            <xm:f>'DATA-GLOBAL'!$B$2:$D$2</xm:f>
          </x14:formula1>
          <xm:sqref>B4</xm:sqref>
        </x14:dataValidation>
        <x14:dataValidation type="custom" allowBlank="1" showInputMessage="1" showErrorMessage="1" errorTitle="Groupage" error="Groupage Vrac non compatible" xr:uid="{9024C7C7-E1CE-4397-9BB6-9FDDBBF1EF1F}">
          <x14:formula1>
            <xm:f>$D$37='DATA-GLOBAL'!$C$12</xm:f>
          </x14:formula1>
          <xm:sqref>D45:W46</xm:sqref>
        </x14:dataValidation>
        <x14:dataValidation type="list" allowBlank="1" showInputMessage="1" showErrorMessage="1" xr:uid="{29F63AC0-3505-4807-A08E-A134AC2E8086}">
          <x14:formula1>
            <xm:f>'DATA-GLOBAL'!#REF!</xm:f>
          </x14:formula1>
          <xm:sqref>C9:D9</xm:sqref>
        </x14:dataValidation>
        <x14:dataValidation type="list" allowBlank="1" showInputMessage="1" showErrorMessage="1" xr:uid="{9E53A007-34B1-48D6-A7B0-CE901DB01952}">
          <x14:formula1>
            <xm:f>OFFSET('DATA-GLOBAL'!#REF!,0,0,1,COUNTA('DATA-GLOBAL'!#REF!))</xm:f>
          </x14:formula1>
          <xm:sqref>B6</xm:sqref>
        </x14:dataValidation>
        <x14:dataValidation type="list" allowBlank="1" showInputMessage="1" showErrorMessage="1" xr:uid="{8BE39DFE-C412-4561-B843-830165C4211B}">
          <x14:formula1>
            <xm:f>OFFSET('DATA-GLOBAL'!#REF!,0,0,1,COUNTA('DATA-GLOBAL'!#REF!))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E8AEC-549A-4B18-80EB-DE5FC431508B}">
  <sheetPr codeName="Feuil3">
    <tabColor theme="7" tint="0.39997558519241921"/>
  </sheetPr>
  <dimension ref="A1:T40"/>
  <sheetViews>
    <sheetView topLeftCell="A7" workbookViewId="0">
      <selection activeCell="B41" sqref="B41"/>
    </sheetView>
  </sheetViews>
  <sheetFormatPr baseColWidth="10" defaultColWidth="9.140625" defaultRowHeight="15" x14ac:dyDescent="0.25"/>
  <cols>
    <col min="1" max="1" width="22.5703125" style="1" bestFit="1" customWidth="1"/>
    <col min="2" max="16" width="13.140625" style="1" customWidth="1"/>
    <col min="17" max="17" width="13" style="1" customWidth="1"/>
    <col min="18" max="20" width="12.5703125" style="1" customWidth="1"/>
    <col min="21" max="23" width="12.5703125" customWidth="1"/>
  </cols>
  <sheetData>
    <row r="1" spans="1:20" x14ac:dyDescent="0.25">
      <c r="A1" s="85" t="s">
        <v>31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/>
      <c r="N1"/>
      <c r="O1"/>
      <c r="P1"/>
      <c r="Q1"/>
      <c r="R1"/>
      <c r="S1"/>
      <c r="T1"/>
    </row>
    <row r="2" spans="1:20" x14ac:dyDescent="0.25">
      <c r="A2" s="7" t="s">
        <v>113</v>
      </c>
      <c r="B2" s="8" t="s">
        <v>114</v>
      </c>
      <c r="C2" s="8" t="s">
        <v>115</v>
      </c>
      <c r="D2" s="8" t="s">
        <v>116</v>
      </c>
      <c r="E2" s="8"/>
      <c r="F2" s="8"/>
      <c r="G2" s="8"/>
      <c r="H2" s="8"/>
      <c r="I2" s="4"/>
      <c r="J2" s="4"/>
      <c r="K2" s="4"/>
      <c r="L2" s="2"/>
      <c r="M2"/>
      <c r="N2"/>
      <c r="O2"/>
      <c r="P2"/>
      <c r="Q2"/>
      <c r="R2"/>
      <c r="S2"/>
      <c r="T2"/>
    </row>
    <row r="3" spans="1:20" x14ac:dyDescent="0.25">
      <c r="A3" s="7" t="s">
        <v>117</v>
      </c>
      <c r="B3" s="4" t="s">
        <v>118</v>
      </c>
      <c r="C3" s="4" t="s">
        <v>119</v>
      </c>
      <c r="D3" s="4"/>
      <c r="E3" s="4"/>
      <c r="F3" s="4"/>
      <c r="G3" s="4"/>
      <c r="H3" s="4"/>
      <c r="I3" s="4"/>
      <c r="J3" s="4"/>
      <c r="K3" s="4"/>
      <c r="L3" s="2"/>
      <c r="M3"/>
      <c r="N3"/>
      <c r="O3"/>
      <c r="P3"/>
      <c r="Q3"/>
      <c r="R3"/>
      <c r="S3"/>
      <c r="T3"/>
    </row>
    <row r="4" spans="1:20" x14ac:dyDescent="0.25">
      <c r="A4" s="7" t="s">
        <v>120</v>
      </c>
      <c r="B4" s="4" t="s">
        <v>121</v>
      </c>
      <c r="C4" s="4" t="s">
        <v>122</v>
      </c>
      <c r="D4" s="4"/>
      <c r="E4" s="4"/>
      <c r="F4" s="4"/>
      <c r="G4" s="4"/>
      <c r="H4" s="4"/>
      <c r="I4" s="4"/>
      <c r="J4" s="4"/>
      <c r="K4" s="4"/>
      <c r="L4" s="2"/>
      <c r="M4"/>
      <c r="N4"/>
      <c r="O4"/>
      <c r="P4"/>
      <c r="Q4"/>
      <c r="R4"/>
      <c r="S4"/>
      <c r="T4"/>
    </row>
    <row r="5" spans="1:20" x14ac:dyDescent="0.25">
      <c r="A5" s="7" t="s">
        <v>123</v>
      </c>
      <c r="B5" s="4">
        <v>406</v>
      </c>
      <c r="C5" s="4">
        <v>453</v>
      </c>
      <c r="D5" s="4">
        <v>3842</v>
      </c>
      <c r="E5" s="4">
        <v>1459</v>
      </c>
      <c r="F5" s="4">
        <v>8570</v>
      </c>
      <c r="G5" s="4">
        <v>7899</v>
      </c>
      <c r="H5" s="4"/>
      <c r="I5" s="4"/>
      <c r="J5" s="4"/>
      <c r="K5" s="4"/>
      <c r="L5" s="2"/>
      <c r="M5"/>
      <c r="N5"/>
      <c r="O5"/>
      <c r="P5"/>
      <c r="Q5"/>
      <c r="R5"/>
      <c r="S5"/>
      <c r="T5"/>
    </row>
    <row r="6" spans="1:20" x14ac:dyDescent="0.25">
      <c r="A6" s="7" t="s">
        <v>124</v>
      </c>
      <c r="B6" s="4">
        <v>272</v>
      </c>
      <c r="C6" s="4">
        <v>6697</v>
      </c>
      <c r="D6" s="4">
        <v>7943</v>
      </c>
      <c r="E6" s="4">
        <v>3105</v>
      </c>
      <c r="F6" s="4">
        <v>9438</v>
      </c>
      <c r="G6" s="4">
        <v>6048</v>
      </c>
      <c r="H6" s="4"/>
      <c r="I6" s="4"/>
      <c r="J6" s="4"/>
      <c r="K6" s="4"/>
      <c r="L6" s="2"/>
      <c r="M6"/>
      <c r="N6"/>
      <c r="O6"/>
      <c r="P6"/>
      <c r="Q6"/>
      <c r="R6"/>
      <c r="S6"/>
      <c r="T6"/>
    </row>
    <row r="7" spans="1:20" x14ac:dyDescent="0.25">
      <c r="A7" s="7" t="s">
        <v>125</v>
      </c>
      <c r="B7" s="4" t="s">
        <v>126</v>
      </c>
      <c r="C7" s="4" t="s">
        <v>127</v>
      </c>
      <c r="D7" s="4"/>
      <c r="E7" s="4"/>
      <c r="F7" s="4"/>
      <c r="G7" s="4"/>
      <c r="H7" s="4"/>
      <c r="I7" s="4"/>
      <c r="J7" s="4"/>
      <c r="K7" s="4"/>
      <c r="L7" s="2"/>
      <c r="M7"/>
      <c r="N7"/>
      <c r="O7"/>
      <c r="P7"/>
      <c r="Q7"/>
      <c r="R7"/>
      <c r="S7"/>
      <c r="T7"/>
    </row>
    <row r="8" spans="1:20" x14ac:dyDescent="0.25">
      <c r="A8" s="7" t="s">
        <v>128</v>
      </c>
      <c r="B8" s="4" t="s">
        <v>129</v>
      </c>
      <c r="C8" s="4" t="s">
        <v>130</v>
      </c>
      <c r="D8" s="4" t="s">
        <v>131</v>
      </c>
      <c r="E8" s="4"/>
      <c r="F8" s="4"/>
      <c r="G8" s="4"/>
      <c r="H8" s="4"/>
      <c r="I8" s="4"/>
      <c r="J8" s="4"/>
      <c r="K8" s="4"/>
      <c r="L8" s="2"/>
      <c r="M8"/>
      <c r="N8"/>
      <c r="O8"/>
      <c r="P8"/>
      <c r="Q8"/>
      <c r="R8"/>
      <c r="S8"/>
      <c r="T8"/>
    </row>
    <row r="9" spans="1:20" x14ac:dyDescent="0.25">
      <c r="A9" s="16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/>
      <c r="N9"/>
      <c r="O9"/>
      <c r="P9"/>
      <c r="Q9"/>
      <c r="R9"/>
      <c r="S9"/>
      <c r="T9"/>
    </row>
    <row r="10" spans="1:20" x14ac:dyDescent="0.25">
      <c r="A10" s="16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</row>
    <row r="11" spans="1:20" x14ac:dyDescent="0.25">
      <c r="A11" s="85" t="s">
        <v>30</v>
      </c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</row>
    <row r="12" spans="1:20" x14ac:dyDescent="0.25">
      <c r="A12" s="3" t="s">
        <v>132</v>
      </c>
      <c r="B12" s="4" t="s">
        <v>133</v>
      </c>
      <c r="C12" s="4" t="s">
        <v>134</v>
      </c>
      <c r="D12" s="4"/>
      <c r="E12" s="4"/>
      <c r="F12" s="4"/>
      <c r="G12" s="4"/>
      <c r="H12" s="4"/>
      <c r="I12" s="4"/>
      <c r="J12" s="4"/>
      <c r="K12" s="2"/>
      <c r="T12"/>
    </row>
    <row r="13" spans="1:20" x14ac:dyDescent="0.25">
      <c r="A13" s="3" t="s">
        <v>135</v>
      </c>
      <c r="B13" s="4" t="s">
        <v>136</v>
      </c>
      <c r="C13" s="4" t="s">
        <v>137</v>
      </c>
      <c r="D13" s="4" t="s">
        <v>138</v>
      </c>
      <c r="E13" s="4"/>
      <c r="F13" s="4"/>
      <c r="G13" s="4"/>
      <c r="H13" s="4"/>
      <c r="I13" s="4"/>
      <c r="J13" s="4"/>
      <c r="K13" s="2"/>
    </row>
    <row r="14" spans="1:20" x14ac:dyDescent="0.25">
      <c r="A14" s="3" t="s">
        <v>139</v>
      </c>
      <c r="B14" s="4" t="s">
        <v>140</v>
      </c>
      <c r="C14" s="4" t="s">
        <v>141</v>
      </c>
      <c r="D14" s="4" t="s">
        <v>142</v>
      </c>
      <c r="E14" s="4"/>
      <c r="F14" s="4"/>
      <c r="G14" s="4"/>
      <c r="H14" s="4"/>
      <c r="I14" s="4"/>
      <c r="J14" s="4"/>
      <c r="K14" s="4"/>
      <c r="L14" s="2"/>
    </row>
    <row r="15" spans="1:20" x14ac:dyDescent="0.25">
      <c r="A15" s="3" t="s">
        <v>143</v>
      </c>
      <c r="B15" s="4" t="s">
        <v>144</v>
      </c>
      <c r="C15" s="4" t="s">
        <v>145</v>
      </c>
      <c r="D15" s="4"/>
      <c r="E15" s="4"/>
      <c r="F15" s="4"/>
      <c r="G15" s="4"/>
      <c r="H15" s="4"/>
      <c r="I15" s="4"/>
      <c r="J15" s="4"/>
      <c r="K15" s="4"/>
      <c r="L15" s="2"/>
    </row>
    <row r="16" spans="1:20" x14ac:dyDescent="0.25">
      <c r="A16" s="3" t="s">
        <v>146</v>
      </c>
      <c r="B16" s="4" t="s">
        <v>147</v>
      </c>
      <c r="C16" s="4" t="s">
        <v>148</v>
      </c>
      <c r="D16" s="4"/>
      <c r="E16" s="4"/>
      <c r="F16" s="4"/>
      <c r="G16" s="4"/>
      <c r="H16" s="4"/>
      <c r="I16" s="4"/>
      <c r="J16" s="4"/>
      <c r="K16" s="4"/>
      <c r="L16" s="2"/>
    </row>
    <row r="17" spans="1:20" x14ac:dyDescent="0.25">
      <c r="A17" s="3" t="s">
        <v>149</v>
      </c>
      <c r="B17" s="4" t="s">
        <v>150</v>
      </c>
      <c r="C17" s="4" t="s">
        <v>151</v>
      </c>
      <c r="D17" s="4"/>
      <c r="E17" s="4"/>
      <c r="F17" s="4"/>
      <c r="G17" s="4"/>
      <c r="H17" s="4"/>
      <c r="I17" s="4"/>
      <c r="J17" s="4"/>
      <c r="K17" s="4"/>
      <c r="L17" s="2"/>
    </row>
    <row r="19" spans="1:20" x14ac:dyDescent="0.25">
      <c r="A19" s="3" t="s">
        <v>152</v>
      </c>
      <c r="B19" s="4" t="s">
        <v>153</v>
      </c>
      <c r="C19" s="4" t="s">
        <v>154</v>
      </c>
      <c r="D19" s="4"/>
      <c r="E19" s="4"/>
      <c r="F19" s="4"/>
      <c r="G19" s="4"/>
      <c r="H19" s="4"/>
      <c r="I19" s="4"/>
      <c r="J19" s="4"/>
      <c r="K19" s="4"/>
      <c r="L19" s="2"/>
    </row>
    <row r="20" spans="1:20" x14ac:dyDescent="0.25">
      <c r="A20" s="3" t="s">
        <v>155</v>
      </c>
      <c r="B20" s="4" t="s">
        <v>156</v>
      </c>
      <c r="C20" s="4" t="s">
        <v>157</v>
      </c>
      <c r="D20" s="4"/>
      <c r="E20" s="4"/>
      <c r="F20" s="4"/>
      <c r="G20" s="4"/>
      <c r="H20" s="4"/>
      <c r="I20" s="4"/>
      <c r="J20" s="4"/>
      <c r="K20" s="4"/>
      <c r="L20" s="2"/>
    </row>
    <row r="21" spans="1:20" x14ac:dyDescent="0.25">
      <c r="A21" s="3" t="s">
        <v>158</v>
      </c>
      <c r="B21" s="4" t="s">
        <v>159</v>
      </c>
      <c r="C21" s="4" t="s">
        <v>160</v>
      </c>
      <c r="D21" s="4" t="s">
        <v>161</v>
      </c>
      <c r="E21" s="4"/>
      <c r="F21" s="4"/>
      <c r="G21" s="4"/>
      <c r="H21" s="4"/>
      <c r="I21" s="4"/>
      <c r="J21" s="4"/>
      <c r="K21" s="4"/>
      <c r="L21" s="2"/>
    </row>
    <row r="22" spans="1:20" x14ac:dyDescent="0.25">
      <c r="A22" s="3" t="s">
        <v>162</v>
      </c>
      <c r="B22" s="4" t="s">
        <v>163</v>
      </c>
      <c r="C22" s="4"/>
      <c r="D22" s="4"/>
      <c r="E22" s="4"/>
      <c r="F22" s="4"/>
      <c r="G22" s="4"/>
      <c r="H22" s="4"/>
      <c r="I22" s="4"/>
      <c r="J22" s="4"/>
      <c r="K22" s="4"/>
      <c r="L22" s="2"/>
    </row>
    <row r="23" spans="1:20" x14ac:dyDescent="0.25">
      <c r="A23" s="6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</row>
    <row r="24" spans="1:20" x14ac:dyDescent="0.25">
      <c r="A24" s="84" t="s">
        <v>164</v>
      </c>
      <c r="B24" s="84"/>
      <c r="C24" s="84"/>
    </row>
    <row r="25" spans="1:20" x14ac:dyDescent="0.25">
      <c r="A25" s="1" t="s">
        <v>165</v>
      </c>
      <c r="B25" s="1">
        <v>3</v>
      </c>
      <c r="C25" s="1" t="s">
        <v>16</v>
      </c>
    </row>
    <row r="26" spans="1:20" x14ac:dyDescent="0.25">
      <c r="A26" s="1" t="s">
        <v>166</v>
      </c>
      <c r="B26" s="1">
        <v>12</v>
      </c>
      <c r="C26" s="1" t="s">
        <v>16</v>
      </c>
      <c r="M26"/>
      <c r="N26"/>
      <c r="O26"/>
      <c r="P26"/>
      <c r="Q26"/>
      <c r="R26"/>
      <c r="S26"/>
      <c r="T26"/>
    </row>
    <row r="27" spans="1:20" x14ac:dyDescent="0.25">
      <c r="A27" s="6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/>
      <c r="N27"/>
      <c r="O27"/>
      <c r="P27"/>
      <c r="Q27"/>
      <c r="R27"/>
      <c r="S27"/>
      <c r="T27"/>
    </row>
    <row r="28" spans="1:20" x14ac:dyDescent="0.25">
      <c r="A28" s="85" t="s">
        <v>174</v>
      </c>
      <c r="B28" s="85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/>
      <c r="N28"/>
      <c r="O28"/>
      <c r="P28"/>
      <c r="Q28"/>
      <c r="R28"/>
      <c r="S28"/>
      <c r="T28"/>
    </row>
    <row r="29" spans="1:20" x14ac:dyDescent="0.25">
      <c r="A29" s="3" t="s">
        <v>167</v>
      </c>
      <c r="B29" s="4">
        <v>1</v>
      </c>
      <c r="C29" s="4">
        <v>2</v>
      </c>
      <c r="D29" s="4">
        <v>3</v>
      </c>
      <c r="E29" s="4"/>
      <c r="F29" s="4"/>
      <c r="G29" s="4"/>
      <c r="H29" s="4"/>
      <c r="I29" s="4"/>
      <c r="J29" s="4"/>
      <c r="K29" s="4"/>
      <c r="L29" s="2"/>
      <c r="M29"/>
      <c r="N29"/>
      <c r="O29"/>
      <c r="P29"/>
      <c r="Q29"/>
      <c r="R29"/>
      <c r="S29"/>
      <c r="T29"/>
    </row>
    <row r="30" spans="1:20" x14ac:dyDescent="0.25">
      <c r="A30" s="3" t="s">
        <v>168</v>
      </c>
      <c r="B30" s="4" t="s">
        <v>173</v>
      </c>
      <c r="C30" s="4" t="s">
        <v>172</v>
      </c>
      <c r="D30" s="4"/>
      <c r="E30" s="4"/>
      <c r="F30" s="4"/>
      <c r="G30" s="4"/>
      <c r="H30" s="4"/>
      <c r="I30" s="4"/>
      <c r="J30" s="4"/>
      <c r="K30" s="4"/>
      <c r="L30" s="2"/>
      <c r="M30"/>
      <c r="N30"/>
      <c r="O30"/>
      <c r="P30"/>
      <c r="Q30"/>
      <c r="R30"/>
      <c r="S30"/>
      <c r="T30"/>
    </row>
    <row r="31" spans="1:20" x14ac:dyDescent="0.25">
      <c r="A31" s="3" t="s">
        <v>169</v>
      </c>
      <c r="B31" s="4" t="s">
        <v>170</v>
      </c>
      <c r="C31" s="4" t="s">
        <v>171</v>
      </c>
      <c r="D31" s="4"/>
      <c r="E31" s="4"/>
      <c r="F31" s="4"/>
      <c r="G31" s="4"/>
      <c r="H31" s="4"/>
      <c r="I31" s="4"/>
      <c r="J31" s="4"/>
      <c r="K31" s="4"/>
      <c r="L31" s="2"/>
    </row>
    <row r="33" spans="1:20" x14ac:dyDescent="0.25">
      <c r="A33" s="85" t="s">
        <v>175</v>
      </c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/>
      <c r="N33"/>
      <c r="O33"/>
      <c r="P33"/>
      <c r="Q33"/>
      <c r="R33"/>
      <c r="S33"/>
      <c r="T33"/>
    </row>
    <row r="34" spans="1:20" x14ac:dyDescent="0.25">
      <c r="A34" s="84" t="s">
        <v>24</v>
      </c>
      <c r="B34" s="84"/>
      <c r="C34" s="84"/>
      <c r="M34"/>
      <c r="N34"/>
      <c r="O34"/>
      <c r="P34"/>
      <c r="Q34"/>
      <c r="R34"/>
      <c r="S34"/>
      <c r="T34"/>
    </row>
    <row r="35" spans="1:20" x14ac:dyDescent="0.25">
      <c r="A35" s="1" t="s">
        <v>23</v>
      </c>
      <c r="B35" s="1" t="s">
        <v>176</v>
      </c>
      <c r="C35" s="1" t="s">
        <v>16</v>
      </c>
      <c r="M35"/>
      <c r="N35"/>
      <c r="O35"/>
      <c r="P35"/>
      <c r="Q35"/>
      <c r="R35"/>
      <c r="S35"/>
      <c r="T35"/>
    </row>
    <row r="36" spans="1:20" x14ac:dyDescent="0.25">
      <c r="A36" s="1" t="s">
        <v>22</v>
      </c>
      <c r="B36" s="1" t="s">
        <v>177</v>
      </c>
      <c r="C36" s="1" t="s">
        <v>16</v>
      </c>
      <c r="M36"/>
      <c r="N36"/>
      <c r="O36"/>
      <c r="P36"/>
      <c r="Q36"/>
      <c r="R36"/>
      <c r="S36"/>
      <c r="T36"/>
    </row>
    <row r="38" spans="1:20" x14ac:dyDescent="0.25">
      <c r="A38" s="3" t="s">
        <v>17</v>
      </c>
      <c r="B38" s="4" t="s">
        <v>178</v>
      </c>
      <c r="C38" s="4" t="s">
        <v>179</v>
      </c>
      <c r="D38" s="4"/>
      <c r="E38" s="4"/>
      <c r="F38" s="4"/>
      <c r="G38" s="4"/>
      <c r="H38" s="4"/>
      <c r="I38" s="4"/>
      <c r="J38" s="4"/>
      <c r="K38" s="4"/>
      <c r="L38" s="2"/>
      <c r="M38"/>
      <c r="N38"/>
      <c r="O38"/>
      <c r="P38"/>
      <c r="Q38"/>
      <c r="R38"/>
      <c r="S38"/>
      <c r="T38"/>
    </row>
    <row r="40" spans="1:20" x14ac:dyDescent="0.25">
      <c r="T40"/>
    </row>
  </sheetData>
  <mergeCells count="6">
    <mergeCell ref="A1:L1"/>
    <mergeCell ref="A24:C24"/>
    <mergeCell ref="A34:C34"/>
    <mergeCell ref="A33:L33"/>
    <mergeCell ref="A11:L11"/>
    <mergeCell ref="A28:L28"/>
  </mergeCells>
  <pageMargins left="0.7" right="0.7" top="0.75" bottom="0.75" header="0.3" footer="0.3"/>
  <pageSetup paperSize="9" orientation="portrait" r:id="rId1"/>
  <headerFooter>
    <oddFooter>&amp;C&amp;1#&amp;"Arial"&amp;7&amp;K7f7f7fGeneral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7F647AA0DB1D548A90B32A6B9A2BE1A" ma:contentTypeVersion="13" ma:contentTypeDescription="Create a new document." ma:contentTypeScope="" ma:versionID="f1b98153974e24c69abb919e4bb200a4">
  <xsd:schema xmlns:xsd="http://www.w3.org/2001/XMLSchema" xmlns:xs="http://www.w3.org/2001/XMLSchema" xmlns:p="http://schemas.microsoft.com/office/2006/metadata/properties" xmlns:ns2="fad56ad8-2122-4c29-b2d0-afc7c8731289" xmlns:ns3="b9b793d7-36bd-4611-8e2d-632dc569b4b6" targetNamespace="http://schemas.microsoft.com/office/2006/metadata/properties" ma:root="true" ma:fieldsID="5d9a705825a5c025f62320996321b8bc" ns2:_="" ns3:_="">
    <xsd:import namespace="fad56ad8-2122-4c29-b2d0-afc7c8731289"/>
    <xsd:import namespace="b9b793d7-36bd-4611-8e2d-632dc569b4b6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lcf76f155ced4ddcb4097134ff3c332f" minOccurs="0"/>
                <xsd:element ref="ns3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ad56ad8-2122-4c29-b2d0-afc7c873128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8" nillable="true" ma:taxonomy="true" ma:internalName="lcf76f155ced4ddcb4097134ff3c332f" ma:taxonomyFieldName="MediaServiceImageTags" ma:displayName="Image Tags" ma:readOnly="false" ma:fieldId="{5cf76f15-5ced-4ddc-b409-7134ff3c332f}" ma:taxonomyMulti="true" ma:sspId="852679c2-c04b-4011-ba15-776f13b0ba2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9b793d7-36bd-4611-8e2d-632dc569b4b6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9" nillable="true" ma:displayName="Taxonomy Catch All Column" ma:hidden="true" ma:list="{f072b534-b146-42b9-9947-2c915ff29120}" ma:internalName="TaxCatchAll" ma:showField="CatchAllData" ma:web="b9b793d7-36bd-4611-8e2d-632dc569b4b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b9b793d7-36bd-4611-8e2d-632dc569b4b6" xsi:nil="true"/>
    <lcf76f155ced4ddcb4097134ff3c332f xmlns="fad56ad8-2122-4c29-b2d0-afc7c8731289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77CAD65D-3EEA-48F2-BFAF-87D5A520B73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ad56ad8-2122-4c29-b2d0-afc7c8731289"/>
    <ds:schemaRef ds:uri="b9b793d7-36bd-4611-8e2d-632dc569b4b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ED8DBE4-AD17-4CE5-8E12-C17AE8FB546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9C93B9C-06A1-4AD7-A1EA-2EA64A622CA0}">
  <ds:schemaRefs>
    <ds:schemaRef ds:uri="b9b793d7-36bd-4611-8e2d-632dc569b4b6"/>
    <ds:schemaRef ds:uri="http://purl.org/dc/terms/"/>
    <ds:schemaRef ds:uri="http://schemas.openxmlformats.org/package/2006/metadata/core-properties"/>
    <ds:schemaRef ds:uri="fad56ad8-2122-4c29-b2d0-afc7c8731289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FEUILLE DE DONNES BTLS&amp;PACK</vt:lpstr>
      <vt:lpstr>DATA-GLOBAL</vt:lpstr>
      <vt:lpstr>Conveyor_Width</vt:lpstr>
      <vt:lpstr>Driving_Direction</vt:lpstr>
      <vt:lpstr>Infeed_Type</vt:lpstr>
      <vt:lpstr>Machine_Type</vt:lpstr>
      <vt:lpstr>Production_Rate</vt:lpstr>
      <vt:lpstr>Table_Type</vt:lpstr>
      <vt:lpstr>Table_Width</vt:lpstr>
      <vt:lpstr>Tunnel_Type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Crozet, Mathieu [EXTERNAL]</dc:creator>
  <cp:keywords/>
  <dc:description/>
  <cp:lastModifiedBy>Crozet, Mathieu [EXTERNAL]</cp:lastModifiedBy>
  <cp:revision/>
  <dcterms:created xsi:type="dcterms:W3CDTF">2022-01-20T08:39:30Z</dcterms:created>
  <dcterms:modified xsi:type="dcterms:W3CDTF">2022-08-03T06:52:04Z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0x010100E7F647AA0DB1D548A90B32A6B9A2BE1A</vt:lpwstr>
  </property>
  <property fmtid="{D5CDD505-2E9C-101B-9397-08002B2CF9AE}" pid="3" name="MediaServiceImageTags">
    <vt:lpwstr/>
  </property>
  <property fmtid="{D5CDD505-2E9C-101B-9397-08002B2CF9AE}" pid="4" name="MSIP_Label_94480757-a570-4f64-84e7-c5b3ffe9d573_Enabled">
    <vt:lpwstr>true</vt:lpwstr>
  </property>
  <property fmtid="{D5CDD505-2E9C-101B-9397-08002B2CF9AE}" pid="5" name="MSIP_Label_94480757-a570-4f64-84e7-c5b3ffe9d573_SetDate">
    <vt:lpwstr>2022-08-03T06:52:04Z</vt:lpwstr>
  </property>
  <property fmtid="{D5CDD505-2E9C-101B-9397-08002B2CF9AE}" pid="6" name="MSIP_Label_94480757-a570-4f64-84e7-c5b3ffe9d573_Method">
    <vt:lpwstr>Privileged</vt:lpwstr>
  </property>
  <property fmtid="{D5CDD505-2E9C-101B-9397-08002B2CF9AE}" pid="7" name="MSIP_Label_94480757-a570-4f64-84e7-c5b3ffe9d573_Name">
    <vt:lpwstr>General</vt:lpwstr>
  </property>
  <property fmtid="{D5CDD505-2E9C-101B-9397-08002B2CF9AE}" pid="8" name="MSIP_Label_94480757-a570-4f64-84e7-c5b3ffe9d573_SiteId">
    <vt:lpwstr>2390cbd1-e663-4321-bc93-ba298637ce52</vt:lpwstr>
  </property>
  <property fmtid="{D5CDD505-2E9C-101B-9397-08002B2CF9AE}" pid="9" name="MSIP_Label_94480757-a570-4f64-84e7-c5b3ffe9d573_ActionId">
    <vt:lpwstr>ab1574d3-09a1-415b-ac84-9e6f4351b472</vt:lpwstr>
  </property>
  <property fmtid="{D5CDD505-2E9C-101B-9397-08002B2CF9AE}" pid="10" name="MSIP_Label_94480757-a570-4f64-84e7-c5b3ffe9d573_ContentBits">
    <vt:lpwstr>2</vt:lpwstr>
  </property>
</Properties>
</file>