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ashville\Desktop\"/>
    </mc:Choice>
  </mc:AlternateContent>
  <xr:revisionPtr revIDLastSave="0" documentId="13_ncr:1_{6FB5F44E-C348-4AD0-8324-DF81DFC6B3CB}" xr6:coauthVersionLast="47" xr6:coauthVersionMax="47" xr10:uidLastSave="{00000000-0000-0000-0000-000000000000}"/>
  <bookViews>
    <workbookView xWindow="40" yWindow="630" windowWidth="23490" windowHeight="16210" xr2:uid="{FDC7C715-682A-4F66-BF58-F495489F3FA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2" i="1" l="1"/>
  <c r="N2" i="1" s="1"/>
  <c r="M3" i="1"/>
  <c r="N3" i="1" s="1"/>
  <c r="N6" i="1"/>
  <c r="M6" i="1"/>
  <c r="K6" i="1"/>
  <c r="L6" i="1" s="1"/>
  <c r="K2" i="1"/>
  <c r="K3" i="1"/>
  <c r="L3" i="1" s="1"/>
  <c r="L2" i="1" l="1"/>
  <c r="H13" i="1"/>
  <c r="H13" i="1" a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<sst xmlns="http://schemas.openxmlformats.org/spreadsheetml/2006/main" count="30" uniqueCount="27">
  <si>
    <t>N°</t>
  </si>
  <si>
    <t>Article</t>
  </si>
  <si>
    <t>U</t>
  </si>
  <si>
    <t>Pli n°11
ERI</t>
  </si>
  <si>
    <t>Pli n°15
SEGE</t>
  </si>
  <si>
    <t>Pli n°19
Electricité Jean Paté</t>
  </si>
  <si>
    <t>Pli n°21
SATELEC</t>
  </si>
  <si>
    <t>Pli n°28
eet</t>
  </si>
  <si>
    <t>Pli n°35
TBES</t>
  </si>
  <si>
    <t>Pli n°40
BTB ELEC</t>
  </si>
  <si>
    <t>MOYENNE 1
M1</t>
  </si>
  <si>
    <t>PU
&gt;20% moyenne 1</t>
  </si>
  <si>
    <t>MOYENNE 2
M2</t>
  </si>
  <si>
    <t>1.2.4.5.12</t>
  </si>
  <si>
    <t xml:space="preserve">Câble 4x120 mm </t>
  </si>
  <si>
    <t>ML</t>
  </si>
  <si>
    <t>1.2.4.5.13</t>
  </si>
  <si>
    <t xml:space="preserve">Câble 4x150 mm </t>
  </si>
  <si>
    <t>1.2.4.6</t>
  </si>
  <si>
    <t>Câble U 1000 R2V cuivre à 5 conducteurs</t>
  </si>
  <si>
    <t/>
  </si>
  <si>
    <t>Câble U 1000 R2V cuivre à 5 conducteurs avec câble vert jaune</t>
  </si>
  <si>
    <t>1.2.4.6.1</t>
  </si>
  <si>
    <t xml:space="preserve">Câble 5x1,5 mm </t>
  </si>
  <si>
    <t>M2 *0,90</t>
  </si>
  <si>
    <t>Prix &gt;=M2</t>
  </si>
  <si>
    <t>Prix  &lt;M2*0,9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</si>
</sst>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[$€-40C]_-;\-* #,##0.00\ [$€-40C]_-;_-* &quot;-&quot;??\ [$€-40C]_-;_-@_-"/>
    <numFmt numFmtId="165" formatCode="#,##0.00_ ;\-#,##0.00\ "/>
  </numFmts>
  <fonts count="7" x14ac:knownFonts="1"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0"/>
      <color indexed="9"/>
      <name val="Arial"/>
      <family val="2"/>
    </font>
    <font>
      <sz val="10"/>
      <name val="Arial"/>
      <family val="2"/>
    </font>
    <font>
      <sz val="10"/>
      <color theme="3"/>
      <name val="Arial"/>
      <family val="2"/>
    </font>
    <font>
      <sz val="10"/>
      <color theme="1"/>
      <name val="Arial"/>
      <family val="2"/>
    </font>
    <font>
      <i/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5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7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5">
    <xf numFmtId="0" fontId="0" fillId="0" borderId="0"/>
    <xf numFmtId="0" fontId="1" fillId="0" borderId="0" applyNumberFormat="0" applyFill="0" applyBorder="0" applyAlignment="0" applyProtection="0"/>
    <xf numFmtId="49" fontId="3" fillId="0" borderId="2">
      <alignment horizontal="left" vertical="top"/>
    </xf>
    <xf numFmtId="0" fontId="3" fillId="0" borderId="2" applyNumberFormat="0">
      <alignment horizontal="center" vertical="top"/>
    </xf>
    <xf numFmtId="0" fontId="6" fillId="0" borderId="2">
      <alignment wrapText="1"/>
    </xf>
  </cellStyleXfs>
  <cellXfs count="28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164" fontId="2" fillId="3" borderId="1" xfId="0" applyNumberFormat="1" applyFont="1" applyFill="1" applyBorder="1" applyAlignment="1">
      <alignment horizontal="center" vertical="center" wrapText="1"/>
    </xf>
    <xf numFmtId="164" fontId="2" fillId="4" borderId="1" xfId="0" applyNumberFormat="1" applyFont="1" applyFill="1" applyBorder="1" applyAlignment="1">
      <alignment horizontal="center" vertical="center" wrapText="1"/>
    </xf>
    <xf numFmtId="49" fontId="3" fillId="0" borderId="3" xfId="2" quotePrefix="1" applyBorder="1" applyAlignment="1">
      <alignment horizontal="left" vertical="top" wrapText="1"/>
    </xf>
    <xf numFmtId="0" fontId="4" fillId="0" borderId="3" xfId="1" applyFont="1" applyBorder="1" applyAlignment="1">
      <alignment vertical="top" wrapText="1"/>
    </xf>
    <xf numFmtId="0" fontId="3" fillId="0" borderId="3" xfId="3" applyBorder="1" applyAlignment="1">
      <alignment horizontal="center" vertical="center"/>
    </xf>
    <xf numFmtId="49" fontId="3" fillId="0" borderId="4" xfId="2" quotePrefix="1" applyBorder="1" applyAlignment="1">
      <alignment horizontal="left" vertical="top" wrapText="1"/>
    </xf>
    <xf numFmtId="0" fontId="4" fillId="0" borderId="4" xfId="1" applyFont="1" applyBorder="1" applyAlignment="1">
      <alignment vertical="top" wrapText="1"/>
    </xf>
    <xf numFmtId="0" fontId="3" fillId="0" borderId="4" xfId="3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49" fontId="0" fillId="0" borderId="4" xfId="0" applyNumberFormat="1" applyBorder="1" applyAlignment="1">
      <alignment wrapText="1"/>
    </xf>
    <xf numFmtId="0" fontId="6" fillId="0" borderId="4" xfId="4" applyBorder="1">
      <alignment wrapText="1"/>
    </xf>
    <xf numFmtId="49" fontId="3" fillId="0" borderId="5" xfId="2" quotePrefix="1" applyBorder="1" applyAlignment="1">
      <alignment horizontal="left" vertical="top" wrapText="1"/>
    </xf>
    <xf numFmtId="0" fontId="4" fillId="0" borderId="5" xfId="1" applyFont="1" applyBorder="1" applyAlignment="1">
      <alignment vertical="top" wrapText="1"/>
    </xf>
    <xf numFmtId="0" fontId="3" fillId="0" borderId="5" xfId="3" applyBorder="1" applyAlignment="1">
      <alignment horizontal="center" vertical="center"/>
    </xf>
    <xf numFmtId="165" fontId="5" fillId="0" borderId="3" xfId="0" applyNumberFormat="1" applyFont="1" applyBorder="1" applyAlignment="1">
      <alignment horizontal="center" vertical="center"/>
    </xf>
    <xf numFmtId="165" fontId="5" fillId="0" borderId="4" xfId="0" applyNumberFormat="1" applyFont="1" applyBorder="1" applyAlignment="1">
      <alignment horizontal="center" vertical="center"/>
    </xf>
    <xf numFmtId="165" fontId="5" fillId="0" borderId="5" xfId="0" applyNumberFormat="1" applyFont="1" applyBorder="1" applyAlignment="1">
      <alignment horizontal="center" vertical="center"/>
    </xf>
    <xf numFmtId="165" fontId="5" fillId="5" borderId="3" xfId="0" applyNumberFormat="1" applyFont="1" applyFill="1" applyBorder="1" applyAlignment="1">
      <alignment horizontal="center" vertical="center"/>
    </xf>
    <xf numFmtId="165" fontId="5" fillId="5" borderId="4" xfId="0" applyNumberFormat="1" applyFont="1" applyFill="1" applyBorder="1" applyAlignment="1">
      <alignment horizontal="center" vertical="center"/>
    </xf>
    <xf numFmtId="165" fontId="5" fillId="5" borderId="5" xfId="0" applyNumberFormat="1" applyFont="1" applyFill="1" applyBorder="1" applyAlignment="1">
      <alignment horizontal="center" vertical="center"/>
    </xf>
    <xf numFmtId="2" fontId="0" fillId="0" borderId="0" xfId="0" applyNumberFormat="1"/>
    <xf numFmtId="164" fontId="2" fillId="4" borderId="3" xfId="0" applyNumberFormat="1" applyFont="1" applyFill="1" applyBorder="1" applyAlignment="1">
      <alignment horizontal="center" vertical="center" wrapText="1"/>
    </xf>
    <xf numFmtId="2" fontId="0" fillId="0" borderId="4" xfId="0" applyNumberFormat="1" applyBorder="1"/>
    <xf numFmtId="165" fontId="5" fillId="6" borderId="4" xfId="0" applyNumberFormat="1" applyFont="1" applyFill="1" applyBorder="1" applyAlignment="1">
      <alignment horizontal="center" vertical="center"/>
    </xf>
    <xf numFmtId="0" fontId="0" fillId="7" borderId="6" xfId="0" applyFill="1" applyBorder="1"/>
  </cellXfs>
  <cellStyles count="5">
    <cellStyle name="descript" xfId="4" xr:uid="{0C48A197-AF45-430D-814F-E1294C15AF8F}"/>
    <cellStyle name="Normal" xfId="0" builtinId="0"/>
    <cellStyle name="numero" xfId="2" xr:uid="{5D3D0A86-7877-4C9F-9D8D-4CD956BE8ECA}"/>
    <cellStyle name="Titre" xfId="1" builtinId="15"/>
    <cellStyle name="unite" xfId="3" xr:uid="{A88FC646-A8FC-4AED-8AB2-41D7013B6BC0}"/>
  </cellStyles>
  <dxfs count="1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37FE1D-3C6A-45CF-8E51-143C16943383}">
  <dimension ref="A1:R13"/>
  <sheetViews>
    <sheetView showZeros="0" tabSelected="1" workbookViewId="0">
      <selection activeCell="K15" sqref="K15"/>
    </sheetView>
  </sheetViews>
  <sheetFormatPr baseColWidth="10" defaultRowHeight="14.5" x14ac:dyDescent="0.35"/>
  <cols>
    <col min="3" max="3" width="12.54296875" customWidth="1"/>
    <col min="13" max="13" width="10.90625" customWidth="1"/>
    <col min="18" max="18" width="10.90625" style="23"/>
  </cols>
  <sheetData>
    <row r="1" spans="1:14" ht="40" thickTop="1" thickBot="1" x14ac:dyDescent="0.4">
      <c r="A1" s="1" t="s">
        <v>0</v>
      </c>
      <c r="B1" s="1" t="s">
        <v>1</v>
      </c>
      <c r="C1" s="2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4" t="s">
        <v>10</v>
      </c>
      <c r="L1" s="4" t="s">
        <v>11</v>
      </c>
      <c r="M1" s="4" t="s">
        <v>12</v>
      </c>
      <c r="N1" s="24" t="s">
        <v>24</v>
      </c>
    </row>
    <row r="2" spans="1:14" ht="26" thickTop="1" thickBot="1" x14ac:dyDescent="0.4">
      <c r="A2" s="5" t="s">
        <v>13</v>
      </c>
      <c r="B2" s="6" t="s">
        <v>14</v>
      </c>
      <c r="C2" s="7" t="s">
        <v>15</v>
      </c>
      <c r="D2" s="20">
        <v>105.07</v>
      </c>
      <c r="E2" s="20">
        <v>224.12</v>
      </c>
      <c r="F2" s="20">
        <v>81.44</v>
      </c>
      <c r="G2" s="17">
        <v>7.09</v>
      </c>
      <c r="H2" s="17">
        <v>45.1</v>
      </c>
      <c r="I2" s="17">
        <v>15.24</v>
      </c>
      <c r="J2" s="17">
        <v>44.93</v>
      </c>
      <c r="K2" s="17">
        <f>AVERAGE(D2:J2)</f>
        <v>74.712857142857146</v>
      </c>
      <c r="L2" s="17">
        <f>K2*1.2</f>
        <v>89.655428571428573</v>
      </c>
      <c r="M2" s="17">
        <f>AVERAGEIF(D2:J2,"&lt;89,66")</f>
        <v>38.760000000000005</v>
      </c>
      <c r="N2" s="17">
        <f>M2*0.9</f>
        <v>34.884000000000007</v>
      </c>
    </row>
    <row r="3" spans="1:14" ht="26" thickTop="1" thickBot="1" x14ac:dyDescent="0.4">
      <c r="A3" s="8" t="s">
        <v>16</v>
      </c>
      <c r="B3" s="9" t="s">
        <v>17</v>
      </c>
      <c r="C3" s="10" t="s">
        <v>15</v>
      </c>
      <c r="D3" s="21">
        <v>16.600000000000001</v>
      </c>
      <c r="E3" s="21">
        <v>271.83999999999997</v>
      </c>
      <c r="F3" s="21">
        <v>65.33</v>
      </c>
      <c r="G3" s="18">
        <v>8.92</v>
      </c>
      <c r="H3" s="18">
        <v>56.9</v>
      </c>
      <c r="I3" s="18">
        <v>19.899999999999999</v>
      </c>
      <c r="J3" s="18">
        <v>56.05</v>
      </c>
      <c r="K3" s="18">
        <f>AVERAGE(D3:J3)</f>
        <v>70.791428571428568</v>
      </c>
      <c r="L3" s="18">
        <f>K3*1.2</f>
        <v>84.949714285714279</v>
      </c>
      <c r="M3" s="17">
        <f>AVERAGEIF(D3:J3,"&lt;84,95")</f>
        <v>37.283333333333331</v>
      </c>
      <c r="N3" s="17">
        <f>M3*0.9</f>
        <v>33.555</v>
      </c>
    </row>
    <row r="4" spans="1:14" ht="51" thickTop="1" thickBot="1" x14ac:dyDescent="0.4">
      <c r="A4" s="8" t="s">
        <v>18</v>
      </c>
      <c r="B4" s="9" t="s">
        <v>19</v>
      </c>
      <c r="C4" s="11"/>
      <c r="D4" s="18"/>
      <c r="E4" s="18"/>
      <c r="F4" s="18"/>
      <c r="G4" s="18" t="s">
        <v>20</v>
      </c>
      <c r="H4" s="18"/>
      <c r="I4" s="18"/>
      <c r="J4" s="18"/>
      <c r="K4" s="18"/>
      <c r="L4" s="18"/>
      <c r="M4" s="17"/>
      <c r="N4" s="25"/>
    </row>
    <row r="5" spans="1:14" ht="79.5" thickTop="1" thickBot="1" x14ac:dyDescent="0.4">
      <c r="A5" s="12"/>
      <c r="B5" s="13" t="s">
        <v>21</v>
      </c>
      <c r="C5" s="10"/>
      <c r="D5" s="18"/>
      <c r="E5" s="18"/>
      <c r="F5" s="18"/>
      <c r="G5" s="18" t="s">
        <v>20</v>
      </c>
      <c r="H5" s="18"/>
      <c r="I5" s="18"/>
      <c r="J5" s="18"/>
      <c r="K5" s="18"/>
      <c r="L5" s="18"/>
      <c r="M5" s="17"/>
      <c r="N5" s="25"/>
    </row>
    <row r="6" spans="1:14" ht="26" thickTop="1" thickBot="1" x14ac:dyDescent="0.4">
      <c r="A6" s="14" t="s">
        <v>22</v>
      </c>
      <c r="B6" s="15" t="s">
        <v>23</v>
      </c>
      <c r="C6" s="16" t="s">
        <v>15</v>
      </c>
      <c r="D6" s="22">
        <v>3.77</v>
      </c>
      <c r="E6" s="22">
        <v>1.8</v>
      </c>
      <c r="F6" s="22">
        <v>3.07</v>
      </c>
      <c r="G6" s="22">
        <v>5.09</v>
      </c>
      <c r="H6" s="22">
        <v>1.55</v>
      </c>
      <c r="I6" s="22">
        <v>4.5</v>
      </c>
      <c r="J6" s="19">
        <v>1.67</v>
      </c>
      <c r="K6" s="19">
        <f>AVERAGE(D6:J6)</f>
        <v>3.0642857142857145</v>
      </c>
      <c r="L6" s="19">
        <f>K6*1.2</f>
        <v>3.677142857142857</v>
      </c>
      <c r="M6" s="17">
        <f>AVERAGEIF(D6:J6,"&lt;3,68")</f>
        <v>2.0225</v>
      </c>
      <c r="N6" s="17">
        <f>M6*0.9</f>
        <v>1.8202499999999999</v>
      </c>
    </row>
    <row r="7" spans="1:14" ht="15" thickTop="1" x14ac:dyDescent="0.35"/>
    <row r="9" spans="1:14" ht="15" thickBot="1" x14ac:dyDescent="0.4"/>
    <row r="10" spans="1:14" ht="15" thickBot="1" x14ac:dyDescent="0.4">
      <c r="B10" s="26"/>
      <c r="C10" t="s">
        <v>25</v>
      </c>
    </row>
    <row r="11" spans="1:14" ht="15" thickBot="1" x14ac:dyDescent="0.4"/>
    <row r="12" spans="1:14" ht="15" thickBot="1" x14ac:dyDescent="0.4">
      <c r="B12" s="27"/>
      <c r="C12" t="s">
        <v>26</v>
      </c>
    </row>
    <row r="13" spans="1:14" x14ac:dyDescent="0.35">
      <c r="H13" cm="1">
        <f t="array" aca="1" ref="H13" ca="1">AVERAGEIF(D2:J2,""&lt;G10:J14)</f>
        <v>0</v>
      </c>
    </row>
  </sheetData>
  <conditionalFormatting sqref="B10">
    <cfRule type="cellIs" dxfId="14" priority="4" operator="greaterThan">
      <formula>140.38</formula>
    </cfRule>
    <cfRule type="cellIs" dxfId="13" priority="5" operator="greaterThan">
      <formula>"l3"</formula>
    </cfRule>
    <cfRule type="cellIs" dxfId="12" priority="6" operator="greaterThan">
      <formula>$L$3</formula>
    </cfRule>
  </conditionalFormatting>
  <conditionalFormatting sqref="D2:J2">
    <cfRule type="cellIs" dxfId="11" priority="15" operator="greaterThan">
      <formula>$L$2</formula>
    </cfRule>
    <cfRule type="cellIs" dxfId="10" priority="16" operator="greaterThan">
      <formula>"l2"</formula>
    </cfRule>
  </conditionalFormatting>
  <conditionalFormatting sqref="D3:J3">
    <cfRule type="cellIs" dxfId="9" priority="2" operator="lessThan">
      <formula>$N$3</formula>
    </cfRule>
    <cfRule type="cellIs" dxfId="8" priority="10" operator="greaterThan">
      <formula>140.38</formula>
    </cfRule>
    <cfRule type="cellIs" dxfId="7" priority="11" operator="greaterThan">
      <formula>"l3"</formula>
    </cfRule>
    <cfRule type="cellIs" dxfId="6" priority="14" operator="greaterThan">
      <formula>$L$3</formula>
    </cfRule>
  </conditionalFormatting>
  <conditionalFormatting sqref="D4:J4">
    <cfRule type="cellIs" dxfId="5" priority="18" operator="greaterThan">
      <formula>"m2"</formula>
    </cfRule>
  </conditionalFormatting>
  <conditionalFormatting sqref="D6:J6">
    <cfRule type="cellIs" dxfId="4" priority="1" operator="lessThan">
      <formula>$N$6</formula>
    </cfRule>
    <cfRule type="cellIs" dxfId="3" priority="12" operator="greaterThan">
      <formula>3.32</formula>
    </cfRule>
    <cfRule type="cellIs" dxfId="2" priority="13" operator="greaterThan">
      <formula>$L$6</formula>
    </cfRule>
  </conditionalFormatting>
  <conditionalFormatting sqref="F2:J2">
    <cfRule type="cellIs" dxfId="1" priority="3" operator="lessThan">
      <formula>44.27</formula>
    </cfRule>
  </conditionalFormatting>
  <conditionalFormatting sqref="H15">
    <cfRule type="cellIs" dxfId="0" priority="19" operator="greaterThan">
      <formula>"m2"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nashville .</dc:creator>
  <cp:lastModifiedBy>nashville .</cp:lastModifiedBy>
  <dcterms:created xsi:type="dcterms:W3CDTF">2024-10-05T11:58:24Z</dcterms:created>
  <dcterms:modified xsi:type="dcterms:W3CDTF">2024-10-05T14:20:03Z</dcterms:modified>
</cp:coreProperties>
</file>