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ugustine\Desktop\"/>
    </mc:Choice>
  </mc:AlternateContent>
  <bookViews>
    <workbookView xWindow="0" yWindow="0" windowWidth="20400" windowHeight="7815" tabRatio="710" activeTab="1"/>
  </bookViews>
  <sheets>
    <sheet name="FEUIL1" sheetId="4" r:id="rId1"/>
    <sheet name="FEUIL2" sheetId="7" r:id="rId2"/>
    <sheet name="RECAPUTILATIF" sheetId="2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V11" i="2"/>
  <c r="W11" i="2" s="1"/>
  <c r="V10" i="2"/>
  <c r="W10" i="2" s="1"/>
  <c r="V9" i="2"/>
  <c r="W9" i="2" s="1"/>
  <c r="V8" i="2"/>
  <c r="W8" i="2" s="1"/>
  <c r="V7" i="2"/>
  <c r="W7" i="2" s="1"/>
  <c r="V6" i="2"/>
  <c r="W6" i="2" s="1"/>
  <c r="V5" i="2"/>
  <c r="W5" i="2" s="1"/>
  <c r="V4" i="2"/>
  <c r="W4" i="2" s="1"/>
  <c r="V3" i="2"/>
  <c r="W3" i="2" s="1"/>
  <c r="V2" i="2"/>
  <c r="U2" i="2"/>
  <c r="T2" i="2"/>
  <c r="T1" i="2"/>
  <c r="R11" i="2"/>
  <c r="S11" i="2" s="1"/>
  <c r="R10" i="2"/>
  <c r="S10" i="2" s="1"/>
  <c r="R9" i="2"/>
  <c r="S9" i="2" s="1"/>
  <c r="R8" i="2"/>
  <c r="S8" i="2" s="1"/>
  <c r="R7" i="2"/>
  <c r="S7" i="2" s="1"/>
  <c r="R6" i="2"/>
  <c r="S6" i="2" s="1"/>
  <c r="R5" i="2"/>
  <c r="S5" i="2" s="1"/>
  <c r="R4" i="2"/>
  <c r="S4" i="2" s="1"/>
  <c r="R3" i="2"/>
  <c r="S3" i="2" s="1"/>
  <c r="R2" i="2"/>
  <c r="Q2" i="2"/>
  <c r="P2" i="2"/>
  <c r="P1" i="2"/>
  <c r="N11" i="2"/>
  <c r="O11" i="2" s="1"/>
  <c r="N10" i="2"/>
  <c r="O10" i="2" s="1"/>
  <c r="N9" i="2"/>
  <c r="O9" i="2" s="1"/>
  <c r="N8" i="2"/>
  <c r="O8" i="2" s="1"/>
  <c r="N7" i="2"/>
  <c r="O7" i="2" s="1"/>
  <c r="N6" i="2"/>
  <c r="O6" i="2" s="1"/>
  <c r="N5" i="2"/>
  <c r="O5" i="2" s="1"/>
  <c r="N4" i="2"/>
  <c r="O4" i="2" s="1"/>
  <c r="N3" i="2"/>
  <c r="O3" i="2" s="1"/>
  <c r="N2" i="2"/>
  <c r="M2" i="2"/>
  <c r="L2" i="2"/>
  <c r="L1" i="2"/>
  <c r="J11" i="2"/>
  <c r="K11" i="2" s="1"/>
  <c r="J10" i="2"/>
  <c r="K10" i="2" s="1"/>
  <c r="J9" i="2"/>
  <c r="K9" i="2" s="1"/>
  <c r="J8" i="2"/>
  <c r="K8" i="2" s="1"/>
  <c r="J7" i="2"/>
  <c r="K7" i="2" s="1"/>
  <c r="J6" i="2"/>
  <c r="K6" i="2" s="1"/>
  <c r="J5" i="2"/>
  <c r="K5" i="2" s="1"/>
  <c r="J4" i="2"/>
  <c r="K4" i="2" s="1"/>
  <c r="J3" i="2"/>
  <c r="K3" i="2" s="1"/>
  <c r="J2" i="2"/>
  <c r="I2" i="2"/>
  <c r="H2" i="2"/>
  <c r="H1" i="2"/>
  <c r="E11" i="2"/>
  <c r="C11" i="2"/>
  <c r="E10" i="2"/>
  <c r="C10" i="2"/>
  <c r="E9" i="2"/>
  <c r="C9" i="2"/>
  <c r="E8" i="2"/>
  <c r="C8" i="2"/>
  <c r="E7" i="2"/>
  <c r="C7" i="2"/>
  <c r="E6" i="2"/>
  <c r="C6" i="2"/>
  <c r="E5" i="2"/>
  <c r="C5" i="2"/>
  <c r="E4" i="2"/>
  <c r="C4" i="2"/>
  <c r="E3" i="2"/>
  <c r="C3" i="2"/>
  <c r="B11" i="2"/>
  <c r="B10" i="2"/>
  <c r="B9" i="2"/>
  <c r="B8" i="2"/>
  <c r="B7" i="2"/>
  <c r="B6" i="2"/>
  <c r="B5" i="2"/>
  <c r="B4" i="2"/>
  <c r="B3" i="2"/>
  <c r="F4" i="2" l="1"/>
  <c r="G4" i="2" s="1"/>
  <c r="F6" i="2"/>
  <c r="G6" i="2" s="1"/>
  <c r="F8" i="2"/>
  <c r="G8" i="2" s="1"/>
  <c r="F10" i="2"/>
  <c r="G10" i="2" s="1"/>
  <c r="F3" i="2"/>
  <c r="F5" i="2"/>
  <c r="G5" i="2" s="1"/>
  <c r="F7" i="2"/>
  <c r="G7" i="2" s="1"/>
  <c r="F9" i="2"/>
  <c r="G9" i="2" s="1"/>
  <c r="F11" i="2"/>
  <c r="G11" i="2" s="1"/>
  <c r="N2" i="7"/>
  <c r="T2" i="7"/>
  <c r="Z2" i="7"/>
  <c r="AA9" i="7" s="1"/>
  <c r="AH2" i="7"/>
  <c r="AN2" i="7"/>
  <c r="CM2" i="7" s="1"/>
  <c r="N3" i="7"/>
  <c r="P3" i="7" s="1"/>
  <c r="Q3" i="7"/>
  <c r="T3" i="7"/>
  <c r="V3" i="7" s="1"/>
  <c r="W3" i="7"/>
  <c r="Z3" i="7"/>
  <c r="AB3" i="7" s="1"/>
  <c r="AC3" i="7"/>
  <c r="AH3" i="7"/>
  <c r="AN3" i="7"/>
  <c r="F4" i="7"/>
  <c r="N4" i="7"/>
  <c r="Q4" i="7"/>
  <c r="T4" i="7"/>
  <c r="V4" i="7" s="1"/>
  <c r="W4" i="7"/>
  <c r="Z4" i="7"/>
  <c r="AB4" i="7" s="1"/>
  <c r="AC4" i="7"/>
  <c r="AH4" i="7"/>
  <c r="AN4" i="7"/>
  <c r="N5" i="7"/>
  <c r="P5" i="7" s="1"/>
  <c r="Q5" i="7"/>
  <c r="T5" i="7"/>
  <c r="V5" i="7"/>
  <c r="W5" i="7"/>
  <c r="Z5" i="7"/>
  <c r="AB5" i="7"/>
  <c r="AC5" i="7"/>
  <c r="AH5" i="7"/>
  <c r="AN5" i="7"/>
  <c r="N6" i="7"/>
  <c r="Q6" i="7"/>
  <c r="T6" i="7"/>
  <c r="W6" i="7"/>
  <c r="Z6" i="7"/>
  <c r="AC6" i="7"/>
  <c r="AH6" i="7"/>
  <c r="AN6" i="7"/>
  <c r="N7" i="7"/>
  <c r="Q7" i="7"/>
  <c r="T7" i="7"/>
  <c r="W7" i="7"/>
  <c r="Z7" i="7"/>
  <c r="AC7" i="7"/>
  <c r="AH7" i="7"/>
  <c r="AN7" i="7"/>
  <c r="F8" i="7"/>
  <c r="N8" i="7"/>
  <c r="P8" i="7" s="1"/>
  <c r="Q8" i="7"/>
  <c r="T8" i="7"/>
  <c r="V8" i="7" s="1"/>
  <c r="W8" i="7"/>
  <c r="Z8" i="7"/>
  <c r="AB8" i="7" s="1"/>
  <c r="AC8" i="7"/>
  <c r="AH8" i="7"/>
  <c r="AN8" i="7"/>
  <c r="N9" i="7"/>
  <c r="P9" i="7" s="1"/>
  <c r="Q9" i="7"/>
  <c r="T9" i="7"/>
  <c r="V9" i="7"/>
  <c r="W9" i="7"/>
  <c r="Z9" i="7"/>
  <c r="AB9" i="7"/>
  <c r="AC9" i="7"/>
  <c r="AH9" i="7"/>
  <c r="AN9" i="7"/>
  <c r="F10" i="7"/>
  <c r="N10" i="7"/>
  <c r="P10" i="7" s="1"/>
  <c r="Q10" i="7"/>
  <c r="T10" i="7"/>
  <c r="V10" i="7"/>
  <c r="W10" i="7"/>
  <c r="Z10" i="7"/>
  <c r="AB10" i="7" s="1"/>
  <c r="AC10" i="7"/>
  <c r="AH10" i="7"/>
  <c r="AN10" i="7"/>
  <c r="F11" i="7"/>
  <c r="N11" i="7"/>
  <c r="P11" i="7" s="1"/>
  <c r="Q11" i="7"/>
  <c r="T11" i="7"/>
  <c r="U11" i="7" s="1"/>
  <c r="W11" i="7"/>
  <c r="Z11" i="7"/>
  <c r="AB11" i="7" s="1"/>
  <c r="AC11" i="7"/>
  <c r="AH11" i="7"/>
  <c r="AN11" i="7"/>
  <c r="EF1" i="7"/>
  <c r="DX1" i="7"/>
  <c r="DR1" i="7"/>
  <c r="DL1" i="7"/>
  <c r="DE4" i="7"/>
  <c r="DE5" i="7"/>
  <c r="DE8" i="7"/>
  <c r="DE3" i="7"/>
  <c r="DM2" i="7"/>
  <c r="K2" i="4"/>
  <c r="F5" i="7" s="1"/>
  <c r="BK2" i="7"/>
  <c r="DL2" i="7" s="1"/>
  <c r="BL2" i="7"/>
  <c r="BO2" i="7"/>
  <c r="DP2" i="7" s="1"/>
  <c r="BP2" i="7"/>
  <c r="DQ2" i="7" s="1"/>
  <c r="BQ2" i="7"/>
  <c r="DR2" i="7" s="1"/>
  <c r="BR2" i="7"/>
  <c r="DS2" i="7" s="1"/>
  <c r="BU2" i="7"/>
  <c r="DV2" i="7" s="1"/>
  <c r="BV2" i="7"/>
  <c r="DW2" i="7" s="1"/>
  <c r="BW2" i="7"/>
  <c r="DX2" i="7" s="1"/>
  <c r="BX2" i="7"/>
  <c r="DY2" i="7" s="1"/>
  <c r="CA2" i="7"/>
  <c r="CB2" i="7"/>
  <c r="CC2" i="7"/>
  <c r="CE2" i="7"/>
  <c r="EF2" i="7" s="1"/>
  <c r="CF2" i="7"/>
  <c r="EG2" i="7" s="1"/>
  <c r="CI2" i="7"/>
  <c r="CJ2" i="7"/>
  <c r="CK2" i="7"/>
  <c r="CL2" i="7"/>
  <c r="CO2" i="7"/>
  <c r="CP2" i="7"/>
  <c r="CQ2" i="7"/>
  <c r="BY11" i="7"/>
  <c r="BV11" i="7"/>
  <c r="BS11" i="7"/>
  <c r="BU11" i="7" s="1"/>
  <c r="BP11" i="7"/>
  <c r="BM11" i="7"/>
  <c r="BY10" i="7"/>
  <c r="BV10" i="7"/>
  <c r="BS10" i="7"/>
  <c r="BU10" i="7" s="1"/>
  <c r="BP10" i="7"/>
  <c r="BM10" i="7"/>
  <c r="BO10" i="7" s="1"/>
  <c r="BY9" i="7"/>
  <c r="BV9" i="7"/>
  <c r="BS9" i="7"/>
  <c r="BU9" i="7" s="1"/>
  <c r="BP9" i="7"/>
  <c r="BM9" i="7"/>
  <c r="BO9" i="7" s="1"/>
  <c r="BY8" i="7"/>
  <c r="BV8" i="7"/>
  <c r="BS8" i="7"/>
  <c r="BU8" i="7" s="1"/>
  <c r="BP8" i="7"/>
  <c r="BM8" i="7"/>
  <c r="BY7" i="7"/>
  <c r="BV7" i="7"/>
  <c r="BS7" i="7"/>
  <c r="BP7" i="7"/>
  <c r="BM7" i="7"/>
  <c r="BO7" i="7" s="1"/>
  <c r="BY6" i="7"/>
  <c r="BV6" i="7"/>
  <c r="BS6" i="7"/>
  <c r="BU6" i="7" s="1"/>
  <c r="BP6" i="7"/>
  <c r="BM6" i="7"/>
  <c r="BY5" i="7"/>
  <c r="CA5" i="7" s="1"/>
  <c r="BV5" i="7"/>
  <c r="BS5" i="7"/>
  <c r="BU5" i="7" s="1"/>
  <c r="BP5" i="7"/>
  <c r="BM5" i="7"/>
  <c r="BO5" i="7" s="1"/>
  <c r="BY4" i="7"/>
  <c r="CA4" i="7" s="1"/>
  <c r="BV4" i="7"/>
  <c r="BS4" i="7"/>
  <c r="BP4" i="7"/>
  <c r="BM4" i="7"/>
  <c r="BO4" i="7" s="1"/>
  <c r="BY3" i="7"/>
  <c r="BV3" i="7"/>
  <c r="BS3" i="7"/>
  <c r="BP3" i="7"/>
  <c r="BM3" i="7"/>
  <c r="BO3" i="7" s="1"/>
  <c r="A3" i="7"/>
  <c r="CZ3" i="7" s="1"/>
  <c r="B3" i="7"/>
  <c r="AY3" i="7" s="1"/>
  <c r="C3" i="7"/>
  <c r="DB3" i="7" s="1"/>
  <c r="D3" i="7"/>
  <c r="DC3" i="7" s="1"/>
  <c r="E3" i="7"/>
  <c r="BB3" i="7" s="1"/>
  <c r="A4" i="7"/>
  <c r="CZ4" i="7" s="1"/>
  <c r="B4" i="7"/>
  <c r="AY4" i="7" s="1"/>
  <c r="C4" i="7"/>
  <c r="DB4" i="7" s="1"/>
  <c r="D4" i="7"/>
  <c r="DC4" i="7" s="1"/>
  <c r="E4" i="7"/>
  <c r="DD4" i="7" s="1"/>
  <c r="A5" i="7"/>
  <c r="AX5" i="7" s="1"/>
  <c r="B5" i="7"/>
  <c r="DA5" i="7" s="1"/>
  <c r="C5" i="7"/>
  <c r="DB5" i="7" s="1"/>
  <c r="D5" i="7"/>
  <c r="DC5" i="7" s="1"/>
  <c r="E5" i="7"/>
  <c r="BB5" i="7" s="1"/>
  <c r="A6" i="7"/>
  <c r="CZ6" i="7" s="1"/>
  <c r="B6" i="7"/>
  <c r="DA6" i="7" s="1"/>
  <c r="C6" i="7"/>
  <c r="AZ6" i="7" s="1"/>
  <c r="D6" i="7"/>
  <c r="BA6" i="7" s="1"/>
  <c r="E6" i="7"/>
  <c r="DD6" i="7" s="1"/>
  <c r="A7" i="7"/>
  <c r="CZ7" i="7" s="1"/>
  <c r="B7" i="7"/>
  <c r="DA7" i="7" s="1"/>
  <c r="C7" i="7"/>
  <c r="AZ7" i="7" s="1"/>
  <c r="D7" i="7"/>
  <c r="DC7" i="7" s="1"/>
  <c r="E7" i="7"/>
  <c r="DD7" i="7" s="1"/>
  <c r="A8" i="7"/>
  <c r="CZ8" i="7" s="1"/>
  <c r="B8" i="7"/>
  <c r="AY8" i="7" s="1"/>
  <c r="C8" i="7"/>
  <c r="DB8" i="7" s="1"/>
  <c r="D8" i="7"/>
  <c r="DC8" i="7" s="1"/>
  <c r="E8" i="7"/>
  <c r="DD8" i="7" s="1"/>
  <c r="A9" i="7"/>
  <c r="AX9" i="7" s="1"/>
  <c r="B9" i="7"/>
  <c r="DA9" i="7" s="1"/>
  <c r="C9" i="7"/>
  <c r="DB9" i="7" s="1"/>
  <c r="D9" i="7"/>
  <c r="DC9" i="7" s="1"/>
  <c r="E9" i="7"/>
  <c r="BB9" i="7" s="1"/>
  <c r="A10" i="7"/>
  <c r="CZ10" i="7" s="1"/>
  <c r="B10" i="7"/>
  <c r="DA10" i="7" s="1"/>
  <c r="C10" i="7"/>
  <c r="DB10" i="7" s="1"/>
  <c r="D10" i="7"/>
  <c r="BA10" i="7" s="1"/>
  <c r="E10" i="7"/>
  <c r="DD10" i="7" s="1"/>
  <c r="A11" i="7"/>
  <c r="CZ11" i="7" s="1"/>
  <c r="B11" i="7"/>
  <c r="DA11" i="7" s="1"/>
  <c r="C11" i="7"/>
  <c r="AZ11" i="7" s="1"/>
  <c r="D11" i="7"/>
  <c r="DC11" i="7" s="1"/>
  <c r="E11" i="7"/>
  <c r="DD11" i="7" s="1"/>
  <c r="EH11" i="7"/>
  <c r="EC11" i="7"/>
  <c r="DZ11" i="7"/>
  <c r="DW11" i="7"/>
  <c r="DT11" i="7"/>
  <c r="DQ11" i="7"/>
  <c r="DN11" i="7"/>
  <c r="CU11" i="7"/>
  <c r="CP11" i="7"/>
  <c r="CM11" i="7"/>
  <c r="CO11" i="7" s="1"/>
  <c r="CJ11" i="7"/>
  <c r="CG11" i="7"/>
  <c r="CI11" i="7" s="1"/>
  <c r="CB11" i="7"/>
  <c r="BC11" i="7"/>
  <c r="EH10" i="7"/>
  <c r="EC10" i="7"/>
  <c r="DZ10" i="7"/>
  <c r="DW10" i="7"/>
  <c r="DT10" i="7"/>
  <c r="DQ10" i="7"/>
  <c r="DN10" i="7"/>
  <c r="CU10" i="7"/>
  <c r="CP10" i="7"/>
  <c r="CM10" i="7"/>
  <c r="CJ10" i="7"/>
  <c r="CG10" i="7"/>
  <c r="CB10" i="7"/>
  <c r="BC10" i="7"/>
  <c r="EH9" i="7"/>
  <c r="EC9" i="7"/>
  <c r="DZ9" i="7"/>
  <c r="EB9" i="7" s="1"/>
  <c r="DW9" i="7"/>
  <c r="DT9" i="7"/>
  <c r="DV9" i="7" s="1"/>
  <c r="DQ9" i="7"/>
  <c r="DN9" i="7"/>
  <c r="CU9" i="7"/>
  <c r="CP9" i="7"/>
  <c r="CM9" i="7"/>
  <c r="CJ9" i="7"/>
  <c r="CG9" i="7"/>
  <c r="CI9" i="7" s="1"/>
  <c r="CB9" i="7"/>
  <c r="BC9" i="7"/>
  <c r="EH8" i="7"/>
  <c r="EC8" i="7"/>
  <c r="DZ8" i="7"/>
  <c r="EB8" i="7" s="1"/>
  <c r="DW8" i="7"/>
  <c r="DT8" i="7"/>
  <c r="DV8" i="7" s="1"/>
  <c r="DQ8" i="7"/>
  <c r="DN8" i="7"/>
  <c r="DP8" i="7" s="1"/>
  <c r="CU8" i="7"/>
  <c r="CP8" i="7"/>
  <c r="CM8" i="7"/>
  <c r="CO8" i="7" s="1"/>
  <c r="CJ8" i="7"/>
  <c r="CG8" i="7"/>
  <c r="CI8" i="7" s="1"/>
  <c r="CB8" i="7"/>
  <c r="BC8" i="7"/>
  <c r="EH7" i="7"/>
  <c r="EC7" i="7"/>
  <c r="DZ7" i="7"/>
  <c r="DW7" i="7"/>
  <c r="DT7" i="7"/>
  <c r="DQ7" i="7"/>
  <c r="DN7" i="7"/>
  <c r="DP7" i="7" s="1"/>
  <c r="CU7" i="7"/>
  <c r="CP7" i="7"/>
  <c r="CM7" i="7"/>
  <c r="CO7" i="7" s="1"/>
  <c r="CJ7" i="7"/>
  <c r="CG7" i="7"/>
  <c r="CI7" i="7" s="1"/>
  <c r="CB7" i="7"/>
  <c r="BC7" i="7"/>
  <c r="EH6" i="7"/>
  <c r="EC6" i="7"/>
  <c r="DZ6" i="7"/>
  <c r="EB6" i="7" s="1"/>
  <c r="DW6" i="7"/>
  <c r="DT6" i="7"/>
  <c r="DQ6" i="7"/>
  <c r="DN6" i="7"/>
  <c r="DP6" i="7" s="1"/>
  <c r="CU6" i="7"/>
  <c r="CP6" i="7"/>
  <c r="CM6" i="7"/>
  <c r="CJ6" i="7"/>
  <c r="CG6" i="7"/>
  <c r="CB6" i="7"/>
  <c r="BC6" i="7"/>
  <c r="EH5" i="7"/>
  <c r="EC5" i="7"/>
  <c r="DZ5" i="7"/>
  <c r="DW5" i="7"/>
  <c r="DT5" i="7"/>
  <c r="DQ5" i="7"/>
  <c r="DN5" i="7"/>
  <c r="CU5" i="7"/>
  <c r="CP5" i="7"/>
  <c r="CM5" i="7"/>
  <c r="CJ5" i="7"/>
  <c r="CG5" i="7"/>
  <c r="CB5" i="7"/>
  <c r="BC5" i="7"/>
  <c r="EH4" i="7"/>
  <c r="EC4" i="7"/>
  <c r="DZ4" i="7"/>
  <c r="EB4" i="7" s="1"/>
  <c r="DW4" i="7"/>
  <c r="DT4" i="7"/>
  <c r="DV4" i="7" s="1"/>
  <c r="DQ4" i="7"/>
  <c r="DN4" i="7"/>
  <c r="DP4" i="7" s="1"/>
  <c r="CU4" i="7"/>
  <c r="CP4" i="7"/>
  <c r="CM4" i="7"/>
  <c r="CO4" i="7" s="1"/>
  <c r="CJ4" i="7"/>
  <c r="CG4" i="7"/>
  <c r="CI4" i="7" s="1"/>
  <c r="CB4" i="7"/>
  <c r="BC4" i="7"/>
  <c r="EH3" i="7"/>
  <c r="EC3" i="7"/>
  <c r="DZ3" i="7"/>
  <c r="EB3" i="7" s="1"/>
  <c r="DW3" i="7"/>
  <c r="DT3" i="7"/>
  <c r="DV3" i="7" s="1"/>
  <c r="DQ3" i="7"/>
  <c r="DN3" i="7"/>
  <c r="DP3" i="7" s="1"/>
  <c r="CU3" i="7"/>
  <c r="CP3" i="7"/>
  <c r="CM3" i="7"/>
  <c r="CJ3" i="7"/>
  <c r="CG3" i="7"/>
  <c r="CB3" i="7"/>
  <c r="BC3" i="7"/>
  <c r="CU2" i="7"/>
  <c r="BN8" i="7" l="1"/>
  <c r="CV6" i="7"/>
  <c r="O8" i="7"/>
  <c r="O9" i="7"/>
  <c r="BT5" i="7"/>
  <c r="DE9" i="7"/>
  <c r="BZ6" i="7"/>
  <c r="DE11" i="7"/>
  <c r="DE7" i="7"/>
  <c r="F7" i="7"/>
  <c r="F3" i="7"/>
  <c r="DE10" i="7"/>
  <c r="DE6" i="7"/>
  <c r="F9" i="7"/>
  <c r="F6" i="7"/>
  <c r="O4" i="7"/>
  <c r="O7" i="7"/>
  <c r="O10" i="7"/>
  <c r="BY2" i="7"/>
  <c r="DZ2" i="7" s="1"/>
  <c r="EA7" i="7" s="1"/>
  <c r="P4" i="7"/>
  <c r="BN5" i="7"/>
  <c r="V11" i="7"/>
  <c r="O6" i="7"/>
  <c r="AA3" i="7"/>
  <c r="BT7" i="7"/>
  <c r="CV10" i="7"/>
  <c r="U10" i="7"/>
  <c r="U8" i="7"/>
  <c r="U6" i="7"/>
  <c r="O5" i="7"/>
  <c r="O3" i="7"/>
  <c r="CV3" i="7"/>
  <c r="O11" i="7"/>
  <c r="U7" i="7"/>
  <c r="U5" i="7"/>
  <c r="AX3" i="7"/>
  <c r="U3" i="7"/>
  <c r="CV8" i="7"/>
  <c r="BZ5" i="7"/>
  <c r="BZ9" i="7"/>
  <c r="AA8" i="7"/>
  <c r="AS2" i="7"/>
  <c r="CR2" i="7" s="1"/>
  <c r="CV5" i="7"/>
  <c r="AA7" i="7"/>
  <c r="AA4" i="7"/>
  <c r="CG2" i="7"/>
  <c r="EH2" i="7" s="1"/>
  <c r="EI4" i="7" s="1"/>
  <c r="CV7" i="7"/>
  <c r="CV11" i="7"/>
  <c r="CV9" i="7"/>
  <c r="AA10" i="7"/>
  <c r="AX7" i="7"/>
  <c r="CV4" i="7"/>
  <c r="BZ3" i="7"/>
  <c r="BZ8" i="7"/>
  <c r="AA11" i="7"/>
  <c r="AY10" i="7"/>
  <c r="AX8" i="7"/>
  <c r="AA6" i="7"/>
  <c r="AA5" i="7"/>
  <c r="CN4" i="7"/>
  <c r="CN10" i="7"/>
  <c r="CN6" i="7"/>
  <c r="BU7" i="7"/>
  <c r="BS2" i="7"/>
  <c r="DT2" i="7" s="1"/>
  <c r="DU10" i="7" s="1"/>
  <c r="AY9" i="7"/>
  <c r="U9" i="7"/>
  <c r="U4" i="7"/>
  <c r="BN7" i="7"/>
  <c r="BT3" i="7"/>
  <c r="AY11" i="7"/>
  <c r="AX10" i="7"/>
  <c r="AB7" i="7"/>
  <c r="V7" i="7"/>
  <c r="P7" i="7"/>
  <c r="AY6" i="7"/>
  <c r="AB6" i="7"/>
  <c r="V6" i="7"/>
  <c r="P6" i="7"/>
  <c r="AY5" i="7"/>
  <c r="AX4" i="7"/>
  <c r="AE2" i="7"/>
  <c r="CD2" i="7" s="1"/>
  <c r="CH4" i="7"/>
  <c r="BT4" i="7"/>
  <c r="BN11" i="7"/>
  <c r="AX11" i="7"/>
  <c r="AY7" i="7"/>
  <c r="AX6" i="7"/>
  <c r="AI11" i="7"/>
  <c r="AJ11" i="7"/>
  <c r="AO9" i="7"/>
  <c r="AP9" i="7"/>
  <c r="AI7" i="7"/>
  <c r="AJ7" i="7"/>
  <c r="AO5" i="7"/>
  <c r="AP5" i="7"/>
  <c r="AO3" i="7"/>
  <c r="AP3" i="7"/>
  <c r="AO10" i="7"/>
  <c r="AP10" i="7"/>
  <c r="AI8" i="7"/>
  <c r="AJ8" i="7"/>
  <c r="AO6" i="7"/>
  <c r="AP6" i="7"/>
  <c r="AI4" i="7"/>
  <c r="AJ4" i="7"/>
  <c r="AO11" i="7"/>
  <c r="AP11" i="7"/>
  <c r="AI9" i="7"/>
  <c r="AJ9" i="7"/>
  <c r="AO7" i="7"/>
  <c r="AP7" i="7"/>
  <c r="AI5" i="7"/>
  <c r="AJ5" i="7"/>
  <c r="AI3" i="7"/>
  <c r="AJ3" i="7"/>
  <c r="AI10" i="7"/>
  <c r="AJ10" i="7"/>
  <c r="AO8" i="7"/>
  <c r="AP8" i="7"/>
  <c r="AI6" i="7"/>
  <c r="AJ6" i="7"/>
  <c r="AO4" i="7"/>
  <c r="AP4" i="7"/>
  <c r="CN9" i="7"/>
  <c r="CN5" i="7"/>
  <c r="CN11" i="7"/>
  <c r="CN7" i="7"/>
  <c r="CN3" i="7"/>
  <c r="CN8" i="7"/>
  <c r="BA5" i="7"/>
  <c r="DA8" i="7"/>
  <c r="BA9" i="7"/>
  <c r="DA3" i="7"/>
  <c r="DB6" i="7"/>
  <c r="BB8" i="7"/>
  <c r="DB11" i="7"/>
  <c r="CZ5" i="7"/>
  <c r="BB4" i="7"/>
  <c r="AZ10" i="7"/>
  <c r="DD9" i="7"/>
  <c r="DC6" i="7"/>
  <c r="BB11" i="7"/>
  <c r="BA8" i="7"/>
  <c r="AZ5" i="7"/>
  <c r="DD3" i="7"/>
  <c r="DC10" i="7"/>
  <c r="CZ9" i="7"/>
  <c r="DB7" i="7"/>
  <c r="DD5" i="7"/>
  <c r="DA4" i="7"/>
  <c r="AZ9" i="7"/>
  <c r="BB7" i="7"/>
  <c r="BA4" i="7"/>
  <c r="BA3" i="7"/>
  <c r="BN3" i="7"/>
  <c r="BN6" i="7"/>
  <c r="BO11" i="7"/>
  <c r="BM2" i="7"/>
  <c r="DN2" i="7" s="1"/>
  <c r="DO8" i="7" s="1"/>
  <c r="AZ3" i="7"/>
  <c r="BA11" i="7"/>
  <c r="BB10" i="7"/>
  <c r="AZ8" i="7"/>
  <c r="BA7" i="7"/>
  <c r="BB6" i="7"/>
  <c r="AZ4" i="7"/>
  <c r="BU3" i="7"/>
  <c r="BN9" i="7"/>
  <c r="BT9" i="7"/>
  <c r="BZ11" i="7"/>
  <c r="BZ7" i="7"/>
  <c r="BZ10" i="7"/>
  <c r="BT11" i="7"/>
  <c r="BN4" i="7"/>
  <c r="BZ4" i="7"/>
  <c r="BT6" i="7"/>
  <c r="BT8" i="7"/>
  <c r="BN10" i="7"/>
  <c r="BT10" i="7"/>
  <c r="BU4" i="7"/>
  <c r="BO6" i="7"/>
  <c r="BO8" i="7"/>
  <c r="CI6" i="7"/>
  <c r="DP5" i="7"/>
  <c r="DV6" i="7"/>
  <c r="DV10" i="7"/>
  <c r="CO5" i="7"/>
  <c r="CO6" i="7"/>
  <c r="CA9" i="7"/>
  <c r="CI3" i="7"/>
  <c r="CA7" i="7"/>
  <c r="DP11" i="7"/>
  <c r="EB11" i="7"/>
  <c r="DV7" i="7"/>
  <c r="CA8" i="7"/>
  <c r="DV11" i="7"/>
  <c r="EB7" i="7"/>
  <c r="CO3" i="7"/>
  <c r="CI10" i="7"/>
  <c r="EB10" i="7"/>
  <c r="DP10" i="7"/>
  <c r="CI5" i="7"/>
  <c r="EB5" i="7"/>
  <c r="CA3" i="7"/>
  <c r="DV5" i="7"/>
  <c r="CO9" i="7"/>
  <c r="CA10" i="7"/>
  <c r="EE2" i="7"/>
  <c r="CA6" i="7"/>
  <c r="DP9" i="7"/>
  <c r="CA11" i="7"/>
  <c r="CO10" i="7"/>
  <c r="EI9" i="7" l="1"/>
  <c r="CH8" i="7"/>
  <c r="CQ8" i="7" s="1"/>
  <c r="CR8" i="7" s="1"/>
  <c r="EA3" i="7"/>
  <c r="CH11" i="7"/>
  <c r="CQ11" i="7" s="1"/>
  <c r="CR11" i="7" s="1"/>
  <c r="EA9" i="7"/>
  <c r="EA10" i="7"/>
  <c r="AD9" i="7"/>
  <c r="EA11" i="7"/>
  <c r="EI7" i="7"/>
  <c r="EA8" i="7"/>
  <c r="AD10" i="7"/>
  <c r="AE10" i="7" s="1"/>
  <c r="CH3" i="7"/>
  <c r="CQ3" i="7" s="1"/>
  <c r="CR3" i="7" s="1"/>
  <c r="CH10" i="7"/>
  <c r="CQ10" i="7" s="1"/>
  <c r="CR10" i="7" s="1"/>
  <c r="EI10" i="7"/>
  <c r="EI3" i="7"/>
  <c r="CH6" i="7"/>
  <c r="EI11" i="7"/>
  <c r="AD3" i="7"/>
  <c r="AE3" i="7" s="1"/>
  <c r="CH7" i="7"/>
  <c r="CQ7" i="7" s="1"/>
  <c r="CR7" i="7" s="1"/>
  <c r="EI8" i="7"/>
  <c r="AD11" i="7"/>
  <c r="AE11" i="7" s="1"/>
  <c r="CH5" i="7"/>
  <c r="CQ5" i="7" s="1"/>
  <c r="CR5" i="7" s="1"/>
  <c r="CH9" i="7"/>
  <c r="CQ9" i="7" s="1"/>
  <c r="CR9" i="7" s="1"/>
  <c r="EA4" i="7"/>
  <c r="EA6" i="7"/>
  <c r="EA5" i="7"/>
  <c r="EI5" i="7"/>
  <c r="CQ6" i="7"/>
  <c r="CR6" i="7" s="1"/>
  <c r="EI6" i="7"/>
  <c r="AD8" i="7"/>
  <c r="AE8" i="7" s="1"/>
  <c r="DU8" i="7"/>
  <c r="AD7" i="7"/>
  <c r="AE7" i="7" s="1"/>
  <c r="DU6" i="7"/>
  <c r="AD5" i="7"/>
  <c r="AE5" i="7" s="1"/>
  <c r="AD6" i="7"/>
  <c r="AE6" i="7" s="1"/>
  <c r="CC8" i="7"/>
  <c r="CD8" i="7" s="1"/>
  <c r="CC9" i="7"/>
  <c r="CD9" i="7" s="1"/>
  <c r="DO11" i="7"/>
  <c r="DO5" i="7"/>
  <c r="DO4" i="7"/>
  <c r="AD4" i="7"/>
  <c r="AE4" i="7" s="1"/>
  <c r="CC3" i="7"/>
  <c r="CD3" i="7" s="1"/>
  <c r="AR6" i="7"/>
  <c r="AS6" i="7" s="1"/>
  <c r="AR10" i="7"/>
  <c r="AS10" i="7" s="1"/>
  <c r="DO9" i="7"/>
  <c r="DU7" i="7"/>
  <c r="DO3" i="7"/>
  <c r="AR7" i="7"/>
  <c r="AS7" i="7" s="1"/>
  <c r="DU11" i="7"/>
  <c r="DO6" i="7"/>
  <c r="DU9" i="7"/>
  <c r="AR3" i="7"/>
  <c r="AS3" i="7" s="1"/>
  <c r="DU3" i="7"/>
  <c r="DO10" i="7"/>
  <c r="ED10" i="7" s="1"/>
  <c r="DU5" i="7"/>
  <c r="AR9" i="7"/>
  <c r="AS9" i="7" s="1"/>
  <c r="DO7" i="7"/>
  <c r="DU4" i="7"/>
  <c r="AR11" i="7"/>
  <c r="AS11" i="7" s="1"/>
  <c r="AE9" i="7"/>
  <c r="AR4" i="7"/>
  <c r="AS4" i="7" s="1"/>
  <c r="AR8" i="7"/>
  <c r="AS8" i="7" s="1"/>
  <c r="AR5" i="7"/>
  <c r="AS5" i="7" s="1"/>
  <c r="CC4" i="7"/>
  <c r="CD4" i="7" s="1"/>
  <c r="CC5" i="7"/>
  <c r="ED8" i="7"/>
  <c r="CQ4" i="7"/>
  <c r="CC7" i="7"/>
  <c r="CD7" i="7" s="1"/>
  <c r="CC6" i="7"/>
  <c r="CC10" i="7"/>
  <c r="CC11" i="7"/>
  <c r="ED5" i="7" l="1"/>
  <c r="DG5" i="7" s="1"/>
  <c r="DH5" i="7" s="1"/>
  <c r="DJ5" i="7" s="1"/>
  <c r="H8" i="7"/>
  <c r="I8" i="7" s="1"/>
  <c r="H3" i="7"/>
  <c r="I3" i="7" s="1"/>
  <c r="K3" i="7" s="1"/>
  <c r="BE8" i="7"/>
  <c r="BF8" i="7" s="1"/>
  <c r="BI8" i="7" s="1"/>
  <c r="H6" i="7"/>
  <c r="I6" i="7" s="1"/>
  <c r="K6" i="7" s="1"/>
  <c r="BE5" i="7"/>
  <c r="BF5" i="7" s="1"/>
  <c r="BH5" i="7" s="1"/>
  <c r="ED7" i="7"/>
  <c r="EE7" i="7" s="1"/>
  <c r="ED11" i="7"/>
  <c r="DG11" i="7" s="1"/>
  <c r="DH11" i="7" s="1"/>
  <c r="DJ11" i="7" s="1"/>
  <c r="H7" i="7"/>
  <c r="I7" i="7" s="1"/>
  <c r="K7" i="7" s="1"/>
  <c r="H10" i="7"/>
  <c r="I10" i="7" s="1"/>
  <c r="ED4" i="7"/>
  <c r="EE4" i="7" s="1"/>
  <c r="ED6" i="7"/>
  <c r="DG6" i="7" s="1"/>
  <c r="DH6" i="7" s="1"/>
  <c r="DJ6" i="7" s="1"/>
  <c r="H5" i="7"/>
  <c r="I5" i="7" s="1"/>
  <c r="K5" i="7" s="1"/>
  <c r="ED3" i="7"/>
  <c r="DG3" i="7" s="1"/>
  <c r="DH3" i="7" s="1"/>
  <c r="BE3" i="7"/>
  <c r="BF3" i="7" s="1"/>
  <c r="BH3" i="7" s="1"/>
  <c r="H4" i="7"/>
  <c r="I4" i="7" s="1"/>
  <c r="K4" i="7" s="1"/>
  <c r="ED9" i="7"/>
  <c r="EE9" i="7" s="1"/>
  <c r="H11" i="7"/>
  <c r="I11" i="7" s="1"/>
  <c r="K11" i="7" s="1"/>
  <c r="EE5" i="7"/>
  <c r="DG10" i="7"/>
  <c r="DH10" i="7" s="1"/>
  <c r="DK10" i="7" s="1"/>
  <c r="EE10" i="7"/>
  <c r="H9" i="7"/>
  <c r="I9" i="7" s="1"/>
  <c r="BE4" i="7"/>
  <c r="BF4" i="7" s="1"/>
  <c r="BI4" i="7" s="1"/>
  <c r="K8" i="7"/>
  <c r="DG8" i="7"/>
  <c r="DH8" i="7" s="1"/>
  <c r="CD5" i="7"/>
  <c r="EE8" i="7"/>
  <c r="BE7" i="7"/>
  <c r="BF7" i="7" s="1"/>
  <c r="BH7" i="7" s="1"/>
  <c r="CR4" i="7"/>
  <c r="BJ6" i="7"/>
  <c r="BI5" i="7"/>
  <c r="BE11" i="7"/>
  <c r="BF11" i="7" s="1"/>
  <c r="CD11" i="7"/>
  <c r="CD10" i="7"/>
  <c r="BE10" i="7"/>
  <c r="BF10" i="7" s="1"/>
  <c r="BE6" i="7"/>
  <c r="BF6" i="7" s="1"/>
  <c r="CD6" i="7"/>
  <c r="BE9" i="7"/>
  <c r="BF9" i="7" s="1"/>
  <c r="DG9" i="7" l="1"/>
  <c r="DH9" i="7" s="1"/>
  <c r="DJ9" i="7" s="1"/>
  <c r="BH8" i="7"/>
  <c r="EE11" i="7"/>
  <c r="DG4" i="7"/>
  <c r="DH4" i="7" s="1"/>
  <c r="DJ4" i="7" s="1"/>
  <c r="DJ10" i="7"/>
  <c r="EE3" i="7"/>
  <c r="DG7" i="7"/>
  <c r="DH7" i="7" s="1"/>
  <c r="DK7" i="7" s="1"/>
  <c r="J4" i="7"/>
  <c r="K10" i="7"/>
  <c r="EE6" i="7"/>
  <c r="BJ4" i="7"/>
  <c r="BI3" i="7"/>
  <c r="J6" i="7"/>
  <c r="J11" i="7"/>
  <c r="J7" i="7"/>
  <c r="BH4" i="7"/>
  <c r="DK5" i="7"/>
  <c r="J9" i="7"/>
  <c r="J10" i="7"/>
  <c r="J8" i="7"/>
  <c r="J3" i="7"/>
  <c r="J5" i="7"/>
  <c r="BJ11" i="7"/>
  <c r="K9" i="7"/>
  <c r="DJ8" i="7"/>
  <c r="DK8" i="7"/>
  <c r="DK9" i="7"/>
  <c r="BI7" i="7"/>
  <c r="BJ10" i="7"/>
  <c r="BJ3" i="7"/>
  <c r="DK6" i="7"/>
  <c r="DK11" i="7"/>
  <c r="BJ7" i="7"/>
  <c r="BG7" i="7"/>
  <c r="BI6" i="7"/>
  <c r="BH6" i="7"/>
  <c r="BG6" i="7"/>
  <c r="BG5" i="7"/>
  <c r="BJ8" i="7"/>
  <c r="DK3" i="7"/>
  <c r="DJ3" i="7"/>
  <c r="BH10" i="7"/>
  <c r="BG10" i="7"/>
  <c r="BI10" i="7"/>
  <c r="BI11" i="7"/>
  <c r="BH11" i="7"/>
  <c r="BG11" i="7"/>
  <c r="BG4" i="7"/>
  <c r="BG8" i="7"/>
  <c r="DI10" i="7"/>
  <c r="BG9" i="7"/>
  <c r="BI9" i="7"/>
  <c r="BH9" i="7"/>
  <c r="BG3" i="7"/>
  <c r="DI4" i="7" l="1"/>
  <c r="DI8" i="7"/>
  <c r="DI7" i="7"/>
  <c r="DI3" i="7"/>
  <c r="DK4" i="7"/>
  <c r="DI9" i="7"/>
  <c r="DI6" i="7"/>
  <c r="DI11" i="7"/>
  <c r="DI5" i="7"/>
  <c r="DJ7" i="7"/>
  <c r="BJ5" i="7"/>
  <c r="BJ9" i="7"/>
</calcChain>
</file>

<file path=xl/sharedStrings.xml><?xml version="1.0" encoding="utf-8"?>
<sst xmlns="http://schemas.openxmlformats.org/spreadsheetml/2006/main" count="180" uniqueCount="106">
  <si>
    <t>Matricule</t>
  </si>
  <si>
    <t>Rdbt</t>
  </si>
  <si>
    <t>Total coeff</t>
  </si>
  <si>
    <t>Sanction</t>
  </si>
  <si>
    <t>Total</t>
  </si>
  <si>
    <t>Moy</t>
  </si>
  <si>
    <t>Rang</t>
  </si>
  <si>
    <t>Appreciation</t>
  </si>
  <si>
    <t>TRI 1</t>
  </si>
  <si>
    <t>FR Ap</t>
  </si>
  <si>
    <t>PROF</t>
  </si>
  <si>
    <t>HG Ap</t>
  </si>
  <si>
    <t>PROFS</t>
  </si>
  <si>
    <t>Nom et numéro</t>
  </si>
  <si>
    <t>codes</t>
  </si>
  <si>
    <t>12A-01</t>
  </si>
  <si>
    <t>12A-02</t>
  </si>
  <si>
    <t>12A-03</t>
  </si>
  <si>
    <t>12A-04</t>
  </si>
  <si>
    <t>12A-05</t>
  </si>
  <si>
    <t>12A-06</t>
  </si>
  <si>
    <t>12A-07</t>
  </si>
  <si>
    <t>12A-08</t>
  </si>
  <si>
    <t>12A-09</t>
  </si>
  <si>
    <t>12/08/2002 à Zones 1</t>
  </si>
  <si>
    <t>12/08/2002 à Zones 2</t>
  </si>
  <si>
    <t>12/08/2002 à Zones 3</t>
  </si>
  <si>
    <t>12/08/2002 à Zones 4</t>
  </si>
  <si>
    <t>12/08/2002 à Zones 5</t>
  </si>
  <si>
    <t>12/08/2002 à Zones 6</t>
  </si>
  <si>
    <t>12/08/2002 à Zones 7</t>
  </si>
  <si>
    <t>12/08/2002 à Zones 8</t>
  </si>
  <si>
    <t>12/08/2002 à Zones 9</t>
  </si>
  <si>
    <t>SUPERFICIE</t>
  </si>
  <si>
    <t>ROUGE</t>
  </si>
  <si>
    <t>VERT</t>
  </si>
  <si>
    <t>ORANGE</t>
  </si>
  <si>
    <t>VIOLET</t>
  </si>
  <si>
    <t>NOIR</t>
  </si>
  <si>
    <t>MARRON</t>
  </si>
  <si>
    <t>kari2</t>
  </si>
  <si>
    <t>Liste des élèves  5e B</t>
  </si>
  <si>
    <t>RESULTATS des ELEVES</t>
  </si>
  <si>
    <t>BILAN LITT</t>
  </si>
  <si>
    <t>BILAN SC</t>
  </si>
  <si>
    <t>Nom et Prenom</t>
  </si>
  <si>
    <t>Date de Naissance</t>
  </si>
  <si>
    <t>Sexe</t>
  </si>
  <si>
    <t>ANG Ap</t>
  </si>
  <si>
    <t>PROF ang</t>
  </si>
  <si>
    <t>Total Litt</t>
  </si>
  <si>
    <t>math AP</t>
  </si>
  <si>
    <t>SVT Ap</t>
  </si>
  <si>
    <t>RAPPEL TRI 1</t>
  </si>
  <si>
    <t>année 2</t>
  </si>
  <si>
    <t>année 3</t>
  </si>
  <si>
    <t>KAR</t>
  </si>
  <si>
    <t>AUB</t>
  </si>
  <si>
    <t>nere</t>
  </si>
  <si>
    <t xml:space="preserve">Total </t>
  </si>
  <si>
    <t>liste pro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</si>
  <si>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</si>
  <si>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</si>
  <si>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</si>
  <si>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</si>
  <si>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</si>
  <si>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</si>
  <si>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</si>
  <si>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</si>
  <si>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</si>
  <si>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valeur</t>
  </si>
  <si>
    <t>Total valeur</t>
  </si>
  <si>
    <t>reyzijld</t>
  </si>
  <si>
    <t>ghzkeklk</t>
  </si>
  <si>
    <t>hzkkrh</t>
  </si>
  <si>
    <t>jzklpmzmal</t>
  </si>
  <si>
    <t>gkikzlpaz</t>
  </si>
  <si>
    <t>gd,dfkzollz</t>
  </si>
  <si>
    <t>hkele</t>
  </si>
  <si>
    <t>jfkflf</t>
  </si>
  <si>
    <t>hjkkklllml</t>
  </si>
  <si>
    <t>n°</t>
  </si>
  <si>
    <t>produit1</t>
  </si>
  <si>
    <t>produits 3</t>
  </si>
  <si>
    <t>compilation</t>
  </si>
  <si>
    <t>produits 5</t>
  </si>
  <si>
    <t>bilan 2</t>
  </si>
  <si>
    <t>bilan 1</t>
  </si>
  <si>
    <t>liste  des Zone</t>
  </si>
  <si>
    <t>trore</t>
  </si>
  <si>
    <t>anan</t>
  </si>
  <si>
    <t xml:space="preserve">Liste zones </t>
  </si>
  <si>
    <t>Codon</t>
  </si>
  <si>
    <t>some</t>
  </si>
  <si>
    <t>dgab</t>
  </si>
  <si>
    <t>biend</t>
  </si>
  <si>
    <t>bfhid</t>
  </si>
  <si>
    <t>rfi"o</t>
  </si>
  <si>
    <t>utofkj</t>
  </si>
  <si>
    <t>jrie</t>
  </si>
  <si>
    <t>jriopop</t>
  </si>
  <si>
    <t>agr</t>
  </si>
  <si>
    <t>poir</t>
  </si>
  <si>
    <t>Total2</t>
  </si>
  <si>
    <t>rose</t>
  </si>
  <si>
    <t>Liste zones De Dass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</si>
</sst>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 x14ac:knownFonts="1">
    <font>
      <sz val="11"/>
      <color theme="1"/>
      <name val="Calibri"/>
      <family val="2"/>
      <scheme val="minor"/>
    </font>
    <font>
      <sz val="11"/>
      <color rgb="FFFFC000"/>
      <name val="Arial Black"/>
      <family val="2"/>
    </font>
    <font>
      <b/>
      <sz val="9"/>
      <color theme="1"/>
      <name val="Arial Black"/>
      <family val="2"/>
    </font>
    <font>
      <b/>
      <sz val="10"/>
      <color theme="1"/>
      <name val="Bodoni MT"/>
      <family val="1"/>
    </font>
    <font>
      <b/>
      <sz val="8"/>
      <color theme="1"/>
      <name val="Bodoni MT"/>
      <family val="1"/>
    </font>
    <font>
      <b/>
      <sz val="9"/>
      <color theme="1"/>
      <name val="Calibri"/>
      <family val="2"/>
      <scheme val="minor"/>
    </font>
    <font>
      <b/>
      <sz val="11"/>
      <color theme="1"/>
      <name val="Bodoni MT"/>
      <family val="1"/>
    </font>
    <font>
      <sz val="8"/>
      <color theme="1"/>
      <name val="Calibri"/>
      <family val="2"/>
      <scheme val="minor"/>
    </font>
    <font>
      <sz val="11"/>
      <color rgb="FF2A1AF6"/>
      <name val="Arial Black"/>
      <family val="2"/>
    </font>
    <font>
      <b/>
      <sz val="8"/>
      <name val="Bodoni MT"/>
      <family val="1"/>
    </font>
    <font>
      <b/>
      <sz val="9"/>
      <name val="Arial Black"/>
      <family val="2"/>
    </font>
    <font>
      <b/>
      <sz val="8"/>
      <name val="Calibri Light"/>
      <family val="2"/>
      <scheme val="major"/>
    </font>
    <font>
      <b/>
      <sz val="9"/>
      <name val="Calibri"/>
      <family val="2"/>
      <scheme val="minor"/>
    </font>
    <font>
      <sz val="10"/>
      <color theme="1"/>
      <name val="Cambria"/>
      <family val="1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sz val="20"/>
      <name val="Arial Black"/>
      <family val="2"/>
    </font>
    <font>
      <sz val="12"/>
      <color theme="1"/>
      <name val="Cambria"/>
      <family val="1"/>
    </font>
    <font>
      <b/>
      <sz val="10"/>
      <color theme="1"/>
      <name val="Cambria"/>
      <family val="1"/>
    </font>
    <font>
      <sz val="10"/>
      <name val="Arial Black"/>
      <family val="2"/>
    </font>
    <font>
      <sz val="11"/>
      <name val="Arial Black"/>
      <family val="2"/>
    </font>
    <font>
      <sz val="9"/>
      <name val="Arial Black"/>
      <family val="2"/>
    </font>
    <font>
      <b/>
      <sz val="11"/>
      <name val="Arial Black"/>
      <family val="2"/>
    </font>
    <font>
      <b/>
      <sz val="10"/>
      <name val="Bodoni MT"/>
      <family val="1"/>
    </font>
    <font>
      <b/>
      <sz val="11"/>
      <name val="Arabic Typesetting"/>
      <family val="4"/>
    </font>
    <font>
      <b/>
      <sz val="8"/>
      <name val="Arabic Typesetting"/>
      <family val="4"/>
    </font>
    <font>
      <b/>
      <sz val="11"/>
      <name val="Bodoni MT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59">
    <border>
      <left/>
      <right/>
      <top/>
      <bottom/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/>
      <top/>
      <bottom style="thin">
        <color theme="5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theme="5"/>
      </left>
      <right style="thin">
        <color theme="5"/>
      </right>
      <top style="medium">
        <color indexed="64"/>
      </top>
      <bottom style="thin">
        <color theme="5"/>
      </bottom>
      <diagonal/>
    </border>
    <border>
      <left style="thin">
        <color theme="5"/>
      </left>
      <right/>
      <top style="medium">
        <color indexed="64"/>
      </top>
      <bottom style="thin">
        <color theme="5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theme="1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5">
    <xf numFmtId="0" fontId="0" fillId="0" borderId="0" xfId="0"/>
    <xf numFmtId="0" fontId="0" fillId="4" borderId="0" xfId="0" applyFill="1"/>
    <xf numFmtId="0" fontId="0" fillId="4" borderId="9" xfId="0" applyFont="1" applyFill="1" applyBorder="1" applyProtection="1">
      <protection hidden="1"/>
    </xf>
    <xf numFmtId="0" fontId="0" fillId="4" borderId="9" xfId="0" applyFill="1" applyBorder="1" applyProtection="1">
      <protection locked="0"/>
    </xf>
    <xf numFmtId="0" fontId="0" fillId="0" borderId="0" xfId="0" applyFill="1" applyBorder="1"/>
    <xf numFmtId="0" fontId="0" fillId="4" borderId="9" xfId="0" applyFont="1" applyFill="1" applyBorder="1" applyAlignment="1" applyProtection="1">
      <alignment horizontal="center"/>
      <protection hidden="1"/>
    </xf>
    <xf numFmtId="0" fontId="0" fillId="4" borderId="0" xfId="0" applyFill="1" applyBorder="1"/>
    <xf numFmtId="0" fontId="0" fillId="0" borderId="24" xfId="0" applyFill="1" applyBorder="1" applyProtection="1">
      <protection hidden="1"/>
    </xf>
    <xf numFmtId="0" fontId="0" fillId="0" borderId="9" xfId="0" applyFill="1" applyBorder="1" applyProtection="1">
      <protection locked="0"/>
    </xf>
    <xf numFmtId="0" fontId="0" fillId="0" borderId="9" xfId="0" applyFill="1" applyBorder="1" applyProtection="1">
      <protection hidden="1"/>
    </xf>
    <xf numFmtId="0" fontId="0" fillId="0" borderId="28" xfId="0" applyFill="1" applyBorder="1" applyProtection="1">
      <protection hidden="1"/>
    </xf>
    <xf numFmtId="0" fontId="0" fillId="0" borderId="4" xfId="0" applyFill="1" applyBorder="1" applyProtection="1">
      <protection locked="0"/>
    </xf>
    <xf numFmtId="0" fontId="0" fillId="0" borderId="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0" fontId="3" fillId="0" borderId="9" xfId="0" applyFont="1" applyFill="1" applyBorder="1" applyAlignment="1" applyProtection="1">
      <alignment horizontal="center" vertical="center"/>
      <protection hidden="1"/>
    </xf>
    <xf numFmtId="0" fontId="18" fillId="0" borderId="15" xfId="0" applyFont="1" applyFill="1" applyBorder="1" applyAlignment="1" applyProtection="1">
      <alignment horizontal="left" vertical="center"/>
      <protection hidden="1"/>
    </xf>
    <xf numFmtId="0" fontId="0" fillId="0" borderId="16" xfId="0" applyFont="1" applyFill="1" applyBorder="1" applyAlignment="1" applyProtection="1">
      <alignment horizontal="center"/>
      <protection hidden="1"/>
    </xf>
    <xf numFmtId="0" fontId="0" fillId="0" borderId="16" xfId="0" applyFont="1" applyFill="1" applyBorder="1" applyProtection="1">
      <protection hidden="1"/>
    </xf>
    <xf numFmtId="0" fontId="0" fillId="0" borderId="17" xfId="0" applyFont="1" applyFill="1" applyBorder="1" applyAlignment="1" applyProtection="1">
      <alignment horizontal="center"/>
      <protection hidden="1"/>
    </xf>
    <xf numFmtId="0" fontId="0" fillId="0" borderId="19" xfId="0" applyFont="1" applyFill="1" applyBorder="1" applyProtection="1">
      <protection hidden="1"/>
    </xf>
    <xf numFmtId="0" fontId="0" fillId="0" borderId="9" xfId="0" applyFont="1" applyFill="1" applyBorder="1" applyProtection="1">
      <protection hidden="1"/>
    </xf>
    <xf numFmtId="0" fontId="0" fillId="0" borderId="9" xfId="0" applyFont="1" applyFill="1" applyBorder="1" applyProtection="1">
      <protection locked="0"/>
    </xf>
    <xf numFmtId="2" fontId="0" fillId="0" borderId="9" xfId="0" applyNumberFormat="1" applyFont="1" applyFill="1" applyBorder="1" applyProtection="1">
      <protection hidden="1"/>
    </xf>
    <xf numFmtId="2" fontId="0" fillId="0" borderId="10" xfId="0" applyNumberFormat="1" applyFont="1" applyFill="1" applyBorder="1" applyProtection="1">
      <protection hidden="1"/>
    </xf>
    <xf numFmtId="0" fontId="0" fillId="0" borderId="6" xfId="0" applyFill="1" applyBorder="1" applyProtection="1">
      <protection locked="0"/>
    </xf>
    <xf numFmtId="0" fontId="7" fillId="0" borderId="8" xfId="0" applyFont="1" applyFill="1" applyBorder="1" applyProtection="1">
      <protection hidden="1"/>
    </xf>
    <xf numFmtId="0" fontId="7" fillId="0" borderId="9" xfId="0" applyFont="1" applyFill="1" applyBorder="1" applyProtection="1">
      <protection hidden="1"/>
    </xf>
    <xf numFmtId="0" fontId="0" fillId="0" borderId="3" xfId="0" applyFill="1" applyBorder="1" applyProtection="1">
      <protection locked="0"/>
    </xf>
    <xf numFmtId="0" fontId="14" fillId="0" borderId="10" xfId="0" applyFont="1" applyFill="1" applyBorder="1" applyProtection="1">
      <protection hidden="1"/>
    </xf>
    <xf numFmtId="2" fontId="15" fillId="0" borderId="10" xfId="0" applyNumberFormat="1" applyFont="1" applyFill="1" applyBorder="1" applyProtection="1">
      <protection hidden="1"/>
    </xf>
    <xf numFmtId="0" fontId="0" fillId="0" borderId="10" xfId="0" applyFill="1" applyBorder="1" applyProtection="1">
      <protection hidden="1"/>
    </xf>
    <xf numFmtId="0" fontId="7" fillId="0" borderId="10" xfId="0" applyFont="1" applyFill="1" applyBorder="1" applyProtection="1">
      <protection hidden="1"/>
    </xf>
    <xf numFmtId="0" fontId="14" fillId="0" borderId="30" xfId="0" applyFont="1" applyFill="1" applyBorder="1" applyProtection="1">
      <protection hidden="1"/>
    </xf>
    <xf numFmtId="0" fontId="0" fillId="0" borderId="34" xfId="0" applyFill="1" applyBorder="1" applyProtection="1">
      <protection hidden="1"/>
    </xf>
    <xf numFmtId="2" fontId="0" fillId="0" borderId="28" xfId="0" applyNumberFormat="1" applyFill="1" applyBorder="1" applyProtection="1">
      <protection hidden="1"/>
    </xf>
    <xf numFmtId="0" fontId="0" fillId="0" borderId="32" xfId="0" applyFont="1" applyFill="1" applyBorder="1" applyProtection="1">
      <protection hidden="1"/>
    </xf>
    <xf numFmtId="0" fontId="0" fillId="0" borderId="32" xfId="0" applyFont="1" applyFill="1" applyBorder="1" applyAlignment="1" applyProtection="1">
      <alignment horizontal="center"/>
      <protection hidden="1"/>
    </xf>
    <xf numFmtId="0" fontId="5" fillId="0" borderId="9" xfId="0" applyFont="1" applyFill="1" applyBorder="1" applyProtection="1">
      <protection hidden="1"/>
    </xf>
    <xf numFmtId="2" fontId="0" fillId="0" borderId="30" xfId="0" applyNumberFormat="1" applyFont="1" applyFill="1" applyBorder="1" applyProtection="1">
      <protection hidden="1"/>
    </xf>
    <xf numFmtId="0" fontId="7" fillId="0" borderId="3" xfId="0" applyFont="1" applyFill="1" applyBorder="1" applyProtection="1">
      <protection hidden="1"/>
    </xf>
    <xf numFmtId="0" fontId="7" fillId="0" borderId="4" xfId="0" applyFont="1" applyFill="1" applyBorder="1" applyProtection="1">
      <protection hidden="1"/>
    </xf>
    <xf numFmtId="0" fontId="14" fillId="0" borderId="5" xfId="0" applyFont="1" applyFill="1" applyBorder="1" applyProtection="1">
      <protection hidden="1"/>
    </xf>
    <xf numFmtId="0" fontId="7" fillId="0" borderId="5" xfId="0" applyFont="1" applyFill="1" applyBorder="1" applyProtection="1">
      <protection hidden="1"/>
    </xf>
    <xf numFmtId="0" fontId="0" fillId="0" borderId="14" xfId="0" applyFill="1" applyBorder="1" applyProtection="1">
      <protection hidden="1"/>
    </xf>
    <xf numFmtId="2" fontId="0" fillId="0" borderId="11" xfId="0" applyNumberFormat="1" applyFill="1" applyBorder="1" applyProtection="1">
      <protection hidden="1"/>
    </xf>
    <xf numFmtId="0" fontId="7" fillId="0" borderId="31" xfId="0" applyFont="1" applyFill="1" applyBorder="1" applyProtection="1">
      <protection hidden="1"/>
    </xf>
    <xf numFmtId="0" fontId="14" fillId="0" borderId="31" xfId="0" applyFont="1" applyFill="1" applyBorder="1" applyProtection="1">
      <protection hidden="1"/>
    </xf>
    <xf numFmtId="0" fontId="0" fillId="0" borderId="36" xfId="0" applyFill="1" applyBorder="1" applyProtection="1">
      <protection hidden="1"/>
    </xf>
    <xf numFmtId="0" fontId="15" fillId="0" borderId="9" xfId="0" applyFont="1" applyFill="1" applyBorder="1" applyProtection="1">
      <protection hidden="1"/>
    </xf>
    <xf numFmtId="0" fontId="0" fillId="0" borderId="33" xfId="0" applyFont="1" applyFill="1" applyBorder="1" applyProtection="1">
      <protection hidden="1"/>
    </xf>
    <xf numFmtId="0" fontId="0" fillId="0" borderId="8" xfId="0" applyFont="1" applyFill="1" applyBorder="1" applyProtection="1">
      <protection hidden="1"/>
    </xf>
    <xf numFmtId="0" fontId="0" fillId="0" borderId="27" xfId="0" applyFill="1" applyBorder="1" applyProtection="1">
      <protection hidden="1"/>
    </xf>
    <xf numFmtId="2" fontId="0" fillId="0" borderId="10" xfId="0" applyNumberFormat="1" applyFill="1" applyBorder="1" applyProtection="1">
      <protection hidden="1"/>
    </xf>
    <xf numFmtId="0" fontId="18" fillId="0" borderId="20" xfId="0" applyFont="1" applyFill="1" applyBorder="1" applyAlignment="1" applyProtection="1">
      <alignment horizontal="left" vertical="center"/>
      <protection hidden="1"/>
    </xf>
    <xf numFmtId="0" fontId="0" fillId="0" borderId="21" xfId="0" applyFont="1" applyFill="1" applyBorder="1" applyAlignment="1" applyProtection="1">
      <alignment horizontal="center"/>
      <protection hidden="1"/>
    </xf>
    <xf numFmtId="0" fontId="0" fillId="0" borderId="21" xfId="0" applyFont="1" applyFill="1" applyBorder="1" applyProtection="1">
      <protection hidden="1"/>
    </xf>
    <xf numFmtId="0" fontId="0" fillId="0" borderId="22" xfId="0" applyFont="1" applyFill="1" applyBorder="1" applyAlignment="1" applyProtection="1">
      <alignment horizontal="center"/>
      <protection hidden="1"/>
    </xf>
    <xf numFmtId="0" fontId="0" fillId="0" borderId="23" xfId="0" applyFont="1" applyFill="1" applyBorder="1" applyProtection="1">
      <protection hidden="1"/>
    </xf>
    <xf numFmtId="0" fontId="0" fillId="0" borderId="8" xfId="0" applyFill="1" applyBorder="1" applyProtection="1">
      <protection locked="0"/>
    </xf>
    <xf numFmtId="0" fontId="7" fillId="0" borderId="30" xfId="0" applyFont="1" applyFill="1" applyBorder="1" applyProtection="1">
      <protection hidden="1"/>
    </xf>
    <xf numFmtId="0" fontId="18" fillId="0" borderId="25" xfId="0" applyFont="1" applyFill="1" applyBorder="1" applyAlignment="1" applyProtection="1">
      <alignment horizontal="left" vertical="center"/>
      <protection hidden="1"/>
    </xf>
    <xf numFmtId="0" fontId="0" fillId="0" borderId="1" xfId="0" applyFont="1" applyFill="1" applyBorder="1" applyAlignment="1" applyProtection="1">
      <alignment horizontal="center"/>
      <protection hidden="1"/>
    </xf>
    <xf numFmtId="0" fontId="0" fillId="0" borderId="1" xfId="0" applyFont="1" applyFill="1" applyBorder="1" applyProtection="1">
      <protection hidden="1"/>
    </xf>
    <xf numFmtId="0" fontId="0" fillId="0" borderId="2" xfId="0" applyFont="1" applyFill="1" applyBorder="1" applyAlignment="1" applyProtection="1">
      <alignment horizontal="center"/>
      <protection hidden="1"/>
    </xf>
    <xf numFmtId="0" fontId="0" fillId="0" borderId="7" xfId="0" applyFont="1" applyFill="1" applyBorder="1" applyProtection="1">
      <protection hidden="1"/>
    </xf>
    <xf numFmtId="0" fontId="18" fillId="0" borderId="26" xfId="0" applyFont="1" applyFill="1" applyBorder="1" applyAlignment="1" applyProtection="1">
      <alignment horizontal="left" vertical="center"/>
      <protection hidden="1"/>
    </xf>
    <xf numFmtId="0" fontId="0" fillId="0" borderId="18" xfId="0" applyFont="1" applyFill="1" applyBorder="1" applyProtection="1">
      <protection hidden="1"/>
    </xf>
    <xf numFmtId="0" fontId="18" fillId="0" borderId="9" xfId="0" applyFont="1" applyFill="1" applyBorder="1" applyAlignment="1" applyProtection="1">
      <alignment horizontal="left" vertical="center"/>
      <protection hidden="1"/>
    </xf>
    <xf numFmtId="0" fontId="0" fillId="0" borderId="9" xfId="0" applyFont="1" applyFill="1" applyBorder="1" applyAlignment="1" applyProtection="1">
      <alignment horizontal="center"/>
      <protection hidden="1"/>
    </xf>
    <xf numFmtId="0" fontId="0" fillId="0" borderId="4" xfId="0" applyFont="1" applyFill="1" applyBorder="1" applyProtection="1">
      <protection hidden="1"/>
    </xf>
    <xf numFmtId="0" fontId="0" fillId="0" borderId="4" xfId="0" applyFont="1" applyFill="1" applyBorder="1" applyProtection="1">
      <protection locked="0"/>
    </xf>
    <xf numFmtId="2" fontId="0" fillId="0" borderId="4" xfId="0" applyNumberFormat="1" applyFont="1" applyFill="1" applyBorder="1" applyProtection="1">
      <protection hidden="1"/>
    </xf>
    <xf numFmtId="2" fontId="0" fillId="0" borderId="5" xfId="0" applyNumberFormat="1" applyFont="1" applyFill="1" applyBorder="1" applyProtection="1">
      <protection hidden="1"/>
    </xf>
    <xf numFmtId="2" fontId="15" fillId="0" borderId="5" xfId="0" applyNumberFormat="1" applyFont="1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5" fillId="0" borderId="4" xfId="0" applyFont="1" applyFill="1" applyBorder="1" applyProtection="1">
      <protection hidden="1"/>
    </xf>
    <xf numFmtId="2" fontId="0" fillId="0" borderId="31" xfId="0" applyNumberFormat="1" applyFont="1" applyFill="1" applyBorder="1" applyProtection="1">
      <protection hidden="1"/>
    </xf>
    <xf numFmtId="0" fontId="15" fillId="0" borderId="4" xfId="0" applyFont="1" applyFill="1" applyBorder="1" applyProtection="1">
      <protection hidden="1"/>
    </xf>
    <xf numFmtId="0" fontId="0" fillId="0" borderId="2" xfId="0" applyFont="1" applyFill="1" applyBorder="1" applyProtection="1">
      <protection hidden="1"/>
    </xf>
    <xf numFmtId="0" fontId="0" fillId="0" borderId="3" xfId="0" applyFont="1" applyFill="1" applyBorder="1" applyProtection="1">
      <protection hidden="1"/>
    </xf>
    <xf numFmtId="2" fontId="0" fillId="0" borderId="5" xfId="0" applyNumberFormat="1" applyFill="1" applyBorder="1" applyProtection="1">
      <protection hidden="1"/>
    </xf>
    <xf numFmtId="0" fontId="9" fillId="6" borderId="9" xfId="0" applyFont="1" applyFill="1" applyBorder="1" applyAlignment="1" applyProtection="1">
      <alignment horizontal="center" vertical="center"/>
      <protection locked="0" hidden="1"/>
    </xf>
    <xf numFmtId="0" fontId="10" fillId="6" borderId="9" xfId="0" applyFont="1" applyFill="1" applyBorder="1" applyAlignment="1" applyProtection="1">
      <alignment horizontal="center" vertical="center"/>
      <protection locked="0" hidden="1"/>
    </xf>
    <xf numFmtId="0" fontId="20" fillId="6" borderId="9" xfId="0" applyFont="1" applyFill="1" applyBorder="1" applyAlignment="1" applyProtection="1">
      <alignment vertical="center"/>
      <protection hidden="1"/>
    </xf>
    <xf numFmtId="0" fontId="13" fillId="0" borderId="13" xfId="0" applyFont="1" applyFill="1" applyBorder="1" applyProtection="1">
      <protection hidden="1"/>
    </xf>
    <xf numFmtId="0" fontId="13" fillId="0" borderId="35" xfId="0" applyFont="1" applyFill="1" applyBorder="1" applyProtection="1">
      <protection hidden="1"/>
    </xf>
    <xf numFmtId="0" fontId="15" fillId="6" borderId="9" xfId="0" applyFont="1" applyFill="1" applyBorder="1" applyProtection="1">
      <protection hidden="1"/>
    </xf>
    <xf numFmtId="0" fontId="10" fillId="6" borderId="9" xfId="0" applyFont="1" applyFill="1" applyBorder="1" applyAlignment="1" applyProtection="1">
      <alignment vertical="center"/>
      <protection hidden="1"/>
    </xf>
    <xf numFmtId="0" fontId="15" fillId="6" borderId="9" xfId="0" applyFont="1" applyFill="1" applyBorder="1"/>
    <xf numFmtId="0" fontId="15" fillId="6" borderId="9" xfId="0" applyFont="1" applyFill="1" applyBorder="1" applyAlignment="1" applyProtection="1">
      <protection locked="0" hidden="1"/>
    </xf>
    <xf numFmtId="0" fontId="20" fillId="6" borderId="8" xfId="0" applyFont="1" applyFill="1" applyBorder="1" applyAlignment="1" applyProtection="1">
      <alignment vertical="center"/>
      <protection hidden="1"/>
    </xf>
    <xf numFmtId="0" fontId="15" fillId="6" borderId="9" xfId="0" applyFont="1" applyFill="1" applyBorder="1" applyProtection="1">
      <protection locked="0" hidden="1"/>
    </xf>
    <xf numFmtId="0" fontId="23" fillId="6" borderId="9" xfId="0" applyFont="1" applyFill="1" applyBorder="1" applyAlignment="1" applyProtection="1">
      <alignment horizontal="center" vertical="center"/>
      <protection hidden="1"/>
    </xf>
    <xf numFmtId="0" fontId="9" fillId="6" borderId="9" xfId="0" applyFont="1" applyFill="1" applyBorder="1" applyAlignment="1" applyProtection="1">
      <alignment horizontal="center" vertical="center"/>
      <protection hidden="1"/>
    </xf>
    <xf numFmtId="0" fontId="12" fillId="6" borderId="9" xfId="0" applyFont="1" applyFill="1" applyBorder="1" applyAlignment="1" applyProtection="1">
      <alignment horizontal="center" vertical="center"/>
      <protection hidden="1"/>
    </xf>
    <xf numFmtId="0" fontId="12" fillId="6" borderId="9" xfId="0" applyFont="1" applyFill="1" applyBorder="1" applyAlignment="1" applyProtection="1">
      <alignment horizontal="center" vertical="center" wrapText="1"/>
      <protection locked="0" hidden="1"/>
    </xf>
    <xf numFmtId="0" fontId="12" fillId="6" borderId="9" xfId="0" applyFont="1" applyFill="1" applyBorder="1" applyAlignment="1" applyProtection="1">
      <alignment horizontal="center" vertical="center"/>
      <protection locked="0" hidden="1"/>
    </xf>
    <xf numFmtId="0" fontId="24" fillId="6" borderId="9" xfId="0" applyFont="1" applyFill="1" applyBorder="1" applyAlignment="1" applyProtection="1">
      <alignment vertical="center"/>
      <protection locked="0" hidden="1"/>
    </xf>
    <xf numFmtId="0" fontId="25" fillId="6" borderId="9" xfId="0" applyFont="1" applyFill="1" applyBorder="1" applyAlignment="1" applyProtection="1">
      <alignment horizontal="center" vertical="center"/>
      <protection locked="0" hidden="1"/>
    </xf>
    <xf numFmtId="0" fontId="11" fillId="6" borderId="9" xfId="0" applyFont="1" applyFill="1" applyBorder="1" applyAlignment="1" applyProtection="1">
      <alignment horizontal="center" vertical="center" wrapText="1"/>
      <protection locked="0" hidden="1"/>
    </xf>
    <xf numFmtId="0" fontId="23" fillId="6" borderId="8" xfId="0" applyFont="1" applyFill="1" applyBorder="1" applyAlignment="1" applyProtection="1">
      <alignment horizontal="center" vertical="center"/>
      <protection hidden="1"/>
    </xf>
    <xf numFmtId="0" fontId="9" fillId="6" borderId="9" xfId="0" applyFont="1" applyFill="1" applyBorder="1" applyAlignment="1" applyProtection="1">
      <alignment horizontal="center" vertical="center" wrapText="1"/>
      <protection hidden="1"/>
    </xf>
    <xf numFmtId="0" fontId="26" fillId="6" borderId="9" xfId="0" applyFont="1" applyFill="1" applyBorder="1" applyAlignment="1" applyProtection="1">
      <alignment horizontal="center" vertical="center"/>
      <protection locked="0" hidden="1"/>
    </xf>
    <xf numFmtId="0" fontId="1" fillId="2" borderId="29" xfId="0" applyFont="1" applyFill="1" applyBorder="1" applyAlignment="1" applyProtection="1">
      <alignment horizontal="center" vertical="center"/>
      <protection hidden="1"/>
    </xf>
    <xf numFmtId="0" fontId="1" fillId="2" borderId="12" xfId="0" applyFont="1" applyFill="1" applyBorder="1" applyAlignment="1" applyProtection="1">
      <alignment horizontal="center" vertical="center"/>
      <protection hidden="1"/>
    </xf>
    <xf numFmtId="0" fontId="22" fillId="6" borderId="9" xfId="0" applyFont="1" applyFill="1" applyBorder="1" applyAlignment="1" applyProtection="1">
      <alignment horizontal="center"/>
      <protection locked="0" hidden="1"/>
    </xf>
    <xf numFmtId="0" fontId="20" fillId="6" borderId="9" xfId="0" applyFont="1" applyFill="1" applyBorder="1" applyAlignment="1" applyProtection="1">
      <alignment horizontal="center"/>
      <protection locked="0" hidden="1"/>
    </xf>
    <xf numFmtId="0" fontId="26" fillId="6" borderId="9" xfId="0" applyFont="1" applyFill="1" applyBorder="1" applyAlignment="1" applyProtection="1">
      <alignment horizontal="center" vertical="center"/>
      <protection locked="0" hidden="1"/>
    </xf>
    <xf numFmtId="0" fontId="10" fillId="6" borderId="9" xfId="0" applyFont="1" applyFill="1" applyBorder="1" applyAlignment="1" applyProtection="1">
      <alignment horizontal="center" vertical="center"/>
      <protection locked="0" hidden="1"/>
    </xf>
    <xf numFmtId="0" fontId="21" fillId="6" borderId="9" xfId="0" applyFont="1" applyFill="1" applyBorder="1" applyAlignment="1" applyProtection="1">
      <alignment horizontal="center" vertical="center"/>
      <protection locked="0" hidden="1"/>
    </xf>
    <xf numFmtId="0" fontId="19" fillId="6" borderId="9" xfId="0" applyFont="1" applyFill="1" applyBorder="1" applyAlignment="1" applyProtection="1">
      <alignment horizontal="center"/>
      <protection locked="0" hidden="1"/>
    </xf>
    <xf numFmtId="0" fontId="19" fillId="6" borderId="9" xfId="0" applyFont="1" applyFill="1" applyBorder="1" applyAlignment="1" applyProtection="1">
      <alignment horizontal="center" vertical="center"/>
      <protection locked="0" hidden="1"/>
    </xf>
    <xf numFmtId="0" fontId="21" fillId="6" borderId="9" xfId="0" applyFont="1" applyFill="1" applyBorder="1" applyAlignment="1" applyProtection="1">
      <alignment horizontal="center" vertical="center"/>
      <protection hidden="1"/>
    </xf>
    <xf numFmtId="0" fontId="19" fillId="6" borderId="9" xfId="0" applyFont="1" applyFill="1" applyBorder="1" applyAlignment="1" applyProtection="1">
      <alignment horizontal="center" vertical="center"/>
      <protection hidden="1"/>
    </xf>
    <xf numFmtId="0" fontId="10" fillId="6" borderId="9" xfId="0" applyFont="1" applyFill="1" applyBorder="1" applyAlignment="1" applyProtection="1">
      <alignment horizontal="center" vertical="center"/>
      <protection hidden="1"/>
    </xf>
    <xf numFmtId="2" fontId="0" fillId="0" borderId="9" xfId="0" applyNumberFormat="1" applyFill="1" applyBorder="1" applyProtection="1">
      <protection hidden="1"/>
    </xf>
    <xf numFmtId="0" fontId="16" fillId="0" borderId="9" xfId="0" applyFont="1" applyFill="1" applyBorder="1" applyAlignment="1">
      <alignment horizontal="center" vertical="center" textRotation="90"/>
    </xf>
    <xf numFmtId="0" fontId="0" fillId="0" borderId="37" xfId="0" applyFill="1" applyBorder="1" applyAlignment="1"/>
    <xf numFmtId="0" fontId="0" fillId="0" borderId="0" xfId="0" applyFill="1" applyBorder="1" applyAlignment="1"/>
    <xf numFmtId="0" fontId="8" fillId="0" borderId="0" xfId="0" applyFont="1" applyFill="1" applyBorder="1" applyAlignment="1" applyProtection="1">
      <protection locked="0" hidden="1"/>
    </xf>
    <xf numFmtId="0" fontId="0" fillId="0" borderId="38" xfId="0" applyFont="1" applyFill="1" applyBorder="1" applyProtection="1">
      <protection hidden="1"/>
    </xf>
    <xf numFmtId="0" fontId="0" fillId="0" borderId="38" xfId="0" applyFont="1" applyFill="1" applyBorder="1" applyProtection="1">
      <protection locked="0"/>
    </xf>
    <xf numFmtId="2" fontId="0" fillId="0" borderId="38" xfId="0" applyNumberFormat="1" applyFont="1" applyFill="1" applyBorder="1" applyProtection="1">
      <protection hidden="1"/>
    </xf>
    <xf numFmtId="2" fontId="0" fillId="0" borderId="39" xfId="0" applyNumberFormat="1" applyFont="1" applyFill="1" applyBorder="1" applyProtection="1">
      <protection hidden="1"/>
    </xf>
    <xf numFmtId="0" fontId="0" fillId="0" borderId="40" xfId="0" applyFill="1" applyBorder="1" applyProtection="1">
      <protection locked="0"/>
    </xf>
    <xf numFmtId="0" fontId="0" fillId="0" borderId="38" xfId="0" applyFill="1" applyBorder="1" applyProtection="1">
      <protection locked="0"/>
    </xf>
    <xf numFmtId="0" fontId="0" fillId="0" borderId="38" xfId="0" applyFill="1" applyBorder="1" applyProtection="1">
      <protection hidden="1"/>
    </xf>
    <xf numFmtId="0" fontId="0" fillId="0" borderId="41" xfId="0" applyFill="1" applyBorder="1" applyProtection="1">
      <protection hidden="1"/>
    </xf>
    <xf numFmtId="0" fontId="7" fillId="0" borderId="42" xfId="0" applyFont="1" applyFill="1" applyBorder="1" applyProtection="1">
      <protection hidden="1"/>
    </xf>
    <xf numFmtId="0" fontId="7" fillId="0" borderId="38" xfId="0" applyFont="1" applyFill="1" applyBorder="1" applyProtection="1">
      <protection hidden="1"/>
    </xf>
    <xf numFmtId="0" fontId="0" fillId="0" borderId="42" xfId="0" applyFill="1" applyBorder="1" applyProtection="1">
      <protection locked="0"/>
    </xf>
    <xf numFmtId="0" fontId="14" fillId="0" borderId="39" xfId="0" applyFont="1" applyFill="1" applyBorder="1" applyProtection="1">
      <protection hidden="1"/>
    </xf>
    <xf numFmtId="0" fontId="7" fillId="0" borderId="39" xfId="0" applyFont="1" applyFill="1" applyBorder="1" applyProtection="1">
      <protection hidden="1"/>
    </xf>
    <xf numFmtId="0" fontId="0" fillId="0" borderId="43" xfId="0" applyFill="1" applyBorder="1" applyProtection="1">
      <protection hidden="1"/>
    </xf>
    <xf numFmtId="0" fontId="13" fillId="0" borderId="44" xfId="0" applyFont="1" applyFill="1" applyBorder="1" applyProtection="1">
      <protection hidden="1"/>
    </xf>
    <xf numFmtId="0" fontId="0" fillId="0" borderId="45" xfId="0" applyFont="1" applyFill="1" applyBorder="1" applyProtection="1">
      <protection hidden="1"/>
    </xf>
    <xf numFmtId="0" fontId="0" fillId="0" borderId="45" xfId="0" applyFont="1" applyFill="1" applyBorder="1" applyAlignment="1" applyProtection="1">
      <alignment horizontal="center"/>
      <protection hidden="1"/>
    </xf>
    <xf numFmtId="0" fontId="5" fillId="0" borderId="38" xfId="0" applyFont="1" applyFill="1" applyBorder="1" applyProtection="1">
      <protection hidden="1"/>
    </xf>
    <xf numFmtId="2" fontId="0" fillId="0" borderId="37" xfId="0" applyNumberFormat="1" applyFont="1" applyFill="1" applyBorder="1" applyProtection="1">
      <protection hidden="1"/>
    </xf>
    <xf numFmtId="0" fontId="0" fillId="0" borderId="46" xfId="0" applyFill="1" applyBorder="1" applyProtection="1">
      <protection hidden="1"/>
    </xf>
    <xf numFmtId="2" fontId="0" fillId="0" borderId="41" xfId="0" applyNumberFormat="1" applyFill="1" applyBorder="1" applyProtection="1">
      <protection hidden="1"/>
    </xf>
    <xf numFmtId="0" fontId="0" fillId="0" borderId="47" xfId="0" applyFill="1" applyBorder="1" applyProtection="1">
      <protection hidden="1"/>
    </xf>
    <xf numFmtId="0" fontId="7" fillId="0" borderId="37" xfId="0" applyFont="1" applyFill="1" applyBorder="1" applyProtection="1">
      <protection hidden="1"/>
    </xf>
    <xf numFmtId="0" fontId="14" fillId="0" borderId="37" xfId="0" applyFont="1" applyFill="1" applyBorder="1" applyProtection="1">
      <protection hidden="1"/>
    </xf>
    <xf numFmtId="0" fontId="15" fillId="0" borderId="38" xfId="0" applyFont="1" applyFill="1" applyBorder="1" applyProtection="1">
      <protection hidden="1"/>
    </xf>
    <xf numFmtId="0" fontId="0" fillId="0" borderId="48" xfId="0" applyFont="1" applyFill="1" applyBorder="1" applyProtection="1">
      <protection hidden="1"/>
    </xf>
    <xf numFmtId="0" fontId="0" fillId="0" borderId="42" xfId="0" applyFont="1" applyFill="1" applyBorder="1" applyProtection="1">
      <protection hidden="1"/>
    </xf>
    <xf numFmtId="0" fontId="0" fillId="0" borderId="49" xfId="0" applyFill="1" applyBorder="1" applyProtection="1">
      <protection hidden="1"/>
    </xf>
    <xf numFmtId="2" fontId="0" fillId="0" borderId="39" xfId="0" applyNumberFormat="1" applyFill="1" applyBorder="1" applyProtection="1">
      <protection hidden="1"/>
    </xf>
    <xf numFmtId="0" fontId="0" fillId="0" borderId="0" xfId="0" applyBorder="1"/>
    <xf numFmtId="0" fontId="14" fillId="0" borderId="9" xfId="0" applyFont="1" applyFill="1" applyBorder="1" applyProtection="1">
      <protection hidden="1"/>
    </xf>
    <xf numFmtId="2" fontId="15" fillId="0" borderId="9" xfId="0" applyNumberFormat="1" applyFont="1" applyFill="1" applyBorder="1" applyProtection="1">
      <protection hidden="1"/>
    </xf>
    <xf numFmtId="0" fontId="13" fillId="0" borderId="9" xfId="0" applyFont="1" applyFill="1" applyBorder="1" applyProtection="1">
      <protection hidden="1"/>
    </xf>
    <xf numFmtId="0" fontId="27" fillId="4" borderId="9" xfId="0" applyFont="1" applyFill="1" applyBorder="1" applyAlignment="1" applyProtection="1">
      <alignment horizontal="center" vertical="center"/>
      <protection hidden="1"/>
    </xf>
    <xf numFmtId="0" fontId="2" fillId="5" borderId="50" xfId="0" applyFont="1" applyFill="1" applyBorder="1" applyAlignment="1" applyProtection="1">
      <alignment horizontal="center" vertical="center"/>
      <protection hidden="1"/>
    </xf>
    <xf numFmtId="0" fontId="0" fillId="8" borderId="51" xfId="0" applyFill="1" applyBorder="1" applyAlignment="1">
      <alignment horizontal="center" vertical="center"/>
    </xf>
    <xf numFmtId="0" fontId="0" fillId="3" borderId="52" xfId="0" applyFill="1" applyBorder="1"/>
    <xf numFmtId="0" fontId="3" fillId="7" borderId="53" xfId="0" applyFont="1" applyFill="1" applyBorder="1" applyAlignment="1" applyProtection="1">
      <alignment horizontal="center" vertical="center"/>
      <protection hidden="1"/>
    </xf>
    <xf numFmtId="0" fontId="3" fillId="7" borderId="54" xfId="0" applyFont="1" applyFill="1" applyBorder="1" applyAlignment="1" applyProtection="1">
      <alignment horizontal="center" vertical="center"/>
      <protection hidden="1"/>
    </xf>
    <xf numFmtId="0" fontId="4" fillId="7" borderId="54" xfId="0" applyFont="1" applyFill="1" applyBorder="1" applyAlignment="1" applyProtection="1">
      <alignment horizontal="center" vertical="center"/>
      <protection hidden="1"/>
    </xf>
    <xf numFmtId="0" fontId="5" fillId="7" borderId="54" xfId="0" applyFont="1" applyFill="1" applyBorder="1" applyAlignment="1" applyProtection="1">
      <alignment horizontal="center" vertical="center"/>
      <protection hidden="1"/>
    </xf>
    <xf numFmtId="0" fontId="6" fillId="7" borderId="54" xfId="0" applyFont="1" applyFill="1" applyBorder="1" applyAlignment="1" applyProtection="1">
      <alignment horizontal="center" vertical="center"/>
      <protection hidden="1"/>
    </xf>
    <xf numFmtId="0" fontId="0" fillId="8" borderId="55" xfId="0" applyFill="1" applyBorder="1" applyAlignment="1">
      <alignment horizontal="center" vertical="center"/>
    </xf>
    <xf numFmtId="0" fontId="28" fillId="4" borderId="56" xfId="0" applyFont="1" applyFill="1" applyBorder="1" applyAlignment="1">
      <alignment horizontal="center" vertical="center"/>
    </xf>
    <xf numFmtId="0" fontId="17" fillId="4" borderId="57" xfId="0" applyFont="1" applyFill="1" applyBorder="1" applyAlignment="1" applyProtection="1">
      <alignment horizontal="left" vertical="center"/>
      <protection hidden="1"/>
    </xf>
    <xf numFmtId="0" fontId="0" fillId="4" borderId="50" xfId="0" applyFont="1" applyFill="1" applyBorder="1" applyAlignment="1" applyProtection="1">
      <alignment horizontal="center"/>
      <protection hidden="1"/>
    </xf>
    <xf numFmtId="0" fontId="0" fillId="4" borderId="50" xfId="0" applyFont="1" applyFill="1" applyBorder="1" applyProtection="1">
      <protection hidden="1"/>
    </xf>
    <xf numFmtId="0" fontId="3" fillId="0" borderId="50" xfId="0" applyFont="1" applyFill="1" applyBorder="1" applyAlignment="1" applyProtection="1">
      <alignment horizontal="center" vertical="center"/>
      <protection hidden="1"/>
    </xf>
    <xf numFmtId="0" fontId="0" fillId="4" borderId="50" xfId="0" applyFill="1" applyBorder="1" applyProtection="1">
      <protection locked="0"/>
    </xf>
    <xf numFmtId="0" fontId="27" fillId="4" borderId="50" xfId="0" applyFont="1" applyFill="1" applyBorder="1" applyAlignment="1" applyProtection="1">
      <alignment horizontal="center" vertical="center"/>
      <protection hidden="1"/>
    </xf>
    <xf numFmtId="0" fontId="28" fillId="4" borderId="24" xfId="0" applyFont="1" applyFill="1" applyBorder="1" applyAlignment="1">
      <alignment horizontal="right" vertical="center"/>
    </xf>
    <xf numFmtId="0" fontId="17" fillId="4" borderId="27" xfId="0" applyFont="1" applyFill="1" applyBorder="1" applyAlignment="1" applyProtection="1">
      <alignment horizontal="left" vertical="center"/>
      <protection hidden="1"/>
    </xf>
    <xf numFmtId="0" fontId="28" fillId="4" borderId="28" xfId="0" applyFont="1" applyFill="1" applyBorder="1" applyAlignment="1">
      <alignment horizontal="right" vertical="center"/>
    </xf>
    <xf numFmtId="0" fontId="17" fillId="4" borderId="53" xfId="0" applyFont="1" applyFill="1" applyBorder="1" applyAlignment="1" applyProtection="1">
      <alignment horizontal="left" vertical="center"/>
      <protection hidden="1"/>
    </xf>
    <xf numFmtId="0" fontId="0" fillId="4" borderId="54" xfId="0" applyFont="1" applyFill="1" applyBorder="1" applyAlignment="1" applyProtection="1">
      <alignment horizontal="center"/>
      <protection hidden="1"/>
    </xf>
    <xf numFmtId="0" fontId="0" fillId="4" borderId="54" xfId="0" applyFont="1" applyFill="1" applyBorder="1" applyProtection="1">
      <protection hidden="1"/>
    </xf>
    <xf numFmtId="0" fontId="3" fillId="0" borderId="54" xfId="0" applyFont="1" applyFill="1" applyBorder="1" applyAlignment="1" applyProtection="1">
      <alignment horizontal="center" vertical="center"/>
      <protection hidden="1"/>
    </xf>
    <xf numFmtId="0" fontId="0" fillId="4" borderId="54" xfId="0" applyFill="1" applyBorder="1" applyProtection="1">
      <protection locked="0"/>
    </xf>
    <xf numFmtId="0" fontId="27" fillId="4" borderId="54" xfId="0" applyFont="1" applyFill="1" applyBorder="1" applyAlignment="1" applyProtection="1">
      <alignment horizontal="center" vertical="center"/>
      <protection hidden="1"/>
    </xf>
    <xf numFmtId="0" fontId="28" fillId="4" borderId="58" xfId="0" applyFont="1" applyFill="1" applyBorder="1" applyAlignment="1">
      <alignment horizontal="right" vertical="center"/>
    </xf>
    <xf numFmtId="0" fontId="16" fillId="0" borderId="9" xfId="0" applyFont="1" applyFill="1" applyBorder="1" applyAlignment="1">
      <alignment horizontal="center" vertical="center" textRotation="90"/>
    </xf>
    <xf numFmtId="0" fontId="19" fillId="6" borderId="10" xfId="0" applyFont="1" applyFill="1" applyBorder="1" applyAlignment="1" applyProtection="1">
      <alignment horizontal="center" vertical="center"/>
      <protection locked="0" hidden="1"/>
    </xf>
    <xf numFmtId="0" fontId="19" fillId="6" borderId="30" xfId="0" applyFont="1" applyFill="1" applyBorder="1" applyAlignment="1" applyProtection="1">
      <alignment horizontal="center" vertical="center"/>
      <protection locked="0" hidden="1"/>
    </xf>
    <xf numFmtId="0" fontId="19" fillId="6" borderId="8" xfId="0" applyFont="1" applyFill="1" applyBorder="1" applyAlignment="1" applyProtection="1">
      <alignment horizontal="center" vertical="center"/>
      <protection locked="0" hidden="1"/>
    </xf>
    <xf numFmtId="0" fontId="10" fillId="6" borderId="10" xfId="0" applyFont="1" applyFill="1" applyBorder="1" applyAlignment="1" applyProtection="1">
      <alignment horizontal="center" vertical="center"/>
      <protection locked="0" hidden="1"/>
    </xf>
    <xf numFmtId="0" fontId="10" fillId="6" borderId="30" xfId="0" applyFont="1" applyFill="1" applyBorder="1" applyAlignment="1" applyProtection="1">
      <alignment horizontal="center" vertical="center"/>
      <protection locked="0" hidden="1"/>
    </xf>
    <xf numFmtId="0" fontId="10" fillId="6" borderId="8" xfId="0" applyFont="1" applyFill="1" applyBorder="1" applyAlignment="1" applyProtection="1">
      <alignment horizontal="center" vertical="center"/>
      <protection locked="0" hidden="1"/>
    </xf>
    <xf numFmtId="0" fontId="21" fillId="6" borderId="10" xfId="0" applyFont="1" applyFill="1" applyBorder="1" applyAlignment="1" applyProtection="1">
      <alignment horizontal="center" vertical="center"/>
      <protection locked="0" hidden="1"/>
    </xf>
    <xf numFmtId="0" fontId="21" fillId="6" borderId="30" xfId="0" applyFont="1" applyFill="1" applyBorder="1" applyAlignment="1" applyProtection="1">
      <alignment horizontal="center" vertical="center"/>
      <protection locked="0" hidden="1"/>
    </xf>
    <xf numFmtId="0" fontId="21" fillId="6" borderId="8" xfId="0" applyFont="1" applyFill="1" applyBorder="1" applyAlignment="1" applyProtection="1">
      <alignment horizontal="center" vertical="center"/>
      <protection locked="0" hidden="1"/>
    </xf>
    <xf numFmtId="0" fontId="19" fillId="6" borderId="10" xfId="0" applyFont="1" applyFill="1" applyBorder="1" applyAlignment="1" applyProtection="1">
      <alignment horizontal="center"/>
      <protection locked="0" hidden="1"/>
    </xf>
    <xf numFmtId="0" fontId="19" fillId="6" borderId="30" xfId="0" applyFont="1" applyFill="1" applyBorder="1" applyAlignment="1" applyProtection="1">
      <alignment horizontal="center"/>
      <protection locked="0" hidden="1"/>
    </xf>
    <xf numFmtId="0" fontId="19" fillId="6" borderId="8" xfId="0" applyFont="1" applyFill="1" applyBorder="1" applyAlignment="1" applyProtection="1">
      <alignment horizontal="center"/>
      <protection locked="0" hidden="1"/>
    </xf>
    <xf numFmtId="0" fontId="10" fillId="6" borderId="10" xfId="0" applyFont="1" applyFill="1" applyBorder="1" applyAlignment="1" applyProtection="1">
      <alignment horizontal="center" vertical="center"/>
      <protection locked="0" hidden="1"/>
    </xf>
    <xf numFmtId="0" fontId="15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ADMINISTRATIVE%202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INDEX CLASSE"/>
      <sheetName val="LISTE DES ELEVES"/>
      <sheetName val="ADMIN"/>
      <sheetName val="BULLETIN"/>
      <sheetName val="6e A"/>
      <sheetName val="6e B"/>
      <sheetName val="6e C"/>
      <sheetName val="5e A"/>
      <sheetName val="5e B"/>
      <sheetName val="5e C"/>
      <sheetName val="4e A"/>
      <sheetName val="4e B"/>
      <sheetName val="4e C"/>
      <sheetName val="3e A"/>
      <sheetName val="3e B"/>
      <sheetName val="3e C"/>
      <sheetName val="2de A"/>
      <sheetName val="2de C"/>
      <sheetName val="1re A"/>
      <sheetName val="1re D"/>
      <sheetName val="Tle A"/>
      <sheetName val="Tle D"/>
      <sheetName val="Verification tri1"/>
      <sheetName val="Vérification 5e B"/>
      <sheetName val="INDEX classe (2)"/>
      <sheetName val="6e A (2)"/>
      <sheetName val="6e B (2)"/>
      <sheetName val="5e A (2)"/>
      <sheetName val="5e B (2)"/>
      <sheetName val="4e A (2)"/>
      <sheetName val="4e B (2)"/>
      <sheetName val="3e A (2)"/>
      <sheetName val="3e B(2)"/>
      <sheetName val="Verification 5e A (2)"/>
      <sheetName val="BULLETIN 2"/>
    </sheetNames>
    <sheetDataSet>
      <sheetData sheetId="0"/>
      <sheetData sheetId="1"/>
      <sheetData sheetId="2"/>
      <sheetData sheetId="3">
        <row r="22">
          <cell r="J22">
            <v>21</v>
          </cell>
          <cell r="K22" t="str">
            <v>SOME K. Cl</v>
          </cell>
        </row>
        <row r="23">
          <cell r="K23" t="str">
            <v>OUEDRAOGO A.</v>
          </cell>
        </row>
        <row r="24">
          <cell r="K24" t="str">
            <v>OUEDRAOGO K.</v>
          </cell>
        </row>
        <row r="27">
          <cell r="K27" t="str">
            <v>OUATTARA Ar.</v>
          </cell>
        </row>
        <row r="29">
          <cell r="K29" t="str">
            <v>SORE</v>
          </cell>
        </row>
        <row r="30">
          <cell r="I30">
            <v>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1"/>
  <sheetViews>
    <sheetView zoomScaleNormal="100" workbookViewId="0">
      <selection activeCell="C23" sqref="C23"/>
    </sheetView>
  </sheetViews>
  <sheetFormatPr baseColWidth="10" defaultRowHeight="15" x14ac:dyDescent="0.25"/>
  <cols>
    <col min="1" max="1" width="11.42578125" style="6"/>
    <col min="2" max="2" width="12.85546875" style="1" bestFit="1" customWidth="1"/>
    <col min="3" max="3" width="7" style="1" bestFit="1" customWidth="1"/>
    <col min="4" max="4" width="20.42578125" style="1" bestFit="1" customWidth="1"/>
    <col min="5" max="5" width="10" style="1" bestFit="1" customWidth="1"/>
    <col min="6" max="6" width="9.140625" style="1" bestFit="1" customWidth="1"/>
    <col min="7" max="7" width="6.85546875" style="1" customWidth="1"/>
    <col min="8" max="8" width="13.7109375" style="1" customWidth="1"/>
    <col min="9" max="9" width="7.42578125" style="1" customWidth="1"/>
    <col min="10" max="10" width="13.7109375" style="6" customWidth="1"/>
    <col min="11" max="16384" width="11.42578125" style="6"/>
  </cols>
  <sheetData>
    <row r="1" spans="2:11" ht="19.5" customHeight="1" x14ac:dyDescent="0.25">
      <c r="B1" s="103" t="s">
        <v>91</v>
      </c>
      <c r="C1" s="104"/>
      <c r="D1" s="104"/>
      <c r="E1" s="104"/>
      <c r="F1" s="104"/>
      <c r="G1" s="154" t="s">
        <v>60</v>
      </c>
      <c r="H1" s="154"/>
      <c r="I1" s="154"/>
      <c r="J1" s="155" t="s">
        <v>92</v>
      </c>
      <c r="K1" s="156" t="s">
        <v>71</v>
      </c>
    </row>
    <row r="2" spans="2:11" ht="20.25" customHeight="1" thickBot="1" x14ac:dyDescent="0.3">
      <c r="B2" s="157" t="s">
        <v>13</v>
      </c>
      <c r="C2" s="158" t="s">
        <v>14</v>
      </c>
      <c r="D2" s="158" t="s">
        <v>0</v>
      </c>
      <c r="E2" s="159" t="s">
        <v>33</v>
      </c>
      <c r="F2" s="160" t="s">
        <v>1</v>
      </c>
      <c r="G2" s="158" t="s">
        <v>81</v>
      </c>
      <c r="H2" s="159" t="s">
        <v>40</v>
      </c>
      <c r="I2" s="161" t="s">
        <v>70</v>
      </c>
      <c r="J2" s="162"/>
      <c r="K2" s="163">
        <f>SUM(I3:I11)</f>
        <v>60</v>
      </c>
    </row>
    <row r="3" spans="2:11" ht="15.75" x14ac:dyDescent="0.25">
      <c r="B3" s="164" t="s">
        <v>72</v>
      </c>
      <c r="C3" s="165" t="s">
        <v>15</v>
      </c>
      <c r="D3" s="166" t="s">
        <v>24</v>
      </c>
      <c r="E3" s="165">
        <v>22675</v>
      </c>
      <c r="F3" s="166" t="s">
        <v>34</v>
      </c>
      <c r="G3" s="167">
        <v>1</v>
      </c>
      <c r="H3" s="168" t="s">
        <v>61</v>
      </c>
      <c r="I3" s="169">
        <v>5</v>
      </c>
      <c r="J3" s="170" t="s">
        <v>93</v>
      </c>
    </row>
    <row r="4" spans="2:11" ht="15.75" x14ac:dyDescent="0.25">
      <c r="B4" s="171" t="s">
        <v>73</v>
      </c>
      <c r="C4" s="5" t="s">
        <v>16</v>
      </c>
      <c r="D4" s="2" t="s">
        <v>25</v>
      </c>
      <c r="E4" s="5">
        <v>22676</v>
      </c>
      <c r="F4" s="2" t="s">
        <v>35</v>
      </c>
      <c r="G4" s="14">
        <v>2</v>
      </c>
      <c r="H4" s="3" t="s">
        <v>62</v>
      </c>
      <c r="I4" s="153">
        <v>10</v>
      </c>
      <c r="J4" s="172" t="s">
        <v>94</v>
      </c>
    </row>
    <row r="5" spans="2:11" ht="15.75" x14ac:dyDescent="0.25">
      <c r="B5" s="171" t="s">
        <v>74</v>
      </c>
      <c r="C5" s="5" t="s">
        <v>17</v>
      </c>
      <c r="D5" s="2" t="s">
        <v>26</v>
      </c>
      <c r="E5" s="5">
        <v>22677</v>
      </c>
      <c r="F5" s="2" t="s">
        <v>36</v>
      </c>
      <c r="G5" s="14">
        <v>3</v>
      </c>
      <c r="H5" s="3" t="s">
        <v>63</v>
      </c>
      <c r="I5" s="153">
        <v>5</v>
      </c>
      <c r="J5" s="172" t="s">
        <v>95</v>
      </c>
    </row>
    <row r="6" spans="2:11" ht="15.75" x14ac:dyDescent="0.25">
      <c r="B6" s="171" t="s">
        <v>75</v>
      </c>
      <c r="C6" s="5" t="s">
        <v>18</v>
      </c>
      <c r="D6" s="2" t="s">
        <v>27</v>
      </c>
      <c r="E6" s="5">
        <v>22678</v>
      </c>
      <c r="F6" s="2" t="s">
        <v>37</v>
      </c>
      <c r="G6" s="14">
        <v>4</v>
      </c>
      <c r="H6" s="3" t="s">
        <v>64</v>
      </c>
      <c r="I6" s="153">
        <v>7</v>
      </c>
      <c r="J6" s="172" t="s">
        <v>96</v>
      </c>
    </row>
    <row r="7" spans="2:11" ht="15.75" x14ac:dyDescent="0.25">
      <c r="B7" s="171" t="s">
        <v>76</v>
      </c>
      <c r="C7" s="5" t="s">
        <v>19</v>
      </c>
      <c r="D7" s="2" t="s">
        <v>28</v>
      </c>
      <c r="E7" s="5">
        <v>22679</v>
      </c>
      <c r="F7" s="2" t="s">
        <v>34</v>
      </c>
      <c r="G7" s="14">
        <v>5</v>
      </c>
      <c r="H7" s="3" t="s">
        <v>65</v>
      </c>
      <c r="I7" s="153">
        <v>9</v>
      </c>
      <c r="J7" s="172" t="s">
        <v>97</v>
      </c>
    </row>
    <row r="8" spans="2:11" ht="15.75" x14ac:dyDescent="0.25">
      <c r="B8" s="171" t="s">
        <v>77</v>
      </c>
      <c r="C8" s="5" t="s">
        <v>20</v>
      </c>
      <c r="D8" s="2" t="s">
        <v>29</v>
      </c>
      <c r="E8" s="5">
        <v>22680</v>
      </c>
      <c r="F8" s="2" t="s">
        <v>35</v>
      </c>
      <c r="G8" s="14">
        <v>6</v>
      </c>
      <c r="H8" s="3" t="s">
        <v>66</v>
      </c>
      <c r="I8" s="153">
        <v>3</v>
      </c>
      <c r="J8" s="172" t="s">
        <v>98</v>
      </c>
    </row>
    <row r="9" spans="2:11" ht="15.75" x14ac:dyDescent="0.25">
      <c r="B9" s="171" t="s">
        <v>78</v>
      </c>
      <c r="C9" s="5" t="s">
        <v>21</v>
      </c>
      <c r="D9" s="2" t="s">
        <v>30</v>
      </c>
      <c r="E9" s="5">
        <v>22681</v>
      </c>
      <c r="F9" s="2" t="s">
        <v>35</v>
      </c>
      <c r="G9" s="14">
        <v>7</v>
      </c>
      <c r="H9" s="3" t="s">
        <v>67</v>
      </c>
      <c r="I9" s="153">
        <v>7</v>
      </c>
      <c r="J9" s="172" t="s">
        <v>99</v>
      </c>
    </row>
    <row r="10" spans="2:11" ht="15.75" x14ac:dyDescent="0.25">
      <c r="B10" s="171" t="s">
        <v>79</v>
      </c>
      <c r="C10" s="5" t="s">
        <v>22</v>
      </c>
      <c r="D10" s="2" t="s">
        <v>31</v>
      </c>
      <c r="E10" s="5">
        <v>22682</v>
      </c>
      <c r="F10" s="2" t="s">
        <v>38</v>
      </c>
      <c r="G10" s="14">
        <v>8</v>
      </c>
      <c r="H10" s="3" t="s">
        <v>68</v>
      </c>
      <c r="I10" s="153">
        <v>8</v>
      </c>
      <c r="J10" s="172" t="s">
        <v>100</v>
      </c>
    </row>
    <row r="11" spans="2:11" ht="16.5" thickBot="1" x14ac:dyDescent="0.3">
      <c r="B11" s="173" t="s">
        <v>80</v>
      </c>
      <c r="C11" s="174" t="s">
        <v>23</v>
      </c>
      <c r="D11" s="175" t="s">
        <v>32</v>
      </c>
      <c r="E11" s="174">
        <v>22683</v>
      </c>
      <c r="F11" s="175" t="s">
        <v>39</v>
      </c>
      <c r="G11" s="176">
        <v>9</v>
      </c>
      <c r="H11" s="177" t="s">
        <v>69</v>
      </c>
      <c r="I11" s="178">
        <v>6</v>
      </c>
      <c r="J11" s="179" t="s">
        <v>95</v>
      </c>
    </row>
  </sheetData>
  <mergeCells count="3">
    <mergeCell ref="B1:F1"/>
    <mergeCell ref="G1:I1"/>
    <mergeCell ref="J1:J2"/>
  </mergeCells>
  <conditionalFormatting sqref="B2">
    <cfRule type="colorScale" priority="2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">
    <cfRule type="colorScale" priority="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">
    <cfRule type="colorScale" priority="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">
    <cfRule type="colorScale" priority="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">
    <cfRule type="colorScale" priority="2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">
    <cfRule type="colorScale" priority="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">
    <cfRule type="colorScale" priority="2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2">
    <cfRule type="colorScale" priority="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2:I2">
    <cfRule type="colorScale" priority="2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2:I2">
    <cfRule type="colorScale" priority="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">
    <cfRule type="colorScale" priority="2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2">
    <cfRule type="colorScale" priority="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I11"/>
  <sheetViews>
    <sheetView tabSelected="1" zoomScaleNormal="100" workbookViewId="0">
      <selection activeCell="R12" sqref="R12"/>
    </sheetView>
  </sheetViews>
  <sheetFormatPr baseColWidth="10" defaultRowHeight="18.75" x14ac:dyDescent="0.4"/>
  <cols>
    <col min="1" max="1" width="25.85546875" style="149" customWidth="1"/>
    <col min="2" max="2" width="14.7109375" style="149" hidden="1" customWidth="1"/>
    <col min="3" max="3" width="20.42578125" style="149" hidden="1" customWidth="1"/>
    <col min="4" max="4" width="6" style="149" hidden="1" customWidth="1"/>
    <col min="5" max="5" width="9.140625" style="149" hidden="1" customWidth="1"/>
    <col min="6" max="9" width="6.28515625" style="149" customWidth="1"/>
    <col min="10" max="10" width="6.140625" style="149" customWidth="1"/>
    <col min="11" max="11" width="0.140625" style="149" hidden="1" customWidth="1"/>
    <col min="12" max="14" width="6.7109375" style="149" customWidth="1"/>
    <col min="15" max="15" width="6.5703125" style="149" customWidth="1"/>
    <col min="16" max="17" width="6.7109375" style="149" hidden="1" customWidth="1"/>
    <col min="18" max="21" width="6.7109375" style="149" customWidth="1"/>
    <col min="22" max="23" width="6.7109375" style="149" hidden="1" customWidth="1"/>
    <col min="24" max="24" width="6.7109375" style="149" customWidth="1"/>
    <col min="25" max="25" width="6.28515625" style="149" customWidth="1"/>
    <col min="26" max="27" width="6.7109375" style="149" customWidth="1"/>
    <col min="28" max="29" width="6.7109375" style="149" hidden="1" customWidth="1"/>
    <col min="30" max="34" width="6.7109375" style="149" customWidth="1"/>
    <col min="35" max="35" width="6.42578125" style="149" customWidth="1"/>
    <col min="36" max="36" width="6.85546875" style="149" hidden="1" customWidth="1"/>
    <col min="37" max="37" width="10" style="149" hidden="1" customWidth="1"/>
    <col min="38" max="40" width="6.7109375" style="149" customWidth="1"/>
    <col min="41" max="41" width="6.28515625" style="149" customWidth="1"/>
    <col min="42" max="42" width="6.7109375" style="149" hidden="1" customWidth="1"/>
    <col min="43" max="43" width="5.140625" style="149" hidden="1" customWidth="1"/>
    <col min="44" max="45" width="6.7109375" style="149" customWidth="1"/>
    <col min="46" max="48" width="6.7109375" style="119" customWidth="1"/>
    <col min="49" max="49" width="5.42578125" style="4" customWidth="1"/>
    <col min="50" max="50" width="27.42578125" style="149" bestFit="1" customWidth="1"/>
    <col min="51" max="51" width="14.7109375" style="149" hidden="1" customWidth="1"/>
    <col min="52" max="52" width="19.42578125" style="149" hidden="1" customWidth="1"/>
    <col min="53" max="53" width="6" style="149" hidden="1" customWidth="1"/>
    <col min="54" max="54" width="7.7109375" style="149" hidden="1" customWidth="1"/>
    <col min="55" max="57" width="6.140625" style="149" customWidth="1"/>
    <col min="58" max="58" width="7.28515625" style="149" customWidth="1"/>
    <col min="59" max="59" width="6.140625" style="149" customWidth="1"/>
    <col min="60" max="60" width="9.140625" style="149" hidden="1" customWidth="1"/>
    <col min="61" max="61" width="7" style="149" hidden="1" customWidth="1"/>
    <col min="62" max="62" width="6.140625" style="149" hidden="1" customWidth="1"/>
    <col min="63" max="65" width="6.140625" style="149" customWidth="1"/>
    <col min="66" max="66" width="5.7109375" style="149" customWidth="1"/>
    <col min="67" max="67" width="0.140625" style="149" hidden="1" customWidth="1"/>
    <col min="68" max="68" width="6.140625" style="149" hidden="1" customWidth="1"/>
    <col min="69" max="72" width="6.140625" style="149" customWidth="1"/>
    <col min="73" max="74" width="6.140625" style="149" hidden="1" customWidth="1"/>
    <col min="75" max="78" width="6.140625" style="149" customWidth="1"/>
    <col min="79" max="79" width="0.140625" style="149" customWidth="1"/>
    <col min="80" max="80" width="6.140625" style="149" hidden="1" customWidth="1"/>
    <col min="81" max="81" width="6.140625" style="149" customWidth="1"/>
    <col min="82" max="82" width="7" style="149" customWidth="1"/>
    <col min="83" max="85" width="6.140625" style="149" customWidth="1"/>
    <col min="86" max="86" width="6" style="149" customWidth="1"/>
    <col min="87" max="88" width="6.140625" style="149" hidden="1" customWidth="1"/>
    <col min="89" max="91" width="6.140625" style="149" customWidth="1"/>
    <col min="92" max="92" width="6" style="149" customWidth="1"/>
    <col min="93" max="94" width="6.140625" style="149" hidden="1" customWidth="1"/>
    <col min="95" max="95" width="6.140625" style="149" customWidth="1"/>
    <col min="96" max="96" width="7.7109375" style="149" customWidth="1"/>
    <col min="97" max="97" width="6.140625" style="149" customWidth="1"/>
    <col min="98" max="100" width="6.28515625" style="149" customWidth="1"/>
    <col min="101" max="102" width="11.42578125" style="118"/>
    <col min="103" max="103" width="5.5703125" style="149" customWidth="1"/>
    <col min="104" max="104" width="27.42578125" style="149" bestFit="1" customWidth="1"/>
    <col min="105" max="105" width="0.140625" style="149" customWidth="1"/>
    <col min="106" max="106" width="19.42578125" style="149" hidden="1" customWidth="1"/>
    <col min="107" max="107" width="6" style="149" hidden="1" customWidth="1"/>
    <col min="108" max="108" width="7.7109375" style="149" hidden="1" customWidth="1"/>
    <col min="109" max="112" width="5.85546875" style="149" customWidth="1"/>
    <col min="113" max="113" width="5.7109375" style="149" customWidth="1"/>
    <col min="114" max="115" width="5.85546875" style="149" hidden="1" customWidth="1"/>
    <col min="116" max="118" width="5.85546875" style="149" customWidth="1"/>
    <col min="119" max="119" width="5.7109375" style="149" customWidth="1"/>
    <col min="120" max="121" width="5.85546875" style="149" hidden="1" customWidth="1"/>
    <col min="122" max="124" width="5.85546875" style="149" customWidth="1"/>
    <col min="125" max="125" width="5.7109375" style="149" customWidth="1"/>
    <col min="126" max="127" width="5.85546875" style="149" hidden="1" customWidth="1"/>
    <col min="128" max="131" width="5.85546875" style="149" customWidth="1"/>
    <col min="132" max="133" width="5.85546875" style="149" hidden="1" customWidth="1"/>
    <col min="134" max="134" width="5.85546875" style="149" customWidth="1"/>
    <col min="135" max="139" width="6.5703125" style="149" customWidth="1"/>
    <col min="140" max="16384" width="11.42578125" style="4"/>
  </cols>
  <sheetData>
    <row r="1" spans="1:139" s="194" customFormat="1" ht="20.25" customHeight="1" x14ac:dyDescent="0.4">
      <c r="A1" s="83" t="s">
        <v>105</v>
      </c>
      <c r="B1" s="83"/>
      <c r="C1" s="83"/>
      <c r="D1" s="83"/>
      <c r="E1" s="83"/>
      <c r="F1" s="113" t="s">
        <v>84</v>
      </c>
      <c r="G1" s="113"/>
      <c r="H1" s="113"/>
      <c r="I1" s="113"/>
      <c r="J1" s="113"/>
      <c r="K1" s="113"/>
      <c r="L1" s="114" t="s">
        <v>61</v>
      </c>
      <c r="M1" s="114"/>
      <c r="N1" s="114"/>
      <c r="O1" s="114"/>
      <c r="P1" s="86"/>
      <c r="Q1" s="86"/>
      <c r="R1" s="114" t="s">
        <v>62</v>
      </c>
      <c r="S1" s="114"/>
      <c r="T1" s="114"/>
      <c r="U1" s="114"/>
      <c r="V1" s="87"/>
      <c r="W1" s="87"/>
      <c r="X1" s="114" t="s">
        <v>63</v>
      </c>
      <c r="Y1" s="114"/>
      <c r="Z1" s="114"/>
      <c r="AA1" s="114"/>
      <c r="AB1" s="88"/>
      <c r="AC1" s="88"/>
      <c r="AD1" s="109" t="s">
        <v>87</v>
      </c>
      <c r="AE1" s="109"/>
      <c r="AF1" s="114" t="s">
        <v>64</v>
      </c>
      <c r="AG1" s="114"/>
      <c r="AH1" s="114"/>
      <c r="AI1" s="114"/>
      <c r="AJ1" s="86"/>
      <c r="AK1" s="86"/>
      <c r="AL1" s="112" t="s">
        <v>85</v>
      </c>
      <c r="AM1" s="112"/>
      <c r="AN1" s="112"/>
      <c r="AO1" s="112"/>
      <c r="AP1" s="89"/>
      <c r="AQ1" s="89"/>
      <c r="AR1" s="106" t="s">
        <v>86</v>
      </c>
      <c r="AS1" s="106"/>
      <c r="AT1" s="119"/>
      <c r="AU1" s="119"/>
      <c r="AV1" s="119"/>
      <c r="AW1" s="116" t="s">
        <v>54</v>
      </c>
      <c r="AX1" s="90" t="s">
        <v>88</v>
      </c>
      <c r="AY1" s="83"/>
      <c r="AZ1" s="83"/>
      <c r="BA1" s="83"/>
      <c r="BB1" s="83"/>
      <c r="BC1" s="111" t="s">
        <v>84</v>
      </c>
      <c r="BD1" s="111"/>
      <c r="BE1" s="111"/>
      <c r="BF1" s="111"/>
      <c r="BG1" s="111"/>
      <c r="BH1" s="111"/>
      <c r="BI1" s="111"/>
      <c r="BJ1" s="88"/>
      <c r="BK1" s="108" t="s">
        <v>82</v>
      </c>
      <c r="BL1" s="108"/>
      <c r="BM1" s="108"/>
      <c r="BN1" s="108"/>
      <c r="BO1" s="88"/>
      <c r="BP1" s="88"/>
      <c r="BQ1" s="108" t="s">
        <v>62</v>
      </c>
      <c r="BR1" s="108"/>
      <c r="BS1" s="108"/>
      <c r="BT1" s="108"/>
      <c r="BU1" s="91"/>
      <c r="BV1" s="91"/>
      <c r="BW1" s="109" t="s">
        <v>83</v>
      </c>
      <c r="BX1" s="109"/>
      <c r="BY1" s="109"/>
      <c r="BZ1" s="109"/>
      <c r="CA1" s="88"/>
      <c r="CB1" s="88"/>
      <c r="CC1" s="109" t="s">
        <v>43</v>
      </c>
      <c r="CD1" s="109"/>
      <c r="CE1" s="110" t="s">
        <v>64</v>
      </c>
      <c r="CF1" s="110"/>
      <c r="CG1" s="110"/>
      <c r="CH1" s="110"/>
      <c r="CI1" s="91"/>
      <c r="CJ1" s="91"/>
      <c r="CK1" s="105" t="s">
        <v>65</v>
      </c>
      <c r="CL1" s="105"/>
      <c r="CM1" s="105"/>
      <c r="CN1" s="105"/>
      <c r="CO1" s="89"/>
      <c r="CP1" s="89"/>
      <c r="CQ1" s="106" t="s">
        <v>44</v>
      </c>
      <c r="CR1" s="106"/>
      <c r="CS1" s="110" t="s">
        <v>66</v>
      </c>
      <c r="CT1" s="110"/>
      <c r="CU1" s="110"/>
      <c r="CV1" s="110"/>
      <c r="CW1" s="117"/>
      <c r="CX1" s="117"/>
      <c r="CY1" s="116" t="s">
        <v>55</v>
      </c>
      <c r="CZ1" s="90" t="s">
        <v>41</v>
      </c>
      <c r="DA1" s="83"/>
      <c r="DB1" s="83"/>
      <c r="DC1" s="83"/>
      <c r="DD1" s="83"/>
      <c r="DE1" s="111" t="s">
        <v>42</v>
      </c>
      <c r="DF1" s="111"/>
      <c r="DG1" s="111"/>
      <c r="DH1" s="111"/>
      <c r="DI1" s="111"/>
      <c r="DJ1" s="111"/>
      <c r="DK1" s="111"/>
      <c r="DL1" s="108" t="str">
        <f>FEUIL1!H3</f>
        <v>produit 1</v>
      </c>
      <c r="DM1" s="108"/>
      <c r="DN1" s="108"/>
      <c r="DO1" s="108"/>
      <c r="DP1" s="88"/>
      <c r="DQ1" s="88"/>
      <c r="DR1" s="108" t="str">
        <f>FEUIL1!H4</f>
        <v>produit 2</v>
      </c>
      <c r="DS1" s="108"/>
      <c r="DT1" s="108"/>
      <c r="DU1" s="108"/>
      <c r="DV1" s="91"/>
      <c r="DW1" s="91"/>
      <c r="DX1" s="109" t="str">
        <f>FEUIL1!H5</f>
        <v>produit 3</v>
      </c>
      <c r="DY1" s="109"/>
      <c r="DZ1" s="109"/>
      <c r="EA1" s="109"/>
      <c r="EB1" s="88"/>
      <c r="EC1" s="88"/>
      <c r="ED1" s="109" t="s">
        <v>43</v>
      </c>
      <c r="EE1" s="187"/>
      <c r="EF1" s="110" t="str">
        <f>FEUIL1!H6</f>
        <v>produit 4</v>
      </c>
      <c r="EG1" s="110"/>
      <c r="EH1" s="110"/>
      <c r="EI1" s="110"/>
    </row>
    <row r="2" spans="1:139" s="194" customFormat="1" ht="22.5" customHeight="1" x14ac:dyDescent="0.4">
      <c r="A2" s="92" t="s">
        <v>45</v>
      </c>
      <c r="B2" s="92" t="s">
        <v>46</v>
      </c>
      <c r="C2" s="92" t="s">
        <v>0</v>
      </c>
      <c r="D2" s="93" t="s">
        <v>47</v>
      </c>
      <c r="E2" s="94" t="s">
        <v>1</v>
      </c>
      <c r="F2" s="95" t="s">
        <v>59</v>
      </c>
      <c r="G2" s="96" t="s">
        <v>3</v>
      </c>
      <c r="H2" s="97" t="s">
        <v>4</v>
      </c>
      <c r="I2" s="81" t="s">
        <v>5</v>
      </c>
      <c r="J2" s="81" t="s">
        <v>6</v>
      </c>
      <c r="K2" s="98" t="s">
        <v>7</v>
      </c>
      <c r="L2" s="81" t="s">
        <v>56</v>
      </c>
      <c r="M2" s="81" t="s">
        <v>56</v>
      </c>
      <c r="N2" s="107">
        <f>FEUIL1!$I$3</f>
        <v>5</v>
      </c>
      <c r="O2" s="107"/>
      <c r="P2" s="93" t="s">
        <v>9</v>
      </c>
      <c r="Q2" s="93" t="s">
        <v>10</v>
      </c>
      <c r="R2" s="81" t="s">
        <v>57</v>
      </c>
      <c r="S2" s="81" t="s">
        <v>57</v>
      </c>
      <c r="T2" s="107">
        <f>FEUIL1!$I$4</f>
        <v>10</v>
      </c>
      <c r="U2" s="107"/>
      <c r="V2" s="81" t="s">
        <v>11</v>
      </c>
      <c r="W2" s="81" t="s">
        <v>12</v>
      </c>
      <c r="X2" s="81" t="s">
        <v>58</v>
      </c>
      <c r="Y2" s="81" t="s">
        <v>58</v>
      </c>
      <c r="Z2" s="107">
        <f>FEUIL1!$I$5</f>
        <v>5</v>
      </c>
      <c r="AA2" s="107"/>
      <c r="AB2" s="93" t="s">
        <v>48</v>
      </c>
      <c r="AC2" s="93" t="s">
        <v>49</v>
      </c>
      <c r="AD2" s="81" t="s">
        <v>59</v>
      </c>
      <c r="AE2" s="82">
        <f>$N$2+$T$2+$Z$2</f>
        <v>20</v>
      </c>
      <c r="AF2" s="81" t="s">
        <v>101</v>
      </c>
      <c r="AG2" s="81" t="s">
        <v>101</v>
      </c>
      <c r="AH2" s="107">
        <f>FEUIL1!$I$6</f>
        <v>7</v>
      </c>
      <c r="AI2" s="107"/>
      <c r="AJ2" s="81" t="s">
        <v>51</v>
      </c>
      <c r="AK2" s="81" t="s">
        <v>10</v>
      </c>
      <c r="AL2" s="81" t="s">
        <v>102</v>
      </c>
      <c r="AM2" s="81" t="s">
        <v>102</v>
      </c>
      <c r="AN2" s="107">
        <f>FEUIL1!$I$7</f>
        <v>9</v>
      </c>
      <c r="AO2" s="107"/>
      <c r="AP2" s="81" t="s">
        <v>52</v>
      </c>
      <c r="AQ2" s="81" t="s">
        <v>10</v>
      </c>
      <c r="AR2" s="99" t="s">
        <v>103</v>
      </c>
      <c r="AS2" s="99">
        <f>$AH$2+$AN$2</f>
        <v>16</v>
      </c>
      <c r="AT2" s="119"/>
      <c r="AU2" s="119"/>
      <c r="AV2" s="119"/>
      <c r="AW2" s="116"/>
      <c r="AX2" s="100" t="s">
        <v>45</v>
      </c>
      <c r="AY2" s="92" t="s">
        <v>46</v>
      </c>
      <c r="AZ2" s="92" t="s">
        <v>0</v>
      </c>
      <c r="BA2" s="93" t="s">
        <v>47</v>
      </c>
      <c r="BB2" s="94" t="s">
        <v>1</v>
      </c>
      <c r="BC2" s="95" t="s">
        <v>2</v>
      </c>
      <c r="BD2" s="96" t="s">
        <v>3</v>
      </c>
      <c r="BE2" s="97" t="s">
        <v>4</v>
      </c>
      <c r="BF2" s="81" t="s">
        <v>5</v>
      </c>
      <c r="BG2" s="81" t="s">
        <v>6</v>
      </c>
      <c r="BH2" s="98" t="s">
        <v>7</v>
      </c>
      <c r="BI2" s="81" t="s">
        <v>8</v>
      </c>
      <c r="BJ2" s="101" t="s">
        <v>53</v>
      </c>
      <c r="BK2" s="81" t="str">
        <f>L2</f>
        <v>KAR</v>
      </c>
      <c r="BL2" s="81" t="str">
        <f>M2</f>
        <v>KAR</v>
      </c>
      <c r="BM2" s="107">
        <f>N2</f>
        <v>5</v>
      </c>
      <c r="BN2" s="107"/>
      <c r="BO2" s="93" t="str">
        <f>P2</f>
        <v>FR Ap</v>
      </c>
      <c r="BP2" s="93" t="str">
        <f>Q2</f>
        <v>PROF</v>
      </c>
      <c r="BQ2" s="81" t="str">
        <f>R2</f>
        <v>AUB</v>
      </c>
      <c r="BR2" s="81" t="str">
        <f>S2</f>
        <v>AUB</v>
      </c>
      <c r="BS2" s="107">
        <f>T2</f>
        <v>10</v>
      </c>
      <c r="BT2" s="107"/>
      <c r="BU2" s="81" t="str">
        <f>V2</f>
        <v>HG Ap</v>
      </c>
      <c r="BV2" s="81" t="str">
        <f>W2</f>
        <v>PROFS</v>
      </c>
      <c r="BW2" s="81" t="str">
        <f>X2</f>
        <v>nere</v>
      </c>
      <c r="BX2" s="81" t="str">
        <f>Y2</f>
        <v>nere</v>
      </c>
      <c r="BY2" s="107">
        <f>Z2</f>
        <v>5</v>
      </c>
      <c r="BZ2" s="107"/>
      <c r="CA2" s="93" t="str">
        <f t="shared" ref="CA2:CG2" si="0">AB2</f>
        <v>ANG Ap</v>
      </c>
      <c r="CB2" s="93" t="str">
        <f t="shared" si="0"/>
        <v>PROF ang</v>
      </c>
      <c r="CC2" s="81" t="str">
        <f t="shared" si="0"/>
        <v xml:space="preserve">Total </v>
      </c>
      <c r="CD2" s="82">
        <f t="shared" si="0"/>
        <v>20</v>
      </c>
      <c r="CE2" s="81" t="str">
        <f t="shared" si="0"/>
        <v>agr</v>
      </c>
      <c r="CF2" s="81" t="str">
        <f t="shared" si="0"/>
        <v>agr</v>
      </c>
      <c r="CG2" s="107">
        <f t="shared" si="0"/>
        <v>7</v>
      </c>
      <c r="CH2" s="107"/>
      <c r="CI2" s="81" t="str">
        <f>AJ2</f>
        <v>math AP</v>
      </c>
      <c r="CJ2" s="81" t="str">
        <f>AK2</f>
        <v>PROF</v>
      </c>
      <c r="CK2" s="81" t="str">
        <f>AL2</f>
        <v>poir</v>
      </c>
      <c r="CL2" s="81" t="str">
        <f>AM2</f>
        <v>poir</v>
      </c>
      <c r="CM2" s="107">
        <f>AN2</f>
        <v>9</v>
      </c>
      <c r="CN2" s="107"/>
      <c r="CO2" s="81" t="str">
        <f>AP2</f>
        <v>SVT Ap</v>
      </c>
      <c r="CP2" s="81" t="str">
        <f>AQ2</f>
        <v>PROF</v>
      </c>
      <c r="CQ2" s="99" t="str">
        <f>AR2</f>
        <v>Total2</v>
      </c>
      <c r="CR2" s="99">
        <f>AS2</f>
        <v>16</v>
      </c>
      <c r="CS2" s="81" t="s">
        <v>104</v>
      </c>
      <c r="CT2" s="81" t="s">
        <v>104</v>
      </c>
      <c r="CU2" s="107">
        <f>[1]ADMIN!$I$30</f>
        <v>2</v>
      </c>
      <c r="CV2" s="107"/>
      <c r="CW2" s="118"/>
      <c r="CX2" s="118"/>
      <c r="CY2" s="116"/>
      <c r="CZ2" s="100" t="s">
        <v>45</v>
      </c>
      <c r="DA2" s="92" t="s">
        <v>46</v>
      </c>
      <c r="DB2" s="92" t="s">
        <v>0</v>
      </c>
      <c r="DC2" s="93" t="s">
        <v>47</v>
      </c>
      <c r="DD2" s="94" t="s">
        <v>1</v>
      </c>
      <c r="DE2" s="95" t="s">
        <v>2</v>
      </c>
      <c r="DF2" s="96" t="s">
        <v>3</v>
      </c>
      <c r="DG2" s="97" t="s">
        <v>4</v>
      </c>
      <c r="DH2" s="81" t="s">
        <v>5</v>
      </c>
      <c r="DI2" s="81" t="s">
        <v>6</v>
      </c>
      <c r="DJ2" s="98" t="s">
        <v>7</v>
      </c>
      <c r="DK2" s="81" t="s">
        <v>8</v>
      </c>
      <c r="DL2" s="81" t="str">
        <f t="shared" ref="DL2:DZ2" si="1">BK2</f>
        <v>KAR</v>
      </c>
      <c r="DM2" s="81" t="str">
        <f t="shared" si="1"/>
        <v>KAR</v>
      </c>
      <c r="DN2" s="107">
        <f t="shared" si="1"/>
        <v>5</v>
      </c>
      <c r="DO2" s="107"/>
      <c r="DP2" s="93" t="str">
        <f t="shared" si="1"/>
        <v>FR Ap</v>
      </c>
      <c r="DQ2" s="93" t="str">
        <f t="shared" si="1"/>
        <v>PROF</v>
      </c>
      <c r="DR2" s="81" t="str">
        <f t="shared" si="1"/>
        <v>AUB</v>
      </c>
      <c r="DS2" s="81" t="str">
        <f t="shared" si="1"/>
        <v>AUB</v>
      </c>
      <c r="DT2" s="107">
        <f t="shared" si="1"/>
        <v>10</v>
      </c>
      <c r="DU2" s="107"/>
      <c r="DV2" s="81" t="str">
        <f t="shared" si="1"/>
        <v>HG Ap</v>
      </c>
      <c r="DW2" s="81" t="str">
        <f t="shared" si="1"/>
        <v>PROFS</v>
      </c>
      <c r="DX2" s="81" t="str">
        <f t="shared" si="1"/>
        <v>nere</v>
      </c>
      <c r="DY2" s="81" t="str">
        <f t="shared" si="1"/>
        <v>nere</v>
      </c>
      <c r="DZ2" s="107">
        <f t="shared" si="1"/>
        <v>5</v>
      </c>
      <c r="EA2" s="107"/>
      <c r="EB2" s="93" t="s">
        <v>48</v>
      </c>
      <c r="EC2" s="93" t="s">
        <v>49</v>
      </c>
      <c r="ED2" s="81" t="s">
        <v>50</v>
      </c>
      <c r="EE2" s="193">
        <f>$N$2+$T$2+$Z$2</f>
        <v>20</v>
      </c>
      <c r="EF2" s="81" t="str">
        <f t="shared" ref="EF2:EH2" si="2">CE2</f>
        <v>agr</v>
      </c>
      <c r="EG2" s="81" t="str">
        <f t="shared" si="2"/>
        <v>agr</v>
      </c>
      <c r="EH2" s="107">
        <f t="shared" si="2"/>
        <v>7</v>
      </c>
      <c r="EI2" s="107"/>
    </row>
    <row r="3" spans="1:139" ht="15.75" customHeight="1" thickBot="1" x14ac:dyDescent="0.45">
      <c r="A3" s="15" t="str">
        <f>FEUIL1!B3</f>
        <v>reyzijld</v>
      </c>
      <c r="B3" s="16" t="str">
        <f>FEUIL1!C3</f>
        <v>12A-01</v>
      </c>
      <c r="C3" s="17" t="str">
        <f>FEUIL1!D3</f>
        <v>12/08/2002 à Zones 1</v>
      </c>
      <c r="D3" s="18">
        <f>FEUIL1!E3</f>
        <v>22675</v>
      </c>
      <c r="E3" s="19" t="str">
        <f>FEUIL1!F3</f>
        <v>ROUGE</v>
      </c>
      <c r="F3" s="69">
        <f>FEUIL1!$K$2</f>
        <v>60</v>
      </c>
      <c r="G3" s="70">
        <v>0</v>
      </c>
      <c r="H3" s="71">
        <f>(AE3+AS3)-G3</f>
        <v>155.65500000000003</v>
      </c>
      <c r="I3" s="71">
        <f t="shared" ref="I3:I11" si="3">(H3-G3)/F3</f>
        <v>2.5942500000000006</v>
      </c>
      <c r="J3" s="69" t="str">
        <f t="shared" ref="J3:J11" si="4">RANK(I3,$I:$I)&amp;IF(COUNTIF($I:$I,I3)&gt;1,"ex","e")</f>
        <v>8e</v>
      </c>
      <c r="K3" s="69" t="str">
        <f>IF(I3&lt;6, "Très faible",IF(I3&lt;8, "Faible",IF(I3&lt;10, "Insuffisant",IF(I3&lt;12, "Passable",IF(I3&lt;14, "Assez bien",IF(I3&lt;16, " bien",IF(I3&lt;18, "Très bien","Excellent")))))))</f>
        <v>Très faible</v>
      </c>
      <c r="L3" s="24">
        <v>250</v>
      </c>
      <c r="M3" s="11">
        <v>12</v>
      </c>
      <c r="N3" s="12">
        <f>(L3*0.6)+(M3*0.4)</f>
        <v>154.80000000000001</v>
      </c>
      <c r="O3" s="13">
        <f>N3*$N$2</f>
        <v>774</v>
      </c>
      <c r="P3" s="39" t="str">
        <f>IF(N3&lt;6, "Très faible",IF(N3&lt;8, "Faible",IF(N3&lt;10, "Insuffisant",IF(N3&lt;12, "Passable",IF(N3&lt;14, "Assez bien",IF(N3&lt;16, " bien",IF(N3&lt;18, "Très bien","Excellent")))))))</f>
        <v>Excellent</v>
      </c>
      <c r="Q3" s="40" t="str">
        <f>[1]ADMIN!$K$22</f>
        <v>SOME K. Cl</v>
      </c>
      <c r="R3" s="11">
        <v>12</v>
      </c>
      <c r="S3" s="27">
        <v>15</v>
      </c>
      <c r="T3" s="12">
        <f>(R3*0.6)+(S3*0.4)</f>
        <v>13.2</v>
      </c>
      <c r="U3" s="12">
        <f>T3*$T$2</f>
        <v>132</v>
      </c>
      <c r="V3" s="40" t="str">
        <f>IF(T3&lt;6, "Très faible",IF(T3&lt;8, "Faible",IF(T3&lt;10, "Insuffisant",IF(T3&lt;12, "Passable",IF(T3&lt;14, "Assez bien",IF(T3&lt;16, " bien",IF(T3&lt;18, "Très bien","Excellent")))))))</f>
        <v>Assez bien</v>
      </c>
      <c r="W3" s="41" t="str">
        <f>[1]ADMIN!$K$23</f>
        <v>OUEDRAOGO A.</v>
      </c>
      <c r="X3" s="27">
        <v>15</v>
      </c>
      <c r="Y3" s="27">
        <v>15</v>
      </c>
      <c r="Z3" s="12">
        <f>(X3*0.6)+(Y3*0.4)</f>
        <v>15</v>
      </c>
      <c r="AA3" s="13">
        <f>Z3*$Z$2</f>
        <v>75</v>
      </c>
      <c r="AB3" s="39" t="str">
        <f>IF(Z3&lt;6, "Très faible",IF(Z3&lt;8, "Faible",IF(Z3&lt;10, "Insuffisant",IF(Z3&lt;12, "Passable",IF(Z3&lt;14, "Assez bien",IF(Z3&lt;16, " bien",IF(Z3&lt;18, "Très bien","Excellent")))))))</f>
        <v xml:space="preserve"> bien</v>
      </c>
      <c r="AC3" s="40" t="str">
        <f>[1]ADMIN!$K$24</f>
        <v>OUEDRAOGO K.</v>
      </c>
      <c r="AD3" s="12">
        <f t="shared" ref="AD3:AD11" si="5">AA3+U3+O3</f>
        <v>981</v>
      </c>
      <c r="AE3" s="73">
        <f>AD3/$AE$2</f>
        <v>49.05</v>
      </c>
      <c r="AF3" s="24">
        <v>250</v>
      </c>
      <c r="AG3" s="11">
        <v>12</v>
      </c>
      <c r="AH3" s="12">
        <f>(AF3*0.6)+(AG3*0.4)</f>
        <v>154.80000000000001</v>
      </c>
      <c r="AI3" s="13">
        <f>AH3*$AH$2</f>
        <v>1083.6000000000001</v>
      </c>
      <c r="AJ3" s="39" t="str">
        <f>IF(AH3&lt;6, "Très faible",IF(AH3&lt;8, "Faible",IF(AH3&lt;10, "Insuffisant",IF(AH3&lt;12, "Passable",IF(AH3&lt;14, "Assez bien",IF(AH3&lt;16, " bien",IF(AH3&lt;18, "Très bien","Excellent")))))))</f>
        <v>Excellent</v>
      </c>
      <c r="AK3" s="40" t="s">
        <v>89</v>
      </c>
      <c r="AL3" s="24">
        <v>12</v>
      </c>
      <c r="AM3" s="11">
        <v>154.80000000000001</v>
      </c>
      <c r="AN3" s="12">
        <f>(AL3*0.6)+(AM3*0.4)</f>
        <v>69.12</v>
      </c>
      <c r="AO3" s="74">
        <f>AN3*$AN$2</f>
        <v>622.08000000000004</v>
      </c>
      <c r="AP3" s="42" t="str">
        <f>IF(AN3&lt;6, "Très faible",IF(AN3&lt;8, "Faible",IF(AN3&lt;10, "Insuffisant",IF(AN3&lt;12, "Passable",IF(AN3&lt;14, "Assez bien",IF(AN3&lt;16, " bien",IF(AN3&lt;18, "Très bien","Excellent")))))))</f>
        <v>Excellent</v>
      </c>
      <c r="AQ3" s="46" t="s">
        <v>90</v>
      </c>
      <c r="AR3" s="47">
        <f>AO3+AI3</f>
        <v>1705.6800000000003</v>
      </c>
      <c r="AS3" s="115">
        <f>(AR3)/$AS$2</f>
        <v>106.60500000000002</v>
      </c>
      <c r="AW3" s="116"/>
      <c r="AX3" s="84" t="str">
        <f>A3</f>
        <v>reyzijld</v>
      </c>
      <c r="AY3" s="62" t="str">
        <f>B3</f>
        <v>12A-01</v>
      </c>
      <c r="AZ3" s="62" t="str">
        <f>C3</f>
        <v>12/08/2002 à Zones 1</v>
      </c>
      <c r="BA3" s="61">
        <f>D3</f>
        <v>22675</v>
      </c>
      <c r="BB3" s="75" t="str">
        <f>E3</f>
        <v>ROUGE</v>
      </c>
      <c r="BC3" s="69">
        <f>[1]ADMIN!$J$22</f>
        <v>21</v>
      </c>
      <c r="BD3" s="70"/>
      <c r="BE3" s="69">
        <f t="shared" ref="BE3:BE11" si="6">CC3+CQ3+CV3</f>
        <v>3767.4</v>
      </c>
      <c r="BF3" s="71">
        <f>(BE3-BD3)/BC3</f>
        <v>179.4</v>
      </c>
      <c r="BG3" s="69" t="str">
        <f t="shared" ref="BG3:BG11" si="7">RANK(BF3,$BF:$BF)&amp;IF(COUNTIF($BF:$BF,BF3)&gt;1,"ex","e")</f>
        <v>7e</v>
      </c>
      <c r="BH3" s="69" t="str">
        <f>IF(BF3&lt;6, "Très faible",IF(BF3&lt;8, "Faible",IF(BF3&lt;10, "Insuffisant",IF(BF3&lt;12, "Passable",IF(BF3&lt;14, "Assez bien",IF(BF3&lt;16, " bien",IF(BF3&lt;18, "Très bien","Excellent")))))))</f>
        <v>Excellent</v>
      </c>
      <c r="BI3" s="72">
        <f>BF3</f>
        <v>179.4</v>
      </c>
      <c r="BJ3" s="76" t="e">
        <f>#REF!</f>
        <v>#REF!</v>
      </c>
      <c r="BK3" s="24">
        <v>250</v>
      </c>
      <c r="BL3" s="11">
        <v>12</v>
      </c>
      <c r="BM3" s="12">
        <f>(BK3*0.6)+(BL3*0.4)</f>
        <v>154.80000000000001</v>
      </c>
      <c r="BN3" s="13">
        <f>BM3*$N$2</f>
        <v>774</v>
      </c>
      <c r="BO3" s="39" t="str">
        <f>IF(BM3&lt;6, "Très faible",IF(BM3&lt;8, "Faible",IF(BM3&lt;10, "Insuffisant",IF(BM3&lt;12, "Passable",IF(BM3&lt;14, "Assez bien",IF(BM3&lt;16, " bien",IF(BM3&lt;18, "Très bien","Excellent")))))))</f>
        <v>Excellent</v>
      </c>
      <c r="BP3" s="40" t="str">
        <f>[1]ADMIN!$K$22</f>
        <v>SOME K. Cl</v>
      </c>
      <c r="BQ3" s="11">
        <v>12</v>
      </c>
      <c r="BR3" s="27">
        <v>15</v>
      </c>
      <c r="BS3" s="12">
        <f>(BQ3*0.6)+(BR3*0.4)</f>
        <v>13.2</v>
      </c>
      <c r="BT3" s="12">
        <f>BS3*$T$2</f>
        <v>132</v>
      </c>
      <c r="BU3" s="40" t="str">
        <f>IF(BS3&lt;6, "Très faible",IF(BS3&lt;8, "Faible",IF(BS3&lt;10, "Insuffisant",IF(BS3&lt;12, "Passable",IF(BS3&lt;14, "Assez bien",IF(BS3&lt;16, " bien",IF(BS3&lt;18, "Très bien","Excellent")))))))</f>
        <v>Assez bien</v>
      </c>
      <c r="BV3" s="41" t="str">
        <f>[1]ADMIN!$K$23</f>
        <v>OUEDRAOGO A.</v>
      </c>
      <c r="BW3" s="27">
        <v>15</v>
      </c>
      <c r="BX3" s="27">
        <v>15</v>
      </c>
      <c r="BY3" s="12">
        <f>(BW3*0.6)+(BX3*0.4)</f>
        <v>15</v>
      </c>
      <c r="BZ3" s="13">
        <f>BY3*$Z$2</f>
        <v>75</v>
      </c>
      <c r="CA3" s="40" t="str">
        <f>IF(BY3&lt;6, "Très faible",IF(BY3&lt;8, "Faible",IF(BY3&lt;10, "Insuffisant",IF(BY3&lt;12, "Passable",IF(BY3&lt;14, "Assez bien",IF(BY3&lt;16, " bien",IF(BY3&lt;18, "Très bien","Excellent")))))))</f>
        <v xml:space="preserve"> bien</v>
      </c>
      <c r="CB3" s="42" t="str">
        <f>[1]ADMIN!$K$24</f>
        <v>OUEDRAOGO K.</v>
      </c>
      <c r="CC3" s="43">
        <f>BZ3+BT3+BN3</f>
        <v>981</v>
      </c>
      <c r="CD3" s="44">
        <f>CC3/$CD$2</f>
        <v>49.05</v>
      </c>
      <c r="CE3" s="24">
        <v>250</v>
      </c>
      <c r="CF3" s="11">
        <v>12</v>
      </c>
      <c r="CG3" s="12">
        <f>(CE3*0.6)+(CF3*0.4)</f>
        <v>154.80000000000001</v>
      </c>
      <c r="CH3" s="13">
        <f>CG3*$CG$2</f>
        <v>1083.6000000000001</v>
      </c>
      <c r="CI3" s="39" t="str">
        <f>IF(CG3&lt;6, "Très faible",IF(CG3&lt;8, "Faible",IF(CG3&lt;10, "Insuffisant",IF(CG3&lt;12, "Passable",IF(CG3&lt;14, "Assez bien",IF(CG3&lt;16, " bien",IF(CG3&lt;18, "Très bien","Excellent")))))))</f>
        <v>Excellent</v>
      </c>
      <c r="CJ3" s="42" t="str">
        <f>[1]ADMIN!$K$27</f>
        <v>OUATTARA Ar.</v>
      </c>
      <c r="CK3" s="24">
        <v>250</v>
      </c>
      <c r="CL3" s="11">
        <v>12</v>
      </c>
      <c r="CM3" s="12">
        <f>(CK3*0.6)+(CL3*0.4)</f>
        <v>154.80000000000001</v>
      </c>
      <c r="CN3" s="13">
        <f>CM3*$CM$2</f>
        <v>1393.2</v>
      </c>
      <c r="CO3" s="45" t="str">
        <f>IF(CM3&lt;6, "Très faible",IF(CM3&lt;8, "Faible",IF(CM3&lt;10, "Insuffisant",IF(CM3&lt;12, "Passable",IF(CM3&lt;14, "Assez bien",IF(CM3&lt;16, " bien",IF(CM3&lt;18, "Très bien","Excellent")))))))</f>
        <v>Excellent</v>
      </c>
      <c r="CP3" s="46" t="str">
        <f>[1]ADMIN!$K$29</f>
        <v>SORE</v>
      </c>
      <c r="CQ3" s="47">
        <f>CN3++CH3</f>
        <v>2476.8000000000002</v>
      </c>
      <c r="CR3" s="44">
        <f>(CQ3)/$CR$2</f>
        <v>154.80000000000001</v>
      </c>
      <c r="CS3" s="24">
        <v>250</v>
      </c>
      <c r="CT3" s="11">
        <v>12</v>
      </c>
      <c r="CU3" s="77">
        <f>(CS3*0.6)+(CT3*0.4)</f>
        <v>154.80000000000001</v>
      </c>
      <c r="CV3" s="77">
        <f>CU3*$CU$2</f>
        <v>309.60000000000002</v>
      </c>
      <c r="CY3" s="116"/>
      <c r="CZ3" s="84" t="str">
        <f>A3</f>
        <v>reyzijld</v>
      </c>
      <c r="DA3" s="62" t="str">
        <f>B3</f>
        <v>12A-01</v>
      </c>
      <c r="DB3" s="62" t="str">
        <f>C3</f>
        <v>12/08/2002 à Zones 1</v>
      </c>
      <c r="DC3" s="78">
        <f>D3</f>
        <v>22675</v>
      </c>
      <c r="DD3" s="75" t="str">
        <f>E3</f>
        <v>ROUGE</v>
      </c>
      <c r="DE3" s="79">
        <f>FEUIL1!$K$2</f>
        <v>60</v>
      </c>
      <c r="DF3" s="70"/>
      <c r="DG3" s="69">
        <f>ED3+EI3</f>
        <v>4179.6000000000004</v>
      </c>
      <c r="DH3" s="71">
        <f t="shared" ref="DH3:DH11" si="8">(DG3-DF3)/DE3</f>
        <v>69.660000000000011</v>
      </c>
      <c r="DI3" s="69" t="str">
        <f>RANK(DH3,$DH:$DH)&amp;IF(COUNTIF($DH:$DH,DH3)&gt;1,"ex","e")</f>
        <v>4e</v>
      </c>
      <c r="DJ3" s="69" t="str">
        <f>IF(DH3&lt;6, "Très faible",IF(DH3&lt;8, "Faible",IF(DH3&lt;10, "Insuffisant",IF(DH3&lt;12, "Passable",IF(DH3&lt;14, "Assez bien",IF(DH3&lt;16, " bien",IF(DH3&lt;18, "Très bien","Excellent")))))))</f>
        <v>Excellent</v>
      </c>
      <c r="DK3" s="71">
        <f>DH3</f>
        <v>69.660000000000011</v>
      </c>
      <c r="DL3" s="24">
        <v>250</v>
      </c>
      <c r="DM3" s="11">
        <v>12</v>
      </c>
      <c r="DN3" s="12">
        <f>(DL3*0.6)+(DM3*0.4)</f>
        <v>154.80000000000001</v>
      </c>
      <c r="DO3" s="12">
        <f>DN3*$DN$2</f>
        <v>774</v>
      </c>
      <c r="DP3" s="40" t="str">
        <f>IF(DN3&lt;6, "Très faible",IF(DN3&lt;8, "Faible",IF(DN3&lt;10, "Insuffisant",IF(DN3&lt;12, "Passable",IF(DN3&lt;14, "Assez bien",IF(DN3&lt;16, " bien",IF(DN3&lt;18, "Très bien","Excellent")))))))</f>
        <v>Excellent</v>
      </c>
      <c r="DQ3" s="42" t="str">
        <f>[1]ADMIN!$K$22</f>
        <v>SOME K. Cl</v>
      </c>
      <c r="DR3" s="24">
        <v>250</v>
      </c>
      <c r="DS3" s="11">
        <v>12</v>
      </c>
      <c r="DT3" s="12">
        <f>(DR3*0.6)+(DS3*0.4)</f>
        <v>154.80000000000001</v>
      </c>
      <c r="DU3" s="13">
        <f>DT3*$DT$2</f>
        <v>1548</v>
      </c>
      <c r="DV3" s="39" t="str">
        <f>IF(DT3&lt;6, "Très faible",IF(DT3&lt;8, "Faible",IF(DT3&lt;10, "Insuffisant",IF(DT3&lt;12, "Passable",IF(DT3&lt;14, "Assez bien",IF(DT3&lt;16, " bien",IF(DT3&lt;18, "Très bien","Excellent")))))))</f>
        <v>Excellent</v>
      </c>
      <c r="DW3" s="40" t="str">
        <f>[1]ADMIN!$K$23</f>
        <v>OUEDRAOGO A.</v>
      </c>
      <c r="DX3" s="24">
        <v>250</v>
      </c>
      <c r="DY3" s="11">
        <v>12</v>
      </c>
      <c r="DZ3" s="12">
        <f>(DX3*0.6)+(DY3*0.4)</f>
        <v>154.80000000000001</v>
      </c>
      <c r="EA3" s="12">
        <f>DZ3*$DZ$2</f>
        <v>774</v>
      </c>
      <c r="EB3" s="40" t="str">
        <f>IF(DZ3&lt;6, "Très faible",IF(DZ3&lt;8, "Faible",IF(DZ3&lt;10, "Insuffisant",IF(DZ3&lt;12, "Passable",IF(DZ3&lt;14, "Assez bien",IF(DZ3&lt;16, " bien",IF(DZ3&lt;18, "Très bien","Excellent")))))))</f>
        <v>Excellent</v>
      </c>
      <c r="EC3" s="42" t="str">
        <f>[1]ADMIN!$K$24</f>
        <v>OUEDRAOGO K.</v>
      </c>
      <c r="ED3" s="43">
        <f>EA3+DU3+DO3</f>
        <v>3096</v>
      </c>
      <c r="EE3" s="80">
        <f>ED3/$EE$2</f>
        <v>154.80000000000001</v>
      </c>
      <c r="EF3" s="8">
        <v>250</v>
      </c>
      <c r="EG3" s="8">
        <v>12</v>
      </c>
      <c r="EH3" s="9">
        <f>(EF3*0.6)+(EG3*0.4)</f>
        <v>154.80000000000001</v>
      </c>
      <c r="EI3" s="9">
        <f>EH3*$EH$2</f>
        <v>1083.6000000000001</v>
      </c>
    </row>
    <row r="4" spans="1:139" ht="15.75" customHeight="1" thickBot="1" x14ac:dyDescent="0.45">
      <c r="A4" s="53" t="str">
        <f>FEUIL1!B4</f>
        <v>ghzkeklk</v>
      </c>
      <c r="B4" s="54" t="str">
        <f>FEUIL1!C4</f>
        <v>12A-02</v>
      </c>
      <c r="C4" s="55" t="str">
        <f>FEUIL1!D4</f>
        <v>12/08/2002 à Zones 2</v>
      </c>
      <c r="D4" s="56">
        <f>FEUIL1!E4</f>
        <v>22676</v>
      </c>
      <c r="E4" s="57" t="str">
        <f>FEUIL1!F4</f>
        <v>VERT</v>
      </c>
      <c r="F4" s="20">
        <f>FEUIL1!$K$2</f>
        <v>60</v>
      </c>
      <c r="G4" s="21">
        <v>0</v>
      </c>
      <c r="H4" s="22">
        <f>(AE4+AS4)-G4</f>
        <v>227.27749999999997</v>
      </c>
      <c r="I4" s="22">
        <f t="shared" si="3"/>
        <v>3.7879583333333331</v>
      </c>
      <c r="J4" s="20" t="str">
        <f t="shared" si="4"/>
        <v>5e</v>
      </c>
      <c r="K4" s="20" t="str">
        <f t="shared" ref="K4:K11" si="9">IF(I4&lt;6, "Très faible",IF(I4&lt;8, "Faible",IF(I4&lt;10, "Insuffisant",IF(I4&lt;12, "Passable",IF(I4&lt;14, "Assez bien",IF(I4&lt;16, " bien",IF(I4&lt;18, "Très bien","Excellent")))))))</f>
        <v>Très faible</v>
      </c>
      <c r="L4" s="24">
        <v>187</v>
      </c>
      <c r="M4" s="8">
        <v>178</v>
      </c>
      <c r="N4" s="9">
        <f t="shared" ref="N4:N10" si="10">(L4*0.6)+(M4*0.4)</f>
        <v>183.4</v>
      </c>
      <c r="O4" s="10">
        <f t="shared" ref="O4:O11" si="11">N4*$N$2</f>
        <v>917</v>
      </c>
      <c r="P4" s="25" t="str">
        <f t="shared" ref="P4:P11" si="12">IF(N4&lt;6, "Très faible",IF(N4&lt;8, "Faible",IF(N4&lt;10, "Insuffisant",IF(N4&lt;12, "Passable",IF(N4&lt;14, "Assez bien",IF(N4&lt;16, " bien",IF(N4&lt;18, "Très bien","Excellent")))))))</f>
        <v>Excellent</v>
      </c>
      <c r="Q4" s="26" t="str">
        <f>[1]ADMIN!$K$22</f>
        <v>SOME K. Cl</v>
      </c>
      <c r="R4" s="8">
        <v>178</v>
      </c>
      <c r="S4" s="58">
        <v>0</v>
      </c>
      <c r="T4" s="9">
        <f t="shared" ref="T4:T11" si="13">(R4*0.6)+(S4*0.4)</f>
        <v>106.8</v>
      </c>
      <c r="U4" s="9">
        <f t="shared" ref="U4:U11" si="14">T4*$T$2</f>
        <v>1068</v>
      </c>
      <c r="V4" s="26" t="str">
        <f t="shared" ref="V4:V11" si="15">IF(T4&lt;6, "Très faible",IF(T4&lt;8, "Faible",IF(T4&lt;10, "Insuffisant",IF(T4&lt;12, "Passable",IF(T4&lt;14, "Assez bien",IF(T4&lt;16, " bien",IF(T4&lt;18, "Très bien","Excellent")))))))</f>
        <v>Excellent</v>
      </c>
      <c r="W4" s="28" t="str">
        <f>[1]ADMIN!$K$23</f>
        <v>OUEDRAOGO A.</v>
      </c>
      <c r="X4" s="58">
        <v>12</v>
      </c>
      <c r="Y4" s="58">
        <v>0</v>
      </c>
      <c r="Z4" s="9">
        <f t="shared" ref="Z4:Z11" si="16">(X4*0.6)+(Y4*0.4)</f>
        <v>7.1999999999999993</v>
      </c>
      <c r="AA4" s="10">
        <f t="shared" ref="AA4:AA11" si="17">Z4*$Z$2</f>
        <v>36</v>
      </c>
      <c r="AB4" s="25" t="str">
        <f t="shared" ref="AB4:AB11" si="18">IF(Z4&lt;6, "Très faible",IF(Z4&lt;8, "Faible",IF(Z4&lt;10, "Insuffisant",IF(Z4&lt;12, "Passable",IF(Z4&lt;14, "Assez bien",IF(Z4&lt;16, " bien",IF(Z4&lt;18, "Très bien","Excellent")))))))</f>
        <v>Faible</v>
      </c>
      <c r="AC4" s="26" t="str">
        <f>[1]ADMIN!$K$24</f>
        <v>OUEDRAOGO K.</v>
      </c>
      <c r="AD4" s="9">
        <f t="shared" si="5"/>
        <v>2021</v>
      </c>
      <c r="AE4" s="29">
        <f t="shared" ref="AE4:AE11" si="19">AD4/$AE$2</f>
        <v>101.05</v>
      </c>
      <c r="AF4" s="24">
        <v>187</v>
      </c>
      <c r="AG4" s="8">
        <v>178</v>
      </c>
      <c r="AH4" s="9">
        <f t="shared" ref="AH4:AH11" si="20">(AF4*0.6)+(AG4*0.4)</f>
        <v>183.4</v>
      </c>
      <c r="AI4" s="10">
        <f t="shared" ref="AI4:AI11" si="21">AH4*$AH$2</f>
        <v>1283.8</v>
      </c>
      <c r="AJ4" s="25" t="str">
        <f t="shared" ref="AJ4:AJ11" si="22">IF(AH4&lt;6, "Très faible",IF(AH4&lt;8, "Faible",IF(AH4&lt;10, "Insuffisant",IF(AH4&lt;12, "Passable",IF(AH4&lt;14, "Assez bien",IF(AH4&lt;16, " bien",IF(AH4&lt;18, "Très bien","Excellent")))))))</f>
        <v>Excellent</v>
      </c>
      <c r="AK4" s="40" t="s">
        <v>89</v>
      </c>
      <c r="AL4" s="24">
        <v>14</v>
      </c>
      <c r="AM4" s="8">
        <v>183.4</v>
      </c>
      <c r="AN4" s="9">
        <f t="shared" ref="AN4:AN11" si="23">(AL4*0.6)+(AM4*0.4)</f>
        <v>81.760000000000005</v>
      </c>
      <c r="AO4" s="30">
        <f t="shared" ref="AO4:AO11" si="24">AN4*$AN$2</f>
        <v>735.84</v>
      </c>
      <c r="AP4" s="31" t="str">
        <f t="shared" ref="AP4:AP11" si="25">IF(AN4&lt;6, "Très faible",IF(AN4&lt;8, "Faible",IF(AN4&lt;10, "Insuffisant",IF(AN4&lt;12, "Passable",IF(AN4&lt;14, "Assez bien",IF(AN4&lt;16, " bien",IF(AN4&lt;18, "Très bien","Excellent")))))))</f>
        <v>Excellent</v>
      </c>
      <c r="AQ4" s="46" t="s">
        <v>90</v>
      </c>
      <c r="AR4" s="33">
        <f t="shared" ref="AR4:AR11" si="26">AO4+AI4</f>
        <v>2019.6399999999999</v>
      </c>
      <c r="AS4" s="115">
        <f t="shared" ref="AS4:AS11" si="27">(AR4)/$AS$2</f>
        <v>126.22749999999999</v>
      </c>
      <c r="AW4" s="116"/>
      <c r="AX4" s="85" t="str">
        <f>A4</f>
        <v>ghzkeklk</v>
      </c>
      <c r="AY4" s="35" t="str">
        <f>B4</f>
        <v>12A-02</v>
      </c>
      <c r="AZ4" s="35" t="str">
        <f>C4</f>
        <v>12/08/2002 à Zones 2</v>
      </c>
      <c r="BA4" s="36">
        <f>D4</f>
        <v>22676</v>
      </c>
      <c r="BB4" s="37" t="str">
        <f>E4</f>
        <v>VERT</v>
      </c>
      <c r="BC4" s="20">
        <f>[1]ADMIN!$J$22</f>
        <v>21</v>
      </c>
      <c r="BD4" s="21"/>
      <c r="BE4" s="20">
        <f t="shared" si="6"/>
        <v>5286.2</v>
      </c>
      <c r="BF4" s="22">
        <f t="shared" ref="BF4:BF11" si="28">(BE4-BD4)/BC4</f>
        <v>251.72380952380951</v>
      </c>
      <c r="BG4" s="20" t="str">
        <f t="shared" si="7"/>
        <v>2e</v>
      </c>
      <c r="BH4" s="20" t="str">
        <f t="shared" ref="BH4:BH11" si="29">IF(BF4&lt;6, "Très faible",IF(BF4&lt;8, "Faible",IF(BF4&lt;10, "Insuffisant",IF(BF4&lt;12, "Passable",IF(BF4&lt;14, "Assez bien",IF(BF4&lt;16, " bien",IF(BF4&lt;18, "Très bien","Excellent")))))))</f>
        <v>Excellent</v>
      </c>
      <c r="BI4" s="23">
        <f t="shared" ref="BI4:BI11" si="30">BF4</f>
        <v>251.72380952380951</v>
      </c>
      <c r="BJ4" s="38" t="e">
        <f>#REF!</f>
        <v>#REF!</v>
      </c>
      <c r="BK4" s="24">
        <v>187</v>
      </c>
      <c r="BL4" s="8">
        <v>178</v>
      </c>
      <c r="BM4" s="9">
        <f t="shared" ref="BM4" si="31">(BK4*0.6)+(BL4*0.4)</f>
        <v>183.4</v>
      </c>
      <c r="BN4" s="10">
        <f t="shared" ref="BN4:BN11" si="32">BM4*$N$2</f>
        <v>917</v>
      </c>
      <c r="BO4" s="25" t="str">
        <f t="shared" ref="BO4:BO11" si="33">IF(BM4&lt;6, "Très faible",IF(BM4&lt;8, "Faible",IF(BM4&lt;10, "Insuffisant",IF(BM4&lt;12, "Passable",IF(BM4&lt;14, "Assez bien",IF(BM4&lt;16, " bien",IF(BM4&lt;18, "Très bien","Excellent")))))))</f>
        <v>Excellent</v>
      </c>
      <c r="BP4" s="26" t="str">
        <f>[1]ADMIN!$K$22</f>
        <v>SOME K. Cl</v>
      </c>
      <c r="BQ4" s="8">
        <v>178</v>
      </c>
      <c r="BR4" s="58">
        <v>0</v>
      </c>
      <c r="BS4" s="9">
        <f t="shared" ref="BS4" si="34">(BQ4*0.6)+(BR4*0.4)</f>
        <v>106.8</v>
      </c>
      <c r="BT4" s="9">
        <f t="shared" ref="BT4:BT11" si="35">BS4*$T$2</f>
        <v>1068</v>
      </c>
      <c r="BU4" s="26" t="str">
        <f t="shared" ref="BU4:BU11" si="36">IF(BS4&lt;6, "Très faible",IF(BS4&lt;8, "Faible",IF(BS4&lt;10, "Insuffisant",IF(BS4&lt;12, "Passable",IF(BS4&lt;14, "Assez bien",IF(BS4&lt;16, " bien",IF(BS4&lt;18, "Très bien","Excellent")))))))</f>
        <v>Excellent</v>
      </c>
      <c r="BV4" s="28" t="str">
        <f>[1]ADMIN!$K$23</f>
        <v>OUEDRAOGO A.</v>
      </c>
      <c r="BW4" s="58">
        <v>0</v>
      </c>
      <c r="BX4" s="58">
        <v>0</v>
      </c>
      <c r="BY4" s="9">
        <f t="shared" ref="BY4:BY11" si="37">(BW4*0.6)+(BX4*0.4)</f>
        <v>0</v>
      </c>
      <c r="BZ4" s="10">
        <f t="shared" ref="BZ4:BZ11" si="38">BY4*$Z$2</f>
        <v>0</v>
      </c>
      <c r="CA4" s="26" t="str">
        <f t="shared" ref="CA4:CA11" si="39">IF(BY4&lt;6, "Très faible",IF(BY4&lt;8, "Faible",IF(BY4&lt;10, "Insuffisant",IF(BY4&lt;12, "Passable",IF(BY4&lt;14, "Assez bien",IF(BY4&lt;16, " bien",IF(BY4&lt;18, "Très bien","Excellent")))))))</f>
        <v>Très faible</v>
      </c>
      <c r="CB4" s="31" t="str">
        <f>[1]ADMIN!$K$24</f>
        <v>OUEDRAOGO K.</v>
      </c>
      <c r="CC4" s="51">
        <f t="shared" ref="CC4:CC11" si="40">BZ4+BT4+BN4</f>
        <v>1985</v>
      </c>
      <c r="CD4" s="34">
        <f t="shared" ref="CD4:CD11" si="41">CC4/$CD$2</f>
        <v>99.25</v>
      </c>
      <c r="CE4" s="24">
        <v>187</v>
      </c>
      <c r="CF4" s="8">
        <v>178</v>
      </c>
      <c r="CG4" s="9">
        <f t="shared" ref="CG4:CG11" si="42">(CE4*0.6)+(CF4*0.4)</f>
        <v>183.4</v>
      </c>
      <c r="CH4" s="13">
        <f t="shared" ref="CH4:CH11" si="43">CG4*$CG$2</f>
        <v>1283.8</v>
      </c>
      <c r="CI4" s="25" t="str">
        <f t="shared" ref="CI4:CI11" si="44">IF(CG4&lt;6, "Très faible",IF(CG4&lt;8, "Faible",IF(CG4&lt;10, "Insuffisant",IF(CG4&lt;12, "Passable",IF(CG4&lt;14, "Assez bien",IF(CG4&lt;16, " bien",IF(CG4&lt;18, "Très bien","Excellent")))))))</f>
        <v>Excellent</v>
      </c>
      <c r="CJ4" s="31" t="str">
        <f>[1]ADMIN!$K$27</f>
        <v>OUATTARA Ar.</v>
      </c>
      <c r="CK4" s="24">
        <v>187</v>
      </c>
      <c r="CL4" s="8">
        <v>178</v>
      </c>
      <c r="CM4" s="9">
        <f t="shared" ref="CM4:CM11" si="45">(CK4*0.6)+(CL4*0.4)</f>
        <v>183.4</v>
      </c>
      <c r="CN4" s="13">
        <f t="shared" ref="CN4:CN11" si="46">CM4*$CM$2</f>
        <v>1650.6000000000001</v>
      </c>
      <c r="CO4" s="59" t="str">
        <f t="shared" ref="CO4:CO11" si="47">IF(CM4&lt;6, "Très faible",IF(CM4&lt;8, "Faible",IF(CM4&lt;10, "Insuffisant",IF(CM4&lt;12, "Passable",IF(CM4&lt;14, "Assez bien",IF(CM4&lt;16, " bien",IF(CM4&lt;18, "Très bien","Excellent")))))))</f>
        <v>Excellent</v>
      </c>
      <c r="CP4" s="32" t="str">
        <f>[1]ADMIN!$K$29</f>
        <v>SORE</v>
      </c>
      <c r="CQ4" s="33">
        <f t="shared" ref="CQ4:CQ11" si="48">CN4++CH4</f>
        <v>2934.4</v>
      </c>
      <c r="CR4" s="34">
        <f t="shared" ref="CR4:CR11" si="49">(CQ4)/$CR$2</f>
        <v>183.4</v>
      </c>
      <c r="CS4" s="24">
        <v>187</v>
      </c>
      <c r="CT4" s="8">
        <v>178</v>
      </c>
      <c r="CU4" s="48">
        <f t="shared" ref="CU4:CU11" si="50">(CS4*0.6)+(CT4*0.4)</f>
        <v>183.4</v>
      </c>
      <c r="CV4" s="48">
        <f t="shared" ref="CV4:CV11" si="51">CU4*$CU$2</f>
        <v>366.8</v>
      </c>
      <c r="CY4" s="116"/>
      <c r="CZ4" s="85" t="str">
        <f>A4</f>
        <v>ghzkeklk</v>
      </c>
      <c r="DA4" s="35" t="str">
        <f>B4</f>
        <v>12A-02</v>
      </c>
      <c r="DB4" s="35" t="str">
        <f>C4</f>
        <v>12/08/2002 à Zones 2</v>
      </c>
      <c r="DC4" s="49">
        <f>D4</f>
        <v>22676</v>
      </c>
      <c r="DD4" s="37" t="str">
        <f>E4</f>
        <v>VERT</v>
      </c>
      <c r="DE4" s="50">
        <f>FEUIL1!$K$2</f>
        <v>60</v>
      </c>
      <c r="DF4" s="21"/>
      <c r="DG4" s="20">
        <f t="shared" ref="DG4:DG11" si="52">ED4+EI4</f>
        <v>4951.8</v>
      </c>
      <c r="DH4" s="22">
        <f t="shared" si="8"/>
        <v>82.53</v>
      </c>
      <c r="DI4" s="20" t="str">
        <f t="shared" ref="DI3:DI11" si="53">RANK(DH4,$DH:$DH)&amp;IF(COUNTIF($DH:$DH,DH4)&gt;1,"ex","e")</f>
        <v>2e</v>
      </c>
      <c r="DJ4" s="20" t="str">
        <f t="shared" ref="DJ4:DJ11" si="54">IF(DH4&lt;6, "Très faible",IF(DH4&lt;8, "Faible",IF(DH4&lt;10, "Insuffisant",IF(DH4&lt;12, "Passable",IF(DH4&lt;14, "Assez bien",IF(DH4&lt;16, " bien",IF(DH4&lt;18, "Très bien","Excellent")))))))</f>
        <v>Excellent</v>
      </c>
      <c r="DK4" s="22">
        <f t="shared" ref="DK4:DK11" si="55">DH4</f>
        <v>82.53</v>
      </c>
      <c r="DL4" s="24">
        <v>187</v>
      </c>
      <c r="DM4" s="8">
        <v>178</v>
      </c>
      <c r="DN4" s="9">
        <f t="shared" ref="DN4:DN11" si="56">(DL4*0.6)+(DM4*0.4)</f>
        <v>183.4</v>
      </c>
      <c r="DO4" s="9">
        <f t="shared" ref="DO4:DO11" si="57">DN4*$DN$2</f>
        <v>917</v>
      </c>
      <c r="DP4" s="26" t="str">
        <f t="shared" ref="DP4:DP11" si="58">IF(DN4&lt;6, "Très faible",IF(DN4&lt;8, "Faible",IF(DN4&lt;10, "Insuffisant",IF(DN4&lt;12, "Passable",IF(DN4&lt;14, "Assez bien",IF(DN4&lt;16, " bien",IF(DN4&lt;18, "Très bien","Excellent")))))))</f>
        <v>Excellent</v>
      </c>
      <c r="DQ4" s="31" t="str">
        <f>[1]ADMIN!$K$22</f>
        <v>SOME K. Cl</v>
      </c>
      <c r="DR4" s="24">
        <v>187</v>
      </c>
      <c r="DS4" s="8">
        <v>178</v>
      </c>
      <c r="DT4" s="9">
        <f t="shared" ref="DT4:DT11" si="59">(DR4*0.6)+(DS4*0.4)</f>
        <v>183.4</v>
      </c>
      <c r="DU4" s="7">
        <f t="shared" ref="DU4:DU11" si="60">DT4*$DT$2</f>
        <v>1834</v>
      </c>
      <c r="DV4" s="25" t="str">
        <f t="shared" ref="DV4:DV11" si="61">IF(DT4&lt;6, "Très faible",IF(DT4&lt;8, "Faible",IF(DT4&lt;10, "Insuffisant",IF(DT4&lt;12, "Passable",IF(DT4&lt;14, "Assez bien",IF(DT4&lt;16, " bien",IF(DT4&lt;18, "Très bien","Excellent")))))))</f>
        <v>Excellent</v>
      </c>
      <c r="DW4" s="26" t="str">
        <f>[1]ADMIN!$K$23</f>
        <v>OUEDRAOGO A.</v>
      </c>
      <c r="DX4" s="24">
        <v>187</v>
      </c>
      <c r="DY4" s="8">
        <v>178</v>
      </c>
      <c r="DZ4" s="9">
        <f t="shared" ref="DZ4:DZ11" si="62">(DX4*0.6)+(DY4*0.4)</f>
        <v>183.4</v>
      </c>
      <c r="EA4" s="9">
        <f t="shared" ref="EA4:EA11" si="63">DZ4*$DZ$2</f>
        <v>917</v>
      </c>
      <c r="EB4" s="26" t="str">
        <f t="shared" ref="EB4:EB11" si="64">IF(DZ4&lt;6, "Très faible",IF(DZ4&lt;8, "Faible",IF(DZ4&lt;10, "Insuffisant",IF(DZ4&lt;12, "Passable",IF(DZ4&lt;14, "Assez bien",IF(DZ4&lt;16, " bien",IF(DZ4&lt;18, "Très bien","Excellent")))))))</f>
        <v>Excellent</v>
      </c>
      <c r="EC4" s="31" t="str">
        <f>[1]ADMIN!$K$24</f>
        <v>OUEDRAOGO K.</v>
      </c>
      <c r="ED4" s="51">
        <f t="shared" ref="ED4:ED11" si="65">EA4+DU4+DO4</f>
        <v>3668</v>
      </c>
      <c r="EE4" s="52">
        <f t="shared" ref="EE4:EE11" si="66">ED4/$EE$2</f>
        <v>183.4</v>
      </c>
      <c r="EF4" s="8">
        <v>187</v>
      </c>
      <c r="EG4" s="8">
        <v>178</v>
      </c>
      <c r="EH4" s="9">
        <f t="shared" ref="EH4:EH11" si="67">(EF4*0.6)+(EG4*0.4)</f>
        <v>183.4</v>
      </c>
      <c r="EI4" s="9">
        <f t="shared" ref="EI4:EI11" si="68">EH4*$EH$2</f>
        <v>1283.8</v>
      </c>
    </row>
    <row r="5" spans="1:139" ht="15.75" customHeight="1" thickBot="1" x14ac:dyDescent="0.45">
      <c r="A5" s="60" t="str">
        <f>FEUIL1!B5</f>
        <v>hzkkrh</v>
      </c>
      <c r="B5" s="61" t="str">
        <f>FEUIL1!C5</f>
        <v>12A-03</v>
      </c>
      <c r="C5" s="62" t="str">
        <f>FEUIL1!D5</f>
        <v>12/08/2002 à Zones 3</v>
      </c>
      <c r="D5" s="63">
        <f>FEUIL1!E5</f>
        <v>22677</v>
      </c>
      <c r="E5" s="64" t="str">
        <f>FEUIL1!F5</f>
        <v>ORANGE</v>
      </c>
      <c r="F5" s="20">
        <f>FEUIL1!$K$2</f>
        <v>60</v>
      </c>
      <c r="G5" s="21">
        <v>0</v>
      </c>
      <c r="H5" s="22">
        <f>(AE5+AS5)-G5</f>
        <v>238.64500000000001</v>
      </c>
      <c r="I5" s="22">
        <f t="shared" si="3"/>
        <v>3.977416666666667</v>
      </c>
      <c r="J5" s="20" t="str">
        <f t="shared" si="4"/>
        <v>4e</v>
      </c>
      <c r="K5" s="20" t="str">
        <f t="shared" si="9"/>
        <v>Très faible</v>
      </c>
      <c r="L5" s="24">
        <v>73</v>
      </c>
      <c r="M5" s="8">
        <v>101</v>
      </c>
      <c r="N5" s="9">
        <f>(L5*0.6)+(M5*0.4)</f>
        <v>84.2</v>
      </c>
      <c r="O5" s="10">
        <f t="shared" si="11"/>
        <v>421</v>
      </c>
      <c r="P5" s="25" t="str">
        <f t="shared" si="12"/>
        <v>Excellent</v>
      </c>
      <c r="Q5" s="26" t="str">
        <f>[1]ADMIN!$K$22</f>
        <v>SOME K. Cl</v>
      </c>
      <c r="R5" s="8">
        <v>101</v>
      </c>
      <c r="S5" s="58">
        <v>167</v>
      </c>
      <c r="T5" s="9">
        <f>(R5*0.6)+(S5*0.4)</f>
        <v>127.39999999999999</v>
      </c>
      <c r="U5" s="9">
        <f t="shared" si="14"/>
        <v>1274</v>
      </c>
      <c r="V5" s="26" t="str">
        <f t="shared" si="15"/>
        <v>Excellent</v>
      </c>
      <c r="W5" s="28" t="str">
        <f>[1]ADMIN!$K$23</f>
        <v>OUEDRAOGO A.</v>
      </c>
      <c r="X5" s="58">
        <v>167</v>
      </c>
      <c r="Y5" s="58">
        <v>167</v>
      </c>
      <c r="Z5" s="9">
        <f t="shared" si="16"/>
        <v>167</v>
      </c>
      <c r="AA5" s="10">
        <f t="shared" si="17"/>
        <v>835</v>
      </c>
      <c r="AB5" s="25" t="str">
        <f t="shared" si="18"/>
        <v>Excellent</v>
      </c>
      <c r="AC5" s="26" t="str">
        <f>[1]ADMIN!$K$24</f>
        <v>OUEDRAOGO K.</v>
      </c>
      <c r="AD5" s="9">
        <f t="shared" si="5"/>
        <v>2530</v>
      </c>
      <c r="AE5" s="29">
        <f t="shared" si="19"/>
        <v>126.5</v>
      </c>
      <c r="AF5" s="24">
        <v>73</v>
      </c>
      <c r="AG5" s="8">
        <v>101</v>
      </c>
      <c r="AH5" s="9">
        <f t="shared" si="20"/>
        <v>84.2</v>
      </c>
      <c r="AI5" s="10">
        <f t="shared" si="21"/>
        <v>589.4</v>
      </c>
      <c r="AJ5" s="25" t="str">
        <f t="shared" si="22"/>
        <v>Excellent</v>
      </c>
      <c r="AK5" s="40" t="s">
        <v>89</v>
      </c>
      <c r="AL5" s="24">
        <v>167</v>
      </c>
      <c r="AM5" s="8">
        <v>84.2</v>
      </c>
      <c r="AN5" s="9">
        <f t="shared" si="23"/>
        <v>133.88</v>
      </c>
      <c r="AO5" s="30">
        <f t="shared" si="24"/>
        <v>1204.92</v>
      </c>
      <c r="AP5" s="31" t="str">
        <f t="shared" si="25"/>
        <v>Excellent</v>
      </c>
      <c r="AQ5" s="46" t="s">
        <v>90</v>
      </c>
      <c r="AR5" s="33">
        <f t="shared" si="26"/>
        <v>1794.3200000000002</v>
      </c>
      <c r="AS5" s="115">
        <f t="shared" si="27"/>
        <v>112.14500000000001</v>
      </c>
      <c r="AW5" s="116"/>
      <c r="AX5" s="85" t="str">
        <f>A5</f>
        <v>hzkkrh</v>
      </c>
      <c r="AY5" s="35" t="str">
        <f>B5</f>
        <v>12A-03</v>
      </c>
      <c r="AZ5" s="35" t="str">
        <f>C5</f>
        <v>12/08/2002 à Zones 3</v>
      </c>
      <c r="BA5" s="36">
        <f>D5</f>
        <v>22677</v>
      </c>
      <c r="BB5" s="37" t="str">
        <f>E5</f>
        <v>ORANGE</v>
      </c>
      <c r="BC5" s="20">
        <f>[1]ADMIN!$J$22</f>
        <v>21</v>
      </c>
      <c r="BD5" s="21"/>
      <c r="BE5" s="20">
        <f t="shared" si="6"/>
        <v>4045.6</v>
      </c>
      <c r="BF5" s="22">
        <f t="shared" si="28"/>
        <v>192.64761904761903</v>
      </c>
      <c r="BG5" s="20" t="str">
        <f t="shared" si="7"/>
        <v>6e</v>
      </c>
      <c r="BH5" s="20" t="str">
        <f t="shared" si="29"/>
        <v>Excellent</v>
      </c>
      <c r="BI5" s="23">
        <f t="shared" si="30"/>
        <v>192.64761904761903</v>
      </c>
      <c r="BJ5" s="38" t="e">
        <f>#REF!</f>
        <v>#REF!</v>
      </c>
      <c r="BK5" s="24">
        <v>73</v>
      </c>
      <c r="BL5" s="8">
        <v>101</v>
      </c>
      <c r="BM5" s="9">
        <f>(BK5*0.6)+(BL5*0.4)</f>
        <v>84.2</v>
      </c>
      <c r="BN5" s="10">
        <f t="shared" si="32"/>
        <v>421</v>
      </c>
      <c r="BO5" s="25" t="str">
        <f t="shared" si="33"/>
        <v>Excellent</v>
      </c>
      <c r="BP5" s="26" t="str">
        <f>[1]ADMIN!$K$22</f>
        <v>SOME K. Cl</v>
      </c>
      <c r="BQ5" s="8">
        <v>101</v>
      </c>
      <c r="BR5" s="58">
        <v>167</v>
      </c>
      <c r="BS5" s="9">
        <f>(BQ5*0.6)+(BR5*0.4)</f>
        <v>127.39999999999999</v>
      </c>
      <c r="BT5" s="9">
        <f t="shared" si="35"/>
        <v>1274</v>
      </c>
      <c r="BU5" s="26" t="str">
        <f t="shared" si="36"/>
        <v>Excellent</v>
      </c>
      <c r="BV5" s="28" t="str">
        <f>[1]ADMIN!$K$23</f>
        <v>OUEDRAOGO A.</v>
      </c>
      <c r="BW5" s="58">
        <v>167</v>
      </c>
      <c r="BX5" s="58">
        <v>167</v>
      </c>
      <c r="BY5" s="9">
        <f t="shared" si="37"/>
        <v>167</v>
      </c>
      <c r="BZ5" s="10">
        <f t="shared" si="38"/>
        <v>835</v>
      </c>
      <c r="CA5" s="26" t="str">
        <f t="shared" si="39"/>
        <v>Excellent</v>
      </c>
      <c r="CB5" s="31" t="str">
        <f>[1]ADMIN!$K$24</f>
        <v>OUEDRAOGO K.</v>
      </c>
      <c r="CC5" s="51">
        <f t="shared" si="40"/>
        <v>2530</v>
      </c>
      <c r="CD5" s="34">
        <f t="shared" si="41"/>
        <v>126.5</v>
      </c>
      <c r="CE5" s="24">
        <v>73</v>
      </c>
      <c r="CF5" s="8">
        <v>101</v>
      </c>
      <c r="CG5" s="9">
        <f t="shared" si="42"/>
        <v>84.2</v>
      </c>
      <c r="CH5" s="13">
        <f t="shared" si="43"/>
        <v>589.4</v>
      </c>
      <c r="CI5" s="25" t="str">
        <f t="shared" si="44"/>
        <v>Excellent</v>
      </c>
      <c r="CJ5" s="31" t="str">
        <f>[1]ADMIN!$K$27</f>
        <v>OUATTARA Ar.</v>
      </c>
      <c r="CK5" s="24">
        <v>73</v>
      </c>
      <c r="CL5" s="8">
        <v>101</v>
      </c>
      <c r="CM5" s="9">
        <f t="shared" si="45"/>
        <v>84.2</v>
      </c>
      <c r="CN5" s="13">
        <f t="shared" si="46"/>
        <v>757.80000000000007</v>
      </c>
      <c r="CO5" s="59" t="str">
        <f t="shared" si="47"/>
        <v>Excellent</v>
      </c>
      <c r="CP5" s="32" t="str">
        <f>[1]ADMIN!$K$29</f>
        <v>SORE</v>
      </c>
      <c r="CQ5" s="33">
        <f t="shared" si="48"/>
        <v>1347.2</v>
      </c>
      <c r="CR5" s="34">
        <f t="shared" si="49"/>
        <v>84.2</v>
      </c>
      <c r="CS5" s="24">
        <v>73</v>
      </c>
      <c r="CT5" s="8">
        <v>101</v>
      </c>
      <c r="CU5" s="48">
        <f t="shared" si="50"/>
        <v>84.2</v>
      </c>
      <c r="CV5" s="48">
        <f t="shared" si="51"/>
        <v>168.4</v>
      </c>
      <c r="CY5" s="116"/>
      <c r="CZ5" s="85" t="str">
        <f>A5</f>
        <v>hzkkrh</v>
      </c>
      <c r="DA5" s="35" t="str">
        <f>B5</f>
        <v>12A-03</v>
      </c>
      <c r="DB5" s="35" t="str">
        <f>C5</f>
        <v>12/08/2002 à Zones 3</v>
      </c>
      <c r="DC5" s="49">
        <f>D5</f>
        <v>22677</v>
      </c>
      <c r="DD5" s="37" t="str">
        <f>E5</f>
        <v>ORANGE</v>
      </c>
      <c r="DE5" s="50">
        <f>FEUIL1!$K$2</f>
        <v>60</v>
      </c>
      <c r="DF5" s="21"/>
      <c r="DG5" s="20">
        <f t="shared" si="52"/>
        <v>2273.4</v>
      </c>
      <c r="DH5" s="22">
        <f t="shared" si="8"/>
        <v>37.89</v>
      </c>
      <c r="DI5" s="20" t="str">
        <f t="shared" si="53"/>
        <v>6e</v>
      </c>
      <c r="DJ5" s="20" t="str">
        <f t="shared" si="54"/>
        <v>Excellent</v>
      </c>
      <c r="DK5" s="22">
        <f t="shared" si="55"/>
        <v>37.89</v>
      </c>
      <c r="DL5" s="24">
        <v>73</v>
      </c>
      <c r="DM5" s="8">
        <v>101</v>
      </c>
      <c r="DN5" s="9">
        <f t="shared" si="56"/>
        <v>84.2</v>
      </c>
      <c r="DO5" s="9">
        <f t="shared" si="57"/>
        <v>421</v>
      </c>
      <c r="DP5" s="26" t="str">
        <f t="shared" si="58"/>
        <v>Excellent</v>
      </c>
      <c r="DQ5" s="31" t="str">
        <f>[1]ADMIN!$K$22</f>
        <v>SOME K. Cl</v>
      </c>
      <c r="DR5" s="24">
        <v>73</v>
      </c>
      <c r="DS5" s="8">
        <v>101</v>
      </c>
      <c r="DT5" s="9">
        <f t="shared" si="59"/>
        <v>84.2</v>
      </c>
      <c r="DU5" s="7">
        <f t="shared" si="60"/>
        <v>842</v>
      </c>
      <c r="DV5" s="25" t="str">
        <f t="shared" si="61"/>
        <v>Excellent</v>
      </c>
      <c r="DW5" s="26" t="str">
        <f>[1]ADMIN!$K$23</f>
        <v>OUEDRAOGO A.</v>
      </c>
      <c r="DX5" s="24">
        <v>73</v>
      </c>
      <c r="DY5" s="8">
        <v>101</v>
      </c>
      <c r="DZ5" s="9">
        <f t="shared" si="62"/>
        <v>84.2</v>
      </c>
      <c r="EA5" s="9">
        <f t="shared" si="63"/>
        <v>421</v>
      </c>
      <c r="EB5" s="26" t="str">
        <f t="shared" si="64"/>
        <v>Excellent</v>
      </c>
      <c r="EC5" s="31" t="str">
        <f>[1]ADMIN!$K$24</f>
        <v>OUEDRAOGO K.</v>
      </c>
      <c r="ED5" s="51">
        <f t="shared" si="65"/>
        <v>1684</v>
      </c>
      <c r="EE5" s="52">
        <f t="shared" si="66"/>
        <v>84.2</v>
      </c>
      <c r="EF5" s="8">
        <v>73</v>
      </c>
      <c r="EG5" s="8">
        <v>101</v>
      </c>
      <c r="EH5" s="9">
        <f t="shared" si="67"/>
        <v>84.2</v>
      </c>
      <c r="EI5" s="9">
        <f t="shared" si="68"/>
        <v>589.4</v>
      </c>
    </row>
    <row r="6" spans="1:139" ht="15.75" customHeight="1" thickBot="1" x14ac:dyDescent="0.45">
      <c r="A6" s="60" t="str">
        <f>FEUIL1!B6</f>
        <v>jzklpmzmal</v>
      </c>
      <c r="B6" s="61" t="str">
        <f>FEUIL1!C6</f>
        <v>12A-04</v>
      </c>
      <c r="C6" s="62" t="str">
        <f>FEUIL1!D6</f>
        <v>12/08/2002 à Zones 4</v>
      </c>
      <c r="D6" s="63">
        <f>FEUIL1!E6</f>
        <v>22678</v>
      </c>
      <c r="E6" s="64" t="str">
        <f>FEUIL1!F6</f>
        <v>VIOLET</v>
      </c>
      <c r="F6" s="20">
        <f>FEUIL1!$K$2</f>
        <v>60</v>
      </c>
      <c r="G6" s="21">
        <v>0</v>
      </c>
      <c r="H6" s="22">
        <f>(AE6+AS6)-G6</f>
        <v>64.827500000000001</v>
      </c>
      <c r="I6" s="22">
        <f t="shared" si="3"/>
        <v>1.0804583333333333</v>
      </c>
      <c r="J6" s="20" t="str">
        <f t="shared" si="4"/>
        <v>9e</v>
      </c>
      <c r="K6" s="20" t="str">
        <f t="shared" si="9"/>
        <v>Très faible</v>
      </c>
      <c r="L6" s="24">
        <v>25</v>
      </c>
      <c r="M6" s="8">
        <v>16</v>
      </c>
      <c r="N6" s="9">
        <f t="shared" si="10"/>
        <v>21.4</v>
      </c>
      <c r="O6" s="10">
        <f t="shared" si="11"/>
        <v>107</v>
      </c>
      <c r="P6" s="25" t="str">
        <f t="shared" si="12"/>
        <v>Excellent</v>
      </c>
      <c r="Q6" s="26" t="str">
        <f>[1]ADMIN!$K$22</f>
        <v>SOME K. Cl</v>
      </c>
      <c r="R6" s="8">
        <v>16</v>
      </c>
      <c r="S6" s="58">
        <v>90</v>
      </c>
      <c r="T6" s="9">
        <f>(R6*0.6)+(S6*0.4)</f>
        <v>45.6</v>
      </c>
      <c r="U6" s="9">
        <f t="shared" si="14"/>
        <v>456</v>
      </c>
      <c r="V6" s="26" t="str">
        <f t="shared" si="15"/>
        <v>Excellent</v>
      </c>
      <c r="W6" s="28" t="str">
        <f>[1]ADMIN!$K$23</f>
        <v>OUEDRAOGO A.</v>
      </c>
      <c r="X6" s="58">
        <v>90</v>
      </c>
      <c r="Y6" s="58">
        <v>90</v>
      </c>
      <c r="Z6" s="9">
        <f t="shared" si="16"/>
        <v>90</v>
      </c>
      <c r="AA6" s="10">
        <f t="shared" si="17"/>
        <v>450</v>
      </c>
      <c r="AB6" s="25" t="str">
        <f t="shared" si="18"/>
        <v>Excellent</v>
      </c>
      <c r="AC6" s="26" t="str">
        <f>[1]ADMIN!$K$24</f>
        <v>OUEDRAOGO K.</v>
      </c>
      <c r="AD6" s="9">
        <f t="shared" si="5"/>
        <v>1013</v>
      </c>
      <c r="AE6" s="29">
        <f t="shared" si="19"/>
        <v>50.65</v>
      </c>
      <c r="AF6" s="24">
        <v>25</v>
      </c>
      <c r="AG6" s="8">
        <v>16</v>
      </c>
      <c r="AH6" s="9">
        <f t="shared" si="20"/>
        <v>21.4</v>
      </c>
      <c r="AI6" s="10">
        <f t="shared" si="21"/>
        <v>149.79999999999998</v>
      </c>
      <c r="AJ6" s="25" t="str">
        <f t="shared" si="22"/>
        <v>Excellent</v>
      </c>
      <c r="AK6" s="40" t="s">
        <v>89</v>
      </c>
      <c r="AL6" s="24">
        <v>0</v>
      </c>
      <c r="AM6" s="8">
        <v>21.4</v>
      </c>
      <c r="AN6" s="9">
        <f t="shared" si="23"/>
        <v>8.56</v>
      </c>
      <c r="AO6" s="30">
        <f t="shared" si="24"/>
        <v>77.040000000000006</v>
      </c>
      <c r="AP6" s="31" t="str">
        <f t="shared" si="25"/>
        <v>Insuffisant</v>
      </c>
      <c r="AQ6" s="46" t="s">
        <v>90</v>
      </c>
      <c r="AR6" s="33">
        <f t="shared" si="26"/>
        <v>226.83999999999997</v>
      </c>
      <c r="AS6" s="115">
        <f t="shared" si="27"/>
        <v>14.177499999999998</v>
      </c>
      <c r="AW6" s="116"/>
      <c r="AX6" s="85" t="str">
        <f>A6</f>
        <v>jzklpmzmal</v>
      </c>
      <c r="AY6" s="35" t="str">
        <f>B6</f>
        <v>12A-04</v>
      </c>
      <c r="AZ6" s="35" t="str">
        <f>C6</f>
        <v>12/08/2002 à Zones 4</v>
      </c>
      <c r="BA6" s="36">
        <f>D6</f>
        <v>22678</v>
      </c>
      <c r="BB6" s="37" t="str">
        <f>E6</f>
        <v>VIOLET</v>
      </c>
      <c r="BC6" s="20">
        <f>[1]ADMIN!$J$22</f>
        <v>21</v>
      </c>
      <c r="BD6" s="21"/>
      <c r="BE6" s="20">
        <f t="shared" si="6"/>
        <v>1398.2</v>
      </c>
      <c r="BF6" s="22">
        <f t="shared" si="28"/>
        <v>66.580952380952382</v>
      </c>
      <c r="BG6" s="20" t="str">
        <f t="shared" si="7"/>
        <v>9e</v>
      </c>
      <c r="BH6" s="20" t="str">
        <f t="shared" si="29"/>
        <v>Excellent</v>
      </c>
      <c r="BI6" s="23">
        <f t="shared" si="30"/>
        <v>66.580952380952382</v>
      </c>
      <c r="BJ6" s="38" t="e">
        <f>#REF!</f>
        <v>#REF!</v>
      </c>
      <c r="BK6" s="24">
        <v>25</v>
      </c>
      <c r="BL6" s="8">
        <v>16</v>
      </c>
      <c r="BM6" s="9">
        <f t="shared" ref="BM6:BM10" si="69">(BK6*0.6)+(BL6*0.4)</f>
        <v>21.4</v>
      </c>
      <c r="BN6" s="10">
        <f t="shared" si="32"/>
        <v>107</v>
      </c>
      <c r="BO6" s="25" t="str">
        <f t="shared" si="33"/>
        <v>Excellent</v>
      </c>
      <c r="BP6" s="26" t="str">
        <f>[1]ADMIN!$K$22</f>
        <v>SOME K. Cl</v>
      </c>
      <c r="BQ6" s="8">
        <v>16</v>
      </c>
      <c r="BR6" s="58">
        <v>90</v>
      </c>
      <c r="BS6" s="9">
        <f>(BQ6*0.6)+(BR6*0.4)</f>
        <v>45.6</v>
      </c>
      <c r="BT6" s="9">
        <f t="shared" si="35"/>
        <v>456</v>
      </c>
      <c r="BU6" s="26" t="str">
        <f t="shared" si="36"/>
        <v>Excellent</v>
      </c>
      <c r="BV6" s="28" t="str">
        <f>[1]ADMIN!$K$23</f>
        <v>OUEDRAOGO A.</v>
      </c>
      <c r="BW6" s="58">
        <v>90</v>
      </c>
      <c r="BX6" s="58">
        <v>90</v>
      </c>
      <c r="BY6" s="9">
        <f t="shared" si="37"/>
        <v>90</v>
      </c>
      <c r="BZ6" s="10">
        <f t="shared" si="38"/>
        <v>450</v>
      </c>
      <c r="CA6" s="26" t="str">
        <f t="shared" si="39"/>
        <v>Excellent</v>
      </c>
      <c r="CB6" s="31" t="str">
        <f>[1]ADMIN!$K$24</f>
        <v>OUEDRAOGO K.</v>
      </c>
      <c r="CC6" s="51">
        <f t="shared" si="40"/>
        <v>1013</v>
      </c>
      <c r="CD6" s="34">
        <f t="shared" si="41"/>
        <v>50.65</v>
      </c>
      <c r="CE6" s="24">
        <v>25</v>
      </c>
      <c r="CF6" s="8">
        <v>16</v>
      </c>
      <c r="CG6" s="9">
        <f t="shared" si="42"/>
        <v>21.4</v>
      </c>
      <c r="CH6" s="13">
        <f t="shared" si="43"/>
        <v>149.79999999999998</v>
      </c>
      <c r="CI6" s="25" t="str">
        <f t="shared" si="44"/>
        <v>Excellent</v>
      </c>
      <c r="CJ6" s="31" t="str">
        <f>[1]ADMIN!$K$27</f>
        <v>OUATTARA Ar.</v>
      </c>
      <c r="CK6" s="24">
        <v>25</v>
      </c>
      <c r="CL6" s="8">
        <v>16</v>
      </c>
      <c r="CM6" s="9">
        <f t="shared" si="45"/>
        <v>21.4</v>
      </c>
      <c r="CN6" s="13">
        <f t="shared" si="46"/>
        <v>192.6</v>
      </c>
      <c r="CO6" s="59" t="str">
        <f t="shared" si="47"/>
        <v>Excellent</v>
      </c>
      <c r="CP6" s="32" t="str">
        <f>[1]ADMIN!$K$29</f>
        <v>SORE</v>
      </c>
      <c r="CQ6" s="33">
        <f t="shared" si="48"/>
        <v>342.4</v>
      </c>
      <c r="CR6" s="34">
        <f t="shared" si="49"/>
        <v>21.4</v>
      </c>
      <c r="CS6" s="24">
        <v>25</v>
      </c>
      <c r="CT6" s="8">
        <v>16</v>
      </c>
      <c r="CU6" s="48">
        <f t="shared" si="50"/>
        <v>21.4</v>
      </c>
      <c r="CV6" s="48">
        <f t="shared" si="51"/>
        <v>42.8</v>
      </c>
      <c r="CY6" s="116"/>
      <c r="CZ6" s="85" t="str">
        <f>A6</f>
        <v>jzklpmzmal</v>
      </c>
      <c r="DA6" s="35" t="str">
        <f>B6</f>
        <v>12A-04</v>
      </c>
      <c r="DB6" s="35" t="str">
        <f>C6</f>
        <v>12/08/2002 à Zones 4</v>
      </c>
      <c r="DC6" s="49">
        <f>D6</f>
        <v>22678</v>
      </c>
      <c r="DD6" s="37" t="str">
        <f>E6</f>
        <v>VIOLET</v>
      </c>
      <c r="DE6" s="50">
        <f>FEUIL1!$K$2</f>
        <v>60</v>
      </c>
      <c r="DF6" s="21"/>
      <c r="DG6" s="20">
        <f t="shared" si="52"/>
        <v>577.79999999999995</v>
      </c>
      <c r="DH6" s="22">
        <f t="shared" si="8"/>
        <v>9.629999999999999</v>
      </c>
      <c r="DI6" s="20" t="str">
        <f t="shared" si="53"/>
        <v>8e</v>
      </c>
      <c r="DJ6" s="20" t="str">
        <f t="shared" si="54"/>
        <v>Insuffisant</v>
      </c>
      <c r="DK6" s="22">
        <f t="shared" si="55"/>
        <v>9.629999999999999</v>
      </c>
      <c r="DL6" s="24">
        <v>25</v>
      </c>
      <c r="DM6" s="8">
        <v>16</v>
      </c>
      <c r="DN6" s="9">
        <f t="shared" si="56"/>
        <v>21.4</v>
      </c>
      <c r="DO6" s="9">
        <f t="shared" si="57"/>
        <v>107</v>
      </c>
      <c r="DP6" s="26" t="str">
        <f t="shared" si="58"/>
        <v>Excellent</v>
      </c>
      <c r="DQ6" s="31" t="str">
        <f>[1]ADMIN!$K$22</f>
        <v>SOME K. Cl</v>
      </c>
      <c r="DR6" s="24">
        <v>25</v>
      </c>
      <c r="DS6" s="8">
        <v>16</v>
      </c>
      <c r="DT6" s="9">
        <f t="shared" si="59"/>
        <v>21.4</v>
      </c>
      <c r="DU6" s="7">
        <f t="shared" si="60"/>
        <v>214</v>
      </c>
      <c r="DV6" s="25" t="str">
        <f t="shared" si="61"/>
        <v>Excellent</v>
      </c>
      <c r="DW6" s="26" t="str">
        <f>[1]ADMIN!$K$23</f>
        <v>OUEDRAOGO A.</v>
      </c>
      <c r="DX6" s="24">
        <v>25</v>
      </c>
      <c r="DY6" s="8">
        <v>16</v>
      </c>
      <c r="DZ6" s="9">
        <f t="shared" si="62"/>
        <v>21.4</v>
      </c>
      <c r="EA6" s="9">
        <f t="shared" si="63"/>
        <v>107</v>
      </c>
      <c r="EB6" s="26" t="str">
        <f t="shared" si="64"/>
        <v>Excellent</v>
      </c>
      <c r="EC6" s="31" t="str">
        <f>[1]ADMIN!$K$24</f>
        <v>OUEDRAOGO K.</v>
      </c>
      <c r="ED6" s="51">
        <f t="shared" si="65"/>
        <v>428</v>
      </c>
      <c r="EE6" s="52">
        <f t="shared" si="66"/>
        <v>21.4</v>
      </c>
      <c r="EF6" s="8">
        <v>25</v>
      </c>
      <c r="EG6" s="8">
        <v>16</v>
      </c>
      <c r="EH6" s="9">
        <f t="shared" si="67"/>
        <v>21.4</v>
      </c>
      <c r="EI6" s="9">
        <f t="shared" si="68"/>
        <v>149.79999999999998</v>
      </c>
    </row>
    <row r="7" spans="1:139" ht="15.75" customHeight="1" thickBot="1" x14ac:dyDescent="0.45">
      <c r="A7" s="60" t="str">
        <f>FEUIL1!B7</f>
        <v>gkikzlpaz</v>
      </c>
      <c r="B7" s="61" t="str">
        <f>FEUIL1!C7</f>
        <v>12A-05</v>
      </c>
      <c r="C7" s="62" t="str">
        <f>FEUIL1!D7</f>
        <v>12/08/2002 à Zones 5</v>
      </c>
      <c r="D7" s="63">
        <f>FEUIL1!E7</f>
        <v>22679</v>
      </c>
      <c r="E7" s="64" t="str">
        <f>FEUIL1!F7</f>
        <v>ROUGE</v>
      </c>
      <c r="F7" s="20">
        <f>FEUIL1!$K$2</f>
        <v>60</v>
      </c>
      <c r="G7" s="21">
        <v>0</v>
      </c>
      <c r="H7" s="22">
        <f>(AE7+AS7)-G7</f>
        <v>247.0575</v>
      </c>
      <c r="I7" s="22">
        <f t="shared" si="3"/>
        <v>4.1176250000000003</v>
      </c>
      <c r="J7" s="20" t="str">
        <f t="shared" si="4"/>
        <v>3e</v>
      </c>
      <c r="K7" s="20" t="str">
        <f t="shared" si="9"/>
        <v>Très faible</v>
      </c>
      <c r="L7" s="24">
        <v>180</v>
      </c>
      <c r="M7" s="8">
        <v>123</v>
      </c>
      <c r="N7" s="9">
        <f t="shared" si="10"/>
        <v>157.19999999999999</v>
      </c>
      <c r="O7" s="10">
        <f t="shared" si="11"/>
        <v>786</v>
      </c>
      <c r="P7" s="25" t="str">
        <f t="shared" si="12"/>
        <v>Excellent</v>
      </c>
      <c r="Q7" s="26" t="str">
        <f>[1]ADMIN!$K$22</f>
        <v>SOME K. Cl</v>
      </c>
      <c r="R7" s="8">
        <v>123</v>
      </c>
      <c r="S7" s="58">
        <v>65</v>
      </c>
      <c r="T7" s="9">
        <f t="shared" si="13"/>
        <v>99.8</v>
      </c>
      <c r="U7" s="9">
        <f t="shared" si="14"/>
        <v>998</v>
      </c>
      <c r="V7" s="26" t="str">
        <f t="shared" si="15"/>
        <v>Excellent</v>
      </c>
      <c r="W7" s="28" t="str">
        <f>[1]ADMIN!$K$23</f>
        <v>OUEDRAOGO A.</v>
      </c>
      <c r="X7" s="58">
        <v>65</v>
      </c>
      <c r="Y7" s="58">
        <v>65</v>
      </c>
      <c r="Z7" s="9">
        <f t="shared" si="16"/>
        <v>65</v>
      </c>
      <c r="AA7" s="10">
        <f t="shared" si="17"/>
        <v>325</v>
      </c>
      <c r="AB7" s="25" t="str">
        <f t="shared" si="18"/>
        <v>Excellent</v>
      </c>
      <c r="AC7" s="26" t="str">
        <f>[1]ADMIN!$K$24</f>
        <v>OUEDRAOGO K.</v>
      </c>
      <c r="AD7" s="9">
        <f t="shared" si="5"/>
        <v>2109</v>
      </c>
      <c r="AE7" s="29">
        <f t="shared" si="19"/>
        <v>105.45</v>
      </c>
      <c r="AF7" s="24">
        <v>180</v>
      </c>
      <c r="AG7" s="8">
        <v>123</v>
      </c>
      <c r="AH7" s="9">
        <f t="shared" si="20"/>
        <v>157.19999999999999</v>
      </c>
      <c r="AI7" s="10">
        <f t="shared" si="21"/>
        <v>1100.3999999999999</v>
      </c>
      <c r="AJ7" s="25" t="str">
        <f t="shared" si="22"/>
        <v>Excellent</v>
      </c>
      <c r="AK7" s="40" t="s">
        <v>89</v>
      </c>
      <c r="AL7" s="24">
        <v>111</v>
      </c>
      <c r="AM7" s="8">
        <v>157.19999999999999</v>
      </c>
      <c r="AN7" s="9">
        <f t="shared" si="23"/>
        <v>129.47999999999999</v>
      </c>
      <c r="AO7" s="30">
        <f t="shared" si="24"/>
        <v>1165.32</v>
      </c>
      <c r="AP7" s="31" t="str">
        <f t="shared" si="25"/>
        <v>Excellent</v>
      </c>
      <c r="AQ7" s="46" t="s">
        <v>90</v>
      </c>
      <c r="AR7" s="33">
        <f t="shared" si="26"/>
        <v>2265.7199999999998</v>
      </c>
      <c r="AS7" s="115">
        <f t="shared" si="27"/>
        <v>141.60749999999999</v>
      </c>
      <c r="AW7" s="116"/>
      <c r="AX7" s="85" t="str">
        <f>A7</f>
        <v>gkikzlpaz</v>
      </c>
      <c r="AY7" s="35" t="str">
        <f>B7</f>
        <v>12A-05</v>
      </c>
      <c r="AZ7" s="35" t="str">
        <f>C7</f>
        <v>12/08/2002 à Zones 5</v>
      </c>
      <c r="BA7" s="36">
        <f>D7</f>
        <v>22679</v>
      </c>
      <c r="BB7" s="37" t="str">
        <f>E7</f>
        <v>ROUGE</v>
      </c>
      <c r="BC7" s="20">
        <f>[1]ADMIN!$J$22</f>
        <v>21</v>
      </c>
      <c r="BD7" s="21"/>
      <c r="BE7" s="20">
        <f t="shared" si="6"/>
        <v>4938.5999999999995</v>
      </c>
      <c r="BF7" s="22">
        <f t="shared" si="28"/>
        <v>235.17142857142855</v>
      </c>
      <c r="BG7" s="20" t="str">
        <f t="shared" si="7"/>
        <v>3e</v>
      </c>
      <c r="BH7" s="20" t="str">
        <f t="shared" si="29"/>
        <v>Excellent</v>
      </c>
      <c r="BI7" s="23">
        <f t="shared" si="30"/>
        <v>235.17142857142855</v>
      </c>
      <c r="BJ7" s="38" t="e">
        <f>#REF!</f>
        <v>#REF!</v>
      </c>
      <c r="BK7" s="24">
        <v>180</v>
      </c>
      <c r="BL7" s="8">
        <v>123</v>
      </c>
      <c r="BM7" s="9">
        <f t="shared" si="69"/>
        <v>157.19999999999999</v>
      </c>
      <c r="BN7" s="10">
        <f t="shared" si="32"/>
        <v>786</v>
      </c>
      <c r="BO7" s="25" t="str">
        <f t="shared" si="33"/>
        <v>Excellent</v>
      </c>
      <c r="BP7" s="26" t="str">
        <f>[1]ADMIN!$K$22</f>
        <v>SOME K. Cl</v>
      </c>
      <c r="BQ7" s="8">
        <v>123</v>
      </c>
      <c r="BR7" s="58">
        <v>65</v>
      </c>
      <c r="BS7" s="9">
        <f t="shared" ref="BS7:BS11" si="70">(BQ7*0.6)+(BR7*0.4)</f>
        <v>99.8</v>
      </c>
      <c r="BT7" s="9">
        <f t="shared" si="35"/>
        <v>998</v>
      </c>
      <c r="BU7" s="26" t="str">
        <f t="shared" si="36"/>
        <v>Excellent</v>
      </c>
      <c r="BV7" s="28" t="str">
        <f>[1]ADMIN!$K$23</f>
        <v>OUEDRAOGO A.</v>
      </c>
      <c r="BW7" s="58">
        <v>65</v>
      </c>
      <c r="BX7" s="58">
        <v>65</v>
      </c>
      <c r="BY7" s="9">
        <f t="shared" si="37"/>
        <v>65</v>
      </c>
      <c r="BZ7" s="10">
        <f t="shared" si="38"/>
        <v>325</v>
      </c>
      <c r="CA7" s="26" t="str">
        <f t="shared" si="39"/>
        <v>Excellent</v>
      </c>
      <c r="CB7" s="31" t="str">
        <f>[1]ADMIN!$K$24</f>
        <v>OUEDRAOGO K.</v>
      </c>
      <c r="CC7" s="51">
        <f t="shared" si="40"/>
        <v>2109</v>
      </c>
      <c r="CD7" s="34">
        <f t="shared" si="41"/>
        <v>105.45</v>
      </c>
      <c r="CE7" s="24">
        <v>180</v>
      </c>
      <c r="CF7" s="8">
        <v>123</v>
      </c>
      <c r="CG7" s="9">
        <f t="shared" si="42"/>
        <v>157.19999999999999</v>
      </c>
      <c r="CH7" s="13">
        <f t="shared" si="43"/>
        <v>1100.3999999999999</v>
      </c>
      <c r="CI7" s="25" t="str">
        <f t="shared" si="44"/>
        <v>Excellent</v>
      </c>
      <c r="CJ7" s="31" t="str">
        <f>[1]ADMIN!$K$27</f>
        <v>OUATTARA Ar.</v>
      </c>
      <c r="CK7" s="24">
        <v>180</v>
      </c>
      <c r="CL7" s="8">
        <v>123</v>
      </c>
      <c r="CM7" s="9">
        <f t="shared" si="45"/>
        <v>157.19999999999999</v>
      </c>
      <c r="CN7" s="13">
        <f t="shared" si="46"/>
        <v>1414.8</v>
      </c>
      <c r="CO7" s="59" t="str">
        <f t="shared" si="47"/>
        <v>Excellent</v>
      </c>
      <c r="CP7" s="32" t="str">
        <f>[1]ADMIN!$K$29</f>
        <v>SORE</v>
      </c>
      <c r="CQ7" s="33">
        <f t="shared" si="48"/>
        <v>2515.1999999999998</v>
      </c>
      <c r="CR7" s="34">
        <f t="shared" si="49"/>
        <v>157.19999999999999</v>
      </c>
      <c r="CS7" s="24">
        <v>180</v>
      </c>
      <c r="CT7" s="8">
        <v>123</v>
      </c>
      <c r="CU7" s="48">
        <f t="shared" si="50"/>
        <v>157.19999999999999</v>
      </c>
      <c r="CV7" s="48">
        <f t="shared" si="51"/>
        <v>314.39999999999998</v>
      </c>
      <c r="CY7" s="116"/>
      <c r="CZ7" s="85" t="str">
        <f>A7</f>
        <v>gkikzlpaz</v>
      </c>
      <c r="DA7" s="35" t="str">
        <f>B7</f>
        <v>12A-05</v>
      </c>
      <c r="DB7" s="35" t="str">
        <f>C7</f>
        <v>12/08/2002 à Zones 5</v>
      </c>
      <c r="DC7" s="49">
        <f>D7</f>
        <v>22679</v>
      </c>
      <c r="DD7" s="37" t="str">
        <f>E7</f>
        <v>ROUGE</v>
      </c>
      <c r="DE7" s="50">
        <f>FEUIL1!$K$2</f>
        <v>60</v>
      </c>
      <c r="DF7" s="21"/>
      <c r="DG7" s="20">
        <f t="shared" si="52"/>
        <v>4244.3999999999996</v>
      </c>
      <c r="DH7" s="22">
        <f t="shared" si="8"/>
        <v>70.739999999999995</v>
      </c>
      <c r="DI7" s="20" t="str">
        <f t="shared" si="53"/>
        <v>3e</v>
      </c>
      <c r="DJ7" s="20" t="str">
        <f t="shared" si="54"/>
        <v>Excellent</v>
      </c>
      <c r="DK7" s="22">
        <f t="shared" si="55"/>
        <v>70.739999999999995</v>
      </c>
      <c r="DL7" s="24">
        <v>180</v>
      </c>
      <c r="DM7" s="8">
        <v>123</v>
      </c>
      <c r="DN7" s="9">
        <f t="shared" si="56"/>
        <v>157.19999999999999</v>
      </c>
      <c r="DO7" s="9">
        <f t="shared" si="57"/>
        <v>786</v>
      </c>
      <c r="DP7" s="26" t="str">
        <f t="shared" si="58"/>
        <v>Excellent</v>
      </c>
      <c r="DQ7" s="31" t="str">
        <f>[1]ADMIN!$K$22</f>
        <v>SOME K. Cl</v>
      </c>
      <c r="DR7" s="24">
        <v>180</v>
      </c>
      <c r="DS7" s="8">
        <v>123</v>
      </c>
      <c r="DT7" s="9">
        <f t="shared" si="59"/>
        <v>157.19999999999999</v>
      </c>
      <c r="DU7" s="7">
        <f t="shared" si="60"/>
        <v>1572</v>
      </c>
      <c r="DV7" s="25" t="str">
        <f t="shared" si="61"/>
        <v>Excellent</v>
      </c>
      <c r="DW7" s="26" t="str">
        <f>[1]ADMIN!$K$23</f>
        <v>OUEDRAOGO A.</v>
      </c>
      <c r="DX7" s="24">
        <v>180</v>
      </c>
      <c r="DY7" s="8">
        <v>123</v>
      </c>
      <c r="DZ7" s="9">
        <f t="shared" si="62"/>
        <v>157.19999999999999</v>
      </c>
      <c r="EA7" s="9">
        <f t="shared" si="63"/>
        <v>786</v>
      </c>
      <c r="EB7" s="26" t="str">
        <f t="shared" si="64"/>
        <v>Excellent</v>
      </c>
      <c r="EC7" s="31" t="str">
        <f>[1]ADMIN!$K$24</f>
        <v>OUEDRAOGO K.</v>
      </c>
      <c r="ED7" s="51">
        <f t="shared" si="65"/>
        <v>3144</v>
      </c>
      <c r="EE7" s="52">
        <f t="shared" si="66"/>
        <v>157.19999999999999</v>
      </c>
      <c r="EF7" s="8">
        <v>180</v>
      </c>
      <c r="EG7" s="8">
        <v>123</v>
      </c>
      <c r="EH7" s="9">
        <f t="shared" si="67"/>
        <v>157.19999999999999</v>
      </c>
      <c r="EI7" s="9">
        <f t="shared" si="68"/>
        <v>1100.3999999999999</v>
      </c>
    </row>
    <row r="8" spans="1:139" ht="15.75" customHeight="1" thickBot="1" x14ac:dyDescent="0.45">
      <c r="A8" s="60" t="str">
        <f>FEUIL1!B8</f>
        <v>gd,dfkzollz</v>
      </c>
      <c r="B8" s="61" t="str">
        <f>FEUIL1!C8</f>
        <v>12A-06</v>
      </c>
      <c r="C8" s="62" t="str">
        <f>FEUIL1!D8</f>
        <v>12/08/2002 à Zones 6</v>
      </c>
      <c r="D8" s="63">
        <f>FEUIL1!E8</f>
        <v>22680</v>
      </c>
      <c r="E8" s="64" t="str">
        <f>FEUIL1!F8</f>
        <v>VERT</v>
      </c>
      <c r="F8" s="20">
        <f>FEUIL1!$K$2</f>
        <v>60</v>
      </c>
      <c r="G8" s="21">
        <v>0</v>
      </c>
      <c r="H8" s="22">
        <f>(AE8+AS8)-G8</f>
        <v>542.19749999999999</v>
      </c>
      <c r="I8" s="22">
        <f t="shared" si="3"/>
        <v>9.036624999999999</v>
      </c>
      <c r="J8" s="20" t="str">
        <f t="shared" si="4"/>
        <v>1e</v>
      </c>
      <c r="K8" s="20" t="str">
        <f t="shared" si="9"/>
        <v>Insuffisant</v>
      </c>
      <c r="L8" s="24">
        <v>16</v>
      </c>
      <c r="M8" s="8">
        <v>15</v>
      </c>
      <c r="N8" s="9">
        <f t="shared" si="10"/>
        <v>15.6</v>
      </c>
      <c r="O8" s="10">
        <f t="shared" si="11"/>
        <v>78</v>
      </c>
      <c r="P8" s="25" t="str">
        <f t="shared" si="12"/>
        <v xml:space="preserve"> bien</v>
      </c>
      <c r="Q8" s="26" t="str">
        <f>[1]ADMIN!$K$22</f>
        <v>SOME K. Cl</v>
      </c>
      <c r="R8" s="8">
        <v>15</v>
      </c>
      <c r="S8" s="58">
        <v>648</v>
      </c>
      <c r="T8" s="9">
        <f t="shared" si="13"/>
        <v>268.2</v>
      </c>
      <c r="U8" s="9">
        <f t="shared" si="14"/>
        <v>2682</v>
      </c>
      <c r="V8" s="26" t="str">
        <f t="shared" si="15"/>
        <v>Excellent</v>
      </c>
      <c r="W8" s="28" t="str">
        <f>[1]ADMIN!$K$23</f>
        <v>OUEDRAOGO A.</v>
      </c>
      <c r="X8" s="58">
        <v>648</v>
      </c>
      <c r="Y8" s="58">
        <v>648</v>
      </c>
      <c r="Z8" s="9">
        <f t="shared" si="16"/>
        <v>648</v>
      </c>
      <c r="AA8" s="10">
        <f t="shared" si="17"/>
        <v>3240</v>
      </c>
      <c r="AB8" s="25" t="str">
        <f t="shared" si="18"/>
        <v>Excellent</v>
      </c>
      <c r="AC8" s="26" t="str">
        <f>[1]ADMIN!$K$24</f>
        <v>OUEDRAOGO K.</v>
      </c>
      <c r="AD8" s="9">
        <f t="shared" si="5"/>
        <v>6000</v>
      </c>
      <c r="AE8" s="29">
        <f t="shared" si="19"/>
        <v>300</v>
      </c>
      <c r="AF8" s="24">
        <v>16</v>
      </c>
      <c r="AG8" s="8">
        <v>15</v>
      </c>
      <c r="AH8" s="9">
        <f t="shared" si="20"/>
        <v>15.6</v>
      </c>
      <c r="AI8" s="10">
        <f t="shared" si="21"/>
        <v>109.2</v>
      </c>
      <c r="AJ8" s="25" t="str">
        <f t="shared" si="22"/>
        <v xml:space="preserve"> bien</v>
      </c>
      <c r="AK8" s="40" t="s">
        <v>89</v>
      </c>
      <c r="AL8" s="24">
        <v>123</v>
      </c>
      <c r="AM8" s="8">
        <v>861.6</v>
      </c>
      <c r="AN8" s="9">
        <f t="shared" si="23"/>
        <v>418.44000000000005</v>
      </c>
      <c r="AO8" s="30">
        <f t="shared" si="24"/>
        <v>3765.9600000000005</v>
      </c>
      <c r="AP8" s="31" t="str">
        <f t="shared" si="25"/>
        <v>Excellent</v>
      </c>
      <c r="AQ8" s="46" t="s">
        <v>90</v>
      </c>
      <c r="AR8" s="33">
        <f t="shared" si="26"/>
        <v>3875.1600000000003</v>
      </c>
      <c r="AS8" s="115">
        <f t="shared" si="27"/>
        <v>242.19750000000002</v>
      </c>
      <c r="AW8" s="116"/>
      <c r="AX8" s="85" t="str">
        <f>A8</f>
        <v>gd,dfkzollz</v>
      </c>
      <c r="AY8" s="35" t="str">
        <f>B8</f>
        <v>12A-06</v>
      </c>
      <c r="AZ8" s="35" t="str">
        <f>C8</f>
        <v>12/08/2002 à Zones 6</v>
      </c>
      <c r="BA8" s="36">
        <f>D8</f>
        <v>22680</v>
      </c>
      <c r="BB8" s="37" t="str">
        <f>E8</f>
        <v>VERT</v>
      </c>
      <c r="BC8" s="20">
        <f>[1]ADMIN!$J$22</f>
        <v>21</v>
      </c>
      <c r="BD8" s="21"/>
      <c r="BE8" s="20">
        <f t="shared" si="6"/>
        <v>6280.8</v>
      </c>
      <c r="BF8" s="22">
        <f t="shared" si="28"/>
        <v>299.08571428571429</v>
      </c>
      <c r="BG8" s="20" t="str">
        <f t="shared" si="7"/>
        <v>1e</v>
      </c>
      <c r="BH8" s="20" t="str">
        <f t="shared" si="29"/>
        <v>Excellent</v>
      </c>
      <c r="BI8" s="23">
        <f t="shared" si="30"/>
        <v>299.08571428571429</v>
      </c>
      <c r="BJ8" s="38" t="e">
        <f>#REF!</f>
        <v>#REF!</v>
      </c>
      <c r="BK8" s="24">
        <v>16</v>
      </c>
      <c r="BL8" s="8">
        <v>15</v>
      </c>
      <c r="BM8" s="9">
        <f t="shared" si="69"/>
        <v>15.6</v>
      </c>
      <c r="BN8" s="10">
        <f t="shared" si="32"/>
        <v>78</v>
      </c>
      <c r="BO8" s="25" t="str">
        <f t="shared" si="33"/>
        <v xml:space="preserve"> bien</v>
      </c>
      <c r="BP8" s="26" t="str">
        <f>[1]ADMIN!$K$22</f>
        <v>SOME K. Cl</v>
      </c>
      <c r="BQ8" s="8">
        <v>15</v>
      </c>
      <c r="BR8" s="58">
        <v>648</v>
      </c>
      <c r="BS8" s="9">
        <f t="shared" si="70"/>
        <v>268.2</v>
      </c>
      <c r="BT8" s="9">
        <f t="shared" si="35"/>
        <v>2682</v>
      </c>
      <c r="BU8" s="26" t="str">
        <f t="shared" si="36"/>
        <v>Excellent</v>
      </c>
      <c r="BV8" s="28" t="str">
        <f>[1]ADMIN!$K$23</f>
        <v>OUEDRAOGO A.</v>
      </c>
      <c r="BW8" s="58">
        <v>648</v>
      </c>
      <c r="BX8" s="58">
        <v>648</v>
      </c>
      <c r="BY8" s="9">
        <f t="shared" si="37"/>
        <v>648</v>
      </c>
      <c r="BZ8" s="10">
        <f t="shared" si="38"/>
        <v>3240</v>
      </c>
      <c r="CA8" s="26" t="str">
        <f t="shared" si="39"/>
        <v>Excellent</v>
      </c>
      <c r="CB8" s="31" t="str">
        <f>[1]ADMIN!$K$24</f>
        <v>OUEDRAOGO K.</v>
      </c>
      <c r="CC8" s="51">
        <f t="shared" si="40"/>
        <v>6000</v>
      </c>
      <c r="CD8" s="34">
        <f t="shared" si="41"/>
        <v>300</v>
      </c>
      <c r="CE8" s="24">
        <v>16</v>
      </c>
      <c r="CF8" s="8">
        <v>15</v>
      </c>
      <c r="CG8" s="9">
        <f t="shared" si="42"/>
        <v>15.6</v>
      </c>
      <c r="CH8" s="13">
        <f t="shared" si="43"/>
        <v>109.2</v>
      </c>
      <c r="CI8" s="25" t="str">
        <f t="shared" si="44"/>
        <v xml:space="preserve"> bien</v>
      </c>
      <c r="CJ8" s="31" t="str">
        <f>[1]ADMIN!$K$27</f>
        <v>OUATTARA Ar.</v>
      </c>
      <c r="CK8" s="24">
        <v>16</v>
      </c>
      <c r="CL8" s="8">
        <v>15</v>
      </c>
      <c r="CM8" s="9">
        <f t="shared" si="45"/>
        <v>15.6</v>
      </c>
      <c r="CN8" s="13">
        <f t="shared" si="46"/>
        <v>140.4</v>
      </c>
      <c r="CO8" s="59" t="str">
        <f t="shared" si="47"/>
        <v xml:space="preserve"> bien</v>
      </c>
      <c r="CP8" s="32" t="str">
        <f>[1]ADMIN!$K$29</f>
        <v>SORE</v>
      </c>
      <c r="CQ8" s="33">
        <f t="shared" si="48"/>
        <v>249.60000000000002</v>
      </c>
      <c r="CR8" s="34">
        <f t="shared" si="49"/>
        <v>15.600000000000001</v>
      </c>
      <c r="CS8" s="24">
        <v>16</v>
      </c>
      <c r="CT8" s="8">
        <v>15</v>
      </c>
      <c r="CU8" s="48">
        <f t="shared" si="50"/>
        <v>15.6</v>
      </c>
      <c r="CV8" s="48">
        <f t="shared" si="51"/>
        <v>31.2</v>
      </c>
      <c r="CY8" s="116"/>
      <c r="CZ8" s="85" t="str">
        <f>A8</f>
        <v>gd,dfkzollz</v>
      </c>
      <c r="DA8" s="35" t="str">
        <f>B8</f>
        <v>12A-06</v>
      </c>
      <c r="DB8" s="35" t="str">
        <f>C8</f>
        <v>12/08/2002 à Zones 6</v>
      </c>
      <c r="DC8" s="49">
        <f>D8</f>
        <v>22680</v>
      </c>
      <c r="DD8" s="37" t="str">
        <f>E8</f>
        <v>VERT</v>
      </c>
      <c r="DE8" s="50">
        <f>FEUIL1!$K$2</f>
        <v>60</v>
      </c>
      <c r="DF8" s="21"/>
      <c r="DG8" s="20">
        <f t="shared" si="52"/>
        <v>421.2</v>
      </c>
      <c r="DH8" s="22">
        <f t="shared" si="8"/>
        <v>7.02</v>
      </c>
      <c r="DI8" s="20" t="str">
        <f t="shared" si="53"/>
        <v>9e</v>
      </c>
      <c r="DJ8" s="20" t="str">
        <f t="shared" si="54"/>
        <v>Faible</v>
      </c>
      <c r="DK8" s="22">
        <f t="shared" si="55"/>
        <v>7.02</v>
      </c>
      <c r="DL8" s="24">
        <v>16</v>
      </c>
      <c r="DM8" s="8">
        <v>15</v>
      </c>
      <c r="DN8" s="9">
        <f t="shared" si="56"/>
        <v>15.6</v>
      </c>
      <c r="DO8" s="9">
        <f t="shared" si="57"/>
        <v>78</v>
      </c>
      <c r="DP8" s="26" t="str">
        <f t="shared" si="58"/>
        <v xml:space="preserve"> bien</v>
      </c>
      <c r="DQ8" s="31" t="str">
        <f>[1]ADMIN!$K$22</f>
        <v>SOME K. Cl</v>
      </c>
      <c r="DR8" s="24">
        <v>16</v>
      </c>
      <c r="DS8" s="8">
        <v>15</v>
      </c>
      <c r="DT8" s="9">
        <f t="shared" si="59"/>
        <v>15.6</v>
      </c>
      <c r="DU8" s="7">
        <f t="shared" si="60"/>
        <v>156</v>
      </c>
      <c r="DV8" s="25" t="str">
        <f t="shared" si="61"/>
        <v xml:space="preserve"> bien</v>
      </c>
      <c r="DW8" s="26" t="str">
        <f>[1]ADMIN!$K$23</f>
        <v>OUEDRAOGO A.</v>
      </c>
      <c r="DX8" s="24">
        <v>16</v>
      </c>
      <c r="DY8" s="8">
        <v>15</v>
      </c>
      <c r="DZ8" s="9">
        <f t="shared" si="62"/>
        <v>15.6</v>
      </c>
      <c r="EA8" s="9">
        <f t="shared" si="63"/>
        <v>78</v>
      </c>
      <c r="EB8" s="26" t="str">
        <f t="shared" si="64"/>
        <v xml:space="preserve"> bien</v>
      </c>
      <c r="EC8" s="31" t="str">
        <f>[1]ADMIN!$K$24</f>
        <v>OUEDRAOGO K.</v>
      </c>
      <c r="ED8" s="51">
        <f t="shared" si="65"/>
        <v>312</v>
      </c>
      <c r="EE8" s="52">
        <f t="shared" si="66"/>
        <v>15.6</v>
      </c>
      <c r="EF8" s="8">
        <v>16</v>
      </c>
      <c r="EG8" s="8">
        <v>15</v>
      </c>
      <c r="EH8" s="9">
        <f t="shared" si="67"/>
        <v>15.6</v>
      </c>
      <c r="EI8" s="9">
        <f t="shared" si="68"/>
        <v>109.2</v>
      </c>
    </row>
    <row r="9" spans="1:139" ht="15.75" customHeight="1" thickBot="1" x14ac:dyDescent="0.45">
      <c r="A9" s="60" t="str">
        <f>FEUIL1!B9</f>
        <v>hkele</v>
      </c>
      <c r="B9" s="61" t="str">
        <f>FEUIL1!C9</f>
        <v>12A-07</v>
      </c>
      <c r="C9" s="62" t="str">
        <f>FEUIL1!D9</f>
        <v>12/08/2002 à Zones 7</v>
      </c>
      <c r="D9" s="63">
        <f>FEUIL1!E9</f>
        <v>22681</v>
      </c>
      <c r="E9" s="64" t="str">
        <f>FEUIL1!F9</f>
        <v>VERT</v>
      </c>
      <c r="F9" s="20">
        <f>FEUIL1!$K$2</f>
        <v>60</v>
      </c>
      <c r="G9" s="21">
        <v>0</v>
      </c>
      <c r="H9" s="22">
        <f>(AE9+AS9)-G9</f>
        <v>257.88249999999999</v>
      </c>
      <c r="I9" s="22">
        <f t="shared" si="3"/>
        <v>4.2980416666666663</v>
      </c>
      <c r="J9" s="20" t="str">
        <f t="shared" si="4"/>
        <v>2e</v>
      </c>
      <c r="K9" s="20" t="str">
        <f t="shared" si="9"/>
        <v>Très faible</v>
      </c>
      <c r="L9" s="24">
        <v>76</v>
      </c>
      <c r="M9" s="8">
        <v>74</v>
      </c>
      <c r="N9" s="9">
        <f t="shared" si="10"/>
        <v>75.2</v>
      </c>
      <c r="O9" s="10">
        <f t="shared" si="11"/>
        <v>376</v>
      </c>
      <c r="P9" s="25" t="str">
        <f t="shared" si="12"/>
        <v>Excellent</v>
      </c>
      <c r="Q9" s="26" t="str">
        <f>[1]ADMIN!$K$22</f>
        <v>SOME K. Cl</v>
      </c>
      <c r="R9" s="8">
        <v>74</v>
      </c>
      <c r="S9" s="58">
        <v>132</v>
      </c>
      <c r="T9" s="9">
        <f t="shared" si="13"/>
        <v>97.2</v>
      </c>
      <c r="U9" s="9">
        <f t="shared" si="14"/>
        <v>972</v>
      </c>
      <c r="V9" s="26" t="str">
        <f t="shared" si="15"/>
        <v>Excellent</v>
      </c>
      <c r="W9" s="28" t="str">
        <f>[1]ADMIN!$K$23</f>
        <v>OUEDRAOGO A.</v>
      </c>
      <c r="X9" s="58">
        <v>132</v>
      </c>
      <c r="Y9" s="58">
        <v>132</v>
      </c>
      <c r="Z9" s="9">
        <f t="shared" si="16"/>
        <v>132</v>
      </c>
      <c r="AA9" s="10">
        <f t="shared" si="17"/>
        <v>660</v>
      </c>
      <c r="AB9" s="25" t="str">
        <f t="shared" si="18"/>
        <v>Excellent</v>
      </c>
      <c r="AC9" s="26" t="str">
        <f>[1]ADMIN!$K$24</f>
        <v>OUEDRAOGO K.</v>
      </c>
      <c r="AD9" s="9">
        <f t="shared" si="5"/>
        <v>2008</v>
      </c>
      <c r="AE9" s="29">
        <f t="shared" si="19"/>
        <v>100.4</v>
      </c>
      <c r="AF9" s="24">
        <v>76</v>
      </c>
      <c r="AG9" s="8">
        <v>74</v>
      </c>
      <c r="AH9" s="9">
        <f t="shared" si="20"/>
        <v>75.2</v>
      </c>
      <c r="AI9" s="10">
        <f t="shared" si="21"/>
        <v>526.4</v>
      </c>
      <c r="AJ9" s="25" t="str">
        <f t="shared" si="22"/>
        <v>Excellent</v>
      </c>
      <c r="AK9" s="40" t="s">
        <v>89</v>
      </c>
      <c r="AL9" s="24">
        <v>345</v>
      </c>
      <c r="AM9" s="8">
        <v>36.200000000000003</v>
      </c>
      <c r="AN9" s="9">
        <f t="shared" si="23"/>
        <v>221.48</v>
      </c>
      <c r="AO9" s="30">
        <f t="shared" si="24"/>
        <v>1993.32</v>
      </c>
      <c r="AP9" s="31" t="str">
        <f t="shared" si="25"/>
        <v>Excellent</v>
      </c>
      <c r="AQ9" s="46" t="s">
        <v>90</v>
      </c>
      <c r="AR9" s="33">
        <f t="shared" si="26"/>
        <v>2519.7199999999998</v>
      </c>
      <c r="AS9" s="115">
        <f t="shared" si="27"/>
        <v>157.48249999999999</v>
      </c>
      <c r="AW9" s="116"/>
      <c r="AX9" s="85" t="str">
        <f>A9</f>
        <v>hkele</v>
      </c>
      <c r="AY9" s="35" t="str">
        <f>B9</f>
        <v>12A-07</v>
      </c>
      <c r="AZ9" s="35" t="str">
        <f>C9</f>
        <v>12/08/2002 à Zones 7</v>
      </c>
      <c r="BA9" s="36">
        <f>D9</f>
        <v>22681</v>
      </c>
      <c r="BB9" s="37" t="str">
        <f>E9</f>
        <v>VERT</v>
      </c>
      <c r="BC9" s="20">
        <f>[1]ADMIN!$J$22</f>
        <v>21</v>
      </c>
      <c r="BD9" s="21"/>
      <c r="BE9" s="20">
        <f t="shared" si="6"/>
        <v>3361.6</v>
      </c>
      <c r="BF9" s="22">
        <f t="shared" si="28"/>
        <v>160.07619047619048</v>
      </c>
      <c r="BG9" s="20" t="str">
        <f t="shared" si="7"/>
        <v>8e</v>
      </c>
      <c r="BH9" s="20" t="str">
        <f t="shared" si="29"/>
        <v>Excellent</v>
      </c>
      <c r="BI9" s="23">
        <f t="shared" si="30"/>
        <v>160.07619047619048</v>
      </c>
      <c r="BJ9" s="38" t="e">
        <f>#REF!</f>
        <v>#REF!</v>
      </c>
      <c r="BK9" s="24">
        <v>76</v>
      </c>
      <c r="BL9" s="8">
        <v>74</v>
      </c>
      <c r="BM9" s="9">
        <f t="shared" si="69"/>
        <v>75.2</v>
      </c>
      <c r="BN9" s="10">
        <f t="shared" si="32"/>
        <v>376</v>
      </c>
      <c r="BO9" s="25" t="str">
        <f t="shared" si="33"/>
        <v>Excellent</v>
      </c>
      <c r="BP9" s="26" t="str">
        <f>[1]ADMIN!$K$22</f>
        <v>SOME K. Cl</v>
      </c>
      <c r="BQ9" s="8">
        <v>74</v>
      </c>
      <c r="BR9" s="58">
        <v>132</v>
      </c>
      <c r="BS9" s="9">
        <f t="shared" si="70"/>
        <v>97.2</v>
      </c>
      <c r="BT9" s="9">
        <f t="shared" si="35"/>
        <v>972</v>
      </c>
      <c r="BU9" s="26" t="str">
        <f t="shared" si="36"/>
        <v>Excellent</v>
      </c>
      <c r="BV9" s="28" t="str">
        <f>[1]ADMIN!$K$23</f>
        <v>OUEDRAOGO A.</v>
      </c>
      <c r="BW9" s="58">
        <v>132</v>
      </c>
      <c r="BX9" s="58">
        <v>132</v>
      </c>
      <c r="BY9" s="9">
        <f t="shared" si="37"/>
        <v>132</v>
      </c>
      <c r="BZ9" s="10">
        <f t="shared" si="38"/>
        <v>660</v>
      </c>
      <c r="CA9" s="26" t="str">
        <f t="shared" si="39"/>
        <v>Excellent</v>
      </c>
      <c r="CB9" s="31" t="str">
        <f>[1]ADMIN!$K$24</f>
        <v>OUEDRAOGO K.</v>
      </c>
      <c r="CC9" s="51">
        <f t="shared" si="40"/>
        <v>2008</v>
      </c>
      <c r="CD9" s="34">
        <f t="shared" si="41"/>
        <v>100.4</v>
      </c>
      <c r="CE9" s="24">
        <v>76</v>
      </c>
      <c r="CF9" s="8">
        <v>74</v>
      </c>
      <c r="CG9" s="9">
        <f t="shared" si="42"/>
        <v>75.2</v>
      </c>
      <c r="CH9" s="13">
        <f t="shared" si="43"/>
        <v>526.4</v>
      </c>
      <c r="CI9" s="25" t="str">
        <f t="shared" si="44"/>
        <v>Excellent</v>
      </c>
      <c r="CJ9" s="31" t="str">
        <f>[1]ADMIN!$K$27</f>
        <v>OUATTARA Ar.</v>
      </c>
      <c r="CK9" s="24">
        <v>76</v>
      </c>
      <c r="CL9" s="8">
        <v>74</v>
      </c>
      <c r="CM9" s="9">
        <f t="shared" si="45"/>
        <v>75.2</v>
      </c>
      <c r="CN9" s="13">
        <f t="shared" si="46"/>
        <v>676.80000000000007</v>
      </c>
      <c r="CO9" s="59" t="str">
        <f t="shared" si="47"/>
        <v>Excellent</v>
      </c>
      <c r="CP9" s="32" t="str">
        <f>[1]ADMIN!$K$29</f>
        <v>SORE</v>
      </c>
      <c r="CQ9" s="33">
        <f t="shared" si="48"/>
        <v>1203.2</v>
      </c>
      <c r="CR9" s="34">
        <f t="shared" si="49"/>
        <v>75.2</v>
      </c>
      <c r="CS9" s="24">
        <v>76</v>
      </c>
      <c r="CT9" s="8">
        <v>74</v>
      </c>
      <c r="CU9" s="48">
        <f t="shared" si="50"/>
        <v>75.2</v>
      </c>
      <c r="CV9" s="48">
        <f t="shared" si="51"/>
        <v>150.4</v>
      </c>
      <c r="CY9" s="116"/>
      <c r="CZ9" s="85" t="str">
        <f>A9</f>
        <v>hkele</v>
      </c>
      <c r="DA9" s="35" t="str">
        <f>B9</f>
        <v>12A-07</v>
      </c>
      <c r="DB9" s="35" t="str">
        <f>C9</f>
        <v>12/08/2002 à Zones 7</v>
      </c>
      <c r="DC9" s="49">
        <f>D9</f>
        <v>22681</v>
      </c>
      <c r="DD9" s="37" t="str">
        <f>E9</f>
        <v>VERT</v>
      </c>
      <c r="DE9" s="50">
        <f>FEUIL1!$K$2</f>
        <v>60</v>
      </c>
      <c r="DF9" s="21"/>
      <c r="DG9" s="20">
        <f t="shared" si="52"/>
        <v>2030.4</v>
      </c>
      <c r="DH9" s="22">
        <f t="shared" si="8"/>
        <v>33.840000000000003</v>
      </c>
      <c r="DI9" s="20" t="str">
        <f t="shared" si="53"/>
        <v>7e</v>
      </c>
      <c r="DJ9" s="20" t="str">
        <f t="shared" si="54"/>
        <v>Excellent</v>
      </c>
      <c r="DK9" s="22">
        <f t="shared" si="55"/>
        <v>33.840000000000003</v>
      </c>
      <c r="DL9" s="24">
        <v>76</v>
      </c>
      <c r="DM9" s="8">
        <v>74</v>
      </c>
      <c r="DN9" s="9">
        <f t="shared" si="56"/>
        <v>75.2</v>
      </c>
      <c r="DO9" s="9">
        <f t="shared" si="57"/>
        <v>376</v>
      </c>
      <c r="DP9" s="26" t="str">
        <f t="shared" si="58"/>
        <v>Excellent</v>
      </c>
      <c r="DQ9" s="31" t="str">
        <f>[1]ADMIN!$K$22</f>
        <v>SOME K. Cl</v>
      </c>
      <c r="DR9" s="24">
        <v>76</v>
      </c>
      <c r="DS9" s="8">
        <v>74</v>
      </c>
      <c r="DT9" s="9">
        <f t="shared" si="59"/>
        <v>75.2</v>
      </c>
      <c r="DU9" s="7">
        <f t="shared" si="60"/>
        <v>752</v>
      </c>
      <c r="DV9" s="25" t="str">
        <f t="shared" si="61"/>
        <v>Excellent</v>
      </c>
      <c r="DW9" s="26" t="str">
        <f>[1]ADMIN!$K$23</f>
        <v>OUEDRAOGO A.</v>
      </c>
      <c r="DX9" s="24">
        <v>76</v>
      </c>
      <c r="DY9" s="8">
        <v>74</v>
      </c>
      <c r="DZ9" s="9">
        <f t="shared" si="62"/>
        <v>75.2</v>
      </c>
      <c r="EA9" s="9">
        <f t="shared" si="63"/>
        <v>376</v>
      </c>
      <c r="EB9" s="26" t="str">
        <f t="shared" si="64"/>
        <v>Excellent</v>
      </c>
      <c r="EC9" s="31" t="str">
        <f>[1]ADMIN!$K$24</f>
        <v>OUEDRAOGO K.</v>
      </c>
      <c r="ED9" s="51">
        <f t="shared" si="65"/>
        <v>1504</v>
      </c>
      <c r="EE9" s="52">
        <f t="shared" si="66"/>
        <v>75.2</v>
      </c>
      <c r="EF9" s="8">
        <v>76</v>
      </c>
      <c r="EG9" s="8">
        <v>74</v>
      </c>
      <c r="EH9" s="9">
        <f t="shared" si="67"/>
        <v>75.2</v>
      </c>
      <c r="EI9" s="9">
        <f t="shared" si="68"/>
        <v>526.4</v>
      </c>
    </row>
    <row r="10" spans="1:139" ht="15.75" customHeight="1" x14ac:dyDescent="0.4">
      <c r="A10" s="65" t="str">
        <f>FEUIL1!B10</f>
        <v>jfkflf</v>
      </c>
      <c r="B10" s="16" t="str">
        <f>FEUIL1!C10</f>
        <v>12A-08</v>
      </c>
      <c r="C10" s="17" t="str">
        <f>FEUIL1!D10</f>
        <v>12/08/2002 à Zones 8</v>
      </c>
      <c r="D10" s="18">
        <f>FEUIL1!E10</f>
        <v>22682</v>
      </c>
      <c r="E10" s="66" t="str">
        <f>FEUIL1!F10</f>
        <v>NOIR</v>
      </c>
      <c r="F10" s="20">
        <f>FEUIL1!$K$2</f>
        <v>60</v>
      </c>
      <c r="G10" s="21">
        <v>0</v>
      </c>
      <c r="H10" s="22">
        <f>(AE10+AS10)-G10</f>
        <v>179.26</v>
      </c>
      <c r="I10" s="22">
        <f t="shared" si="3"/>
        <v>2.9876666666666667</v>
      </c>
      <c r="J10" s="20" t="str">
        <f t="shared" si="4"/>
        <v>6e</v>
      </c>
      <c r="K10" s="20" t="str">
        <f t="shared" si="9"/>
        <v>Très faible</v>
      </c>
      <c r="L10" s="24">
        <v>278</v>
      </c>
      <c r="M10" s="8">
        <v>62</v>
      </c>
      <c r="N10" s="9">
        <f t="shared" si="10"/>
        <v>191.6</v>
      </c>
      <c r="O10" s="10">
        <f t="shared" si="11"/>
        <v>958</v>
      </c>
      <c r="P10" s="25" t="str">
        <f t="shared" si="12"/>
        <v>Excellent</v>
      </c>
      <c r="Q10" s="26" t="str">
        <f>[1]ADMIN!$K$22</f>
        <v>SOME K. Cl</v>
      </c>
      <c r="R10" s="8">
        <v>62</v>
      </c>
      <c r="S10" s="58">
        <v>15</v>
      </c>
      <c r="T10" s="9">
        <f t="shared" si="13"/>
        <v>43.199999999999996</v>
      </c>
      <c r="U10" s="9">
        <f t="shared" si="14"/>
        <v>431.99999999999994</v>
      </c>
      <c r="V10" s="26" t="str">
        <f t="shared" si="15"/>
        <v>Excellent</v>
      </c>
      <c r="W10" s="28" t="str">
        <f>[1]ADMIN!$K$23</f>
        <v>OUEDRAOGO A.</v>
      </c>
      <c r="X10" s="58">
        <v>15</v>
      </c>
      <c r="Y10" s="58">
        <v>15</v>
      </c>
      <c r="Z10" s="9">
        <f t="shared" si="16"/>
        <v>15</v>
      </c>
      <c r="AA10" s="10">
        <f t="shared" si="17"/>
        <v>75</v>
      </c>
      <c r="AB10" s="25" t="str">
        <f t="shared" si="18"/>
        <v xml:space="preserve"> bien</v>
      </c>
      <c r="AC10" s="26" t="str">
        <f>[1]ADMIN!$K$24</f>
        <v>OUEDRAOGO K.</v>
      </c>
      <c r="AD10" s="9">
        <f t="shared" si="5"/>
        <v>1465</v>
      </c>
      <c r="AE10" s="29">
        <f t="shared" si="19"/>
        <v>73.25</v>
      </c>
      <c r="AF10" s="24">
        <v>278</v>
      </c>
      <c r="AG10" s="8">
        <v>62</v>
      </c>
      <c r="AH10" s="9">
        <f t="shared" si="20"/>
        <v>191.6</v>
      </c>
      <c r="AI10" s="10">
        <f t="shared" si="21"/>
        <v>1341.2</v>
      </c>
      <c r="AJ10" s="25" t="str">
        <f t="shared" si="22"/>
        <v>Excellent</v>
      </c>
      <c r="AK10" s="40" t="s">
        <v>89</v>
      </c>
      <c r="AL10" s="24">
        <v>0</v>
      </c>
      <c r="AM10" s="8">
        <v>98.6</v>
      </c>
      <c r="AN10" s="9">
        <f t="shared" si="23"/>
        <v>39.44</v>
      </c>
      <c r="AO10" s="30">
        <f t="shared" si="24"/>
        <v>354.96</v>
      </c>
      <c r="AP10" s="31" t="str">
        <f t="shared" si="25"/>
        <v>Excellent</v>
      </c>
      <c r="AQ10" s="46" t="s">
        <v>90</v>
      </c>
      <c r="AR10" s="33">
        <f t="shared" si="26"/>
        <v>1696.16</v>
      </c>
      <c r="AS10" s="115">
        <f t="shared" si="27"/>
        <v>106.01</v>
      </c>
      <c r="AW10" s="116"/>
      <c r="AX10" s="134" t="str">
        <f>A10</f>
        <v>jfkflf</v>
      </c>
      <c r="AY10" s="135" t="str">
        <f>B10</f>
        <v>12A-08</v>
      </c>
      <c r="AZ10" s="135" t="str">
        <f>C10</f>
        <v>12/08/2002 à Zones 8</v>
      </c>
      <c r="BA10" s="136">
        <f>D10</f>
        <v>22682</v>
      </c>
      <c r="BB10" s="137" t="str">
        <f>E10</f>
        <v>NOIR</v>
      </c>
      <c r="BC10" s="120">
        <f>[1]ADMIN!$J$22</f>
        <v>21</v>
      </c>
      <c r="BD10" s="121"/>
      <c r="BE10" s="120">
        <f t="shared" si="6"/>
        <v>4913.8</v>
      </c>
      <c r="BF10" s="122">
        <f t="shared" si="28"/>
        <v>233.99047619047619</v>
      </c>
      <c r="BG10" s="120" t="str">
        <f t="shared" si="7"/>
        <v>4e</v>
      </c>
      <c r="BH10" s="120" t="str">
        <f t="shared" si="29"/>
        <v>Excellent</v>
      </c>
      <c r="BI10" s="123">
        <f t="shared" si="30"/>
        <v>233.99047619047619</v>
      </c>
      <c r="BJ10" s="138" t="e">
        <f>#REF!</f>
        <v>#REF!</v>
      </c>
      <c r="BK10" s="124">
        <v>278</v>
      </c>
      <c r="BL10" s="125">
        <v>62</v>
      </c>
      <c r="BM10" s="126">
        <f t="shared" si="69"/>
        <v>191.6</v>
      </c>
      <c r="BN10" s="127">
        <f t="shared" si="32"/>
        <v>958</v>
      </c>
      <c r="BO10" s="128" t="str">
        <f t="shared" si="33"/>
        <v>Excellent</v>
      </c>
      <c r="BP10" s="129" t="str">
        <f>[1]ADMIN!$K$22</f>
        <v>SOME K. Cl</v>
      </c>
      <c r="BQ10" s="125">
        <v>62</v>
      </c>
      <c r="BR10" s="130">
        <v>15</v>
      </c>
      <c r="BS10" s="126">
        <f t="shared" si="70"/>
        <v>43.199999999999996</v>
      </c>
      <c r="BT10" s="126">
        <f t="shared" si="35"/>
        <v>431.99999999999994</v>
      </c>
      <c r="BU10" s="129" t="str">
        <f t="shared" si="36"/>
        <v>Excellent</v>
      </c>
      <c r="BV10" s="131" t="str">
        <f>[1]ADMIN!$K$23</f>
        <v>OUEDRAOGO A.</v>
      </c>
      <c r="BW10" s="130">
        <v>15</v>
      </c>
      <c r="BX10" s="130">
        <v>15</v>
      </c>
      <c r="BY10" s="126">
        <f t="shared" si="37"/>
        <v>15</v>
      </c>
      <c r="BZ10" s="127">
        <f t="shared" si="38"/>
        <v>75</v>
      </c>
      <c r="CA10" s="129" t="str">
        <f t="shared" si="39"/>
        <v xml:space="preserve"> bien</v>
      </c>
      <c r="CB10" s="132" t="str">
        <f>[1]ADMIN!$K$24</f>
        <v>OUEDRAOGO K.</v>
      </c>
      <c r="CC10" s="139">
        <f t="shared" si="40"/>
        <v>1465</v>
      </c>
      <c r="CD10" s="140">
        <f t="shared" si="41"/>
        <v>73.25</v>
      </c>
      <c r="CE10" s="124">
        <v>278</v>
      </c>
      <c r="CF10" s="125">
        <v>62</v>
      </c>
      <c r="CG10" s="126">
        <f t="shared" si="42"/>
        <v>191.6</v>
      </c>
      <c r="CH10" s="141">
        <f t="shared" si="43"/>
        <v>1341.2</v>
      </c>
      <c r="CI10" s="128" t="str">
        <f t="shared" si="44"/>
        <v>Excellent</v>
      </c>
      <c r="CJ10" s="132" t="str">
        <f>[1]ADMIN!$K$27</f>
        <v>OUATTARA Ar.</v>
      </c>
      <c r="CK10" s="124">
        <v>278</v>
      </c>
      <c r="CL10" s="125">
        <v>62</v>
      </c>
      <c r="CM10" s="126">
        <f t="shared" si="45"/>
        <v>191.6</v>
      </c>
      <c r="CN10" s="141">
        <f t="shared" si="46"/>
        <v>1724.3999999999999</v>
      </c>
      <c r="CO10" s="142" t="str">
        <f t="shared" si="47"/>
        <v>Excellent</v>
      </c>
      <c r="CP10" s="143" t="str">
        <f>[1]ADMIN!$K$29</f>
        <v>SORE</v>
      </c>
      <c r="CQ10" s="133">
        <f t="shared" si="48"/>
        <v>3065.6</v>
      </c>
      <c r="CR10" s="140">
        <f t="shared" si="49"/>
        <v>191.6</v>
      </c>
      <c r="CS10" s="124">
        <v>278</v>
      </c>
      <c r="CT10" s="125">
        <v>62</v>
      </c>
      <c r="CU10" s="144">
        <f t="shared" si="50"/>
        <v>191.6</v>
      </c>
      <c r="CV10" s="144">
        <f t="shared" si="51"/>
        <v>383.2</v>
      </c>
      <c r="CY10" s="116"/>
      <c r="CZ10" s="134" t="str">
        <f>A10</f>
        <v>jfkflf</v>
      </c>
      <c r="DA10" s="135" t="str">
        <f>B10</f>
        <v>12A-08</v>
      </c>
      <c r="DB10" s="135" t="str">
        <f>C10</f>
        <v>12/08/2002 à Zones 8</v>
      </c>
      <c r="DC10" s="145">
        <f>D10</f>
        <v>22682</v>
      </c>
      <c r="DD10" s="137" t="str">
        <f>E10</f>
        <v>NOIR</v>
      </c>
      <c r="DE10" s="146">
        <f>FEUIL1!$K$2</f>
        <v>60</v>
      </c>
      <c r="DF10" s="121"/>
      <c r="DG10" s="120">
        <f t="shared" si="52"/>
        <v>5173.2</v>
      </c>
      <c r="DH10" s="122">
        <f t="shared" si="8"/>
        <v>86.22</v>
      </c>
      <c r="DI10" s="120" t="str">
        <f t="shared" si="53"/>
        <v>1e</v>
      </c>
      <c r="DJ10" s="120" t="str">
        <f t="shared" si="54"/>
        <v>Excellent</v>
      </c>
      <c r="DK10" s="122">
        <f t="shared" si="55"/>
        <v>86.22</v>
      </c>
      <c r="DL10" s="124">
        <v>278</v>
      </c>
      <c r="DM10" s="125">
        <v>62</v>
      </c>
      <c r="DN10" s="126">
        <f t="shared" si="56"/>
        <v>191.6</v>
      </c>
      <c r="DO10" s="126">
        <f t="shared" si="57"/>
        <v>958</v>
      </c>
      <c r="DP10" s="129" t="str">
        <f t="shared" si="58"/>
        <v>Excellent</v>
      </c>
      <c r="DQ10" s="132" t="str">
        <f>[1]ADMIN!$K$22</f>
        <v>SOME K. Cl</v>
      </c>
      <c r="DR10" s="124">
        <v>278</v>
      </c>
      <c r="DS10" s="125">
        <v>62</v>
      </c>
      <c r="DT10" s="126">
        <f t="shared" si="59"/>
        <v>191.6</v>
      </c>
      <c r="DU10" s="147">
        <f t="shared" si="60"/>
        <v>1916</v>
      </c>
      <c r="DV10" s="128" t="str">
        <f t="shared" si="61"/>
        <v>Excellent</v>
      </c>
      <c r="DW10" s="129" t="str">
        <f>[1]ADMIN!$K$23</f>
        <v>OUEDRAOGO A.</v>
      </c>
      <c r="DX10" s="124">
        <v>278</v>
      </c>
      <c r="DY10" s="125">
        <v>62</v>
      </c>
      <c r="DZ10" s="126">
        <f t="shared" si="62"/>
        <v>191.6</v>
      </c>
      <c r="EA10" s="126">
        <f t="shared" si="63"/>
        <v>958</v>
      </c>
      <c r="EB10" s="129" t="str">
        <f t="shared" si="64"/>
        <v>Excellent</v>
      </c>
      <c r="EC10" s="132" t="str">
        <f>[1]ADMIN!$K$24</f>
        <v>OUEDRAOGO K.</v>
      </c>
      <c r="ED10" s="139">
        <f t="shared" si="65"/>
        <v>3832</v>
      </c>
      <c r="EE10" s="148">
        <f t="shared" si="66"/>
        <v>191.6</v>
      </c>
      <c r="EF10" s="8">
        <v>278</v>
      </c>
      <c r="EG10" s="8">
        <v>62</v>
      </c>
      <c r="EH10" s="9">
        <f t="shared" si="67"/>
        <v>191.6</v>
      </c>
      <c r="EI10" s="9">
        <f t="shared" si="68"/>
        <v>1341.2</v>
      </c>
    </row>
    <row r="11" spans="1:139" ht="15" customHeight="1" x14ac:dyDescent="0.4">
      <c r="A11" s="67" t="str">
        <f>FEUIL1!B11</f>
        <v>hjkkklllml</v>
      </c>
      <c r="B11" s="68" t="str">
        <f>FEUIL1!C11</f>
        <v>12A-09</v>
      </c>
      <c r="C11" s="20" t="str">
        <f>FEUIL1!D11</f>
        <v>12/08/2002 à Zones 9</v>
      </c>
      <c r="D11" s="68">
        <f>FEUIL1!E11</f>
        <v>22683</v>
      </c>
      <c r="E11" s="20" t="str">
        <f>FEUIL1!F11</f>
        <v>MARRON</v>
      </c>
      <c r="F11" s="20">
        <f>FEUIL1!$K$2</f>
        <v>60</v>
      </c>
      <c r="G11" s="21">
        <v>0</v>
      </c>
      <c r="H11" s="22">
        <f>(AE11+AS11)-G11</f>
        <v>175.99</v>
      </c>
      <c r="I11" s="22">
        <f t="shared" si="3"/>
        <v>2.9331666666666667</v>
      </c>
      <c r="J11" s="20" t="str">
        <f t="shared" si="4"/>
        <v>7e</v>
      </c>
      <c r="K11" s="20" t="str">
        <f t="shared" si="9"/>
        <v>Très faible</v>
      </c>
      <c r="L11" s="8">
        <v>134</v>
      </c>
      <c r="M11" s="8">
        <v>173</v>
      </c>
      <c r="N11" s="9">
        <f>(L11*0.6)+(M11*0.4)</f>
        <v>149.6</v>
      </c>
      <c r="O11" s="9">
        <f t="shared" si="11"/>
        <v>748</v>
      </c>
      <c r="P11" s="26" t="str">
        <f t="shared" si="12"/>
        <v>Excellent</v>
      </c>
      <c r="Q11" s="26" t="str">
        <f>[1]ADMIN!$K$22</f>
        <v>SOME K. Cl</v>
      </c>
      <c r="R11" s="8">
        <v>173</v>
      </c>
      <c r="S11" s="8"/>
      <c r="T11" s="9">
        <f t="shared" si="13"/>
        <v>103.8</v>
      </c>
      <c r="U11" s="9">
        <f t="shared" si="14"/>
        <v>1038</v>
      </c>
      <c r="V11" s="26" t="str">
        <f t="shared" si="15"/>
        <v>Excellent</v>
      </c>
      <c r="W11" s="150" t="str">
        <f>[1]ADMIN!$K$23</f>
        <v>OUEDRAOGO A.</v>
      </c>
      <c r="X11" s="8"/>
      <c r="Y11" s="8"/>
      <c r="Z11" s="9">
        <f t="shared" si="16"/>
        <v>0</v>
      </c>
      <c r="AA11" s="9">
        <f t="shared" si="17"/>
        <v>0</v>
      </c>
      <c r="AB11" s="26" t="str">
        <f t="shared" si="18"/>
        <v>Très faible</v>
      </c>
      <c r="AC11" s="26" t="str">
        <f>[1]ADMIN!$K$24</f>
        <v>OUEDRAOGO K.</v>
      </c>
      <c r="AD11" s="9">
        <f t="shared" si="5"/>
        <v>1786</v>
      </c>
      <c r="AE11" s="151">
        <f t="shared" si="19"/>
        <v>89.3</v>
      </c>
      <c r="AF11" s="8">
        <v>134</v>
      </c>
      <c r="AG11" s="8">
        <v>173</v>
      </c>
      <c r="AH11" s="9">
        <f t="shared" si="20"/>
        <v>149.6</v>
      </c>
      <c r="AI11" s="9">
        <f t="shared" si="21"/>
        <v>1047.2</v>
      </c>
      <c r="AJ11" s="26" t="str">
        <f t="shared" si="22"/>
        <v>Excellent</v>
      </c>
      <c r="AK11" s="26" t="s">
        <v>89</v>
      </c>
      <c r="AL11" s="8">
        <v>12</v>
      </c>
      <c r="AM11" s="8">
        <v>76.400000000000006</v>
      </c>
      <c r="AN11" s="9">
        <f t="shared" si="23"/>
        <v>37.760000000000005</v>
      </c>
      <c r="AO11" s="9">
        <f t="shared" si="24"/>
        <v>339.84000000000003</v>
      </c>
      <c r="AP11" s="26" t="str">
        <f t="shared" si="25"/>
        <v>Excellent</v>
      </c>
      <c r="AQ11" s="150" t="s">
        <v>90</v>
      </c>
      <c r="AR11" s="9">
        <f t="shared" si="26"/>
        <v>1387.04</v>
      </c>
      <c r="AS11" s="115">
        <f t="shared" si="27"/>
        <v>86.69</v>
      </c>
      <c r="AW11" s="116"/>
      <c r="AX11" s="152" t="str">
        <f>A11</f>
        <v>hjkkklllml</v>
      </c>
      <c r="AY11" s="20" t="str">
        <f>B11</f>
        <v>12A-09</v>
      </c>
      <c r="AZ11" s="20" t="str">
        <f>C11</f>
        <v>12/08/2002 à Zones 9</v>
      </c>
      <c r="BA11" s="68">
        <f>D11</f>
        <v>22683</v>
      </c>
      <c r="BB11" s="37" t="str">
        <f>E11</f>
        <v>MARRON</v>
      </c>
      <c r="BC11" s="20">
        <f>[1]ADMIN!$J$22</f>
        <v>21</v>
      </c>
      <c r="BD11" s="21"/>
      <c r="BE11" s="20">
        <f t="shared" si="6"/>
        <v>4478.8</v>
      </c>
      <c r="BF11" s="22">
        <f t="shared" si="28"/>
        <v>213.27619047619049</v>
      </c>
      <c r="BG11" s="20" t="str">
        <f t="shared" si="7"/>
        <v>5e</v>
      </c>
      <c r="BH11" s="20" t="str">
        <f t="shared" si="29"/>
        <v>Excellent</v>
      </c>
      <c r="BI11" s="22">
        <f t="shared" si="30"/>
        <v>213.27619047619049</v>
      </c>
      <c r="BJ11" s="22" t="e">
        <f>#REF!</f>
        <v>#REF!</v>
      </c>
      <c r="BK11" s="8">
        <v>134</v>
      </c>
      <c r="BL11" s="8">
        <v>173</v>
      </c>
      <c r="BM11" s="9">
        <f>(BK11*0.6)+(BL11*0.4)</f>
        <v>149.6</v>
      </c>
      <c r="BN11" s="9">
        <f t="shared" si="32"/>
        <v>748</v>
      </c>
      <c r="BO11" s="26" t="str">
        <f t="shared" si="33"/>
        <v>Excellent</v>
      </c>
      <c r="BP11" s="26" t="str">
        <f>[1]ADMIN!$K$22</f>
        <v>SOME K. Cl</v>
      </c>
      <c r="BQ11" s="8">
        <v>173</v>
      </c>
      <c r="BR11" s="8"/>
      <c r="BS11" s="9">
        <f t="shared" si="70"/>
        <v>103.8</v>
      </c>
      <c r="BT11" s="9">
        <f t="shared" si="35"/>
        <v>1038</v>
      </c>
      <c r="BU11" s="26" t="str">
        <f t="shared" si="36"/>
        <v>Excellent</v>
      </c>
      <c r="BV11" s="150" t="str">
        <f>[1]ADMIN!$K$23</f>
        <v>OUEDRAOGO A.</v>
      </c>
      <c r="BW11" s="8"/>
      <c r="BX11" s="8"/>
      <c r="BY11" s="9">
        <f t="shared" si="37"/>
        <v>0</v>
      </c>
      <c r="BZ11" s="9">
        <f t="shared" si="38"/>
        <v>0</v>
      </c>
      <c r="CA11" s="26" t="str">
        <f t="shared" si="39"/>
        <v>Très faible</v>
      </c>
      <c r="CB11" s="26" t="str">
        <f>[1]ADMIN!$K$24</f>
        <v>OUEDRAOGO K.</v>
      </c>
      <c r="CC11" s="9">
        <f t="shared" si="40"/>
        <v>1786</v>
      </c>
      <c r="CD11" s="115">
        <f t="shared" si="41"/>
        <v>89.3</v>
      </c>
      <c r="CE11" s="8">
        <v>134</v>
      </c>
      <c r="CF11" s="8">
        <v>173</v>
      </c>
      <c r="CG11" s="9">
        <f t="shared" si="42"/>
        <v>149.6</v>
      </c>
      <c r="CH11" s="9">
        <f t="shared" si="43"/>
        <v>1047.2</v>
      </c>
      <c r="CI11" s="26" t="str">
        <f t="shared" si="44"/>
        <v>Excellent</v>
      </c>
      <c r="CJ11" s="26" t="str">
        <f>[1]ADMIN!$K$27</f>
        <v>OUATTARA Ar.</v>
      </c>
      <c r="CK11" s="8">
        <v>134</v>
      </c>
      <c r="CL11" s="8">
        <v>173</v>
      </c>
      <c r="CM11" s="9">
        <f t="shared" si="45"/>
        <v>149.6</v>
      </c>
      <c r="CN11" s="9">
        <f t="shared" si="46"/>
        <v>1346.3999999999999</v>
      </c>
      <c r="CO11" s="26" t="str">
        <f t="shared" si="47"/>
        <v>Excellent</v>
      </c>
      <c r="CP11" s="150" t="str">
        <f>[1]ADMIN!$K$29</f>
        <v>SORE</v>
      </c>
      <c r="CQ11" s="9">
        <f t="shared" si="48"/>
        <v>2393.6</v>
      </c>
      <c r="CR11" s="115">
        <f t="shared" si="49"/>
        <v>149.6</v>
      </c>
      <c r="CS11" s="8">
        <v>134</v>
      </c>
      <c r="CT11" s="8">
        <v>173</v>
      </c>
      <c r="CU11" s="48">
        <f t="shared" si="50"/>
        <v>149.6</v>
      </c>
      <c r="CV11" s="48">
        <f t="shared" si="51"/>
        <v>299.2</v>
      </c>
      <c r="CY11" s="116"/>
      <c r="CZ11" s="152" t="str">
        <f>A11</f>
        <v>hjkkklllml</v>
      </c>
      <c r="DA11" s="20" t="str">
        <f>B11</f>
        <v>12A-09</v>
      </c>
      <c r="DB11" s="20" t="str">
        <f>C11</f>
        <v>12/08/2002 à Zones 9</v>
      </c>
      <c r="DC11" s="20">
        <f>D11</f>
        <v>22683</v>
      </c>
      <c r="DD11" s="37" t="str">
        <f>E11</f>
        <v>MARRON</v>
      </c>
      <c r="DE11" s="20">
        <f>FEUIL1!$K$2</f>
        <v>60</v>
      </c>
      <c r="DF11" s="21"/>
      <c r="DG11" s="20">
        <f t="shared" si="52"/>
        <v>4039.2</v>
      </c>
      <c r="DH11" s="22">
        <f t="shared" si="8"/>
        <v>67.319999999999993</v>
      </c>
      <c r="DI11" s="20" t="str">
        <f t="shared" si="53"/>
        <v>5e</v>
      </c>
      <c r="DJ11" s="20" t="str">
        <f t="shared" si="54"/>
        <v>Excellent</v>
      </c>
      <c r="DK11" s="22">
        <f t="shared" si="55"/>
        <v>67.319999999999993</v>
      </c>
      <c r="DL11" s="8">
        <v>134</v>
      </c>
      <c r="DM11" s="8">
        <v>173</v>
      </c>
      <c r="DN11" s="9">
        <f t="shared" si="56"/>
        <v>149.6</v>
      </c>
      <c r="DO11" s="9">
        <f t="shared" si="57"/>
        <v>748</v>
      </c>
      <c r="DP11" s="26" t="str">
        <f t="shared" si="58"/>
        <v>Excellent</v>
      </c>
      <c r="DQ11" s="26" t="str">
        <f>[1]ADMIN!$K$22</f>
        <v>SOME K. Cl</v>
      </c>
      <c r="DR11" s="8">
        <v>134</v>
      </c>
      <c r="DS11" s="8">
        <v>173</v>
      </c>
      <c r="DT11" s="9">
        <f t="shared" si="59"/>
        <v>149.6</v>
      </c>
      <c r="DU11" s="9">
        <f t="shared" si="60"/>
        <v>1496</v>
      </c>
      <c r="DV11" s="26" t="str">
        <f t="shared" si="61"/>
        <v>Excellent</v>
      </c>
      <c r="DW11" s="26" t="str">
        <f>[1]ADMIN!$K$23</f>
        <v>OUEDRAOGO A.</v>
      </c>
      <c r="DX11" s="8">
        <v>134</v>
      </c>
      <c r="DY11" s="8">
        <v>173</v>
      </c>
      <c r="DZ11" s="9">
        <f t="shared" si="62"/>
        <v>149.6</v>
      </c>
      <c r="EA11" s="9">
        <f t="shared" si="63"/>
        <v>748</v>
      </c>
      <c r="EB11" s="26" t="str">
        <f t="shared" si="64"/>
        <v>Excellent</v>
      </c>
      <c r="EC11" s="26" t="str">
        <f>[1]ADMIN!$K$24</f>
        <v>OUEDRAOGO K.</v>
      </c>
      <c r="ED11" s="9">
        <f t="shared" si="65"/>
        <v>2992</v>
      </c>
      <c r="EE11" s="52">
        <f t="shared" si="66"/>
        <v>149.6</v>
      </c>
      <c r="EF11" s="8">
        <v>134</v>
      </c>
      <c r="EG11" s="8">
        <v>173</v>
      </c>
      <c r="EH11" s="9">
        <f t="shared" si="67"/>
        <v>149.6</v>
      </c>
      <c r="EI11" s="9">
        <f t="shared" si="68"/>
        <v>1047.2</v>
      </c>
    </row>
  </sheetData>
  <mergeCells count="40">
    <mergeCell ref="AL1:AO1"/>
    <mergeCell ref="AR1:AS1"/>
    <mergeCell ref="BC1:BI1"/>
    <mergeCell ref="BK1:BN1"/>
    <mergeCell ref="F1:K1"/>
    <mergeCell ref="L1:O1"/>
    <mergeCell ref="R1:U1"/>
    <mergeCell ref="X1:AA1"/>
    <mergeCell ref="AD1:AE1"/>
    <mergeCell ref="AF1:AI1"/>
    <mergeCell ref="AW1:AW11"/>
    <mergeCell ref="N2:O2"/>
    <mergeCell ref="T2:U2"/>
    <mergeCell ref="Z2:AA2"/>
    <mergeCell ref="AH2:AI2"/>
    <mergeCell ref="AN2:AO2"/>
    <mergeCell ref="EH2:EI2"/>
    <mergeCell ref="BM2:BN2"/>
    <mergeCell ref="BS2:BT2"/>
    <mergeCell ref="BY2:BZ2"/>
    <mergeCell ref="CG2:CH2"/>
    <mergeCell ref="CM2:CN2"/>
    <mergeCell ref="CY1:CY11"/>
    <mergeCell ref="CU2:CV2"/>
    <mergeCell ref="BQ1:BT1"/>
    <mergeCell ref="BW1:BZ1"/>
    <mergeCell ref="CC1:CD1"/>
    <mergeCell ref="CE1:CH1"/>
    <mergeCell ref="ED1:EE1"/>
    <mergeCell ref="EF1:EI1"/>
    <mergeCell ref="CS1:CV1"/>
    <mergeCell ref="CK1:CN1"/>
    <mergeCell ref="CQ1:CR1"/>
    <mergeCell ref="DN2:DO2"/>
    <mergeCell ref="DT2:DU2"/>
    <mergeCell ref="DZ2:EA2"/>
    <mergeCell ref="DE1:DK1"/>
    <mergeCell ref="DL1:DO1"/>
    <mergeCell ref="DR1:DU1"/>
    <mergeCell ref="DX1:EA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1"/>
  <sheetViews>
    <sheetView workbookViewId="0">
      <selection activeCell="C15" sqref="C15"/>
    </sheetView>
  </sheetViews>
  <sheetFormatPr baseColWidth="10" defaultRowHeight="15" x14ac:dyDescent="0.25"/>
  <cols>
    <col min="1" max="1" width="5.5703125" style="149" customWidth="1"/>
    <col min="2" max="2" width="27.42578125" style="149" bestFit="1" customWidth="1"/>
    <col min="3" max="6" width="5.85546875" style="149" customWidth="1"/>
    <col min="7" max="7" width="5.7109375" style="149" customWidth="1"/>
    <col min="8" max="10" width="5.85546875" style="149" customWidth="1"/>
    <col min="11" max="11" width="5.7109375" style="149" customWidth="1"/>
    <col min="12" max="14" width="5.85546875" style="149" customWidth="1"/>
    <col min="15" max="15" width="5.7109375" style="149" customWidth="1"/>
    <col min="16" max="19" width="5.85546875" style="149" customWidth="1"/>
    <col min="20" max="23" width="6.5703125" style="149" customWidth="1"/>
    <col min="24" max="16384" width="11.42578125" style="149"/>
  </cols>
  <sheetData>
    <row r="1" spans="1:23" ht="18.75" customHeight="1" x14ac:dyDescent="0.3">
      <c r="A1" s="180" t="s">
        <v>55</v>
      </c>
      <c r="B1" s="90" t="s">
        <v>41</v>
      </c>
      <c r="C1" s="181" t="s">
        <v>42</v>
      </c>
      <c r="D1" s="182"/>
      <c r="E1" s="182"/>
      <c r="F1" s="182"/>
      <c r="G1" s="183"/>
      <c r="H1" s="184" t="e">
        <f>FEUIL1!#REF!</f>
        <v>#REF!</v>
      </c>
      <c r="I1" s="185"/>
      <c r="J1" s="185"/>
      <c r="K1" s="186"/>
      <c r="L1" s="184" t="e">
        <f>FEUIL1!#REF!</f>
        <v>#REF!</v>
      </c>
      <c r="M1" s="185"/>
      <c r="N1" s="185"/>
      <c r="O1" s="186"/>
      <c r="P1" s="187" t="e">
        <f>FEUIL1!#REF!</f>
        <v>#REF!</v>
      </c>
      <c r="Q1" s="188"/>
      <c r="R1" s="188"/>
      <c r="S1" s="189"/>
      <c r="T1" s="190" t="e">
        <f>FEUIL1!#REF!</f>
        <v>#REF!</v>
      </c>
      <c r="U1" s="191"/>
      <c r="V1" s="191"/>
      <c r="W1" s="192"/>
    </row>
    <row r="2" spans="1:23" ht="20.25" customHeight="1" x14ac:dyDescent="0.25">
      <c r="A2" s="180"/>
      <c r="B2" s="100" t="s">
        <v>45</v>
      </c>
      <c r="C2" s="95" t="s">
        <v>2</v>
      </c>
      <c r="D2" s="96" t="s">
        <v>3</v>
      </c>
      <c r="E2" s="97" t="s">
        <v>4</v>
      </c>
      <c r="F2" s="81" t="s">
        <v>5</v>
      </c>
      <c r="G2" s="81" t="s">
        <v>6</v>
      </c>
      <c r="H2" s="81" t="e">
        <f t="shared" ref="H2:K2" si="0">#REF!</f>
        <v>#REF!</v>
      </c>
      <c r="I2" s="81" t="e">
        <f t="shared" si="0"/>
        <v>#REF!</v>
      </c>
      <c r="J2" s="102" t="e">
        <f t="shared" si="0"/>
        <v>#REF!</v>
      </c>
      <c r="K2" s="102"/>
      <c r="L2" s="81" t="e">
        <f t="shared" ref="L2:O2" si="1">#REF!</f>
        <v>#REF!</v>
      </c>
      <c r="M2" s="81" t="e">
        <f t="shared" si="1"/>
        <v>#REF!</v>
      </c>
      <c r="N2" s="102" t="e">
        <f t="shared" si="1"/>
        <v>#REF!</v>
      </c>
      <c r="O2" s="102"/>
      <c r="P2" s="81" t="e">
        <f t="shared" ref="P2:S2" si="2">#REF!</f>
        <v>#REF!</v>
      </c>
      <c r="Q2" s="81" t="e">
        <f t="shared" si="2"/>
        <v>#REF!</v>
      </c>
      <c r="R2" s="102" t="e">
        <f t="shared" si="2"/>
        <v>#REF!</v>
      </c>
      <c r="S2" s="102"/>
      <c r="T2" s="81" t="e">
        <f t="shared" ref="T2:V2" si="3">#REF!</f>
        <v>#REF!</v>
      </c>
      <c r="U2" s="81" t="e">
        <f t="shared" si="3"/>
        <v>#REF!</v>
      </c>
      <c r="V2" s="102" t="e">
        <f t="shared" si="3"/>
        <v>#REF!</v>
      </c>
      <c r="W2" s="102"/>
    </row>
    <row r="3" spans="1:23" ht="15.75" thickBot="1" x14ac:dyDescent="0.3">
      <c r="A3" s="180"/>
      <c r="B3" s="84" t="e">
        <f>#REF!</f>
        <v>#REF!</v>
      </c>
      <c r="C3" s="79">
        <f>FEUIL1!$K$2</f>
        <v>60</v>
      </c>
      <c r="D3" s="70"/>
      <c r="E3" s="69">
        <f>AB3+AG3</f>
        <v>0</v>
      </c>
      <c r="F3" s="71">
        <f t="shared" ref="F3:F11" si="4">(E3-D3)/C3</f>
        <v>0</v>
      </c>
      <c r="G3" s="69" t="e">
        <f>RANK(F3,$BW:$BW)&amp;IF(COUNTIF($BW:$BW,F3)&gt;1,"ex","e")</f>
        <v>#N/A</v>
      </c>
      <c r="H3" s="24">
        <v>250</v>
      </c>
      <c r="I3" s="11">
        <v>12</v>
      </c>
      <c r="J3" s="12">
        <f>(H3*0.6)+(I3*0.4)</f>
        <v>154.80000000000001</v>
      </c>
      <c r="K3" s="12">
        <f>J3*$CC$2</f>
        <v>0</v>
      </c>
      <c r="L3" s="24">
        <v>250</v>
      </c>
      <c r="M3" s="11">
        <v>12</v>
      </c>
      <c r="N3" s="12">
        <f>(L3*0.6)+(M3*0.4)</f>
        <v>154.80000000000001</v>
      </c>
      <c r="O3" s="13">
        <f>N3*$CI$2</f>
        <v>0</v>
      </c>
      <c r="P3" s="24">
        <v>250</v>
      </c>
      <c r="Q3" s="11">
        <v>12</v>
      </c>
      <c r="R3" s="12">
        <f>(P3*0.6)+(Q3*0.4)</f>
        <v>154.80000000000001</v>
      </c>
      <c r="S3" s="12">
        <f>R3*$CO$2</f>
        <v>0</v>
      </c>
      <c r="T3" s="24">
        <v>250</v>
      </c>
      <c r="U3" s="11">
        <v>12</v>
      </c>
      <c r="V3" s="12">
        <f>(T3*0.6)+(U3*0.4)</f>
        <v>154.80000000000001</v>
      </c>
      <c r="W3" s="13">
        <f>V3*$CW$2</f>
        <v>0</v>
      </c>
    </row>
    <row r="4" spans="1:23" ht="15.75" thickBot="1" x14ac:dyDescent="0.3">
      <c r="A4" s="180"/>
      <c r="B4" s="85" t="e">
        <f>#REF!</f>
        <v>#REF!</v>
      </c>
      <c r="C4" s="50">
        <f>FEUIL1!$K$2</f>
        <v>60</v>
      </c>
      <c r="D4" s="21"/>
      <c r="E4" s="20">
        <f t="shared" ref="E4:E11" si="5">AB4+AG4</f>
        <v>0</v>
      </c>
      <c r="F4" s="22">
        <f t="shared" si="4"/>
        <v>0</v>
      </c>
      <c r="G4" s="20" t="e">
        <f t="shared" ref="G3:G11" si="6">RANK(F4,$BW:$BW)&amp;IF(COUNTIF($BW:$BW,F4)&gt;1,"ex","e")</f>
        <v>#N/A</v>
      </c>
      <c r="H4" s="24">
        <v>187</v>
      </c>
      <c r="I4" s="8">
        <v>178</v>
      </c>
      <c r="J4" s="9">
        <f t="shared" ref="J4:J11" si="7">(H4*0.6)+(I4*0.4)</f>
        <v>183.4</v>
      </c>
      <c r="K4" s="9">
        <f t="shared" ref="K4:K11" si="8">J4*$CC$2</f>
        <v>0</v>
      </c>
      <c r="L4" s="24">
        <v>187</v>
      </c>
      <c r="M4" s="8">
        <v>178</v>
      </c>
      <c r="N4" s="9">
        <f t="shared" ref="N4:N11" si="9">(L4*0.6)+(M4*0.4)</f>
        <v>183.4</v>
      </c>
      <c r="O4" s="7">
        <f t="shared" ref="O4:O11" si="10">N4*$CI$2</f>
        <v>0</v>
      </c>
      <c r="P4" s="24">
        <v>187</v>
      </c>
      <c r="Q4" s="8">
        <v>178</v>
      </c>
      <c r="R4" s="9">
        <f t="shared" ref="R4:R11" si="11">(P4*0.6)+(Q4*0.4)</f>
        <v>183.4</v>
      </c>
      <c r="S4" s="9">
        <f t="shared" ref="S4:S11" si="12">R4*$CO$2</f>
        <v>0</v>
      </c>
      <c r="T4" s="24">
        <v>187</v>
      </c>
      <c r="U4" s="8">
        <v>178</v>
      </c>
      <c r="V4" s="9">
        <f t="shared" ref="V4:V11" si="13">(T4*0.6)+(U4*0.4)</f>
        <v>183.4</v>
      </c>
      <c r="W4" s="7">
        <f t="shared" ref="W4:W11" si="14">V4*$CW$2</f>
        <v>0</v>
      </c>
    </row>
    <row r="5" spans="1:23" ht="15.75" thickBot="1" x14ac:dyDescent="0.3">
      <c r="A5" s="180"/>
      <c r="B5" s="85" t="e">
        <f>#REF!</f>
        <v>#REF!</v>
      </c>
      <c r="C5" s="50">
        <f>FEUIL1!$K$2</f>
        <v>60</v>
      </c>
      <c r="D5" s="21"/>
      <c r="E5" s="20">
        <f t="shared" si="5"/>
        <v>0</v>
      </c>
      <c r="F5" s="22">
        <f t="shared" si="4"/>
        <v>0</v>
      </c>
      <c r="G5" s="20" t="e">
        <f t="shared" si="6"/>
        <v>#N/A</v>
      </c>
      <c r="H5" s="24">
        <v>73</v>
      </c>
      <c r="I5" s="8">
        <v>101</v>
      </c>
      <c r="J5" s="9">
        <f t="shared" si="7"/>
        <v>84.2</v>
      </c>
      <c r="K5" s="9">
        <f t="shared" si="8"/>
        <v>0</v>
      </c>
      <c r="L5" s="24">
        <v>73</v>
      </c>
      <c r="M5" s="8">
        <v>101</v>
      </c>
      <c r="N5" s="9">
        <f t="shared" si="9"/>
        <v>84.2</v>
      </c>
      <c r="O5" s="7">
        <f t="shared" si="10"/>
        <v>0</v>
      </c>
      <c r="P5" s="24">
        <v>73</v>
      </c>
      <c r="Q5" s="8">
        <v>101</v>
      </c>
      <c r="R5" s="9">
        <f t="shared" si="11"/>
        <v>84.2</v>
      </c>
      <c r="S5" s="9">
        <f t="shared" si="12"/>
        <v>0</v>
      </c>
      <c r="T5" s="24">
        <v>73</v>
      </c>
      <c r="U5" s="8">
        <v>101</v>
      </c>
      <c r="V5" s="9">
        <f t="shared" si="13"/>
        <v>84.2</v>
      </c>
      <c r="W5" s="7">
        <f t="shared" si="14"/>
        <v>0</v>
      </c>
    </row>
    <row r="6" spans="1:23" ht="15.75" thickBot="1" x14ac:dyDescent="0.3">
      <c r="A6" s="180"/>
      <c r="B6" s="85" t="e">
        <f>#REF!</f>
        <v>#REF!</v>
      </c>
      <c r="C6" s="50">
        <f>FEUIL1!$K$2</f>
        <v>60</v>
      </c>
      <c r="D6" s="21"/>
      <c r="E6" s="20">
        <f t="shared" si="5"/>
        <v>0</v>
      </c>
      <c r="F6" s="22">
        <f t="shared" si="4"/>
        <v>0</v>
      </c>
      <c r="G6" s="20" t="e">
        <f t="shared" si="6"/>
        <v>#N/A</v>
      </c>
      <c r="H6" s="24">
        <v>25</v>
      </c>
      <c r="I6" s="8">
        <v>16</v>
      </c>
      <c r="J6" s="9">
        <f t="shared" si="7"/>
        <v>21.4</v>
      </c>
      <c r="K6" s="9">
        <f t="shared" si="8"/>
        <v>0</v>
      </c>
      <c r="L6" s="24">
        <v>25</v>
      </c>
      <c r="M6" s="8">
        <v>16</v>
      </c>
      <c r="N6" s="9">
        <f t="shared" si="9"/>
        <v>21.4</v>
      </c>
      <c r="O6" s="7">
        <f t="shared" si="10"/>
        <v>0</v>
      </c>
      <c r="P6" s="24">
        <v>25</v>
      </c>
      <c r="Q6" s="8">
        <v>16</v>
      </c>
      <c r="R6" s="9">
        <f t="shared" si="11"/>
        <v>21.4</v>
      </c>
      <c r="S6" s="9">
        <f t="shared" si="12"/>
        <v>0</v>
      </c>
      <c r="T6" s="24">
        <v>25</v>
      </c>
      <c r="U6" s="8">
        <v>16</v>
      </c>
      <c r="V6" s="9">
        <f t="shared" si="13"/>
        <v>21.4</v>
      </c>
      <c r="W6" s="7">
        <f t="shared" si="14"/>
        <v>0</v>
      </c>
    </row>
    <row r="7" spans="1:23" ht="15.75" thickBot="1" x14ac:dyDescent="0.3">
      <c r="A7" s="180"/>
      <c r="B7" s="85" t="e">
        <f>#REF!</f>
        <v>#REF!</v>
      </c>
      <c r="C7" s="50">
        <f>FEUIL1!$K$2</f>
        <v>60</v>
      </c>
      <c r="D7" s="21"/>
      <c r="E7" s="20">
        <f t="shared" si="5"/>
        <v>0</v>
      </c>
      <c r="F7" s="22">
        <f t="shared" si="4"/>
        <v>0</v>
      </c>
      <c r="G7" s="20" t="e">
        <f t="shared" si="6"/>
        <v>#N/A</v>
      </c>
      <c r="H7" s="24">
        <v>180</v>
      </c>
      <c r="I7" s="8">
        <v>123</v>
      </c>
      <c r="J7" s="9">
        <f t="shared" si="7"/>
        <v>157.19999999999999</v>
      </c>
      <c r="K7" s="9">
        <f t="shared" si="8"/>
        <v>0</v>
      </c>
      <c r="L7" s="24">
        <v>180</v>
      </c>
      <c r="M7" s="8">
        <v>123</v>
      </c>
      <c r="N7" s="9">
        <f t="shared" si="9"/>
        <v>157.19999999999999</v>
      </c>
      <c r="O7" s="7">
        <f t="shared" si="10"/>
        <v>0</v>
      </c>
      <c r="P7" s="24">
        <v>180</v>
      </c>
      <c r="Q7" s="8">
        <v>123</v>
      </c>
      <c r="R7" s="9">
        <f t="shared" si="11"/>
        <v>157.19999999999999</v>
      </c>
      <c r="S7" s="9">
        <f t="shared" si="12"/>
        <v>0</v>
      </c>
      <c r="T7" s="24">
        <v>180</v>
      </c>
      <c r="U7" s="8">
        <v>123</v>
      </c>
      <c r="V7" s="9">
        <f t="shared" si="13"/>
        <v>157.19999999999999</v>
      </c>
      <c r="W7" s="7">
        <f t="shared" si="14"/>
        <v>0</v>
      </c>
    </row>
    <row r="8" spans="1:23" ht="15.75" thickBot="1" x14ac:dyDescent="0.3">
      <c r="A8" s="180"/>
      <c r="B8" s="85" t="e">
        <f>#REF!</f>
        <v>#REF!</v>
      </c>
      <c r="C8" s="50">
        <f>FEUIL1!$K$2</f>
        <v>60</v>
      </c>
      <c r="D8" s="21"/>
      <c r="E8" s="20">
        <f t="shared" si="5"/>
        <v>0</v>
      </c>
      <c r="F8" s="22">
        <f t="shared" si="4"/>
        <v>0</v>
      </c>
      <c r="G8" s="20" t="e">
        <f t="shared" si="6"/>
        <v>#N/A</v>
      </c>
      <c r="H8" s="24">
        <v>16</v>
      </c>
      <c r="I8" s="8">
        <v>15</v>
      </c>
      <c r="J8" s="9">
        <f t="shared" si="7"/>
        <v>15.6</v>
      </c>
      <c r="K8" s="9">
        <f t="shared" si="8"/>
        <v>0</v>
      </c>
      <c r="L8" s="24">
        <v>16</v>
      </c>
      <c r="M8" s="8">
        <v>15</v>
      </c>
      <c r="N8" s="9">
        <f t="shared" si="9"/>
        <v>15.6</v>
      </c>
      <c r="O8" s="7">
        <f t="shared" si="10"/>
        <v>0</v>
      </c>
      <c r="P8" s="24">
        <v>16</v>
      </c>
      <c r="Q8" s="8">
        <v>15</v>
      </c>
      <c r="R8" s="9">
        <f t="shared" si="11"/>
        <v>15.6</v>
      </c>
      <c r="S8" s="9">
        <f t="shared" si="12"/>
        <v>0</v>
      </c>
      <c r="T8" s="24">
        <v>16</v>
      </c>
      <c r="U8" s="8">
        <v>15</v>
      </c>
      <c r="V8" s="9">
        <f t="shared" si="13"/>
        <v>15.6</v>
      </c>
      <c r="W8" s="7">
        <f t="shared" si="14"/>
        <v>0</v>
      </c>
    </row>
    <row r="9" spans="1:23" ht="15.75" thickBot="1" x14ac:dyDescent="0.3">
      <c r="A9" s="180"/>
      <c r="B9" s="85" t="e">
        <f>#REF!</f>
        <v>#REF!</v>
      </c>
      <c r="C9" s="50">
        <f>FEUIL1!$K$2</f>
        <v>60</v>
      </c>
      <c r="D9" s="21"/>
      <c r="E9" s="20">
        <f t="shared" si="5"/>
        <v>0</v>
      </c>
      <c r="F9" s="22">
        <f t="shared" si="4"/>
        <v>0</v>
      </c>
      <c r="G9" s="20" t="e">
        <f t="shared" si="6"/>
        <v>#N/A</v>
      </c>
      <c r="H9" s="24">
        <v>76</v>
      </c>
      <c r="I9" s="8">
        <v>74</v>
      </c>
      <c r="J9" s="9">
        <f t="shared" si="7"/>
        <v>75.2</v>
      </c>
      <c r="K9" s="9">
        <f t="shared" si="8"/>
        <v>0</v>
      </c>
      <c r="L9" s="24">
        <v>76</v>
      </c>
      <c r="M9" s="8">
        <v>74</v>
      </c>
      <c r="N9" s="9">
        <f t="shared" si="9"/>
        <v>75.2</v>
      </c>
      <c r="O9" s="7">
        <f t="shared" si="10"/>
        <v>0</v>
      </c>
      <c r="P9" s="24">
        <v>76</v>
      </c>
      <c r="Q9" s="8">
        <v>74</v>
      </c>
      <c r="R9" s="9">
        <f t="shared" si="11"/>
        <v>75.2</v>
      </c>
      <c r="S9" s="9">
        <f t="shared" si="12"/>
        <v>0</v>
      </c>
      <c r="T9" s="24">
        <v>76</v>
      </c>
      <c r="U9" s="8">
        <v>74</v>
      </c>
      <c r="V9" s="9">
        <f t="shared" si="13"/>
        <v>75.2</v>
      </c>
      <c r="W9" s="7">
        <f t="shared" si="14"/>
        <v>0</v>
      </c>
    </row>
    <row r="10" spans="1:23" x14ac:dyDescent="0.25">
      <c r="A10" s="180"/>
      <c r="B10" s="134" t="e">
        <f>#REF!</f>
        <v>#REF!</v>
      </c>
      <c r="C10" s="146">
        <f>FEUIL1!$K$2</f>
        <v>60</v>
      </c>
      <c r="D10" s="121"/>
      <c r="E10" s="120">
        <f t="shared" si="5"/>
        <v>0</v>
      </c>
      <c r="F10" s="122">
        <f t="shared" si="4"/>
        <v>0</v>
      </c>
      <c r="G10" s="120" t="e">
        <f t="shared" si="6"/>
        <v>#N/A</v>
      </c>
      <c r="H10" s="124">
        <v>278</v>
      </c>
      <c r="I10" s="125">
        <v>62</v>
      </c>
      <c r="J10" s="126">
        <f t="shared" si="7"/>
        <v>191.6</v>
      </c>
      <c r="K10" s="126">
        <f t="shared" si="8"/>
        <v>0</v>
      </c>
      <c r="L10" s="124">
        <v>278</v>
      </c>
      <c r="M10" s="125">
        <v>62</v>
      </c>
      <c r="N10" s="126">
        <f t="shared" si="9"/>
        <v>191.6</v>
      </c>
      <c r="O10" s="147">
        <f t="shared" si="10"/>
        <v>0</v>
      </c>
      <c r="P10" s="124">
        <v>278</v>
      </c>
      <c r="Q10" s="125">
        <v>62</v>
      </c>
      <c r="R10" s="126">
        <f t="shared" si="11"/>
        <v>191.6</v>
      </c>
      <c r="S10" s="126">
        <f t="shared" si="12"/>
        <v>0</v>
      </c>
      <c r="T10" s="124">
        <v>278</v>
      </c>
      <c r="U10" s="125">
        <v>62</v>
      </c>
      <c r="V10" s="126">
        <f t="shared" si="13"/>
        <v>191.6</v>
      </c>
      <c r="W10" s="147">
        <f t="shared" si="14"/>
        <v>0</v>
      </c>
    </row>
    <row r="11" spans="1:23" x14ac:dyDescent="0.25">
      <c r="A11" s="180"/>
      <c r="B11" s="152" t="e">
        <f>#REF!</f>
        <v>#REF!</v>
      </c>
      <c r="C11" s="20">
        <f>FEUIL1!$K$2</f>
        <v>60</v>
      </c>
      <c r="D11" s="21"/>
      <c r="E11" s="20">
        <f t="shared" si="5"/>
        <v>0</v>
      </c>
      <c r="F11" s="22">
        <f t="shared" si="4"/>
        <v>0</v>
      </c>
      <c r="G11" s="20" t="e">
        <f t="shared" si="6"/>
        <v>#N/A</v>
      </c>
      <c r="H11" s="8">
        <v>134</v>
      </c>
      <c r="I11" s="8">
        <v>173</v>
      </c>
      <c r="J11" s="9">
        <f t="shared" si="7"/>
        <v>149.6</v>
      </c>
      <c r="K11" s="9">
        <f t="shared" si="8"/>
        <v>0</v>
      </c>
      <c r="L11" s="8">
        <v>134</v>
      </c>
      <c r="M11" s="8">
        <v>173</v>
      </c>
      <c r="N11" s="9">
        <f t="shared" si="9"/>
        <v>149.6</v>
      </c>
      <c r="O11" s="9">
        <f t="shared" si="10"/>
        <v>0</v>
      </c>
      <c r="P11" s="8">
        <v>134</v>
      </c>
      <c r="Q11" s="8">
        <v>173</v>
      </c>
      <c r="R11" s="9">
        <f t="shared" si="11"/>
        <v>149.6</v>
      </c>
      <c r="S11" s="9">
        <f t="shared" si="12"/>
        <v>0</v>
      </c>
      <c r="T11" s="8">
        <v>134</v>
      </c>
      <c r="U11" s="8">
        <v>173</v>
      </c>
      <c r="V11" s="9">
        <f t="shared" si="13"/>
        <v>149.6</v>
      </c>
      <c r="W11" s="9">
        <f t="shared" si="14"/>
        <v>0</v>
      </c>
    </row>
  </sheetData>
  <mergeCells count="5">
    <mergeCell ref="T1:W1"/>
    <mergeCell ref="C1:G1"/>
    <mergeCell ref="H1:K1"/>
    <mergeCell ref="P1:S1"/>
    <mergeCell ref="L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RECAPUTILATIF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Augustine</dc:creator>
  <cp:lastModifiedBy>Augustine</cp:lastModifiedBy>
  <dcterms:created xsi:type="dcterms:W3CDTF">2022-08-18T06:49:18Z</dcterms:created>
  <dcterms:modified xsi:type="dcterms:W3CDTF">2022-08-26T09:39:16Z</dcterms:modified>
</cp:coreProperties>
</file>