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00" windowHeight="7815" activeTab="1"/>
  </bookViews>
  <sheets>
    <sheet name="FEUIL1" sheetId="4" r:id="rId1"/>
    <sheet name="FEUIL2" sheetId="5" r:id="rId2"/>
    <sheet name="FEUIL3" sheetId="6" r:id="rId3"/>
    <sheet name="FEUIL4" sheetId="3" r:id="rId4"/>
    <sheet name="RECAPUTILATIF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11" i="4" l="1"/>
  <c r="AR11" i="4"/>
  <c r="AL11" i="4"/>
  <c r="AM11" i="4" s="1"/>
  <c r="AG11" i="4"/>
  <c r="AF11" i="4"/>
  <c r="AH11" i="4" s="1"/>
  <c r="AA11" i="4"/>
  <c r="AB11" i="4" s="1"/>
  <c r="V11" i="4"/>
  <c r="U11" i="4"/>
  <c r="W11" i="4" s="1"/>
  <c r="O11" i="4"/>
  <c r="P11" i="4" s="1"/>
  <c r="AS10" i="4"/>
  <c r="AR10" i="4"/>
  <c r="AL10" i="4"/>
  <c r="AM10" i="4" s="1"/>
  <c r="AG10" i="4"/>
  <c r="AF10" i="4"/>
  <c r="AH10" i="4" s="1"/>
  <c r="AA10" i="4"/>
  <c r="AB10" i="4" s="1"/>
  <c r="V10" i="4"/>
  <c r="U10" i="4"/>
  <c r="W10" i="4" s="1"/>
  <c r="O10" i="4"/>
  <c r="P10" i="4" s="1"/>
  <c r="H10" i="4" s="1"/>
  <c r="I10" i="4" s="1"/>
  <c r="AS9" i="4"/>
  <c r="AR9" i="4"/>
  <c r="AL9" i="4"/>
  <c r="AM9" i="4" s="1"/>
  <c r="AG9" i="4"/>
  <c r="AF9" i="4"/>
  <c r="AH9" i="4" s="1"/>
  <c r="AA9" i="4"/>
  <c r="AB9" i="4" s="1"/>
  <c r="V9" i="4"/>
  <c r="U9" i="4"/>
  <c r="W9" i="4" s="1"/>
  <c r="O9" i="4"/>
  <c r="AS8" i="4"/>
  <c r="AR8" i="4"/>
  <c r="AN8" i="4"/>
  <c r="AL8" i="4"/>
  <c r="AM8" i="4" s="1"/>
  <c r="AG8" i="4"/>
  <c r="AF8" i="4"/>
  <c r="AH8" i="4" s="1"/>
  <c r="AC8" i="4"/>
  <c r="AA8" i="4"/>
  <c r="AB8" i="4" s="1"/>
  <c r="V8" i="4"/>
  <c r="U8" i="4"/>
  <c r="W8" i="4" s="1"/>
  <c r="Q8" i="4"/>
  <c r="O8" i="4"/>
  <c r="P8" i="4" s="1"/>
  <c r="AS7" i="4"/>
  <c r="AR7" i="4"/>
  <c r="AN7" i="4"/>
  <c r="AL7" i="4"/>
  <c r="AM7" i="4" s="1"/>
  <c r="AG7" i="4"/>
  <c r="AF7" i="4"/>
  <c r="AH7" i="4" s="1"/>
  <c r="AC7" i="4"/>
  <c r="AA7" i="4"/>
  <c r="AB7" i="4" s="1"/>
  <c r="V7" i="4"/>
  <c r="U7" i="4"/>
  <c r="W7" i="4" s="1"/>
  <c r="Q7" i="4"/>
  <c r="O7" i="4"/>
  <c r="P7" i="4" s="1"/>
  <c r="AS6" i="4"/>
  <c r="AR6" i="4"/>
  <c r="AN6" i="4"/>
  <c r="AL6" i="4"/>
  <c r="AM6" i="4" s="1"/>
  <c r="AG6" i="4"/>
  <c r="AF6" i="4"/>
  <c r="AH6" i="4" s="1"/>
  <c r="AC6" i="4"/>
  <c r="AA6" i="4"/>
  <c r="AB6" i="4" s="1"/>
  <c r="V6" i="4"/>
  <c r="U6" i="4"/>
  <c r="W6" i="4" s="1"/>
  <c r="Q6" i="4"/>
  <c r="O6" i="4"/>
  <c r="P6" i="4" s="1"/>
  <c r="AS5" i="4"/>
  <c r="AR5" i="4"/>
  <c r="AN5" i="4"/>
  <c r="AL5" i="4"/>
  <c r="AM5" i="4" s="1"/>
  <c r="AG5" i="4"/>
  <c r="AF5" i="4"/>
  <c r="AH5" i="4" s="1"/>
  <c r="AC5" i="4"/>
  <c r="AA5" i="4"/>
  <c r="AB5" i="4" s="1"/>
  <c r="V5" i="4"/>
  <c r="U5" i="4"/>
  <c r="W5" i="4" s="1"/>
  <c r="Q5" i="4"/>
  <c r="O5" i="4"/>
  <c r="P5" i="4" s="1"/>
  <c r="AS4" i="4"/>
  <c r="AR4" i="4"/>
  <c r="AN4" i="4"/>
  <c r="AL4" i="4"/>
  <c r="AM4" i="4" s="1"/>
  <c r="AG4" i="4"/>
  <c r="AF4" i="4"/>
  <c r="AH4" i="4" s="1"/>
  <c r="AC4" i="4"/>
  <c r="AA4" i="4"/>
  <c r="AB4" i="4" s="1"/>
  <c r="V4" i="4"/>
  <c r="U4" i="4"/>
  <c r="W4" i="4" s="1"/>
  <c r="Q4" i="4"/>
  <c r="O4" i="4"/>
  <c r="P4" i="4" s="1"/>
  <c r="AS3" i="4"/>
  <c r="AR3" i="4"/>
  <c r="AN3" i="4"/>
  <c r="AL3" i="4"/>
  <c r="AM3" i="4" s="1"/>
  <c r="AG3" i="4"/>
  <c r="AF3" i="4"/>
  <c r="AH3" i="4" s="1"/>
  <c r="AC3" i="4"/>
  <c r="AA3" i="4"/>
  <c r="AB3" i="4" s="1"/>
  <c r="V3" i="4"/>
  <c r="U3" i="4"/>
  <c r="W3" i="4" s="1"/>
  <c r="Q3" i="4"/>
  <c r="O3" i="4"/>
  <c r="P3" i="4" s="1"/>
  <c r="AS11" i="5"/>
  <c r="AR11" i="5"/>
  <c r="AL11" i="5"/>
  <c r="AM11" i="5" s="1"/>
  <c r="AG11" i="5"/>
  <c r="AF11" i="5"/>
  <c r="AH11" i="5" s="1"/>
  <c r="AA11" i="5"/>
  <c r="AB11" i="5" s="1"/>
  <c r="V11" i="5"/>
  <c r="U11" i="5"/>
  <c r="W11" i="5" s="1"/>
  <c r="O11" i="5"/>
  <c r="P11" i="5" s="1"/>
  <c r="AS10" i="5"/>
  <c r="AR10" i="5"/>
  <c r="AL10" i="5"/>
  <c r="AM10" i="5" s="1"/>
  <c r="AG10" i="5"/>
  <c r="AF10" i="5"/>
  <c r="AH10" i="5" s="1"/>
  <c r="AA10" i="5"/>
  <c r="AB10" i="5" s="1"/>
  <c r="V10" i="5"/>
  <c r="U10" i="5"/>
  <c r="W10" i="5" s="1"/>
  <c r="O10" i="5"/>
  <c r="P10" i="5" s="1"/>
  <c r="H10" i="5" s="1"/>
  <c r="I10" i="5" s="1"/>
  <c r="AS9" i="5"/>
  <c r="AR9" i="5"/>
  <c r="AL9" i="5"/>
  <c r="AM9" i="5" s="1"/>
  <c r="AG9" i="5"/>
  <c r="AF9" i="5"/>
  <c r="AH9" i="5" s="1"/>
  <c r="AA9" i="5"/>
  <c r="AB9" i="5" s="1"/>
  <c r="V9" i="5"/>
  <c r="U9" i="5"/>
  <c r="W9" i="5" s="1"/>
  <c r="O9" i="5"/>
  <c r="AS8" i="5"/>
  <c r="AR8" i="5"/>
  <c r="AN8" i="5"/>
  <c r="AL8" i="5"/>
  <c r="AM8" i="5" s="1"/>
  <c r="AG8" i="5"/>
  <c r="AF8" i="5"/>
  <c r="AH8" i="5" s="1"/>
  <c r="AC8" i="5"/>
  <c r="AA8" i="5"/>
  <c r="AB8" i="5" s="1"/>
  <c r="V8" i="5"/>
  <c r="U8" i="5"/>
  <c r="W8" i="5" s="1"/>
  <c r="Q8" i="5"/>
  <c r="O8" i="5"/>
  <c r="P8" i="5" s="1"/>
  <c r="AS7" i="5"/>
  <c r="AR7" i="5"/>
  <c r="AN7" i="5"/>
  <c r="AL7" i="5"/>
  <c r="AM7" i="5" s="1"/>
  <c r="AG7" i="5"/>
  <c r="AF7" i="5"/>
  <c r="AH7" i="5" s="1"/>
  <c r="AC7" i="5"/>
  <c r="AA7" i="5"/>
  <c r="AB7" i="5" s="1"/>
  <c r="V7" i="5"/>
  <c r="U7" i="5"/>
  <c r="W7" i="5" s="1"/>
  <c r="Q7" i="5"/>
  <c r="O7" i="5"/>
  <c r="P7" i="5" s="1"/>
  <c r="AS6" i="5"/>
  <c r="AR6" i="5"/>
  <c r="AN6" i="5"/>
  <c r="AL6" i="5"/>
  <c r="AM6" i="5" s="1"/>
  <c r="AG6" i="5"/>
  <c r="AF6" i="5"/>
  <c r="AH6" i="5" s="1"/>
  <c r="AC6" i="5"/>
  <c r="AA6" i="5"/>
  <c r="AB6" i="5" s="1"/>
  <c r="V6" i="5"/>
  <c r="U6" i="5"/>
  <c r="W6" i="5" s="1"/>
  <c r="Q6" i="5"/>
  <c r="O6" i="5"/>
  <c r="P6" i="5" s="1"/>
  <c r="AS5" i="5"/>
  <c r="AR5" i="5"/>
  <c r="AN5" i="5"/>
  <c r="AL5" i="5"/>
  <c r="AM5" i="5" s="1"/>
  <c r="AG5" i="5"/>
  <c r="AF5" i="5"/>
  <c r="AH5" i="5" s="1"/>
  <c r="AC5" i="5"/>
  <c r="AA5" i="5"/>
  <c r="AB5" i="5" s="1"/>
  <c r="V5" i="5"/>
  <c r="U5" i="5"/>
  <c r="W5" i="5" s="1"/>
  <c r="Q5" i="5"/>
  <c r="O5" i="5"/>
  <c r="P5" i="5" s="1"/>
  <c r="AS4" i="5"/>
  <c r="AR4" i="5"/>
  <c r="AN4" i="5"/>
  <c r="AL4" i="5"/>
  <c r="AM4" i="5" s="1"/>
  <c r="AG4" i="5"/>
  <c r="AF4" i="5"/>
  <c r="AH4" i="5" s="1"/>
  <c r="AC4" i="5"/>
  <c r="AA4" i="5"/>
  <c r="AB4" i="5" s="1"/>
  <c r="V4" i="5"/>
  <c r="U4" i="5"/>
  <c r="W4" i="5" s="1"/>
  <c r="Q4" i="5"/>
  <c r="O4" i="5"/>
  <c r="P4" i="5" s="1"/>
  <c r="AS3" i="5"/>
  <c r="AR3" i="5"/>
  <c r="AN3" i="5"/>
  <c r="AL3" i="5"/>
  <c r="AM3" i="5" s="1"/>
  <c r="AG3" i="5"/>
  <c r="AF3" i="5"/>
  <c r="AH3" i="5" s="1"/>
  <c r="AC3" i="5"/>
  <c r="AA3" i="5"/>
  <c r="AB3" i="5" s="1"/>
  <c r="V3" i="5"/>
  <c r="U3" i="5"/>
  <c r="W3" i="5" s="1"/>
  <c r="Q3" i="5"/>
  <c r="O3" i="5"/>
  <c r="P3" i="5" s="1"/>
  <c r="AS11" i="6"/>
  <c r="AR11" i="6"/>
  <c r="AL11" i="6"/>
  <c r="AM11" i="6" s="1"/>
  <c r="AG11" i="6"/>
  <c r="AF11" i="6"/>
  <c r="AH11" i="6" s="1"/>
  <c r="AA11" i="6"/>
  <c r="AB11" i="6" s="1"/>
  <c r="V11" i="6"/>
  <c r="U11" i="6"/>
  <c r="W11" i="6" s="1"/>
  <c r="O11" i="6"/>
  <c r="P11" i="6" s="1"/>
  <c r="AS10" i="6"/>
  <c r="AR10" i="6"/>
  <c r="AL10" i="6"/>
  <c r="AM10" i="6" s="1"/>
  <c r="AG10" i="6"/>
  <c r="AF10" i="6"/>
  <c r="AH10" i="6" s="1"/>
  <c r="AA10" i="6"/>
  <c r="AB10" i="6" s="1"/>
  <c r="V10" i="6"/>
  <c r="U10" i="6"/>
  <c r="W10" i="6" s="1"/>
  <c r="O10" i="6"/>
  <c r="P10" i="6" s="1"/>
  <c r="H10" i="6" s="1"/>
  <c r="I10" i="6" s="1"/>
  <c r="AS9" i="6"/>
  <c r="AR9" i="6"/>
  <c r="AL9" i="6"/>
  <c r="AM9" i="6" s="1"/>
  <c r="AG9" i="6"/>
  <c r="AF9" i="6"/>
  <c r="AH9" i="6" s="1"/>
  <c r="AA9" i="6"/>
  <c r="AB9" i="6" s="1"/>
  <c r="V9" i="6"/>
  <c r="U9" i="6"/>
  <c r="W9" i="6" s="1"/>
  <c r="O9" i="6"/>
  <c r="AS8" i="6"/>
  <c r="AR8" i="6"/>
  <c r="AN8" i="6"/>
  <c r="AL8" i="6"/>
  <c r="AM8" i="6" s="1"/>
  <c r="AG8" i="6"/>
  <c r="AF8" i="6"/>
  <c r="AH8" i="6" s="1"/>
  <c r="AC8" i="6"/>
  <c r="AA8" i="6"/>
  <c r="AB8" i="6" s="1"/>
  <c r="V8" i="6"/>
  <c r="U8" i="6"/>
  <c r="W8" i="6" s="1"/>
  <c r="Q8" i="6"/>
  <c r="O8" i="6"/>
  <c r="P8" i="6" s="1"/>
  <c r="AS7" i="6"/>
  <c r="AR7" i="6"/>
  <c r="AN7" i="6"/>
  <c r="AL7" i="6"/>
  <c r="AM7" i="6" s="1"/>
  <c r="AG7" i="6"/>
  <c r="AF7" i="6"/>
  <c r="AH7" i="6" s="1"/>
  <c r="AC7" i="6"/>
  <c r="AA7" i="6"/>
  <c r="AB7" i="6" s="1"/>
  <c r="V7" i="6"/>
  <c r="U7" i="6"/>
  <c r="W7" i="6" s="1"/>
  <c r="Q7" i="6"/>
  <c r="O7" i="6"/>
  <c r="P7" i="6" s="1"/>
  <c r="AS6" i="6"/>
  <c r="AR6" i="6"/>
  <c r="AN6" i="6"/>
  <c r="AL6" i="6"/>
  <c r="AM6" i="6" s="1"/>
  <c r="AG6" i="6"/>
  <c r="AF6" i="6"/>
  <c r="AH6" i="6" s="1"/>
  <c r="AC6" i="6"/>
  <c r="AA6" i="6"/>
  <c r="AB6" i="6" s="1"/>
  <c r="V6" i="6"/>
  <c r="U6" i="6"/>
  <c r="W6" i="6" s="1"/>
  <c r="Q6" i="6"/>
  <c r="O6" i="6"/>
  <c r="P6" i="6" s="1"/>
  <c r="AS5" i="6"/>
  <c r="AR5" i="6"/>
  <c r="AN5" i="6"/>
  <c r="AL5" i="6"/>
  <c r="AM5" i="6" s="1"/>
  <c r="AG5" i="6"/>
  <c r="AF5" i="6"/>
  <c r="AH5" i="6" s="1"/>
  <c r="AC5" i="6"/>
  <c r="AA5" i="6"/>
  <c r="AB5" i="6" s="1"/>
  <c r="V5" i="6"/>
  <c r="U5" i="6"/>
  <c r="W5" i="6" s="1"/>
  <c r="Q5" i="6"/>
  <c r="O5" i="6"/>
  <c r="P5" i="6" s="1"/>
  <c r="AS4" i="6"/>
  <c r="AR4" i="6"/>
  <c r="AN4" i="6"/>
  <c r="AL4" i="6"/>
  <c r="AM4" i="6" s="1"/>
  <c r="AG4" i="6"/>
  <c r="AF4" i="6"/>
  <c r="AH4" i="6" s="1"/>
  <c r="AC4" i="6"/>
  <c r="AA4" i="6"/>
  <c r="AB4" i="6" s="1"/>
  <c r="V4" i="6"/>
  <c r="U4" i="6"/>
  <c r="W4" i="6" s="1"/>
  <c r="Q4" i="6"/>
  <c r="O4" i="6"/>
  <c r="P4" i="6" s="1"/>
  <c r="AS3" i="6"/>
  <c r="AR3" i="6"/>
  <c r="AN3" i="6"/>
  <c r="AL3" i="6"/>
  <c r="AM3" i="6" s="1"/>
  <c r="AG3" i="6"/>
  <c r="AF3" i="6"/>
  <c r="AH3" i="6" s="1"/>
  <c r="AC3" i="6"/>
  <c r="AA3" i="6"/>
  <c r="AB3" i="6" s="1"/>
  <c r="V3" i="6"/>
  <c r="U3" i="6"/>
  <c r="W3" i="6" s="1"/>
  <c r="Q3" i="6"/>
  <c r="O3" i="6"/>
  <c r="P3" i="6" s="1"/>
  <c r="AS11" i="3"/>
  <c r="AR11" i="3"/>
  <c r="AL11" i="3"/>
  <c r="AM11" i="3" s="1"/>
  <c r="AG11" i="3"/>
  <c r="AF11" i="3"/>
  <c r="AH11" i="3" s="1"/>
  <c r="AA11" i="3"/>
  <c r="AB11" i="3" s="1"/>
  <c r="V11" i="3"/>
  <c r="U11" i="3"/>
  <c r="W11" i="3" s="1"/>
  <c r="O11" i="3"/>
  <c r="P11" i="3" s="1"/>
  <c r="H11" i="3" s="1"/>
  <c r="I11" i="3" s="1"/>
  <c r="AS10" i="3"/>
  <c r="AR10" i="3"/>
  <c r="AL10" i="3"/>
  <c r="AM10" i="3" s="1"/>
  <c r="AG10" i="3"/>
  <c r="AF10" i="3"/>
  <c r="AH10" i="3" s="1"/>
  <c r="AA10" i="3"/>
  <c r="AB10" i="3" s="1"/>
  <c r="V10" i="3"/>
  <c r="U10" i="3"/>
  <c r="W10" i="3" s="1"/>
  <c r="O10" i="3"/>
  <c r="P10" i="3" s="1"/>
  <c r="AS9" i="3"/>
  <c r="AR9" i="3"/>
  <c r="AL9" i="3"/>
  <c r="AM9" i="3" s="1"/>
  <c r="AG9" i="3"/>
  <c r="AF9" i="3"/>
  <c r="AH9" i="3" s="1"/>
  <c r="AA9" i="3"/>
  <c r="AB9" i="3" s="1"/>
  <c r="V9" i="3"/>
  <c r="U9" i="3"/>
  <c r="W9" i="3" s="1"/>
  <c r="O9" i="3"/>
  <c r="AS8" i="3"/>
  <c r="AR8" i="3"/>
  <c r="AL8" i="3"/>
  <c r="AM8" i="3" s="1"/>
  <c r="AG8" i="3"/>
  <c r="AF8" i="3"/>
  <c r="AH8" i="3" s="1"/>
  <c r="AA8" i="3"/>
  <c r="AB8" i="3" s="1"/>
  <c r="V8" i="3"/>
  <c r="U8" i="3"/>
  <c r="W8" i="3" s="1"/>
  <c r="O8" i="3"/>
  <c r="P8" i="3" s="1"/>
  <c r="H8" i="3" s="1"/>
  <c r="I8" i="3"/>
  <c r="AS7" i="3"/>
  <c r="AR7" i="3"/>
  <c r="AL7" i="3"/>
  <c r="AM7" i="3" s="1"/>
  <c r="AG7" i="3"/>
  <c r="AF7" i="3"/>
  <c r="AH7" i="3" s="1"/>
  <c r="AA7" i="3"/>
  <c r="AB7" i="3" s="1"/>
  <c r="V7" i="3"/>
  <c r="U7" i="3"/>
  <c r="W7" i="3" s="1"/>
  <c r="O7" i="3"/>
  <c r="P7" i="3" s="1"/>
  <c r="H7" i="3" s="1"/>
  <c r="I7" i="3"/>
  <c r="AS6" i="3"/>
  <c r="AR6" i="3"/>
  <c r="AL6" i="3"/>
  <c r="AM6" i="3" s="1"/>
  <c r="AG6" i="3"/>
  <c r="AF6" i="3"/>
  <c r="AH6" i="3" s="1"/>
  <c r="AA6" i="3"/>
  <c r="AB6" i="3" s="1"/>
  <c r="V6" i="3"/>
  <c r="U6" i="3"/>
  <c r="W6" i="3" s="1"/>
  <c r="O6" i="3"/>
  <c r="P6" i="3" s="1"/>
  <c r="H6" i="3" s="1"/>
  <c r="I6" i="3"/>
  <c r="AS5" i="3"/>
  <c r="AR5" i="3"/>
  <c r="AL5" i="3"/>
  <c r="AM5" i="3" s="1"/>
  <c r="AG5" i="3"/>
  <c r="AF5" i="3"/>
  <c r="AH5" i="3" s="1"/>
  <c r="AA5" i="3"/>
  <c r="AB5" i="3" s="1"/>
  <c r="V5" i="3"/>
  <c r="U5" i="3"/>
  <c r="W5" i="3" s="1"/>
  <c r="O5" i="3"/>
  <c r="P5" i="3" s="1"/>
  <c r="H5" i="3" s="1"/>
  <c r="I5" i="3"/>
  <c r="AS4" i="3"/>
  <c r="AR4" i="3"/>
  <c r="AL4" i="3"/>
  <c r="AM4" i="3" s="1"/>
  <c r="AG4" i="3"/>
  <c r="AF4" i="3"/>
  <c r="AH4" i="3" s="1"/>
  <c r="AA4" i="3"/>
  <c r="AB4" i="3" s="1"/>
  <c r="V4" i="3"/>
  <c r="U4" i="3"/>
  <c r="W4" i="3" s="1"/>
  <c r="O4" i="3"/>
  <c r="P4" i="3" s="1"/>
  <c r="H4" i="3" s="1"/>
  <c r="I4" i="3"/>
  <c r="AS3" i="3"/>
  <c r="AR3" i="3"/>
  <c r="AL3" i="3"/>
  <c r="AM3" i="3" s="1"/>
  <c r="AG3" i="3"/>
  <c r="AF3" i="3"/>
  <c r="AH3" i="3" s="1"/>
  <c r="AA3" i="3"/>
  <c r="AB3" i="3" s="1"/>
  <c r="V3" i="3"/>
  <c r="U3" i="3"/>
  <c r="W3" i="3" s="1"/>
  <c r="O3" i="3"/>
  <c r="P3" i="3" s="1"/>
  <c r="H3" i="3" s="1"/>
  <c r="I3" i="3"/>
  <c r="L10" i="4" l="1"/>
  <c r="K10" i="4"/>
  <c r="H3" i="4"/>
  <c r="I3" i="4" s="1"/>
  <c r="H4" i="4"/>
  <c r="I4" i="4" s="1"/>
  <c r="H5" i="4"/>
  <c r="I5" i="4" s="1"/>
  <c r="H6" i="4"/>
  <c r="I6" i="4" s="1"/>
  <c r="H7" i="4"/>
  <c r="I7" i="4" s="1"/>
  <c r="H8" i="4"/>
  <c r="I8" i="4" s="1"/>
  <c r="P9" i="4"/>
  <c r="H9" i="4" s="1"/>
  <c r="I9" i="4" s="1"/>
  <c r="Q9" i="4"/>
  <c r="H11" i="4"/>
  <c r="I11" i="4" s="1"/>
  <c r="AC9" i="4"/>
  <c r="AN9" i="4"/>
  <c r="Q10" i="4"/>
  <c r="AC10" i="4"/>
  <c r="AN10" i="4"/>
  <c r="Q11" i="4"/>
  <c r="AC11" i="4"/>
  <c r="AN11" i="4"/>
  <c r="L10" i="5"/>
  <c r="K10" i="5"/>
  <c r="H3" i="5"/>
  <c r="I3" i="5" s="1"/>
  <c r="H4" i="5"/>
  <c r="I4" i="5" s="1"/>
  <c r="H5" i="5"/>
  <c r="I5" i="5" s="1"/>
  <c r="H6" i="5"/>
  <c r="I6" i="5" s="1"/>
  <c r="H7" i="5"/>
  <c r="I7" i="5" s="1"/>
  <c r="H8" i="5"/>
  <c r="I8" i="5" s="1"/>
  <c r="P9" i="5"/>
  <c r="H9" i="5" s="1"/>
  <c r="I9" i="5" s="1"/>
  <c r="Q9" i="5"/>
  <c r="H11" i="5"/>
  <c r="I11" i="5" s="1"/>
  <c r="AC9" i="5"/>
  <c r="AN9" i="5"/>
  <c r="Q10" i="5"/>
  <c r="AC10" i="5"/>
  <c r="AN10" i="5"/>
  <c r="Q11" i="5"/>
  <c r="AC11" i="5"/>
  <c r="AN11" i="5"/>
  <c r="L10" i="6"/>
  <c r="K10" i="6"/>
  <c r="H3" i="6"/>
  <c r="I3" i="6" s="1"/>
  <c r="H4" i="6"/>
  <c r="I4" i="6" s="1"/>
  <c r="H5" i="6"/>
  <c r="I5" i="6" s="1"/>
  <c r="H6" i="6"/>
  <c r="I6" i="6" s="1"/>
  <c r="H7" i="6"/>
  <c r="I7" i="6" s="1"/>
  <c r="H8" i="6"/>
  <c r="I8" i="6" s="1"/>
  <c r="P9" i="6"/>
  <c r="H9" i="6" s="1"/>
  <c r="I9" i="6" s="1"/>
  <c r="Q9" i="6"/>
  <c r="H11" i="6"/>
  <c r="I11" i="6" s="1"/>
  <c r="AC9" i="6"/>
  <c r="AN9" i="6"/>
  <c r="Q10" i="6"/>
  <c r="AC10" i="6"/>
  <c r="AN10" i="6"/>
  <c r="Q11" i="6"/>
  <c r="AC11" i="6"/>
  <c r="AN11" i="6"/>
  <c r="L3" i="3"/>
  <c r="L4" i="3"/>
  <c r="L5" i="3"/>
  <c r="L6" i="3"/>
  <c r="L7" i="3"/>
  <c r="L8" i="3"/>
  <c r="P9" i="3"/>
  <c r="H9" i="3" s="1"/>
  <c r="I9" i="3" s="1"/>
  <c r="Q9" i="3"/>
  <c r="L11" i="3"/>
  <c r="K11" i="3"/>
  <c r="K3" i="3"/>
  <c r="Q3" i="3"/>
  <c r="AC3" i="3"/>
  <c r="AN3" i="3"/>
  <c r="K4" i="3"/>
  <c r="Q4" i="3"/>
  <c r="AC4" i="3"/>
  <c r="AN4" i="3"/>
  <c r="K5" i="3"/>
  <c r="Q5" i="3"/>
  <c r="AC5" i="3"/>
  <c r="AN5" i="3"/>
  <c r="K6" i="3"/>
  <c r="Q6" i="3"/>
  <c r="AC6" i="3"/>
  <c r="AN6" i="3"/>
  <c r="K7" i="3"/>
  <c r="Q7" i="3"/>
  <c r="AC7" i="3"/>
  <c r="AN7" i="3"/>
  <c r="K8" i="3"/>
  <c r="Q8" i="3"/>
  <c r="AC8" i="3"/>
  <c r="AN8" i="3"/>
  <c r="H10" i="3"/>
  <c r="I10" i="3" s="1"/>
  <c r="AC9" i="3"/>
  <c r="AN9" i="3"/>
  <c r="Q10" i="3"/>
  <c r="AC10" i="3"/>
  <c r="AN10" i="3"/>
  <c r="Q11" i="3"/>
  <c r="AC11" i="3"/>
  <c r="AN11" i="3"/>
  <c r="L11" i="4" l="1"/>
  <c r="J11" i="4"/>
  <c r="K11" i="4"/>
  <c r="L9" i="4"/>
  <c r="J9" i="4"/>
  <c r="K9" i="4"/>
  <c r="L7" i="4"/>
  <c r="J7" i="4"/>
  <c r="K7" i="4"/>
  <c r="L5" i="4"/>
  <c r="J5" i="4"/>
  <c r="K5" i="4"/>
  <c r="L3" i="4"/>
  <c r="J3" i="4"/>
  <c r="K3" i="4"/>
  <c r="J10" i="4"/>
  <c r="L8" i="4"/>
  <c r="J8" i="4"/>
  <c r="K8" i="4"/>
  <c r="L6" i="4"/>
  <c r="J6" i="4"/>
  <c r="K6" i="4"/>
  <c r="L4" i="4"/>
  <c r="J4" i="4"/>
  <c r="K4" i="4"/>
  <c r="L11" i="5"/>
  <c r="J11" i="5"/>
  <c r="K11" i="5"/>
  <c r="L9" i="5"/>
  <c r="J9" i="5"/>
  <c r="K9" i="5"/>
  <c r="L7" i="5"/>
  <c r="J7" i="5"/>
  <c r="K7" i="5"/>
  <c r="L5" i="5"/>
  <c r="J5" i="5"/>
  <c r="K5" i="5"/>
  <c r="L3" i="5"/>
  <c r="J3" i="5"/>
  <c r="K3" i="5"/>
  <c r="J10" i="5"/>
  <c r="L8" i="5"/>
  <c r="J8" i="5"/>
  <c r="K8" i="5"/>
  <c r="L6" i="5"/>
  <c r="J6" i="5"/>
  <c r="K6" i="5"/>
  <c r="L4" i="5"/>
  <c r="J4" i="5"/>
  <c r="K4" i="5"/>
  <c r="L11" i="6"/>
  <c r="J11" i="6"/>
  <c r="K11" i="6"/>
  <c r="L9" i="6"/>
  <c r="J9" i="6"/>
  <c r="K9" i="6"/>
  <c r="L7" i="6"/>
  <c r="J7" i="6"/>
  <c r="K7" i="6"/>
  <c r="L5" i="6"/>
  <c r="J5" i="6"/>
  <c r="K5" i="6"/>
  <c r="L3" i="6"/>
  <c r="J3" i="6"/>
  <c r="K3" i="6"/>
  <c r="J10" i="6"/>
  <c r="L8" i="6"/>
  <c r="J8" i="6"/>
  <c r="K8" i="6"/>
  <c r="L6" i="6"/>
  <c r="J6" i="6"/>
  <c r="K6" i="6"/>
  <c r="L4" i="6"/>
  <c r="J4" i="6"/>
  <c r="K4" i="6"/>
  <c r="L9" i="3"/>
  <c r="J9" i="3"/>
  <c r="K9" i="3"/>
  <c r="L10" i="3"/>
  <c r="J10" i="3"/>
  <c r="K10" i="3"/>
  <c r="J11" i="3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<sst xmlns="http://schemas.openxmlformats.org/spreadsheetml/2006/main" count="476" uniqueCount="81">
  <si>
    <t>Matricule</t>
  </si>
  <si>
    <t>Rdbt</t>
  </si>
  <si>
    <t>Sanction</t>
  </si>
  <si>
    <t>Total</t>
  </si>
  <si>
    <t>Rang</t>
  </si>
  <si>
    <t>Appreciation</t>
  </si>
  <si>
    <t>TRI 1</t>
  </si>
  <si>
    <t>FR Ap</t>
  </si>
  <si>
    <t>PROF</t>
  </si>
  <si>
    <t>HG Ap</t>
  </si>
  <si>
    <t>PROFS</t>
  </si>
  <si>
    <t>pondéré</t>
  </si>
  <si>
    <t>Nom et numéro</t>
  </si>
  <si>
    <t>codes</t>
  </si>
  <si>
    <t>12A-01</t>
  </si>
  <si>
    <t>12A-02</t>
  </si>
  <si>
    <t>12A-03</t>
  </si>
  <si>
    <t>12A-04</t>
  </si>
  <si>
    <t>12A-05</t>
  </si>
  <si>
    <t>12A-06</t>
  </si>
  <si>
    <t>12A-07</t>
  </si>
  <si>
    <t>12A-08</t>
  </si>
  <si>
    <t>12A-09</t>
  </si>
  <si>
    <t>12/08/2002 à Zones 1</t>
  </si>
  <si>
    <t>12/08/2002 à Zones 2</t>
  </si>
  <si>
    <t>12/08/2002 à Zones 3</t>
  </si>
  <si>
    <t>12/08/2002 à Zones 4</t>
  </si>
  <si>
    <t>12/08/2002 à Zones 5</t>
  </si>
  <si>
    <t>12/08/2002 à Zones 6</t>
  </si>
  <si>
    <t>12/08/2002 à Zones 7</t>
  </si>
  <si>
    <t>12/08/2002 à Zones 8</t>
  </si>
  <si>
    <t>12/08/2002 à Zones 9</t>
  </si>
  <si>
    <t>SUPERFICIE</t>
  </si>
  <si>
    <t>ROUGE</t>
  </si>
  <si>
    <t>VERT</t>
  </si>
  <si>
    <t>ORANGE</t>
  </si>
  <si>
    <t>VIOLET</t>
  </si>
  <si>
    <t>NOIR</t>
  </si>
  <si>
    <t>MARRON</t>
  </si>
  <si>
    <t>LOCALITE 1</t>
  </si>
  <si>
    <t>LOCALITE 2</t>
  </si>
  <si>
    <t>LOCALITE 3</t>
  </si>
  <si>
    <t>LOCALITE 4</t>
  </si>
  <si>
    <t>LOCALITE 5</t>
  </si>
  <si>
    <t>LOCALITE 6</t>
  </si>
  <si>
    <t>LOCALITE 7</t>
  </si>
  <si>
    <t>LOCALITE 8</t>
  </si>
  <si>
    <t>LOCALITE 9</t>
  </si>
  <si>
    <t>nere Ap</t>
  </si>
  <si>
    <t>kari Ap</t>
  </si>
  <si>
    <t>COME KP</t>
  </si>
  <si>
    <t>PRODUCTEUR</t>
  </si>
  <si>
    <t>PRODUC</t>
  </si>
  <si>
    <t>OUEDRAOGO A.</t>
  </si>
  <si>
    <t>mark</t>
  </si>
  <si>
    <t>dabire</t>
  </si>
  <si>
    <t>donnée 1</t>
  </si>
  <si>
    <t>donné 2</t>
  </si>
  <si>
    <t>donnée3</t>
  </si>
  <si>
    <t>donnéé 4</t>
  </si>
  <si>
    <t>donnéé 7</t>
  </si>
  <si>
    <t>donnée 5</t>
  </si>
  <si>
    <t>donnée 6</t>
  </si>
  <si>
    <t>Total cff</t>
  </si>
  <si>
    <t>hzhuj</t>
  </si>
  <si>
    <t>dddddd</t>
  </si>
  <si>
    <t>ggggg</t>
  </si>
  <si>
    <t>reaf</t>
  </si>
  <si>
    <t>teez</t>
  </si>
  <si>
    <t>ezér</t>
  </si>
  <si>
    <t>tgezz</t>
  </si>
  <si>
    <t>zerfd</t>
  </si>
  <si>
    <t>zert</t>
  </si>
  <si>
    <t>tyeiir</t>
  </si>
  <si>
    <t>opeddf</t>
  </si>
  <si>
    <t>yruoo</t>
  </si>
  <si>
    <t>fnlklo</t>
  </si>
  <si>
    <t>Liste zones De localite</t>
  </si>
  <si>
    <t>Liste zones De locati</t>
  </si>
  <si>
    <t>Liste zones De localit&amp;</t>
  </si>
  <si>
    <t>Liste zones De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</si>
</sst>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C000"/>
      <name val="Arial Black"/>
      <family val="2"/>
    </font>
    <font>
      <sz val="10"/>
      <color rgb="FFFF0000"/>
      <name val="Arial Black"/>
      <family val="2"/>
    </font>
    <font>
      <b/>
      <sz val="9"/>
      <color theme="1"/>
      <name val="Arial Black"/>
      <family val="2"/>
    </font>
    <font>
      <b/>
      <sz val="9"/>
      <color rgb="FFFFC1FF"/>
      <name val="Arial Black"/>
      <family val="2"/>
    </font>
    <font>
      <sz val="9"/>
      <color rgb="FFFF0000"/>
      <name val="Arial Black"/>
      <family val="2"/>
    </font>
    <font>
      <b/>
      <sz val="10"/>
      <color theme="1"/>
      <name val="Bodoni MT"/>
      <family val="1"/>
    </font>
    <font>
      <b/>
      <sz val="8"/>
      <color theme="1"/>
      <name val="Bodoni MT"/>
      <family val="1"/>
    </font>
    <font>
      <b/>
      <sz val="9"/>
      <color theme="1"/>
      <name val="Calibri"/>
      <family val="2"/>
      <scheme val="minor"/>
    </font>
    <font>
      <b/>
      <sz val="11"/>
      <color theme="1"/>
      <name val="Arabic Typesetting"/>
      <family val="4"/>
    </font>
    <font>
      <b/>
      <sz val="8"/>
      <color theme="1"/>
      <name val="Arabic Typesetting"/>
      <family val="4"/>
    </font>
    <font>
      <b/>
      <sz val="11"/>
      <color theme="1"/>
      <name val="Bodoni MT"/>
      <family val="1"/>
    </font>
    <font>
      <b/>
      <sz val="8"/>
      <color theme="0"/>
      <name val="Bodoni MT"/>
      <family val="1"/>
    </font>
    <font>
      <sz val="8"/>
      <color theme="1"/>
      <name val="Calibri"/>
      <family val="2"/>
      <scheme val="minor"/>
    </font>
    <font>
      <b/>
      <sz val="12"/>
      <color theme="1"/>
      <name val="Cambria"/>
      <family val="1"/>
    </font>
    <font>
      <sz val="11"/>
      <name val="Arial Black"/>
      <family val="2"/>
    </font>
    <font>
      <b/>
      <sz val="1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15" fillId="0" borderId="5" xfId="0" applyFont="1" applyFill="1" applyBorder="1" applyAlignment="1" applyProtection="1">
      <alignment horizontal="center" vertical="center"/>
      <protection hidden="1"/>
    </xf>
    <xf numFmtId="0" fontId="0" fillId="0" borderId="6" xfId="0" applyFont="1" applyFill="1" applyBorder="1" applyAlignment="1" applyProtection="1">
      <alignment horizontal="center"/>
      <protection hidden="1"/>
    </xf>
    <xf numFmtId="0" fontId="0" fillId="0" borderId="6" xfId="0" applyFont="1" applyFill="1" applyBorder="1" applyProtection="1">
      <protection hidden="1"/>
    </xf>
    <xf numFmtId="0" fontId="0" fillId="0" borderId="7" xfId="0" applyFont="1" applyFill="1" applyBorder="1" applyAlignment="1" applyProtection="1">
      <alignment horizontal="center"/>
      <protection hidden="1"/>
    </xf>
    <xf numFmtId="0" fontId="0" fillId="0" borderId="8" xfId="0" applyFont="1" applyFill="1" applyBorder="1" applyProtection="1">
      <protection hidden="1"/>
    </xf>
    <xf numFmtId="0" fontId="0" fillId="0" borderId="9" xfId="0" applyFont="1" applyFill="1" applyBorder="1" applyProtection="1">
      <protection hidden="1"/>
    </xf>
    <xf numFmtId="164" fontId="0" fillId="0" borderId="10" xfId="0" applyNumberFormat="1" applyFont="1" applyFill="1" applyBorder="1" applyProtection="1">
      <protection locked="0"/>
    </xf>
    <xf numFmtId="2" fontId="0" fillId="0" borderId="10" xfId="0" applyNumberFormat="1" applyFont="1" applyFill="1" applyBorder="1" applyProtection="1">
      <protection hidden="1"/>
    </xf>
    <xf numFmtId="0" fontId="1" fillId="0" borderId="10" xfId="0" applyFont="1" applyFill="1" applyBorder="1" applyAlignment="1" applyProtection="1">
      <alignment horizontal="center" vertical="center"/>
      <protection hidden="1"/>
    </xf>
    <xf numFmtId="0" fontId="0" fillId="0" borderId="10" xfId="0" applyFont="1" applyFill="1" applyBorder="1" applyProtection="1">
      <protection hidden="1"/>
    </xf>
    <xf numFmtId="2" fontId="0" fillId="0" borderId="11" xfId="0" applyNumberFormat="1" applyFont="1" applyFill="1" applyBorder="1" applyProtection="1">
      <protection hidden="1"/>
    </xf>
    <xf numFmtId="0" fontId="0" fillId="0" borderId="12" xfId="0" applyFill="1" applyBorder="1" applyProtection="1">
      <protection locked="0"/>
    </xf>
    <xf numFmtId="0" fontId="0" fillId="0" borderId="10" xfId="0" applyFill="1" applyBorder="1" applyProtection="1">
      <protection locked="0"/>
    </xf>
    <xf numFmtId="0" fontId="0" fillId="0" borderId="10" xfId="0" applyFill="1" applyBorder="1" applyProtection="1">
      <protection hidden="1"/>
    </xf>
    <xf numFmtId="0" fontId="0" fillId="0" borderId="13" xfId="0" applyFill="1" applyBorder="1" applyProtection="1">
      <protection hidden="1"/>
    </xf>
    <xf numFmtId="0" fontId="14" fillId="0" borderId="9" xfId="0" applyFont="1" applyFill="1" applyBorder="1" applyProtection="1">
      <protection hidden="1"/>
    </xf>
    <xf numFmtId="0" fontId="14" fillId="0" borderId="11" xfId="0" applyFont="1" applyFill="1" applyBorder="1" applyProtection="1">
      <protection hidden="1"/>
    </xf>
    <xf numFmtId="0" fontId="0" fillId="0" borderId="9" xfId="0" applyFill="1" applyBorder="1" applyProtection="1">
      <protection locked="0"/>
    </xf>
    <xf numFmtId="0" fontId="0" fillId="0" borderId="14" xfId="0" applyFont="1" applyFill="1" applyBorder="1" applyProtection="1">
      <protection hidden="1"/>
    </xf>
    <xf numFmtId="2" fontId="0" fillId="0" borderId="16" xfId="0" applyNumberFormat="1" applyFont="1" applyFill="1" applyBorder="1" applyProtection="1">
      <protection hidden="1"/>
    </xf>
    <xf numFmtId="0" fontId="0" fillId="0" borderId="16" xfId="0" applyFont="1" applyFill="1" applyBorder="1" applyProtection="1">
      <protection hidden="1"/>
    </xf>
    <xf numFmtId="2" fontId="0" fillId="0" borderId="17" xfId="0" applyNumberFormat="1" applyFont="1" applyFill="1" applyBorder="1" applyProtection="1">
      <protection hidden="1"/>
    </xf>
    <xf numFmtId="0" fontId="0" fillId="0" borderId="16" xfId="0" applyFill="1" applyBorder="1" applyProtection="1">
      <protection locked="0"/>
    </xf>
    <xf numFmtId="0" fontId="0" fillId="0" borderId="16" xfId="0" applyFill="1" applyBorder="1" applyProtection="1">
      <protection hidden="1"/>
    </xf>
    <xf numFmtId="0" fontId="14" fillId="0" borderId="15" xfId="0" applyFont="1" applyFill="1" applyBorder="1" applyProtection="1">
      <protection hidden="1"/>
    </xf>
    <xf numFmtId="0" fontId="0" fillId="0" borderId="15" xfId="0" applyFill="1" applyBorder="1" applyProtection="1">
      <protection locked="0"/>
    </xf>
    <xf numFmtId="0" fontId="2" fillId="2" borderId="2" xfId="0" applyFont="1" applyFill="1" applyBorder="1" applyAlignment="1" applyProtection="1">
      <alignment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Protection="1"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7" fillId="2" borderId="4" xfId="0" applyFont="1" applyFill="1" applyBorder="1" applyAlignment="1" applyProtection="1">
      <alignment horizontal="center" vertical="center"/>
      <protection hidden="1"/>
    </xf>
    <xf numFmtId="0" fontId="8" fillId="2" borderId="4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10" fillId="2" borderId="4" xfId="0" applyFont="1" applyFill="1" applyBorder="1" applyAlignment="1" applyProtection="1">
      <alignment vertical="center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2" fillId="2" borderId="4" xfId="0" applyFont="1" applyFill="1" applyBorder="1" applyAlignment="1" applyProtection="1">
      <alignment horizontal="center" vertical="center"/>
      <protection hidden="1"/>
    </xf>
    <xf numFmtId="0" fontId="13" fillId="2" borderId="4" xfId="0" applyFont="1" applyFill="1" applyBorder="1" applyAlignment="1" applyProtection="1">
      <alignment horizontal="center" vertical="center"/>
      <protection hidden="1"/>
    </xf>
    <xf numFmtId="0" fontId="16" fillId="2" borderId="1" xfId="0" applyFont="1" applyFill="1" applyBorder="1" applyAlignment="1" applyProtection="1">
      <alignment vertical="center"/>
      <protection hidden="1"/>
    </xf>
    <xf numFmtId="0" fontId="17" fillId="2" borderId="1" xfId="0" applyFont="1" applyFill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workbookViewId="0">
      <selection activeCell="H5" sqref="H5"/>
    </sheetView>
  </sheetViews>
  <sheetFormatPr baseColWidth="10" defaultRowHeight="15" x14ac:dyDescent="0.25"/>
  <cols>
    <col min="1" max="1" width="29.42578125" style="1" customWidth="1"/>
    <col min="2" max="5" width="0" style="1" hidden="1" customWidth="1"/>
    <col min="6" max="6" width="11.42578125" style="1"/>
    <col min="7" max="7" width="7.140625" style="1" customWidth="1"/>
    <col min="8" max="8" width="8" style="1" customWidth="1"/>
    <col min="9" max="9" width="11.42578125" style="1"/>
    <col min="10" max="10" width="5.42578125" style="1" customWidth="1"/>
    <col min="11" max="11" width="10.28515625" style="1" hidden="1" customWidth="1"/>
    <col min="12" max="12" width="11.42578125" style="1" hidden="1" customWidth="1"/>
    <col min="13" max="13" width="8.42578125" style="1" customWidth="1"/>
    <col min="14" max="14" width="7.7109375" style="1" customWidth="1"/>
    <col min="15" max="15" width="7.42578125" style="1" customWidth="1"/>
    <col min="16" max="16" width="4.140625" style="1" customWidth="1"/>
    <col min="17" max="17" width="7.140625" style="1" hidden="1" customWidth="1"/>
    <col min="18" max="18" width="7.85546875" style="1" hidden="1" customWidth="1"/>
    <col min="19" max="19" width="6.5703125" style="1" customWidth="1"/>
    <col min="20" max="20" width="6.28515625" style="1" customWidth="1"/>
    <col min="21" max="21" width="7" style="1" customWidth="1"/>
    <col min="22" max="22" width="6.85546875" style="1" customWidth="1"/>
    <col min="23" max="23" width="0" style="1" hidden="1" customWidth="1"/>
    <col min="24" max="24" width="11" style="1" hidden="1" customWidth="1"/>
    <col min="25" max="25" width="8.85546875" style="1" customWidth="1"/>
    <col min="26" max="27" width="6.7109375" style="1" customWidth="1"/>
    <col min="28" max="28" width="11.28515625" style="1" customWidth="1"/>
    <col min="29" max="29" width="0.140625" style="1" customWidth="1"/>
    <col min="30" max="30" width="7.28515625" style="1" customWidth="1"/>
    <col min="31" max="31" width="6.28515625" style="1" customWidth="1"/>
    <col min="32" max="32" width="5.85546875" style="1" customWidth="1"/>
    <col min="33" max="33" width="6.85546875" style="1" customWidth="1"/>
    <col min="34" max="34" width="0.140625" style="1" hidden="1" customWidth="1"/>
    <col min="35" max="35" width="11.5703125" style="1" hidden="1" customWidth="1"/>
    <col min="36" max="36" width="7.5703125" style="1" customWidth="1"/>
    <col min="37" max="37" width="7.140625" style="1" customWidth="1"/>
    <col min="38" max="38" width="6.5703125" style="1" customWidth="1"/>
    <col min="39" max="39" width="7.7109375" style="1" customWidth="1"/>
    <col min="40" max="41" width="11.42578125" style="1" hidden="1" customWidth="1"/>
    <col min="42" max="42" width="8.140625" style="1" customWidth="1"/>
    <col min="43" max="43" width="9" style="1" customWidth="1"/>
    <col min="44" max="44" width="6.28515625" style="1" customWidth="1"/>
    <col min="45" max="45" width="8.140625" style="1" customWidth="1"/>
    <col min="46" max="16384" width="11.42578125" style="1"/>
  </cols>
  <sheetData>
    <row r="1" spans="1:45" ht="18.75" x14ac:dyDescent="0.25">
      <c r="A1" s="43" t="s">
        <v>80</v>
      </c>
      <c r="B1" s="28"/>
      <c r="C1" s="28"/>
      <c r="D1" s="28"/>
      <c r="E1" s="28"/>
      <c r="F1" s="29" t="s">
        <v>56</v>
      </c>
      <c r="G1" s="29"/>
      <c r="H1" s="29"/>
      <c r="I1" s="29"/>
      <c r="J1" s="29"/>
      <c r="K1" s="29"/>
      <c r="L1" s="29"/>
      <c r="M1" s="30" t="s">
        <v>57</v>
      </c>
      <c r="N1" s="30"/>
      <c r="O1" s="30"/>
      <c r="P1" s="30"/>
      <c r="Q1" s="31"/>
      <c r="R1" s="31"/>
      <c r="S1" s="32" t="s">
        <v>58</v>
      </c>
      <c r="T1" s="32"/>
      <c r="U1" s="32"/>
      <c r="V1" s="32"/>
      <c r="W1" s="31"/>
      <c r="X1" s="31"/>
      <c r="Y1" s="33" t="s">
        <v>59</v>
      </c>
      <c r="Z1" s="33"/>
      <c r="AA1" s="33"/>
      <c r="AB1" s="33"/>
      <c r="AC1" s="31"/>
      <c r="AD1" s="30" t="s">
        <v>61</v>
      </c>
      <c r="AE1" s="30"/>
      <c r="AF1" s="30"/>
      <c r="AG1" s="30"/>
      <c r="AH1" s="31"/>
      <c r="AI1" s="31"/>
      <c r="AJ1" s="32" t="s">
        <v>62</v>
      </c>
      <c r="AK1" s="32"/>
      <c r="AL1" s="32"/>
      <c r="AM1" s="32"/>
      <c r="AN1" s="31"/>
      <c r="AO1" s="31"/>
      <c r="AP1" s="33" t="s">
        <v>60</v>
      </c>
      <c r="AQ1" s="33"/>
      <c r="AR1" s="33"/>
      <c r="AS1" s="33"/>
    </row>
    <row r="2" spans="1:45" ht="17.25" thickBot="1" x14ac:dyDescent="0.3">
      <c r="A2" s="34" t="s">
        <v>12</v>
      </c>
      <c r="B2" s="35" t="s">
        <v>13</v>
      </c>
      <c r="C2" s="35" t="s">
        <v>0</v>
      </c>
      <c r="D2" s="36" t="s">
        <v>32</v>
      </c>
      <c r="E2" s="37" t="s">
        <v>1</v>
      </c>
      <c r="F2" s="38" t="s">
        <v>63</v>
      </c>
      <c r="G2" s="37" t="s">
        <v>2</v>
      </c>
      <c r="H2" s="39" t="s">
        <v>3</v>
      </c>
      <c r="I2" s="36" t="s">
        <v>64</v>
      </c>
      <c r="J2" s="36" t="s">
        <v>4</v>
      </c>
      <c r="K2" s="40" t="s">
        <v>5</v>
      </c>
      <c r="L2" s="36" t="s">
        <v>6</v>
      </c>
      <c r="M2" s="36" t="s">
        <v>65</v>
      </c>
      <c r="N2" s="36" t="s">
        <v>66</v>
      </c>
      <c r="O2" s="41" t="s">
        <v>11</v>
      </c>
      <c r="P2" s="41"/>
      <c r="Q2" s="42" t="s">
        <v>7</v>
      </c>
      <c r="R2" s="36" t="s">
        <v>8</v>
      </c>
      <c r="S2" s="36" t="s">
        <v>67</v>
      </c>
      <c r="T2" s="36" t="s">
        <v>68</v>
      </c>
      <c r="U2" s="41" t="s">
        <v>11</v>
      </c>
      <c r="V2" s="41"/>
      <c r="W2" s="42" t="s">
        <v>9</v>
      </c>
      <c r="X2" s="36" t="s">
        <v>10</v>
      </c>
      <c r="Y2" s="36" t="s">
        <v>69</v>
      </c>
      <c r="Z2" s="36" t="s">
        <v>70</v>
      </c>
      <c r="AA2" s="41" t="s">
        <v>11</v>
      </c>
      <c r="AB2" s="41"/>
      <c r="AC2" s="42" t="s">
        <v>48</v>
      </c>
      <c r="AD2" s="36" t="s">
        <v>71</v>
      </c>
      <c r="AE2" s="36" t="s">
        <v>72</v>
      </c>
      <c r="AF2" s="41" t="s">
        <v>11</v>
      </c>
      <c r="AG2" s="41"/>
      <c r="AH2" s="42" t="s">
        <v>49</v>
      </c>
      <c r="AI2" s="36" t="s">
        <v>51</v>
      </c>
      <c r="AJ2" s="36" t="s">
        <v>73</v>
      </c>
      <c r="AK2" s="36" t="s">
        <v>74</v>
      </c>
      <c r="AL2" s="41" t="s">
        <v>11</v>
      </c>
      <c r="AM2" s="41"/>
      <c r="AN2" s="42" t="s">
        <v>9</v>
      </c>
      <c r="AO2" s="36" t="s">
        <v>52</v>
      </c>
      <c r="AP2" s="36" t="s">
        <v>75</v>
      </c>
      <c r="AQ2" s="36" t="s">
        <v>76</v>
      </c>
      <c r="AR2" s="41" t="s">
        <v>11</v>
      </c>
      <c r="AS2" s="41"/>
    </row>
    <row r="3" spans="1:45" ht="15.75" x14ac:dyDescent="0.25">
      <c r="A3" s="2" t="s">
        <v>39</v>
      </c>
      <c r="B3" s="3" t="s">
        <v>14</v>
      </c>
      <c r="C3" s="4" t="s">
        <v>23</v>
      </c>
      <c r="D3" s="5">
        <v>22675</v>
      </c>
      <c r="E3" s="6" t="s">
        <v>33</v>
      </c>
      <c r="F3" s="7">
        <v>60</v>
      </c>
      <c r="G3" s="8"/>
      <c r="H3" s="9">
        <f>P3+V3+AB3</f>
        <v>1034.1599999999999</v>
      </c>
      <c r="I3" s="9">
        <f>(H3-G3)/F3</f>
        <v>17.235999999999997</v>
      </c>
      <c r="J3" s="10" t="str">
        <f>RANK(I3,I:I)&amp;IF(COUNTIF(I:I,I)&gt;1,"ex","e")</f>
        <v>8e</v>
      </c>
      <c r="K3" s="11" t="str">
        <f>IF(I3&lt;6, "Très faible",IF(I3&lt;8, "Faible",IF(I3&lt;10, "Insuffisant",IF(I3&lt;12, "Passable",IF(I3&lt;14, "Assez bien",IF(I3&lt;16, " bien",IF(I3&lt;18, "Très bien","Excellent")))))))</f>
        <v>Très bien</v>
      </c>
      <c r="L3" s="12">
        <f>I3</f>
        <v>17.235999999999997</v>
      </c>
      <c r="M3" s="13">
        <v>250</v>
      </c>
      <c r="N3" s="14">
        <v>12</v>
      </c>
      <c r="O3" s="15">
        <f>(M3*0.6)+(N3*0.4)</f>
        <v>154.80000000000001</v>
      </c>
      <c r="P3" s="16">
        <f>O3*5</f>
        <v>774</v>
      </c>
      <c r="Q3" s="17" t="str">
        <f>IF(O3&lt;6, "Très faible",IF(O3&lt;8, "Faible",IF(O3&lt;10, "Insuffisant",IF(O3&lt;12, "Passable",IF(O3&lt;14, "Assez bien",IF(O3&lt;16, " bien",IF(O3&lt;18, "Très bien","Excellent")))))))</f>
        <v>Excellent</v>
      </c>
      <c r="R3" s="18" t="s">
        <v>54</v>
      </c>
      <c r="S3" s="14">
        <v>12</v>
      </c>
      <c r="T3" s="19">
        <v>15</v>
      </c>
      <c r="U3" s="15">
        <f>(S3*0.6)+(T3*0.4)</f>
        <v>13.2</v>
      </c>
      <c r="V3" s="16">
        <f>U3*4</f>
        <v>52.8</v>
      </c>
      <c r="W3" s="17" t="str">
        <f>IF(U3&lt;6, "Très faible",IF(U3&lt;8, "Faible",IF(U3&lt;10, "Insuffisant",IF(U3&lt;12, "Passable",IF(U3&lt;14, "Assez bien",IF(U3&lt;16, " bien",IF(U3&lt;18, "Très bien","Excellent")))))))</f>
        <v>Assez bien</v>
      </c>
      <c r="X3" s="18" t="s">
        <v>55</v>
      </c>
      <c r="Y3" s="13">
        <v>12</v>
      </c>
      <c r="Z3" s="14">
        <v>154.80000000000001</v>
      </c>
      <c r="AA3" s="15">
        <f>(Y3*0.6)+(Z3*0.4)</f>
        <v>69.12</v>
      </c>
      <c r="AB3" s="16">
        <f>AA3*3</f>
        <v>207.36</v>
      </c>
      <c r="AC3" s="17" t="str">
        <f>IF(AA3&lt;6, "Très faible",IF(AA3&lt;8, "Faible",IF(AA3&lt;10, "Insuffisant",IF(AA3&lt;12, "Passable",IF(AA3&lt;14, "Assez bien",IF(AA3&lt;16, " bien",IF(AA3&lt;18, "Très bien","Excellent")))))))</f>
        <v>Excellent</v>
      </c>
      <c r="AD3" s="13">
        <v>250</v>
      </c>
      <c r="AE3" s="14">
        <v>12</v>
      </c>
      <c r="AF3" s="15">
        <f>(AD3*0.6)+(AE3*0.4)</f>
        <v>154.80000000000001</v>
      </c>
      <c r="AG3" s="16">
        <f>AF3*5</f>
        <v>774</v>
      </c>
      <c r="AH3" s="17" t="str">
        <f>IF(AF3&lt;6, "Très faible",IF(AF3&lt;8, "Faible",IF(AF3&lt;10, "Insuffisant",IF(AF3&lt;12, "Passable",IF(AF3&lt;14, "Assez bien",IF(AF3&lt;16, " bien",IF(AF3&lt;18, "Très bien","Excellent")))))))</f>
        <v>Excellent</v>
      </c>
      <c r="AI3" s="18" t="s">
        <v>50</v>
      </c>
      <c r="AJ3" s="14">
        <v>12</v>
      </c>
      <c r="AK3" s="19">
        <v>15</v>
      </c>
      <c r="AL3" s="15">
        <f>(AJ3*0.6)+(AK3*0.4)</f>
        <v>13.2</v>
      </c>
      <c r="AM3" s="16">
        <f>AL3*4</f>
        <v>52.8</v>
      </c>
      <c r="AN3" s="17" t="str">
        <f>IF(AL3&lt;6, "Très faible",IF(AL3&lt;8, "Faible",IF(AL3&lt;10, "Insuffisant",IF(AL3&lt;12, "Passable",IF(AL3&lt;14, "Assez bien",IF(AL3&lt;16, " bien",IF(AL3&lt;18, "Très bien","Excellent")))))))</f>
        <v>Assez bien</v>
      </c>
      <c r="AO3" s="18" t="s">
        <v>53</v>
      </c>
      <c r="AP3" s="13">
        <v>12</v>
      </c>
      <c r="AQ3" s="14">
        <v>154.80000000000001</v>
      </c>
      <c r="AR3" s="15">
        <f>(AP3*0.6)+(AQ3*0.4)</f>
        <v>69.12</v>
      </c>
      <c r="AS3" s="16">
        <f>AR3*3</f>
        <v>207.36</v>
      </c>
    </row>
    <row r="4" spans="1:45" ht="15.75" x14ac:dyDescent="0.25">
      <c r="A4" s="2" t="s">
        <v>40</v>
      </c>
      <c r="B4" s="3" t="s">
        <v>15</v>
      </c>
      <c r="C4" s="4" t="s">
        <v>24</v>
      </c>
      <c r="D4" s="5">
        <v>22676</v>
      </c>
      <c r="E4" s="20" t="s">
        <v>34</v>
      </c>
      <c r="F4" s="7">
        <v>60</v>
      </c>
      <c r="G4" s="8">
        <v>1</v>
      </c>
      <c r="H4" s="9">
        <f t="shared" ref="H4:H11" si="0">P4+V4+AB4</f>
        <v>1589.48</v>
      </c>
      <c r="I4" s="21">
        <f t="shared" ref="I4:I11" si="1">(H4-G4)/F4</f>
        <v>26.474666666666668</v>
      </c>
      <c r="J4" s="10" t="str">
        <f>RANK(I4,I:I)&amp;IF(COUNTIF(I:I,I)&gt;1,"ex","e")</f>
        <v>2e</v>
      </c>
      <c r="K4" s="22" t="str">
        <f t="shared" ref="K4:K11" si="2">IF(I4&lt;6, "Très faible",IF(I4&lt;8, "Faible",IF(I4&lt;10, "Insuffisant",IF(I4&lt;12, "Passable",IF(I4&lt;14, "Assez bien",IF(I4&lt;16, " bien",IF(I4&lt;18, "Très bien","Excellent")))))))</f>
        <v>Excellent</v>
      </c>
      <c r="L4" s="23">
        <f t="shared" ref="L4:L11" si="3">I4</f>
        <v>26.474666666666668</v>
      </c>
      <c r="M4" s="13">
        <v>187</v>
      </c>
      <c r="N4" s="24">
        <v>178</v>
      </c>
      <c r="O4" s="25">
        <f t="shared" ref="O4:O10" si="4">(M4*0.6)+(N4*0.4)</f>
        <v>183.4</v>
      </c>
      <c r="P4" s="16">
        <f t="shared" ref="P4:P11" si="5">O4*5</f>
        <v>917</v>
      </c>
      <c r="Q4" s="26" t="str">
        <f t="shared" ref="Q4:Q11" si="6">IF(O4&lt;6, "Très faible",IF(O4&lt;8, "Faible",IF(O4&lt;10, "Insuffisant",IF(O4&lt;12, "Passable",IF(O4&lt;14, "Assez bien",IF(O4&lt;16, " bien",IF(O4&lt;18, "Très bien","Excellent")))))))</f>
        <v>Excellent</v>
      </c>
      <c r="R4" s="18" t="s">
        <v>54</v>
      </c>
      <c r="S4" s="24">
        <v>178</v>
      </c>
      <c r="T4" s="27">
        <v>0</v>
      </c>
      <c r="U4" s="25">
        <f t="shared" ref="U4:U10" si="7">(S4*0.6)+(T4*0.4)</f>
        <v>106.8</v>
      </c>
      <c r="V4" s="16">
        <f t="shared" ref="V4:V11" si="8">U4*4</f>
        <v>427.2</v>
      </c>
      <c r="W4" s="26" t="str">
        <f t="shared" ref="W4:W11" si="9">IF(U4&lt;6, "Très faible",IF(U4&lt;8, "Faible",IF(U4&lt;10, "Insuffisant",IF(U4&lt;12, "Passable",IF(U4&lt;14, "Assez bien",IF(U4&lt;16, " bien",IF(U4&lt;18, "Très bien","Excellent")))))))</f>
        <v>Excellent</v>
      </c>
      <c r="X4" s="18" t="s">
        <v>55</v>
      </c>
      <c r="Y4" s="13">
        <v>14</v>
      </c>
      <c r="Z4" s="24">
        <v>183.4</v>
      </c>
      <c r="AA4" s="25">
        <f t="shared" ref="AA4:AA11" si="10">(Y4*0.6)+(Z4*0.4)</f>
        <v>81.760000000000005</v>
      </c>
      <c r="AB4" s="16">
        <f t="shared" ref="AB4:AB11" si="11">AA4*3</f>
        <v>245.28000000000003</v>
      </c>
      <c r="AC4" s="26" t="str">
        <f t="shared" ref="AC4:AC11" si="12">IF(AA4&lt;6, "Très faible",IF(AA4&lt;8, "Faible",IF(AA4&lt;10, "Insuffisant",IF(AA4&lt;12, "Passable",IF(AA4&lt;14, "Assez bien",IF(AA4&lt;16, " bien",IF(AA4&lt;18, "Très bien","Excellent")))))))</f>
        <v>Excellent</v>
      </c>
      <c r="AD4" s="13">
        <v>187</v>
      </c>
      <c r="AE4" s="24">
        <v>178</v>
      </c>
      <c r="AF4" s="25">
        <f t="shared" ref="AF4:AF10" si="13">(AD4*0.6)+(AE4*0.4)</f>
        <v>183.4</v>
      </c>
      <c r="AG4" s="16">
        <f t="shared" ref="AG4:AG11" si="14">AF4*5</f>
        <v>917</v>
      </c>
      <c r="AH4" s="26" t="str">
        <f t="shared" ref="AH4:AH11" si="15">IF(AF4&lt;6, "Très faible",IF(AF4&lt;8, "Faible",IF(AF4&lt;10, "Insuffisant",IF(AF4&lt;12, "Passable",IF(AF4&lt;14, "Assez bien",IF(AF4&lt;16, " bien",IF(AF4&lt;18, "Très bien","Excellent")))))))</f>
        <v>Excellent</v>
      </c>
      <c r="AI4" s="18" t="s">
        <v>50</v>
      </c>
      <c r="AJ4" s="24">
        <v>178</v>
      </c>
      <c r="AK4" s="27">
        <v>0</v>
      </c>
      <c r="AL4" s="25">
        <f t="shared" ref="AL4" si="16">(AJ4*0.6)+(AK4*0.4)</f>
        <v>106.8</v>
      </c>
      <c r="AM4" s="16">
        <f t="shared" ref="AM4:AM11" si="17">AL4*4</f>
        <v>427.2</v>
      </c>
      <c r="AN4" s="26" t="str">
        <f t="shared" ref="AN4:AN11" si="18">IF(AL4&lt;6, "Très faible",IF(AL4&lt;8, "Faible",IF(AL4&lt;10, "Insuffisant",IF(AL4&lt;12, "Passable",IF(AL4&lt;14, "Assez bien",IF(AL4&lt;16, " bien",IF(AL4&lt;18, "Très bien","Excellent")))))))</f>
        <v>Excellent</v>
      </c>
      <c r="AO4" s="18" t="s">
        <v>53</v>
      </c>
      <c r="AP4" s="13">
        <v>14</v>
      </c>
      <c r="AQ4" s="24">
        <v>183.4</v>
      </c>
      <c r="AR4" s="25">
        <f t="shared" ref="AR4:AR11" si="19">(AP4*0.6)+(AQ4*0.4)</f>
        <v>81.760000000000005</v>
      </c>
      <c r="AS4" s="16">
        <f t="shared" ref="AS4:AS11" si="20">AR4*3</f>
        <v>245.28000000000003</v>
      </c>
    </row>
    <row r="5" spans="1:45" ht="15.75" x14ac:dyDescent="0.25">
      <c r="A5" s="2" t="s">
        <v>41</v>
      </c>
      <c r="B5" s="3" t="s">
        <v>16</v>
      </c>
      <c r="C5" s="4" t="s">
        <v>25</v>
      </c>
      <c r="D5" s="5">
        <v>22677</v>
      </c>
      <c r="E5" s="20" t="s">
        <v>35</v>
      </c>
      <c r="F5" s="7">
        <v>60</v>
      </c>
      <c r="G5" s="8">
        <v>3</v>
      </c>
      <c r="H5" s="9">
        <f t="shared" si="0"/>
        <v>1332.2399999999998</v>
      </c>
      <c r="I5" s="21">
        <f t="shared" si="1"/>
        <v>22.153999999999996</v>
      </c>
      <c r="J5" s="10" t="str">
        <f>RANK(I5,I:I)&amp;IF(COUNTIF(I:I,I)&gt;1,"ex","e")</f>
        <v>5e</v>
      </c>
      <c r="K5" s="22" t="str">
        <f t="shared" si="2"/>
        <v>Excellent</v>
      </c>
      <c r="L5" s="23">
        <f t="shared" si="3"/>
        <v>22.153999999999996</v>
      </c>
      <c r="M5" s="13">
        <v>73</v>
      </c>
      <c r="N5" s="24">
        <v>101</v>
      </c>
      <c r="O5" s="25">
        <f t="shared" si="4"/>
        <v>84.2</v>
      </c>
      <c r="P5" s="16">
        <f t="shared" si="5"/>
        <v>421</v>
      </c>
      <c r="Q5" s="26" t="str">
        <f t="shared" si="6"/>
        <v>Excellent</v>
      </c>
      <c r="R5" s="18" t="s">
        <v>54</v>
      </c>
      <c r="S5" s="24">
        <v>101</v>
      </c>
      <c r="T5" s="27">
        <v>167</v>
      </c>
      <c r="U5" s="25">
        <f>(S5*0.6)+(T5*0.4)</f>
        <v>127.39999999999999</v>
      </c>
      <c r="V5" s="16">
        <f t="shared" si="8"/>
        <v>509.59999999999997</v>
      </c>
      <c r="W5" s="26" t="str">
        <f t="shared" si="9"/>
        <v>Excellent</v>
      </c>
      <c r="X5" s="18" t="s">
        <v>55</v>
      </c>
      <c r="Y5" s="13">
        <v>167</v>
      </c>
      <c r="Z5" s="24">
        <v>84.2</v>
      </c>
      <c r="AA5" s="25">
        <f t="shared" si="10"/>
        <v>133.88</v>
      </c>
      <c r="AB5" s="16">
        <f t="shared" si="11"/>
        <v>401.64</v>
      </c>
      <c r="AC5" s="26" t="str">
        <f t="shared" si="12"/>
        <v>Excellent</v>
      </c>
      <c r="AD5" s="13">
        <v>73</v>
      </c>
      <c r="AE5" s="24">
        <v>101</v>
      </c>
      <c r="AF5" s="25">
        <f t="shared" si="13"/>
        <v>84.2</v>
      </c>
      <c r="AG5" s="16">
        <f t="shared" si="14"/>
        <v>421</v>
      </c>
      <c r="AH5" s="26" t="str">
        <f t="shared" si="15"/>
        <v>Excellent</v>
      </c>
      <c r="AI5" s="18" t="s">
        <v>50</v>
      </c>
      <c r="AJ5" s="24">
        <v>101</v>
      </c>
      <c r="AK5" s="27">
        <v>167</v>
      </c>
      <c r="AL5" s="25">
        <f>(AJ5*0.6)+(AK5*0.4)</f>
        <v>127.39999999999999</v>
      </c>
      <c r="AM5" s="16">
        <f t="shared" si="17"/>
        <v>509.59999999999997</v>
      </c>
      <c r="AN5" s="26" t="str">
        <f t="shared" si="18"/>
        <v>Excellent</v>
      </c>
      <c r="AO5" s="18" t="s">
        <v>53</v>
      </c>
      <c r="AP5" s="13">
        <v>167</v>
      </c>
      <c r="AQ5" s="24">
        <v>84.2</v>
      </c>
      <c r="AR5" s="25">
        <f t="shared" si="19"/>
        <v>133.88</v>
      </c>
      <c r="AS5" s="16">
        <f t="shared" si="20"/>
        <v>401.64</v>
      </c>
    </row>
    <row r="6" spans="1:45" ht="15.75" x14ac:dyDescent="0.25">
      <c r="A6" s="2" t="s">
        <v>42</v>
      </c>
      <c r="B6" s="3" t="s">
        <v>17</v>
      </c>
      <c r="C6" s="4" t="s">
        <v>26</v>
      </c>
      <c r="D6" s="5">
        <v>22678</v>
      </c>
      <c r="E6" s="20" t="s">
        <v>36</v>
      </c>
      <c r="F6" s="7">
        <v>60</v>
      </c>
      <c r="G6" s="8"/>
      <c r="H6" s="9">
        <f t="shared" si="0"/>
        <v>315.08</v>
      </c>
      <c r="I6" s="21">
        <f t="shared" si="1"/>
        <v>5.2513333333333332</v>
      </c>
      <c r="J6" s="10" t="str">
        <f>RANK(I6,I:I)&amp;IF(COUNTIF(I:I,I)&gt;1,"ex","e")</f>
        <v>9e</v>
      </c>
      <c r="K6" s="22" t="str">
        <f t="shared" si="2"/>
        <v>Très faible</v>
      </c>
      <c r="L6" s="23">
        <f t="shared" si="3"/>
        <v>5.2513333333333332</v>
      </c>
      <c r="M6" s="13">
        <v>25</v>
      </c>
      <c r="N6" s="24">
        <v>16</v>
      </c>
      <c r="O6" s="25">
        <f t="shared" si="4"/>
        <v>21.4</v>
      </c>
      <c r="P6" s="16">
        <f t="shared" si="5"/>
        <v>107</v>
      </c>
      <c r="Q6" s="26" t="str">
        <f t="shared" si="6"/>
        <v>Excellent</v>
      </c>
      <c r="R6" s="18" t="s">
        <v>54</v>
      </c>
      <c r="S6" s="24">
        <v>16</v>
      </c>
      <c r="T6" s="27">
        <v>90</v>
      </c>
      <c r="U6" s="25">
        <f>(S6*0.6)+(T6*0.4)</f>
        <v>45.6</v>
      </c>
      <c r="V6" s="16">
        <f t="shared" si="8"/>
        <v>182.4</v>
      </c>
      <c r="W6" s="26" t="str">
        <f t="shared" si="9"/>
        <v>Excellent</v>
      </c>
      <c r="X6" s="18" t="s">
        <v>55</v>
      </c>
      <c r="Y6" s="13">
        <v>0</v>
      </c>
      <c r="Z6" s="24">
        <v>21.4</v>
      </c>
      <c r="AA6" s="25">
        <f t="shared" si="10"/>
        <v>8.56</v>
      </c>
      <c r="AB6" s="16">
        <f t="shared" si="11"/>
        <v>25.68</v>
      </c>
      <c r="AC6" s="26" t="str">
        <f t="shared" si="12"/>
        <v>Insuffisant</v>
      </c>
      <c r="AD6" s="13">
        <v>25</v>
      </c>
      <c r="AE6" s="24">
        <v>16</v>
      </c>
      <c r="AF6" s="25">
        <f t="shared" si="13"/>
        <v>21.4</v>
      </c>
      <c r="AG6" s="16">
        <f t="shared" si="14"/>
        <v>107</v>
      </c>
      <c r="AH6" s="26" t="str">
        <f t="shared" si="15"/>
        <v>Excellent</v>
      </c>
      <c r="AI6" s="18" t="s">
        <v>50</v>
      </c>
      <c r="AJ6" s="24">
        <v>16</v>
      </c>
      <c r="AK6" s="27">
        <v>90</v>
      </c>
      <c r="AL6" s="25">
        <f>(AJ6*0.6)+(AK6*0.4)</f>
        <v>45.6</v>
      </c>
      <c r="AM6" s="16">
        <f t="shared" si="17"/>
        <v>182.4</v>
      </c>
      <c r="AN6" s="26" t="str">
        <f t="shared" si="18"/>
        <v>Excellent</v>
      </c>
      <c r="AO6" s="18" t="s">
        <v>53</v>
      </c>
      <c r="AP6" s="13">
        <v>0</v>
      </c>
      <c r="AQ6" s="24">
        <v>21.4</v>
      </c>
      <c r="AR6" s="25">
        <f t="shared" si="19"/>
        <v>8.56</v>
      </c>
      <c r="AS6" s="16">
        <f t="shared" si="20"/>
        <v>25.68</v>
      </c>
    </row>
    <row r="7" spans="1:45" ht="15.75" x14ac:dyDescent="0.25">
      <c r="A7" s="2" t="s">
        <v>43</v>
      </c>
      <c r="B7" s="3" t="s">
        <v>18</v>
      </c>
      <c r="C7" s="4" t="s">
        <v>27</v>
      </c>
      <c r="D7" s="5">
        <v>22679</v>
      </c>
      <c r="E7" s="20" t="s">
        <v>33</v>
      </c>
      <c r="F7" s="7">
        <v>60</v>
      </c>
      <c r="G7" s="8">
        <v>1</v>
      </c>
      <c r="H7" s="9">
        <f t="shared" si="0"/>
        <v>1573.6399999999999</v>
      </c>
      <c r="I7" s="21">
        <f t="shared" si="1"/>
        <v>26.210666666666665</v>
      </c>
      <c r="J7" s="10" t="str">
        <f>RANK(I7,I:I)&amp;IF(COUNTIF(I:I,I)&gt;1,"ex","e")</f>
        <v>3e</v>
      </c>
      <c r="K7" s="22" t="str">
        <f t="shared" si="2"/>
        <v>Excellent</v>
      </c>
      <c r="L7" s="23">
        <f t="shared" si="3"/>
        <v>26.210666666666665</v>
      </c>
      <c r="M7" s="13">
        <v>180</v>
      </c>
      <c r="N7" s="24">
        <v>123</v>
      </c>
      <c r="O7" s="25">
        <f t="shared" si="4"/>
        <v>157.19999999999999</v>
      </c>
      <c r="P7" s="16">
        <f t="shared" si="5"/>
        <v>786</v>
      </c>
      <c r="Q7" s="26" t="str">
        <f t="shared" si="6"/>
        <v>Excellent</v>
      </c>
      <c r="R7" s="18" t="s">
        <v>54</v>
      </c>
      <c r="S7" s="24">
        <v>123</v>
      </c>
      <c r="T7" s="27">
        <v>65</v>
      </c>
      <c r="U7" s="25">
        <f t="shared" si="7"/>
        <v>99.8</v>
      </c>
      <c r="V7" s="16">
        <f t="shared" si="8"/>
        <v>399.2</v>
      </c>
      <c r="W7" s="26" t="str">
        <f t="shared" si="9"/>
        <v>Excellent</v>
      </c>
      <c r="X7" s="18" t="s">
        <v>55</v>
      </c>
      <c r="Y7" s="13">
        <v>111</v>
      </c>
      <c r="Z7" s="24">
        <v>157.19999999999999</v>
      </c>
      <c r="AA7" s="25">
        <f t="shared" si="10"/>
        <v>129.47999999999999</v>
      </c>
      <c r="AB7" s="16">
        <f t="shared" si="11"/>
        <v>388.43999999999994</v>
      </c>
      <c r="AC7" s="26" t="str">
        <f t="shared" si="12"/>
        <v>Excellent</v>
      </c>
      <c r="AD7" s="13">
        <v>180</v>
      </c>
      <c r="AE7" s="24">
        <v>123</v>
      </c>
      <c r="AF7" s="25">
        <f t="shared" si="13"/>
        <v>157.19999999999999</v>
      </c>
      <c r="AG7" s="16">
        <f t="shared" si="14"/>
        <v>786</v>
      </c>
      <c r="AH7" s="26" t="str">
        <f t="shared" si="15"/>
        <v>Excellent</v>
      </c>
      <c r="AI7" s="18" t="s">
        <v>50</v>
      </c>
      <c r="AJ7" s="24">
        <v>123</v>
      </c>
      <c r="AK7" s="27">
        <v>65</v>
      </c>
      <c r="AL7" s="25">
        <f t="shared" ref="AL7:AL10" si="21">(AJ7*0.6)+(AK7*0.4)</f>
        <v>99.8</v>
      </c>
      <c r="AM7" s="16">
        <f t="shared" si="17"/>
        <v>399.2</v>
      </c>
      <c r="AN7" s="26" t="str">
        <f t="shared" si="18"/>
        <v>Excellent</v>
      </c>
      <c r="AO7" s="18" t="s">
        <v>53</v>
      </c>
      <c r="AP7" s="13">
        <v>111</v>
      </c>
      <c r="AQ7" s="24">
        <v>157.19999999999999</v>
      </c>
      <c r="AR7" s="25">
        <f t="shared" si="19"/>
        <v>129.47999999999999</v>
      </c>
      <c r="AS7" s="16">
        <f t="shared" si="20"/>
        <v>388.43999999999994</v>
      </c>
    </row>
    <row r="8" spans="1:45" ht="15.75" x14ac:dyDescent="0.25">
      <c r="A8" s="2" t="s">
        <v>44</v>
      </c>
      <c r="B8" s="3" t="s">
        <v>19</v>
      </c>
      <c r="C8" s="4" t="s">
        <v>28</v>
      </c>
      <c r="D8" s="5">
        <v>22680</v>
      </c>
      <c r="E8" s="20" t="s">
        <v>34</v>
      </c>
      <c r="F8" s="7">
        <v>60</v>
      </c>
      <c r="G8" s="8"/>
      <c r="H8" s="9">
        <f t="shared" si="0"/>
        <v>2406.12</v>
      </c>
      <c r="I8" s="21">
        <f t="shared" si="1"/>
        <v>40.101999999999997</v>
      </c>
      <c r="J8" s="10" t="str">
        <f>RANK(I8,I:I)&amp;IF(COUNTIF(I:I,I)&gt;1,"ex","e")</f>
        <v>1e</v>
      </c>
      <c r="K8" s="22" t="str">
        <f t="shared" si="2"/>
        <v>Excellent</v>
      </c>
      <c r="L8" s="23">
        <f t="shared" si="3"/>
        <v>40.101999999999997</v>
      </c>
      <c r="M8" s="13">
        <v>16</v>
      </c>
      <c r="N8" s="24">
        <v>15</v>
      </c>
      <c r="O8" s="25">
        <f t="shared" si="4"/>
        <v>15.6</v>
      </c>
      <c r="P8" s="16">
        <f t="shared" si="5"/>
        <v>78</v>
      </c>
      <c r="Q8" s="26" t="str">
        <f t="shared" si="6"/>
        <v xml:space="preserve"> bien</v>
      </c>
      <c r="R8" s="18" t="s">
        <v>54</v>
      </c>
      <c r="S8" s="24">
        <v>15</v>
      </c>
      <c r="T8" s="27">
        <v>648</v>
      </c>
      <c r="U8" s="25">
        <f t="shared" si="7"/>
        <v>268.2</v>
      </c>
      <c r="V8" s="16">
        <f t="shared" si="8"/>
        <v>1072.8</v>
      </c>
      <c r="W8" s="26" t="str">
        <f t="shared" si="9"/>
        <v>Excellent</v>
      </c>
      <c r="X8" s="18" t="s">
        <v>55</v>
      </c>
      <c r="Y8" s="13">
        <v>123</v>
      </c>
      <c r="Z8" s="24">
        <v>861.6</v>
      </c>
      <c r="AA8" s="25">
        <f t="shared" si="10"/>
        <v>418.44000000000005</v>
      </c>
      <c r="AB8" s="16">
        <f t="shared" si="11"/>
        <v>1255.3200000000002</v>
      </c>
      <c r="AC8" s="26" t="str">
        <f t="shared" si="12"/>
        <v>Excellent</v>
      </c>
      <c r="AD8" s="13">
        <v>16</v>
      </c>
      <c r="AE8" s="24">
        <v>15</v>
      </c>
      <c r="AF8" s="25">
        <f t="shared" si="13"/>
        <v>15.6</v>
      </c>
      <c r="AG8" s="16">
        <f t="shared" si="14"/>
        <v>78</v>
      </c>
      <c r="AH8" s="26" t="str">
        <f t="shared" si="15"/>
        <v xml:space="preserve"> bien</v>
      </c>
      <c r="AI8" s="18" t="s">
        <v>50</v>
      </c>
      <c r="AJ8" s="24">
        <v>15</v>
      </c>
      <c r="AK8" s="27">
        <v>648</v>
      </c>
      <c r="AL8" s="25">
        <f t="shared" si="21"/>
        <v>268.2</v>
      </c>
      <c r="AM8" s="16">
        <f t="shared" si="17"/>
        <v>1072.8</v>
      </c>
      <c r="AN8" s="26" t="str">
        <f t="shared" si="18"/>
        <v>Excellent</v>
      </c>
      <c r="AO8" s="18" t="s">
        <v>53</v>
      </c>
      <c r="AP8" s="13">
        <v>123</v>
      </c>
      <c r="AQ8" s="24">
        <v>861.6</v>
      </c>
      <c r="AR8" s="25">
        <f t="shared" si="19"/>
        <v>418.44000000000005</v>
      </c>
      <c r="AS8" s="16">
        <f t="shared" si="20"/>
        <v>1255.3200000000002</v>
      </c>
    </row>
    <row r="9" spans="1:45" ht="15.75" x14ac:dyDescent="0.25">
      <c r="A9" s="2" t="s">
        <v>45</v>
      </c>
      <c r="B9" s="3" t="s">
        <v>20</v>
      </c>
      <c r="C9" s="4" t="s">
        <v>29</v>
      </c>
      <c r="D9" s="5">
        <v>22681</v>
      </c>
      <c r="E9" s="20" t="s">
        <v>34</v>
      </c>
      <c r="F9" s="7">
        <v>60</v>
      </c>
      <c r="G9" s="8">
        <v>2</v>
      </c>
      <c r="H9" s="9">
        <f t="shared" si="0"/>
        <v>1429.2399999999998</v>
      </c>
      <c r="I9" s="21">
        <f t="shared" si="1"/>
        <v>23.787333333333329</v>
      </c>
      <c r="J9" s="10" t="str">
        <f>RANK(I9,I:I)&amp;IF(COUNTIF(I:I,I)&gt;1,"ex","e")</f>
        <v>4e</v>
      </c>
      <c r="K9" s="22" t="str">
        <f t="shared" si="2"/>
        <v>Excellent</v>
      </c>
      <c r="L9" s="23">
        <f t="shared" si="3"/>
        <v>23.787333333333329</v>
      </c>
      <c r="M9" s="13">
        <v>76</v>
      </c>
      <c r="N9" s="24">
        <v>74</v>
      </c>
      <c r="O9" s="25">
        <f t="shared" si="4"/>
        <v>75.2</v>
      </c>
      <c r="P9" s="16">
        <f t="shared" si="5"/>
        <v>376</v>
      </c>
      <c r="Q9" s="26" t="str">
        <f t="shared" si="6"/>
        <v>Excellent</v>
      </c>
      <c r="R9" s="18" t="s">
        <v>54</v>
      </c>
      <c r="S9" s="24">
        <v>74</v>
      </c>
      <c r="T9" s="27">
        <v>132</v>
      </c>
      <c r="U9" s="25">
        <f t="shared" si="7"/>
        <v>97.2</v>
      </c>
      <c r="V9" s="16">
        <f t="shared" si="8"/>
        <v>388.8</v>
      </c>
      <c r="W9" s="26" t="str">
        <f t="shared" si="9"/>
        <v>Excellent</v>
      </c>
      <c r="X9" s="18" t="s">
        <v>55</v>
      </c>
      <c r="Y9" s="13">
        <v>345</v>
      </c>
      <c r="Z9" s="24">
        <v>36.200000000000003</v>
      </c>
      <c r="AA9" s="25">
        <f t="shared" si="10"/>
        <v>221.48</v>
      </c>
      <c r="AB9" s="16">
        <f t="shared" si="11"/>
        <v>664.43999999999994</v>
      </c>
      <c r="AC9" s="26" t="str">
        <f t="shared" si="12"/>
        <v>Excellent</v>
      </c>
      <c r="AD9" s="13">
        <v>76</v>
      </c>
      <c r="AE9" s="24">
        <v>74</v>
      </c>
      <c r="AF9" s="25">
        <f t="shared" si="13"/>
        <v>75.2</v>
      </c>
      <c r="AG9" s="16">
        <f t="shared" si="14"/>
        <v>376</v>
      </c>
      <c r="AH9" s="26" t="str">
        <f t="shared" si="15"/>
        <v>Excellent</v>
      </c>
      <c r="AI9" s="18" t="s">
        <v>50</v>
      </c>
      <c r="AJ9" s="24">
        <v>74</v>
      </c>
      <c r="AK9" s="27">
        <v>132</v>
      </c>
      <c r="AL9" s="25">
        <f t="shared" si="21"/>
        <v>97.2</v>
      </c>
      <c r="AM9" s="16">
        <f t="shared" si="17"/>
        <v>388.8</v>
      </c>
      <c r="AN9" s="26" t="str">
        <f t="shared" si="18"/>
        <v>Excellent</v>
      </c>
      <c r="AO9" s="18" t="s">
        <v>53</v>
      </c>
      <c r="AP9" s="13">
        <v>345</v>
      </c>
      <c r="AQ9" s="24">
        <v>36.200000000000003</v>
      </c>
      <c r="AR9" s="25">
        <f t="shared" si="19"/>
        <v>221.48</v>
      </c>
      <c r="AS9" s="16">
        <f t="shared" si="20"/>
        <v>664.43999999999994</v>
      </c>
    </row>
    <row r="10" spans="1:45" ht="15.75" x14ac:dyDescent="0.25">
      <c r="A10" s="2" t="s">
        <v>46</v>
      </c>
      <c r="B10" s="3" t="s">
        <v>21</v>
      </c>
      <c r="C10" s="4" t="s">
        <v>30</v>
      </c>
      <c r="D10" s="5">
        <v>22682</v>
      </c>
      <c r="E10" s="20" t="s">
        <v>37</v>
      </c>
      <c r="F10" s="7">
        <v>60</v>
      </c>
      <c r="G10" s="8"/>
      <c r="H10" s="9">
        <f t="shared" si="0"/>
        <v>1249.1199999999999</v>
      </c>
      <c r="I10" s="21">
        <f t="shared" si="1"/>
        <v>20.818666666666665</v>
      </c>
      <c r="J10" s="10" t="str">
        <f>RANK(I10,I:I)&amp;IF(COUNTIF(I:I,I)&gt;1,"ex","e")</f>
        <v>7e</v>
      </c>
      <c r="K10" s="22" t="str">
        <f t="shared" si="2"/>
        <v>Excellent</v>
      </c>
      <c r="L10" s="23">
        <f t="shared" si="3"/>
        <v>20.818666666666665</v>
      </c>
      <c r="M10" s="13">
        <v>278</v>
      </c>
      <c r="N10" s="24">
        <v>62</v>
      </c>
      <c r="O10" s="25">
        <f t="shared" si="4"/>
        <v>191.6</v>
      </c>
      <c r="P10" s="16">
        <f t="shared" si="5"/>
        <v>958</v>
      </c>
      <c r="Q10" s="26" t="str">
        <f t="shared" si="6"/>
        <v>Excellent</v>
      </c>
      <c r="R10" s="18" t="s">
        <v>54</v>
      </c>
      <c r="S10" s="24">
        <v>62</v>
      </c>
      <c r="T10" s="27">
        <v>15</v>
      </c>
      <c r="U10" s="25">
        <f t="shared" si="7"/>
        <v>43.199999999999996</v>
      </c>
      <c r="V10" s="16">
        <f t="shared" si="8"/>
        <v>172.79999999999998</v>
      </c>
      <c r="W10" s="26" t="str">
        <f t="shared" si="9"/>
        <v>Excellent</v>
      </c>
      <c r="X10" s="18" t="s">
        <v>55</v>
      </c>
      <c r="Y10" s="13">
        <v>0</v>
      </c>
      <c r="Z10" s="24">
        <v>98.6</v>
      </c>
      <c r="AA10" s="25">
        <f t="shared" si="10"/>
        <v>39.44</v>
      </c>
      <c r="AB10" s="16">
        <f t="shared" si="11"/>
        <v>118.32</v>
      </c>
      <c r="AC10" s="26" t="str">
        <f t="shared" si="12"/>
        <v>Excellent</v>
      </c>
      <c r="AD10" s="13">
        <v>278</v>
      </c>
      <c r="AE10" s="24">
        <v>62</v>
      </c>
      <c r="AF10" s="25">
        <f t="shared" si="13"/>
        <v>191.6</v>
      </c>
      <c r="AG10" s="16">
        <f t="shared" si="14"/>
        <v>958</v>
      </c>
      <c r="AH10" s="26" t="str">
        <f t="shared" si="15"/>
        <v>Excellent</v>
      </c>
      <c r="AI10" s="18" t="s">
        <v>50</v>
      </c>
      <c r="AJ10" s="24">
        <v>62</v>
      </c>
      <c r="AK10" s="27">
        <v>15</v>
      </c>
      <c r="AL10" s="25">
        <f t="shared" si="21"/>
        <v>43.199999999999996</v>
      </c>
      <c r="AM10" s="16">
        <f t="shared" si="17"/>
        <v>172.79999999999998</v>
      </c>
      <c r="AN10" s="26" t="str">
        <f t="shared" si="18"/>
        <v>Excellent</v>
      </c>
      <c r="AO10" s="18" t="s">
        <v>53</v>
      </c>
      <c r="AP10" s="13">
        <v>0</v>
      </c>
      <c r="AQ10" s="24">
        <v>98.6</v>
      </c>
      <c r="AR10" s="25">
        <f t="shared" si="19"/>
        <v>39.44</v>
      </c>
      <c r="AS10" s="16">
        <f t="shared" si="20"/>
        <v>118.32</v>
      </c>
    </row>
    <row r="11" spans="1:45" ht="15.75" x14ac:dyDescent="0.25">
      <c r="A11" s="2" t="s">
        <v>47</v>
      </c>
      <c r="B11" s="3" t="s">
        <v>22</v>
      </c>
      <c r="C11" s="4" t="s">
        <v>31</v>
      </c>
      <c r="D11" s="5">
        <v>22683</v>
      </c>
      <c r="E11" s="20" t="s">
        <v>38</v>
      </c>
      <c r="F11" s="7">
        <v>60</v>
      </c>
      <c r="G11" s="8"/>
      <c r="H11" s="9">
        <f t="shared" si="0"/>
        <v>1276.48</v>
      </c>
      <c r="I11" s="21">
        <f t="shared" si="1"/>
        <v>21.274666666666668</v>
      </c>
      <c r="J11" s="10" t="str">
        <f>RANK(I11,I:I)&amp;IF(COUNTIF(I:I,I)&gt;1,"ex","e")</f>
        <v>6e</v>
      </c>
      <c r="K11" s="22" t="str">
        <f t="shared" si="2"/>
        <v>Excellent</v>
      </c>
      <c r="L11" s="23">
        <f t="shared" si="3"/>
        <v>21.274666666666668</v>
      </c>
      <c r="M11" s="13">
        <v>134</v>
      </c>
      <c r="N11" s="24">
        <v>173</v>
      </c>
      <c r="O11" s="25">
        <f>(M11*0.6)+(N11*0.4)</f>
        <v>149.6</v>
      </c>
      <c r="P11" s="16">
        <f t="shared" si="5"/>
        <v>748</v>
      </c>
      <c r="Q11" s="26" t="str">
        <f t="shared" si="6"/>
        <v>Excellent</v>
      </c>
      <c r="R11" s="18" t="s">
        <v>54</v>
      </c>
      <c r="S11" s="24">
        <v>173</v>
      </c>
      <c r="T11" s="27"/>
      <c r="U11" s="25">
        <f>(S11*0.6)+(T11*0.4)</f>
        <v>103.8</v>
      </c>
      <c r="V11" s="16">
        <f t="shared" si="8"/>
        <v>415.2</v>
      </c>
      <c r="W11" s="26" t="str">
        <f t="shared" si="9"/>
        <v>Excellent</v>
      </c>
      <c r="X11" s="18" t="s">
        <v>55</v>
      </c>
      <c r="Y11" s="13">
        <v>12</v>
      </c>
      <c r="Z11" s="24">
        <v>76.400000000000006</v>
      </c>
      <c r="AA11" s="25">
        <f t="shared" si="10"/>
        <v>37.760000000000005</v>
      </c>
      <c r="AB11" s="16">
        <f t="shared" si="11"/>
        <v>113.28000000000002</v>
      </c>
      <c r="AC11" s="26" t="str">
        <f t="shared" si="12"/>
        <v>Excellent</v>
      </c>
      <c r="AD11" s="13">
        <v>134</v>
      </c>
      <c r="AE11" s="24">
        <v>173</v>
      </c>
      <c r="AF11" s="25">
        <f>(AD11*0.6)+(AE11*0.4)</f>
        <v>149.6</v>
      </c>
      <c r="AG11" s="16">
        <f t="shared" si="14"/>
        <v>748</v>
      </c>
      <c r="AH11" s="26" t="str">
        <f t="shared" si="15"/>
        <v>Excellent</v>
      </c>
      <c r="AI11" s="18" t="s">
        <v>50</v>
      </c>
      <c r="AJ11" s="24">
        <v>173</v>
      </c>
      <c r="AK11" s="27"/>
      <c r="AL11" s="25">
        <f>(AJ11*0.6)+(AK11*0.4)</f>
        <v>103.8</v>
      </c>
      <c r="AM11" s="16">
        <f t="shared" si="17"/>
        <v>415.2</v>
      </c>
      <c r="AN11" s="26" t="str">
        <f t="shared" si="18"/>
        <v>Excellent</v>
      </c>
      <c r="AO11" s="18" t="s">
        <v>53</v>
      </c>
      <c r="AP11" s="13">
        <v>12</v>
      </c>
      <c r="AQ11" s="24">
        <v>76.400000000000006</v>
      </c>
      <c r="AR11" s="25">
        <f t="shared" si="19"/>
        <v>37.760000000000005</v>
      </c>
      <c r="AS11" s="16">
        <f t="shared" si="20"/>
        <v>113.28000000000002</v>
      </c>
    </row>
  </sheetData>
  <mergeCells count="13">
    <mergeCell ref="AP1:AS1"/>
    <mergeCell ref="O2:P2"/>
    <mergeCell ref="U2:V2"/>
    <mergeCell ref="AA2:AB2"/>
    <mergeCell ref="AF2:AG2"/>
    <mergeCell ref="AL2:AM2"/>
    <mergeCell ref="AR2:AS2"/>
    <mergeCell ref="AJ1:AM1"/>
    <mergeCell ref="F1:L1"/>
    <mergeCell ref="M1:P1"/>
    <mergeCell ref="S1:V1"/>
    <mergeCell ref="Y1:AB1"/>
    <mergeCell ref="AD1:AG1"/>
  </mergeCells>
  <conditionalFormatting sqref="Q2:R2 D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2:R2 D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L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L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O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O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T2 W2:Y2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2:T2 W2:Y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I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I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F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2:AF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K2 AN2:AP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2:AK2 AN2:AP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L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tabSelected="1" workbookViewId="0"/>
  </sheetViews>
  <sheetFormatPr baseColWidth="10" defaultRowHeight="15" x14ac:dyDescent="0.25"/>
  <cols>
    <col min="1" max="1" width="29.42578125" style="1" customWidth="1"/>
    <col min="2" max="5" width="0" style="1" hidden="1" customWidth="1"/>
    <col min="6" max="6" width="11.42578125" style="1"/>
    <col min="7" max="7" width="7.140625" style="1" customWidth="1"/>
    <col min="8" max="8" width="8" style="1" customWidth="1"/>
    <col min="9" max="9" width="11.42578125" style="1"/>
    <col min="10" max="10" width="5.42578125" style="1" customWidth="1"/>
    <col min="11" max="11" width="10.28515625" style="1" hidden="1" customWidth="1"/>
    <col min="12" max="12" width="11.42578125" style="1" hidden="1" customWidth="1"/>
    <col min="13" max="13" width="8.42578125" style="1" customWidth="1"/>
    <col min="14" max="14" width="7.7109375" style="1" customWidth="1"/>
    <col min="15" max="15" width="7.42578125" style="1" customWidth="1"/>
    <col min="16" max="16" width="4.140625" style="1" customWidth="1"/>
    <col min="17" max="17" width="7.140625" style="1" hidden="1" customWidth="1"/>
    <col min="18" max="18" width="7.85546875" style="1" hidden="1" customWidth="1"/>
    <col min="19" max="19" width="6.5703125" style="1" customWidth="1"/>
    <col min="20" max="20" width="6.28515625" style="1" customWidth="1"/>
    <col min="21" max="21" width="7" style="1" customWidth="1"/>
    <col min="22" max="22" width="6.85546875" style="1" customWidth="1"/>
    <col min="23" max="23" width="0" style="1" hidden="1" customWidth="1"/>
    <col min="24" max="24" width="11" style="1" hidden="1" customWidth="1"/>
    <col min="25" max="25" width="8.85546875" style="1" customWidth="1"/>
    <col min="26" max="27" width="6.7109375" style="1" customWidth="1"/>
    <col min="28" max="28" width="11.28515625" style="1" customWidth="1"/>
    <col min="29" max="29" width="0.140625" style="1" customWidth="1"/>
    <col min="30" max="30" width="7.28515625" style="1" customWidth="1"/>
    <col min="31" max="31" width="6.28515625" style="1" customWidth="1"/>
    <col min="32" max="32" width="5.85546875" style="1" customWidth="1"/>
    <col min="33" max="33" width="6.85546875" style="1" customWidth="1"/>
    <col min="34" max="34" width="0.140625" style="1" hidden="1" customWidth="1"/>
    <col min="35" max="35" width="11.5703125" style="1" hidden="1" customWidth="1"/>
    <col min="36" max="36" width="7.5703125" style="1" customWidth="1"/>
    <col min="37" max="37" width="7.140625" style="1" customWidth="1"/>
    <col min="38" max="38" width="6.5703125" style="1" customWidth="1"/>
    <col min="39" max="39" width="7.7109375" style="1" customWidth="1"/>
    <col min="40" max="41" width="11.42578125" style="1" hidden="1" customWidth="1"/>
    <col min="42" max="42" width="8.140625" style="1" customWidth="1"/>
    <col min="43" max="43" width="9" style="1" customWidth="1"/>
    <col min="44" max="44" width="6.28515625" style="1" customWidth="1"/>
    <col min="45" max="45" width="8.140625" style="1" customWidth="1"/>
    <col min="46" max="16384" width="11.42578125" style="1"/>
  </cols>
  <sheetData>
    <row r="1" spans="1:45" ht="18.75" x14ac:dyDescent="0.25">
      <c r="A1" s="44" t="s">
        <v>77</v>
      </c>
      <c r="B1" s="28"/>
      <c r="C1" s="28"/>
      <c r="D1" s="28"/>
      <c r="E1" s="28"/>
      <c r="F1" s="29" t="s">
        <v>56</v>
      </c>
      <c r="G1" s="29"/>
      <c r="H1" s="29"/>
      <c r="I1" s="29"/>
      <c r="J1" s="29"/>
      <c r="K1" s="29"/>
      <c r="L1" s="29"/>
      <c r="M1" s="30" t="s">
        <v>57</v>
      </c>
      <c r="N1" s="30"/>
      <c r="O1" s="30"/>
      <c r="P1" s="30"/>
      <c r="Q1" s="31"/>
      <c r="R1" s="31"/>
      <c r="S1" s="32" t="s">
        <v>58</v>
      </c>
      <c r="T1" s="32"/>
      <c r="U1" s="32"/>
      <c r="V1" s="32"/>
      <c r="W1" s="31"/>
      <c r="X1" s="31"/>
      <c r="Y1" s="33" t="s">
        <v>59</v>
      </c>
      <c r="Z1" s="33"/>
      <c r="AA1" s="33"/>
      <c r="AB1" s="33"/>
      <c r="AC1" s="31"/>
      <c r="AD1" s="30" t="s">
        <v>61</v>
      </c>
      <c r="AE1" s="30"/>
      <c r="AF1" s="30"/>
      <c r="AG1" s="30"/>
      <c r="AH1" s="31"/>
      <c r="AI1" s="31"/>
      <c r="AJ1" s="32" t="s">
        <v>62</v>
      </c>
      <c r="AK1" s="32"/>
      <c r="AL1" s="32"/>
      <c r="AM1" s="32"/>
      <c r="AN1" s="31"/>
      <c r="AO1" s="31"/>
      <c r="AP1" s="33" t="s">
        <v>60</v>
      </c>
      <c r="AQ1" s="33"/>
      <c r="AR1" s="33"/>
      <c r="AS1" s="33"/>
    </row>
    <row r="2" spans="1:45" ht="17.25" thickBot="1" x14ac:dyDescent="0.3">
      <c r="A2" s="34" t="s">
        <v>12</v>
      </c>
      <c r="B2" s="35" t="s">
        <v>13</v>
      </c>
      <c r="C2" s="35" t="s">
        <v>0</v>
      </c>
      <c r="D2" s="36" t="s">
        <v>32</v>
      </c>
      <c r="E2" s="37" t="s">
        <v>1</v>
      </c>
      <c r="F2" s="38" t="s">
        <v>63</v>
      </c>
      <c r="G2" s="37" t="s">
        <v>2</v>
      </c>
      <c r="H2" s="39" t="s">
        <v>3</v>
      </c>
      <c r="I2" s="36" t="s">
        <v>64</v>
      </c>
      <c r="J2" s="36" t="s">
        <v>4</v>
      </c>
      <c r="K2" s="40" t="s">
        <v>5</v>
      </c>
      <c r="L2" s="36" t="s">
        <v>6</v>
      </c>
      <c r="M2" s="36" t="s">
        <v>65</v>
      </c>
      <c r="N2" s="36" t="s">
        <v>66</v>
      </c>
      <c r="O2" s="41" t="s">
        <v>11</v>
      </c>
      <c r="P2" s="41"/>
      <c r="Q2" s="42" t="s">
        <v>7</v>
      </c>
      <c r="R2" s="36" t="s">
        <v>8</v>
      </c>
      <c r="S2" s="36" t="s">
        <v>67</v>
      </c>
      <c r="T2" s="36" t="s">
        <v>68</v>
      </c>
      <c r="U2" s="41" t="s">
        <v>11</v>
      </c>
      <c r="V2" s="41"/>
      <c r="W2" s="42" t="s">
        <v>9</v>
      </c>
      <c r="X2" s="36" t="s">
        <v>10</v>
      </c>
      <c r="Y2" s="36" t="s">
        <v>69</v>
      </c>
      <c r="Z2" s="36" t="s">
        <v>70</v>
      </c>
      <c r="AA2" s="41" t="s">
        <v>11</v>
      </c>
      <c r="AB2" s="41"/>
      <c r="AC2" s="42" t="s">
        <v>48</v>
      </c>
      <c r="AD2" s="36" t="s">
        <v>71</v>
      </c>
      <c r="AE2" s="36" t="s">
        <v>72</v>
      </c>
      <c r="AF2" s="41" t="s">
        <v>11</v>
      </c>
      <c r="AG2" s="41"/>
      <c r="AH2" s="42" t="s">
        <v>49</v>
      </c>
      <c r="AI2" s="36" t="s">
        <v>51</v>
      </c>
      <c r="AJ2" s="36" t="s">
        <v>73</v>
      </c>
      <c r="AK2" s="36" t="s">
        <v>74</v>
      </c>
      <c r="AL2" s="41" t="s">
        <v>11</v>
      </c>
      <c r="AM2" s="41"/>
      <c r="AN2" s="42" t="s">
        <v>9</v>
      </c>
      <c r="AO2" s="36" t="s">
        <v>52</v>
      </c>
      <c r="AP2" s="36" t="s">
        <v>75</v>
      </c>
      <c r="AQ2" s="36" t="s">
        <v>76</v>
      </c>
      <c r="AR2" s="41" t="s">
        <v>11</v>
      </c>
      <c r="AS2" s="41"/>
    </row>
    <row r="3" spans="1:45" ht="15.75" x14ac:dyDescent="0.25">
      <c r="A3" s="2" t="s">
        <v>39</v>
      </c>
      <c r="B3" s="3" t="s">
        <v>14</v>
      </c>
      <c r="C3" s="4" t="s">
        <v>23</v>
      </c>
      <c r="D3" s="5">
        <v>22675</v>
      </c>
      <c r="E3" s="6" t="s">
        <v>33</v>
      </c>
      <c r="F3" s="7">
        <v>60</v>
      </c>
      <c r="G3" s="8"/>
      <c r="H3" s="9">
        <f>P3+V3+AB3</f>
        <v>1034.1599999999999</v>
      </c>
      <c r="I3" s="9">
        <f>(H3-G3)/F3</f>
        <v>17.235999999999997</v>
      </c>
      <c r="J3" s="10" t="str">
        <f>RANK(I3,I:I)&amp;IF(COUNTIF(I:I,I)&gt;1,"ex","e")</f>
        <v>8e</v>
      </c>
      <c r="K3" s="11" t="str">
        <f>IF(I3&lt;6, "Très faible",IF(I3&lt;8, "Faible",IF(I3&lt;10, "Insuffisant",IF(I3&lt;12, "Passable",IF(I3&lt;14, "Assez bien",IF(I3&lt;16, " bien",IF(I3&lt;18, "Très bien","Excellent")))))))</f>
        <v>Très bien</v>
      </c>
      <c r="L3" s="12">
        <f>I3</f>
        <v>17.235999999999997</v>
      </c>
      <c r="M3" s="13">
        <v>250</v>
      </c>
      <c r="N3" s="14">
        <v>12</v>
      </c>
      <c r="O3" s="15">
        <f>(M3*0.6)+(N3*0.4)</f>
        <v>154.80000000000001</v>
      </c>
      <c r="P3" s="16">
        <f>O3*5</f>
        <v>774</v>
      </c>
      <c r="Q3" s="17" t="str">
        <f>IF(O3&lt;6, "Très faible",IF(O3&lt;8, "Faible",IF(O3&lt;10, "Insuffisant",IF(O3&lt;12, "Passable",IF(O3&lt;14, "Assez bien",IF(O3&lt;16, " bien",IF(O3&lt;18, "Très bien","Excellent")))))))</f>
        <v>Excellent</v>
      </c>
      <c r="R3" s="18" t="s">
        <v>54</v>
      </c>
      <c r="S3" s="14">
        <v>12</v>
      </c>
      <c r="T3" s="19">
        <v>15</v>
      </c>
      <c r="U3" s="15">
        <f>(S3*0.6)+(T3*0.4)</f>
        <v>13.2</v>
      </c>
      <c r="V3" s="16">
        <f>U3*4</f>
        <v>52.8</v>
      </c>
      <c r="W3" s="17" t="str">
        <f>IF(U3&lt;6, "Très faible",IF(U3&lt;8, "Faible",IF(U3&lt;10, "Insuffisant",IF(U3&lt;12, "Passable",IF(U3&lt;14, "Assez bien",IF(U3&lt;16, " bien",IF(U3&lt;18, "Très bien","Excellent")))))))</f>
        <v>Assez bien</v>
      </c>
      <c r="X3" s="18" t="s">
        <v>55</v>
      </c>
      <c r="Y3" s="13">
        <v>12</v>
      </c>
      <c r="Z3" s="14">
        <v>154.80000000000001</v>
      </c>
      <c r="AA3" s="15">
        <f>(Y3*0.6)+(Z3*0.4)</f>
        <v>69.12</v>
      </c>
      <c r="AB3" s="16">
        <f>AA3*3</f>
        <v>207.36</v>
      </c>
      <c r="AC3" s="17" t="str">
        <f>IF(AA3&lt;6, "Très faible",IF(AA3&lt;8, "Faible",IF(AA3&lt;10, "Insuffisant",IF(AA3&lt;12, "Passable",IF(AA3&lt;14, "Assez bien",IF(AA3&lt;16, " bien",IF(AA3&lt;18, "Très bien","Excellent")))))))</f>
        <v>Excellent</v>
      </c>
      <c r="AD3" s="13">
        <v>250</v>
      </c>
      <c r="AE3" s="14">
        <v>12</v>
      </c>
      <c r="AF3" s="15">
        <f>(AD3*0.6)+(AE3*0.4)</f>
        <v>154.80000000000001</v>
      </c>
      <c r="AG3" s="16">
        <f>AF3*5</f>
        <v>774</v>
      </c>
      <c r="AH3" s="17" t="str">
        <f>IF(AF3&lt;6, "Très faible",IF(AF3&lt;8, "Faible",IF(AF3&lt;10, "Insuffisant",IF(AF3&lt;12, "Passable",IF(AF3&lt;14, "Assez bien",IF(AF3&lt;16, " bien",IF(AF3&lt;18, "Très bien","Excellent")))))))</f>
        <v>Excellent</v>
      </c>
      <c r="AI3" s="18" t="s">
        <v>50</v>
      </c>
      <c r="AJ3" s="14">
        <v>12</v>
      </c>
      <c r="AK3" s="19">
        <v>15</v>
      </c>
      <c r="AL3" s="15">
        <f>(AJ3*0.6)+(AK3*0.4)</f>
        <v>13.2</v>
      </c>
      <c r="AM3" s="16">
        <f>AL3*4</f>
        <v>52.8</v>
      </c>
      <c r="AN3" s="17" t="str">
        <f>IF(AL3&lt;6, "Très faible",IF(AL3&lt;8, "Faible",IF(AL3&lt;10, "Insuffisant",IF(AL3&lt;12, "Passable",IF(AL3&lt;14, "Assez bien",IF(AL3&lt;16, " bien",IF(AL3&lt;18, "Très bien","Excellent")))))))</f>
        <v>Assez bien</v>
      </c>
      <c r="AO3" s="18" t="s">
        <v>53</v>
      </c>
      <c r="AP3" s="13">
        <v>12</v>
      </c>
      <c r="AQ3" s="14">
        <v>154.80000000000001</v>
      </c>
      <c r="AR3" s="15">
        <f>(AP3*0.6)+(AQ3*0.4)</f>
        <v>69.12</v>
      </c>
      <c r="AS3" s="16">
        <f>AR3*3</f>
        <v>207.36</v>
      </c>
    </row>
    <row r="4" spans="1:45" ht="15.75" x14ac:dyDescent="0.25">
      <c r="A4" s="2" t="s">
        <v>40</v>
      </c>
      <c r="B4" s="3" t="s">
        <v>15</v>
      </c>
      <c r="C4" s="4" t="s">
        <v>24</v>
      </c>
      <c r="D4" s="5">
        <v>22676</v>
      </c>
      <c r="E4" s="20" t="s">
        <v>34</v>
      </c>
      <c r="F4" s="7">
        <v>60</v>
      </c>
      <c r="G4" s="8">
        <v>1</v>
      </c>
      <c r="H4" s="9">
        <f t="shared" ref="H4:H11" si="0">P4+V4+AB4</f>
        <v>1589.48</v>
      </c>
      <c r="I4" s="21">
        <f t="shared" ref="I4:I11" si="1">(H4-G4)/F4</f>
        <v>26.474666666666668</v>
      </c>
      <c r="J4" s="10" t="str">
        <f>RANK(I4,I:I)&amp;IF(COUNTIF(I:I,I)&gt;1,"ex","e")</f>
        <v>2e</v>
      </c>
      <c r="K4" s="22" t="str">
        <f t="shared" ref="K4:K11" si="2">IF(I4&lt;6, "Très faible",IF(I4&lt;8, "Faible",IF(I4&lt;10, "Insuffisant",IF(I4&lt;12, "Passable",IF(I4&lt;14, "Assez bien",IF(I4&lt;16, " bien",IF(I4&lt;18, "Très bien","Excellent")))))))</f>
        <v>Excellent</v>
      </c>
      <c r="L4" s="23">
        <f t="shared" ref="L4:L11" si="3">I4</f>
        <v>26.474666666666668</v>
      </c>
      <c r="M4" s="13">
        <v>187</v>
      </c>
      <c r="N4" s="24">
        <v>178</v>
      </c>
      <c r="O4" s="25">
        <f t="shared" ref="O4:O10" si="4">(M4*0.6)+(N4*0.4)</f>
        <v>183.4</v>
      </c>
      <c r="P4" s="16">
        <f t="shared" ref="P4:P11" si="5">O4*5</f>
        <v>917</v>
      </c>
      <c r="Q4" s="26" t="str">
        <f t="shared" ref="Q4:Q11" si="6">IF(O4&lt;6, "Très faible",IF(O4&lt;8, "Faible",IF(O4&lt;10, "Insuffisant",IF(O4&lt;12, "Passable",IF(O4&lt;14, "Assez bien",IF(O4&lt;16, " bien",IF(O4&lt;18, "Très bien","Excellent")))))))</f>
        <v>Excellent</v>
      </c>
      <c r="R4" s="18" t="s">
        <v>54</v>
      </c>
      <c r="S4" s="24">
        <v>178</v>
      </c>
      <c r="T4" s="27">
        <v>0</v>
      </c>
      <c r="U4" s="25">
        <f t="shared" ref="U4:U10" si="7">(S4*0.6)+(T4*0.4)</f>
        <v>106.8</v>
      </c>
      <c r="V4" s="16">
        <f t="shared" ref="V4:V11" si="8">U4*4</f>
        <v>427.2</v>
      </c>
      <c r="W4" s="26" t="str">
        <f t="shared" ref="W4:W11" si="9">IF(U4&lt;6, "Très faible",IF(U4&lt;8, "Faible",IF(U4&lt;10, "Insuffisant",IF(U4&lt;12, "Passable",IF(U4&lt;14, "Assez bien",IF(U4&lt;16, " bien",IF(U4&lt;18, "Très bien","Excellent")))))))</f>
        <v>Excellent</v>
      </c>
      <c r="X4" s="18" t="s">
        <v>55</v>
      </c>
      <c r="Y4" s="13">
        <v>14</v>
      </c>
      <c r="Z4" s="24">
        <v>183.4</v>
      </c>
      <c r="AA4" s="25">
        <f t="shared" ref="AA4:AA11" si="10">(Y4*0.6)+(Z4*0.4)</f>
        <v>81.760000000000005</v>
      </c>
      <c r="AB4" s="16">
        <f t="shared" ref="AB4:AB11" si="11">AA4*3</f>
        <v>245.28000000000003</v>
      </c>
      <c r="AC4" s="26" t="str">
        <f t="shared" ref="AC4:AC11" si="12">IF(AA4&lt;6, "Très faible",IF(AA4&lt;8, "Faible",IF(AA4&lt;10, "Insuffisant",IF(AA4&lt;12, "Passable",IF(AA4&lt;14, "Assez bien",IF(AA4&lt;16, " bien",IF(AA4&lt;18, "Très bien","Excellent")))))))</f>
        <v>Excellent</v>
      </c>
      <c r="AD4" s="13">
        <v>187</v>
      </c>
      <c r="AE4" s="24">
        <v>178</v>
      </c>
      <c r="AF4" s="25">
        <f t="shared" ref="AF4:AF10" si="13">(AD4*0.6)+(AE4*0.4)</f>
        <v>183.4</v>
      </c>
      <c r="AG4" s="16">
        <f t="shared" ref="AG4:AG11" si="14">AF4*5</f>
        <v>917</v>
      </c>
      <c r="AH4" s="26" t="str">
        <f t="shared" ref="AH4:AH11" si="15">IF(AF4&lt;6, "Très faible",IF(AF4&lt;8, "Faible",IF(AF4&lt;10, "Insuffisant",IF(AF4&lt;12, "Passable",IF(AF4&lt;14, "Assez bien",IF(AF4&lt;16, " bien",IF(AF4&lt;18, "Très bien","Excellent")))))))</f>
        <v>Excellent</v>
      </c>
      <c r="AI4" s="18" t="s">
        <v>50</v>
      </c>
      <c r="AJ4" s="24">
        <v>178</v>
      </c>
      <c r="AK4" s="27">
        <v>0</v>
      </c>
      <c r="AL4" s="25">
        <f t="shared" ref="AL4" si="16">(AJ4*0.6)+(AK4*0.4)</f>
        <v>106.8</v>
      </c>
      <c r="AM4" s="16">
        <f t="shared" ref="AM4:AM11" si="17">AL4*4</f>
        <v>427.2</v>
      </c>
      <c r="AN4" s="26" t="str">
        <f t="shared" ref="AN4:AN11" si="18">IF(AL4&lt;6, "Très faible",IF(AL4&lt;8, "Faible",IF(AL4&lt;10, "Insuffisant",IF(AL4&lt;12, "Passable",IF(AL4&lt;14, "Assez bien",IF(AL4&lt;16, " bien",IF(AL4&lt;18, "Très bien","Excellent")))))))</f>
        <v>Excellent</v>
      </c>
      <c r="AO4" s="18" t="s">
        <v>53</v>
      </c>
      <c r="AP4" s="13">
        <v>14</v>
      </c>
      <c r="AQ4" s="24">
        <v>183.4</v>
      </c>
      <c r="AR4" s="25">
        <f t="shared" ref="AR4:AR11" si="19">(AP4*0.6)+(AQ4*0.4)</f>
        <v>81.760000000000005</v>
      </c>
      <c r="AS4" s="16">
        <f t="shared" ref="AS4:AS11" si="20">AR4*3</f>
        <v>245.28000000000003</v>
      </c>
    </row>
    <row r="5" spans="1:45" ht="15.75" x14ac:dyDescent="0.25">
      <c r="A5" s="2" t="s">
        <v>41</v>
      </c>
      <c r="B5" s="3" t="s">
        <v>16</v>
      </c>
      <c r="C5" s="4" t="s">
        <v>25</v>
      </c>
      <c r="D5" s="5">
        <v>22677</v>
      </c>
      <c r="E5" s="20" t="s">
        <v>35</v>
      </c>
      <c r="F5" s="7">
        <v>60</v>
      </c>
      <c r="G5" s="8">
        <v>3</v>
      </c>
      <c r="H5" s="9">
        <f t="shared" si="0"/>
        <v>1332.2399999999998</v>
      </c>
      <c r="I5" s="21">
        <f t="shared" si="1"/>
        <v>22.153999999999996</v>
      </c>
      <c r="J5" s="10" t="str">
        <f>RANK(I5,I:I)&amp;IF(COUNTIF(I:I,I)&gt;1,"ex","e")</f>
        <v>5e</v>
      </c>
      <c r="K5" s="22" t="str">
        <f t="shared" si="2"/>
        <v>Excellent</v>
      </c>
      <c r="L5" s="23">
        <f t="shared" si="3"/>
        <v>22.153999999999996</v>
      </c>
      <c r="M5" s="13">
        <v>73</v>
      </c>
      <c r="N5" s="24">
        <v>101</v>
      </c>
      <c r="O5" s="25">
        <f t="shared" si="4"/>
        <v>84.2</v>
      </c>
      <c r="P5" s="16">
        <f t="shared" si="5"/>
        <v>421</v>
      </c>
      <c r="Q5" s="26" t="str">
        <f t="shared" si="6"/>
        <v>Excellent</v>
      </c>
      <c r="R5" s="18" t="s">
        <v>54</v>
      </c>
      <c r="S5" s="24">
        <v>101</v>
      </c>
      <c r="T5" s="27">
        <v>167</v>
      </c>
      <c r="U5" s="25">
        <f>(S5*0.6)+(T5*0.4)</f>
        <v>127.39999999999999</v>
      </c>
      <c r="V5" s="16">
        <f t="shared" si="8"/>
        <v>509.59999999999997</v>
      </c>
      <c r="W5" s="26" t="str">
        <f t="shared" si="9"/>
        <v>Excellent</v>
      </c>
      <c r="X5" s="18" t="s">
        <v>55</v>
      </c>
      <c r="Y5" s="13">
        <v>167</v>
      </c>
      <c r="Z5" s="24">
        <v>84.2</v>
      </c>
      <c r="AA5" s="25">
        <f t="shared" si="10"/>
        <v>133.88</v>
      </c>
      <c r="AB5" s="16">
        <f t="shared" si="11"/>
        <v>401.64</v>
      </c>
      <c r="AC5" s="26" t="str">
        <f t="shared" si="12"/>
        <v>Excellent</v>
      </c>
      <c r="AD5" s="13">
        <v>73</v>
      </c>
      <c r="AE5" s="24">
        <v>101</v>
      </c>
      <c r="AF5" s="25">
        <f t="shared" si="13"/>
        <v>84.2</v>
      </c>
      <c r="AG5" s="16">
        <f t="shared" si="14"/>
        <v>421</v>
      </c>
      <c r="AH5" s="26" t="str">
        <f t="shared" si="15"/>
        <v>Excellent</v>
      </c>
      <c r="AI5" s="18" t="s">
        <v>50</v>
      </c>
      <c r="AJ5" s="24">
        <v>101</v>
      </c>
      <c r="AK5" s="27">
        <v>167</v>
      </c>
      <c r="AL5" s="25">
        <f>(AJ5*0.6)+(AK5*0.4)</f>
        <v>127.39999999999999</v>
      </c>
      <c r="AM5" s="16">
        <f t="shared" si="17"/>
        <v>509.59999999999997</v>
      </c>
      <c r="AN5" s="26" t="str">
        <f t="shared" si="18"/>
        <v>Excellent</v>
      </c>
      <c r="AO5" s="18" t="s">
        <v>53</v>
      </c>
      <c r="AP5" s="13">
        <v>167</v>
      </c>
      <c r="AQ5" s="24">
        <v>84.2</v>
      </c>
      <c r="AR5" s="25">
        <f t="shared" si="19"/>
        <v>133.88</v>
      </c>
      <c r="AS5" s="16">
        <f t="shared" si="20"/>
        <v>401.64</v>
      </c>
    </row>
    <row r="6" spans="1:45" ht="15.75" x14ac:dyDescent="0.25">
      <c r="A6" s="2" t="s">
        <v>42</v>
      </c>
      <c r="B6" s="3" t="s">
        <v>17</v>
      </c>
      <c r="C6" s="4" t="s">
        <v>26</v>
      </c>
      <c r="D6" s="5">
        <v>22678</v>
      </c>
      <c r="E6" s="20" t="s">
        <v>36</v>
      </c>
      <c r="F6" s="7">
        <v>60</v>
      </c>
      <c r="G6" s="8"/>
      <c r="H6" s="9">
        <f t="shared" si="0"/>
        <v>315.08</v>
      </c>
      <c r="I6" s="21">
        <f t="shared" si="1"/>
        <v>5.2513333333333332</v>
      </c>
      <c r="J6" s="10" t="str">
        <f>RANK(I6,I:I)&amp;IF(COUNTIF(I:I,I)&gt;1,"ex","e")</f>
        <v>9e</v>
      </c>
      <c r="K6" s="22" t="str">
        <f t="shared" si="2"/>
        <v>Très faible</v>
      </c>
      <c r="L6" s="23">
        <f t="shared" si="3"/>
        <v>5.2513333333333332</v>
      </c>
      <c r="M6" s="13">
        <v>25</v>
      </c>
      <c r="N6" s="24">
        <v>16</v>
      </c>
      <c r="O6" s="25">
        <f t="shared" si="4"/>
        <v>21.4</v>
      </c>
      <c r="P6" s="16">
        <f t="shared" si="5"/>
        <v>107</v>
      </c>
      <c r="Q6" s="26" t="str">
        <f t="shared" si="6"/>
        <v>Excellent</v>
      </c>
      <c r="R6" s="18" t="s">
        <v>54</v>
      </c>
      <c r="S6" s="24">
        <v>16</v>
      </c>
      <c r="T6" s="27">
        <v>90</v>
      </c>
      <c r="U6" s="25">
        <f>(S6*0.6)+(T6*0.4)</f>
        <v>45.6</v>
      </c>
      <c r="V6" s="16">
        <f t="shared" si="8"/>
        <v>182.4</v>
      </c>
      <c r="W6" s="26" t="str">
        <f t="shared" si="9"/>
        <v>Excellent</v>
      </c>
      <c r="X6" s="18" t="s">
        <v>55</v>
      </c>
      <c r="Y6" s="13">
        <v>0</v>
      </c>
      <c r="Z6" s="24">
        <v>21.4</v>
      </c>
      <c r="AA6" s="25">
        <f t="shared" si="10"/>
        <v>8.56</v>
      </c>
      <c r="AB6" s="16">
        <f t="shared" si="11"/>
        <v>25.68</v>
      </c>
      <c r="AC6" s="26" t="str">
        <f t="shared" si="12"/>
        <v>Insuffisant</v>
      </c>
      <c r="AD6" s="13">
        <v>25</v>
      </c>
      <c r="AE6" s="24">
        <v>16</v>
      </c>
      <c r="AF6" s="25">
        <f t="shared" si="13"/>
        <v>21.4</v>
      </c>
      <c r="AG6" s="16">
        <f t="shared" si="14"/>
        <v>107</v>
      </c>
      <c r="AH6" s="26" t="str">
        <f t="shared" si="15"/>
        <v>Excellent</v>
      </c>
      <c r="AI6" s="18" t="s">
        <v>50</v>
      </c>
      <c r="AJ6" s="24">
        <v>16</v>
      </c>
      <c r="AK6" s="27">
        <v>90</v>
      </c>
      <c r="AL6" s="25">
        <f>(AJ6*0.6)+(AK6*0.4)</f>
        <v>45.6</v>
      </c>
      <c r="AM6" s="16">
        <f t="shared" si="17"/>
        <v>182.4</v>
      </c>
      <c r="AN6" s="26" t="str">
        <f t="shared" si="18"/>
        <v>Excellent</v>
      </c>
      <c r="AO6" s="18" t="s">
        <v>53</v>
      </c>
      <c r="AP6" s="13">
        <v>0</v>
      </c>
      <c r="AQ6" s="24">
        <v>21.4</v>
      </c>
      <c r="AR6" s="25">
        <f t="shared" si="19"/>
        <v>8.56</v>
      </c>
      <c r="AS6" s="16">
        <f t="shared" si="20"/>
        <v>25.68</v>
      </c>
    </row>
    <row r="7" spans="1:45" ht="15.75" x14ac:dyDescent="0.25">
      <c r="A7" s="2" t="s">
        <v>43</v>
      </c>
      <c r="B7" s="3" t="s">
        <v>18</v>
      </c>
      <c r="C7" s="4" t="s">
        <v>27</v>
      </c>
      <c r="D7" s="5">
        <v>22679</v>
      </c>
      <c r="E7" s="20" t="s">
        <v>33</v>
      </c>
      <c r="F7" s="7">
        <v>60</v>
      </c>
      <c r="G7" s="8">
        <v>1</v>
      </c>
      <c r="H7" s="9">
        <f t="shared" si="0"/>
        <v>1573.6399999999999</v>
      </c>
      <c r="I7" s="21">
        <f t="shared" si="1"/>
        <v>26.210666666666665</v>
      </c>
      <c r="J7" s="10" t="str">
        <f>RANK(I7,I:I)&amp;IF(COUNTIF(I:I,I)&gt;1,"ex","e")</f>
        <v>3e</v>
      </c>
      <c r="K7" s="22" t="str">
        <f t="shared" si="2"/>
        <v>Excellent</v>
      </c>
      <c r="L7" s="23">
        <f t="shared" si="3"/>
        <v>26.210666666666665</v>
      </c>
      <c r="M7" s="13">
        <v>180</v>
      </c>
      <c r="N7" s="24">
        <v>123</v>
      </c>
      <c r="O7" s="25">
        <f t="shared" si="4"/>
        <v>157.19999999999999</v>
      </c>
      <c r="P7" s="16">
        <f t="shared" si="5"/>
        <v>786</v>
      </c>
      <c r="Q7" s="26" t="str">
        <f t="shared" si="6"/>
        <v>Excellent</v>
      </c>
      <c r="R7" s="18" t="s">
        <v>54</v>
      </c>
      <c r="S7" s="24">
        <v>123</v>
      </c>
      <c r="T7" s="27">
        <v>65</v>
      </c>
      <c r="U7" s="25">
        <f t="shared" si="7"/>
        <v>99.8</v>
      </c>
      <c r="V7" s="16">
        <f t="shared" si="8"/>
        <v>399.2</v>
      </c>
      <c r="W7" s="26" t="str">
        <f t="shared" si="9"/>
        <v>Excellent</v>
      </c>
      <c r="X7" s="18" t="s">
        <v>55</v>
      </c>
      <c r="Y7" s="13">
        <v>111</v>
      </c>
      <c r="Z7" s="24">
        <v>157.19999999999999</v>
      </c>
      <c r="AA7" s="25">
        <f t="shared" si="10"/>
        <v>129.47999999999999</v>
      </c>
      <c r="AB7" s="16">
        <f t="shared" si="11"/>
        <v>388.43999999999994</v>
      </c>
      <c r="AC7" s="26" t="str">
        <f t="shared" si="12"/>
        <v>Excellent</v>
      </c>
      <c r="AD7" s="13">
        <v>180</v>
      </c>
      <c r="AE7" s="24">
        <v>123</v>
      </c>
      <c r="AF7" s="25">
        <f t="shared" si="13"/>
        <v>157.19999999999999</v>
      </c>
      <c r="AG7" s="16">
        <f t="shared" si="14"/>
        <v>786</v>
      </c>
      <c r="AH7" s="26" t="str">
        <f t="shared" si="15"/>
        <v>Excellent</v>
      </c>
      <c r="AI7" s="18" t="s">
        <v>50</v>
      </c>
      <c r="AJ7" s="24">
        <v>123</v>
      </c>
      <c r="AK7" s="27">
        <v>65</v>
      </c>
      <c r="AL7" s="25">
        <f t="shared" ref="AL7:AL10" si="21">(AJ7*0.6)+(AK7*0.4)</f>
        <v>99.8</v>
      </c>
      <c r="AM7" s="16">
        <f t="shared" si="17"/>
        <v>399.2</v>
      </c>
      <c r="AN7" s="26" t="str">
        <f t="shared" si="18"/>
        <v>Excellent</v>
      </c>
      <c r="AO7" s="18" t="s">
        <v>53</v>
      </c>
      <c r="AP7" s="13">
        <v>111</v>
      </c>
      <c r="AQ7" s="24">
        <v>157.19999999999999</v>
      </c>
      <c r="AR7" s="25">
        <f t="shared" si="19"/>
        <v>129.47999999999999</v>
      </c>
      <c r="AS7" s="16">
        <f t="shared" si="20"/>
        <v>388.43999999999994</v>
      </c>
    </row>
    <row r="8" spans="1:45" ht="15.75" x14ac:dyDescent="0.25">
      <c r="A8" s="2" t="s">
        <v>44</v>
      </c>
      <c r="B8" s="3" t="s">
        <v>19</v>
      </c>
      <c r="C8" s="4" t="s">
        <v>28</v>
      </c>
      <c r="D8" s="5">
        <v>22680</v>
      </c>
      <c r="E8" s="20" t="s">
        <v>34</v>
      </c>
      <c r="F8" s="7">
        <v>60</v>
      </c>
      <c r="G8" s="8"/>
      <c r="H8" s="9">
        <f t="shared" si="0"/>
        <v>2406.12</v>
      </c>
      <c r="I8" s="21">
        <f t="shared" si="1"/>
        <v>40.101999999999997</v>
      </c>
      <c r="J8" s="10" t="str">
        <f>RANK(I8,I:I)&amp;IF(COUNTIF(I:I,I)&gt;1,"ex","e")</f>
        <v>1e</v>
      </c>
      <c r="K8" s="22" t="str">
        <f t="shared" si="2"/>
        <v>Excellent</v>
      </c>
      <c r="L8" s="23">
        <f t="shared" si="3"/>
        <v>40.101999999999997</v>
      </c>
      <c r="M8" s="13">
        <v>16</v>
      </c>
      <c r="N8" s="24">
        <v>15</v>
      </c>
      <c r="O8" s="25">
        <f t="shared" si="4"/>
        <v>15.6</v>
      </c>
      <c r="P8" s="16">
        <f t="shared" si="5"/>
        <v>78</v>
      </c>
      <c r="Q8" s="26" t="str">
        <f t="shared" si="6"/>
        <v xml:space="preserve"> bien</v>
      </c>
      <c r="R8" s="18" t="s">
        <v>54</v>
      </c>
      <c r="S8" s="24">
        <v>15</v>
      </c>
      <c r="T8" s="27">
        <v>648</v>
      </c>
      <c r="U8" s="25">
        <f t="shared" si="7"/>
        <v>268.2</v>
      </c>
      <c r="V8" s="16">
        <f t="shared" si="8"/>
        <v>1072.8</v>
      </c>
      <c r="W8" s="26" t="str">
        <f t="shared" si="9"/>
        <v>Excellent</v>
      </c>
      <c r="X8" s="18" t="s">
        <v>55</v>
      </c>
      <c r="Y8" s="13">
        <v>123</v>
      </c>
      <c r="Z8" s="24">
        <v>861.6</v>
      </c>
      <c r="AA8" s="25">
        <f t="shared" si="10"/>
        <v>418.44000000000005</v>
      </c>
      <c r="AB8" s="16">
        <f t="shared" si="11"/>
        <v>1255.3200000000002</v>
      </c>
      <c r="AC8" s="26" t="str">
        <f t="shared" si="12"/>
        <v>Excellent</v>
      </c>
      <c r="AD8" s="13">
        <v>16</v>
      </c>
      <c r="AE8" s="24">
        <v>15</v>
      </c>
      <c r="AF8" s="25">
        <f t="shared" si="13"/>
        <v>15.6</v>
      </c>
      <c r="AG8" s="16">
        <f t="shared" si="14"/>
        <v>78</v>
      </c>
      <c r="AH8" s="26" t="str">
        <f t="shared" si="15"/>
        <v xml:space="preserve"> bien</v>
      </c>
      <c r="AI8" s="18" t="s">
        <v>50</v>
      </c>
      <c r="AJ8" s="24">
        <v>15</v>
      </c>
      <c r="AK8" s="27">
        <v>648</v>
      </c>
      <c r="AL8" s="25">
        <f t="shared" si="21"/>
        <v>268.2</v>
      </c>
      <c r="AM8" s="16">
        <f t="shared" si="17"/>
        <v>1072.8</v>
      </c>
      <c r="AN8" s="26" t="str">
        <f t="shared" si="18"/>
        <v>Excellent</v>
      </c>
      <c r="AO8" s="18" t="s">
        <v>53</v>
      </c>
      <c r="AP8" s="13">
        <v>123</v>
      </c>
      <c r="AQ8" s="24">
        <v>861.6</v>
      </c>
      <c r="AR8" s="25">
        <f t="shared" si="19"/>
        <v>418.44000000000005</v>
      </c>
      <c r="AS8" s="16">
        <f t="shared" si="20"/>
        <v>1255.3200000000002</v>
      </c>
    </row>
    <row r="9" spans="1:45" ht="15.75" x14ac:dyDescent="0.25">
      <c r="A9" s="2" t="s">
        <v>45</v>
      </c>
      <c r="B9" s="3" t="s">
        <v>20</v>
      </c>
      <c r="C9" s="4" t="s">
        <v>29</v>
      </c>
      <c r="D9" s="5">
        <v>22681</v>
      </c>
      <c r="E9" s="20" t="s">
        <v>34</v>
      </c>
      <c r="F9" s="7">
        <v>60</v>
      </c>
      <c r="G9" s="8">
        <v>2</v>
      </c>
      <c r="H9" s="9">
        <f t="shared" si="0"/>
        <v>1429.2399999999998</v>
      </c>
      <c r="I9" s="21">
        <f t="shared" si="1"/>
        <v>23.787333333333329</v>
      </c>
      <c r="J9" s="10" t="str">
        <f>RANK(I9,I:I)&amp;IF(COUNTIF(I:I,I)&gt;1,"ex","e")</f>
        <v>4e</v>
      </c>
      <c r="K9" s="22" t="str">
        <f t="shared" si="2"/>
        <v>Excellent</v>
      </c>
      <c r="L9" s="23">
        <f t="shared" si="3"/>
        <v>23.787333333333329</v>
      </c>
      <c r="M9" s="13">
        <v>76</v>
      </c>
      <c r="N9" s="24">
        <v>74</v>
      </c>
      <c r="O9" s="25">
        <f t="shared" si="4"/>
        <v>75.2</v>
      </c>
      <c r="P9" s="16">
        <f t="shared" si="5"/>
        <v>376</v>
      </c>
      <c r="Q9" s="26" t="str">
        <f t="shared" si="6"/>
        <v>Excellent</v>
      </c>
      <c r="R9" s="18" t="s">
        <v>54</v>
      </c>
      <c r="S9" s="24">
        <v>74</v>
      </c>
      <c r="T9" s="27">
        <v>132</v>
      </c>
      <c r="U9" s="25">
        <f t="shared" si="7"/>
        <v>97.2</v>
      </c>
      <c r="V9" s="16">
        <f t="shared" si="8"/>
        <v>388.8</v>
      </c>
      <c r="W9" s="26" t="str">
        <f t="shared" si="9"/>
        <v>Excellent</v>
      </c>
      <c r="X9" s="18" t="s">
        <v>55</v>
      </c>
      <c r="Y9" s="13">
        <v>345</v>
      </c>
      <c r="Z9" s="24">
        <v>36.200000000000003</v>
      </c>
      <c r="AA9" s="25">
        <f t="shared" si="10"/>
        <v>221.48</v>
      </c>
      <c r="AB9" s="16">
        <f t="shared" si="11"/>
        <v>664.43999999999994</v>
      </c>
      <c r="AC9" s="26" t="str">
        <f t="shared" si="12"/>
        <v>Excellent</v>
      </c>
      <c r="AD9" s="13">
        <v>76</v>
      </c>
      <c r="AE9" s="24">
        <v>74</v>
      </c>
      <c r="AF9" s="25">
        <f t="shared" si="13"/>
        <v>75.2</v>
      </c>
      <c r="AG9" s="16">
        <f t="shared" si="14"/>
        <v>376</v>
      </c>
      <c r="AH9" s="26" t="str">
        <f t="shared" si="15"/>
        <v>Excellent</v>
      </c>
      <c r="AI9" s="18" t="s">
        <v>50</v>
      </c>
      <c r="AJ9" s="24">
        <v>74</v>
      </c>
      <c r="AK9" s="27">
        <v>132</v>
      </c>
      <c r="AL9" s="25">
        <f t="shared" si="21"/>
        <v>97.2</v>
      </c>
      <c r="AM9" s="16">
        <f t="shared" si="17"/>
        <v>388.8</v>
      </c>
      <c r="AN9" s="26" t="str">
        <f t="shared" si="18"/>
        <v>Excellent</v>
      </c>
      <c r="AO9" s="18" t="s">
        <v>53</v>
      </c>
      <c r="AP9" s="13">
        <v>345</v>
      </c>
      <c r="AQ9" s="24">
        <v>36.200000000000003</v>
      </c>
      <c r="AR9" s="25">
        <f t="shared" si="19"/>
        <v>221.48</v>
      </c>
      <c r="AS9" s="16">
        <f t="shared" si="20"/>
        <v>664.43999999999994</v>
      </c>
    </row>
    <row r="10" spans="1:45" ht="15.75" x14ac:dyDescent="0.25">
      <c r="A10" s="2" t="s">
        <v>46</v>
      </c>
      <c r="B10" s="3" t="s">
        <v>21</v>
      </c>
      <c r="C10" s="4" t="s">
        <v>30</v>
      </c>
      <c r="D10" s="5">
        <v>22682</v>
      </c>
      <c r="E10" s="20" t="s">
        <v>37</v>
      </c>
      <c r="F10" s="7">
        <v>60</v>
      </c>
      <c r="G10" s="8"/>
      <c r="H10" s="9">
        <f t="shared" si="0"/>
        <v>1249.1199999999999</v>
      </c>
      <c r="I10" s="21">
        <f t="shared" si="1"/>
        <v>20.818666666666665</v>
      </c>
      <c r="J10" s="10" t="str">
        <f>RANK(I10,I:I)&amp;IF(COUNTIF(I:I,I)&gt;1,"ex","e")</f>
        <v>7e</v>
      </c>
      <c r="K10" s="22" t="str">
        <f t="shared" si="2"/>
        <v>Excellent</v>
      </c>
      <c r="L10" s="23">
        <f t="shared" si="3"/>
        <v>20.818666666666665</v>
      </c>
      <c r="M10" s="13">
        <v>278</v>
      </c>
      <c r="N10" s="24">
        <v>62</v>
      </c>
      <c r="O10" s="25">
        <f t="shared" si="4"/>
        <v>191.6</v>
      </c>
      <c r="P10" s="16">
        <f t="shared" si="5"/>
        <v>958</v>
      </c>
      <c r="Q10" s="26" t="str">
        <f t="shared" si="6"/>
        <v>Excellent</v>
      </c>
      <c r="R10" s="18" t="s">
        <v>54</v>
      </c>
      <c r="S10" s="24">
        <v>62</v>
      </c>
      <c r="T10" s="27">
        <v>15</v>
      </c>
      <c r="U10" s="25">
        <f t="shared" si="7"/>
        <v>43.199999999999996</v>
      </c>
      <c r="V10" s="16">
        <f t="shared" si="8"/>
        <v>172.79999999999998</v>
      </c>
      <c r="W10" s="26" t="str">
        <f t="shared" si="9"/>
        <v>Excellent</v>
      </c>
      <c r="X10" s="18" t="s">
        <v>55</v>
      </c>
      <c r="Y10" s="13">
        <v>0</v>
      </c>
      <c r="Z10" s="24">
        <v>98.6</v>
      </c>
      <c r="AA10" s="25">
        <f t="shared" si="10"/>
        <v>39.44</v>
      </c>
      <c r="AB10" s="16">
        <f t="shared" si="11"/>
        <v>118.32</v>
      </c>
      <c r="AC10" s="26" t="str">
        <f t="shared" si="12"/>
        <v>Excellent</v>
      </c>
      <c r="AD10" s="13">
        <v>278</v>
      </c>
      <c r="AE10" s="24">
        <v>62</v>
      </c>
      <c r="AF10" s="25">
        <f t="shared" si="13"/>
        <v>191.6</v>
      </c>
      <c r="AG10" s="16">
        <f t="shared" si="14"/>
        <v>958</v>
      </c>
      <c r="AH10" s="26" t="str">
        <f t="shared" si="15"/>
        <v>Excellent</v>
      </c>
      <c r="AI10" s="18" t="s">
        <v>50</v>
      </c>
      <c r="AJ10" s="24">
        <v>62</v>
      </c>
      <c r="AK10" s="27">
        <v>15</v>
      </c>
      <c r="AL10" s="25">
        <f t="shared" si="21"/>
        <v>43.199999999999996</v>
      </c>
      <c r="AM10" s="16">
        <f t="shared" si="17"/>
        <v>172.79999999999998</v>
      </c>
      <c r="AN10" s="26" t="str">
        <f t="shared" si="18"/>
        <v>Excellent</v>
      </c>
      <c r="AO10" s="18" t="s">
        <v>53</v>
      </c>
      <c r="AP10" s="13">
        <v>0</v>
      </c>
      <c r="AQ10" s="24">
        <v>98.6</v>
      </c>
      <c r="AR10" s="25">
        <f t="shared" si="19"/>
        <v>39.44</v>
      </c>
      <c r="AS10" s="16">
        <f t="shared" si="20"/>
        <v>118.32</v>
      </c>
    </row>
    <row r="11" spans="1:45" ht="15.75" x14ac:dyDescent="0.25">
      <c r="A11" s="2" t="s">
        <v>47</v>
      </c>
      <c r="B11" s="3" t="s">
        <v>22</v>
      </c>
      <c r="C11" s="4" t="s">
        <v>31</v>
      </c>
      <c r="D11" s="5">
        <v>22683</v>
      </c>
      <c r="E11" s="20" t="s">
        <v>38</v>
      </c>
      <c r="F11" s="7">
        <v>60</v>
      </c>
      <c r="G11" s="8"/>
      <c r="H11" s="9">
        <f t="shared" si="0"/>
        <v>1276.48</v>
      </c>
      <c r="I11" s="21">
        <f t="shared" si="1"/>
        <v>21.274666666666668</v>
      </c>
      <c r="J11" s="10" t="str">
        <f>RANK(I11,I:I)&amp;IF(COUNTIF(I:I,I)&gt;1,"ex","e")</f>
        <v>6e</v>
      </c>
      <c r="K11" s="22" t="str">
        <f t="shared" si="2"/>
        <v>Excellent</v>
      </c>
      <c r="L11" s="23">
        <f t="shared" si="3"/>
        <v>21.274666666666668</v>
      </c>
      <c r="M11" s="13">
        <v>134</v>
      </c>
      <c r="N11" s="24">
        <v>173</v>
      </c>
      <c r="O11" s="25">
        <f>(M11*0.6)+(N11*0.4)</f>
        <v>149.6</v>
      </c>
      <c r="P11" s="16">
        <f t="shared" si="5"/>
        <v>748</v>
      </c>
      <c r="Q11" s="26" t="str">
        <f t="shared" si="6"/>
        <v>Excellent</v>
      </c>
      <c r="R11" s="18" t="s">
        <v>54</v>
      </c>
      <c r="S11" s="24">
        <v>173</v>
      </c>
      <c r="T11" s="27"/>
      <c r="U11" s="25">
        <f>(S11*0.6)+(T11*0.4)</f>
        <v>103.8</v>
      </c>
      <c r="V11" s="16">
        <f t="shared" si="8"/>
        <v>415.2</v>
      </c>
      <c r="W11" s="26" t="str">
        <f t="shared" si="9"/>
        <v>Excellent</v>
      </c>
      <c r="X11" s="18" t="s">
        <v>55</v>
      </c>
      <c r="Y11" s="13">
        <v>12</v>
      </c>
      <c r="Z11" s="24">
        <v>76.400000000000006</v>
      </c>
      <c r="AA11" s="25">
        <f t="shared" si="10"/>
        <v>37.760000000000005</v>
      </c>
      <c r="AB11" s="16">
        <f t="shared" si="11"/>
        <v>113.28000000000002</v>
      </c>
      <c r="AC11" s="26" t="str">
        <f t="shared" si="12"/>
        <v>Excellent</v>
      </c>
      <c r="AD11" s="13">
        <v>134</v>
      </c>
      <c r="AE11" s="24">
        <v>173</v>
      </c>
      <c r="AF11" s="25">
        <f>(AD11*0.6)+(AE11*0.4)</f>
        <v>149.6</v>
      </c>
      <c r="AG11" s="16">
        <f t="shared" si="14"/>
        <v>748</v>
      </c>
      <c r="AH11" s="26" t="str">
        <f t="shared" si="15"/>
        <v>Excellent</v>
      </c>
      <c r="AI11" s="18" t="s">
        <v>50</v>
      </c>
      <c r="AJ11" s="24">
        <v>173</v>
      </c>
      <c r="AK11" s="27"/>
      <c r="AL11" s="25">
        <f>(AJ11*0.6)+(AK11*0.4)</f>
        <v>103.8</v>
      </c>
      <c r="AM11" s="16">
        <f t="shared" si="17"/>
        <v>415.2</v>
      </c>
      <c r="AN11" s="26" t="str">
        <f t="shared" si="18"/>
        <v>Excellent</v>
      </c>
      <c r="AO11" s="18" t="s">
        <v>53</v>
      </c>
      <c r="AP11" s="13">
        <v>12</v>
      </c>
      <c r="AQ11" s="24">
        <v>76.400000000000006</v>
      </c>
      <c r="AR11" s="25">
        <f t="shared" si="19"/>
        <v>37.760000000000005</v>
      </c>
      <c r="AS11" s="16">
        <f t="shared" si="20"/>
        <v>113.28000000000002</v>
      </c>
    </row>
  </sheetData>
  <mergeCells count="13">
    <mergeCell ref="AP1:AS1"/>
    <mergeCell ref="O2:P2"/>
    <mergeCell ref="U2:V2"/>
    <mergeCell ref="AA2:AB2"/>
    <mergeCell ref="AF2:AG2"/>
    <mergeCell ref="AL2:AM2"/>
    <mergeCell ref="AR2:AS2"/>
    <mergeCell ref="AJ1:AM1"/>
    <mergeCell ref="F1:L1"/>
    <mergeCell ref="M1:P1"/>
    <mergeCell ref="S1:V1"/>
    <mergeCell ref="Y1:AB1"/>
    <mergeCell ref="AD1:AG1"/>
  </mergeCells>
  <conditionalFormatting sqref="Q2:R2 D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2:R2 D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L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L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O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O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T2 W2:Y2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2:T2 W2:Y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I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I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F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2:AF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K2 AN2:AP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2:AK2 AN2:AP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L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workbookViewId="0">
      <selection activeCell="J6" sqref="J6"/>
    </sheetView>
  </sheetViews>
  <sheetFormatPr baseColWidth="10" defaultRowHeight="15" x14ac:dyDescent="0.25"/>
  <cols>
    <col min="1" max="1" width="29.42578125" style="1" customWidth="1"/>
    <col min="2" max="5" width="0" style="1" hidden="1" customWidth="1"/>
    <col min="6" max="6" width="11.42578125" style="1"/>
    <col min="7" max="7" width="7.140625" style="1" customWidth="1"/>
    <col min="8" max="8" width="8" style="1" customWidth="1"/>
    <col min="9" max="9" width="11.42578125" style="1"/>
    <col min="10" max="10" width="5.42578125" style="1" customWidth="1"/>
    <col min="11" max="11" width="10.28515625" style="1" hidden="1" customWidth="1"/>
    <col min="12" max="12" width="11.42578125" style="1" hidden="1" customWidth="1"/>
    <col min="13" max="13" width="8.42578125" style="1" customWidth="1"/>
    <col min="14" max="14" width="7.7109375" style="1" customWidth="1"/>
    <col min="15" max="15" width="7.42578125" style="1" customWidth="1"/>
    <col min="16" max="16" width="4.140625" style="1" customWidth="1"/>
    <col min="17" max="17" width="7.140625" style="1" hidden="1" customWidth="1"/>
    <col min="18" max="18" width="7.85546875" style="1" hidden="1" customWidth="1"/>
    <col min="19" max="19" width="6.5703125" style="1" customWidth="1"/>
    <col min="20" max="20" width="6.28515625" style="1" customWidth="1"/>
    <col min="21" max="21" width="7" style="1" customWidth="1"/>
    <col min="22" max="22" width="6.85546875" style="1" customWidth="1"/>
    <col min="23" max="23" width="0" style="1" hidden="1" customWidth="1"/>
    <col min="24" max="24" width="11" style="1" hidden="1" customWidth="1"/>
    <col min="25" max="25" width="8.85546875" style="1" customWidth="1"/>
    <col min="26" max="27" width="6.7109375" style="1" customWidth="1"/>
    <col min="28" max="28" width="11.28515625" style="1" customWidth="1"/>
    <col min="29" max="29" width="0.140625" style="1" customWidth="1"/>
    <col min="30" max="30" width="7.28515625" style="1" customWidth="1"/>
    <col min="31" max="31" width="6.28515625" style="1" customWidth="1"/>
    <col min="32" max="32" width="5.85546875" style="1" customWidth="1"/>
    <col min="33" max="33" width="6.85546875" style="1" customWidth="1"/>
    <col min="34" max="34" width="0.140625" style="1" hidden="1" customWidth="1"/>
    <col min="35" max="35" width="11.5703125" style="1" hidden="1" customWidth="1"/>
    <col min="36" max="36" width="7.5703125" style="1" customWidth="1"/>
    <col min="37" max="37" width="7.140625" style="1" customWidth="1"/>
    <col min="38" max="38" width="6.5703125" style="1" customWidth="1"/>
    <col min="39" max="39" width="7.7109375" style="1" customWidth="1"/>
    <col min="40" max="41" width="11.42578125" style="1" hidden="1" customWidth="1"/>
    <col min="42" max="42" width="8.140625" style="1" customWidth="1"/>
    <col min="43" max="43" width="9" style="1" customWidth="1"/>
    <col min="44" max="44" width="6.28515625" style="1" customWidth="1"/>
    <col min="45" max="45" width="8.140625" style="1" customWidth="1"/>
    <col min="46" max="16384" width="11.42578125" style="1"/>
  </cols>
  <sheetData>
    <row r="1" spans="1:45" ht="18.75" x14ac:dyDescent="0.25">
      <c r="A1" s="43" t="s">
        <v>78</v>
      </c>
      <c r="B1" s="28"/>
      <c r="C1" s="28"/>
      <c r="D1" s="28"/>
      <c r="E1" s="28"/>
      <c r="F1" s="29" t="s">
        <v>56</v>
      </c>
      <c r="G1" s="29"/>
      <c r="H1" s="29"/>
      <c r="I1" s="29"/>
      <c r="J1" s="29"/>
      <c r="K1" s="29"/>
      <c r="L1" s="29"/>
      <c r="M1" s="30" t="s">
        <v>57</v>
      </c>
      <c r="N1" s="30"/>
      <c r="O1" s="30"/>
      <c r="P1" s="30"/>
      <c r="Q1" s="31"/>
      <c r="R1" s="31"/>
      <c r="S1" s="32" t="s">
        <v>58</v>
      </c>
      <c r="T1" s="32"/>
      <c r="U1" s="32"/>
      <c r="V1" s="32"/>
      <c r="W1" s="31"/>
      <c r="X1" s="31"/>
      <c r="Y1" s="33" t="s">
        <v>59</v>
      </c>
      <c r="Z1" s="33"/>
      <c r="AA1" s="33"/>
      <c r="AB1" s="33"/>
      <c r="AC1" s="31"/>
      <c r="AD1" s="30" t="s">
        <v>61</v>
      </c>
      <c r="AE1" s="30"/>
      <c r="AF1" s="30"/>
      <c r="AG1" s="30"/>
      <c r="AH1" s="31"/>
      <c r="AI1" s="31"/>
      <c r="AJ1" s="32" t="s">
        <v>62</v>
      </c>
      <c r="AK1" s="32"/>
      <c r="AL1" s="32"/>
      <c r="AM1" s="32"/>
      <c r="AN1" s="31"/>
      <c r="AO1" s="31"/>
      <c r="AP1" s="33" t="s">
        <v>60</v>
      </c>
      <c r="AQ1" s="33"/>
      <c r="AR1" s="33"/>
      <c r="AS1" s="33"/>
    </row>
    <row r="2" spans="1:45" ht="17.25" thickBot="1" x14ac:dyDescent="0.3">
      <c r="A2" s="34" t="s">
        <v>12</v>
      </c>
      <c r="B2" s="35" t="s">
        <v>13</v>
      </c>
      <c r="C2" s="35" t="s">
        <v>0</v>
      </c>
      <c r="D2" s="36" t="s">
        <v>32</v>
      </c>
      <c r="E2" s="37" t="s">
        <v>1</v>
      </c>
      <c r="F2" s="38" t="s">
        <v>63</v>
      </c>
      <c r="G2" s="37" t="s">
        <v>2</v>
      </c>
      <c r="H2" s="39" t="s">
        <v>3</v>
      </c>
      <c r="I2" s="36" t="s">
        <v>64</v>
      </c>
      <c r="J2" s="36" t="s">
        <v>4</v>
      </c>
      <c r="K2" s="40" t="s">
        <v>5</v>
      </c>
      <c r="L2" s="36" t="s">
        <v>6</v>
      </c>
      <c r="M2" s="36" t="s">
        <v>65</v>
      </c>
      <c r="N2" s="36" t="s">
        <v>66</v>
      </c>
      <c r="O2" s="41" t="s">
        <v>11</v>
      </c>
      <c r="P2" s="41"/>
      <c r="Q2" s="42" t="s">
        <v>7</v>
      </c>
      <c r="R2" s="36" t="s">
        <v>8</v>
      </c>
      <c r="S2" s="36" t="s">
        <v>67</v>
      </c>
      <c r="T2" s="36" t="s">
        <v>68</v>
      </c>
      <c r="U2" s="41" t="s">
        <v>11</v>
      </c>
      <c r="V2" s="41"/>
      <c r="W2" s="42" t="s">
        <v>9</v>
      </c>
      <c r="X2" s="36" t="s">
        <v>10</v>
      </c>
      <c r="Y2" s="36" t="s">
        <v>69</v>
      </c>
      <c r="Z2" s="36" t="s">
        <v>70</v>
      </c>
      <c r="AA2" s="41" t="s">
        <v>11</v>
      </c>
      <c r="AB2" s="41"/>
      <c r="AC2" s="42" t="s">
        <v>48</v>
      </c>
      <c r="AD2" s="36" t="s">
        <v>71</v>
      </c>
      <c r="AE2" s="36" t="s">
        <v>72</v>
      </c>
      <c r="AF2" s="41" t="s">
        <v>11</v>
      </c>
      <c r="AG2" s="41"/>
      <c r="AH2" s="42" t="s">
        <v>49</v>
      </c>
      <c r="AI2" s="36" t="s">
        <v>51</v>
      </c>
      <c r="AJ2" s="36" t="s">
        <v>73</v>
      </c>
      <c r="AK2" s="36" t="s">
        <v>74</v>
      </c>
      <c r="AL2" s="41" t="s">
        <v>11</v>
      </c>
      <c r="AM2" s="41"/>
      <c r="AN2" s="42" t="s">
        <v>9</v>
      </c>
      <c r="AO2" s="36" t="s">
        <v>52</v>
      </c>
      <c r="AP2" s="36" t="s">
        <v>75</v>
      </c>
      <c r="AQ2" s="36" t="s">
        <v>76</v>
      </c>
      <c r="AR2" s="41" t="s">
        <v>11</v>
      </c>
      <c r="AS2" s="41"/>
    </row>
    <row r="3" spans="1:45" ht="15.75" x14ac:dyDescent="0.25">
      <c r="A3" s="2" t="s">
        <v>39</v>
      </c>
      <c r="B3" s="3" t="s">
        <v>14</v>
      </c>
      <c r="C3" s="4" t="s">
        <v>23</v>
      </c>
      <c r="D3" s="5">
        <v>22675</v>
      </c>
      <c r="E3" s="6" t="s">
        <v>33</v>
      </c>
      <c r="F3" s="7">
        <v>60</v>
      </c>
      <c r="G3" s="8"/>
      <c r="H3" s="9">
        <f>P3+V3+AB3</f>
        <v>1034.1599999999999</v>
      </c>
      <c r="I3" s="9">
        <f>(H3-G3)/F3</f>
        <v>17.235999999999997</v>
      </c>
      <c r="J3" s="10" t="str">
        <f>RANK(I3,I:I)&amp;IF(COUNTIF(I:I,I)&gt;1,"ex","e")</f>
        <v>8e</v>
      </c>
      <c r="K3" s="11" t="str">
        <f>IF(I3&lt;6, "Très faible",IF(I3&lt;8, "Faible",IF(I3&lt;10, "Insuffisant",IF(I3&lt;12, "Passable",IF(I3&lt;14, "Assez bien",IF(I3&lt;16, " bien",IF(I3&lt;18, "Très bien","Excellent")))))))</f>
        <v>Très bien</v>
      </c>
      <c r="L3" s="12">
        <f>I3</f>
        <v>17.235999999999997</v>
      </c>
      <c r="M3" s="13">
        <v>250</v>
      </c>
      <c r="N3" s="14">
        <v>12</v>
      </c>
      <c r="O3" s="15">
        <f>(M3*0.6)+(N3*0.4)</f>
        <v>154.80000000000001</v>
      </c>
      <c r="P3" s="16">
        <f>O3*5</f>
        <v>774</v>
      </c>
      <c r="Q3" s="17" t="str">
        <f>IF(O3&lt;6, "Très faible",IF(O3&lt;8, "Faible",IF(O3&lt;10, "Insuffisant",IF(O3&lt;12, "Passable",IF(O3&lt;14, "Assez bien",IF(O3&lt;16, " bien",IF(O3&lt;18, "Très bien","Excellent")))))))</f>
        <v>Excellent</v>
      </c>
      <c r="R3" s="18" t="s">
        <v>54</v>
      </c>
      <c r="S3" s="14">
        <v>12</v>
      </c>
      <c r="T3" s="19">
        <v>15</v>
      </c>
      <c r="U3" s="15">
        <f>(S3*0.6)+(T3*0.4)</f>
        <v>13.2</v>
      </c>
      <c r="V3" s="16">
        <f>U3*4</f>
        <v>52.8</v>
      </c>
      <c r="W3" s="17" t="str">
        <f>IF(U3&lt;6, "Très faible",IF(U3&lt;8, "Faible",IF(U3&lt;10, "Insuffisant",IF(U3&lt;12, "Passable",IF(U3&lt;14, "Assez bien",IF(U3&lt;16, " bien",IF(U3&lt;18, "Très bien","Excellent")))))))</f>
        <v>Assez bien</v>
      </c>
      <c r="X3" s="18" t="s">
        <v>55</v>
      </c>
      <c r="Y3" s="13">
        <v>12</v>
      </c>
      <c r="Z3" s="14">
        <v>154.80000000000001</v>
      </c>
      <c r="AA3" s="15">
        <f>(Y3*0.6)+(Z3*0.4)</f>
        <v>69.12</v>
      </c>
      <c r="AB3" s="16">
        <f>AA3*3</f>
        <v>207.36</v>
      </c>
      <c r="AC3" s="17" t="str">
        <f>IF(AA3&lt;6, "Très faible",IF(AA3&lt;8, "Faible",IF(AA3&lt;10, "Insuffisant",IF(AA3&lt;12, "Passable",IF(AA3&lt;14, "Assez bien",IF(AA3&lt;16, " bien",IF(AA3&lt;18, "Très bien","Excellent")))))))</f>
        <v>Excellent</v>
      </c>
      <c r="AD3" s="13">
        <v>250</v>
      </c>
      <c r="AE3" s="14">
        <v>12</v>
      </c>
      <c r="AF3" s="15">
        <f>(AD3*0.6)+(AE3*0.4)</f>
        <v>154.80000000000001</v>
      </c>
      <c r="AG3" s="16">
        <f>AF3*5</f>
        <v>774</v>
      </c>
      <c r="AH3" s="17" t="str">
        <f>IF(AF3&lt;6, "Très faible",IF(AF3&lt;8, "Faible",IF(AF3&lt;10, "Insuffisant",IF(AF3&lt;12, "Passable",IF(AF3&lt;14, "Assez bien",IF(AF3&lt;16, " bien",IF(AF3&lt;18, "Très bien","Excellent")))))))</f>
        <v>Excellent</v>
      </c>
      <c r="AI3" s="18" t="s">
        <v>50</v>
      </c>
      <c r="AJ3" s="14">
        <v>12</v>
      </c>
      <c r="AK3" s="19">
        <v>15</v>
      </c>
      <c r="AL3" s="15">
        <f>(AJ3*0.6)+(AK3*0.4)</f>
        <v>13.2</v>
      </c>
      <c r="AM3" s="16">
        <f>AL3*4</f>
        <v>52.8</v>
      </c>
      <c r="AN3" s="17" t="str">
        <f>IF(AL3&lt;6, "Très faible",IF(AL3&lt;8, "Faible",IF(AL3&lt;10, "Insuffisant",IF(AL3&lt;12, "Passable",IF(AL3&lt;14, "Assez bien",IF(AL3&lt;16, " bien",IF(AL3&lt;18, "Très bien","Excellent")))))))</f>
        <v>Assez bien</v>
      </c>
      <c r="AO3" s="18" t="s">
        <v>53</v>
      </c>
      <c r="AP3" s="13">
        <v>12</v>
      </c>
      <c r="AQ3" s="14">
        <v>154.80000000000001</v>
      </c>
      <c r="AR3" s="15">
        <f>(AP3*0.6)+(AQ3*0.4)</f>
        <v>69.12</v>
      </c>
      <c r="AS3" s="16">
        <f>AR3*3</f>
        <v>207.36</v>
      </c>
    </row>
    <row r="4" spans="1:45" ht="15.75" x14ac:dyDescent="0.25">
      <c r="A4" s="2" t="s">
        <v>40</v>
      </c>
      <c r="B4" s="3" t="s">
        <v>15</v>
      </c>
      <c r="C4" s="4" t="s">
        <v>24</v>
      </c>
      <c r="D4" s="5">
        <v>22676</v>
      </c>
      <c r="E4" s="20" t="s">
        <v>34</v>
      </c>
      <c r="F4" s="7">
        <v>60</v>
      </c>
      <c r="G4" s="8">
        <v>1</v>
      </c>
      <c r="H4" s="9">
        <f t="shared" ref="H4:H11" si="0">P4+V4+AB4</f>
        <v>1589.48</v>
      </c>
      <c r="I4" s="21">
        <f t="shared" ref="I4:I11" si="1">(H4-G4)/F4</f>
        <v>26.474666666666668</v>
      </c>
      <c r="J4" s="10" t="str">
        <f>RANK(I4,I:I)&amp;IF(COUNTIF(I:I,I)&gt;1,"ex","e")</f>
        <v>2e</v>
      </c>
      <c r="K4" s="22" t="str">
        <f t="shared" ref="K4:K11" si="2">IF(I4&lt;6, "Très faible",IF(I4&lt;8, "Faible",IF(I4&lt;10, "Insuffisant",IF(I4&lt;12, "Passable",IF(I4&lt;14, "Assez bien",IF(I4&lt;16, " bien",IF(I4&lt;18, "Très bien","Excellent")))))))</f>
        <v>Excellent</v>
      </c>
      <c r="L4" s="23">
        <f t="shared" ref="L4:L11" si="3">I4</f>
        <v>26.474666666666668</v>
      </c>
      <c r="M4" s="13">
        <v>187</v>
      </c>
      <c r="N4" s="24">
        <v>178</v>
      </c>
      <c r="O4" s="25">
        <f t="shared" ref="O4:O10" si="4">(M4*0.6)+(N4*0.4)</f>
        <v>183.4</v>
      </c>
      <c r="P4" s="16">
        <f t="shared" ref="P4:P11" si="5">O4*5</f>
        <v>917</v>
      </c>
      <c r="Q4" s="26" t="str">
        <f t="shared" ref="Q4:Q11" si="6">IF(O4&lt;6, "Très faible",IF(O4&lt;8, "Faible",IF(O4&lt;10, "Insuffisant",IF(O4&lt;12, "Passable",IF(O4&lt;14, "Assez bien",IF(O4&lt;16, " bien",IF(O4&lt;18, "Très bien","Excellent")))))))</f>
        <v>Excellent</v>
      </c>
      <c r="R4" s="18" t="s">
        <v>54</v>
      </c>
      <c r="S4" s="24">
        <v>178</v>
      </c>
      <c r="T4" s="27">
        <v>0</v>
      </c>
      <c r="U4" s="25">
        <f t="shared" ref="U4:U10" si="7">(S4*0.6)+(T4*0.4)</f>
        <v>106.8</v>
      </c>
      <c r="V4" s="16">
        <f t="shared" ref="V4:V11" si="8">U4*4</f>
        <v>427.2</v>
      </c>
      <c r="W4" s="26" t="str">
        <f t="shared" ref="W4:W11" si="9">IF(U4&lt;6, "Très faible",IF(U4&lt;8, "Faible",IF(U4&lt;10, "Insuffisant",IF(U4&lt;12, "Passable",IF(U4&lt;14, "Assez bien",IF(U4&lt;16, " bien",IF(U4&lt;18, "Très bien","Excellent")))))))</f>
        <v>Excellent</v>
      </c>
      <c r="X4" s="18" t="s">
        <v>55</v>
      </c>
      <c r="Y4" s="13">
        <v>14</v>
      </c>
      <c r="Z4" s="24">
        <v>183.4</v>
      </c>
      <c r="AA4" s="25">
        <f t="shared" ref="AA4:AA11" si="10">(Y4*0.6)+(Z4*0.4)</f>
        <v>81.760000000000005</v>
      </c>
      <c r="AB4" s="16">
        <f t="shared" ref="AB4:AB11" si="11">AA4*3</f>
        <v>245.28000000000003</v>
      </c>
      <c r="AC4" s="26" t="str">
        <f t="shared" ref="AC4:AC11" si="12">IF(AA4&lt;6, "Très faible",IF(AA4&lt;8, "Faible",IF(AA4&lt;10, "Insuffisant",IF(AA4&lt;12, "Passable",IF(AA4&lt;14, "Assez bien",IF(AA4&lt;16, " bien",IF(AA4&lt;18, "Très bien","Excellent")))))))</f>
        <v>Excellent</v>
      </c>
      <c r="AD4" s="13">
        <v>187</v>
      </c>
      <c r="AE4" s="24">
        <v>178</v>
      </c>
      <c r="AF4" s="25">
        <f t="shared" ref="AF4:AF10" si="13">(AD4*0.6)+(AE4*0.4)</f>
        <v>183.4</v>
      </c>
      <c r="AG4" s="16">
        <f t="shared" ref="AG4:AG11" si="14">AF4*5</f>
        <v>917</v>
      </c>
      <c r="AH4" s="26" t="str">
        <f t="shared" ref="AH4:AH11" si="15">IF(AF4&lt;6, "Très faible",IF(AF4&lt;8, "Faible",IF(AF4&lt;10, "Insuffisant",IF(AF4&lt;12, "Passable",IF(AF4&lt;14, "Assez bien",IF(AF4&lt;16, " bien",IF(AF4&lt;18, "Très bien","Excellent")))))))</f>
        <v>Excellent</v>
      </c>
      <c r="AI4" s="18" t="s">
        <v>50</v>
      </c>
      <c r="AJ4" s="24">
        <v>178</v>
      </c>
      <c r="AK4" s="27">
        <v>0</v>
      </c>
      <c r="AL4" s="25">
        <f t="shared" ref="AL4" si="16">(AJ4*0.6)+(AK4*0.4)</f>
        <v>106.8</v>
      </c>
      <c r="AM4" s="16">
        <f t="shared" ref="AM4:AM11" si="17">AL4*4</f>
        <v>427.2</v>
      </c>
      <c r="AN4" s="26" t="str">
        <f t="shared" ref="AN4:AN11" si="18">IF(AL4&lt;6, "Très faible",IF(AL4&lt;8, "Faible",IF(AL4&lt;10, "Insuffisant",IF(AL4&lt;12, "Passable",IF(AL4&lt;14, "Assez bien",IF(AL4&lt;16, " bien",IF(AL4&lt;18, "Très bien","Excellent")))))))</f>
        <v>Excellent</v>
      </c>
      <c r="AO4" s="18" t="s">
        <v>53</v>
      </c>
      <c r="AP4" s="13">
        <v>14</v>
      </c>
      <c r="AQ4" s="24">
        <v>183.4</v>
      </c>
      <c r="AR4" s="25">
        <f t="shared" ref="AR4:AR11" si="19">(AP4*0.6)+(AQ4*0.4)</f>
        <v>81.760000000000005</v>
      </c>
      <c r="AS4" s="16">
        <f t="shared" ref="AS4:AS11" si="20">AR4*3</f>
        <v>245.28000000000003</v>
      </c>
    </row>
    <row r="5" spans="1:45" ht="15.75" x14ac:dyDescent="0.25">
      <c r="A5" s="2" t="s">
        <v>41</v>
      </c>
      <c r="B5" s="3" t="s">
        <v>16</v>
      </c>
      <c r="C5" s="4" t="s">
        <v>25</v>
      </c>
      <c r="D5" s="5">
        <v>22677</v>
      </c>
      <c r="E5" s="20" t="s">
        <v>35</v>
      </c>
      <c r="F5" s="7">
        <v>60</v>
      </c>
      <c r="G5" s="8">
        <v>3</v>
      </c>
      <c r="H5" s="9">
        <f t="shared" si="0"/>
        <v>1332.2399999999998</v>
      </c>
      <c r="I5" s="21">
        <f t="shared" si="1"/>
        <v>22.153999999999996</v>
      </c>
      <c r="J5" s="10" t="str">
        <f>RANK(I5,I:I)&amp;IF(COUNTIF(I:I,I)&gt;1,"ex","e")</f>
        <v>5e</v>
      </c>
      <c r="K5" s="22" t="str">
        <f t="shared" si="2"/>
        <v>Excellent</v>
      </c>
      <c r="L5" s="23">
        <f t="shared" si="3"/>
        <v>22.153999999999996</v>
      </c>
      <c r="M5" s="13">
        <v>73</v>
      </c>
      <c r="N5" s="24">
        <v>101</v>
      </c>
      <c r="O5" s="25">
        <f t="shared" si="4"/>
        <v>84.2</v>
      </c>
      <c r="P5" s="16">
        <f t="shared" si="5"/>
        <v>421</v>
      </c>
      <c r="Q5" s="26" t="str">
        <f t="shared" si="6"/>
        <v>Excellent</v>
      </c>
      <c r="R5" s="18" t="s">
        <v>54</v>
      </c>
      <c r="S5" s="24">
        <v>101</v>
      </c>
      <c r="T5" s="27">
        <v>167</v>
      </c>
      <c r="U5" s="25">
        <f>(S5*0.6)+(T5*0.4)</f>
        <v>127.39999999999999</v>
      </c>
      <c r="V5" s="16">
        <f t="shared" si="8"/>
        <v>509.59999999999997</v>
      </c>
      <c r="W5" s="26" t="str">
        <f t="shared" si="9"/>
        <v>Excellent</v>
      </c>
      <c r="X5" s="18" t="s">
        <v>55</v>
      </c>
      <c r="Y5" s="13">
        <v>167</v>
      </c>
      <c r="Z5" s="24">
        <v>84.2</v>
      </c>
      <c r="AA5" s="25">
        <f t="shared" si="10"/>
        <v>133.88</v>
      </c>
      <c r="AB5" s="16">
        <f t="shared" si="11"/>
        <v>401.64</v>
      </c>
      <c r="AC5" s="26" t="str">
        <f t="shared" si="12"/>
        <v>Excellent</v>
      </c>
      <c r="AD5" s="13">
        <v>73</v>
      </c>
      <c r="AE5" s="24">
        <v>101</v>
      </c>
      <c r="AF5" s="25">
        <f t="shared" si="13"/>
        <v>84.2</v>
      </c>
      <c r="AG5" s="16">
        <f t="shared" si="14"/>
        <v>421</v>
      </c>
      <c r="AH5" s="26" t="str">
        <f t="shared" si="15"/>
        <v>Excellent</v>
      </c>
      <c r="AI5" s="18" t="s">
        <v>50</v>
      </c>
      <c r="AJ5" s="24">
        <v>101</v>
      </c>
      <c r="AK5" s="27">
        <v>167</v>
      </c>
      <c r="AL5" s="25">
        <f>(AJ5*0.6)+(AK5*0.4)</f>
        <v>127.39999999999999</v>
      </c>
      <c r="AM5" s="16">
        <f t="shared" si="17"/>
        <v>509.59999999999997</v>
      </c>
      <c r="AN5" s="26" t="str">
        <f t="shared" si="18"/>
        <v>Excellent</v>
      </c>
      <c r="AO5" s="18" t="s">
        <v>53</v>
      </c>
      <c r="AP5" s="13">
        <v>167</v>
      </c>
      <c r="AQ5" s="24">
        <v>84.2</v>
      </c>
      <c r="AR5" s="25">
        <f t="shared" si="19"/>
        <v>133.88</v>
      </c>
      <c r="AS5" s="16">
        <f t="shared" si="20"/>
        <v>401.64</v>
      </c>
    </row>
    <row r="6" spans="1:45" ht="15.75" x14ac:dyDescent="0.25">
      <c r="A6" s="2" t="s">
        <v>42</v>
      </c>
      <c r="B6" s="3" t="s">
        <v>17</v>
      </c>
      <c r="C6" s="4" t="s">
        <v>26</v>
      </c>
      <c r="D6" s="5">
        <v>22678</v>
      </c>
      <c r="E6" s="20" t="s">
        <v>36</v>
      </c>
      <c r="F6" s="7">
        <v>60</v>
      </c>
      <c r="G6" s="8"/>
      <c r="H6" s="9">
        <f t="shared" si="0"/>
        <v>315.08</v>
      </c>
      <c r="I6" s="21">
        <f t="shared" si="1"/>
        <v>5.2513333333333332</v>
      </c>
      <c r="J6" s="10" t="str">
        <f>RANK(I6,I:I)&amp;IF(COUNTIF(I:I,I)&gt;1,"ex","e")</f>
        <v>9e</v>
      </c>
      <c r="K6" s="22" t="str">
        <f t="shared" si="2"/>
        <v>Très faible</v>
      </c>
      <c r="L6" s="23">
        <f t="shared" si="3"/>
        <v>5.2513333333333332</v>
      </c>
      <c r="M6" s="13">
        <v>25</v>
      </c>
      <c r="N6" s="24">
        <v>16</v>
      </c>
      <c r="O6" s="25">
        <f t="shared" si="4"/>
        <v>21.4</v>
      </c>
      <c r="P6" s="16">
        <f t="shared" si="5"/>
        <v>107</v>
      </c>
      <c r="Q6" s="26" t="str">
        <f t="shared" si="6"/>
        <v>Excellent</v>
      </c>
      <c r="R6" s="18" t="s">
        <v>54</v>
      </c>
      <c r="S6" s="24">
        <v>16</v>
      </c>
      <c r="T6" s="27">
        <v>90</v>
      </c>
      <c r="U6" s="25">
        <f>(S6*0.6)+(T6*0.4)</f>
        <v>45.6</v>
      </c>
      <c r="V6" s="16">
        <f t="shared" si="8"/>
        <v>182.4</v>
      </c>
      <c r="W6" s="26" t="str">
        <f t="shared" si="9"/>
        <v>Excellent</v>
      </c>
      <c r="X6" s="18" t="s">
        <v>55</v>
      </c>
      <c r="Y6" s="13">
        <v>0</v>
      </c>
      <c r="Z6" s="24">
        <v>21.4</v>
      </c>
      <c r="AA6" s="25">
        <f t="shared" si="10"/>
        <v>8.56</v>
      </c>
      <c r="AB6" s="16">
        <f t="shared" si="11"/>
        <v>25.68</v>
      </c>
      <c r="AC6" s="26" t="str">
        <f t="shared" si="12"/>
        <v>Insuffisant</v>
      </c>
      <c r="AD6" s="13">
        <v>25</v>
      </c>
      <c r="AE6" s="24">
        <v>16</v>
      </c>
      <c r="AF6" s="25">
        <f t="shared" si="13"/>
        <v>21.4</v>
      </c>
      <c r="AG6" s="16">
        <f t="shared" si="14"/>
        <v>107</v>
      </c>
      <c r="AH6" s="26" t="str">
        <f t="shared" si="15"/>
        <v>Excellent</v>
      </c>
      <c r="AI6" s="18" t="s">
        <v>50</v>
      </c>
      <c r="AJ6" s="24">
        <v>16</v>
      </c>
      <c r="AK6" s="27">
        <v>90</v>
      </c>
      <c r="AL6" s="25">
        <f>(AJ6*0.6)+(AK6*0.4)</f>
        <v>45.6</v>
      </c>
      <c r="AM6" s="16">
        <f t="shared" si="17"/>
        <v>182.4</v>
      </c>
      <c r="AN6" s="26" t="str">
        <f t="shared" si="18"/>
        <v>Excellent</v>
      </c>
      <c r="AO6" s="18" t="s">
        <v>53</v>
      </c>
      <c r="AP6" s="13">
        <v>0</v>
      </c>
      <c r="AQ6" s="24">
        <v>21.4</v>
      </c>
      <c r="AR6" s="25">
        <f t="shared" si="19"/>
        <v>8.56</v>
      </c>
      <c r="AS6" s="16">
        <f t="shared" si="20"/>
        <v>25.68</v>
      </c>
    </row>
    <row r="7" spans="1:45" ht="15.75" x14ac:dyDescent="0.25">
      <c r="A7" s="2" t="s">
        <v>43</v>
      </c>
      <c r="B7" s="3" t="s">
        <v>18</v>
      </c>
      <c r="C7" s="4" t="s">
        <v>27</v>
      </c>
      <c r="D7" s="5">
        <v>22679</v>
      </c>
      <c r="E7" s="20" t="s">
        <v>33</v>
      </c>
      <c r="F7" s="7">
        <v>60</v>
      </c>
      <c r="G7" s="8">
        <v>1</v>
      </c>
      <c r="H7" s="9">
        <f t="shared" si="0"/>
        <v>1573.6399999999999</v>
      </c>
      <c r="I7" s="21">
        <f t="shared" si="1"/>
        <v>26.210666666666665</v>
      </c>
      <c r="J7" s="10" t="str">
        <f>RANK(I7,I:I)&amp;IF(COUNTIF(I:I,I)&gt;1,"ex","e")</f>
        <v>3e</v>
      </c>
      <c r="K7" s="22" t="str">
        <f t="shared" si="2"/>
        <v>Excellent</v>
      </c>
      <c r="L7" s="23">
        <f t="shared" si="3"/>
        <v>26.210666666666665</v>
      </c>
      <c r="M7" s="13">
        <v>180</v>
      </c>
      <c r="N7" s="24">
        <v>123</v>
      </c>
      <c r="O7" s="25">
        <f t="shared" si="4"/>
        <v>157.19999999999999</v>
      </c>
      <c r="P7" s="16">
        <f t="shared" si="5"/>
        <v>786</v>
      </c>
      <c r="Q7" s="26" t="str">
        <f t="shared" si="6"/>
        <v>Excellent</v>
      </c>
      <c r="R7" s="18" t="s">
        <v>54</v>
      </c>
      <c r="S7" s="24">
        <v>123</v>
      </c>
      <c r="T7" s="27">
        <v>65</v>
      </c>
      <c r="U7" s="25">
        <f t="shared" si="7"/>
        <v>99.8</v>
      </c>
      <c r="V7" s="16">
        <f t="shared" si="8"/>
        <v>399.2</v>
      </c>
      <c r="W7" s="26" t="str">
        <f t="shared" si="9"/>
        <v>Excellent</v>
      </c>
      <c r="X7" s="18" t="s">
        <v>55</v>
      </c>
      <c r="Y7" s="13">
        <v>111</v>
      </c>
      <c r="Z7" s="24">
        <v>157.19999999999999</v>
      </c>
      <c r="AA7" s="25">
        <f t="shared" si="10"/>
        <v>129.47999999999999</v>
      </c>
      <c r="AB7" s="16">
        <f t="shared" si="11"/>
        <v>388.43999999999994</v>
      </c>
      <c r="AC7" s="26" t="str">
        <f t="shared" si="12"/>
        <v>Excellent</v>
      </c>
      <c r="AD7" s="13">
        <v>180</v>
      </c>
      <c r="AE7" s="24">
        <v>123</v>
      </c>
      <c r="AF7" s="25">
        <f t="shared" si="13"/>
        <v>157.19999999999999</v>
      </c>
      <c r="AG7" s="16">
        <f t="shared" si="14"/>
        <v>786</v>
      </c>
      <c r="AH7" s="26" t="str">
        <f t="shared" si="15"/>
        <v>Excellent</v>
      </c>
      <c r="AI7" s="18" t="s">
        <v>50</v>
      </c>
      <c r="AJ7" s="24">
        <v>123</v>
      </c>
      <c r="AK7" s="27">
        <v>65</v>
      </c>
      <c r="AL7" s="25">
        <f t="shared" ref="AL7:AL10" si="21">(AJ7*0.6)+(AK7*0.4)</f>
        <v>99.8</v>
      </c>
      <c r="AM7" s="16">
        <f t="shared" si="17"/>
        <v>399.2</v>
      </c>
      <c r="AN7" s="26" t="str">
        <f t="shared" si="18"/>
        <v>Excellent</v>
      </c>
      <c r="AO7" s="18" t="s">
        <v>53</v>
      </c>
      <c r="AP7" s="13">
        <v>111</v>
      </c>
      <c r="AQ7" s="24">
        <v>157.19999999999999</v>
      </c>
      <c r="AR7" s="25">
        <f t="shared" si="19"/>
        <v>129.47999999999999</v>
      </c>
      <c r="AS7" s="16">
        <f t="shared" si="20"/>
        <v>388.43999999999994</v>
      </c>
    </row>
    <row r="8" spans="1:45" ht="15.75" x14ac:dyDescent="0.25">
      <c r="A8" s="2" t="s">
        <v>44</v>
      </c>
      <c r="B8" s="3" t="s">
        <v>19</v>
      </c>
      <c r="C8" s="4" t="s">
        <v>28</v>
      </c>
      <c r="D8" s="5">
        <v>22680</v>
      </c>
      <c r="E8" s="20" t="s">
        <v>34</v>
      </c>
      <c r="F8" s="7">
        <v>60</v>
      </c>
      <c r="G8" s="8"/>
      <c r="H8" s="9">
        <f t="shared" si="0"/>
        <v>2406.12</v>
      </c>
      <c r="I8" s="21">
        <f t="shared" si="1"/>
        <v>40.101999999999997</v>
      </c>
      <c r="J8" s="10" t="str">
        <f>RANK(I8,I:I)&amp;IF(COUNTIF(I:I,I)&gt;1,"ex","e")</f>
        <v>1e</v>
      </c>
      <c r="K8" s="22" t="str">
        <f t="shared" si="2"/>
        <v>Excellent</v>
      </c>
      <c r="L8" s="23">
        <f t="shared" si="3"/>
        <v>40.101999999999997</v>
      </c>
      <c r="M8" s="13">
        <v>16</v>
      </c>
      <c r="N8" s="24">
        <v>15</v>
      </c>
      <c r="O8" s="25">
        <f t="shared" si="4"/>
        <v>15.6</v>
      </c>
      <c r="P8" s="16">
        <f t="shared" si="5"/>
        <v>78</v>
      </c>
      <c r="Q8" s="26" t="str">
        <f t="shared" si="6"/>
        <v xml:space="preserve"> bien</v>
      </c>
      <c r="R8" s="18" t="s">
        <v>54</v>
      </c>
      <c r="S8" s="24">
        <v>15</v>
      </c>
      <c r="T8" s="27">
        <v>648</v>
      </c>
      <c r="U8" s="25">
        <f t="shared" si="7"/>
        <v>268.2</v>
      </c>
      <c r="V8" s="16">
        <f t="shared" si="8"/>
        <v>1072.8</v>
      </c>
      <c r="W8" s="26" t="str">
        <f t="shared" si="9"/>
        <v>Excellent</v>
      </c>
      <c r="X8" s="18" t="s">
        <v>55</v>
      </c>
      <c r="Y8" s="13">
        <v>123</v>
      </c>
      <c r="Z8" s="24">
        <v>861.6</v>
      </c>
      <c r="AA8" s="25">
        <f t="shared" si="10"/>
        <v>418.44000000000005</v>
      </c>
      <c r="AB8" s="16">
        <f t="shared" si="11"/>
        <v>1255.3200000000002</v>
      </c>
      <c r="AC8" s="26" t="str">
        <f t="shared" si="12"/>
        <v>Excellent</v>
      </c>
      <c r="AD8" s="13">
        <v>16</v>
      </c>
      <c r="AE8" s="24">
        <v>15</v>
      </c>
      <c r="AF8" s="25">
        <f t="shared" si="13"/>
        <v>15.6</v>
      </c>
      <c r="AG8" s="16">
        <f t="shared" si="14"/>
        <v>78</v>
      </c>
      <c r="AH8" s="26" t="str">
        <f t="shared" si="15"/>
        <v xml:space="preserve"> bien</v>
      </c>
      <c r="AI8" s="18" t="s">
        <v>50</v>
      </c>
      <c r="AJ8" s="24">
        <v>15</v>
      </c>
      <c r="AK8" s="27">
        <v>648</v>
      </c>
      <c r="AL8" s="25">
        <f t="shared" si="21"/>
        <v>268.2</v>
      </c>
      <c r="AM8" s="16">
        <f t="shared" si="17"/>
        <v>1072.8</v>
      </c>
      <c r="AN8" s="26" t="str">
        <f t="shared" si="18"/>
        <v>Excellent</v>
      </c>
      <c r="AO8" s="18" t="s">
        <v>53</v>
      </c>
      <c r="AP8" s="13">
        <v>123</v>
      </c>
      <c r="AQ8" s="24">
        <v>861.6</v>
      </c>
      <c r="AR8" s="25">
        <f t="shared" si="19"/>
        <v>418.44000000000005</v>
      </c>
      <c r="AS8" s="16">
        <f t="shared" si="20"/>
        <v>1255.3200000000002</v>
      </c>
    </row>
    <row r="9" spans="1:45" ht="15.75" x14ac:dyDescent="0.25">
      <c r="A9" s="2" t="s">
        <v>45</v>
      </c>
      <c r="B9" s="3" t="s">
        <v>20</v>
      </c>
      <c r="C9" s="4" t="s">
        <v>29</v>
      </c>
      <c r="D9" s="5">
        <v>22681</v>
      </c>
      <c r="E9" s="20" t="s">
        <v>34</v>
      </c>
      <c r="F9" s="7">
        <v>60</v>
      </c>
      <c r="G9" s="8">
        <v>2</v>
      </c>
      <c r="H9" s="9">
        <f t="shared" si="0"/>
        <v>1429.2399999999998</v>
      </c>
      <c r="I9" s="21">
        <f t="shared" si="1"/>
        <v>23.787333333333329</v>
      </c>
      <c r="J9" s="10" t="str">
        <f>RANK(I9,I:I)&amp;IF(COUNTIF(I:I,I)&gt;1,"ex","e")</f>
        <v>4e</v>
      </c>
      <c r="K9" s="22" t="str">
        <f t="shared" si="2"/>
        <v>Excellent</v>
      </c>
      <c r="L9" s="23">
        <f t="shared" si="3"/>
        <v>23.787333333333329</v>
      </c>
      <c r="M9" s="13">
        <v>76</v>
      </c>
      <c r="N9" s="24">
        <v>74</v>
      </c>
      <c r="O9" s="25">
        <f t="shared" si="4"/>
        <v>75.2</v>
      </c>
      <c r="P9" s="16">
        <f t="shared" si="5"/>
        <v>376</v>
      </c>
      <c r="Q9" s="26" t="str">
        <f t="shared" si="6"/>
        <v>Excellent</v>
      </c>
      <c r="R9" s="18" t="s">
        <v>54</v>
      </c>
      <c r="S9" s="24">
        <v>74</v>
      </c>
      <c r="T9" s="27">
        <v>132</v>
      </c>
      <c r="U9" s="25">
        <f t="shared" si="7"/>
        <v>97.2</v>
      </c>
      <c r="V9" s="16">
        <f t="shared" si="8"/>
        <v>388.8</v>
      </c>
      <c r="W9" s="26" t="str">
        <f t="shared" si="9"/>
        <v>Excellent</v>
      </c>
      <c r="X9" s="18" t="s">
        <v>55</v>
      </c>
      <c r="Y9" s="13">
        <v>345</v>
      </c>
      <c r="Z9" s="24">
        <v>36.200000000000003</v>
      </c>
      <c r="AA9" s="25">
        <f t="shared" si="10"/>
        <v>221.48</v>
      </c>
      <c r="AB9" s="16">
        <f t="shared" si="11"/>
        <v>664.43999999999994</v>
      </c>
      <c r="AC9" s="26" t="str">
        <f t="shared" si="12"/>
        <v>Excellent</v>
      </c>
      <c r="AD9" s="13">
        <v>76</v>
      </c>
      <c r="AE9" s="24">
        <v>74</v>
      </c>
      <c r="AF9" s="25">
        <f t="shared" si="13"/>
        <v>75.2</v>
      </c>
      <c r="AG9" s="16">
        <f t="shared" si="14"/>
        <v>376</v>
      </c>
      <c r="AH9" s="26" t="str">
        <f t="shared" si="15"/>
        <v>Excellent</v>
      </c>
      <c r="AI9" s="18" t="s">
        <v>50</v>
      </c>
      <c r="AJ9" s="24">
        <v>74</v>
      </c>
      <c r="AK9" s="27">
        <v>132</v>
      </c>
      <c r="AL9" s="25">
        <f t="shared" si="21"/>
        <v>97.2</v>
      </c>
      <c r="AM9" s="16">
        <f t="shared" si="17"/>
        <v>388.8</v>
      </c>
      <c r="AN9" s="26" t="str">
        <f t="shared" si="18"/>
        <v>Excellent</v>
      </c>
      <c r="AO9" s="18" t="s">
        <v>53</v>
      </c>
      <c r="AP9" s="13">
        <v>345</v>
      </c>
      <c r="AQ9" s="24">
        <v>36.200000000000003</v>
      </c>
      <c r="AR9" s="25">
        <f t="shared" si="19"/>
        <v>221.48</v>
      </c>
      <c r="AS9" s="16">
        <f t="shared" si="20"/>
        <v>664.43999999999994</v>
      </c>
    </row>
    <row r="10" spans="1:45" ht="15.75" x14ac:dyDescent="0.25">
      <c r="A10" s="2" t="s">
        <v>46</v>
      </c>
      <c r="B10" s="3" t="s">
        <v>21</v>
      </c>
      <c r="C10" s="4" t="s">
        <v>30</v>
      </c>
      <c r="D10" s="5">
        <v>22682</v>
      </c>
      <c r="E10" s="20" t="s">
        <v>37</v>
      </c>
      <c r="F10" s="7">
        <v>60</v>
      </c>
      <c r="G10" s="8"/>
      <c r="H10" s="9">
        <f t="shared" si="0"/>
        <v>1249.1199999999999</v>
      </c>
      <c r="I10" s="21">
        <f t="shared" si="1"/>
        <v>20.818666666666665</v>
      </c>
      <c r="J10" s="10" t="str">
        <f>RANK(I10,I:I)&amp;IF(COUNTIF(I:I,I)&gt;1,"ex","e")</f>
        <v>7e</v>
      </c>
      <c r="K10" s="22" t="str">
        <f t="shared" si="2"/>
        <v>Excellent</v>
      </c>
      <c r="L10" s="23">
        <f t="shared" si="3"/>
        <v>20.818666666666665</v>
      </c>
      <c r="M10" s="13">
        <v>278</v>
      </c>
      <c r="N10" s="24">
        <v>62</v>
      </c>
      <c r="O10" s="25">
        <f t="shared" si="4"/>
        <v>191.6</v>
      </c>
      <c r="P10" s="16">
        <f t="shared" si="5"/>
        <v>958</v>
      </c>
      <c r="Q10" s="26" t="str">
        <f t="shared" si="6"/>
        <v>Excellent</v>
      </c>
      <c r="R10" s="18" t="s">
        <v>54</v>
      </c>
      <c r="S10" s="24">
        <v>62</v>
      </c>
      <c r="T10" s="27">
        <v>15</v>
      </c>
      <c r="U10" s="25">
        <f t="shared" si="7"/>
        <v>43.199999999999996</v>
      </c>
      <c r="V10" s="16">
        <f t="shared" si="8"/>
        <v>172.79999999999998</v>
      </c>
      <c r="W10" s="26" t="str">
        <f t="shared" si="9"/>
        <v>Excellent</v>
      </c>
      <c r="X10" s="18" t="s">
        <v>55</v>
      </c>
      <c r="Y10" s="13">
        <v>0</v>
      </c>
      <c r="Z10" s="24">
        <v>98.6</v>
      </c>
      <c r="AA10" s="25">
        <f t="shared" si="10"/>
        <v>39.44</v>
      </c>
      <c r="AB10" s="16">
        <f t="shared" si="11"/>
        <v>118.32</v>
      </c>
      <c r="AC10" s="26" t="str">
        <f t="shared" si="12"/>
        <v>Excellent</v>
      </c>
      <c r="AD10" s="13">
        <v>278</v>
      </c>
      <c r="AE10" s="24">
        <v>62</v>
      </c>
      <c r="AF10" s="25">
        <f t="shared" si="13"/>
        <v>191.6</v>
      </c>
      <c r="AG10" s="16">
        <f t="shared" si="14"/>
        <v>958</v>
      </c>
      <c r="AH10" s="26" t="str">
        <f t="shared" si="15"/>
        <v>Excellent</v>
      </c>
      <c r="AI10" s="18" t="s">
        <v>50</v>
      </c>
      <c r="AJ10" s="24">
        <v>62</v>
      </c>
      <c r="AK10" s="27">
        <v>15</v>
      </c>
      <c r="AL10" s="25">
        <f t="shared" si="21"/>
        <v>43.199999999999996</v>
      </c>
      <c r="AM10" s="16">
        <f t="shared" si="17"/>
        <v>172.79999999999998</v>
      </c>
      <c r="AN10" s="26" t="str">
        <f t="shared" si="18"/>
        <v>Excellent</v>
      </c>
      <c r="AO10" s="18" t="s">
        <v>53</v>
      </c>
      <c r="AP10" s="13">
        <v>0</v>
      </c>
      <c r="AQ10" s="24">
        <v>98.6</v>
      </c>
      <c r="AR10" s="25">
        <f t="shared" si="19"/>
        <v>39.44</v>
      </c>
      <c r="AS10" s="16">
        <f t="shared" si="20"/>
        <v>118.32</v>
      </c>
    </row>
    <row r="11" spans="1:45" ht="15.75" x14ac:dyDescent="0.25">
      <c r="A11" s="2" t="s">
        <v>47</v>
      </c>
      <c r="B11" s="3" t="s">
        <v>22</v>
      </c>
      <c r="C11" s="4" t="s">
        <v>31</v>
      </c>
      <c r="D11" s="5">
        <v>22683</v>
      </c>
      <c r="E11" s="20" t="s">
        <v>38</v>
      </c>
      <c r="F11" s="7">
        <v>60</v>
      </c>
      <c r="G11" s="8"/>
      <c r="H11" s="9">
        <f t="shared" si="0"/>
        <v>1276.48</v>
      </c>
      <c r="I11" s="21">
        <f t="shared" si="1"/>
        <v>21.274666666666668</v>
      </c>
      <c r="J11" s="10" t="str">
        <f>RANK(I11,I:I)&amp;IF(COUNTIF(I:I,I)&gt;1,"ex","e")</f>
        <v>6e</v>
      </c>
      <c r="K11" s="22" t="str">
        <f t="shared" si="2"/>
        <v>Excellent</v>
      </c>
      <c r="L11" s="23">
        <f t="shared" si="3"/>
        <v>21.274666666666668</v>
      </c>
      <c r="M11" s="13">
        <v>134</v>
      </c>
      <c r="N11" s="24">
        <v>173</v>
      </c>
      <c r="O11" s="25">
        <f>(M11*0.6)+(N11*0.4)</f>
        <v>149.6</v>
      </c>
      <c r="P11" s="16">
        <f t="shared" si="5"/>
        <v>748</v>
      </c>
      <c r="Q11" s="26" t="str">
        <f t="shared" si="6"/>
        <v>Excellent</v>
      </c>
      <c r="R11" s="18" t="s">
        <v>54</v>
      </c>
      <c r="S11" s="24">
        <v>173</v>
      </c>
      <c r="T11" s="27"/>
      <c r="U11" s="25">
        <f>(S11*0.6)+(T11*0.4)</f>
        <v>103.8</v>
      </c>
      <c r="V11" s="16">
        <f t="shared" si="8"/>
        <v>415.2</v>
      </c>
      <c r="W11" s="26" t="str">
        <f t="shared" si="9"/>
        <v>Excellent</v>
      </c>
      <c r="X11" s="18" t="s">
        <v>55</v>
      </c>
      <c r="Y11" s="13">
        <v>12</v>
      </c>
      <c r="Z11" s="24">
        <v>76.400000000000006</v>
      </c>
      <c r="AA11" s="25">
        <f t="shared" si="10"/>
        <v>37.760000000000005</v>
      </c>
      <c r="AB11" s="16">
        <f t="shared" si="11"/>
        <v>113.28000000000002</v>
      </c>
      <c r="AC11" s="26" t="str">
        <f t="shared" si="12"/>
        <v>Excellent</v>
      </c>
      <c r="AD11" s="13">
        <v>134</v>
      </c>
      <c r="AE11" s="24">
        <v>173</v>
      </c>
      <c r="AF11" s="25">
        <f>(AD11*0.6)+(AE11*0.4)</f>
        <v>149.6</v>
      </c>
      <c r="AG11" s="16">
        <f t="shared" si="14"/>
        <v>748</v>
      </c>
      <c r="AH11" s="26" t="str">
        <f t="shared" si="15"/>
        <v>Excellent</v>
      </c>
      <c r="AI11" s="18" t="s">
        <v>50</v>
      </c>
      <c r="AJ11" s="24">
        <v>173</v>
      </c>
      <c r="AK11" s="27"/>
      <c r="AL11" s="25">
        <f>(AJ11*0.6)+(AK11*0.4)</f>
        <v>103.8</v>
      </c>
      <c r="AM11" s="16">
        <f t="shared" si="17"/>
        <v>415.2</v>
      </c>
      <c r="AN11" s="26" t="str">
        <f t="shared" si="18"/>
        <v>Excellent</v>
      </c>
      <c r="AO11" s="18" t="s">
        <v>53</v>
      </c>
      <c r="AP11" s="13">
        <v>12</v>
      </c>
      <c r="AQ11" s="24">
        <v>76.400000000000006</v>
      </c>
      <c r="AR11" s="25">
        <f t="shared" si="19"/>
        <v>37.760000000000005</v>
      </c>
      <c r="AS11" s="16">
        <f t="shared" si="20"/>
        <v>113.28000000000002</v>
      </c>
    </row>
  </sheetData>
  <mergeCells count="13">
    <mergeCell ref="AP1:AS1"/>
    <mergeCell ref="O2:P2"/>
    <mergeCell ref="U2:V2"/>
    <mergeCell ref="AA2:AB2"/>
    <mergeCell ref="AF2:AG2"/>
    <mergeCell ref="AL2:AM2"/>
    <mergeCell ref="AR2:AS2"/>
    <mergeCell ref="AJ1:AM1"/>
    <mergeCell ref="F1:L1"/>
    <mergeCell ref="M1:P1"/>
    <mergeCell ref="S1:V1"/>
    <mergeCell ref="Y1:AB1"/>
    <mergeCell ref="AD1:AG1"/>
  </mergeCells>
  <conditionalFormatting sqref="Q2:R2 D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2:R2 D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L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L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O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O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T2 W2:Y2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2:T2 W2:Y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I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I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F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2:AF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K2 AN2:AP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2:AK2 AN2:AP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L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11"/>
  <sheetViews>
    <sheetView workbookViewId="0">
      <selection activeCell="M5" sqref="M5"/>
    </sheetView>
  </sheetViews>
  <sheetFormatPr baseColWidth="10" defaultRowHeight="15" x14ac:dyDescent="0.25"/>
  <cols>
    <col min="1" max="1" width="29.42578125" style="1" customWidth="1"/>
    <col min="2" max="5" width="0" style="1" hidden="1" customWidth="1"/>
    <col min="6" max="6" width="11.42578125" style="1"/>
    <col min="7" max="7" width="7.140625" style="1" customWidth="1"/>
    <col min="8" max="8" width="8" style="1" customWidth="1"/>
    <col min="9" max="9" width="11.42578125" style="1"/>
    <col min="10" max="10" width="5.42578125" style="1" customWidth="1"/>
    <col min="11" max="11" width="10.28515625" style="1" hidden="1" customWidth="1"/>
    <col min="12" max="12" width="11.42578125" style="1" hidden="1" customWidth="1"/>
    <col min="13" max="13" width="8.42578125" style="1" customWidth="1"/>
    <col min="14" max="14" width="7.7109375" style="1" customWidth="1"/>
    <col min="15" max="15" width="7.42578125" style="1" customWidth="1"/>
    <col min="16" max="16" width="4.140625" style="1" customWidth="1"/>
    <col min="17" max="17" width="7.140625" style="1" hidden="1" customWidth="1"/>
    <col min="18" max="18" width="7.85546875" style="1" hidden="1" customWidth="1"/>
    <col min="19" max="19" width="6.5703125" style="1" customWidth="1"/>
    <col min="20" max="20" width="6.28515625" style="1" customWidth="1"/>
    <col min="21" max="21" width="7" style="1" customWidth="1"/>
    <col min="22" max="22" width="6.85546875" style="1" customWidth="1"/>
    <col min="23" max="23" width="0" style="1" hidden="1" customWidth="1"/>
    <col min="24" max="24" width="11" style="1" hidden="1" customWidth="1"/>
    <col min="25" max="25" width="8.85546875" style="1" customWidth="1"/>
    <col min="26" max="27" width="6.7109375" style="1" customWidth="1"/>
    <col min="28" max="28" width="11.28515625" style="1" customWidth="1"/>
    <col min="29" max="29" width="0.140625" style="1" customWidth="1"/>
    <col min="30" max="30" width="7.28515625" style="1" customWidth="1"/>
    <col min="31" max="31" width="6.28515625" style="1" customWidth="1"/>
    <col min="32" max="32" width="5.85546875" style="1" customWidth="1"/>
    <col min="33" max="33" width="6.85546875" style="1" customWidth="1"/>
    <col min="34" max="34" width="0.140625" style="1" hidden="1" customWidth="1"/>
    <col min="35" max="35" width="11.5703125" style="1" hidden="1" customWidth="1"/>
    <col min="36" max="36" width="7.5703125" style="1" customWidth="1"/>
    <col min="37" max="37" width="7.140625" style="1" customWidth="1"/>
    <col min="38" max="38" width="6.5703125" style="1" customWidth="1"/>
    <col min="39" max="39" width="7.7109375" style="1" customWidth="1"/>
    <col min="40" max="41" width="11.42578125" style="1" hidden="1" customWidth="1"/>
    <col min="42" max="42" width="8.140625" style="1" customWidth="1"/>
    <col min="43" max="43" width="9" style="1" customWidth="1"/>
    <col min="44" max="44" width="6.28515625" style="1" customWidth="1"/>
    <col min="45" max="45" width="8.140625" style="1" customWidth="1"/>
    <col min="46" max="16384" width="11.42578125" style="1"/>
  </cols>
  <sheetData>
    <row r="1" spans="1:45" ht="18.75" x14ac:dyDescent="0.25">
      <c r="A1" s="43" t="s">
        <v>79</v>
      </c>
      <c r="B1" s="28"/>
      <c r="C1" s="28"/>
      <c r="D1" s="28"/>
      <c r="E1" s="28"/>
      <c r="F1" s="29" t="s">
        <v>56</v>
      </c>
      <c r="G1" s="29"/>
      <c r="H1" s="29"/>
      <c r="I1" s="29"/>
      <c r="J1" s="29"/>
      <c r="K1" s="29"/>
      <c r="L1" s="29"/>
      <c r="M1" s="30" t="s">
        <v>57</v>
      </c>
      <c r="N1" s="30"/>
      <c r="O1" s="30"/>
      <c r="P1" s="30"/>
      <c r="Q1" s="31"/>
      <c r="R1" s="31"/>
      <c r="S1" s="32" t="s">
        <v>58</v>
      </c>
      <c r="T1" s="32"/>
      <c r="U1" s="32"/>
      <c r="V1" s="32"/>
      <c r="W1" s="31"/>
      <c r="X1" s="31"/>
      <c r="Y1" s="33" t="s">
        <v>59</v>
      </c>
      <c r="Z1" s="33"/>
      <c r="AA1" s="33"/>
      <c r="AB1" s="33"/>
      <c r="AC1" s="31"/>
      <c r="AD1" s="30" t="s">
        <v>61</v>
      </c>
      <c r="AE1" s="30"/>
      <c r="AF1" s="30"/>
      <c r="AG1" s="30"/>
      <c r="AH1" s="31"/>
      <c r="AI1" s="31"/>
      <c r="AJ1" s="32" t="s">
        <v>62</v>
      </c>
      <c r="AK1" s="32"/>
      <c r="AL1" s="32"/>
      <c r="AM1" s="32"/>
      <c r="AN1" s="31"/>
      <c r="AO1" s="31"/>
      <c r="AP1" s="33" t="s">
        <v>60</v>
      </c>
      <c r="AQ1" s="33"/>
      <c r="AR1" s="33"/>
      <c r="AS1" s="33"/>
    </row>
    <row r="2" spans="1:45" ht="17.25" thickBot="1" x14ac:dyDescent="0.3">
      <c r="A2" s="34" t="s">
        <v>12</v>
      </c>
      <c r="B2" s="35" t="s">
        <v>13</v>
      </c>
      <c r="C2" s="35" t="s">
        <v>0</v>
      </c>
      <c r="D2" s="36" t="s">
        <v>32</v>
      </c>
      <c r="E2" s="37" t="s">
        <v>1</v>
      </c>
      <c r="F2" s="38" t="s">
        <v>63</v>
      </c>
      <c r="G2" s="37" t="s">
        <v>2</v>
      </c>
      <c r="H2" s="39" t="s">
        <v>3</v>
      </c>
      <c r="I2" s="36" t="s">
        <v>64</v>
      </c>
      <c r="J2" s="36" t="s">
        <v>4</v>
      </c>
      <c r="K2" s="40" t="s">
        <v>5</v>
      </c>
      <c r="L2" s="36" t="s">
        <v>6</v>
      </c>
      <c r="M2" s="36" t="s">
        <v>65</v>
      </c>
      <c r="N2" s="36" t="s">
        <v>66</v>
      </c>
      <c r="O2" s="41" t="s">
        <v>11</v>
      </c>
      <c r="P2" s="41"/>
      <c r="Q2" s="42" t="s">
        <v>7</v>
      </c>
      <c r="R2" s="36" t="s">
        <v>8</v>
      </c>
      <c r="S2" s="36" t="s">
        <v>67</v>
      </c>
      <c r="T2" s="36" t="s">
        <v>68</v>
      </c>
      <c r="U2" s="41" t="s">
        <v>11</v>
      </c>
      <c r="V2" s="41"/>
      <c r="W2" s="42" t="s">
        <v>9</v>
      </c>
      <c r="X2" s="36" t="s">
        <v>10</v>
      </c>
      <c r="Y2" s="36" t="s">
        <v>69</v>
      </c>
      <c r="Z2" s="36" t="s">
        <v>70</v>
      </c>
      <c r="AA2" s="41" t="s">
        <v>11</v>
      </c>
      <c r="AB2" s="41"/>
      <c r="AC2" s="42" t="s">
        <v>48</v>
      </c>
      <c r="AD2" s="36" t="s">
        <v>71</v>
      </c>
      <c r="AE2" s="36" t="s">
        <v>72</v>
      </c>
      <c r="AF2" s="41" t="s">
        <v>11</v>
      </c>
      <c r="AG2" s="41"/>
      <c r="AH2" s="42" t="s">
        <v>49</v>
      </c>
      <c r="AI2" s="36" t="s">
        <v>51</v>
      </c>
      <c r="AJ2" s="36" t="s">
        <v>73</v>
      </c>
      <c r="AK2" s="36" t="s">
        <v>74</v>
      </c>
      <c r="AL2" s="41" t="s">
        <v>11</v>
      </c>
      <c r="AM2" s="41"/>
      <c r="AN2" s="42" t="s">
        <v>9</v>
      </c>
      <c r="AO2" s="36" t="s">
        <v>52</v>
      </c>
      <c r="AP2" s="36" t="s">
        <v>75</v>
      </c>
      <c r="AQ2" s="36" t="s">
        <v>76</v>
      </c>
      <c r="AR2" s="41" t="s">
        <v>11</v>
      </c>
      <c r="AS2" s="41"/>
    </row>
    <row r="3" spans="1:45" ht="15.75" x14ac:dyDescent="0.25">
      <c r="A3" s="2" t="s">
        <v>39</v>
      </c>
      <c r="B3" s="3" t="s">
        <v>14</v>
      </c>
      <c r="C3" s="4" t="s">
        <v>23</v>
      </c>
      <c r="D3" s="5">
        <v>22675</v>
      </c>
      <c r="E3" s="6" t="s">
        <v>33</v>
      </c>
      <c r="F3" s="7">
        <v>60</v>
      </c>
      <c r="G3" s="8"/>
      <c r="H3" s="9">
        <f>P3+V3+AB3</f>
        <v>1034.1599999999999</v>
      </c>
      <c r="I3" s="9">
        <f>(H3-G3)/F3</f>
        <v>17.235999999999997</v>
      </c>
      <c r="J3" s="10" t="str">
        <f>RANK(I3,I:I)&amp;IF(COUNTIF(I:I,I)&gt;1,"ex","e")</f>
        <v>8e</v>
      </c>
      <c r="K3" s="11" t="str">
        <f>IF(I3&lt;6, "Très faible",IF(I3&lt;8, "Faible",IF(I3&lt;10, "Insuffisant",IF(I3&lt;12, "Passable",IF(I3&lt;14, "Assez bien",IF(I3&lt;16, " bien",IF(I3&lt;18, "Très bien","Excellent")))))))</f>
        <v>Très bien</v>
      </c>
      <c r="L3" s="12">
        <f>I3</f>
        <v>17.235999999999997</v>
      </c>
      <c r="M3" s="13">
        <v>250</v>
      </c>
      <c r="N3" s="14">
        <v>12</v>
      </c>
      <c r="O3" s="15">
        <f>(M3*0.6)+(N3*0.4)</f>
        <v>154.80000000000001</v>
      </c>
      <c r="P3" s="16">
        <f>O3*5</f>
        <v>774</v>
      </c>
      <c r="Q3" s="17" t="str">
        <f>IF(O3&lt;6, "Très faible",IF(O3&lt;8, "Faible",IF(O3&lt;10, "Insuffisant",IF(O3&lt;12, "Passable",IF(O3&lt;14, "Assez bien",IF(O3&lt;16, " bien",IF(O3&lt;18, "Très bien","Excellent")))))))</f>
        <v>Excellent</v>
      </c>
      <c r="R3" s="18" t="s">
        <v>54</v>
      </c>
      <c r="S3" s="14">
        <v>12</v>
      </c>
      <c r="T3" s="19">
        <v>15</v>
      </c>
      <c r="U3" s="15">
        <f>(S3*0.6)+(T3*0.4)</f>
        <v>13.2</v>
      </c>
      <c r="V3" s="16">
        <f>U3*4</f>
        <v>52.8</v>
      </c>
      <c r="W3" s="17" t="str">
        <f>IF(U3&lt;6, "Très faible",IF(U3&lt;8, "Faible",IF(U3&lt;10, "Insuffisant",IF(U3&lt;12, "Passable",IF(U3&lt;14, "Assez bien",IF(U3&lt;16, " bien",IF(U3&lt;18, "Très bien","Excellent")))))))</f>
        <v>Assez bien</v>
      </c>
      <c r="X3" s="18" t="s">
        <v>55</v>
      </c>
      <c r="Y3" s="13">
        <v>12</v>
      </c>
      <c r="Z3" s="14">
        <v>154.80000000000001</v>
      </c>
      <c r="AA3" s="15">
        <f>(Y3*0.6)+(Z3*0.4)</f>
        <v>69.12</v>
      </c>
      <c r="AB3" s="16">
        <f>AA3*3</f>
        <v>207.36</v>
      </c>
      <c r="AC3" s="17" t="str">
        <f>IF(AA3&lt;6, "Très faible",IF(AA3&lt;8, "Faible",IF(AA3&lt;10, "Insuffisant",IF(AA3&lt;12, "Passable",IF(AA3&lt;14, "Assez bien",IF(AA3&lt;16, " bien",IF(AA3&lt;18, "Très bien","Excellent")))))))</f>
        <v>Excellent</v>
      </c>
      <c r="AD3" s="13">
        <v>250</v>
      </c>
      <c r="AE3" s="14">
        <v>12</v>
      </c>
      <c r="AF3" s="15">
        <f>(AD3*0.6)+(AE3*0.4)</f>
        <v>154.80000000000001</v>
      </c>
      <c r="AG3" s="16">
        <f>AF3*5</f>
        <v>774</v>
      </c>
      <c r="AH3" s="17" t="str">
        <f>IF(AF3&lt;6, "Très faible",IF(AF3&lt;8, "Faible",IF(AF3&lt;10, "Insuffisant",IF(AF3&lt;12, "Passable",IF(AF3&lt;14, "Assez bien",IF(AF3&lt;16, " bien",IF(AF3&lt;18, "Très bien","Excellent")))))))</f>
        <v>Excellent</v>
      </c>
      <c r="AI3" s="18" t="s">
        <v>50</v>
      </c>
      <c r="AJ3" s="14">
        <v>12</v>
      </c>
      <c r="AK3" s="19">
        <v>15</v>
      </c>
      <c r="AL3" s="15">
        <f>(AJ3*0.6)+(AK3*0.4)</f>
        <v>13.2</v>
      </c>
      <c r="AM3" s="16">
        <f>AL3*4</f>
        <v>52.8</v>
      </c>
      <c r="AN3" s="17" t="str">
        <f>IF(AL3&lt;6, "Très faible",IF(AL3&lt;8, "Faible",IF(AL3&lt;10, "Insuffisant",IF(AL3&lt;12, "Passable",IF(AL3&lt;14, "Assez bien",IF(AL3&lt;16, " bien",IF(AL3&lt;18, "Très bien","Excellent")))))))</f>
        <v>Assez bien</v>
      </c>
      <c r="AO3" s="18" t="s">
        <v>53</v>
      </c>
      <c r="AP3" s="13">
        <v>12</v>
      </c>
      <c r="AQ3" s="14">
        <v>154.80000000000001</v>
      </c>
      <c r="AR3" s="15">
        <f>(AP3*0.6)+(AQ3*0.4)</f>
        <v>69.12</v>
      </c>
      <c r="AS3" s="16">
        <f>AR3*3</f>
        <v>207.36</v>
      </c>
    </row>
    <row r="4" spans="1:45" ht="15.75" x14ac:dyDescent="0.25">
      <c r="A4" s="2" t="s">
        <v>40</v>
      </c>
      <c r="B4" s="3" t="s">
        <v>15</v>
      </c>
      <c r="C4" s="4" t="s">
        <v>24</v>
      </c>
      <c r="D4" s="5">
        <v>22676</v>
      </c>
      <c r="E4" s="20" t="s">
        <v>34</v>
      </c>
      <c r="F4" s="7">
        <v>60</v>
      </c>
      <c r="G4" s="8">
        <v>1</v>
      </c>
      <c r="H4" s="9">
        <f t="shared" ref="H4:H11" si="0">P4+V4+AB4</f>
        <v>1589.48</v>
      </c>
      <c r="I4" s="21">
        <f t="shared" ref="I4:I11" si="1">(H4-G4)/F4</f>
        <v>26.474666666666668</v>
      </c>
      <c r="J4" s="10" t="str">
        <f>RANK(I4,I:I)&amp;IF(COUNTIF(I:I,I)&gt;1,"ex","e")</f>
        <v>2e</v>
      </c>
      <c r="K4" s="22" t="str">
        <f t="shared" ref="K4:K11" si="2">IF(I4&lt;6, "Très faible",IF(I4&lt;8, "Faible",IF(I4&lt;10, "Insuffisant",IF(I4&lt;12, "Passable",IF(I4&lt;14, "Assez bien",IF(I4&lt;16, " bien",IF(I4&lt;18, "Très bien","Excellent")))))))</f>
        <v>Excellent</v>
      </c>
      <c r="L4" s="23">
        <f t="shared" ref="L4:L11" si="3">I4</f>
        <v>26.474666666666668</v>
      </c>
      <c r="M4" s="13">
        <v>187</v>
      </c>
      <c r="N4" s="24">
        <v>178</v>
      </c>
      <c r="O4" s="25">
        <f t="shared" ref="O4:O10" si="4">(M4*0.6)+(N4*0.4)</f>
        <v>183.4</v>
      </c>
      <c r="P4" s="16">
        <f t="shared" ref="P4:P11" si="5">O4*5</f>
        <v>917</v>
      </c>
      <c r="Q4" s="26" t="str">
        <f t="shared" ref="Q4:Q11" si="6">IF(O4&lt;6, "Très faible",IF(O4&lt;8, "Faible",IF(O4&lt;10, "Insuffisant",IF(O4&lt;12, "Passable",IF(O4&lt;14, "Assez bien",IF(O4&lt;16, " bien",IF(O4&lt;18, "Très bien","Excellent")))))))</f>
        <v>Excellent</v>
      </c>
      <c r="R4" s="18" t="s">
        <v>54</v>
      </c>
      <c r="S4" s="24">
        <v>178</v>
      </c>
      <c r="T4" s="27">
        <v>0</v>
      </c>
      <c r="U4" s="25">
        <f t="shared" ref="U4:U10" si="7">(S4*0.6)+(T4*0.4)</f>
        <v>106.8</v>
      </c>
      <c r="V4" s="16">
        <f t="shared" ref="V4:V11" si="8">U4*4</f>
        <v>427.2</v>
      </c>
      <c r="W4" s="26" t="str">
        <f t="shared" ref="W4:W11" si="9">IF(U4&lt;6, "Très faible",IF(U4&lt;8, "Faible",IF(U4&lt;10, "Insuffisant",IF(U4&lt;12, "Passable",IF(U4&lt;14, "Assez bien",IF(U4&lt;16, " bien",IF(U4&lt;18, "Très bien","Excellent")))))))</f>
        <v>Excellent</v>
      </c>
      <c r="X4" s="18" t="s">
        <v>55</v>
      </c>
      <c r="Y4" s="13">
        <v>14</v>
      </c>
      <c r="Z4" s="24">
        <v>183.4</v>
      </c>
      <c r="AA4" s="25">
        <f t="shared" ref="AA4:AA11" si="10">(Y4*0.6)+(Z4*0.4)</f>
        <v>81.760000000000005</v>
      </c>
      <c r="AB4" s="16">
        <f t="shared" ref="AB4:AB11" si="11">AA4*3</f>
        <v>245.28000000000003</v>
      </c>
      <c r="AC4" s="26" t="str">
        <f t="shared" ref="AC4:AC11" si="12">IF(AA4&lt;6, "Très faible",IF(AA4&lt;8, "Faible",IF(AA4&lt;10, "Insuffisant",IF(AA4&lt;12, "Passable",IF(AA4&lt;14, "Assez bien",IF(AA4&lt;16, " bien",IF(AA4&lt;18, "Très bien","Excellent")))))))</f>
        <v>Excellent</v>
      </c>
      <c r="AD4" s="13">
        <v>187</v>
      </c>
      <c r="AE4" s="24">
        <v>178</v>
      </c>
      <c r="AF4" s="25">
        <f t="shared" ref="AF4:AF10" si="13">(AD4*0.6)+(AE4*0.4)</f>
        <v>183.4</v>
      </c>
      <c r="AG4" s="16">
        <f t="shared" ref="AG4:AG11" si="14">AF4*5</f>
        <v>917</v>
      </c>
      <c r="AH4" s="26" t="str">
        <f t="shared" ref="AH4:AH11" si="15">IF(AF4&lt;6, "Très faible",IF(AF4&lt;8, "Faible",IF(AF4&lt;10, "Insuffisant",IF(AF4&lt;12, "Passable",IF(AF4&lt;14, "Assez bien",IF(AF4&lt;16, " bien",IF(AF4&lt;18, "Très bien","Excellent")))))))</f>
        <v>Excellent</v>
      </c>
      <c r="AI4" s="18" t="s">
        <v>50</v>
      </c>
      <c r="AJ4" s="24">
        <v>178</v>
      </c>
      <c r="AK4" s="27">
        <v>0</v>
      </c>
      <c r="AL4" s="25">
        <f t="shared" ref="AL4" si="16">(AJ4*0.6)+(AK4*0.4)</f>
        <v>106.8</v>
      </c>
      <c r="AM4" s="16">
        <f t="shared" ref="AM4:AM11" si="17">AL4*4</f>
        <v>427.2</v>
      </c>
      <c r="AN4" s="26" t="str">
        <f t="shared" ref="AN4:AN11" si="18">IF(AL4&lt;6, "Très faible",IF(AL4&lt;8, "Faible",IF(AL4&lt;10, "Insuffisant",IF(AL4&lt;12, "Passable",IF(AL4&lt;14, "Assez bien",IF(AL4&lt;16, " bien",IF(AL4&lt;18, "Très bien","Excellent")))))))</f>
        <v>Excellent</v>
      </c>
      <c r="AO4" s="18" t="s">
        <v>53</v>
      </c>
      <c r="AP4" s="13">
        <v>14</v>
      </c>
      <c r="AQ4" s="24">
        <v>183.4</v>
      </c>
      <c r="AR4" s="25">
        <f t="shared" ref="AR4:AR11" si="19">(AP4*0.6)+(AQ4*0.4)</f>
        <v>81.760000000000005</v>
      </c>
      <c r="AS4" s="16">
        <f t="shared" ref="AS4:AS11" si="20">AR4*3</f>
        <v>245.28000000000003</v>
      </c>
    </row>
    <row r="5" spans="1:45" ht="15.75" x14ac:dyDescent="0.25">
      <c r="A5" s="2" t="s">
        <v>41</v>
      </c>
      <c r="B5" s="3" t="s">
        <v>16</v>
      </c>
      <c r="C5" s="4" t="s">
        <v>25</v>
      </c>
      <c r="D5" s="5">
        <v>22677</v>
      </c>
      <c r="E5" s="20" t="s">
        <v>35</v>
      </c>
      <c r="F5" s="7">
        <v>60</v>
      </c>
      <c r="G5" s="8">
        <v>3</v>
      </c>
      <c r="H5" s="9">
        <f t="shared" si="0"/>
        <v>1332.2399999999998</v>
      </c>
      <c r="I5" s="21">
        <f t="shared" si="1"/>
        <v>22.153999999999996</v>
      </c>
      <c r="J5" s="10" t="str">
        <f>RANK(I5,I:I)&amp;IF(COUNTIF(I:I,I)&gt;1,"ex","e")</f>
        <v>5e</v>
      </c>
      <c r="K5" s="22" t="str">
        <f t="shared" si="2"/>
        <v>Excellent</v>
      </c>
      <c r="L5" s="23">
        <f t="shared" si="3"/>
        <v>22.153999999999996</v>
      </c>
      <c r="M5" s="13">
        <v>73</v>
      </c>
      <c r="N5" s="24">
        <v>101</v>
      </c>
      <c r="O5" s="25">
        <f t="shared" si="4"/>
        <v>84.2</v>
      </c>
      <c r="P5" s="16">
        <f t="shared" si="5"/>
        <v>421</v>
      </c>
      <c r="Q5" s="26" t="str">
        <f t="shared" si="6"/>
        <v>Excellent</v>
      </c>
      <c r="R5" s="18" t="s">
        <v>54</v>
      </c>
      <c r="S5" s="24">
        <v>101</v>
      </c>
      <c r="T5" s="27">
        <v>167</v>
      </c>
      <c r="U5" s="25">
        <f>(S5*0.6)+(T5*0.4)</f>
        <v>127.39999999999999</v>
      </c>
      <c r="V5" s="16">
        <f t="shared" si="8"/>
        <v>509.59999999999997</v>
      </c>
      <c r="W5" s="26" t="str">
        <f t="shared" si="9"/>
        <v>Excellent</v>
      </c>
      <c r="X5" s="18" t="s">
        <v>55</v>
      </c>
      <c r="Y5" s="13">
        <v>167</v>
      </c>
      <c r="Z5" s="24">
        <v>84.2</v>
      </c>
      <c r="AA5" s="25">
        <f t="shared" si="10"/>
        <v>133.88</v>
      </c>
      <c r="AB5" s="16">
        <f t="shared" si="11"/>
        <v>401.64</v>
      </c>
      <c r="AC5" s="26" t="str">
        <f t="shared" si="12"/>
        <v>Excellent</v>
      </c>
      <c r="AD5" s="13">
        <v>73</v>
      </c>
      <c r="AE5" s="24">
        <v>101</v>
      </c>
      <c r="AF5" s="25">
        <f t="shared" si="13"/>
        <v>84.2</v>
      </c>
      <c r="AG5" s="16">
        <f t="shared" si="14"/>
        <v>421</v>
      </c>
      <c r="AH5" s="26" t="str">
        <f t="shared" si="15"/>
        <v>Excellent</v>
      </c>
      <c r="AI5" s="18" t="s">
        <v>50</v>
      </c>
      <c r="AJ5" s="24">
        <v>101</v>
      </c>
      <c r="AK5" s="27">
        <v>167</v>
      </c>
      <c r="AL5" s="25">
        <f>(AJ5*0.6)+(AK5*0.4)</f>
        <v>127.39999999999999</v>
      </c>
      <c r="AM5" s="16">
        <f t="shared" si="17"/>
        <v>509.59999999999997</v>
      </c>
      <c r="AN5" s="26" t="str">
        <f t="shared" si="18"/>
        <v>Excellent</v>
      </c>
      <c r="AO5" s="18" t="s">
        <v>53</v>
      </c>
      <c r="AP5" s="13">
        <v>167</v>
      </c>
      <c r="AQ5" s="24">
        <v>84.2</v>
      </c>
      <c r="AR5" s="25">
        <f t="shared" si="19"/>
        <v>133.88</v>
      </c>
      <c r="AS5" s="16">
        <f t="shared" si="20"/>
        <v>401.64</v>
      </c>
    </row>
    <row r="6" spans="1:45" ht="15.75" x14ac:dyDescent="0.25">
      <c r="A6" s="2" t="s">
        <v>42</v>
      </c>
      <c r="B6" s="3" t="s">
        <v>17</v>
      </c>
      <c r="C6" s="4" t="s">
        <v>26</v>
      </c>
      <c r="D6" s="5">
        <v>22678</v>
      </c>
      <c r="E6" s="20" t="s">
        <v>36</v>
      </c>
      <c r="F6" s="7">
        <v>60</v>
      </c>
      <c r="G6" s="8"/>
      <c r="H6" s="9">
        <f t="shared" si="0"/>
        <v>315.08</v>
      </c>
      <c r="I6" s="21">
        <f t="shared" si="1"/>
        <v>5.2513333333333332</v>
      </c>
      <c r="J6" s="10" t="str">
        <f>RANK(I6,I:I)&amp;IF(COUNTIF(I:I,I)&gt;1,"ex","e")</f>
        <v>9e</v>
      </c>
      <c r="K6" s="22" t="str">
        <f t="shared" si="2"/>
        <v>Très faible</v>
      </c>
      <c r="L6" s="23">
        <f t="shared" si="3"/>
        <v>5.2513333333333332</v>
      </c>
      <c r="M6" s="13">
        <v>25</v>
      </c>
      <c r="N6" s="24">
        <v>16</v>
      </c>
      <c r="O6" s="25">
        <f t="shared" si="4"/>
        <v>21.4</v>
      </c>
      <c r="P6" s="16">
        <f t="shared" si="5"/>
        <v>107</v>
      </c>
      <c r="Q6" s="26" t="str">
        <f t="shared" si="6"/>
        <v>Excellent</v>
      </c>
      <c r="R6" s="18" t="s">
        <v>54</v>
      </c>
      <c r="S6" s="24">
        <v>16</v>
      </c>
      <c r="T6" s="27">
        <v>90</v>
      </c>
      <c r="U6" s="25">
        <f>(S6*0.6)+(T6*0.4)</f>
        <v>45.6</v>
      </c>
      <c r="V6" s="16">
        <f t="shared" si="8"/>
        <v>182.4</v>
      </c>
      <c r="W6" s="26" t="str">
        <f t="shared" si="9"/>
        <v>Excellent</v>
      </c>
      <c r="X6" s="18" t="s">
        <v>55</v>
      </c>
      <c r="Y6" s="13">
        <v>0</v>
      </c>
      <c r="Z6" s="24">
        <v>21.4</v>
      </c>
      <c r="AA6" s="25">
        <f t="shared" si="10"/>
        <v>8.56</v>
      </c>
      <c r="AB6" s="16">
        <f t="shared" si="11"/>
        <v>25.68</v>
      </c>
      <c r="AC6" s="26" t="str">
        <f t="shared" si="12"/>
        <v>Insuffisant</v>
      </c>
      <c r="AD6" s="13">
        <v>25</v>
      </c>
      <c r="AE6" s="24">
        <v>16</v>
      </c>
      <c r="AF6" s="25">
        <f t="shared" si="13"/>
        <v>21.4</v>
      </c>
      <c r="AG6" s="16">
        <f t="shared" si="14"/>
        <v>107</v>
      </c>
      <c r="AH6" s="26" t="str">
        <f t="shared" si="15"/>
        <v>Excellent</v>
      </c>
      <c r="AI6" s="18" t="s">
        <v>50</v>
      </c>
      <c r="AJ6" s="24">
        <v>16</v>
      </c>
      <c r="AK6" s="27">
        <v>90</v>
      </c>
      <c r="AL6" s="25">
        <f>(AJ6*0.6)+(AK6*0.4)</f>
        <v>45.6</v>
      </c>
      <c r="AM6" s="16">
        <f t="shared" si="17"/>
        <v>182.4</v>
      </c>
      <c r="AN6" s="26" t="str">
        <f t="shared" si="18"/>
        <v>Excellent</v>
      </c>
      <c r="AO6" s="18" t="s">
        <v>53</v>
      </c>
      <c r="AP6" s="13">
        <v>0</v>
      </c>
      <c r="AQ6" s="24">
        <v>21.4</v>
      </c>
      <c r="AR6" s="25">
        <f t="shared" si="19"/>
        <v>8.56</v>
      </c>
      <c r="AS6" s="16">
        <f t="shared" si="20"/>
        <v>25.68</v>
      </c>
    </row>
    <row r="7" spans="1:45" ht="15.75" x14ac:dyDescent="0.25">
      <c r="A7" s="2" t="s">
        <v>43</v>
      </c>
      <c r="B7" s="3" t="s">
        <v>18</v>
      </c>
      <c r="C7" s="4" t="s">
        <v>27</v>
      </c>
      <c r="D7" s="5">
        <v>22679</v>
      </c>
      <c r="E7" s="20" t="s">
        <v>33</v>
      </c>
      <c r="F7" s="7">
        <v>60</v>
      </c>
      <c r="G7" s="8">
        <v>1</v>
      </c>
      <c r="H7" s="9">
        <f t="shared" si="0"/>
        <v>1573.6399999999999</v>
      </c>
      <c r="I7" s="21">
        <f t="shared" si="1"/>
        <v>26.210666666666665</v>
      </c>
      <c r="J7" s="10" t="str">
        <f>RANK(I7,I:I)&amp;IF(COUNTIF(I:I,I)&gt;1,"ex","e")</f>
        <v>3e</v>
      </c>
      <c r="K7" s="22" t="str">
        <f t="shared" si="2"/>
        <v>Excellent</v>
      </c>
      <c r="L7" s="23">
        <f t="shared" si="3"/>
        <v>26.210666666666665</v>
      </c>
      <c r="M7" s="13">
        <v>180</v>
      </c>
      <c r="N7" s="24">
        <v>123</v>
      </c>
      <c r="O7" s="25">
        <f t="shared" si="4"/>
        <v>157.19999999999999</v>
      </c>
      <c r="P7" s="16">
        <f t="shared" si="5"/>
        <v>786</v>
      </c>
      <c r="Q7" s="26" t="str">
        <f t="shared" si="6"/>
        <v>Excellent</v>
      </c>
      <c r="R7" s="18" t="s">
        <v>54</v>
      </c>
      <c r="S7" s="24">
        <v>123</v>
      </c>
      <c r="T7" s="27">
        <v>65</v>
      </c>
      <c r="U7" s="25">
        <f t="shared" si="7"/>
        <v>99.8</v>
      </c>
      <c r="V7" s="16">
        <f t="shared" si="8"/>
        <v>399.2</v>
      </c>
      <c r="W7" s="26" t="str">
        <f t="shared" si="9"/>
        <v>Excellent</v>
      </c>
      <c r="X7" s="18" t="s">
        <v>55</v>
      </c>
      <c r="Y7" s="13">
        <v>111</v>
      </c>
      <c r="Z7" s="24">
        <v>157.19999999999999</v>
      </c>
      <c r="AA7" s="25">
        <f t="shared" si="10"/>
        <v>129.47999999999999</v>
      </c>
      <c r="AB7" s="16">
        <f t="shared" si="11"/>
        <v>388.43999999999994</v>
      </c>
      <c r="AC7" s="26" t="str">
        <f t="shared" si="12"/>
        <v>Excellent</v>
      </c>
      <c r="AD7" s="13">
        <v>180</v>
      </c>
      <c r="AE7" s="24">
        <v>123</v>
      </c>
      <c r="AF7" s="25">
        <f t="shared" si="13"/>
        <v>157.19999999999999</v>
      </c>
      <c r="AG7" s="16">
        <f t="shared" si="14"/>
        <v>786</v>
      </c>
      <c r="AH7" s="26" t="str">
        <f t="shared" si="15"/>
        <v>Excellent</v>
      </c>
      <c r="AI7" s="18" t="s">
        <v>50</v>
      </c>
      <c r="AJ7" s="24">
        <v>123</v>
      </c>
      <c r="AK7" s="27">
        <v>65</v>
      </c>
      <c r="AL7" s="25">
        <f t="shared" ref="AL7:AL10" si="21">(AJ7*0.6)+(AK7*0.4)</f>
        <v>99.8</v>
      </c>
      <c r="AM7" s="16">
        <f t="shared" si="17"/>
        <v>399.2</v>
      </c>
      <c r="AN7" s="26" t="str">
        <f t="shared" si="18"/>
        <v>Excellent</v>
      </c>
      <c r="AO7" s="18" t="s">
        <v>53</v>
      </c>
      <c r="AP7" s="13">
        <v>111</v>
      </c>
      <c r="AQ7" s="24">
        <v>157.19999999999999</v>
      </c>
      <c r="AR7" s="25">
        <f t="shared" si="19"/>
        <v>129.47999999999999</v>
      </c>
      <c r="AS7" s="16">
        <f t="shared" si="20"/>
        <v>388.43999999999994</v>
      </c>
    </row>
    <row r="8" spans="1:45" ht="15.75" x14ac:dyDescent="0.25">
      <c r="A8" s="2" t="s">
        <v>44</v>
      </c>
      <c r="B8" s="3" t="s">
        <v>19</v>
      </c>
      <c r="C8" s="4" t="s">
        <v>28</v>
      </c>
      <c r="D8" s="5">
        <v>22680</v>
      </c>
      <c r="E8" s="20" t="s">
        <v>34</v>
      </c>
      <c r="F8" s="7">
        <v>60</v>
      </c>
      <c r="G8" s="8"/>
      <c r="H8" s="9">
        <f t="shared" si="0"/>
        <v>2406.12</v>
      </c>
      <c r="I8" s="21">
        <f t="shared" si="1"/>
        <v>40.101999999999997</v>
      </c>
      <c r="J8" s="10" t="str">
        <f>RANK(I8,I:I)&amp;IF(COUNTIF(I:I,I)&gt;1,"ex","e")</f>
        <v>1e</v>
      </c>
      <c r="K8" s="22" t="str">
        <f t="shared" si="2"/>
        <v>Excellent</v>
      </c>
      <c r="L8" s="23">
        <f t="shared" si="3"/>
        <v>40.101999999999997</v>
      </c>
      <c r="M8" s="13">
        <v>16</v>
      </c>
      <c r="N8" s="24">
        <v>15</v>
      </c>
      <c r="O8" s="25">
        <f t="shared" si="4"/>
        <v>15.6</v>
      </c>
      <c r="P8" s="16">
        <f t="shared" si="5"/>
        <v>78</v>
      </c>
      <c r="Q8" s="26" t="str">
        <f t="shared" si="6"/>
        <v xml:space="preserve"> bien</v>
      </c>
      <c r="R8" s="18" t="s">
        <v>54</v>
      </c>
      <c r="S8" s="24">
        <v>15</v>
      </c>
      <c r="T8" s="27">
        <v>648</v>
      </c>
      <c r="U8" s="25">
        <f t="shared" si="7"/>
        <v>268.2</v>
      </c>
      <c r="V8" s="16">
        <f t="shared" si="8"/>
        <v>1072.8</v>
      </c>
      <c r="W8" s="26" t="str">
        <f t="shared" si="9"/>
        <v>Excellent</v>
      </c>
      <c r="X8" s="18" t="s">
        <v>55</v>
      </c>
      <c r="Y8" s="13">
        <v>123</v>
      </c>
      <c r="Z8" s="24">
        <v>861.6</v>
      </c>
      <c r="AA8" s="25">
        <f t="shared" si="10"/>
        <v>418.44000000000005</v>
      </c>
      <c r="AB8" s="16">
        <f t="shared" si="11"/>
        <v>1255.3200000000002</v>
      </c>
      <c r="AC8" s="26" t="str">
        <f t="shared" si="12"/>
        <v>Excellent</v>
      </c>
      <c r="AD8" s="13">
        <v>16</v>
      </c>
      <c r="AE8" s="24">
        <v>15</v>
      </c>
      <c r="AF8" s="25">
        <f t="shared" si="13"/>
        <v>15.6</v>
      </c>
      <c r="AG8" s="16">
        <f t="shared" si="14"/>
        <v>78</v>
      </c>
      <c r="AH8" s="26" t="str">
        <f t="shared" si="15"/>
        <v xml:space="preserve"> bien</v>
      </c>
      <c r="AI8" s="18" t="s">
        <v>50</v>
      </c>
      <c r="AJ8" s="24">
        <v>15</v>
      </c>
      <c r="AK8" s="27">
        <v>648</v>
      </c>
      <c r="AL8" s="25">
        <f t="shared" si="21"/>
        <v>268.2</v>
      </c>
      <c r="AM8" s="16">
        <f t="shared" si="17"/>
        <v>1072.8</v>
      </c>
      <c r="AN8" s="26" t="str">
        <f t="shared" si="18"/>
        <v>Excellent</v>
      </c>
      <c r="AO8" s="18" t="s">
        <v>53</v>
      </c>
      <c r="AP8" s="13">
        <v>123</v>
      </c>
      <c r="AQ8" s="24">
        <v>861.6</v>
      </c>
      <c r="AR8" s="25">
        <f t="shared" si="19"/>
        <v>418.44000000000005</v>
      </c>
      <c r="AS8" s="16">
        <f t="shared" si="20"/>
        <v>1255.3200000000002</v>
      </c>
    </row>
    <row r="9" spans="1:45" ht="15.75" x14ac:dyDescent="0.25">
      <c r="A9" s="2" t="s">
        <v>45</v>
      </c>
      <c r="B9" s="3" t="s">
        <v>20</v>
      </c>
      <c r="C9" s="4" t="s">
        <v>29</v>
      </c>
      <c r="D9" s="5">
        <v>22681</v>
      </c>
      <c r="E9" s="20" t="s">
        <v>34</v>
      </c>
      <c r="F9" s="7">
        <v>60</v>
      </c>
      <c r="G9" s="8">
        <v>2</v>
      </c>
      <c r="H9" s="9">
        <f t="shared" si="0"/>
        <v>1429.2399999999998</v>
      </c>
      <c r="I9" s="21">
        <f t="shared" si="1"/>
        <v>23.787333333333329</v>
      </c>
      <c r="J9" s="10" t="str">
        <f>RANK(I9,I:I)&amp;IF(COUNTIF(I:I,I)&gt;1,"ex","e")</f>
        <v>4e</v>
      </c>
      <c r="K9" s="22" t="str">
        <f t="shared" si="2"/>
        <v>Excellent</v>
      </c>
      <c r="L9" s="23">
        <f t="shared" si="3"/>
        <v>23.787333333333329</v>
      </c>
      <c r="M9" s="13">
        <v>76</v>
      </c>
      <c r="N9" s="24">
        <v>74</v>
      </c>
      <c r="O9" s="25">
        <f t="shared" si="4"/>
        <v>75.2</v>
      </c>
      <c r="P9" s="16">
        <f t="shared" si="5"/>
        <v>376</v>
      </c>
      <c r="Q9" s="26" t="str">
        <f t="shared" si="6"/>
        <v>Excellent</v>
      </c>
      <c r="R9" s="18" t="s">
        <v>54</v>
      </c>
      <c r="S9" s="24">
        <v>74</v>
      </c>
      <c r="T9" s="27">
        <v>132</v>
      </c>
      <c r="U9" s="25">
        <f t="shared" si="7"/>
        <v>97.2</v>
      </c>
      <c r="V9" s="16">
        <f t="shared" si="8"/>
        <v>388.8</v>
      </c>
      <c r="W9" s="26" t="str">
        <f t="shared" si="9"/>
        <v>Excellent</v>
      </c>
      <c r="X9" s="18" t="s">
        <v>55</v>
      </c>
      <c r="Y9" s="13">
        <v>345</v>
      </c>
      <c r="Z9" s="24">
        <v>36.200000000000003</v>
      </c>
      <c r="AA9" s="25">
        <f t="shared" si="10"/>
        <v>221.48</v>
      </c>
      <c r="AB9" s="16">
        <f t="shared" si="11"/>
        <v>664.43999999999994</v>
      </c>
      <c r="AC9" s="26" t="str">
        <f t="shared" si="12"/>
        <v>Excellent</v>
      </c>
      <c r="AD9" s="13">
        <v>76</v>
      </c>
      <c r="AE9" s="24">
        <v>74</v>
      </c>
      <c r="AF9" s="25">
        <f t="shared" si="13"/>
        <v>75.2</v>
      </c>
      <c r="AG9" s="16">
        <f t="shared" si="14"/>
        <v>376</v>
      </c>
      <c r="AH9" s="26" t="str">
        <f t="shared" si="15"/>
        <v>Excellent</v>
      </c>
      <c r="AI9" s="18" t="s">
        <v>50</v>
      </c>
      <c r="AJ9" s="24">
        <v>74</v>
      </c>
      <c r="AK9" s="27">
        <v>132</v>
      </c>
      <c r="AL9" s="25">
        <f t="shared" si="21"/>
        <v>97.2</v>
      </c>
      <c r="AM9" s="16">
        <f t="shared" si="17"/>
        <v>388.8</v>
      </c>
      <c r="AN9" s="26" t="str">
        <f t="shared" si="18"/>
        <v>Excellent</v>
      </c>
      <c r="AO9" s="18" t="s">
        <v>53</v>
      </c>
      <c r="AP9" s="13">
        <v>345</v>
      </c>
      <c r="AQ9" s="24">
        <v>36.200000000000003</v>
      </c>
      <c r="AR9" s="25">
        <f t="shared" si="19"/>
        <v>221.48</v>
      </c>
      <c r="AS9" s="16">
        <f t="shared" si="20"/>
        <v>664.43999999999994</v>
      </c>
    </row>
    <row r="10" spans="1:45" ht="15.75" x14ac:dyDescent="0.25">
      <c r="A10" s="2" t="s">
        <v>46</v>
      </c>
      <c r="B10" s="3" t="s">
        <v>21</v>
      </c>
      <c r="C10" s="4" t="s">
        <v>30</v>
      </c>
      <c r="D10" s="5">
        <v>22682</v>
      </c>
      <c r="E10" s="20" t="s">
        <v>37</v>
      </c>
      <c r="F10" s="7">
        <v>60</v>
      </c>
      <c r="G10" s="8"/>
      <c r="H10" s="9">
        <f t="shared" si="0"/>
        <v>1249.1199999999999</v>
      </c>
      <c r="I10" s="21">
        <f t="shared" si="1"/>
        <v>20.818666666666665</v>
      </c>
      <c r="J10" s="10" t="str">
        <f>RANK(I10,I:I)&amp;IF(COUNTIF(I:I,I)&gt;1,"ex","e")</f>
        <v>7e</v>
      </c>
      <c r="K10" s="22" t="str">
        <f t="shared" si="2"/>
        <v>Excellent</v>
      </c>
      <c r="L10" s="23">
        <f t="shared" si="3"/>
        <v>20.818666666666665</v>
      </c>
      <c r="M10" s="13">
        <v>278</v>
      </c>
      <c r="N10" s="24">
        <v>62</v>
      </c>
      <c r="O10" s="25">
        <f t="shared" si="4"/>
        <v>191.6</v>
      </c>
      <c r="P10" s="16">
        <f t="shared" si="5"/>
        <v>958</v>
      </c>
      <c r="Q10" s="26" t="str">
        <f t="shared" si="6"/>
        <v>Excellent</v>
      </c>
      <c r="R10" s="18" t="s">
        <v>54</v>
      </c>
      <c r="S10" s="24">
        <v>62</v>
      </c>
      <c r="T10" s="27">
        <v>15</v>
      </c>
      <c r="U10" s="25">
        <f t="shared" si="7"/>
        <v>43.199999999999996</v>
      </c>
      <c r="V10" s="16">
        <f t="shared" si="8"/>
        <v>172.79999999999998</v>
      </c>
      <c r="W10" s="26" t="str">
        <f t="shared" si="9"/>
        <v>Excellent</v>
      </c>
      <c r="X10" s="18" t="s">
        <v>55</v>
      </c>
      <c r="Y10" s="13">
        <v>0</v>
      </c>
      <c r="Z10" s="24">
        <v>98.6</v>
      </c>
      <c r="AA10" s="25">
        <f t="shared" si="10"/>
        <v>39.44</v>
      </c>
      <c r="AB10" s="16">
        <f t="shared" si="11"/>
        <v>118.32</v>
      </c>
      <c r="AC10" s="26" t="str">
        <f t="shared" si="12"/>
        <v>Excellent</v>
      </c>
      <c r="AD10" s="13">
        <v>278</v>
      </c>
      <c r="AE10" s="24">
        <v>62</v>
      </c>
      <c r="AF10" s="25">
        <f t="shared" si="13"/>
        <v>191.6</v>
      </c>
      <c r="AG10" s="16">
        <f t="shared" si="14"/>
        <v>958</v>
      </c>
      <c r="AH10" s="26" t="str">
        <f t="shared" si="15"/>
        <v>Excellent</v>
      </c>
      <c r="AI10" s="18" t="s">
        <v>50</v>
      </c>
      <c r="AJ10" s="24">
        <v>62</v>
      </c>
      <c r="AK10" s="27">
        <v>15</v>
      </c>
      <c r="AL10" s="25">
        <f t="shared" si="21"/>
        <v>43.199999999999996</v>
      </c>
      <c r="AM10" s="16">
        <f t="shared" si="17"/>
        <v>172.79999999999998</v>
      </c>
      <c r="AN10" s="26" t="str">
        <f t="shared" si="18"/>
        <v>Excellent</v>
      </c>
      <c r="AO10" s="18" t="s">
        <v>53</v>
      </c>
      <c r="AP10" s="13">
        <v>0</v>
      </c>
      <c r="AQ10" s="24">
        <v>98.6</v>
      </c>
      <c r="AR10" s="25">
        <f t="shared" si="19"/>
        <v>39.44</v>
      </c>
      <c r="AS10" s="16">
        <f t="shared" si="20"/>
        <v>118.32</v>
      </c>
    </row>
    <row r="11" spans="1:45" ht="15.75" x14ac:dyDescent="0.25">
      <c r="A11" s="2" t="s">
        <v>47</v>
      </c>
      <c r="B11" s="3" t="s">
        <v>22</v>
      </c>
      <c r="C11" s="4" t="s">
        <v>31</v>
      </c>
      <c r="D11" s="5">
        <v>22683</v>
      </c>
      <c r="E11" s="20" t="s">
        <v>38</v>
      </c>
      <c r="F11" s="7">
        <v>60</v>
      </c>
      <c r="G11" s="8"/>
      <c r="H11" s="9">
        <f t="shared" si="0"/>
        <v>1276.48</v>
      </c>
      <c r="I11" s="21">
        <f t="shared" si="1"/>
        <v>21.274666666666668</v>
      </c>
      <c r="J11" s="10" t="str">
        <f>RANK(I11,I:I)&amp;IF(COUNTIF(I:I,I)&gt;1,"ex","e")</f>
        <v>6e</v>
      </c>
      <c r="K11" s="22" t="str">
        <f t="shared" si="2"/>
        <v>Excellent</v>
      </c>
      <c r="L11" s="23">
        <f t="shared" si="3"/>
        <v>21.274666666666668</v>
      </c>
      <c r="M11" s="13">
        <v>134</v>
      </c>
      <c r="N11" s="24">
        <v>173</v>
      </c>
      <c r="O11" s="25">
        <f>(M11*0.6)+(N11*0.4)</f>
        <v>149.6</v>
      </c>
      <c r="P11" s="16">
        <f t="shared" si="5"/>
        <v>748</v>
      </c>
      <c r="Q11" s="26" t="str">
        <f t="shared" si="6"/>
        <v>Excellent</v>
      </c>
      <c r="R11" s="18" t="s">
        <v>54</v>
      </c>
      <c r="S11" s="24">
        <v>173</v>
      </c>
      <c r="T11" s="27"/>
      <c r="U11" s="25">
        <f>(S11*0.6)+(T11*0.4)</f>
        <v>103.8</v>
      </c>
      <c r="V11" s="16">
        <f t="shared" si="8"/>
        <v>415.2</v>
      </c>
      <c r="W11" s="26" t="str">
        <f t="shared" si="9"/>
        <v>Excellent</v>
      </c>
      <c r="X11" s="18" t="s">
        <v>55</v>
      </c>
      <c r="Y11" s="13">
        <v>12</v>
      </c>
      <c r="Z11" s="24">
        <v>76.400000000000006</v>
      </c>
      <c r="AA11" s="25">
        <f t="shared" si="10"/>
        <v>37.760000000000005</v>
      </c>
      <c r="AB11" s="16">
        <f t="shared" si="11"/>
        <v>113.28000000000002</v>
      </c>
      <c r="AC11" s="26" t="str">
        <f t="shared" si="12"/>
        <v>Excellent</v>
      </c>
      <c r="AD11" s="13">
        <v>134</v>
      </c>
      <c r="AE11" s="24">
        <v>173</v>
      </c>
      <c r="AF11" s="25">
        <f>(AD11*0.6)+(AE11*0.4)</f>
        <v>149.6</v>
      </c>
      <c r="AG11" s="16">
        <f t="shared" si="14"/>
        <v>748</v>
      </c>
      <c r="AH11" s="26" t="str">
        <f t="shared" si="15"/>
        <v>Excellent</v>
      </c>
      <c r="AI11" s="18" t="s">
        <v>50</v>
      </c>
      <c r="AJ11" s="24">
        <v>173</v>
      </c>
      <c r="AK11" s="27"/>
      <c r="AL11" s="25">
        <f>(AJ11*0.6)+(AK11*0.4)</f>
        <v>103.8</v>
      </c>
      <c r="AM11" s="16">
        <f t="shared" si="17"/>
        <v>415.2</v>
      </c>
      <c r="AN11" s="26" t="str">
        <f t="shared" si="18"/>
        <v>Excellent</v>
      </c>
      <c r="AO11" s="18" t="s">
        <v>53</v>
      </c>
      <c r="AP11" s="13">
        <v>12</v>
      </c>
      <c r="AQ11" s="24">
        <v>76.400000000000006</v>
      </c>
      <c r="AR11" s="25">
        <f t="shared" si="19"/>
        <v>37.760000000000005</v>
      </c>
      <c r="AS11" s="16">
        <f t="shared" si="20"/>
        <v>113.28000000000002</v>
      </c>
    </row>
  </sheetData>
  <mergeCells count="13">
    <mergeCell ref="AD1:AG1"/>
    <mergeCell ref="AJ1:AM1"/>
    <mergeCell ref="AP1:AS1"/>
    <mergeCell ref="AF2:AG2"/>
    <mergeCell ref="AL2:AM2"/>
    <mergeCell ref="AR2:AS2"/>
    <mergeCell ref="F1:L1"/>
    <mergeCell ref="M1:P1"/>
    <mergeCell ref="S1:V1"/>
    <mergeCell ref="Y1:AB1"/>
    <mergeCell ref="O2:P2"/>
    <mergeCell ref="U2:V2"/>
    <mergeCell ref="AA2:AB2"/>
  </mergeCells>
  <conditionalFormatting sqref="Q2:R2 D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2:R2 D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L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L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O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O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T2 W2:Y2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2:T2 W2:Y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I2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:AI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F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2:AF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K2 AN2:AP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2:AK2 AN2:AP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Q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L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R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1"/>
  <sheetViews>
    <sheetView workbookViewId="0">
      <selection activeCell="N11" sqref="N11"/>
    </sheetView>
  </sheetViews>
  <sheetFormatPr baseColWidth="10" defaultRowHeight="15" x14ac:dyDescent="0.25"/>
  <cols>
    <col min="1" max="1" width="29.42578125" customWidth="1"/>
    <col min="2" max="2" width="0.140625" hidden="1" customWidth="1"/>
    <col min="3" max="3" width="17.85546875" hidden="1" customWidth="1"/>
    <col min="4" max="4" width="10.140625" hidden="1" customWidth="1"/>
    <col min="5" max="5" width="9.140625" hidden="1" customWidth="1"/>
    <col min="8" max="8" width="8" customWidth="1"/>
    <col min="10" max="10" width="8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RECAPUTILATIF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Augustine</dc:creator>
  <cp:lastModifiedBy>SOME CLOTAIRE</cp:lastModifiedBy>
  <dcterms:created xsi:type="dcterms:W3CDTF">2022-08-18T06:49:18Z</dcterms:created>
  <dcterms:modified xsi:type="dcterms:W3CDTF">2022-08-18T09:39:29Z</dcterms:modified>
</cp:coreProperties>
</file>