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mathieu.GLOBAL-SERVICES\Desktop\"/>
    </mc:Choice>
  </mc:AlternateContent>
  <xr:revisionPtr revIDLastSave="0" documentId="8_{DBBD9418-E484-46B8-9241-572AF1F00305}" xr6:coauthVersionLast="47" xr6:coauthVersionMax="47" xr10:uidLastSave="{00000000-0000-0000-0000-000000000000}"/>
  <bookViews>
    <workbookView xWindow="-110" yWindow="-110" windowWidth="19420" windowHeight="10420" tabRatio="719" xr2:uid="{00000000-000D-0000-FFFF-FFFF00000000}"/>
  </bookViews>
  <sheets>
    <sheet name="TK01-GO " sheetId="47" r:id="rId1"/>
    <sheet name="TK02-GO " sheetId="51" r:id="rId2"/>
    <sheet name="TK03-GO  " sheetId="52" r:id="rId3"/>
    <sheet name="TK04-SUP" sheetId="53" r:id="rId4"/>
  </sheets>
  <definedNames>
    <definedName name="_xlnm._FilterDatabase" localSheetId="0" hidden="1">'TK01-GO '!#REF!</definedName>
    <definedName name="_xlnm._FilterDatabase" localSheetId="1" hidden="1">'TK02-GO '!#REF!</definedName>
    <definedName name="_xlnm._FilterDatabase" localSheetId="2" hidden="1">'TK03-GO  '!#REF!</definedName>
    <definedName name="_xlnm._FilterDatabase" localSheetId="3" hidden="1">'TK04-SUP'!#REF!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V5" i="47" l="1"/>
  <c r="V6" i="47"/>
  <c r="V7" i="47"/>
  <c r="V8" i="47"/>
  <c r="V9" i="47"/>
  <c r="V10" i="47"/>
  <c r="V11" i="47"/>
  <c r="V12" i="47"/>
  <c r="V13" i="47"/>
  <c r="V14" i="47"/>
  <c r="V3" i="47"/>
  <c r="V4" i="47"/>
  <c r="W6" i="47" a="1"/>
  <c r="W6" i="47" s="1"/>
  <c r="W7" i="47" a="1"/>
  <c r="W7" i="47"/>
  <c r="W8" i="47" a="1"/>
  <c r="W8" i="47" s="1"/>
  <c r="W9" i="47" a="1"/>
  <c r="W9" i="47"/>
  <c r="W10" i="47" a="1"/>
  <c r="W10" i="47" s="1"/>
  <c r="W11" i="47" a="1"/>
  <c r="W11" i="47"/>
  <c r="W12" i="47" a="1"/>
  <c r="W12" i="47" s="1"/>
  <c r="W13" i="47" a="1"/>
  <c r="W13" i="47"/>
  <c r="W14" i="47" a="1"/>
  <c r="W14" i="47" s="1"/>
  <c r="W15" i="47" a="1"/>
  <c r="W15" i="47"/>
  <c r="W5" i="47" a="1"/>
  <c r="W5" i="47" s="1"/>
  <c r="W4" i="47" a="1"/>
  <c r="W4" i="47" s="1"/>
  <c r="V15" i="47"/>
  <c r="V16" i="47"/>
  <c r="V17" i="47"/>
  <c r="V18" i="47"/>
  <c r="V19" i="47"/>
  <c r="V20" i="47"/>
  <c r="V21" i="47"/>
  <c r="V22" i="47"/>
  <c r="V23" i="47"/>
  <c r="V24" i="47"/>
  <c r="V25" i="47"/>
  <c r="V26" i="47"/>
  <c r="V27" i="47"/>
  <c r="V28" i="47"/>
  <c r="V29" i="47"/>
  <c r="V30" i="47"/>
  <c r="V31" i="47"/>
  <c r="V32" i="47"/>
  <c r="V33" i="47"/>
  <c r="AA6" i="47"/>
  <c r="AA7" i="47"/>
  <c r="AA8" i="47"/>
  <c r="AA9" i="47"/>
  <c r="AA10" i="47"/>
  <c r="AA11" i="47"/>
  <c r="AA12" i="47"/>
  <c r="AA13" i="47"/>
  <c r="AA14" i="47"/>
  <c r="AA15" i="47"/>
  <c r="AA3" i="47"/>
  <c r="AA4" i="47"/>
  <c r="Y32" i="47" l="1"/>
  <c r="Z32" i="47" s="1"/>
  <c r="AA32" i="47" s="1"/>
  <c r="Y31" i="47"/>
  <c r="Z31" i="47" s="1"/>
  <c r="AA31" i="47" s="1"/>
  <c r="Z30" i="47"/>
  <c r="AA30" i="47" s="1"/>
  <c r="Y30" i="47"/>
  <c r="Y29" i="47"/>
  <c r="Z29" i="47" s="1"/>
  <c r="AA29" i="47" s="1"/>
  <c r="Y28" i="47"/>
  <c r="Z28" i="47" s="1"/>
  <c r="AA28" i="47" s="1"/>
  <c r="AA27" i="47"/>
  <c r="Z27" i="47"/>
  <c r="Y27" i="47"/>
  <c r="Z26" i="47"/>
  <c r="AA26" i="47" s="1"/>
  <c r="Y26" i="47"/>
  <c r="Y25" i="47"/>
  <c r="Z25" i="47" s="1"/>
  <c r="AA25" i="47" s="1"/>
  <c r="Y24" i="47"/>
  <c r="Z24" i="47" s="1"/>
  <c r="AA24" i="47" s="1"/>
  <c r="AA23" i="47"/>
  <c r="Z23" i="47"/>
  <c r="Y23" i="47"/>
  <c r="Z22" i="47"/>
  <c r="AA22" i="47" s="1"/>
  <c r="Y22" i="47"/>
  <c r="Y21" i="47"/>
  <c r="Z21" i="47" s="1"/>
  <c r="AA21" i="47" s="1"/>
  <c r="Y20" i="47"/>
  <c r="Z20" i="47" s="1"/>
  <c r="AA20" i="47" s="1"/>
  <c r="AA19" i="47"/>
  <c r="Z19" i="47"/>
  <c r="Y19" i="47"/>
  <c r="Z18" i="47"/>
  <c r="AA18" i="47" s="1"/>
  <c r="Y18" i="47"/>
  <c r="Y17" i="47"/>
  <c r="Z17" i="47" s="1"/>
  <c r="AA17" i="47" s="1"/>
  <c r="Y16" i="47"/>
  <c r="Z16" i="47" s="1"/>
  <c r="AA16" i="47" s="1"/>
  <c r="Z15" i="47"/>
  <c r="Y15" i="47"/>
  <c r="Z14" i="47"/>
  <c r="Y14" i="47"/>
  <c r="Y13" i="47"/>
  <c r="Z13" i="47" s="1"/>
  <c r="Y12" i="47"/>
  <c r="Z12" i="47" s="1"/>
  <c r="Z11" i="47"/>
  <c r="Y11" i="47"/>
  <c r="Z10" i="47"/>
  <c r="Y10" i="47"/>
  <c r="Y9" i="47"/>
  <c r="Z9" i="47" s="1"/>
  <c r="Y8" i="47"/>
  <c r="Z8" i="47" s="1"/>
  <c r="Z7" i="47"/>
  <c r="Y7" i="47"/>
  <c r="Z6" i="47"/>
  <c r="Y6" i="47"/>
  <c r="Y5" i="47"/>
  <c r="Z5" i="47" s="1"/>
  <c r="AA5" i="47" s="1"/>
  <c r="Y4" i="47"/>
  <c r="Z4" i="47" s="1"/>
  <c r="Z3" i="47"/>
  <c r="Y3" i="47"/>
  <c r="Y32" i="51"/>
  <c r="Z32" i="51" s="1"/>
  <c r="AA32" i="51" s="1"/>
  <c r="Y31" i="51"/>
  <c r="Z31" i="51" s="1"/>
  <c r="AA31" i="51" s="1"/>
  <c r="Z30" i="51"/>
  <c r="AA30" i="51" s="1"/>
  <c r="Y30" i="51"/>
  <c r="Z29" i="51"/>
  <c r="AA29" i="51" s="1"/>
  <c r="Y29" i="51"/>
  <c r="Z28" i="51"/>
  <c r="AA28" i="51" s="1"/>
  <c r="Y28" i="51"/>
  <c r="AA27" i="51"/>
  <c r="Z27" i="51"/>
  <c r="Y27" i="51"/>
  <c r="Y26" i="51"/>
  <c r="Z26" i="51" s="1"/>
  <c r="AA26" i="51" s="1"/>
  <c r="Y25" i="51"/>
  <c r="Z25" i="51" s="1"/>
  <c r="AA25" i="51" s="1"/>
  <c r="Y24" i="51"/>
  <c r="Z24" i="51" s="1"/>
  <c r="AA24" i="51" s="1"/>
  <c r="Y23" i="51"/>
  <c r="Z23" i="51" s="1"/>
  <c r="AA23" i="51" s="1"/>
  <c r="Z22" i="51"/>
  <c r="AA22" i="51" s="1"/>
  <c r="Y22" i="51"/>
  <c r="Z21" i="51"/>
  <c r="AA21" i="51" s="1"/>
  <c r="Y21" i="51"/>
  <c r="Z20" i="51"/>
  <c r="AA20" i="51" s="1"/>
  <c r="Y20" i="51"/>
  <c r="AA19" i="51"/>
  <c r="Z19" i="51"/>
  <c r="Y19" i="51"/>
  <c r="Y18" i="51"/>
  <c r="Z18" i="51" s="1"/>
  <c r="AA18" i="51" s="1"/>
  <c r="Y17" i="51"/>
  <c r="Z17" i="51" s="1"/>
  <c r="AA17" i="51" s="1"/>
  <c r="Y16" i="51"/>
  <c r="Z16" i="51" s="1"/>
  <c r="AA16" i="51" s="1"/>
  <c r="Y15" i="51"/>
  <c r="Z15" i="51" s="1"/>
  <c r="AA15" i="51" s="1"/>
  <c r="Z14" i="51"/>
  <c r="AA14" i="51" s="1"/>
  <c r="Y14" i="51"/>
  <c r="Z13" i="51"/>
  <c r="AA13" i="51" s="1"/>
  <c r="Y13" i="51"/>
  <c r="Z12" i="51"/>
  <c r="AA12" i="51" s="1"/>
  <c r="Y12" i="51"/>
  <c r="AA11" i="51"/>
  <c r="Z11" i="51"/>
  <c r="Y11" i="51"/>
  <c r="Y10" i="51"/>
  <c r="Z10" i="51" s="1"/>
  <c r="AA10" i="51" s="1"/>
  <c r="Y9" i="51"/>
  <c r="Z9" i="51" s="1"/>
  <c r="AA9" i="51" s="1"/>
  <c r="Y8" i="51"/>
  <c r="Z8" i="51" s="1"/>
  <c r="AA8" i="51" s="1"/>
  <c r="Y7" i="51"/>
  <c r="Z7" i="51" s="1"/>
  <c r="AA7" i="51" s="1"/>
  <c r="Z6" i="51"/>
  <c r="AA6" i="51" s="1"/>
  <c r="Y6" i="51"/>
  <c r="Z5" i="51"/>
  <c r="AA5" i="51" s="1"/>
  <c r="Y5" i="51"/>
  <c r="Z4" i="51"/>
  <c r="AA4" i="51" s="1"/>
  <c r="Y4" i="51"/>
  <c r="Y3" i="51"/>
  <c r="Z3" i="51" s="1"/>
  <c r="AA3" i="51" s="1"/>
  <c r="Y32" i="52"/>
  <c r="Z32" i="52" s="1"/>
  <c r="AA32" i="52" s="1"/>
  <c r="Y31" i="52"/>
  <c r="Z31" i="52" s="1"/>
  <c r="AA31" i="52" s="1"/>
  <c r="Z30" i="52"/>
  <c r="AA30" i="52" s="1"/>
  <c r="Y30" i="52"/>
  <c r="Y29" i="52"/>
  <c r="Z29" i="52" s="1"/>
  <c r="AA29" i="52" s="1"/>
  <c r="Z28" i="52"/>
  <c r="AA28" i="52" s="1"/>
  <c r="Y28" i="52"/>
  <c r="AA27" i="52"/>
  <c r="Z27" i="52"/>
  <c r="Y27" i="52"/>
  <c r="Z26" i="52"/>
  <c r="AA26" i="52" s="1"/>
  <c r="Y26" i="52"/>
  <c r="Y25" i="52"/>
  <c r="Z25" i="52" s="1"/>
  <c r="AA25" i="52" s="1"/>
  <c r="Y24" i="52"/>
  <c r="Z24" i="52" s="1"/>
  <c r="AA24" i="52" s="1"/>
  <c r="Y23" i="52"/>
  <c r="Z23" i="52" s="1"/>
  <c r="AA23" i="52" s="1"/>
  <c r="Z22" i="52"/>
  <c r="AA22" i="52" s="1"/>
  <c r="Y22" i="52"/>
  <c r="Y21" i="52"/>
  <c r="Z21" i="52" s="1"/>
  <c r="AA21" i="52" s="1"/>
  <c r="Y20" i="52"/>
  <c r="Z20" i="52" s="1"/>
  <c r="AA20" i="52" s="1"/>
  <c r="Y19" i="52"/>
  <c r="Z19" i="52" s="1"/>
  <c r="AA19" i="52" s="1"/>
  <c r="Z18" i="52"/>
  <c r="AA18" i="52" s="1"/>
  <c r="Y18" i="52"/>
  <c r="Y17" i="52"/>
  <c r="Z17" i="52" s="1"/>
  <c r="AA17" i="52" s="1"/>
  <c r="Z16" i="52"/>
  <c r="AA16" i="52" s="1"/>
  <c r="Y16" i="52"/>
  <c r="Y15" i="52"/>
  <c r="Z15" i="52" s="1"/>
  <c r="AA15" i="52" s="1"/>
  <c r="Z14" i="52"/>
  <c r="AA14" i="52" s="1"/>
  <c r="Y14" i="52"/>
  <c r="Y13" i="52"/>
  <c r="Z13" i="52" s="1"/>
  <c r="AA13" i="52" s="1"/>
  <c r="Y12" i="52"/>
  <c r="Z12" i="52" s="1"/>
  <c r="AA12" i="52" s="1"/>
  <c r="Y11" i="52"/>
  <c r="Z11" i="52" s="1"/>
  <c r="AA11" i="52" s="1"/>
  <c r="Z10" i="52"/>
  <c r="AA10" i="52" s="1"/>
  <c r="Y10" i="52"/>
  <c r="Y9" i="52"/>
  <c r="Z9" i="52" s="1"/>
  <c r="AA9" i="52" s="1"/>
  <c r="Z8" i="52"/>
  <c r="AA8" i="52" s="1"/>
  <c r="Y8" i="52"/>
  <c r="Y7" i="52"/>
  <c r="Z7" i="52" s="1"/>
  <c r="AA7" i="52" s="1"/>
  <c r="Z6" i="52"/>
  <c r="AA6" i="52" s="1"/>
  <c r="Y6" i="52"/>
  <c r="Y5" i="52"/>
  <c r="Z5" i="52" s="1"/>
  <c r="AA5" i="52" s="1"/>
  <c r="Y4" i="52"/>
  <c r="Z4" i="52" s="1"/>
  <c r="AA4" i="52" s="1"/>
  <c r="Y3" i="52"/>
  <c r="Z3" i="52" s="1"/>
  <c r="AA3" i="52" s="1"/>
  <c r="AA4" i="53"/>
  <c r="AA5" i="53"/>
  <c r="AA6" i="53"/>
  <c r="AA7" i="53"/>
  <c r="AA8" i="53"/>
  <c r="AA9" i="53"/>
  <c r="AA10" i="53"/>
  <c r="AA11" i="53"/>
  <c r="AA12" i="53"/>
  <c r="AA13" i="53"/>
  <c r="AA14" i="53"/>
  <c r="AA15" i="53"/>
  <c r="AA16" i="53"/>
  <c r="AA17" i="53"/>
  <c r="AA18" i="53"/>
  <c r="AA19" i="53"/>
  <c r="AA20" i="53"/>
  <c r="AA21" i="53"/>
  <c r="AA22" i="53"/>
  <c r="AA23" i="53"/>
  <c r="AA24" i="53"/>
  <c r="AA25" i="53"/>
  <c r="AA26" i="53"/>
  <c r="AA27" i="53"/>
  <c r="AA28" i="53"/>
  <c r="AA29" i="53"/>
  <c r="AA30" i="53"/>
  <c r="AA31" i="53"/>
  <c r="AA32" i="53"/>
  <c r="AA33" i="53"/>
  <c r="AB33" i="53" s="1"/>
  <c r="AA3" i="53"/>
  <c r="V3" i="53"/>
  <c r="V4" i="53"/>
  <c r="V5" i="53"/>
  <c r="V6" i="53"/>
  <c r="V7" i="53"/>
  <c r="V8" i="53"/>
  <c r="V9" i="53"/>
  <c r="V10" i="53"/>
  <c r="V11" i="53"/>
  <c r="V12" i="53"/>
  <c r="V13" i="53"/>
  <c r="V14" i="53"/>
  <c r="V15" i="53"/>
  <c r="V16" i="53"/>
  <c r="V17" i="53"/>
  <c r="V18" i="53"/>
  <c r="V19" i="53"/>
  <c r="V20" i="53"/>
  <c r="V21" i="53"/>
  <c r="V22" i="53"/>
  <c r="V26" i="51"/>
  <c r="V27" i="51"/>
  <c r="V28" i="51"/>
  <c r="V29" i="51"/>
  <c r="V30" i="51"/>
  <c r="V31" i="51"/>
  <c r="V32" i="51"/>
  <c r="V33" i="51"/>
  <c r="V23" i="52"/>
  <c r="V24" i="52"/>
  <c r="V25" i="52"/>
  <c r="V26" i="52"/>
  <c r="V27" i="52"/>
  <c r="V28" i="52"/>
  <c r="V29" i="52"/>
  <c r="V30" i="52"/>
  <c r="V31" i="52"/>
  <c r="V32" i="52"/>
  <c r="V33" i="52"/>
  <c r="V16" i="52"/>
  <c r="V17" i="52"/>
  <c r="V18" i="52"/>
  <c r="V19" i="52"/>
  <c r="V20" i="52"/>
  <c r="V21" i="52"/>
  <c r="V22" i="52"/>
  <c r="V13" i="52"/>
  <c r="V14" i="52"/>
  <c r="V15" i="52"/>
  <c r="V26" i="53"/>
  <c r="V27" i="53"/>
  <c r="V28" i="53"/>
  <c r="V29" i="53"/>
  <c r="V30" i="53"/>
  <c r="V31" i="53"/>
  <c r="V32" i="53"/>
  <c r="V33" i="53"/>
  <c r="U32" i="53"/>
  <c r="T32" i="53"/>
  <c r="T31" i="53"/>
  <c r="U31" i="53" s="1"/>
  <c r="T30" i="53"/>
  <c r="U30" i="53" s="1"/>
  <c r="T29" i="53"/>
  <c r="T28" i="53"/>
  <c r="U28" i="53" s="1"/>
  <c r="T27" i="53"/>
  <c r="U27" i="53" s="1"/>
  <c r="U26" i="53"/>
  <c r="T26" i="53"/>
  <c r="U25" i="53"/>
  <c r="V25" i="53" s="1"/>
  <c r="T25" i="53"/>
  <c r="T24" i="53"/>
  <c r="U24" i="53" s="1"/>
  <c r="V24" i="53" s="1"/>
  <c r="T23" i="53"/>
  <c r="U23" i="53" s="1"/>
  <c r="V23" i="53" s="1"/>
  <c r="T22" i="53"/>
  <c r="U22" i="53" s="1"/>
  <c r="U21" i="53"/>
  <c r="T21" i="53"/>
  <c r="T20" i="53"/>
  <c r="U20" i="53" s="1"/>
  <c r="T19" i="53"/>
  <c r="U19" i="53" s="1"/>
  <c r="U18" i="53"/>
  <c r="T18" i="53"/>
  <c r="U17" i="53"/>
  <c r="T17" i="53"/>
  <c r="T16" i="53"/>
  <c r="U16" i="53" s="1"/>
  <c r="T15" i="53"/>
  <c r="U15" i="53" s="1"/>
  <c r="T14" i="53"/>
  <c r="U14" i="53" s="1"/>
  <c r="U13" i="53"/>
  <c r="T13" i="53"/>
  <c r="T12" i="53"/>
  <c r="U12" i="53" s="1"/>
  <c r="T11" i="53"/>
  <c r="U11" i="53" s="1"/>
  <c r="U10" i="53"/>
  <c r="T10" i="53"/>
  <c r="U9" i="53"/>
  <c r="T9" i="53"/>
  <c r="T8" i="53"/>
  <c r="U8" i="53" s="1"/>
  <c r="T7" i="53"/>
  <c r="U7" i="53" s="1"/>
  <c r="T6" i="53"/>
  <c r="U6" i="53" s="1"/>
  <c r="U5" i="53"/>
  <c r="T5" i="53"/>
  <c r="T4" i="53"/>
  <c r="U4" i="53" s="1"/>
  <c r="T3" i="53"/>
  <c r="U3" i="53" s="1"/>
  <c r="T32" i="52"/>
  <c r="U32" i="52" s="1"/>
  <c r="T31" i="52"/>
  <c r="U31" i="52" s="1"/>
  <c r="U30" i="52"/>
  <c r="T30" i="52"/>
  <c r="T29" i="52"/>
  <c r="T28" i="52"/>
  <c r="U28" i="52" s="1"/>
  <c r="U27" i="52"/>
  <c r="T27" i="52"/>
  <c r="U26" i="52"/>
  <c r="T26" i="52"/>
  <c r="T25" i="52"/>
  <c r="U25" i="52" s="1"/>
  <c r="U24" i="52"/>
  <c r="T24" i="52"/>
  <c r="T23" i="52"/>
  <c r="U23" i="52" s="1"/>
  <c r="T22" i="52"/>
  <c r="U22" i="52" s="1"/>
  <c r="T21" i="52"/>
  <c r="U21" i="52" s="1"/>
  <c r="T20" i="52"/>
  <c r="U20" i="52" s="1"/>
  <c r="U19" i="52"/>
  <c r="T19" i="52"/>
  <c r="U18" i="52"/>
  <c r="T18" i="52"/>
  <c r="T17" i="52"/>
  <c r="U17" i="52" s="1"/>
  <c r="U16" i="52"/>
  <c r="T16" i="52"/>
  <c r="T15" i="52"/>
  <c r="U15" i="52" s="1"/>
  <c r="T14" i="52"/>
  <c r="U14" i="52" s="1"/>
  <c r="T13" i="52"/>
  <c r="U13" i="52" s="1"/>
  <c r="T12" i="52"/>
  <c r="U12" i="52" s="1"/>
  <c r="V12" i="52" s="1"/>
  <c r="U11" i="52"/>
  <c r="V11" i="52" s="1"/>
  <c r="T11" i="52"/>
  <c r="U10" i="52"/>
  <c r="V10" i="52" s="1"/>
  <c r="T10" i="52"/>
  <c r="T9" i="52"/>
  <c r="U9" i="52" s="1"/>
  <c r="V9" i="52" s="1"/>
  <c r="V8" i="52"/>
  <c r="U8" i="52"/>
  <c r="T8" i="52"/>
  <c r="T7" i="52"/>
  <c r="U7" i="52" s="1"/>
  <c r="V7" i="52" s="1"/>
  <c r="T6" i="52"/>
  <c r="U6" i="52" s="1"/>
  <c r="V6" i="52" s="1"/>
  <c r="T5" i="52"/>
  <c r="U5" i="52" s="1"/>
  <c r="V5" i="52" s="1"/>
  <c r="T4" i="52"/>
  <c r="U4" i="52" s="1"/>
  <c r="V4" i="52" s="1"/>
  <c r="U3" i="52"/>
  <c r="V3" i="52" s="1"/>
  <c r="T3" i="52"/>
  <c r="T32" i="51"/>
  <c r="U32" i="51" s="1"/>
  <c r="T31" i="51"/>
  <c r="U31" i="51" s="1"/>
  <c r="T30" i="51"/>
  <c r="U30" i="51" s="1"/>
  <c r="T29" i="51"/>
  <c r="T28" i="51"/>
  <c r="U28" i="51" s="1"/>
  <c r="T27" i="51"/>
  <c r="U27" i="51" s="1"/>
  <c r="T26" i="51"/>
  <c r="U26" i="51" s="1"/>
  <c r="U25" i="51"/>
  <c r="V25" i="51" s="1"/>
  <c r="T25" i="51"/>
  <c r="U24" i="51"/>
  <c r="V24" i="51" s="1"/>
  <c r="T24" i="51"/>
  <c r="T23" i="51"/>
  <c r="U23" i="51" s="1"/>
  <c r="V23" i="51" s="1"/>
  <c r="T22" i="51"/>
  <c r="U22" i="51" s="1"/>
  <c r="V22" i="51" s="1"/>
  <c r="V21" i="51"/>
  <c r="U21" i="51"/>
  <c r="T21" i="51"/>
  <c r="T20" i="51"/>
  <c r="U20" i="51" s="1"/>
  <c r="V20" i="51" s="1"/>
  <c r="T19" i="51"/>
  <c r="U19" i="51" s="1"/>
  <c r="V19" i="51" s="1"/>
  <c r="T18" i="51"/>
  <c r="U18" i="51" s="1"/>
  <c r="V18" i="51" s="1"/>
  <c r="U17" i="51"/>
  <c r="V17" i="51" s="1"/>
  <c r="T17" i="51"/>
  <c r="U16" i="51"/>
  <c r="V16" i="51" s="1"/>
  <c r="T16" i="51"/>
  <c r="T15" i="51"/>
  <c r="U15" i="51" s="1"/>
  <c r="V15" i="51" s="1"/>
  <c r="T14" i="51"/>
  <c r="U14" i="51" s="1"/>
  <c r="V14" i="51" s="1"/>
  <c r="V13" i="51"/>
  <c r="U13" i="51"/>
  <c r="T13" i="51"/>
  <c r="T12" i="51"/>
  <c r="U12" i="51" s="1"/>
  <c r="V12" i="51" s="1"/>
  <c r="T11" i="51"/>
  <c r="U11" i="51" s="1"/>
  <c r="V11" i="51" s="1"/>
  <c r="V10" i="51"/>
  <c r="U10" i="51"/>
  <c r="T10" i="51"/>
  <c r="U9" i="51"/>
  <c r="V9" i="51" s="1"/>
  <c r="T9" i="51"/>
  <c r="U8" i="51"/>
  <c r="V8" i="51" s="1"/>
  <c r="T8" i="51"/>
  <c r="T7" i="51"/>
  <c r="U7" i="51" s="1"/>
  <c r="V7" i="51" s="1"/>
  <c r="T6" i="51"/>
  <c r="U6" i="51" s="1"/>
  <c r="V6" i="51" s="1"/>
  <c r="V5" i="51"/>
  <c r="U5" i="51"/>
  <c r="T5" i="51"/>
  <c r="T4" i="51"/>
  <c r="U4" i="51" s="1"/>
  <c r="V4" i="51" s="1"/>
  <c r="T3" i="51"/>
  <c r="U3" i="51" s="1"/>
  <c r="V3" i="51" s="1"/>
  <c r="G34" i="53"/>
  <c r="F34" i="53"/>
  <c r="G34" i="52"/>
  <c r="F34" i="52"/>
  <c r="G34" i="51"/>
  <c r="F34" i="51"/>
  <c r="K34" i="47"/>
  <c r="G34" i="47"/>
  <c r="F34" i="47"/>
  <c r="T27" i="47"/>
  <c r="U27" i="47" s="1"/>
  <c r="Z25" i="53"/>
  <c r="Y26" i="53"/>
  <c r="Z26" i="53" s="1"/>
  <c r="Y25" i="53"/>
  <c r="Y24" i="53"/>
  <c r="Z24" i="53"/>
  <c r="Z29" i="53"/>
  <c r="Z30" i="53"/>
  <c r="Z32" i="53"/>
  <c r="Y27" i="53"/>
  <c r="Z27" i="53" s="1"/>
  <c r="Y28" i="53"/>
  <c r="Z28" i="53" s="1"/>
  <c r="Y29" i="53"/>
  <c r="Y30" i="53"/>
  <c r="Y31" i="53"/>
  <c r="Z31" i="53" s="1"/>
  <c r="Y32" i="53"/>
  <c r="Y33" i="53"/>
  <c r="Z33" i="53" s="1"/>
  <c r="Z33" i="52"/>
  <c r="T25" i="47"/>
  <c r="U25" i="47"/>
  <c r="Z33" i="47" l="1"/>
  <c r="L34" i="53" l="1"/>
  <c r="K34" i="53"/>
  <c r="W33" i="53"/>
  <c r="T33" i="53"/>
  <c r="Y23" i="53"/>
  <c r="Z23" i="53" s="1"/>
  <c r="Y22" i="53"/>
  <c r="Z22" i="53" s="1"/>
  <c r="Y21" i="53"/>
  <c r="Z21" i="53" s="1"/>
  <c r="Y20" i="53"/>
  <c r="Z20" i="53" s="1"/>
  <c r="Y19" i="53"/>
  <c r="Z19" i="53" s="1"/>
  <c r="Y18" i="53"/>
  <c r="Z18" i="53" s="1"/>
  <c r="Y17" i="53"/>
  <c r="Z17" i="53" s="1"/>
  <c r="Y16" i="53"/>
  <c r="Z16" i="53" s="1"/>
  <c r="Y15" i="53"/>
  <c r="Z15" i="53" s="1"/>
  <c r="Y14" i="53"/>
  <c r="Z14" i="53" s="1"/>
  <c r="Y13" i="53"/>
  <c r="Z13" i="53" s="1"/>
  <c r="Y12" i="53"/>
  <c r="Z12" i="53" s="1"/>
  <c r="Y11" i="53"/>
  <c r="Z11" i="53" s="1"/>
  <c r="Y10" i="53"/>
  <c r="Z10" i="53" s="1"/>
  <c r="Y9" i="53"/>
  <c r="Z9" i="53" s="1"/>
  <c r="Y8" i="53"/>
  <c r="Z8" i="53" s="1"/>
  <c r="Y7" i="53"/>
  <c r="Z7" i="53" s="1"/>
  <c r="Y6" i="53"/>
  <c r="Z6" i="53" s="1"/>
  <c r="Y5" i="53"/>
  <c r="Z5" i="53" s="1"/>
  <c r="Y4" i="53"/>
  <c r="Z4" i="53" s="1"/>
  <c r="Y3" i="53"/>
  <c r="Z3" i="53" s="1"/>
  <c r="Q38" i="52"/>
  <c r="L34" i="52"/>
  <c r="K34" i="52"/>
  <c r="AA33" i="52"/>
  <c r="AB33" i="52" s="1"/>
  <c r="W33" i="52"/>
  <c r="T33" i="52"/>
  <c r="L34" i="51"/>
  <c r="K34" i="51"/>
  <c r="AA33" i="51"/>
  <c r="AB33" i="51" s="1"/>
  <c r="W33" i="51"/>
  <c r="T33" i="51"/>
  <c r="U34" i="52" l="1"/>
  <c r="U34" i="53"/>
  <c r="Z34" i="53"/>
  <c r="Z34" i="52"/>
  <c r="Z34" i="51"/>
  <c r="U34" i="51"/>
  <c r="AA33" i="47"/>
  <c r="AB33" i="47" s="1"/>
  <c r="T24" i="47" l="1"/>
  <c r="U24" i="47" s="1"/>
  <c r="T26" i="47"/>
  <c r="U26" i="47" s="1"/>
  <c r="T28" i="47"/>
  <c r="U28" i="47" s="1"/>
  <c r="T29" i="47"/>
  <c r="T30" i="47"/>
  <c r="U30" i="47" s="1"/>
  <c r="T31" i="47"/>
  <c r="U31" i="47" s="1"/>
  <c r="T32" i="47"/>
  <c r="U32" i="47" s="1"/>
  <c r="T33" i="47"/>
  <c r="T4" i="47"/>
  <c r="T5" i="47"/>
  <c r="T6" i="47"/>
  <c r="T7" i="47"/>
  <c r="T8" i="47"/>
  <c r="T9" i="47"/>
  <c r="T10" i="47"/>
  <c r="T11" i="47"/>
  <c r="T12" i="47"/>
  <c r="T13" i="47"/>
  <c r="T14" i="47"/>
  <c r="T15" i="47"/>
  <c r="T16" i="47"/>
  <c r="T17" i="47"/>
  <c r="T18" i="47"/>
  <c r="T19" i="47"/>
  <c r="T20" i="47"/>
  <c r="T21" i="47"/>
  <c r="T22" i="47"/>
  <c r="T23" i="47"/>
  <c r="U23" i="47" s="1"/>
  <c r="T3" i="47"/>
  <c r="U3" i="47" s="1"/>
  <c r="L34" i="47" l="1"/>
  <c r="U22" i="47"/>
  <c r="U21" i="47"/>
  <c r="U20" i="47"/>
  <c r="U19" i="47"/>
  <c r="U18" i="47"/>
  <c r="U17" i="47"/>
  <c r="U16" i="47"/>
  <c r="U15" i="47"/>
  <c r="U14" i="47"/>
  <c r="U13" i="47"/>
  <c r="U12" i="47"/>
  <c r="U11" i="47"/>
  <c r="U10" i="47"/>
  <c r="U9" i="47"/>
  <c r="U8" i="47"/>
  <c r="U7" i="47"/>
  <c r="U6" i="47"/>
  <c r="U5" i="47"/>
  <c r="U4" i="47"/>
  <c r="U34" i="47" l="1"/>
  <c r="Z34" i="47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<sst xmlns="http://schemas.openxmlformats.org/spreadsheetml/2006/main" count="353" uniqueCount="32">
  <si>
    <t xml:space="preserve">Date </t>
  </si>
  <si>
    <t xml:space="preserve">Dip depart 6H (mm) </t>
  </si>
  <si>
    <t>Dip Cloture (mm)</t>
  </si>
  <si>
    <t>Volume Ouverture</t>
  </si>
  <si>
    <t>Volume Cloture</t>
  </si>
  <si>
    <t>RECEPTION</t>
  </si>
  <si>
    <t>Densité Ambiante</t>
  </si>
  <si>
    <t>T°C Ambiante</t>
  </si>
  <si>
    <t>Volume à 15°C</t>
  </si>
  <si>
    <t>Densité à 15°C</t>
  </si>
  <si>
    <t>T° à 15 C</t>
  </si>
  <si>
    <t>Volume Ambiant Calculé</t>
  </si>
  <si>
    <t>Volume 15C Calculé</t>
  </si>
  <si>
    <t>ECART Volume 15C</t>
  </si>
  <si>
    <t>Ecart à 15°C</t>
  </si>
  <si>
    <t>Ecart à l'Ambiant</t>
  </si>
  <si>
    <t>STOCK FERMETURE à 15°C</t>
  </si>
  <si>
    <t>STOCK FERMETURE A L'AMBIANT</t>
  </si>
  <si>
    <t>STOCK OUVERTURE A L'AMBIANT</t>
  </si>
  <si>
    <t>STOCK OUVERTURE A 15°C</t>
  </si>
  <si>
    <t>TOTAL :</t>
  </si>
  <si>
    <t>VOLUMES SORTIES</t>
  </si>
  <si>
    <t>FREINTE</t>
  </si>
  <si>
    <t>hors freinte</t>
  </si>
  <si>
    <t>Commentaires / Explications hors freinte à 15°C</t>
  </si>
  <si>
    <t>Commentaires / Explications hors freinte à l'ambiant</t>
  </si>
  <si>
    <t>VARIATION DE TEMPERATURE</t>
  </si>
  <si>
    <t>LE PORDUIT A BASCULE DANS LA CUVE 13 LORS DU CHANGEMENT DE CUVE</t>
  </si>
  <si>
    <t>LA CUVE 13 A RECU DU PRODUIT DE LA CUVE 11 LORS DU CHANGEMENT DE CUVE</t>
  </si>
  <si>
    <t>ECART Volume AMB (en L)</t>
  </si>
  <si>
    <t>ECART Volume AMB (en %)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</si>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</sst>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_-* #,##0.00\ _€_-;\-* #,##0.00\ _€_-;_-* &quot;-&quot;??\ _€_-;_-@_-"/>
    <numFmt numFmtId="165" formatCode="0.0"/>
    <numFmt numFmtId="166" formatCode="_-* #,##0_-;\-* #,##0_-;_-* &quot;-&quot;??_-;_-@_-"/>
    <numFmt numFmtId="167" formatCode="_-* #,##0\ _€_-;\-* #,##0\ _€_-;_-* &quot;-&quot;??\ _€_-;_-@_-"/>
    <numFmt numFmtId="168" formatCode="_-* #,##0.00\ _F_-;\-* #,##0.00\ _F_-;_-* &quot;-&quot;??\ _F_-;_-@_-"/>
    <numFmt numFmtId="169" formatCode="_-* #,##0\ _C_F_A_-;\-* #,##0\ _C_F_A_-;_-* &quot;-&quot;\ _C_F_A_-;_-@_-"/>
    <numFmt numFmtId="170" formatCode="_-* #,##0.0\ _€_-;\-* #,##0.0\ _€_-;_-* &quot;-&quot;??\ _€_-;_-@_-"/>
    <numFmt numFmtId="171" formatCode="0.0000"/>
    <numFmt numFmtId="172" formatCode="0.000%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Calibri"/>
      <family val="2"/>
    </font>
    <font>
      <sz val="11"/>
      <color rgb="FF000000"/>
      <name val="Calibri"/>
      <family val="2"/>
    </font>
    <font>
      <b/>
      <sz val="12"/>
      <color rgb="FFFF0000"/>
      <name val="Times New Roman"/>
      <family val="1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Arial Black"/>
      <family val="2"/>
    </font>
    <font>
      <b/>
      <sz val="12"/>
      <color theme="1"/>
      <name val="Arial Black"/>
      <family val="2"/>
    </font>
    <font>
      <b/>
      <sz val="12"/>
      <color rgb="FFFF0000"/>
      <name val="Arial Black"/>
      <family val="2"/>
    </font>
    <font>
      <sz val="12"/>
      <name val="Times New Roman"/>
      <family val="1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FFFF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9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2" fillId="0" borderId="0">
      <protection locked="0"/>
    </xf>
    <xf numFmtId="0" fontId="2" fillId="0" borderId="0">
      <protection locked="0"/>
    </xf>
    <xf numFmtId="9" fontId="2" fillId="0" borderId="0">
      <protection locked="0"/>
    </xf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9" fillId="0" borderId="0">
      <alignment vertical="center"/>
    </xf>
    <xf numFmtId="164" fontId="10" fillId="0" borderId="0">
      <protection locked="0"/>
    </xf>
    <xf numFmtId="16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7">
    <xf numFmtId="0" fontId="0" fillId="0" borderId="0" xfId="0"/>
    <xf numFmtId="0" fontId="3" fillId="0" borderId="0" xfId="0" applyFont="1"/>
    <xf numFmtId="167" fontId="0" fillId="0" borderId="0" xfId="54" applyNumberFormat="1" applyFont="1" applyBorder="1"/>
    <xf numFmtId="169" fontId="0" fillId="0" borderId="0" xfId="53" applyNumberFormat="1" applyFont="1" applyBorder="1"/>
    <xf numFmtId="0" fontId="0" fillId="0" borderId="0" xfId="0" applyBorder="1"/>
    <xf numFmtId="3" fontId="0" fillId="0" borderId="0" xfId="0" applyNumberFormat="1" applyBorder="1"/>
    <xf numFmtId="0" fontId="3" fillId="0" borderId="0" xfId="0" applyFont="1" applyBorder="1"/>
    <xf numFmtId="0" fontId="12" fillId="0" borderId="0" xfId="0" applyFont="1" applyFill="1"/>
    <xf numFmtId="0" fontId="12" fillId="0" borderId="0" xfId="0" applyFont="1"/>
    <xf numFmtId="167" fontId="13" fillId="0" borderId="0" xfId="55" applyNumberFormat="1" applyFont="1" applyFill="1" applyBorder="1" applyAlignment="1">
      <alignment vertical="center"/>
    </xf>
    <xf numFmtId="164" fontId="13" fillId="0" borderId="0" xfId="55" applyFont="1" applyBorder="1" applyAlignment="1">
      <alignment vertical="center"/>
    </xf>
    <xf numFmtId="167" fontId="13" fillId="0" borderId="0" xfId="55" applyNumberFormat="1" applyFont="1" applyBorder="1" applyAlignment="1">
      <alignment vertical="center"/>
    </xf>
    <xf numFmtId="170" fontId="13" fillId="0" borderId="0" xfId="55" applyNumberFormat="1" applyFont="1" applyFill="1" applyBorder="1" applyAlignment="1">
      <alignment vertical="center"/>
    </xf>
    <xf numFmtId="43" fontId="13" fillId="0" borderId="0" xfId="1" applyFont="1" applyFill="1" applyBorder="1" applyAlignment="1">
      <alignment vertical="center"/>
    </xf>
    <xf numFmtId="171" fontId="13" fillId="0" borderId="0" xfId="0" applyNumberFormat="1" applyFont="1" applyBorder="1" applyAlignment="1">
      <alignment horizontal="center" vertical="center"/>
    </xf>
    <xf numFmtId="0" fontId="14" fillId="0" borderId="0" xfId="0" applyFont="1"/>
    <xf numFmtId="169" fontId="0" fillId="0" borderId="0" xfId="53" applyFont="1" applyBorder="1"/>
    <xf numFmtId="166" fontId="3" fillId="0" borderId="0" xfId="0" applyNumberFormat="1" applyFont="1"/>
    <xf numFmtId="0" fontId="4" fillId="0" borderId="0" xfId="0" applyFont="1"/>
    <xf numFmtId="164" fontId="4" fillId="0" borderId="0" xfId="0" applyNumberFormat="1" applyFont="1"/>
    <xf numFmtId="0" fontId="4" fillId="0" borderId="0" xfId="0" applyFont="1" applyBorder="1"/>
    <xf numFmtId="43" fontId="8" fillId="2" borderId="24" xfId="1" applyFont="1" applyFill="1" applyBorder="1" applyAlignment="1">
      <alignment horizontal="right" vertical="center"/>
    </xf>
    <xf numFmtId="43" fontId="8" fillId="2" borderId="24" xfId="1" applyNumberFormat="1" applyFont="1" applyFill="1" applyBorder="1" applyAlignment="1">
      <alignment horizontal="center" vertical="center"/>
    </xf>
    <xf numFmtId="43" fontId="8" fillId="2" borderId="24" xfId="1" applyFont="1" applyFill="1" applyBorder="1" applyAlignment="1">
      <alignment horizontal="center" vertical="center"/>
    </xf>
    <xf numFmtId="166" fontId="8" fillId="2" borderId="20" xfId="1" applyNumberFormat="1" applyFont="1" applyFill="1" applyBorder="1" applyAlignment="1">
      <alignment horizontal="right" vertical="center"/>
    </xf>
    <xf numFmtId="43" fontId="8" fillId="2" borderId="30" xfId="1" applyFont="1" applyFill="1" applyBorder="1" applyAlignment="1">
      <alignment horizontal="right" vertical="center"/>
    </xf>
    <xf numFmtId="43" fontId="16" fillId="3" borderId="4" xfId="1" applyFont="1" applyFill="1" applyBorder="1" applyAlignment="1">
      <alignment horizontal="right" vertical="center"/>
    </xf>
    <xf numFmtId="43" fontId="16" fillId="3" borderId="5" xfId="1" applyFont="1" applyFill="1" applyBorder="1" applyAlignment="1">
      <alignment horizontal="right" vertical="center"/>
    </xf>
    <xf numFmtId="43" fontId="16" fillId="3" borderId="6" xfId="1" applyFont="1" applyFill="1" applyBorder="1" applyAlignment="1">
      <alignment horizontal="right" vertical="center"/>
    </xf>
    <xf numFmtId="43" fontId="8" fillId="2" borderId="28" xfId="1" applyFont="1" applyFill="1" applyBorder="1" applyAlignment="1">
      <alignment horizontal="right" vertical="center"/>
    </xf>
    <xf numFmtId="43" fontId="8" fillId="2" borderId="28" xfId="1" applyFont="1" applyFill="1" applyBorder="1" applyAlignment="1">
      <alignment horizontal="center" vertical="center"/>
    </xf>
    <xf numFmtId="43" fontId="8" fillId="2" borderId="32" xfId="1" applyFont="1" applyFill="1" applyBorder="1" applyAlignment="1">
      <alignment horizontal="right" vertical="center"/>
    </xf>
    <xf numFmtId="43" fontId="8" fillId="2" borderId="1" xfId="1" applyFont="1" applyFill="1" applyBorder="1" applyAlignment="1">
      <alignment horizontal="right" vertical="center"/>
    </xf>
    <xf numFmtId="43" fontId="8" fillId="2" borderId="25" xfId="1" applyFont="1" applyFill="1" applyBorder="1" applyAlignment="1">
      <alignment horizontal="right" vertical="center"/>
    </xf>
    <xf numFmtId="0" fontId="8" fillId="2" borderId="5" xfId="0" applyFont="1" applyFill="1" applyBorder="1" applyAlignment="1">
      <alignment horizontal="center" vertical="center" wrapText="1"/>
    </xf>
    <xf numFmtId="43" fontId="16" fillId="3" borderId="14" xfId="1" applyFont="1" applyFill="1" applyBorder="1" applyAlignment="1">
      <alignment horizontal="right" vertical="center"/>
    </xf>
    <xf numFmtId="166" fontId="8" fillId="4" borderId="12" xfId="1" applyNumberFormat="1" applyFont="1" applyFill="1" applyBorder="1" applyAlignment="1">
      <alignment horizontal="right" vertical="center"/>
    </xf>
    <xf numFmtId="166" fontId="8" fillId="4" borderId="7" xfId="1" applyNumberFormat="1" applyFont="1" applyFill="1" applyBorder="1" applyAlignment="1">
      <alignment horizontal="right" vertical="center"/>
    </xf>
    <xf numFmtId="43" fontId="8" fillId="4" borderId="24" xfId="1" applyFont="1" applyFill="1" applyBorder="1" applyAlignment="1">
      <alignment horizontal="right" vertical="center"/>
    </xf>
    <xf numFmtId="43" fontId="4" fillId="4" borderId="8" xfId="1" applyFont="1" applyFill="1" applyBorder="1"/>
    <xf numFmtId="166" fontId="8" fillId="4" borderId="7" xfId="55" applyNumberFormat="1" applyFont="1" applyFill="1" applyBorder="1" applyAlignment="1">
      <alignment vertical="center"/>
    </xf>
    <xf numFmtId="166" fontId="8" fillId="4" borderId="7" xfId="1" applyNumberFormat="1" applyFont="1" applyFill="1" applyBorder="1" applyAlignment="1">
      <alignment horizontal="center" vertical="center"/>
    </xf>
    <xf numFmtId="43" fontId="8" fillId="4" borderId="24" xfId="1" applyFont="1" applyFill="1" applyBorder="1" applyAlignment="1">
      <alignment horizontal="center" vertical="center"/>
    </xf>
    <xf numFmtId="43" fontId="8" fillId="4" borderId="1" xfId="1" applyFont="1" applyFill="1" applyBorder="1" applyAlignment="1">
      <alignment horizontal="right" vertical="center"/>
    </xf>
    <xf numFmtId="0" fontId="8" fillId="2" borderId="23" xfId="0" applyFont="1" applyFill="1" applyBorder="1" applyAlignment="1">
      <alignment horizontal="center" vertical="center" wrapText="1"/>
    </xf>
    <xf numFmtId="1" fontId="11" fillId="2" borderId="13" xfId="4" applyNumberFormat="1" applyFont="1" applyFill="1" applyBorder="1" applyAlignment="1">
      <alignment horizontal="right" vertical="center"/>
    </xf>
    <xf numFmtId="1" fontId="11" fillId="2" borderId="8" xfId="4" applyNumberFormat="1" applyFont="1" applyFill="1" applyBorder="1" applyAlignment="1">
      <alignment horizontal="right" vertical="center"/>
    </xf>
    <xf numFmtId="0" fontId="8" fillId="4" borderId="4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1" fontId="11" fillId="4" borderId="13" xfId="4" applyNumberFormat="1" applyFont="1" applyFill="1" applyBorder="1" applyAlignment="1">
      <alignment horizontal="right" vertical="center"/>
    </xf>
    <xf numFmtId="1" fontId="11" fillId="4" borderId="8" xfId="4" applyNumberFormat="1" applyFont="1" applyFill="1" applyBorder="1" applyAlignment="1">
      <alignment horizontal="right" vertical="center"/>
    </xf>
    <xf numFmtId="0" fontId="4" fillId="0" borderId="22" xfId="0" applyFont="1" applyBorder="1"/>
    <xf numFmtId="43" fontId="4" fillId="0" borderId="15" xfId="1" applyFont="1" applyFill="1" applyBorder="1"/>
    <xf numFmtId="0" fontId="4" fillId="0" borderId="15" xfId="0" applyFont="1" applyFill="1" applyBorder="1"/>
    <xf numFmtId="1" fontId="4" fillId="0" borderId="15" xfId="4" applyNumberFormat="1" applyFont="1" applyFill="1" applyBorder="1" applyAlignment="1">
      <alignment horizontal="left" vertical="center"/>
    </xf>
    <xf numFmtId="166" fontId="8" fillId="4" borderId="35" xfId="1" applyNumberFormat="1" applyFont="1" applyFill="1" applyBorder="1" applyAlignment="1">
      <alignment horizontal="right" vertical="center"/>
    </xf>
    <xf numFmtId="43" fontId="8" fillId="4" borderId="30" xfId="1" applyFont="1" applyFill="1" applyBorder="1" applyAlignment="1">
      <alignment horizontal="right" vertical="center"/>
    </xf>
    <xf numFmtId="43" fontId="11" fillId="2" borderId="31" xfId="1" applyFont="1" applyFill="1" applyBorder="1" applyAlignment="1">
      <alignment horizontal="right" vertical="center"/>
    </xf>
    <xf numFmtId="43" fontId="11" fillId="4" borderId="31" xfId="1" applyFont="1" applyFill="1" applyBorder="1" applyAlignment="1">
      <alignment horizontal="right" vertical="center"/>
    </xf>
    <xf numFmtId="43" fontId="4" fillId="0" borderId="29" xfId="1" applyFont="1" applyFill="1" applyBorder="1"/>
    <xf numFmtId="43" fontId="16" fillId="3" borderId="23" xfId="1" applyFont="1" applyFill="1" applyBorder="1" applyAlignment="1">
      <alignment horizontal="right" vertical="center"/>
    </xf>
    <xf numFmtId="43" fontId="17" fillId="3" borderId="6" xfId="1" applyFont="1" applyFill="1" applyBorder="1" applyAlignment="1">
      <alignment horizontal="right" vertical="center"/>
    </xf>
    <xf numFmtId="1" fontId="15" fillId="3" borderId="3" xfId="4" applyNumberFormat="1" applyFont="1" applyFill="1" applyBorder="1" applyAlignment="1">
      <alignment horizontal="left" vertical="center"/>
    </xf>
    <xf numFmtId="14" fontId="15" fillId="3" borderId="3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2" borderId="14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43" fontId="4" fillId="2" borderId="20" xfId="1" applyFont="1" applyFill="1" applyBorder="1" applyAlignment="1">
      <alignment horizontal="right" vertical="center"/>
    </xf>
    <xf numFmtId="3" fontId="4" fillId="4" borderId="12" xfId="4" applyNumberFormat="1" applyFont="1" applyFill="1" applyBorder="1" applyAlignment="1">
      <alignment horizontal="right" vertical="center"/>
    </xf>
    <xf numFmtId="3" fontId="4" fillId="4" borderId="7" xfId="4" applyNumberFormat="1" applyFont="1" applyFill="1" applyBorder="1" applyAlignment="1">
      <alignment horizontal="right" vertical="center"/>
    </xf>
    <xf numFmtId="3" fontId="8" fillId="4" borderId="35" xfId="1" applyNumberFormat="1" applyFont="1" applyFill="1" applyBorder="1" applyAlignment="1">
      <alignment horizontal="right" vertical="center"/>
    </xf>
    <xf numFmtId="3" fontId="4" fillId="2" borderId="12" xfId="4" applyNumberFormat="1" applyFont="1" applyFill="1" applyBorder="1" applyAlignment="1">
      <alignment horizontal="right" vertical="center"/>
    </xf>
    <xf numFmtId="0" fontId="3" fillId="0" borderId="0" xfId="0" applyFont="1" applyAlignment="1">
      <alignment wrapText="1"/>
    </xf>
    <xf numFmtId="0" fontId="8" fillId="2" borderId="24" xfId="0" applyFont="1" applyFill="1" applyBorder="1" applyAlignment="1">
      <alignment horizontal="center" vertical="center" wrapText="1"/>
    </xf>
    <xf numFmtId="166" fontId="8" fillId="4" borderId="20" xfId="1" applyNumberFormat="1" applyFont="1" applyFill="1" applyBorder="1" applyAlignment="1">
      <alignment horizontal="right" vertical="center"/>
    </xf>
    <xf numFmtId="166" fontId="8" fillId="4" borderId="20" xfId="55" applyNumberFormat="1" applyFont="1" applyFill="1" applyBorder="1" applyAlignment="1">
      <alignment vertical="center"/>
    </xf>
    <xf numFmtId="166" fontId="8" fillId="4" borderId="20" xfId="1" applyNumberFormat="1" applyFont="1" applyFill="1" applyBorder="1" applyAlignment="1">
      <alignment horizontal="center" vertical="center"/>
    </xf>
    <xf numFmtId="43" fontId="16" fillId="3" borderId="36" xfId="1" applyFont="1" applyFill="1" applyBorder="1" applyAlignment="1">
      <alignment horizontal="right" vertical="center"/>
    </xf>
    <xf numFmtId="166" fontId="16" fillId="3" borderId="37" xfId="1" applyNumberFormat="1" applyFont="1" applyFill="1" applyBorder="1" applyAlignment="1">
      <alignment horizontal="right" vertical="center"/>
    </xf>
    <xf numFmtId="43" fontId="16" fillId="3" borderId="38" xfId="1" applyFont="1" applyFill="1" applyBorder="1" applyAlignment="1">
      <alignment horizontal="right" vertical="center"/>
    </xf>
    <xf numFmtId="43" fontId="16" fillId="3" borderId="39" xfId="1" applyFont="1" applyFill="1" applyBorder="1" applyAlignment="1">
      <alignment horizontal="right" vertical="center"/>
    </xf>
    <xf numFmtId="43" fontId="16" fillId="3" borderId="27" xfId="1" applyFont="1" applyFill="1" applyBorder="1" applyAlignment="1">
      <alignment horizontal="right" vertical="center"/>
    </xf>
    <xf numFmtId="0" fontId="8" fillId="4" borderId="24" xfId="0" applyFont="1" applyFill="1" applyBorder="1" applyAlignment="1">
      <alignment horizontal="center" vertical="center" wrapText="1"/>
    </xf>
    <xf numFmtId="43" fontId="4" fillId="4" borderId="24" xfId="1" applyFont="1" applyFill="1" applyBorder="1"/>
    <xf numFmtId="0" fontId="8" fillId="4" borderId="8" xfId="0" applyFont="1" applyFill="1" applyBorder="1" applyAlignment="1">
      <alignment horizontal="center" vertical="center" wrapText="1"/>
    </xf>
    <xf numFmtId="43" fontId="8" fillId="4" borderId="10" xfId="1" applyFont="1" applyFill="1" applyBorder="1" applyAlignment="1">
      <alignment horizontal="right" vertical="center"/>
    </xf>
    <xf numFmtId="43" fontId="4" fillId="4" borderId="10" xfId="1" applyFont="1" applyFill="1" applyBorder="1"/>
    <xf numFmtId="0" fontId="8" fillId="4" borderId="10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14" fontId="4" fillId="0" borderId="44" xfId="0" applyNumberFormat="1" applyFont="1" applyFill="1" applyBorder="1" applyAlignment="1">
      <alignment horizontal="center" vertical="center"/>
    </xf>
    <xf numFmtId="14" fontId="4" fillId="0" borderId="45" xfId="0" applyNumberFormat="1" applyFont="1" applyFill="1" applyBorder="1" applyAlignment="1">
      <alignment horizontal="center" vertical="center"/>
    </xf>
    <xf numFmtId="14" fontId="4" fillId="0" borderId="46" xfId="0" applyNumberFormat="1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 wrapText="1"/>
    </xf>
    <xf numFmtId="166" fontId="8" fillId="4" borderId="21" xfId="1" applyNumberFormat="1" applyFont="1" applyFill="1" applyBorder="1" applyAlignment="1">
      <alignment horizontal="right" vertical="center"/>
    </xf>
    <xf numFmtId="43" fontId="16" fillId="3" borderId="37" xfId="1" applyFont="1" applyFill="1" applyBorder="1" applyAlignment="1">
      <alignment horizontal="right" vertical="center"/>
    </xf>
    <xf numFmtId="166" fontId="16" fillId="3" borderId="38" xfId="1" applyNumberFormat="1" applyFont="1" applyFill="1" applyBorder="1" applyAlignment="1">
      <alignment horizontal="right" vertical="center"/>
    </xf>
    <xf numFmtId="43" fontId="16" fillId="3" borderId="47" xfId="1" applyFont="1" applyFill="1" applyBorder="1" applyAlignment="1">
      <alignment horizontal="right" vertical="center"/>
    </xf>
    <xf numFmtId="166" fontId="8" fillId="2" borderId="24" xfId="1" applyNumberFormat="1" applyFont="1" applyFill="1" applyBorder="1" applyAlignment="1">
      <alignment horizontal="right" vertical="center"/>
    </xf>
    <xf numFmtId="165" fontId="8" fillId="2" borderId="7" xfId="0" applyNumberFormat="1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43" fontId="4" fillId="2" borderId="7" xfId="1" applyFont="1" applyFill="1" applyBorder="1" applyAlignment="1">
      <alignment horizontal="right" vertical="center"/>
    </xf>
    <xf numFmtId="43" fontId="8" fillId="2" borderId="8" xfId="1" applyFont="1" applyFill="1" applyBorder="1" applyAlignment="1">
      <alignment horizontal="right" vertical="center"/>
    </xf>
    <xf numFmtId="43" fontId="8" fillId="2" borderId="8" xfId="1" applyFont="1" applyFill="1" applyBorder="1" applyAlignment="1">
      <alignment horizontal="center" vertical="center"/>
    </xf>
    <xf numFmtId="43" fontId="8" fillId="2" borderId="9" xfId="1" applyFont="1" applyFill="1" applyBorder="1" applyAlignment="1">
      <alignment horizontal="right" vertical="center"/>
    </xf>
    <xf numFmtId="166" fontId="8" fillId="2" borderId="10" xfId="1" applyNumberFormat="1" applyFont="1" applyFill="1" applyBorder="1" applyAlignment="1">
      <alignment horizontal="right" vertical="center"/>
    </xf>
    <xf numFmtId="43" fontId="8" fillId="2" borderId="10" xfId="1" applyFont="1" applyFill="1" applyBorder="1" applyAlignment="1">
      <alignment horizontal="right" vertical="center"/>
    </xf>
    <xf numFmtId="43" fontId="8" fillId="2" borderId="11" xfId="1" applyFont="1" applyFill="1" applyBorder="1" applyAlignment="1">
      <alignment horizontal="right" vertical="center"/>
    </xf>
    <xf numFmtId="43" fontId="17" fillId="3" borderId="2" xfId="1" applyFont="1" applyFill="1" applyBorder="1" applyAlignment="1">
      <alignment horizontal="right" vertical="center"/>
    </xf>
    <xf numFmtId="0" fontId="8" fillId="4" borderId="48" xfId="0" applyFont="1" applyFill="1" applyBorder="1" applyAlignment="1">
      <alignment horizontal="center" vertical="center" wrapText="1"/>
    </xf>
    <xf numFmtId="1" fontId="11" fillId="4" borderId="49" xfId="4" applyNumberFormat="1" applyFont="1" applyFill="1" applyBorder="1" applyAlignment="1">
      <alignment horizontal="right" vertical="center"/>
    </xf>
    <xf numFmtId="0" fontId="8" fillId="5" borderId="48" xfId="0" applyFont="1" applyFill="1" applyBorder="1" applyAlignment="1">
      <alignment horizontal="center" vertical="center" wrapText="1"/>
    </xf>
    <xf numFmtId="1" fontId="11" fillId="5" borderId="49" xfId="4" applyNumberFormat="1" applyFont="1" applyFill="1" applyBorder="1" applyAlignment="1">
      <alignment horizontal="right" vertical="center"/>
    </xf>
    <xf numFmtId="43" fontId="17" fillId="5" borderId="2" xfId="1" applyFont="1" applyFill="1" applyBorder="1" applyAlignment="1">
      <alignment horizontal="right" vertical="center"/>
    </xf>
    <xf numFmtId="0" fontId="3" fillId="5" borderId="0" xfId="0" applyFont="1" applyFill="1"/>
    <xf numFmtId="43" fontId="4" fillId="0" borderId="15" xfId="1" applyFont="1" applyFill="1" applyBorder="1" applyAlignment="1"/>
    <xf numFmtId="0" fontId="3" fillId="0" borderId="0" xfId="0" applyFont="1" applyAlignment="1"/>
    <xf numFmtId="166" fontId="11" fillId="2" borderId="31" xfId="1" applyNumberFormat="1" applyFont="1" applyFill="1" applyBorder="1" applyAlignment="1">
      <alignment horizontal="right" vertical="center"/>
    </xf>
    <xf numFmtId="166" fontId="16" fillId="3" borderId="36" xfId="1" applyNumberFormat="1" applyFont="1" applyFill="1" applyBorder="1" applyAlignment="1">
      <alignment horizontal="right" vertical="center"/>
    </xf>
    <xf numFmtId="166" fontId="16" fillId="3" borderId="27" xfId="1" applyNumberFormat="1" applyFont="1" applyFill="1" applyBorder="1" applyAlignment="1">
      <alignment horizontal="right" vertical="center"/>
    </xf>
    <xf numFmtId="172" fontId="8" fillId="2" borderId="49" xfId="58" applyNumberFormat="1" applyFont="1" applyFill="1" applyBorder="1" applyAlignment="1">
      <alignment horizontal="right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8" fillId="4" borderId="37" xfId="0" applyFont="1" applyFill="1" applyBorder="1" applyAlignment="1">
      <alignment horizontal="center" vertical="center" wrapText="1"/>
    </xf>
    <xf numFmtId="0" fontId="8" fillId="4" borderId="39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/>
    </xf>
    <xf numFmtId="0" fontId="7" fillId="0" borderId="43" xfId="0" applyFont="1" applyFill="1" applyBorder="1" applyAlignment="1">
      <alignment horizontal="center" vertical="center"/>
    </xf>
    <xf numFmtId="0" fontId="15" fillId="2" borderId="33" xfId="0" applyFont="1" applyFill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vertical="center" wrapText="1"/>
    </xf>
    <xf numFmtId="0" fontId="15" fillId="2" borderId="34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15" fillId="4" borderId="18" xfId="0" applyFont="1" applyFill="1" applyBorder="1" applyAlignment="1">
      <alignment horizontal="center" vertical="center" wrapText="1"/>
    </xf>
    <xf numFmtId="0" fontId="15" fillId="4" borderId="41" xfId="0" applyFont="1" applyFill="1" applyBorder="1" applyAlignment="1">
      <alignment horizontal="center" vertical="center" wrapText="1"/>
    </xf>
    <xf numFmtId="0" fontId="15" fillId="4" borderId="42" xfId="0" applyFont="1" applyFill="1" applyBorder="1" applyAlignment="1">
      <alignment horizontal="center" vertical="center" wrapText="1"/>
    </xf>
    <xf numFmtId="0" fontId="15" fillId="2" borderId="40" xfId="0" applyFont="1" applyFill="1" applyBorder="1" applyAlignment="1">
      <alignment horizontal="center" vertical="center" wrapText="1"/>
    </xf>
    <xf numFmtId="0" fontId="15" fillId="2" borderId="41" xfId="0" applyFont="1" applyFill="1" applyBorder="1" applyAlignment="1">
      <alignment horizontal="center" vertical="center" wrapText="1"/>
    </xf>
    <xf numFmtId="0" fontId="15" fillId="2" borderId="42" xfId="0" applyFont="1" applyFill="1" applyBorder="1" applyAlignment="1">
      <alignment horizontal="center" vertical="center" wrapText="1"/>
    </xf>
    <xf numFmtId="0" fontId="15" fillId="2" borderId="50" xfId="0" applyFont="1" applyFill="1" applyBorder="1" applyAlignment="1">
      <alignment horizontal="center" vertical="center" wrapText="1"/>
    </xf>
    <xf numFmtId="0" fontId="15" fillId="2" borderId="5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4" borderId="50" xfId="0" applyFont="1" applyFill="1" applyBorder="1" applyAlignment="1">
      <alignment horizontal="center" vertical="center" wrapText="1"/>
    </xf>
    <xf numFmtId="0" fontId="15" fillId="4" borderId="51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8" fillId="0" borderId="0" xfId="0" applyFont="1"/>
    <xf numFmtId="164" fontId="18" fillId="0" borderId="0" xfId="0" applyNumberFormat="1" applyFont="1"/>
    <xf numFmtId="0" fontId="18" fillId="0" borderId="0" xfId="0" applyFont="1" applyBorder="1"/>
    <xf numFmtId="0" fontId="19" fillId="0" borderId="0" xfId="0" applyFont="1"/>
    <xf numFmtId="0" fontId="19" fillId="5" borderId="0" xfId="0" applyFont="1" applyFill="1"/>
    <xf numFmtId="167" fontId="20" fillId="0" borderId="0" xfId="55" applyNumberFormat="1" applyFont="1" applyFill="1" applyBorder="1" applyAlignment="1">
      <alignment vertical="center"/>
    </xf>
    <xf numFmtId="164" fontId="20" fillId="0" borderId="0" xfId="55" applyFont="1" applyBorder="1" applyAlignment="1">
      <alignment vertical="center"/>
    </xf>
    <xf numFmtId="167" fontId="20" fillId="0" borderId="0" xfId="55" applyNumberFormat="1" applyFont="1" applyBorder="1" applyAlignment="1">
      <alignment vertical="center"/>
    </xf>
    <xf numFmtId="170" fontId="20" fillId="0" borderId="0" xfId="55" applyNumberFormat="1" applyFont="1" applyFill="1" applyBorder="1" applyAlignment="1">
      <alignment vertical="center"/>
    </xf>
    <xf numFmtId="171" fontId="20" fillId="0" borderId="0" xfId="0" applyNumberFormat="1" applyFont="1" applyBorder="1" applyAlignment="1">
      <alignment horizontal="center" vertical="center"/>
    </xf>
    <xf numFmtId="3" fontId="21" fillId="0" borderId="0" xfId="0" applyNumberFormat="1" applyFont="1" applyBorder="1"/>
    <xf numFmtId="166" fontId="19" fillId="0" borderId="0" xfId="0" applyNumberFormat="1" applyFont="1"/>
    <xf numFmtId="169" fontId="21" fillId="0" borderId="0" xfId="53" applyFont="1" applyBorder="1"/>
    <xf numFmtId="43" fontId="20" fillId="0" borderId="0" xfId="1" applyFont="1" applyFill="1" applyBorder="1" applyAlignment="1">
      <alignment vertical="center"/>
    </xf>
    <xf numFmtId="0" fontId="21" fillId="0" borderId="0" xfId="0" applyFont="1" applyBorder="1"/>
    <xf numFmtId="169" fontId="21" fillId="0" borderId="0" xfId="53" applyNumberFormat="1" applyFont="1" applyBorder="1"/>
    <xf numFmtId="0" fontId="19" fillId="0" borderId="0" xfId="0" applyFont="1" applyBorder="1"/>
    <xf numFmtId="167" fontId="21" fillId="0" borderId="0" xfId="54" applyNumberFormat="1" applyFont="1" applyBorder="1"/>
    <xf numFmtId="0" fontId="22" fillId="0" borderId="0" xfId="0" applyFont="1"/>
    <xf numFmtId="170" fontId="23" fillId="0" borderId="0" xfId="55" applyNumberFormat="1" applyFont="1" applyFill="1" applyBorder="1" applyAlignment="1">
      <alignment vertical="center"/>
    </xf>
    <xf numFmtId="164" fontId="23" fillId="0" borderId="0" xfId="55" applyFont="1" applyBorder="1" applyAlignment="1">
      <alignment vertical="center"/>
    </xf>
  </cellXfs>
  <cellStyles count="59">
    <cellStyle name="Comma 10" xfId="16" xr:uid="{00000000-0005-0000-0000-000001000000}"/>
    <cellStyle name="Comma 11" xfId="18" xr:uid="{00000000-0005-0000-0000-000002000000}"/>
    <cellStyle name="Comma 12" xfId="20" xr:uid="{00000000-0005-0000-0000-000003000000}"/>
    <cellStyle name="Comma 13" xfId="24" xr:uid="{00000000-0005-0000-0000-000004000000}"/>
    <cellStyle name="Comma 14" xfId="26" xr:uid="{00000000-0005-0000-0000-000005000000}"/>
    <cellStyle name="Comma 15" xfId="29" xr:uid="{00000000-0005-0000-0000-000006000000}"/>
    <cellStyle name="Comma 16" xfId="31" xr:uid="{00000000-0005-0000-0000-000007000000}"/>
    <cellStyle name="Comma 17" xfId="33" xr:uid="{00000000-0005-0000-0000-000008000000}"/>
    <cellStyle name="Comma 18" xfId="35" xr:uid="{00000000-0005-0000-0000-000009000000}"/>
    <cellStyle name="Comma 19" xfId="38" xr:uid="{00000000-0005-0000-0000-00000A000000}"/>
    <cellStyle name="Comma 2" xfId="2" xr:uid="{00000000-0005-0000-0000-00000B000000}"/>
    <cellStyle name="Comma 2 10" xfId="34" xr:uid="{00000000-0005-0000-0000-00000C000000}"/>
    <cellStyle name="Comma 2 11" xfId="36" xr:uid="{00000000-0005-0000-0000-00000D000000}"/>
    <cellStyle name="Comma 2 12" xfId="39" xr:uid="{00000000-0005-0000-0000-00000E000000}"/>
    <cellStyle name="Comma 2 13" xfId="41" xr:uid="{00000000-0005-0000-0000-00000F000000}"/>
    <cellStyle name="Comma 2 14" xfId="43" xr:uid="{00000000-0005-0000-0000-000010000000}"/>
    <cellStyle name="Comma 2 15" xfId="45" xr:uid="{00000000-0005-0000-0000-000011000000}"/>
    <cellStyle name="Comma 2 16" xfId="47" xr:uid="{00000000-0005-0000-0000-000012000000}"/>
    <cellStyle name="Comma 2 2" xfId="11" xr:uid="{00000000-0005-0000-0000-000013000000}"/>
    <cellStyle name="Comma 2 3" xfId="17" xr:uid="{00000000-0005-0000-0000-000014000000}"/>
    <cellStyle name="Comma 2 4" xfId="19" xr:uid="{00000000-0005-0000-0000-000015000000}"/>
    <cellStyle name="Comma 2 5" xfId="21" xr:uid="{00000000-0005-0000-0000-000016000000}"/>
    <cellStyle name="Comma 2 6" xfId="25" xr:uid="{00000000-0005-0000-0000-000017000000}"/>
    <cellStyle name="Comma 2 7" xfId="27" xr:uid="{00000000-0005-0000-0000-000018000000}"/>
    <cellStyle name="Comma 2 8" xfId="30" xr:uid="{00000000-0005-0000-0000-000019000000}"/>
    <cellStyle name="Comma 2 9" xfId="32" xr:uid="{00000000-0005-0000-0000-00001A000000}"/>
    <cellStyle name="Comma 20" xfId="40" xr:uid="{00000000-0005-0000-0000-00001B000000}"/>
    <cellStyle name="Comma 21" xfId="42" xr:uid="{00000000-0005-0000-0000-00001C000000}"/>
    <cellStyle name="Comma 22" xfId="44" xr:uid="{00000000-0005-0000-0000-00001D000000}"/>
    <cellStyle name="Comma 23" xfId="46" xr:uid="{00000000-0005-0000-0000-00001E000000}"/>
    <cellStyle name="Comma 3" xfId="3" xr:uid="{00000000-0005-0000-0000-00001F000000}"/>
    <cellStyle name="Comma 4" xfId="4" xr:uid="{00000000-0005-0000-0000-000020000000}"/>
    <cellStyle name="Comma 5" xfId="5" xr:uid="{00000000-0005-0000-0000-000021000000}"/>
    <cellStyle name="Comma 6" xfId="6" xr:uid="{00000000-0005-0000-0000-000022000000}"/>
    <cellStyle name="Comma 7" xfId="7" xr:uid="{00000000-0005-0000-0000-000023000000}"/>
    <cellStyle name="Comma 8" xfId="8" xr:uid="{00000000-0005-0000-0000-000024000000}"/>
    <cellStyle name="Comma 9" xfId="9" xr:uid="{00000000-0005-0000-0000-000025000000}"/>
    <cellStyle name="Milliers" xfId="1" builtinId="3"/>
    <cellStyle name="Milliers [0] 2" xfId="53" xr:uid="{6B9B9B79-4D97-4927-BFAE-956ED6291999}"/>
    <cellStyle name="Milliers 2" xfId="12" xr:uid="{00000000-0005-0000-0000-000026000000}"/>
    <cellStyle name="Milliers 2 2" xfId="50" xr:uid="{1FE83D82-8AE8-4BD8-9BE5-67D65A6F12C1}"/>
    <cellStyle name="Milliers 2 3" xfId="49" xr:uid="{956E6944-2D84-4556-9FAF-D9C7139ABF90}"/>
    <cellStyle name="Milliers 2 4" xfId="52" xr:uid="{8046D4EA-57F2-4D31-901D-F252510FB552}"/>
    <cellStyle name="Milliers 3" xfId="10" xr:uid="{00000000-0005-0000-0000-000027000000}"/>
    <cellStyle name="Milliers 4" xfId="54" xr:uid="{6729C43F-5EE8-426E-99EA-A577B4B148C4}"/>
    <cellStyle name="Milliers 5" xfId="55" xr:uid="{777A5B7C-5E54-482A-B89A-C8A40F5E62E7}"/>
    <cellStyle name="Milliers 6" xfId="56" xr:uid="{D6ECE230-BC76-455F-A632-20E65B95A019}"/>
    <cellStyle name="Milliers 7" xfId="57" xr:uid="{69BC83F1-B15A-425D-B9E2-11CD07136E1E}"/>
    <cellStyle name="Normal" xfId="0" builtinId="0"/>
    <cellStyle name="Normal 2" xfId="13" xr:uid="{00000000-0005-0000-0000-000029000000}"/>
    <cellStyle name="Normal 2 2" xfId="48" xr:uid="{81447C7A-7C6C-40DF-8DB3-F43B6A4252D8}"/>
    <cellStyle name="Normal 3" xfId="23" xr:uid="{00000000-0005-0000-0000-00002A000000}"/>
    <cellStyle name="Normal 3 2" xfId="51" xr:uid="{8C658DEE-A729-4AF4-B889-F00E9FD05DF6}"/>
    <cellStyle name="Normal 4" xfId="22" xr:uid="{00000000-0005-0000-0000-00002B000000}"/>
    <cellStyle name="Normal 5" xfId="15" xr:uid="{00000000-0005-0000-0000-00002C000000}"/>
    <cellStyle name="Normal 6" xfId="28" xr:uid="{00000000-0005-0000-0000-00002D000000}"/>
    <cellStyle name="Normal 7" xfId="37" xr:uid="{00000000-0005-0000-0000-00002E000000}"/>
    <cellStyle name="Pourcentage" xfId="58" builtinId="5"/>
    <cellStyle name="Pourcentage 2" xfId="14" xr:uid="{00000000-0005-0000-0000-00002F000000}"/>
  </cellStyles>
  <dxfs count="34"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FF66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66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66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66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66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66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66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66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6600"/>
        </patternFill>
      </fill>
    </dxf>
  </dxfs>
  <tableStyles count="0" defaultTableStyle="TableStyleMedium2" defaultPivotStyle="PivotStyleLight16"/>
  <colors>
    <mruColors>
      <color rgb="FFFF6600"/>
      <color rgb="FF8BE45E"/>
      <color rgb="FFCCFFFF"/>
      <color rgb="FF65D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3F798-B020-4A67-AAC7-40FCD2C62432}">
  <dimension ref="A1:AC281"/>
  <sheetViews>
    <sheetView tabSelected="1" topLeftCell="M23" zoomScale="80" zoomScaleNormal="80" workbookViewId="0">
      <selection activeCell="M36" sqref="M36:M37"/>
    </sheetView>
  </sheetViews>
  <sheetFormatPr baseColWidth="10" defaultColWidth="9.1796875" defaultRowHeight="15.5" x14ac:dyDescent="0.35"/>
  <cols>
    <col min="1" max="2" width="10.81640625" style="1" bestFit="1" customWidth="1"/>
    <col min="3" max="3" width="10.54296875" style="1" bestFit="1" customWidth="1"/>
    <col min="4" max="4" width="9.81640625" style="1" bestFit="1" customWidth="1"/>
    <col min="5" max="5" width="13.81640625" style="1" bestFit="1" customWidth="1"/>
    <col min="6" max="6" width="11.81640625" style="1" bestFit="1" customWidth="1"/>
    <col min="7" max="7" width="13.54296875" style="1" bestFit="1" customWidth="1"/>
    <col min="8" max="8" width="14.81640625" style="1" bestFit="1" customWidth="1"/>
    <col min="9" max="9" width="14.54296875" style="1" bestFit="1" customWidth="1"/>
    <col min="10" max="10" width="9.54296875" style="1" bestFit="1" customWidth="1"/>
    <col min="11" max="11" width="11.81640625" style="1" bestFit="1" customWidth="1"/>
    <col min="12" max="12" width="13.54296875" style="1" bestFit="1" customWidth="1"/>
    <col min="13" max="13" width="17.453125" style="1" bestFit="1" customWidth="1"/>
    <col min="14" max="14" width="15.7265625" style="1" bestFit="1" customWidth="1"/>
    <col min="15" max="15" width="17.453125" style="1" bestFit="1" customWidth="1"/>
    <col min="16" max="16" width="13.81640625" style="1" bestFit="1" customWidth="1"/>
    <col min="17" max="17" width="14.81640625" style="1" bestFit="1" customWidth="1"/>
    <col min="18" max="18" width="9.453125" style="1" bestFit="1" customWidth="1"/>
    <col min="19" max="19" width="9.54296875" style="1" bestFit="1" customWidth="1"/>
    <col min="20" max="20" width="8.81640625" style="1" bestFit="1" customWidth="1"/>
    <col min="21" max="21" width="13.54296875" style="1" bestFit="1" customWidth="1"/>
    <col min="22" max="22" width="16.54296875" style="1" customWidth="1"/>
    <col min="23" max="23" width="11.453125" style="113" bestFit="1" customWidth="1"/>
    <col min="24" max="24" width="82.1796875" style="1" bestFit="1" customWidth="1"/>
    <col min="25" max="25" width="12.26953125" style="1" bestFit="1" customWidth="1"/>
    <col min="26" max="26" width="12" style="1" customWidth="1"/>
    <col min="27" max="27" width="10.453125" style="1" bestFit="1" customWidth="1"/>
    <col min="28" max="28" width="11.453125" style="113" bestFit="1" customWidth="1"/>
    <col min="29" max="29" width="82.1796875" style="1" bestFit="1" customWidth="1"/>
    <col min="30" max="16384" width="9.1796875" style="1"/>
  </cols>
  <sheetData>
    <row r="1" spans="1:29" s="72" customFormat="1" ht="18.649999999999999" customHeight="1" thickBot="1" x14ac:dyDescent="0.4">
      <c r="A1" s="126" t="s">
        <v>0</v>
      </c>
      <c r="B1" s="136" t="s">
        <v>18</v>
      </c>
      <c r="C1" s="137"/>
      <c r="D1" s="137"/>
      <c r="E1" s="137"/>
      <c r="F1" s="137"/>
      <c r="G1" s="138"/>
      <c r="H1" s="134" t="s">
        <v>19</v>
      </c>
      <c r="I1" s="134"/>
      <c r="J1" s="134"/>
      <c r="K1" s="134"/>
      <c r="L1" s="135"/>
      <c r="M1" s="128" t="s">
        <v>17</v>
      </c>
      <c r="N1" s="129"/>
      <c r="O1" s="129"/>
      <c r="P1" s="130"/>
      <c r="Q1" s="131" t="s">
        <v>16</v>
      </c>
      <c r="R1" s="132"/>
      <c r="S1" s="133"/>
      <c r="T1" s="139" t="s">
        <v>15</v>
      </c>
      <c r="U1" s="140"/>
      <c r="V1" s="140"/>
      <c r="W1" s="141"/>
      <c r="X1" s="124" t="s">
        <v>25</v>
      </c>
      <c r="Y1" s="142" t="s">
        <v>14</v>
      </c>
      <c r="Z1" s="143"/>
      <c r="AA1" s="143"/>
      <c r="AB1" s="144"/>
      <c r="AC1" s="124" t="s">
        <v>24</v>
      </c>
    </row>
    <row r="2" spans="1:29" ht="48" customHeight="1" thickBot="1" x14ac:dyDescent="0.4">
      <c r="A2" s="127"/>
      <c r="B2" s="98" t="s">
        <v>1</v>
      </c>
      <c r="C2" s="73" t="s">
        <v>3</v>
      </c>
      <c r="D2" s="73" t="s">
        <v>6</v>
      </c>
      <c r="E2" s="73" t="s">
        <v>7</v>
      </c>
      <c r="F2" s="73" t="s">
        <v>21</v>
      </c>
      <c r="G2" s="99" t="s">
        <v>5</v>
      </c>
      <c r="H2" s="92" t="s">
        <v>8</v>
      </c>
      <c r="I2" s="82" t="s">
        <v>9</v>
      </c>
      <c r="J2" s="82" t="s">
        <v>10</v>
      </c>
      <c r="K2" s="82" t="s">
        <v>21</v>
      </c>
      <c r="L2" s="84" t="s">
        <v>5</v>
      </c>
      <c r="M2" s="44" t="s">
        <v>2</v>
      </c>
      <c r="N2" s="34" t="s">
        <v>4</v>
      </c>
      <c r="O2" s="34" t="s">
        <v>6</v>
      </c>
      <c r="P2" s="65" t="s">
        <v>7</v>
      </c>
      <c r="Q2" s="47" t="s">
        <v>8</v>
      </c>
      <c r="R2" s="66" t="s">
        <v>9</v>
      </c>
      <c r="S2" s="48" t="s">
        <v>10</v>
      </c>
      <c r="T2" s="120" t="s">
        <v>11</v>
      </c>
      <c r="U2" s="121" t="s">
        <v>29</v>
      </c>
      <c r="V2" s="121" t="s">
        <v>30</v>
      </c>
      <c r="W2" s="110" t="s">
        <v>23</v>
      </c>
      <c r="X2" s="125"/>
      <c r="Y2" s="122" t="s">
        <v>12</v>
      </c>
      <c r="Z2" s="123" t="s">
        <v>13</v>
      </c>
      <c r="AA2" s="108" t="s">
        <v>22</v>
      </c>
      <c r="AB2" s="110" t="s">
        <v>23</v>
      </c>
      <c r="AC2" s="125"/>
    </row>
    <row r="3" spans="1:29" x14ac:dyDescent="0.35">
      <c r="A3" s="89">
        <v>44713</v>
      </c>
      <c r="B3" s="100">
        <v>2610.1</v>
      </c>
      <c r="C3" s="97">
        <v>48814</v>
      </c>
      <c r="D3" s="21">
        <v>839.62</v>
      </c>
      <c r="E3" s="21">
        <v>28</v>
      </c>
      <c r="F3" s="21"/>
      <c r="G3" s="101"/>
      <c r="H3" s="74">
        <v>48347</v>
      </c>
      <c r="I3" s="42">
        <v>847.73</v>
      </c>
      <c r="J3" s="83"/>
      <c r="K3" s="83"/>
      <c r="L3" s="39"/>
      <c r="M3" s="67">
        <v>2611.9</v>
      </c>
      <c r="N3" s="24">
        <v>48841</v>
      </c>
      <c r="O3" s="32">
        <v>839.24</v>
      </c>
      <c r="P3" s="33">
        <v>28.7</v>
      </c>
      <c r="Q3" s="36">
        <v>48352</v>
      </c>
      <c r="R3" s="43">
        <v>847.73</v>
      </c>
      <c r="S3" s="39"/>
      <c r="T3" s="71">
        <f>C3+G3-F3</f>
        <v>48814</v>
      </c>
      <c r="U3" s="45">
        <f>N3-T3</f>
        <v>27</v>
      </c>
      <c r="V3" s="119">
        <f t="shared" ref="V3:V33" si="0">U3/N3</f>
        <v>5.5281423394279395E-4</v>
      </c>
      <c r="W3" s="111"/>
      <c r="X3" s="51" t="s">
        <v>26</v>
      </c>
      <c r="Y3" s="68">
        <f>H3+L3-K3</f>
        <v>48347</v>
      </c>
      <c r="Z3" s="49">
        <f t="shared" ref="Z3:Z32" si="1">Q3-Y3</f>
        <v>5</v>
      </c>
      <c r="AA3" s="119">
        <f t="shared" ref="AA3:AA32" si="2">Z3/Q3</f>
        <v>1.0340833884844474E-4</v>
      </c>
      <c r="AB3" s="111"/>
      <c r="AC3" s="51" t="s">
        <v>26</v>
      </c>
    </row>
    <row r="4" spans="1:29" x14ac:dyDescent="0.35">
      <c r="A4" s="90">
        <v>44714</v>
      </c>
      <c r="B4" s="100">
        <v>2611.9</v>
      </c>
      <c r="C4" s="97">
        <v>48841</v>
      </c>
      <c r="D4" s="21">
        <v>839.24</v>
      </c>
      <c r="E4" s="21">
        <v>28.7</v>
      </c>
      <c r="F4" s="21"/>
      <c r="G4" s="101"/>
      <c r="H4" s="74">
        <v>48352</v>
      </c>
      <c r="I4" s="38">
        <v>847.73</v>
      </c>
      <c r="J4" s="83"/>
      <c r="K4" s="83"/>
      <c r="L4" s="39"/>
      <c r="M4" s="67">
        <v>2613.5</v>
      </c>
      <c r="N4" s="24">
        <v>48866</v>
      </c>
      <c r="O4" s="21">
        <v>838.86</v>
      </c>
      <c r="P4" s="29">
        <v>29.3</v>
      </c>
      <c r="Q4" s="37">
        <v>48356</v>
      </c>
      <c r="R4" s="38">
        <v>847.72</v>
      </c>
      <c r="S4" s="39"/>
      <c r="T4" s="71">
        <f t="shared" ref="T4:T33" si="3">C4+G4-F4</f>
        <v>48841</v>
      </c>
      <c r="U4" s="46">
        <f t="shared" ref="U4:U22" si="4">N4-T4</f>
        <v>25</v>
      </c>
      <c r="V4" s="119">
        <f t="shared" si="0"/>
        <v>5.116031596611141E-4</v>
      </c>
      <c r="W4" s="111" t="str" cm="1">
        <f t="array" ref="W4">_xlfn.SWITCH("&gt;=","&lt;-0,29999","non","oui")</f>
        <v>oui</v>
      </c>
      <c r="X4" s="51" t="s">
        <v>26</v>
      </c>
      <c r="Y4" s="69">
        <f t="shared" ref="Y4:Y32" si="5">H4+L4-K4</f>
        <v>48352</v>
      </c>
      <c r="Z4" s="50">
        <f t="shared" si="1"/>
        <v>4</v>
      </c>
      <c r="AA4" s="119">
        <f t="shared" si="2"/>
        <v>8.2719827942757883E-5</v>
      </c>
      <c r="AB4" s="111"/>
      <c r="AC4" s="51" t="s">
        <v>26</v>
      </c>
    </row>
    <row r="5" spans="1:29" x14ac:dyDescent="0.35">
      <c r="A5" s="90">
        <v>44715</v>
      </c>
      <c r="B5" s="100">
        <v>2613.5</v>
      </c>
      <c r="C5" s="97">
        <v>48866</v>
      </c>
      <c r="D5" s="21">
        <v>838.86</v>
      </c>
      <c r="E5" s="21">
        <v>29.3</v>
      </c>
      <c r="F5" s="21">
        <v>489</v>
      </c>
      <c r="G5" s="101"/>
      <c r="H5" s="74">
        <v>48356</v>
      </c>
      <c r="I5" s="38">
        <v>847.72</v>
      </c>
      <c r="J5" s="83"/>
      <c r="K5" s="83">
        <v>489</v>
      </c>
      <c r="L5" s="39"/>
      <c r="M5" s="67">
        <v>2566.4</v>
      </c>
      <c r="N5" s="24">
        <v>48139</v>
      </c>
      <c r="O5" s="21">
        <v>839.89</v>
      </c>
      <c r="P5" s="29">
        <v>27.9</v>
      </c>
      <c r="Q5" s="37">
        <v>47695</v>
      </c>
      <c r="R5" s="38">
        <v>847.72</v>
      </c>
      <c r="S5" s="39"/>
      <c r="T5" s="71">
        <f t="shared" si="3"/>
        <v>48377</v>
      </c>
      <c r="U5" s="46">
        <f t="shared" si="4"/>
        <v>-238</v>
      </c>
      <c r="V5" s="119">
        <f>U5/N5</f>
        <v>-4.9440162861712957E-3</v>
      </c>
      <c r="W5" s="111" t="str" cm="1">
        <f t="array" ref="W5">_xlfn.SWITCH("&gt;=","&lt;-0,29999","non","oui")</f>
        <v>oui</v>
      </c>
      <c r="X5" s="52" t="s">
        <v>27</v>
      </c>
      <c r="Y5" s="69">
        <f t="shared" si="5"/>
        <v>47867</v>
      </c>
      <c r="Z5" s="50">
        <f t="shared" si="1"/>
        <v>-172</v>
      </c>
      <c r="AA5" s="119">
        <f t="shared" si="2"/>
        <v>-3.6062480343851556E-3</v>
      </c>
      <c r="AB5" s="111" t="s">
        <v>31</v>
      </c>
      <c r="AC5" s="52" t="s">
        <v>27</v>
      </c>
    </row>
    <row r="6" spans="1:29" x14ac:dyDescent="0.35">
      <c r="A6" s="90">
        <v>44716</v>
      </c>
      <c r="B6" s="100">
        <v>2566.4</v>
      </c>
      <c r="C6" s="97">
        <v>48139</v>
      </c>
      <c r="D6" s="21">
        <v>839.89</v>
      </c>
      <c r="E6" s="21">
        <v>27.9</v>
      </c>
      <c r="F6" s="21">
        <v>3520</v>
      </c>
      <c r="G6" s="101"/>
      <c r="H6" s="74">
        <v>47695</v>
      </c>
      <c r="I6" s="38">
        <v>847.72</v>
      </c>
      <c r="J6" s="83"/>
      <c r="K6" s="83">
        <v>3520</v>
      </c>
      <c r="L6" s="39"/>
      <c r="M6" s="67">
        <v>2360</v>
      </c>
      <c r="N6" s="24">
        <v>44580</v>
      </c>
      <c r="O6" s="21">
        <v>839.45</v>
      </c>
      <c r="P6" s="29">
        <v>28</v>
      </c>
      <c r="Q6" s="37">
        <v>44144</v>
      </c>
      <c r="R6" s="38">
        <v>847.75</v>
      </c>
      <c r="S6" s="39"/>
      <c r="T6" s="71">
        <f t="shared" si="3"/>
        <v>44619</v>
      </c>
      <c r="U6" s="46">
        <f t="shared" si="4"/>
        <v>-39</v>
      </c>
      <c r="V6" s="119">
        <f t="shared" si="0"/>
        <v>-8.7483176312247641E-4</v>
      </c>
      <c r="W6" s="111" t="str" cm="1">
        <f t="array" ref="W6">_xlfn.SWITCH("&gt;=","&lt;-0,29999","non","oui")</f>
        <v>oui</v>
      </c>
      <c r="X6" s="51" t="s">
        <v>26</v>
      </c>
      <c r="Y6" s="69">
        <f t="shared" si="5"/>
        <v>44175</v>
      </c>
      <c r="Z6" s="50">
        <f t="shared" si="1"/>
        <v>-31</v>
      </c>
      <c r="AA6" s="119">
        <f t="shared" si="2"/>
        <v>-7.0224719101123594E-4</v>
      </c>
      <c r="AB6" s="111"/>
      <c r="AC6" s="51" t="s">
        <v>26</v>
      </c>
    </row>
    <row r="7" spans="1:29" x14ac:dyDescent="0.35">
      <c r="A7" s="90">
        <v>44717</v>
      </c>
      <c r="B7" s="100">
        <v>2360</v>
      </c>
      <c r="C7" s="97">
        <v>44580</v>
      </c>
      <c r="D7" s="21">
        <v>839.45</v>
      </c>
      <c r="E7" s="21">
        <v>28</v>
      </c>
      <c r="F7" s="21">
        <v>344</v>
      </c>
      <c r="G7" s="101"/>
      <c r="H7" s="74">
        <v>44144</v>
      </c>
      <c r="I7" s="38">
        <v>847.75</v>
      </c>
      <c r="J7" s="83"/>
      <c r="K7" s="83">
        <v>344</v>
      </c>
      <c r="L7" s="39"/>
      <c r="M7" s="67">
        <v>2342.1</v>
      </c>
      <c r="N7" s="24">
        <v>44247</v>
      </c>
      <c r="O7" s="21">
        <v>839.04</v>
      </c>
      <c r="P7" s="29">
        <v>28.3</v>
      </c>
      <c r="Q7" s="37">
        <v>43805</v>
      </c>
      <c r="R7" s="38">
        <v>847.5</v>
      </c>
      <c r="S7" s="39"/>
      <c r="T7" s="71">
        <f t="shared" si="3"/>
        <v>44236</v>
      </c>
      <c r="U7" s="46">
        <f t="shared" si="4"/>
        <v>11</v>
      </c>
      <c r="V7" s="119">
        <f t="shared" si="0"/>
        <v>2.4860442515876782E-4</v>
      </c>
      <c r="W7" s="111" t="str" cm="1">
        <f t="array" ref="W7">_xlfn.SWITCH("&gt;=","&lt;-0,29999","non","oui")</f>
        <v>oui</v>
      </c>
      <c r="X7" s="51" t="s">
        <v>26</v>
      </c>
      <c r="Y7" s="69">
        <f t="shared" si="5"/>
        <v>43800</v>
      </c>
      <c r="Z7" s="50">
        <f t="shared" si="1"/>
        <v>5</v>
      </c>
      <c r="AA7" s="119">
        <f t="shared" si="2"/>
        <v>1.1414222120762471E-4</v>
      </c>
      <c r="AB7" s="111"/>
      <c r="AC7" s="51" t="s">
        <v>26</v>
      </c>
    </row>
    <row r="8" spans="1:29" x14ac:dyDescent="0.35">
      <c r="A8" s="90">
        <v>44718</v>
      </c>
      <c r="B8" s="100">
        <v>2342.1</v>
      </c>
      <c r="C8" s="97">
        <v>44247</v>
      </c>
      <c r="D8" s="21">
        <v>839.04</v>
      </c>
      <c r="E8" s="21">
        <v>28.3</v>
      </c>
      <c r="F8" s="21">
        <v>3234</v>
      </c>
      <c r="G8" s="101"/>
      <c r="H8" s="74">
        <v>43805</v>
      </c>
      <c r="I8" s="38">
        <v>847.5</v>
      </c>
      <c r="J8" s="83"/>
      <c r="K8" s="83">
        <v>3234</v>
      </c>
      <c r="L8" s="39"/>
      <c r="M8" s="67">
        <v>2172.8000000000002</v>
      </c>
      <c r="N8" s="24">
        <v>40937</v>
      </c>
      <c r="O8" s="21">
        <v>840.07</v>
      </c>
      <c r="P8" s="29">
        <v>27.3</v>
      </c>
      <c r="Q8" s="37">
        <v>40563</v>
      </c>
      <c r="R8" s="38">
        <v>847.82</v>
      </c>
      <c r="S8" s="39"/>
      <c r="T8" s="71">
        <f t="shared" si="3"/>
        <v>41013</v>
      </c>
      <c r="U8" s="46">
        <f t="shared" si="4"/>
        <v>-76</v>
      </c>
      <c r="V8" s="119">
        <f t="shared" si="0"/>
        <v>-1.8565112245645748E-3</v>
      </c>
      <c r="W8" s="111" t="str" cm="1">
        <f t="array" ref="W8">_xlfn.SWITCH("&gt;=","&lt;-0,29999","non","oui")</f>
        <v>oui</v>
      </c>
      <c r="X8" s="51" t="s">
        <v>26</v>
      </c>
      <c r="Y8" s="69">
        <f t="shared" si="5"/>
        <v>40571</v>
      </c>
      <c r="Z8" s="50">
        <f t="shared" si="1"/>
        <v>-8</v>
      </c>
      <c r="AA8" s="119">
        <f t="shared" si="2"/>
        <v>-1.972240711978897E-4</v>
      </c>
      <c r="AB8" s="111"/>
      <c r="AC8" s="51" t="s">
        <v>26</v>
      </c>
    </row>
    <row r="9" spans="1:29" x14ac:dyDescent="0.35">
      <c r="A9" s="90">
        <v>44719</v>
      </c>
      <c r="B9" s="100">
        <v>2172.8000000000002</v>
      </c>
      <c r="C9" s="97">
        <v>40937</v>
      </c>
      <c r="D9" s="21">
        <v>840.07</v>
      </c>
      <c r="E9" s="21">
        <v>27.3</v>
      </c>
      <c r="F9" s="21">
        <v>2433</v>
      </c>
      <c r="G9" s="101"/>
      <c r="H9" s="74">
        <v>40563</v>
      </c>
      <c r="I9" s="38">
        <v>847.82</v>
      </c>
      <c r="J9" s="83"/>
      <c r="K9" s="83">
        <v>2433</v>
      </c>
      <c r="L9" s="39"/>
      <c r="M9" s="67">
        <v>2054.9</v>
      </c>
      <c r="N9" s="24">
        <v>38491</v>
      </c>
      <c r="O9" s="21">
        <v>839.82</v>
      </c>
      <c r="P9" s="29">
        <v>27.2</v>
      </c>
      <c r="Q9" s="37">
        <v>38134</v>
      </c>
      <c r="R9" s="38">
        <v>847.69</v>
      </c>
      <c r="S9" s="39"/>
      <c r="T9" s="71">
        <f t="shared" si="3"/>
        <v>38504</v>
      </c>
      <c r="U9" s="46">
        <f t="shared" si="4"/>
        <v>-13</v>
      </c>
      <c r="V9" s="119">
        <f t="shared" si="0"/>
        <v>-3.3774129017172846E-4</v>
      </c>
      <c r="W9" s="111" t="str" cm="1">
        <f t="array" ref="W9">_xlfn.SWITCH("&gt;=","&lt;-0,29999","non","oui")</f>
        <v>oui</v>
      </c>
      <c r="X9" s="51" t="s">
        <v>26</v>
      </c>
      <c r="Y9" s="69">
        <f t="shared" si="5"/>
        <v>38130</v>
      </c>
      <c r="Z9" s="50">
        <f t="shared" si="1"/>
        <v>4</v>
      </c>
      <c r="AA9" s="119">
        <f t="shared" si="2"/>
        <v>1.0489327109665915E-4</v>
      </c>
      <c r="AB9" s="111"/>
      <c r="AC9" s="51" t="s">
        <v>26</v>
      </c>
    </row>
    <row r="10" spans="1:29" x14ac:dyDescent="0.35">
      <c r="A10" s="90">
        <v>44720</v>
      </c>
      <c r="B10" s="100">
        <v>2054.9</v>
      </c>
      <c r="C10" s="97">
        <v>38491</v>
      </c>
      <c r="D10" s="21">
        <v>839.82</v>
      </c>
      <c r="E10" s="21">
        <v>27.2</v>
      </c>
      <c r="F10" s="21">
        <v>6541</v>
      </c>
      <c r="G10" s="101"/>
      <c r="H10" s="74">
        <v>38134</v>
      </c>
      <c r="I10" s="38">
        <v>847.69</v>
      </c>
      <c r="J10" s="83"/>
      <c r="K10" s="83">
        <v>6541</v>
      </c>
      <c r="L10" s="39"/>
      <c r="M10" s="67">
        <v>1755.1</v>
      </c>
      <c r="N10" s="24">
        <v>31915</v>
      </c>
      <c r="O10" s="21">
        <v>839.42</v>
      </c>
      <c r="P10" s="29">
        <v>27.3</v>
      </c>
      <c r="Q10" s="37">
        <v>31606</v>
      </c>
      <c r="R10" s="38">
        <v>847.61</v>
      </c>
      <c r="S10" s="39"/>
      <c r="T10" s="71">
        <f t="shared" si="3"/>
        <v>31950</v>
      </c>
      <c r="U10" s="46">
        <f t="shared" si="4"/>
        <v>-35</v>
      </c>
      <c r="V10" s="119">
        <f t="shared" si="0"/>
        <v>-1.0966630111232962E-3</v>
      </c>
      <c r="W10" s="111" t="str" cm="1">
        <f t="array" ref="W10">_xlfn.SWITCH("&gt;=","&lt;-0,29999","non","oui")</f>
        <v>oui</v>
      </c>
      <c r="X10" s="51" t="s">
        <v>26</v>
      </c>
      <c r="Y10" s="69">
        <f t="shared" si="5"/>
        <v>31593</v>
      </c>
      <c r="Z10" s="50">
        <f t="shared" si="1"/>
        <v>13</v>
      </c>
      <c r="AA10" s="119">
        <f t="shared" si="2"/>
        <v>4.1131430740998546E-4</v>
      </c>
      <c r="AB10" s="111"/>
      <c r="AC10" s="51" t="s">
        <v>26</v>
      </c>
    </row>
    <row r="11" spans="1:29" x14ac:dyDescent="0.35">
      <c r="A11" s="90">
        <v>44721</v>
      </c>
      <c r="B11" s="100">
        <v>1755.1</v>
      </c>
      <c r="C11" s="97">
        <v>31915</v>
      </c>
      <c r="D11" s="21">
        <v>839.42</v>
      </c>
      <c r="E11" s="21">
        <v>27.3</v>
      </c>
      <c r="F11" s="21">
        <v>3791</v>
      </c>
      <c r="G11" s="101"/>
      <c r="H11" s="74">
        <v>31606</v>
      </c>
      <c r="I11" s="38">
        <v>847.61</v>
      </c>
      <c r="J11" s="83"/>
      <c r="K11" s="83">
        <v>3791</v>
      </c>
      <c r="L11" s="39"/>
      <c r="M11" s="67">
        <v>1588.2</v>
      </c>
      <c r="N11" s="24">
        <v>28127</v>
      </c>
      <c r="O11" s="21">
        <v>839.1</v>
      </c>
      <c r="P11" s="29">
        <v>27.9</v>
      </c>
      <c r="Q11" s="37">
        <v>27843</v>
      </c>
      <c r="R11" s="38">
        <v>847.55</v>
      </c>
      <c r="S11" s="39"/>
      <c r="T11" s="71">
        <f t="shared" si="3"/>
        <v>28124</v>
      </c>
      <c r="U11" s="46">
        <f t="shared" si="4"/>
        <v>3</v>
      </c>
      <c r="V11" s="119">
        <f t="shared" si="0"/>
        <v>1.0665908202083408E-4</v>
      </c>
      <c r="W11" s="111" t="str" cm="1">
        <f t="array" ref="W11">_xlfn.SWITCH("&gt;=","&lt;-0,29999","non","oui")</f>
        <v>oui</v>
      </c>
      <c r="X11" s="51" t="s">
        <v>26</v>
      </c>
      <c r="Y11" s="69">
        <f t="shared" si="5"/>
        <v>27815</v>
      </c>
      <c r="Z11" s="50">
        <f t="shared" si="1"/>
        <v>28</v>
      </c>
      <c r="AA11" s="119">
        <f t="shared" si="2"/>
        <v>1.0056387601910714E-3</v>
      </c>
      <c r="AB11" s="111"/>
      <c r="AC11" s="51" t="s">
        <v>26</v>
      </c>
    </row>
    <row r="12" spans="1:29" x14ac:dyDescent="0.35">
      <c r="A12" s="90">
        <v>44722</v>
      </c>
      <c r="B12" s="100">
        <v>1588.2</v>
      </c>
      <c r="C12" s="97">
        <v>28127</v>
      </c>
      <c r="D12" s="21">
        <v>839.1</v>
      </c>
      <c r="E12" s="21">
        <v>27.9</v>
      </c>
      <c r="F12" s="21">
        <v>5418</v>
      </c>
      <c r="G12" s="101"/>
      <c r="H12" s="74">
        <v>27843</v>
      </c>
      <c r="I12" s="38">
        <v>847.55</v>
      </c>
      <c r="J12" s="83"/>
      <c r="K12" s="83">
        <v>5418</v>
      </c>
      <c r="L12" s="39"/>
      <c r="M12" s="67">
        <v>1350.2</v>
      </c>
      <c r="N12" s="24">
        <v>22698</v>
      </c>
      <c r="O12" s="21">
        <v>838.61</v>
      </c>
      <c r="P12" s="29">
        <v>28</v>
      </c>
      <c r="Q12" s="37">
        <v>22463</v>
      </c>
      <c r="R12" s="38">
        <v>847.39</v>
      </c>
      <c r="S12" s="39"/>
      <c r="T12" s="71">
        <f t="shared" si="3"/>
        <v>22709</v>
      </c>
      <c r="U12" s="46">
        <f t="shared" si="4"/>
        <v>-11</v>
      </c>
      <c r="V12" s="119">
        <f t="shared" si="0"/>
        <v>-4.8462419596440216E-4</v>
      </c>
      <c r="W12" s="111" t="str" cm="1">
        <f t="array" ref="W12">_xlfn.SWITCH("&gt;=","&lt;-0,29999","non","oui")</f>
        <v>oui</v>
      </c>
      <c r="X12" s="51" t="s">
        <v>26</v>
      </c>
      <c r="Y12" s="69">
        <f t="shared" si="5"/>
        <v>22425</v>
      </c>
      <c r="Z12" s="50">
        <f t="shared" si="1"/>
        <v>38</v>
      </c>
      <c r="AA12" s="119">
        <f t="shared" si="2"/>
        <v>1.6916707474513644E-3</v>
      </c>
      <c r="AB12" s="111"/>
      <c r="AC12" s="51" t="s">
        <v>26</v>
      </c>
    </row>
    <row r="13" spans="1:29" x14ac:dyDescent="0.35">
      <c r="A13" s="90">
        <v>44723</v>
      </c>
      <c r="B13" s="100">
        <v>1350.2</v>
      </c>
      <c r="C13" s="97">
        <v>22698</v>
      </c>
      <c r="D13" s="21">
        <v>838.61</v>
      </c>
      <c r="E13" s="21">
        <v>28</v>
      </c>
      <c r="F13" s="21">
        <v>5699</v>
      </c>
      <c r="G13" s="101"/>
      <c r="H13" s="74">
        <v>22463</v>
      </c>
      <c r="I13" s="38">
        <v>847.39</v>
      </c>
      <c r="J13" s="83"/>
      <c r="K13" s="83">
        <v>5699</v>
      </c>
      <c r="L13" s="39"/>
      <c r="M13" s="67">
        <v>1094</v>
      </c>
      <c r="N13" s="24">
        <v>16982</v>
      </c>
      <c r="O13" s="21">
        <v>838.86</v>
      </c>
      <c r="P13" s="29">
        <v>27.8</v>
      </c>
      <c r="Q13" s="37">
        <v>16808</v>
      </c>
      <c r="R13" s="38">
        <v>847.53</v>
      </c>
      <c r="S13" s="39"/>
      <c r="T13" s="71">
        <f t="shared" si="3"/>
        <v>16999</v>
      </c>
      <c r="U13" s="46">
        <f t="shared" si="4"/>
        <v>-17</v>
      </c>
      <c r="V13" s="119">
        <f t="shared" si="0"/>
        <v>-1.0010599458249911E-3</v>
      </c>
      <c r="W13" s="111" t="str" cm="1">
        <f t="array" ref="W13">_xlfn.SWITCH("&gt;=","&lt;-0,29999","non","oui")</f>
        <v>oui</v>
      </c>
      <c r="X13" s="51" t="s">
        <v>26</v>
      </c>
      <c r="Y13" s="69">
        <f t="shared" si="5"/>
        <v>16764</v>
      </c>
      <c r="Z13" s="50">
        <f t="shared" si="1"/>
        <v>44</v>
      </c>
      <c r="AA13" s="119">
        <f t="shared" si="2"/>
        <v>2.617801047120419E-3</v>
      </c>
      <c r="AB13" s="111"/>
      <c r="AC13" s="51" t="s">
        <v>26</v>
      </c>
    </row>
    <row r="14" spans="1:29" x14ac:dyDescent="0.35">
      <c r="A14" s="90">
        <v>44724</v>
      </c>
      <c r="B14" s="100">
        <v>1094</v>
      </c>
      <c r="C14" s="97">
        <v>16982</v>
      </c>
      <c r="D14" s="21">
        <v>838.86</v>
      </c>
      <c r="E14" s="21">
        <v>27.8</v>
      </c>
      <c r="F14" s="21">
        <v>1106</v>
      </c>
      <c r="G14" s="101"/>
      <c r="H14" s="74">
        <v>16808</v>
      </c>
      <c r="I14" s="38">
        <v>847.53</v>
      </c>
      <c r="J14" s="83"/>
      <c r="K14" s="83">
        <v>1106</v>
      </c>
      <c r="L14" s="39"/>
      <c r="M14" s="67">
        <v>1043.7</v>
      </c>
      <c r="N14" s="24">
        <v>15891</v>
      </c>
      <c r="O14" s="21">
        <v>838.89</v>
      </c>
      <c r="P14" s="29">
        <v>27.6</v>
      </c>
      <c r="Q14" s="40">
        <v>15733</v>
      </c>
      <c r="R14" s="38">
        <v>847.3</v>
      </c>
      <c r="S14" s="39"/>
      <c r="T14" s="71">
        <f t="shared" si="3"/>
        <v>15876</v>
      </c>
      <c r="U14" s="46">
        <f t="shared" si="4"/>
        <v>15</v>
      </c>
      <c r="V14" s="119">
        <f t="shared" si="0"/>
        <v>9.4393052671323395E-4</v>
      </c>
      <c r="W14" s="111" t="str" cm="1">
        <f t="array" ref="W14">_xlfn.SWITCH("&gt;=","&lt;-0,29999","non","oui")</f>
        <v>oui</v>
      </c>
      <c r="X14" s="51" t="s">
        <v>26</v>
      </c>
      <c r="Y14" s="69">
        <f t="shared" si="5"/>
        <v>15702</v>
      </c>
      <c r="Z14" s="50">
        <f t="shared" si="1"/>
        <v>31</v>
      </c>
      <c r="AA14" s="119">
        <f t="shared" si="2"/>
        <v>1.9703807284052626E-3</v>
      </c>
      <c r="AB14" s="111"/>
      <c r="AC14" s="51" t="s">
        <v>26</v>
      </c>
    </row>
    <row r="15" spans="1:29" x14ac:dyDescent="0.35">
      <c r="A15" s="90">
        <v>44725</v>
      </c>
      <c r="B15" s="100">
        <v>1043.7</v>
      </c>
      <c r="C15" s="97">
        <v>15891</v>
      </c>
      <c r="D15" s="21">
        <v>838.89</v>
      </c>
      <c r="E15" s="21">
        <v>27.6</v>
      </c>
      <c r="F15" s="21">
        <v>4828</v>
      </c>
      <c r="G15" s="101"/>
      <c r="H15" s="75">
        <v>15733</v>
      </c>
      <c r="I15" s="38">
        <v>847.3</v>
      </c>
      <c r="J15" s="83"/>
      <c r="K15" s="83">
        <v>4828</v>
      </c>
      <c r="L15" s="39"/>
      <c r="M15" s="67">
        <v>811.1</v>
      </c>
      <c r="N15" s="24">
        <v>11062</v>
      </c>
      <c r="O15" s="21">
        <v>838.96</v>
      </c>
      <c r="P15" s="29">
        <v>26.9</v>
      </c>
      <c r="Q15" s="37">
        <v>10952</v>
      </c>
      <c r="R15" s="38">
        <v>847.41</v>
      </c>
      <c r="S15" s="39"/>
      <c r="T15" s="71">
        <f t="shared" si="3"/>
        <v>11063</v>
      </c>
      <c r="U15" s="46">
        <f t="shared" si="4"/>
        <v>-1</v>
      </c>
      <c r="V15" s="119">
        <f t="shared" si="0"/>
        <v>-9.0399566082082806E-5</v>
      </c>
      <c r="W15" s="111" t="str" cm="1">
        <f t="array" ref="W15">_xlfn.SWITCH("&gt;=","&lt;-0,29999","non","oui")</f>
        <v>oui</v>
      </c>
      <c r="X15" s="51" t="s">
        <v>26</v>
      </c>
      <c r="Y15" s="69">
        <f t="shared" si="5"/>
        <v>10905</v>
      </c>
      <c r="Z15" s="50">
        <f t="shared" si="1"/>
        <v>47</v>
      </c>
      <c r="AA15" s="119">
        <f t="shared" si="2"/>
        <v>4.2914536157779397E-3</v>
      </c>
      <c r="AB15" s="111"/>
      <c r="AC15" s="51" t="s">
        <v>26</v>
      </c>
    </row>
    <row r="16" spans="1:29" x14ac:dyDescent="0.35">
      <c r="A16" s="90">
        <v>44726</v>
      </c>
      <c r="B16" s="100">
        <v>811.1</v>
      </c>
      <c r="C16" s="97">
        <v>11062</v>
      </c>
      <c r="D16" s="21">
        <v>838.96</v>
      </c>
      <c r="E16" s="21">
        <v>26.9</v>
      </c>
      <c r="F16" s="21">
        <v>1074</v>
      </c>
      <c r="G16" s="101">
        <v>39736</v>
      </c>
      <c r="H16" s="74">
        <v>10952</v>
      </c>
      <c r="I16" s="38">
        <v>847.41</v>
      </c>
      <c r="J16" s="83"/>
      <c r="K16" s="83">
        <v>1074</v>
      </c>
      <c r="L16" s="39">
        <v>39314</v>
      </c>
      <c r="M16" s="67">
        <v>2669.4</v>
      </c>
      <c r="N16" s="24">
        <v>49682</v>
      </c>
      <c r="O16" s="21">
        <v>850.24</v>
      </c>
      <c r="P16" s="29">
        <v>26.8</v>
      </c>
      <c r="Q16" s="37">
        <v>49228</v>
      </c>
      <c r="R16" s="38">
        <v>858.08</v>
      </c>
      <c r="S16" s="39"/>
      <c r="T16" s="71">
        <f t="shared" si="3"/>
        <v>49724</v>
      </c>
      <c r="U16" s="46">
        <f t="shared" si="4"/>
        <v>-42</v>
      </c>
      <c r="V16" s="119">
        <f t="shared" si="0"/>
        <v>-8.4537659514512297E-4</v>
      </c>
      <c r="W16" s="111"/>
      <c r="X16" s="51" t="s">
        <v>26</v>
      </c>
      <c r="Y16" s="69">
        <f t="shared" si="5"/>
        <v>49192</v>
      </c>
      <c r="Z16" s="50">
        <f t="shared" si="1"/>
        <v>36</v>
      </c>
      <c r="AA16" s="119">
        <f t="shared" si="2"/>
        <v>7.3129113512635088E-4</v>
      </c>
      <c r="AB16" s="111"/>
      <c r="AC16" s="51" t="s">
        <v>26</v>
      </c>
    </row>
    <row r="17" spans="1:29" x14ac:dyDescent="0.35">
      <c r="A17" s="90">
        <v>44727</v>
      </c>
      <c r="B17" s="100">
        <v>2669.4</v>
      </c>
      <c r="C17" s="97">
        <v>49682</v>
      </c>
      <c r="D17" s="21">
        <v>850.24</v>
      </c>
      <c r="E17" s="21">
        <v>26.8</v>
      </c>
      <c r="F17" s="21"/>
      <c r="G17" s="101"/>
      <c r="H17" s="74">
        <v>49228</v>
      </c>
      <c r="I17" s="38">
        <v>858.08</v>
      </c>
      <c r="J17" s="83"/>
      <c r="K17" s="83"/>
      <c r="L17" s="39"/>
      <c r="M17" s="67">
        <v>2670.8</v>
      </c>
      <c r="N17" s="24">
        <v>49701</v>
      </c>
      <c r="O17" s="21">
        <v>850.37</v>
      </c>
      <c r="P17" s="29">
        <v>27.2</v>
      </c>
      <c r="Q17" s="37">
        <v>49247</v>
      </c>
      <c r="R17" s="38">
        <v>858.21</v>
      </c>
      <c r="S17" s="39"/>
      <c r="T17" s="71">
        <f t="shared" si="3"/>
        <v>49682</v>
      </c>
      <c r="U17" s="46">
        <f t="shared" si="4"/>
        <v>19</v>
      </c>
      <c r="V17" s="119">
        <f t="shared" si="0"/>
        <v>3.8228607070280274E-4</v>
      </c>
      <c r="W17" s="111"/>
      <c r="X17" s="51" t="s">
        <v>26</v>
      </c>
      <c r="Y17" s="69">
        <f t="shared" si="5"/>
        <v>49228</v>
      </c>
      <c r="Z17" s="50">
        <f t="shared" si="1"/>
        <v>19</v>
      </c>
      <c r="AA17" s="119">
        <f t="shared" si="2"/>
        <v>3.8581030316567507E-4</v>
      </c>
      <c r="AB17" s="111"/>
      <c r="AC17" s="51" t="s">
        <v>26</v>
      </c>
    </row>
    <row r="18" spans="1:29" x14ac:dyDescent="0.35">
      <c r="A18" s="90">
        <v>44728</v>
      </c>
      <c r="B18" s="100">
        <v>2670.8</v>
      </c>
      <c r="C18" s="97">
        <v>49701</v>
      </c>
      <c r="D18" s="21">
        <v>850.37</v>
      </c>
      <c r="E18" s="21">
        <v>27.2</v>
      </c>
      <c r="F18" s="21"/>
      <c r="G18" s="101"/>
      <c r="H18" s="74">
        <v>49247</v>
      </c>
      <c r="I18" s="38">
        <v>858.21</v>
      </c>
      <c r="J18" s="83"/>
      <c r="K18" s="83"/>
      <c r="L18" s="39"/>
      <c r="M18" s="67">
        <v>2666.4</v>
      </c>
      <c r="N18" s="24">
        <v>49640</v>
      </c>
      <c r="O18" s="21">
        <v>851.77</v>
      </c>
      <c r="P18" s="29">
        <v>25.7</v>
      </c>
      <c r="Q18" s="37">
        <v>49261</v>
      </c>
      <c r="R18" s="38">
        <v>858.33</v>
      </c>
      <c r="S18" s="39"/>
      <c r="T18" s="71">
        <f t="shared" si="3"/>
        <v>49701</v>
      </c>
      <c r="U18" s="46">
        <f t="shared" si="4"/>
        <v>-61</v>
      </c>
      <c r="V18" s="119">
        <f t="shared" si="0"/>
        <v>-1.2288477034649477E-3</v>
      </c>
      <c r="W18" s="111"/>
      <c r="X18" s="51" t="s">
        <v>26</v>
      </c>
      <c r="Y18" s="69">
        <f t="shared" si="5"/>
        <v>49247</v>
      </c>
      <c r="Z18" s="50">
        <f t="shared" si="1"/>
        <v>14</v>
      </c>
      <c r="AA18" s="119">
        <f t="shared" si="2"/>
        <v>2.8420048314082132E-4</v>
      </c>
      <c r="AB18" s="111"/>
      <c r="AC18" s="51" t="s">
        <v>26</v>
      </c>
    </row>
    <row r="19" spans="1:29" s="7" customFormat="1" ht="18.5" x14ac:dyDescent="0.45">
      <c r="A19" s="90">
        <v>44729</v>
      </c>
      <c r="B19" s="100">
        <v>2666.4</v>
      </c>
      <c r="C19" s="97">
        <v>49640</v>
      </c>
      <c r="D19" s="21">
        <v>851.77</v>
      </c>
      <c r="E19" s="21">
        <v>25.7</v>
      </c>
      <c r="F19" s="21"/>
      <c r="G19" s="101"/>
      <c r="H19" s="74">
        <v>49261</v>
      </c>
      <c r="I19" s="38">
        <v>858.33</v>
      </c>
      <c r="J19" s="83"/>
      <c r="K19" s="83"/>
      <c r="L19" s="39"/>
      <c r="M19" s="67">
        <v>2665.9</v>
      </c>
      <c r="N19" s="24">
        <v>49633</v>
      </c>
      <c r="O19" s="21">
        <v>851.5</v>
      </c>
      <c r="P19" s="29">
        <v>25.5</v>
      </c>
      <c r="Q19" s="37">
        <v>49252</v>
      </c>
      <c r="R19" s="38">
        <v>858.08</v>
      </c>
      <c r="S19" s="39"/>
      <c r="T19" s="71">
        <f t="shared" si="3"/>
        <v>49640</v>
      </c>
      <c r="U19" s="46">
        <f t="shared" si="4"/>
        <v>-7</v>
      </c>
      <c r="V19" s="119">
        <f t="shared" si="0"/>
        <v>-1.4103519835593256E-4</v>
      </c>
      <c r="W19" s="111"/>
      <c r="X19" s="51" t="s">
        <v>26</v>
      </c>
      <c r="Y19" s="69">
        <f t="shared" si="5"/>
        <v>49261</v>
      </c>
      <c r="Z19" s="50">
        <f t="shared" si="1"/>
        <v>-9</v>
      </c>
      <c r="AA19" s="119">
        <f t="shared" si="2"/>
        <v>-1.8273369609355967E-4</v>
      </c>
      <c r="AB19" s="111"/>
      <c r="AC19" s="51" t="s">
        <v>26</v>
      </c>
    </row>
    <row r="20" spans="1:29" s="8" customFormat="1" ht="18.5" x14ac:dyDescent="0.45">
      <c r="A20" s="90">
        <v>44730</v>
      </c>
      <c r="B20" s="100">
        <v>2665.9</v>
      </c>
      <c r="C20" s="97">
        <v>49633</v>
      </c>
      <c r="D20" s="21">
        <v>851.5</v>
      </c>
      <c r="E20" s="21">
        <v>25.5</v>
      </c>
      <c r="F20" s="21"/>
      <c r="G20" s="101"/>
      <c r="H20" s="74">
        <v>49252</v>
      </c>
      <c r="I20" s="38">
        <v>858.08</v>
      </c>
      <c r="J20" s="83"/>
      <c r="K20" s="83"/>
      <c r="L20" s="39"/>
      <c r="M20" s="67">
        <v>2666.4</v>
      </c>
      <c r="N20" s="24">
        <v>49639</v>
      </c>
      <c r="O20" s="21">
        <v>851.26</v>
      </c>
      <c r="P20" s="29">
        <v>25.7</v>
      </c>
      <c r="Q20" s="37">
        <v>49237</v>
      </c>
      <c r="R20" s="38">
        <v>858.04</v>
      </c>
      <c r="S20" s="39"/>
      <c r="T20" s="71">
        <f t="shared" si="3"/>
        <v>49633</v>
      </c>
      <c r="U20" s="46">
        <f t="shared" si="4"/>
        <v>6</v>
      </c>
      <c r="V20" s="119">
        <f t="shared" si="0"/>
        <v>1.2087270090050162E-4</v>
      </c>
      <c r="W20" s="111"/>
      <c r="X20" s="51" t="s">
        <v>26</v>
      </c>
      <c r="Y20" s="69">
        <f t="shared" si="5"/>
        <v>49252</v>
      </c>
      <c r="Z20" s="50">
        <f t="shared" si="1"/>
        <v>-15</v>
      </c>
      <c r="AA20" s="119">
        <f t="shared" si="2"/>
        <v>-3.0464894286816823E-4</v>
      </c>
      <c r="AB20" s="111"/>
      <c r="AC20" s="51" t="s">
        <v>26</v>
      </c>
    </row>
    <row r="21" spans="1:29" s="8" customFormat="1" ht="18.5" x14ac:dyDescent="0.45">
      <c r="A21" s="90">
        <v>44731</v>
      </c>
      <c r="B21" s="100">
        <v>2666.4</v>
      </c>
      <c r="C21" s="97">
        <v>49639</v>
      </c>
      <c r="D21" s="21">
        <v>851.26</v>
      </c>
      <c r="E21" s="21">
        <v>25.7</v>
      </c>
      <c r="F21" s="21"/>
      <c r="G21" s="101"/>
      <c r="H21" s="74">
        <v>49237</v>
      </c>
      <c r="I21" s="38">
        <v>858.04</v>
      </c>
      <c r="J21" s="83"/>
      <c r="K21" s="83"/>
      <c r="L21" s="39"/>
      <c r="M21" s="67">
        <v>2668.3</v>
      </c>
      <c r="N21" s="24">
        <v>49667</v>
      </c>
      <c r="O21" s="21">
        <v>850.92</v>
      </c>
      <c r="P21" s="29">
        <v>26.4</v>
      </c>
      <c r="Q21" s="41">
        <v>49251</v>
      </c>
      <c r="R21" s="42">
        <v>858.11</v>
      </c>
      <c r="S21" s="39"/>
      <c r="T21" s="71">
        <f t="shared" si="3"/>
        <v>49639</v>
      </c>
      <c r="U21" s="46">
        <f t="shared" si="4"/>
        <v>28</v>
      </c>
      <c r="V21" s="119">
        <f t="shared" si="0"/>
        <v>5.6375460567378746E-4</v>
      </c>
      <c r="W21" s="111"/>
      <c r="X21" s="51" t="s">
        <v>26</v>
      </c>
      <c r="Y21" s="69">
        <f t="shared" si="5"/>
        <v>49237</v>
      </c>
      <c r="Z21" s="50">
        <f t="shared" si="1"/>
        <v>14</v>
      </c>
      <c r="AA21" s="119">
        <f t="shared" si="2"/>
        <v>2.8425818765101215E-4</v>
      </c>
      <c r="AB21" s="111"/>
      <c r="AC21" s="51" t="s">
        <v>26</v>
      </c>
    </row>
    <row r="22" spans="1:29" s="8" customFormat="1" ht="18.5" x14ac:dyDescent="0.45">
      <c r="A22" s="90">
        <v>44732</v>
      </c>
      <c r="B22" s="100">
        <v>2668.3</v>
      </c>
      <c r="C22" s="97">
        <v>49667</v>
      </c>
      <c r="D22" s="21">
        <v>850.92</v>
      </c>
      <c r="E22" s="21">
        <v>26.4</v>
      </c>
      <c r="F22" s="21"/>
      <c r="G22" s="101"/>
      <c r="H22" s="76">
        <v>49251</v>
      </c>
      <c r="I22" s="42">
        <v>858.11</v>
      </c>
      <c r="J22" s="83"/>
      <c r="K22" s="83"/>
      <c r="L22" s="39"/>
      <c r="M22" s="67">
        <v>2667.9</v>
      </c>
      <c r="N22" s="24">
        <v>49661</v>
      </c>
      <c r="O22" s="21">
        <v>851.05</v>
      </c>
      <c r="P22" s="29">
        <v>26.3</v>
      </c>
      <c r="Q22" s="41">
        <v>49255</v>
      </c>
      <c r="R22" s="38">
        <v>858.06</v>
      </c>
      <c r="S22" s="39"/>
      <c r="T22" s="71">
        <f t="shared" si="3"/>
        <v>49667</v>
      </c>
      <c r="U22" s="46">
        <f t="shared" si="4"/>
        <v>-6</v>
      </c>
      <c r="V22" s="119">
        <f t="shared" si="0"/>
        <v>-1.2081915386319245E-4</v>
      </c>
      <c r="W22" s="111"/>
      <c r="X22" s="51" t="s">
        <v>26</v>
      </c>
      <c r="Y22" s="69">
        <f t="shared" si="5"/>
        <v>49251</v>
      </c>
      <c r="Z22" s="50">
        <f t="shared" si="1"/>
        <v>4</v>
      </c>
      <c r="AA22" s="119">
        <f t="shared" si="2"/>
        <v>8.1210029438635669E-5</v>
      </c>
      <c r="AB22" s="111"/>
      <c r="AC22" s="51" t="s">
        <v>26</v>
      </c>
    </row>
    <row r="23" spans="1:29" s="8" customFormat="1" ht="18.5" x14ac:dyDescent="0.45">
      <c r="A23" s="90">
        <v>44733</v>
      </c>
      <c r="B23" s="100">
        <v>2667.9</v>
      </c>
      <c r="C23" s="97">
        <v>49661</v>
      </c>
      <c r="D23" s="21">
        <v>851.05</v>
      </c>
      <c r="E23" s="21">
        <v>26.3</v>
      </c>
      <c r="F23" s="21"/>
      <c r="G23" s="101"/>
      <c r="H23" s="76">
        <v>49255</v>
      </c>
      <c r="I23" s="38">
        <v>858.06</v>
      </c>
      <c r="J23" s="83"/>
      <c r="K23" s="83"/>
      <c r="L23" s="39"/>
      <c r="M23" s="67">
        <v>2668</v>
      </c>
      <c r="N23" s="24">
        <v>49662</v>
      </c>
      <c r="O23" s="22">
        <v>850.93</v>
      </c>
      <c r="P23" s="30">
        <v>26.3</v>
      </c>
      <c r="Q23" s="41">
        <v>49256</v>
      </c>
      <c r="R23" s="38">
        <v>857.93</v>
      </c>
      <c r="S23" s="39"/>
      <c r="T23" s="71">
        <f t="shared" si="3"/>
        <v>49661</v>
      </c>
      <c r="U23" s="46">
        <f>N23-T23</f>
        <v>1</v>
      </c>
      <c r="V23" s="119">
        <f t="shared" si="0"/>
        <v>2.0136120172365187E-5</v>
      </c>
      <c r="W23" s="111"/>
      <c r="X23" s="51" t="s">
        <v>26</v>
      </c>
      <c r="Y23" s="69">
        <f t="shared" si="5"/>
        <v>49255</v>
      </c>
      <c r="Z23" s="50">
        <f>Q23-Y23</f>
        <v>1</v>
      </c>
      <c r="AA23" s="119">
        <f t="shared" si="2"/>
        <v>2.0302095176222185E-5</v>
      </c>
      <c r="AB23" s="111"/>
      <c r="AC23" s="51" t="s">
        <v>26</v>
      </c>
    </row>
    <row r="24" spans="1:29" x14ac:dyDescent="0.35">
      <c r="A24" s="90">
        <v>44734</v>
      </c>
      <c r="B24" s="100">
        <v>2668</v>
      </c>
      <c r="C24" s="97">
        <v>49662</v>
      </c>
      <c r="D24" s="22">
        <v>850.93</v>
      </c>
      <c r="E24" s="23">
        <v>26.3</v>
      </c>
      <c r="F24" s="23">
        <v>71</v>
      </c>
      <c r="G24" s="102"/>
      <c r="H24" s="76">
        <v>49256</v>
      </c>
      <c r="I24" s="38">
        <v>857.93</v>
      </c>
      <c r="J24" s="83"/>
      <c r="K24" s="83">
        <v>71</v>
      </c>
      <c r="L24" s="39"/>
      <c r="M24" s="67">
        <v>2659.6</v>
      </c>
      <c r="N24" s="24">
        <v>49542</v>
      </c>
      <c r="O24" s="22">
        <v>851.59</v>
      </c>
      <c r="P24" s="30">
        <v>24.9</v>
      </c>
      <c r="Q24" s="41">
        <v>49190</v>
      </c>
      <c r="R24" s="42">
        <v>857.69</v>
      </c>
      <c r="S24" s="39"/>
      <c r="T24" s="71">
        <f>C24+G24-F24</f>
        <v>49591</v>
      </c>
      <c r="U24" s="46">
        <f t="shared" ref="U24:U32" si="6">N24-T24</f>
        <v>-49</v>
      </c>
      <c r="V24" s="119">
        <f t="shared" si="0"/>
        <v>-9.8905978765491897E-4</v>
      </c>
      <c r="W24" s="111"/>
      <c r="X24" s="51" t="s">
        <v>26</v>
      </c>
      <c r="Y24" s="69">
        <f>H24+L24-K24</f>
        <v>49185</v>
      </c>
      <c r="Z24" s="50">
        <f>Q24-Y24</f>
        <v>5</v>
      </c>
      <c r="AA24" s="119">
        <f t="shared" si="2"/>
        <v>1.0164667615368977E-4</v>
      </c>
      <c r="AB24" s="111"/>
      <c r="AC24" s="51" t="s">
        <v>26</v>
      </c>
    </row>
    <row r="25" spans="1:29" x14ac:dyDescent="0.35">
      <c r="A25" s="90">
        <v>44735</v>
      </c>
      <c r="B25" s="100">
        <v>2659.6</v>
      </c>
      <c r="C25" s="97">
        <v>49542</v>
      </c>
      <c r="D25" s="22">
        <v>851.59</v>
      </c>
      <c r="E25" s="23">
        <v>24.9</v>
      </c>
      <c r="F25" s="23">
        <v>2170</v>
      </c>
      <c r="G25" s="102"/>
      <c r="H25" s="76">
        <v>49190</v>
      </c>
      <c r="I25" s="42">
        <v>857.69</v>
      </c>
      <c r="J25" s="83"/>
      <c r="K25" s="83">
        <v>2170</v>
      </c>
      <c r="L25" s="39"/>
      <c r="M25" s="67">
        <v>2519.1</v>
      </c>
      <c r="N25" s="24">
        <v>47373</v>
      </c>
      <c r="O25" s="22">
        <v>850.87</v>
      </c>
      <c r="P25" s="30">
        <v>25.7</v>
      </c>
      <c r="Q25" s="41">
        <v>46997</v>
      </c>
      <c r="R25" s="42">
        <v>857.69</v>
      </c>
      <c r="S25" s="39"/>
      <c r="T25" s="71">
        <f>C25+G25-F25</f>
        <v>47372</v>
      </c>
      <c r="U25" s="46">
        <f>N25-T25</f>
        <v>1</v>
      </c>
      <c r="V25" s="119">
        <f t="shared" si="0"/>
        <v>2.1109070567622906E-5</v>
      </c>
      <c r="W25" s="111"/>
      <c r="X25" s="51" t="s">
        <v>26</v>
      </c>
      <c r="Y25" s="69">
        <f t="shared" si="5"/>
        <v>47020</v>
      </c>
      <c r="Z25" s="50">
        <f t="shared" si="1"/>
        <v>-23</v>
      </c>
      <c r="AA25" s="119">
        <f t="shared" si="2"/>
        <v>-4.8939293997489204E-4</v>
      </c>
      <c r="AB25" s="111"/>
      <c r="AC25" s="51" t="s">
        <v>26</v>
      </c>
    </row>
    <row r="26" spans="1:29" x14ac:dyDescent="0.35">
      <c r="A26" s="90">
        <v>44736</v>
      </c>
      <c r="B26" s="67">
        <v>2519.1</v>
      </c>
      <c r="C26" s="24">
        <v>47373</v>
      </c>
      <c r="D26" s="22">
        <v>850.87</v>
      </c>
      <c r="E26" s="30">
        <v>25.7</v>
      </c>
      <c r="F26" s="23">
        <v>2328</v>
      </c>
      <c r="G26" s="102"/>
      <c r="H26" s="41">
        <v>46997</v>
      </c>
      <c r="I26" s="42">
        <v>857.69</v>
      </c>
      <c r="J26" s="83"/>
      <c r="K26" s="83">
        <v>2328</v>
      </c>
      <c r="L26" s="39"/>
      <c r="M26" s="67">
        <v>2385.8000000000002</v>
      </c>
      <c r="N26" s="24">
        <v>45054</v>
      </c>
      <c r="O26" s="23">
        <v>850.4</v>
      </c>
      <c r="P26" s="30">
        <v>26.6</v>
      </c>
      <c r="Q26" s="37">
        <v>44663</v>
      </c>
      <c r="R26" s="42">
        <v>857.83</v>
      </c>
      <c r="S26" s="39"/>
      <c r="T26" s="71">
        <f t="shared" si="3"/>
        <v>45045</v>
      </c>
      <c r="U26" s="46">
        <f t="shared" si="6"/>
        <v>9</v>
      </c>
      <c r="V26" s="119">
        <f t="shared" si="0"/>
        <v>1.9976028765481422E-4</v>
      </c>
      <c r="W26" s="111"/>
      <c r="X26" s="51" t="s">
        <v>26</v>
      </c>
      <c r="Y26" s="69">
        <f t="shared" si="5"/>
        <v>44669</v>
      </c>
      <c r="Z26" s="50">
        <f t="shared" si="1"/>
        <v>-6</v>
      </c>
      <c r="AA26" s="119">
        <f t="shared" si="2"/>
        <v>-1.3433938606900565E-4</v>
      </c>
      <c r="AB26" s="111"/>
      <c r="AC26" s="51" t="s">
        <v>26</v>
      </c>
    </row>
    <row r="27" spans="1:29" x14ac:dyDescent="0.35">
      <c r="A27" s="90">
        <v>44737</v>
      </c>
      <c r="B27" s="67">
        <v>2385.8000000000002</v>
      </c>
      <c r="C27" s="24">
        <v>45054</v>
      </c>
      <c r="D27" s="23">
        <v>850.4</v>
      </c>
      <c r="E27" s="30">
        <v>26.6</v>
      </c>
      <c r="F27" s="23">
        <v>2771</v>
      </c>
      <c r="G27" s="102"/>
      <c r="H27" s="37">
        <v>44663</v>
      </c>
      <c r="I27" s="42">
        <v>857.83</v>
      </c>
      <c r="J27" s="83"/>
      <c r="K27" s="83">
        <v>2771</v>
      </c>
      <c r="L27" s="39"/>
      <c r="M27" s="67">
        <v>2238.5</v>
      </c>
      <c r="N27" s="24">
        <v>42253</v>
      </c>
      <c r="O27" s="23">
        <v>850.06</v>
      </c>
      <c r="P27" s="30">
        <v>26.5</v>
      </c>
      <c r="Q27" s="37">
        <v>41883</v>
      </c>
      <c r="R27" s="42">
        <v>857.58</v>
      </c>
      <c r="S27" s="39"/>
      <c r="T27" s="71">
        <f>C27+G27-F27</f>
        <v>42283</v>
      </c>
      <c r="U27" s="46">
        <f>N27-T27</f>
        <v>-30</v>
      </c>
      <c r="V27" s="119">
        <f t="shared" si="0"/>
        <v>-7.1000875677466684E-4</v>
      </c>
      <c r="W27" s="111"/>
      <c r="X27" s="51" t="s">
        <v>26</v>
      </c>
      <c r="Y27" s="69">
        <f t="shared" si="5"/>
        <v>41892</v>
      </c>
      <c r="Z27" s="50">
        <f t="shared" si="1"/>
        <v>-9</v>
      </c>
      <c r="AA27" s="119">
        <f t="shared" si="2"/>
        <v>-2.1488432060740636E-4</v>
      </c>
      <c r="AB27" s="111"/>
      <c r="AC27" s="51" t="s">
        <v>26</v>
      </c>
    </row>
    <row r="28" spans="1:29" x14ac:dyDescent="0.35">
      <c r="A28" s="90">
        <v>44738</v>
      </c>
      <c r="B28" s="67">
        <v>2238.5</v>
      </c>
      <c r="C28" s="24">
        <v>42253</v>
      </c>
      <c r="D28" s="23">
        <v>850.06</v>
      </c>
      <c r="E28" s="30">
        <v>26.5</v>
      </c>
      <c r="F28" s="23">
        <v>1087</v>
      </c>
      <c r="G28" s="102"/>
      <c r="H28" s="37">
        <v>41883</v>
      </c>
      <c r="I28" s="42">
        <v>857.58</v>
      </c>
      <c r="J28" s="83"/>
      <c r="K28" s="83">
        <v>1087</v>
      </c>
      <c r="L28" s="39"/>
      <c r="M28" s="67">
        <v>2185.5</v>
      </c>
      <c r="N28" s="24">
        <v>41195</v>
      </c>
      <c r="O28" s="23">
        <v>849.77</v>
      </c>
      <c r="P28" s="30">
        <v>27.2</v>
      </c>
      <c r="Q28" s="37">
        <v>40813</v>
      </c>
      <c r="R28" s="42">
        <v>857.71</v>
      </c>
      <c r="S28" s="39"/>
      <c r="T28" s="71">
        <f t="shared" si="3"/>
        <v>41166</v>
      </c>
      <c r="U28" s="46">
        <f t="shared" si="6"/>
        <v>29</v>
      </c>
      <c r="V28" s="119">
        <f t="shared" si="0"/>
        <v>7.0396892826799374E-4</v>
      </c>
      <c r="W28" s="111"/>
      <c r="X28" s="51" t="s">
        <v>26</v>
      </c>
      <c r="Y28" s="69">
        <f t="shared" si="5"/>
        <v>40796</v>
      </c>
      <c r="Z28" s="50">
        <f t="shared" si="1"/>
        <v>17</v>
      </c>
      <c r="AA28" s="119">
        <f t="shared" si="2"/>
        <v>4.165339475167226E-4</v>
      </c>
      <c r="AB28" s="111"/>
      <c r="AC28" s="51" t="s">
        <v>26</v>
      </c>
    </row>
    <row r="29" spans="1:29" x14ac:dyDescent="0.35">
      <c r="A29" s="90">
        <v>44739</v>
      </c>
      <c r="B29" s="100">
        <v>2185.5</v>
      </c>
      <c r="C29" s="97">
        <v>41195</v>
      </c>
      <c r="D29" s="23">
        <v>849.77</v>
      </c>
      <c r="E29" s="23">
        <v>27.2</v>
      </c>
      <c r="F29" s="23"/>
      <c r="G29" s="102"/>
      <c r="H29" s="74"/>
      <c r="I29" s="42"/>
      <c r="J29" s="83"/>
      <c r="K29" s="83"/>
      <c r="L29" s="39"/>
      <c r="M29" s="67"/>
      <c r="N29" s="24"/>
      <c r="O29" s="21"/>
      <c r="P29" s="29"/>
      <c r="Q29" s="37"/>
      <c r="R29" s="38"/>
      <c r="S29" s="39"/>
      <c r="T29" s="71">
        <f t="shared" si="3"/>
        <v>41195</v>
      </c>
      <c r="U29" s="46"/>
      <c r="V29" s="119" t="e">
        <f t="shared" si="0"/>
        <v>#DIV/0!</v>
      </c>
      <c r="W29" s="111"/>
      <c r="X29" s="53"/>
      <c r="Y29" s="69">
        <f t="shared" si="5"/>
        <v>0</v>
      </c>
      <c r="Z29" s="50">
        <f t="shared" si="1"/>
        <v>0</v>
      </c>
      <c r="AA29" s="119" t="e">
        <f t="shared" si="2"/>
        <v>#DIV/0!</v>
      </c>
      <c r="AB29" s="111"/>
      <c r="AC29" s="53"/>
    </row>
    <row r="30" spans="1:29" x14ac:dyDescent="0.35">
      <c r="A30" s="90">
        <v>44740</v>
      </c>
      <c r="B30" s="100"/>
      <c r="C30" s="97"/>
      <c r="D30" s="21"/>
      <c r="E30" s="21"/>
      <c r="F30" s="21"/>
      <c r="G30" s="101"/>
      <c r="H30" s="74"/>
      <c r="I30" s="38"/>
      <c r="J30" s="83"/>
      <c r="K30" s="83"/>
      <c r="L30" s="39"/>
      <c r="M30" s="67"/>
      <c r="N30" s="24"/>
      <c r="O30" s="21"/>
      <c r="P30" s="29"/>
      <c r="Q30" s="37"/>
      <c r="R30" s="38"/>
      <c r="S30" s="39"/>
      <c r="T30" s="71">
        <f t="shared" si="3"/>
        <v>0</v>
      </c>
      <c r="U30" s="46">
        <f t="shared" si="6"/>
        <v>0</v>
      </c>
      <c r="V30" s="119" t="e">
        <f t="shared" si="0"/>
        <v>#DIV/0!</v>
      </c>
      <c r="W30" s="111"/>
      <c r="X30" s="53"/>
      <c r="Y30" s="69">
        <f t="shared" si="5"/>
        <v>0</v>
      </c>
      <c r="Z30" s="50">
        <f t="shared" si="1"/>
        <v>0</v>
      </c>
      <c r="AA30" s="119" t="e">
        <f t="shared" si="2"/>
        <v>#DIV/0!</v>
      </c>
      <c r="AB30" s="111"/>
      <c r="AC30" s="53"/>
    </row>
    <row r="31" spans="1:29" x14ac:dyDescent="0.35">
      <c r="A31" s="90">
        <v>44741</v>
      </c>
      <c r="B31" s="100"/>
      <c r="C31" s="97"/>
      <c r="D31" s="21"/>
      <c r="E31" s="21"/>
      <c r="F31" s="21"/>
      <c r="G31" s="101"/>
      <c r="H31" s="74"/>
      <c r="I31" s="38"/>
      <c r="J31" s="83"/>
      <c r="K31" s="83"/>
      <c r="L31" s="39"/>
      <c r="M31" s="67"/>
      <c r="N31" s="24"/>
      <c r="O31" s="21"/>
      <c r="P31" s="29"/>
      <c r="Q31" s="37"/>
      <c r="R31" s="38"/>
      <c r="S31" s="39"/>
      <c r="T31" s="71">
        <f t="shared" si="3"/>
        <v>0</v>
      </c>
      <c r="U31" s="46">
        <f t="shared" si="6"/>
        <v>0</v>
      </c>
      <c r="V31" s="119" t="e">
        <f t="shared" si="0"/>
        <v>#DIV/0!</v>
      </c>
      <c r="W31" s="111"/>
      <c r="X31" s="54"/>
      <c r="Y31" s="69">
        <f t="shared" si="5"/>
        <v>0</v>
      </c>
      <c r="Z31" s="50">
        <f t="shared" si="1"/>
        <v>0</v>
      </c>
      <c r="AA31" s="119" t="e">
        <f t="shared" si="2"/>
        <v>#DIV/0!</v>
      </c>
      <c r="AB31" s="111"/>
      <c r="AC31" s="54"/>
    </row>
    <row r="32" spans="1:29" x14ac:dyDescent="0.35">
      <c r="A32" s="90">
        <v>44742</v>
      </c>
      <c r="B32" s="100"/>
      <c r="C32" s="97"/>
      <c r="D32" s="21"/>
      <c r="E32" s="21"/>
      <c r="F32" s="21"/>
      <c r="G32" s="101"/>
      <c r="H32" s="74"/>
      <c r="I32" s="38"/>
      <c r="J32" s="83"/>
      <c r="K32" s="83"/>
      <c r="L32" s="39"/>
      <c r="M32" s="67"/>
      <c r="N32" s="24"/>
      <c r="O32" s="21"/>
      <c r="P32" s="29"/>
      <c r="Q32" s="37"/>
      <c r="R32" s="38"/>
      <c r="S32" s="39"/>
      <c r="T32" s="71">
        <f t="shared" si="3"/>
        <v>0</v>
      </c>
      <c r="U32" s="46">
        <f t="shared" si="6"/>
        <v>0</v>
      </c>
      <c r="V32" s="119" t="e">
        <f t="shared" si="0"/>
        <v>#DIV/0!</v>
      </c>
      <c r="W32" s="111"/>
      <c r="X32" s="52"/>
      <c r="Y32" s="69">
        <f t="shared" si="5"/>
        <v>0</v>
      </c>
      <c r="Z32" s="50">
        <f t="shared" si="1"/>
        <v>0</v>
      </c>
      <c r="AA32" s="119" t="e">
        <f t="shared" si="2"/>
        <v>#DIV/0!</v>
      </c>
      <c r="AB32" s="111"/>
      <c r="AC32" s="52"/>
    </row>
    <row r="33" spans="1:29" ht="16" thickBot="1" x14ac:dyDescent="0.4">
      <c r="A33" s="91">
        <v>44743</v>
      </c>
      <c r="B33" s="103"/>
      <c r="C33" s="104"/>
      <c r="D33" s="105"/>
      <c r="E33" s="105"/>
      <c r="F33" s="105"/>
      <c r="G33" s="106"/>
      <c r="H33" s="93"/>
      <c r="I33" s="85"/>
      <c r="J33" s="86"/>
      <c r="K33" s="87"/>
      <c r="L33" s="88"/>
      <c r="M33" s="67"/>
      <c r="N33" s="24"/>
      <c r="O33" s="25"/>
      <c r="P33" s="31"/>
      <c r="Q33" s="55"/>
      <c r="R33" s="56"/>
      <c r="S33" s="39"/>
      <c r="T33" s="71">
        <f t="shared" si="3"/>
        <v>0</v>
      </c>
      <c r="U33" s="57"/>
      <c r="V33" s="119" t="e">
        <f t="shared" si="0"/>
        <v>#DIV/0!</v>
      </c>
      <c r="W33" s="111"/>
      <c r="X33" s="59"/>
      <c r="Y33" s="70"/>
      <c r="Z33" s="50">
        <f>Q33-Y33</f>
        <v>0</v>
      </c>
      <c r="AA33" s="109">
        <f>+SIGN(Z33)*K33*0.005</f>
        <v>0</v>
      </c>
      <c r="AB33" s="111">
        <f t="shared" ref="AB33" si="7">+Z33-AA33</f>
        <v>0</v>
      </c>
      <c r="AC33" s="59"/>
    </row>
    <row r="34" spans="1:29" ht="18.5" thickBot="1" x14ac:dyDescent="0.4">
      <c r="A34" s="63" t="s">
        <v>20</v>
      </c>
      <c r="B34" s="94"/>
      <c r="C34" s="95"/>
      <c r="D34" s="79"/>
      <c r="E34" s="96"/>
      <c r="F34" s="117">
        <f>SUM(F3:F33)</f>
        <v>46904</v>
      </c>
      <c r="G34" s="117">
        <f>SUM(G3:G33)</f>
        <v>39736</v>
      </c>
      <c r="H34" s="78"/>
      <c r="I34" s="79"/>
      <c r="J34" s="80"/>
      <c r="K34" s="117">
        <f>SUM(K3:K32)</f>
        <v>46904</v>
      </c>
      <c r="L34" s="118">
        <f>SUM(L3:L32)</f>
        <v>39314</v>
      </c>
      <c r="M34" s="60"/>
      <c r="N34" s="27"/>
      <c r="O34" s="27"/>
      <c r="P34" s="35"/>
      <c r="Q34" s="26"/>
      <c r="R34" s="27"/>
      <c r="S34" s="28"/>
      <c r="T34" s="26"/>
      <c r="U34" s="61">
        <f>SUM(U3:U33)</f>
        <v>-451</v>
      </c>
      <c r="V34" s="107"/>
      <c r="W34" s="112"/>
      <c r="X34" s="62"/>
      <c r="Y34" s="26"/>
      <c r="Z34" s="61">
        <f>SUM(Z3:Z33)</f>
        <v>56</v>
      </c>
      <c r="AA34" s="107"/>
      <c r="AB34" s="112"/>
      <c r="AC34" s="62"/>
    </row>
    <row r="35" spans="1:29" s="149" customFormat="1" x14ac:dyDescent="0.35">
      <c r="A35" s="145"/>
      <c r="B35" s="146"/>
      <c r="C35" s="146"/>
      <c r="D35" s="146"/>
      <c r="E35" s="146"/>
      <c r="F35" s="146"/>
      <c r="G35" s="146"/>
      <c r="H35" s="146"/>
      <c r="I35" s="146"/>
      <c r="J35" s="146"/>
      <c r="K35" s="146"/>
      <c r="L35" s="147"/>
      <c r="M35" s="148"/>
      <c r="N35" s="148"/>
      <c r="O35" s="148"/>
      <c r="P35" s="148"/>
      <c r="Q35" s="146"/>
      <c r="R35" s="146"/>
      <c r="S35" s="146"/>
      <c r="W35" s="150"/>
      <c r="AB35" s="150"/>
    </row>
    <row r="36" spans="1:29" s="149" customFormat="1" x14ac:dyDescent="0.35">
      <c r="H36" s="151"/>
      <c r="I36" s="152"/>
      <c r="J36" s="153"/>
      <c r="K36" s="154"/>
      <c r="L36" s="155"/>
      <c r="M36" s="164"/>
      <c r="N36" s="149">
        <v>-0.29999989999999999</v>
      </c>
      <c r="W36" s="150"/>
      <c r="AB36" s="150"/>
    </row>
    <row r="37" spans="1:29" s="149" customFormat="1" x14ac:dyDescent="0.35">
      <c r="H37" s="156"/>
      <c r="I37" s="152"/>
      <c r="J37" s="153"/>
      <c r="K37" s="154"/>
      <c r="L37" s="155"/>
      <c r="M37" s="164"/>
      <c r="N37" s="149">
        <v>-0.3</v>
      </c>
      <c r="P37" s="157"/>
      <c r="W37" s="150"/>
      <c r="AB37" s="150"/>
    </row>
    <row r="38" spans="1:29" s="149" customFormat="1" x14ac:dyDescent="0.35">
      <c r="H38" s="158"/>
      <c r="I38" s="152"/>
      <c r="J38" s="153"/>
      <c r="K38" s="154"/>
      <c r="L38" s="155"/>
      <c r="M38" s="165"/>
      <c r="N38" s="159"/>
      <c r="O38" s="155"/>
      <c r="Q38" s="157"/>
      <c r="W38" s="150"/>
      <c r="AB38" s="150"/>
    </row>
    <row r="39" spans="1:29" s="149" customFormat="1" x14ac:dyDescent="0.35">
      <c r="L39" s="151"/>
      <c r="M39" s="166"/>
      <c r="N39" s="154"/>
      <c r="O39" s="154"/>
      <c r="P39" s="155"/>
      <c r="W39" s="150"/>
      <c r="AB39" s="150"/>
    </row>
    <row r="40" spans="1:29" s="149" customFormat="1" x14ac:dyDescent="0.35">
      <c r="L40" s="160"/>
      <c r="M40" s="164"/>
      <c r="W40" s="150"/>
      <c r="AB40" s="150"/>
    </row>
    <row r="41" spans="1:29" s="149" customFormat="1" x14ac:dyDescent="0.35">
      <c r="L41" s="156"/>
      <c r="W41" s="150"/>
      <c r="AB41" s="150"/>
    </row>
    <row r="42" spans="1:29" s="149" customFormat="1" x14ac:dyDescent="0.35">
      <c r="L42" s="161"/>
      <c r="W42" s="150"/>
      <c r="AB42" s="150"/>
    </row>
    <row r="43" spans="1:29" s="149" customFormat="1" x14ac:dyDescent="0.35">
      <c r="L43" s="160"/>
      <c r="W43" s="150"/>
      <c r="AB43" s="150"/>
    </row>
    <row r="44" spans="1:29" s="149" customFormat="1" x14ac:dyDescent="0.35">
      <c r="L44" s="162"/>
      <c r="W44" s="150"/>
      <c r="AB44" s="150"/>
    </row>
    <row r="45" spans="1:29" s="149" customFormat="1" x14ac:dyDescent="0.35">
      <c r="L45" s="160"/>
      <c r="W45" s="150"/>
      <c r="AB45" s="150"/>
    </row>
    <row r="46" spans="1:29" s="149" customFormat="1" x14ac:dyDescent="0.35">
      <c r="L46" s="156"/>
      <c r="W46" s="150"/>
      <c r="AB46" s="150"/>
    </row>
    <row r="47" spans="1:29" s="149" customFormat="1" x14ac:dyDescent="0.35">
      <c r="L47" s="161"/>
      <c r="W47" s="150"/>
      <c r="AB47" s="150"/>
    </row>
    <row r="48" spans="1:29" s="149" customFormat="1" x14ac:dyDescent="0.35">
      <c r="L48" s="163"/>
      <c r="W48" s="150"/>
      <c r="AB48" s="150"/>
    </row>
    <row r="49" spans="12:28" s="149" customFormat="1" x14ac:dyDescent="0.35">
      <c r="L49" s="163"/>
      <c r="W49" s="150"/>
      <c r="AB49" s="150"/>
    </row>
    <row r="50" spans="12:28" s="149" customFormat="1" x14ac:dyDescent="0.35">
      <c r="W50" s="150"/>
      <c r="AB50" s="150"/>
    </row>
    <row r="51" spans="12:28" s="149" customFormat="1" x14ac:dyDescent="0.35">
      <c r="W51" s="150"/>
      <c r="AB51" s="150"/>
    </row>
    <row r="52" spans="12:28" s="149" customFormat="1" x14ac:dyDescent="0.35">
      <c r="W52" s="150"/>
      <c r="AB52" s="150"/>
    </row>
    <row r="53" spans="12:28" s="149" customFormat="1" x14ac:dyDescent="0.35">
      <c r="W53" s="150"/>
      <c r="AB53" s="150"/>
    </row>
    <row r="54" spans="12:28" s="149" customFormat="1" x14ac:dyDescent="0.35">
      <c r="W54" s="150"/>
      <c r="AB54" s="150"/>
    </row>
    <row r="55" spans="12:28" s="149" customFormat="1" x14ac:dyDescent="0.35">
      <c r="W55" s="150"/>
      <c r="AB55" s="150"/>
    </row>
    <row r="56" spans="12:28" s="149" customFormat="1" x14ac:dyDescent="0.35">
      <c r="W56" s="150"/>
      <c r="AB56" s="150"/>
    </row>
    <row r="57" spans="12:28" s="149" customFormat="1" x14ac:dyDescent="0.35">
      <c r="W57" s="150"/>
      <c r="AB57" s="150"/>
    </row>
    <row r="58" spans="12:28" s="149" customFormat="1" x14ac:dyDescent="0.35">
      <c r="W58" s="150"/>
      <c r="AB58" s="150"/>
    </row>
    <row r="59" spans="12:28" s="149" customFormat="1" x14ac:dyDescent="0.35">
      <c r="W59" s="150"/>
      <c r="AB59" s="150"/>
    </row>
    <row r="60" spans="12:28" s="149" customFormat="1" x14ac:dyDescent="0.35">
      <c r="W60" s="150"/>
      <c r="AB60" s="150"/>
    </row>
    <row r="61" spans="12:28" s="149" customFormat="1" x14ac:dyDescent="0.35">
      <c r="W61" s="150"/>
      <c r="AB61" s="150"/>
    </row>
    <row r="62" spans="12:28" s="149" customFormat="1" x14ac:dyDescent="0.35">
      <c r="W62" s="150"/>
      <c r="AB62" s="150"/>
    </row>
    <row r="63" spans="12:28" s="149" customFormat="1" x14ac:dyDescent="0.35">
      <c r="W63" s="150"/>
      <c r="AB63" s="150"/>
    </row>
    <row r="64" spans="12:28" s="149" customFormat="1" x14ac:dyDescent="0.35">
      <c r="W64" s="150"/>
      <c r="AB64" s="150"/>
    </row>
    <row r="65" spans="23:28" s="149" customFormat="1" x14ac:dyDescent="0.35">
      <c r="W65" s="150"/>
      <c r="AB65" s="150"/>
    </row>
    <row r="66" spans="23:28" s="149" customFormat="1" x14ac:dyDescent="0.35">
      <c r="W66" s="150"/>
      <c r="AB66" s="150"/>
    </row>
    <row r="67" spans="23:28" s="149" customFormat="1" x14ac:dyDescent="0.35">
      <c r="W67" s="150"/>
      <c r="AB67" s="150"/>
    </row>
    <row r="68" spans="23:28" s="149" customFormat="1" x14ac:dyDescent="0.35">
      <c r="W68" s="150"/>
      <c r="AB68" s="150"/>
    </row>
    <row r="69" spans="23:28" s="149" customFormat="1" x14ac:dyDescent="0.35">
      <c r="W69" s="150"/>
      <c r="AB69" s="150"/>
    </row>
    <row r="70" spans="23:28" s="149" customFormat="1" x14ac:dyDescent="0.35">
      <c r="W70" s="150"/>
      <c r="AB70" s="150"/>
    </row>
    <row r="71" spans="23:28" s="149" customFormat="1" x14ac:dyDescent="0.35">
      <c r="W71" s="150"/>
      <c r="AB71" s="150"/>
    </row>
    <row r="72" spans="23:28" s="149" customFormat="1" x14ac:dyDescent="0.35">
      <c r="W72" s="150"/>
      <c r="AB72" s="150"/>
    </row>
    <row r="73" spans="23:28" s="149" customFormat="1" x14ac:dyDescent="0.35">
      <c r="W73" s="150"/>
      <c r="AB73" s="150"/>
    </row>
    <row r="74" spans="23:28" s="149" customFormat="1" x14ac:dyDescent="0.35">
      <c r="W74" s="150"/>
      <c r="AB74" s="150"/>
    </row>
    <row r="75" spans="23:28" s="149" customFormat="1" x14ac:dyDescent="0.35">
      <c r="W75" s="150"/>
      <c r="AB75" s="150"/>
    </row>
    <row r="76" spans="23:28" s="149" customFormat="1" x14ac:dyDescent="0.35">
      <c r="W76" s="150"/>
      <c r="AB76" s="150"/>
    </row>
    <row r="77" spans="23:28" s="149" customFormat="1" x14ac:dyDescent="0.35">
      <c r="W77" s="150"/>
      <c r="AB77" s="150"/>
    </row>
    <row r="78" spans="23:28" s="149" customFormat="1" x14ac:dyDescent="0.35">
      <c r="W78" s="150"/>
      <c r="AB78" s="150"/>
    </row>
    <row r="79" spans="23:28" s="149" customFormat="1" x14ac:dyDescent="0.35">
      <c r="W79" s="150"/>
      <c r="AB79" s="150"/>
    </row>
    <row r="80" spans="23:28" s="149" customFormat="1" x14ac:dyDescent="0.35">
      <c r="W80" s="150"/>
      <c r="AB80" s="150"/>
    </row>
    <row r="81" spans="23:28" s="149" customFormat="1" x14ac:dyDescent="0.35">
      <c r="W81" s="150"/>
      <c r="AB81" s="150"/>
    </row>
    <row r="82" spans="23:28" s="149" customFormat="1" x14ac:dyDescent="0.35">
      <c r="W82" s="150"/>
      <c r="AB82" s="150"/>
    </row>
    <row r="83" spans="23:28" s="149" customFormat="1" x14ac:dyDescent="0.35">
      <c r="W83" s="150"/>
      <c r="AB83" s="150"/>
    </row>
    <row r="84" spans="23:28" s="149" customFormat="1" x14ac:dyDescent="0.35">
      <c r="W84" s="150"/>
      <c r="AB84" s="150"/>
    </row>
    <row r="85" spans="23:28" s="149" customFormat="1" x14ac:dyDescent="0.35">
      <c r="W85" s="150"/>
      <c r="AB85" s="150"/>
    </row>
    <row r="86" spans="23:28" s="149" customFormat="1" x14ac:dyDescent="0.35">
      <c r="W86" s="150"/>
      <c r="AB86" s="150"/>
    </row>
    <row r="87" spans="23:28" s="149" customFormat="1" x14ac:dyDescent="0.35">
      <c r="W87" s="150"/>
      <c r="AB87" s="150"/>
    </row>
    <row r="88" spans="23:28" s="149" customFormat="1" x14ac:dyDescent="0.35">
      <c r="W88" s="150"/>
      <c r="AB88" s="150"/>
    </row>
    <row r="89" spans="23:28" s="149" customFormat="1" x14ac:dyDescent="0.35">
      <c r="W89" s="150"/>
      <c r="AB89" s="150"/>
    </row>
    <row r="90" spans="23:28" s="149" customFormat="1" x14ac:dyDescent="0.35">
      <c r="W90" s="150"/>
      <c r="AB90" s="150"/>
    </row>
    <row r="91" spans="23:28" s="149" customFormat="1" x14ac:dyDescent="0.35">
      <c r="W91" s="150"/>
      <c r="AB91" s="150"/>
    </row>
    <row r="92" spans="23:28" s="149" customFormat="1" x14ac:dyDescent="0.35">
      <c r="W92" s="150"/>
      <c r="AB92" s="150"/>
    </row>
    <row r="93" spans="23:28" s="149" customFormat="1" x14ac:dyDescent="0.35">
      <c r="W93" s="150"/>
      <c r="AB93" s="150"/>
    </row>
    <row r="94" spans="23:28" s="149" customFormat="1" x14ac:dyDescent="0.35">
      <c r="W94" s="150"/>
      <c r="AB94" s="150"/>
    </row>
    <row r="95" spans="23:28" s="149" customFormat="1" x14ac:dyDescent="0.35">
      <c r="W95" s="150"/>
      <c r="AB95" s="150"/>
    </row>
    <row r="96" spans="23:28" s="149" customFormat="1" x14ac:dyDescent="0.35">
      <c r="W96" s="150"/>
      <c r="AB96" s="150"/>
    </row>
    <row r="97" spans="23:28" s="149" customFormat="1" x14ac:dyDescent="0.35">
      <c r="W97" s="150"/>
      <c r="AB97" s="150"/>
    </row>
    <row r="98" spans="23:28" s="149" customFormat="1" x14ac:dyDescent="0.35">
      <c r="W98" s="150"/>
      <c r="AB98" s="150"/>
    </row>
    <row r="99" spans="23:28" s="149" customFormat="1" x14ac:dyDescent="0.35">
      <c r="W99" s="150"/>
      <c r="AB99" s="150"/>
    </row>
    <row r="100" spans="23:28" s="149" customFormat="1" x14ac:dyDescent="0.35">
      <c r="W100" s="150"/>
      <c r="AB100" s="150"/>
    </row>
    <row r="101" spans="23:28" s="149" customFormat="1" x14ac:dyDescent="0.35">
      <c r="W101" s="150"/>
      <c r="AB101" s="150"/>
    </row>
    <row r="102" spans="23:28" s="149" customFormat="1" x14ac:dyDescent="0.35">
      <c r="W102" s="150"/>
      <c r="AB102" s="150"/>
    </row>
    <row r="103" spans="23:28" s="149" customFormat="1" x14ac:dyDescent="0.35">
      <c r="W103" s="150"/>
      <c r="AB103" s="150"/>
    </row>
    <row r="104" spans="23:28" s="149" customFormat="1" x14ac:dyDescent="0.35">
      <c r="W104" s="150"/>
      <c r="AB104" s="150"/>
    </row>
    <row r="105" spans="23:28" s="149" customFormat="1" x14ac:dyDescent="0.35">
      <c r="W105" s="150"/>
      <c r="AB105" s="150"/>
    </row>
    <row r="106" spans="23:28" s="149" customFormat="1" x14ac:dyDescent="0.35">
      <c r="W106" s="150"/>
      <c r="AB106" s="150"/>
    </row>
    <row r="107" spans="23:28" s="149" customFormat="1" x14ac:dyDescent="0.35">
      <c r="W107" s="150"/>
      <c r="AB107" s="150"/>
    </row>
    <row r="108" spans="23:28" s="149" customFormat="1" x14ac:dyDescent="0.35">
      <c r="W108" s="150"/>
      <c r="AB108" s="150"/>
    </row>
    <row r="109" spans="23:28" s="149" customFormat="1" x14ac:dyDescent="0.35">
      <c r="W109" s="150"/>
      <c r="AB109" s="150"/>
    </row>
    <row r="110" spans="23:28" s="149" customFormat="1" x14ac:dyDescent="0.35">
      <c r="W110" s="150"/>
      <c r="AB110" s="150"/>
    </row>
    <row r="111" spans="23:28" s="149" customFormat="1" x14ac:dyDescent="0.35">
      <c r="W111" s="150"/>
      <c r="AB111" s="150"/>
    </row>
    <row r="112" spans="23:28" s="149" customFormat="1" x14ac:dyDescent="0.35">
      <c r="W112" s="150"/>
      <c r="AB112" s="150"/>
    </row>
    <row r="113" spans="23:28" s="149" customFormat="1" x14ac:dyDescent="0.35">
      <c r="W113" s="150"/>
      <c r="AB113" s="150"/>
    </row>
    <row r="114" spans="23:28" s="149" customFormat="1" x14ac:dyDescent="0.35">
      <c r="W114" s="150"/>
      <c r="AB114" s="150"/>
    </row>
    <row r="115" spans="23:28" s="149" customFormat="1" x14ac:dyDescent="0.35">
      <c r="W115" s="150"/>
      <c r="AB115" s="150"/>
    </row>
    <row r="116" spans="23:28" s="149" customFormat="1" x14ac:dyDescent="0.35">
      <c r="W116" s="150"/>
      <c r="AB116" s="150"/>
    </row>
    <row r="117" spans="23:28" s="149" customFormat="1" x14ac:dyDescent="0.35">
      <c r="W117" s="150"/>
      <c r="AB117" s="150"/>
    </row>
    <row r="118" spans="23:28" s="149" customFormat="1" x14ac:dyDescent="0.35">
      <c r="W118" s="150"/>
      <c r="AB118" s="150"/>
    </row>
    <row r="119" spans="23:28" s="149" customFormat="1" x14ac:dyDescent="0.35">
      <c r="W119" s="150"/>
      <c r="AB119" s="150"/>
    </row>
    <row r="120" spans="23:28" s="149" customFormat="1" x14ac:dyDescent="0.35">
      <c r="W120" s="150"/>
      <c r="AB120" s="150"/>
    </row>
    <row r="121" spans="23:28" s="149" customFormat="1" x14ac:dyDescent="0.35">
      <c r="W121" s="150"/>
      <c r="AB121" s="150"/>
    </row>
    <row r="122" spans="23:28" s="149" customFormat="1" x14ac:dyDescent="0.35">
      <c r="W122" s="150"/>
      <c r="AB122" s="150"/>
    </row>
    <row r="123" spans="23:28" s="149" customFormat="1" x14ac:dyDescent="0.35">
      <c r="W123" s="150"/>
      <c r="AB123" s="150"/>
    </row>
    <row r="124" spans="23:28" s="149" customFormat="1" x14ac:dyDescent="0.35">
      <c r="W124" s="150"/>
      <c r="AB124" s="150"/>
    </row>
    <row r="125" spans="23:28" s="149" customFormat="1" x14ac:dyDescent="0.35">
      <c r="W125" s="150"/>
      <c r="AB125" s="150"/>
    </row>
    <row r="126" spans="23:28" s="149" customFormat="1" x14ac:dyDescent="0.35">
      <c r="W126" s="150"/>
      <c r="AB126" s="150"/>
    </row>
    <row r="127" spans="23:28" s="149" customFormat="1" x14ac:dyDescent="0.35">
      <c r="W127" s="150"/>
      <c r="AB127" s="150"/>
    </row>
    <row r="128" spans="23:28" s="149" customFormat="1" x14ac:dyDescent="0.35">
      <c r="W128" s="150"/>
      <c r="AB128" s="150"/>
    </row>
    <row r="129" spans="23:28" s="149" customFormat="1" x14ac:dyDescent="0.35">
      <c r="W129" s="150"/>
      <c r="AB129" s="150"/>
    </row>
    <row r="130" spans="23:28" s="149" customFormat="1" x14ac:dyDescent="0.35">
      <c r="W130" s="150"/>
      <c r="AB130" s="150"/>
    </row>
    <row r="131" spans="23:28" s="149" customFormat="1" x14ac:dyDescent="0.35">
      <c r="W131" s="150"/>
      <c r="AB131" s="150"/>
    </row>
    <row r="132" spans="23:28" s="149" customFormat="1" x14ac:dyDescent="0.35">
      <c r="W132" s="150"/>
      <c r="AB132" s="150"/>
    </row>
    <row r="133" spans="23:28" s="149" customFormat="1" x14ac:dyDescent="0.35">
      <c r="W133" s="150"/>
      <c r="AB133" s="150"/>
    </row>
    <row r="134" spans="23:28" s="149" customFormat="1" x14ac:dyDescent="0.35">
      <c r="W134" s="150"/>
      <c r="AB134" s="150"/>
    </row>
    <row r="135" spans="23:28" s="149" customFormat="1" x14ac:dyDescent="0.35">
      <c r="W135" s="150"/>
      <c r="AB135" s="150"/>
    </row>
    <row r="136" spans="23:28" s="149" customFormat="1" x14ac:dyDescent="0.35">
      <c r="W136" s="150"/>
      <c r="AB136" s="150"/>
    </row>
    <row r="137" spans="23:28" s="149" customFormat="1" x14ac:dyDescent="0.35">
      <c r="W137" s="150"/>
      <c r="AB137" s="150"/>
    </row>
    <row r="138" spans="23:28" s="149" customFormat="1" x14ac:dyDescent="0.35">
      <c r="W138" s="150"/>
      <c r="AB138" s="150"/>
    </row>
    <row r="139" spans="23:28" s="149" customFormat="1" x14ac:dyDescent="0.35">
      <c r="W139" s="150"/>
      <c r="AB139" s="150"/>
    </row>
    <row r="140" spans="23:28" s="149" customFormat="1" x14ac:dyDescent="0.35">
      <c r="W140" s="150"/>
      <c r="AB140" s="150"/>
    </row>
    <row r="141" spans="23:28" s="149" customFormat="1" x14ac:dyDescent="0.35">
      <c r="W141" s="150"/>
      <c r="AB141" s="150"/>
    </row>
    <row r="142" spans="23:28" s="149" customFormat="1" x14ac:dyDescent="0.35">
      <c r="W142" s="150"/>
      <c r="AB142" s="150"/>
    </row>
    <row r="143" spans="23:28" s="149" customFormat="1" x14ac:dyDescent="0.35">
      <c r="W143" s="150"/>
      <c r="AB143" s="150"/>
    </row>
    <row r="144" spans="23:28" s="149" customFormat="1" x14ac:dyDescent="0.35">
      <c r="W144" s="150"/>
      <c r="AB144" s="150"/>
    </row>
    <row r="145" spans="23:28" s="149" customFormat="1" x14ac:dyDescent="0.35">
      <c r="W145" s="150"/>
      <c r="AB145" s="150"/>
    </row>
    <row r="146" spans="23:28" s="149" customFormat="1" x14ac:dyDescent="0.35">
      <c r="W146" s="150"/>
      <c r="AB146" s="150"/>
    </row>
    <row r="147" spans="23:28" s="149" customFormat="1" x14ac:dyDescent="0.35">
      <c r="W147" s="150"/>
      <c r="AB147" s="150"/>
    </row>
    <row r="148" spans="23:28" s="149" customFormat="1" x14ac:dyDescent="0.35">
      <c r="W148" s="150"/>
      <c r="AB148" s="150"/>
    </row>
    <row r="149" spans="23:28" s="149" customFormat="1" x14ac:dyDescent="0.35">
      <c r="W149" s="150"/>
      <c r="AB149" s="150"/>
    </row>
    <row r="150" spans="23:28" s="149" customFormat="1" x14ac:dyDescent="0.35">
      <c r="W150" s="150"/>
      <c r="AB150" s="150"/>
    </row>
    <row r="151" spans="23:28" s="149" customFormat="1" x14ac:dyDescent="0.35">
      <c r="W151" s="150"/>
      <c r="AB151" s="150"/>
    </row>
    <row r="152" spans="23:28" s="149" customFormat="1" x14ac:dyDescent="0.35">
      <c r="W152" s="150"/>
      <c r="AB152" s="150"/>
    </row>
    <row r="153" spans="23:28" s="149" customFormat="1" x14ac:dyDescent="0.35">
      <c r="W153" s="150"/>
      <c r="AB153" s="150"/>
    </row>
    <row r="154" spans="23:28" s="149" customFormat="1" x14ac:dyDescent="0.35">
      <c r="W154" s="150"/>
      <c r="AB154" s="150"/>
    </row>
    <row r="155" spans="23:28" s="149" customFormat="1" x14ac:dyDescent="0.35">
      <c r="W155" s="150"/>
      <c r="AB155" s="150"/>
    </row>
    <row r="156" spans="23:28" s="149" customFormat="1" x14ac:dyDescent="0.35">
      <c r="W156" s="150"/>
      <c r="AB156" s="150"/>
    </row>
    <row r="157" spans="23:28" s="149" customFormat="1" x14ac:dyDescent="0.35">
      <c r="W157" s="150"/>
      <c r="AB157" s="150"/>
    </row>
    <row r="158" spans="23:28" s="149" customFormat="1" x14ac:dyDescent="0.35">
      <c r="W158" s="150"/>
      <c r="AB158" s="150"/>
    </row>
    <row r="159" spans="23:28" s="149" customFormat="1" x14ac:dyDescent="0.35">
      <c r="W159" s="150"/>
      <c r="AB159" s="150"/>
    </row>
    <row r="160" spans="23:28" s="149" customFormat="1" x14ac:dyDescent="0.35">
      <c r="W160" s="150"/>
      <c r="AB160" s="150"/>
    </row>
    <row r="161" spans="23:28" s="149" customFormat="1" x14ac:dyDescent="0.35">
      <c r="W161" s="150"/>
      <c r="AB161" s="150"/>
    </row>
    <row r="162" spans="23:28" s="149" customFormat="1" x14ac:dyDescent="0.35">
      <c r="W162" s="150"/>
      <c r="AB162" s="150"/>
    </row>
    <row r="163" spans="23:28" s="149" customFormat="1" x14ac:dyDescent="0.35">
      <c r="W163" s="150"/>
      <c r="AB163" s="150"/>
    </row>
    <row r="164" spans="23:28" s="149" customFormat="1" x14ac:dyDescent="0.35">
      <c r="W164" s="150"/>
      <c r="AB164" s="150"/>
    </row>
    <row r="165" spans="23:28" s="149" customFormat="1" x14ac:dyDescent="0.35">
      <c r="W165" s="150"/>
      <c r="AB165" s="150"/>
    </row>
    <row r="166" spans="23:28" s="149" customFormat="1" x14ac:dyDescent="0.35">
      <c r="W166" s="150"/>
      <c r="AB166" s="150"/>
    </row>
    <row r="167" spans="23:28" s="149" customFormat="1" x14ac:dyDescent="0.35">
      <c r="W167" s="150"/>
      <c r="AB167" s="150"/>
    </row>
    <row r="168" spans="23:28" s="149" customFormat="1" x14ac:dyDescent="0.35">
      <c r="W168" s="150"/>
      <c r="AB168" s="150"/>
    </row>
    <row r="169" spans="23:28" s="149" customFormat="1" x14ac:dyDescent="0.35">
      <c r="W169" s="150"/>
      <c r="AB169" s="150"/>
    </row>
    <row r="170" spans="23:28" s="149" customFormat="1" x14ac:dyDescent="0.35">
      <c r="W170" s="150"/>
      <c r="AB170" s="150"/>
    </row>
    <row r="171" spans="23:28" s="149" customFormat="1" x14ac:dyDescent="0.35">
      <c r="W171" s="150"/>
      <c r="AB171" s="150"/>
    </row>
    <row r="172" spans="23:28" s="149" customFormat="1" x14ac:dyDescent="0.35">
      <c r="W172" s="150"/>
      <c r="AB172" s="150"/>
    </row>
    <row r="173" spans="23:28" s="149" customFormat="1" x14ac:dyDescent="0.35">
      <c r="W173" s="150"/>
      <c r="AB173" s="150"/>
    </row>
    <row r="174" spans="23:28" s="149" customFormat="1" x14ac:dyDescent="0.35">
      <c r="W174" s="150"/>
      <c r="AB174" s="150"/>
    </row>
    <row r="175" spans="23:28" s="149" customFormat="1" x14ac:dyDescent="0.35">
      <c r="W175" s="150"/>
      <c r="AB175" s="150"/>
    </row>
    <row r="176" spans="23:28" s="149" customFormat="1" x14ac:dyDescent="0.35">
      <c r="W176" s="150"/>
      <c r="AB176" s="150"/>
    </row>
    <row r="177" spans="23:28" s="149" customFormat="1" x14ac:dyDescent="0.35">
      <c r="W177" s="150"/>
      <c r="AB177" s="150"/>
    </row>
    <row r="178" spans="23:28" s="149" customFormat="1" x14ac:dyDescent="0.35">
      <c r="W178" s="150"/>
      <c r="AB178" s="150"/>
    </row>
    <row r="179" spans="23:28" s="149" customFormat="1" x14ac:dyDescent="0.35">
      <c r="W179" s="150"/>
      <c r="AB179" s="150"/>
    </row>
    <row r="180" spans="23:28" s="149" customFormat="1" x14ac:dyDescent="0.35">
      <c r="W180" s="150"/>
      <c r="AB180" s="150"/>
    </row>
    <row r="181" spans="23:28" s="149" customFormat="1" x14ac:dyDescent="0.35">
      <c r="W181" s="150"/>
      <c r="AB181" s="150"/>
    </row>
    <row r="182" spans="23:28" s="149" customFormat="1" x14ac:dyDescent="0.35">
      <c r="W182" s="150"/>
      <c r="AB182" s="150"/>
    </row>
    <row r="183" spans="23:28" s="149" customFormat="1" x14ac:dyDescent="0.35">
      <c r="W183" s="150"/>
      <c r="AB183" s="150"/>
    </row>
    <row r="184" spans="23:28" s="149" customFormat="1" x14ac:dyDescent="0.35">
      <c r="W184" s="150"/>
      <c r="AB184" s="150"/>
    </row>
    <row r="185" spans="23:28" s="149" customFormat="1" x14ac:dyDescent="0.35">
      <c r="W185" s="150"/>
      <c r="AB185" s="150"/>
    </row>
    <row r="186" spans="23:28" s="149" customFormat="1" x14ac:dyDescent="0.35">
      <c r="W186" s="150"/>
      <c r="AB186" s="150"/>
    </row>
    <row r="187" spans="23:28" s="149" customFormat="1" x14ac:dyDescent="0.35">
      <c r="W187" s="150"/>
      <c r="AB187" s="150"/>
    </row>
    <row r="188" spans="23:28" s="149" customFormat="1" x14ac:dyDescent="0.35">
      <c r="W188" s="150"/>
      <c r="AB188" s="150"/>
    </row>
    <row r="189" spans="23:28" s="149" customFormat="1" x14ac:dyDescent="0.35">
      <c r="W189" s="150"/>
      <c r="AB189" s="150"/>
    </row>
    <row r="190" spans="23:28" s="149" customFormat="1" x14ac:dyDescent="0.35">
      <c r="W190" s="150"/>
      <c r="AB190" s="150"/>
    </row>
    <row r="191" spans="23:28" s="149" customFormat="1" x14ac:dyDescent="0.35">
      <c r="W191" s="150"/>
      <c r="AB191" s="150"/>
    </row>
    <row r="192" spans="23:28" s="149" customFormat="1" x14ac:dyDescent="0.35">
      <c r="W192" s="150"/>
      <c r="AB192" s="150"/>
    </row>
    <row r="193" spans="23:28" s="149" customFormat="1" x14ac:dyDescent="0.35">
      <c r="W193" s="150"/>
      <c r="AB193" s="150"/>
    </row>
    <row r="194" spans="23:28" s="149" customFormat="1" x14ac:dyDescent="0.35">
      <c r="W194" s="150"/>
      <c r="AB194" s="150"/>
    </row>
    <row r="195" spans="23:28" s="149" customFormat="1" x14ac:dyDescent="0.35">
      <c r="W195" s="150"/>
      <c r="AB195" s="150"/>
    </row>
    <row r="196" spans="23:28" s="149" customFormat="1" x14ac:dyDescent="0.35">
      <c r="W196" s="150"/>
      <c r="AB196" s="150"/>
    </row>
    <row r="197" spans="23:28" s="149" customFormat="1" x14ac:dyDescent="0.35">
      <c r="W197" s="150"/>
      <c r="AB197" s="150"/>
    </row>
    <row r="198" spans="23:28" s="149" customFormat="1" x14ac:dyDescent="0.35">
      <c r="W198" s="150"/>
      <c r="AB198" s="150"/>
    </row>
    <row r="199" spans="23:28" s="149" customFormat="1" x14ac:dyDescent="0.35">
      <c r="W199" s="150"/>
      <c r="AB199" s="150"/>
    </row>
    <row r="200" spans="23:28" s="149" customFormat="1" x14ac:dyDescent="0.35">
      <c r="W200" s="150"/>
      <c r="AB200" s="150"/>
    </row>
    <row r="201" spans="23:28" s="149" customFormat="1" x14ac:dyDescent="0.35">
      <c r="W201" s="150"/>
      <c r="AB201" s="150"/>
    </row>
    <row r="202" spans="23:28" s="149" customFormat="1" x14ac:dyDescent="0.35">
      <c r="W202" s="150"/>
      <c r="AB202" s="150"/>
    </row>
    <row r="203" spans="23:28" s="149" customFormat="1" x14ac:dyDescent="0.35">
      <c r="W203" s="150"/>
      <c r="AB203" s="150"/>
    </row>
    <row r="204" spans="23:28" s="149" customFormat="1" x14ac:dyDescent="0.35">
      <c r="W204" s="150"/>
      <c r="AB204" s="150"/>
    </row>
    <row r="205" spans="23:28" s="149" customFormat="1" x14ac:dyDescent="0.35">
      <c r="W205" s="150"/>
      <c r="AB205" s="150"/>
    </row>
    <row r="206" spans="23:28" s="149" customFormat="1" x14ac:dyDescent="0.35">
      <c r="W206" s="150"/>
      <c r="AB206" s="150"/>
    </row>
    <row r="207" spans="23:28" s="149" customFormat="1" x14ac:dyDescent="0.35">
      <c r="W207" s="150"/>
      <c r="AB207" s="150"/>
    </row>
    <row r="208" spans="23:28" s="149" customFormat="1" x14ac:dyDescent="0.35">
      <c r="W208" s="150"/>
      <c r="AB208" s="150"/>
    </row>
    <row r="209" spans="23:28" s="149" customFormat="1" x14ac:dyDescent="0.35">
      <c r="W209" s="150"/>
      <c r="AB209" s="150"/>
    </row>
    <row r="210" spans="23:28" s="149" customFormat="1" x14ac:dyDescent="0.35">
      <c r="W210" s="150"/>
      <c r="AB210" s="150"/>
    </row>
    <row r="211" spans="23:28" s="149" customFormat="1" x14ac:dyDescent="0.35">
      <c r="W211" s="150"/>
      <c r="AB211" s="150"/>
    </row>
    <row r="212" spans="23:28" s="149" customFormat="1" x14ac:dyDescent="0.35">
      <c r="W212" s="150"/>
      <c r="AB212" s="150"/>
    </row>
    <row r="213" spans="23:28" s="149" customFormat="1" x14ac:dyDescent="0.35">
      <c r="W213" s="150"/>
      <c r="AB213" s="150"/>
    </row>
    <row r="214" spans="23:28" s="149" customFormat="1" x14ac:dyDescent="0.35">
      <c r="W214" s="150"/>
      <c r="AB214" s="150"/>
    </row>
    <row r="215" spans="23:28" s="149" customFormat="1" x14ac:dyDescent="0.35">
      <c r="W215" s="150"/>
      <c r="AB215" s="150"/>
    </row>
    <row r="216" spans="23:28" s="149" customFormat="1" x14ac:dyDescent="0.35">
      <c r="W216" s="150"/>
      <c r="AB216" s="150"/>
    </row>
    <row r="217" spans="23:28" s="149" customFormat="1" x14ac:dyDescent="0.35">
      <c r="W217" s="150"/>
      <c r="AB217" s="150"/>
    </row>
    <row r="218" spans="23:28" s="149" customFormat="1" x14ac:dyDescent="0.35">
      <c r="W218" s="150"/>
      <c r="AB218" s="150"/>
    </row>
    <row r="219" spans="23:28" s="149" customFormat="1" x14ac:dyDescent="0.35">
      <c r="W219" s="150"/>
      <c r="AB219" s="150"/>
    </row>
    <row r="220" spans="23:28" s="149" customFormat="1" x14ac:dyDescent="0.35">
      <c r="W220" s="150"/>
      <c r="AB220" s="150"/>
    </row>
    <row r="221" spans="23:28" s="149" customFormat="1" x14ac:dyDescent="0.35">
      <c r="W221" s="150"/>
      <c r="AB221" s="150"/>
    </row>
    <row r="222" spans="23:28" s="149" customFormat="1" x14ac:dyDescent="0.35">
      <c r="W222" s="150"/>
      <c r="AB222" s="150"/>
    </row>
    <row r="223" spans="23:28" s="149" customFormat="1" x14ac:dyDescent="0.35">
      <c r="W223" s="150"/>
      <c r="AB223" s="150"/>
    </row>
    <row r="224" spans="23:28" s="149" customFormat="1" x14ac:dyDescent="0.35">
      <c r="W224" s="150"/>
      <c r="AB224" s="150"/>
    </row>
    <row r="225" spans="23:28" s="149" customFormat="1" x14ac:dyDescent="0.35">
      <c r="W225" s="150"/>
      <c r="AB225" s="150"/>
    </row>
    <row r="226" spans="23:28" s="149" customFormat="1" x14ac:dyDescent="0.35">
      <c r="W226" s="150"/>
      <c r="AB226" s="150"/>
    </row>
    <row r="227" spans="23:28" s="149" customFormat="1" x14ac:dyDescent="0.35">
      <c r="W227" s="150"/>
      <c r="AB227" s="150"/>
    </row>
    <row r="228" spans="23:28" s="149" customFormat="1" x14ac:dyDescent="0.35">
      <c r="W228" s="150"/>
      <c r="AB228" s="150"/>
    </row>
    <row r="229" spans="23:28" s="149" customFormat="1" x14ac:dyDescent="0.35">
      <c r="W229" s="150"/>
      <c r="AB229" s="150"/>
    </row>
    <row r="230" spans="23:28" s="149" customFormat="1" x14ac:dyDescent="0.35">
      <c r="W230" s="150"/>
      <c r="AB230" s="150"/>
    </row>
    <row r="231" spans="23:28" s="149" customFormat="1" x14ac:dyDescent="0.35">
      <c r="W231" s="150"/>
      <c r="AB231" s="150"/>
    </row>
    <row r="232" spans="23:28" s="149" customFormat="1" x14ac:dyDescent="0.35">
      <c r="W232" s="150"/>
      <c r="AB232" s="150"/>
    </row>
    <row r="233" spans="23:28" s="149" customFormat="1" x14ac:dyDescent="0.35">
      <c r="W233" s="150"/>
      <c r="AB233" s="150"/>
    </row>
    <row r="234" spans="23:28" s="149" customFormat="1" x14ac:dyDescent="0.35">
      <c r="W234" s="150"/>
      <c r="AB234" s="150"/>
    </row>
    <row r="235" spans="23:28" s="149" customFormat="1" x14ac:dyDescent="0.35">
      <c r="W235" s="150"/>
      <c r="AB235" s="150"/>
    </row>
    <row r="236" spans="23:28" s="149" customFormat="1" x14ac:dyDescent="0.35">
      <c r="W236" s="150"/>
      <c r="AB236" s="150"/>
    </row>
    <row r="237" spans="23:28" s="149" customFormat="1" x14ac:dyDescent="0.35">
      <c r="W237" s="150"/>
      <c r="AB237" s="150"/>
    </row>
    <row r="238" spans="23:28" s="149" customFormat="1" x14ac:dyDescent="0.35">
      <c r="W238" s="150"/>
      <c r="AB238" s="150"/>
    </row>
    <row r="239" spans="23:28" s="149" customFormat="1" x14ac:dyDescent="0.35">
      <c r="W239" s="150"/>
      <c r="AB239" s="150"/>
    </row>
    <row r="240" spans="23:28" s="149" customFormat="1" x14ac:dyDescent="0.35">
      <c r="W240" s="150"/>
      <c r="AB240" s="150"/>
    </row>
    <row r="241" spans="23:28" s="149" customFormat="1" x14ac:dyDescent="0.35">
      <c r="W241" s="150"/>
      <c r="AB241" s="150"/>
    </row>
    <row r="242" spans="23:28" s="149" customFormat="1" x14ac:dyDescent="0.35">
      <c r="W242" s="150"/>
      <c r="AB242" s="150"/>
    </row>
    <row r="243" spans="23:28" s="149" customFormat="1" x14ac:dyDescent="0.35">
      <c r="W243" s="150"/>
      <c r="AB243" s="150"/>
    </row>
    <row r="244" spans="23:28" s="149" customFormat="1" x14ac:dyDescent="0.35">
      <c r="W244" s="150"/>
      <c r="AB244" s="150"/>
    </row>
    <row r="245" spans="23:28" s="149" customFormat="1" x14ac:dyDescent="0.35">
      <c r="W245" s="150"/>
      <c r="AB245" s="150"/>
    </row>
    <row r="246" spans="23:28" s="149" customFormat="1" x14ac:dyDescent="0.35">
      <c r="W246" s="150"/>
      <c r="AB246" s="150"/>
    </row>
    <row r="247" spans="23:28" s="149" customFormat="1" x14ac:dyDescent="0.35">
      <c r="W247" s="150"/>
      <c r="AB247" s="150"/>
    </row>
    <row r="248" spans="23:28" s="149" customFormat="1" x14ac:dyDescent="0.35">
      <c r="W248" s="150"/>
      <c r="AB248" s="150"/>
    </row>
    <row r="249" spans="23:28" s="149" customFormat="1" x14ac:dyDescent="0.35">
      <c r="W249" s="150"/>
      <c r="AB249" s="150"/>
    </row>
    <row r="250" spans="23:28" s="149" customFormat="1" x14ac:dyDescent="0.35">
      <c r="W250" s="150"/>
      <c r="AB250" s="150"/>
    </row>
    <row r="251" spans="23:28" s="149" customFormat="1" x14ac:dyDescent="0.35">
      <c r="W251" s="150"/>
      <c r="AB251" s="150"/>
    </row>
    <row r="252" spans="23:28" s="149" customFormat="1" x14ac:dyDescent="0.35">
      <c r="W252" s="150"/>
      <c r="AB252" s="150"/>
    </row>
    <row r="253" spans="23:28" s="149" customFormat="1" x14ac:dyDescent="0.35">
      <c r="W253" s="150"/>
      <c r="AB253" s="150"/>
    </row>
    <row r="254" spans="23:28" s="149" customFormat="1" x14ac:dyDescent="0.35">
      <c r="W254" s="150"/>
      <c r="AB254" s="150"/>
    </row>
    <row r="255" spans="23:28" s="149" customFormat="1" x14ac:dyDescent="0.35">
      <c r="W255" s="150"/>
      <c r="AB255" s="150"/>
    </row>
    <row r="256" spans="23:28" s="149" customFormat="1" x14ac:dyDescent="0.35">
      <c r="W256" s="150"/>
      <c r="AB256" s="150"/>
    </row>
    <row r="257" spans="23:28" s="149" customFormat="1" x14ac:dyDescent="0.35">
      <c r="W257" s="150"/>
      <c r="AB257" s="150"/>
    </row>
    <row r="258" spans="23:28" s="149" customFormat="1" x14ac:dyDescent="0.35">
      <c r="W258" s="150"/>
      <c r="AB258" s="150"/>
    </row>
    <row r="259" spans="23:28" s="149" customFormat="1" x14ac:dyDescent="0.35">
      <c r="W259" s="150"/>
      <c r="AB259" s="150"/>
    </row>
    <row r="260" spans="23:28" s="149" customFormat="1" x14ac:dyDescent="0.35">
      <c r="W260" s="150"/>
      <c r="AB260" s="150"/>
    </row>
    <row r="261" spans="23:28" s="149" customFormat="1" x14ac:dyDescent="0.35">
      <c r="W261" s="150"/>
      <c r="AB261" s="150"/>
    </row>
    <row r="262" spans="23:28" s="149" customFormat="1" x14ac:dyDescent="0.35">
      <c r="W262" s="150"/>
      <c r="AB262" s="150"/>
    </row>
    <row r="263" spans="23:28" s="149" customFormat="1" x14ac:dyDescent="0.35">
      <c r="W263" s="150"/>
      <c r="AB263" s="150"/>
    </row>
    <row r="264" spans="23:28" s="149" customFormat="1" x14ac:dyDescent="0.35">
      <c r="W264" s="150"/>
      <c r="AB264" s="150"/>
    </row>
    <row r="265" spans="23:28" s="149" customFormat="1" x14ac:dyDescent="0.35">
      <c r="W265" s="150"/>
      <c r="AB265" s="150"/>
    </row>
    <row r="266" spans="23:28" s="149" customFormat="1" x14ac:dyDescent="0.35">
      <c r="W266" s="150"/>
      <c r="AB266" s="150"/>
    </row>
    <row r="267" spans="23:28" s="149" customFormat="1" x14ac:dyDescent="0.35">
      <c r="W267" s="150"/>
      <c r="AB267" s="150"/>
    </row>
    <row r="268" spans="23:28" s="149" customFormat="1" x14ac:dyDescent="0.35">
      <c r="W268" s="150"/>
      <c r="AB268" s="150"/>
    </row>
    <row r="269" spans="23:28" s="149" customFormat="1" x14ac:dyDescent="0.35">
      <c r="W269" s="150"/>
      <c r="AB269" s="150"/>
    </row>
    <row r="270" spans="23:28" s="149" customFormat="1" x14ac:dyDescent="0.35">
      <c r="W270" s="150"/>
      <c r="AB270" s="150"/>
    </row>
    <row r="271" spans="23:28" s="149" customFormat="1" x14ac:dyDescent="0.35">
      <c r="W271" s="150"/>
      <c r="AB271" s="150"/>
    </row>
    <row r="272" spans="23:28" s="149" customFormat="1" x14ac:dyDescent="0.35">
      <c r="W272" s="150"/>
      <c r="AB272" s="150"/>
    </row>
    <row r="273" spans="23:28" s="149" customFormat="1" x14ac:dyDescent="0.35">
      <c r="W273" s="150"/>
      <c r="AB273" s="150"/>
    </row>
    <row r="274" spans="23:28" s="149" customFormat="1" x14ac:dyDescent="0.35">
      <c r="W274" s="150"/>
      <c r="AB274" s="150"/>
    </row>
    <row r="275" spans="23:28" s="149" customFormat="1" x14ac:dyDescent="0.35">
      <c r="W275" s="150"/>
      <c r="AB275" s="150"/>
    </row>
    <row r="276" spans="23:28" s="149" customFormat="1" x14ac:dyDescent="0.35">
      <c r="W276" s="150"/>
      <c r="AB276" s="150"/>
    </row>
    <row r="277" spans="23:28" s="149" customFormat="1" x14ac:dyDescent="0.35">
      <c r="W277" s="150"/>
      <c r="AB277" s="150"/>
    </row>
    <row r="278" spans="23:28" s="149" customFormat="1" x14ac:dyDescent="0.35">
      <c r="W278" s="150"/>
      <c r="AB278" s="150"/>
    </row>
    <row r="279" spans="23:28" s="149" customFormat="1" x14ac:dyDescent="0.35">
      <c r="W279" s="150"/>
      <c r="AB279" s="150"/>
    </row>
    <row r="280" spans="23:28" s="149" customFormat="1" x14ac:dyDescent="0.35">
      <c r="W280" s="150"/>
      <c r="AB280" s="150"/>
    </row>
    <row r="281" spans="23:28" s="149" customFormat="1" x14ac:dyDescent="0.35">
      <c r="W281" s="150"/>
      <c r="AB281" s="150"/>
    </row>
  </sheetData>
  <mergeCells count="9">
    <mergeCell ref="X1:X2"/>
    <mergeCell ref="AC1:AC2"/>
    <mergeCell ref="A1:A2"/>
    <mergeCell ref="M1:P1"/>
    <mergeCell ref="Q1:S1"/>
    <mergeCell ref="H1:L1"/>
    <mergeCell ref="B1:G1"/>
    <mergeCell ref="T1:W1"/>
    <mergeCell ref="Y1:AB1"/>
  </mergeCells>
  <conditionalFormatting sqref="W3:W18">
    <cfRule type="colorScale" priority="22">
      <colorScale>
        <cfvo type="percent" val="0.3"/>
        <cfvo type="percent" val="0.3"/>
        <color rgb="FF8BE45E"/>
        <color rgb="FFFF0000"/>
      </colorScale>
    </cfRule>
    <cfRule type="colorScale" priority="21">
      <colorScale>
        <cfvo type="percent" val="0.3"/>
        <cfvo type="percent" val="0.3"/>
        <color rgb="FFFF7128"/>
        <color rgb="FF8BE45E"/>
      </colorScale>
    </cfRule>
  </conditionalFormatting>
  <conditionalFormatting sqref="W3:W33">
    <cfRule type="colorScale" priority="20">
      <colorScale>
        <cfvo type="percent" val="0.3"/>
        <cfvo type="percent" val="0.3"/>
        <color rgb="FFFF7128"/>
        <color rgb="FF8BE45E"/>
      </colorScale>
    </cfRule>
  </conditionalFormatting>
  <conditionalFormatting sqref="AB3:AB18">
    <cfRule type="colorScale" priority="17">
      <colorScale>
        <cfvo type="percent" val="0.3"/>
        <cfvo type="percent" val="0.3"/>
        <color rgb="FFFF7128"/>
        <color rgb="FF8BE45E"/>
      </colorScale>
    </cfRule>
    <cfRule type="colorScale" priority="18">
      <colorScale>
        <cfvo type="percent" val="0.3"/>
        <cfvo type="percent" val="0.3"/>
        <color rgb="FF8BE45E"/>
        <color rgb="FFFF0000"/>
      </colorScale>
    </cfRule>
  </conditionalFormatting>
  <conditionalFormatting sqref="AB3:AB32">
    <cfRule type="colorScale" priority="16">
      <colorScale>
        <cfvo type="percent" val="0.3"/>
        <cfvo type="percent" val="0.3"/>
        <color rgb="FFFF7128"/>
        <color rgb="FF8BE45E"/>
      </colorScale>
    </cfRule>
  </conditionalFormatting>
  <conditionalFormatting sqref="AA16:AA32">
    <cfRule type="cellIs" dxfId="7" priority="12" operator="between">
      <formula>-0.301</formula>
      <formula>-100</formula>
    </cfRule>
    <cfRule type="cellIs" dxfId="6" priority="13" operator="between">
      <formula>0</formula>
      <formula>-0.3</formula>
    </cfRule>
    <cfRule type="cellIs" dxfId="5" priority="14" operator="between">
      <formula>0%</formula>
      <formula>100%</formula>
    </cfRule>
  </conditionalFormatting>
  <conditionalFormatting sqref="AA3:AA15">
    <cfRule type="cellIs" dxfId="4" priority="7" operator="between">
      <formula>0</formula>
      <formula>100</formula>
    </cfRule>
    <cfRule type="cellIs" dxfId="3" priority="5" operator="between">
      <formula>0</formula>
      <formula>-0.29999999999</formula>
    </cfRule>
  </conditionalFormatting>
  <conditionalFormatting sqref="AA3:AA15">
    <cfRule type="cellIs" dxfId="2" priority="6" operator="between">
      <formula>-0.3</formula>
      <formula>-100</formula>
    </cfRule>
  </conditionalFormatting>
  <conditionalFormatting sqref="V3:V33">
    <cfRule type="cellIs" dxfId="1" priority="2" operator="lessThanOrEqual">
      <formula>$M$36</formula>
    </cfRule>
    <cfRule type="cellIs" dxfId="0" priority="1" operator="greaterThan">
      <formula>$M$37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04D84-9338-4DCB-AA11-10BF3208C1C0}">
  <dimension ref="A1:AC49"/>
  <sheetViews>
    <sheetView zoomScale="85" zoomScaleNormal="85" workbookViewId="0">
      <pane xSplit="1" ySplit="1" topLeftCell="T2" activePane="bottomRight" state="frozen"/>
      <selection activeCell="F29" sqref="F29"/>
      <selection pane="topRight" activeCell="F29" sqref="F29"/>
      <selection pane="bottomLeft" activeCell="F29" sqref="F29"/>
      <selection pane="bottomRight" activeCell="V6" sqref="V6"/>
    </sheetView>
  </sheetViews>
  <sheetFormatPr baseColWidth="10" defaultColWidth="9.1796875" defaultRowHeight="15.5" x14ac:dyDescent="0.35"/>
  <cols>
    <col min="1" max="1" width="16.1796875" style="1" customWidth="1"/>
    <col min="2" max="2" width="13.1796875" style="1" customWidth="1"/>
    <col min="3" max="3" width="13.54296875" style="1" customWidth="1"/>
    <col min="4" max="4" width="12.54296875" style="1" customWidth="1"/>
    <col min="5" max="5" width="14.1796875" style="1" customWidth="1"/>
    <col min="6" max="6" width="15.453125" style="1" customWidth="1"/>
    <col min="7" max="7" width="16.453125" style="1" customWidth="1"/>
    <col min="8" max="8" width="15.54296875" style="1" customWidth="1"/>
    <col min="9" max="9" width="19.54296875" style="1" customWidth="1"/>
    <col min="10" max="10" width="10.81640625" style="1" customWidth="1"/>
    <col min="11" max="11" width="18.81640625" style="1" customWidth="1"/>
    <col min="12" max="12" width="15.453125" style="1" customWidth="1"/>
    <col min="13" max="13" width="18.1796875" style="1" bestFit="1" customWidth="1"/>
    <col min="14" max="14" width="16.453125" style="1" bestFit="1" customWidth="1"/>
    <col min="15" max="15" width="19.54296875" style="1" customWidth="1"/>
    <col min="16" max="16" width="14.1796875" style="1" customWidth="1"/>
    <col min="17" max="17" width="15.54296875" style="1" customWidth="1"/>
    <col min="18" max="18" width="14.1796875" style="1" customWidth="1"/>
    <col min="19" max="19" width="10.81640625" style="1" customWidth="1"/>
    <col min="20" max="20" width="14.54296875" style="1" customWidth="1"/>
    <col min="21" max="22" width="11.54296875" style="1" customWidth="1"/>
    <col min="23" max="23" width="11.54296875" style="113" customWidth="1"/>
    <col min="24" max="24" width="41.26953125" style="1" customWidth="1"/>
    <col min="25" max="25" width="13.1796875" style="1" customWidth="1"/>
    <col min="26" max="27" width="12" style="1" customWidth="1"/>
    <col min="28" max="28" width="11.54296875" style="113" customWidth="1"/>
    <col min="29" max="29" width="40.453125" style="1" customWidth="1"/>
    <col min="30" max="16384" width="9.1796875" style="1"/>
  </cols>
  <sheetData>
    <row r="1" spans="1:29" s="72" customFormat="1" ht="26.25" customHeight="1" thickBot="1" x14ac:dyDescent="0.4">
      <c r="A1" s="126" t="s">
        <v>0</v>
      </c>
      <c r="B1" s="136" t="s">
        <v>18</v>
      </c>
      <c r="C1" s="137"/>
      <c r="D1" s="137"/>
      <c r="E1" s="137"/>
      <c r="F1" s="137"/>
      <c r="G1" s="138"/>
      <c r="H1" s="134" t="s">
        <v>19</v>
      </c>
      <c r="I1" s="134"/>
      <c r="J1" s="134"/>
      <c r="K1" s="134"/>
      <c r="L1" s="135"/>
      <c r="M1" s="128" t="s">
        <v>17</v>
      </c>
      <c r="N1" s="129"/>
      <c r="O1" s="129"/>
      <c r="P1" s="130"/>
      <c r="Q1" s="131" t="s">
        <v>16</v>
      </c>
      <c r="R1" s="132"/>
      <c r="S1" s="133"/>
      <c r="T1" s="139" t="s">
        <v>15</v>
      </c>
      <c r="U1" s="140"/>
      <c r="V1" s="140"/>
      <c r="W1" s="141"/>
      <c r="X1" s="124" t="s">
        <v>25</v>
      </c>
      <c r="Y1" s="142" t="s">
        <v>14</v>
      </c>
      <c r="Z1" s="143"/>
      <c r="AA1" s="143"/>
      <c r="AB1" s="144"/>
      <c r="AC1" s="124" t="s">
        <v>24</v>
      </c>
    </row>
    <row r="2" spans="1:29" ht="48" customHeight="1" thickBot="1" x14ac:dyDescent="0.4">
      <c r="A2" s="127"/>
      <c r="B2" s="98" t="s">
        <v>1</v>
      </c>
      <c r="C2" s="73" t="s">
        <v>3</v>
      </c>
      <c r="D2" s="73" t="s">
        <v>6</v>
      </c>
      <c r="E2" s="73" t="s">
        <v>7</v>
      </c>
      <c r="F2" s="73" t="s">
        <v>21</v>
      </c>
      <c r="G2" s="99" t="s">
        <v>5</v>
      </c>
      <c r="H2" s="92" t="s">
        <v>8</v>
      </c>
      <c r="I2" s="82" t="s">
        <v>9</v>
      </c>
      <c r="J2" s="82" t="s">
        <v>10</v>
      </c>
      <c r="K2" s="82" t="s">
        <v>21</v>
      </c>
      <c r="L2" s="84" t="s">
        <v>5</v>
      </c>
      <c r="M2" s="44" t="s">
        <v>2</v>
      </c>
      <c r="N2" s="34" t="s">
        <v>4</v>
      </c>
      <c r="O2" s="34" t="s">
        <v>6</v>
      </c>
      <c r="P2" s="65" t="s">
        <v>7</v>
      </c>
      <c r="Q2" s="47" t="s">
        <v>8</v>
      </c>
      <c r="R2" s="66" t="s">
        <v>9</v>
      </c>
      <c r="S2" s="48" t="s">
        <v>10</v>
      </c>
      <c r="T2" s="120" t="s">
        <v>11</v>
      </c>
      <c r="U2" s="121" t="s">
        <v>29</v>
      </c>
      <c r="V2" s="121" t="s">
        <v>30</v>
      </c>
      <c r="W2" s="110" t="s">
        <v>23</v>
      </c>
      <c r="X2" s="125"/>
      <c r="Y2" s="122" t="s">
        <v>12</v>
      </c>
      <c r="Z2" s="123" t="s">
        <v>13</v>
      </c>
      <c r="AA2" s="108" t="s">
        <v>22</v>
      </c>
      <c r="AB2" s="110" t="s">
        <v>23</v>
      </c>
      <c r="AC2" s="125"/>
    </row>
    <row r="3" spans="1:29" x14ac:dyDescent="0.35">
      <c r="A3" s="89">
        <v>44713</v>
      </c>
      <c r="B3" s="100">
        <v>2650.3</v>
      </c>
      <c r="C3" s="97">
        <v>49443</v>
      </c>
      <c r="D3" s="21">
        <v>836.47</v>
      </c>
      <c r="E3" s="21">
        <v>28.2</v>
      </c>
      <c r="F3" s="21"/>
      <c r="G3" s="101"/>
      <c r="H3" s="74">
        <v>48926</v>
      </c>
      <c r="I3" s="42">
        <v>845.3</v>
      </c>
      <c r="J3" s="83"/>
      <c r="K3" s="83"/>
      <c r="L3" s="39"/>
      <c r="M3" s="67">
        <v>2652</v>
      </c>
      <c r="N3" s="24">
        <v>49467</v>
      </c>
      <c r="O3" s="32">
        <v>835.9</v>
      </c>
      <c r="P3" s="33">
        <v>28.8</v>
      </c>
      <c r="Q3" s="36">
        <v>48927</v>
      </c>
      <c r="R3" s="43">
        <v>845.12</v>
      </c>
      <c r="S3" s="39"/>
      <c r="T3" s="71">
        <f>C3+G3-F3</f>
        <v>49443</v>
      </c>
      <c r="U3" s="45">
        <f>N3-T3</f>
        <v>24</v>
      </c>
      <c r="V3" s="119">
        <f>U3/N3</f>
        <v>4.8517193280368733E-4</v>
      </c>
      <c r="W3" s="111"/>
      <c r="X3" s="51" t="s">
        <v>26</v>
      </c>
      <c r="Y3" s="68">
        <f>H3+L3-K3</f>
        <v>48926</v>
      </c>
      <c r="Z3" s="49">
        <f t="shared" ref="Z3:Z32" si="0">Q3-Y3</f>
        <v>1</v>
      </c>
      <c r="AA3" s="119">
        <f>Z3/Q3</f>
        <v>2.0438612626974883E-5</v>
      </c>
      <c r="AB3" s="111"/>
      <c r="AC3" s="51" t="s">
        <v>26</v>
      </c>
    </row>
    <row r="4" spans="1:29" x14ac:dyDescent="0.35">
      <c r="A4" s="90">
        <v>44714</v>
      </c>
      <c r="B4" s="100">
        <v>2652</v>
      </c>
      <c r="C4" s="97">
        <v>49467</v>
      </c>
      <c r="D4" s="21">
        <v>835.9</v>
      </c>
      <c r="E4" s="21">
        <v>28.8</v>
      </c>
      <c r="F4" s="21"/>
      <c r="G4" s="101"/>
      <c r="H4" s="74">
        <v>48927</v>
      </c>
      <c r="I4" s="38">
        <v>845.12</v>
      </c>
      <c r="J4" s="83"/>
      <c r="K4" s="83"/>
      <c r="L4" s="39"/>
      <c r="M4" s="67">
        <v>2653.6</v>
      </c>
      <c r="N4" s="24">
        <v>49489</v>
      </c>
      <c r="O4" s="21">
        <v>835.62</v>
      </c>
      <c r="P4" s="29">
        <v>29.3</v>
      </c>
      <c r="Q4" s="37">
        <v>48928</v>
      </c>
      <c r="R4" s="38">
        <v>845.21</v>
      </c>
      <c r="S4" s="39"/>
      <c r="T4" s="71">
        <f t="shared" ref="T4:T32" si="1">C4+G4-F4</f>
        <v>49467</v>
      </c>
      <c r="U4" s="46">
        <f t="shared" ref="U4:U22" si="2">N4-T4</f>
        <v>22</v>
      </c>
      <c r="V4" s="119">
        <f t="shared" ref="V4:V33" si="3">U4/N4</f>
        <v>4.4454323182929539E-4</v>
      </c>
      <c r="W4" s="111"/>
      <c r="X4" s="51" t="s">
        <v>26</v>
      </c>
      <c r="Y4" s="69">
        <f t="shared" ref="Y4:Y32" si="4">H4+L4-K4</f>
        <v>48927</v>
      </c>
      <c r="Z4" s="50">
        <f t="shared" si="0"/>
        <v>1</v>
      </c>
      <c r="AA4" s="119">
        <f t="shared" ref="AA4:AA32" si="5">Z4/Q4</f>
        <v>2.0438194898626555E-5</v>
      </c>
      <c r="AB4" s="111"/>
      <c r="AC4" s="51" t="s">
        <v>26</v>
      </c>
    </row>
    <row r="5" spans="1:29" x14ac:dyDescent="0.35">
      <c r="A5" s="90">
        <v>44715</v>
      </c>
      <c r="B5" s="100">
        <v>2653.6</v>
      </c>
      <c r="C5" s="97">
        <v>49489</v>
      </c>
      <c r="D5" s="21">
        <v>835.62</v>
      </c>
      <c r="E5" s="21">
        <v>29.3</v>
      </c>
      <c r="F5" s="21"/>
      <c r="G5" s="101"/>
      <c r="H5" s="74">
        <v>48928</v>
      </c>
      <c r="I5" s="38">
        <v>845.21</v>
      </c>
      <c r="J5" s="83"/>
      <c r="K5" s="83"/>
      <c r="L5" s="39"/>
      <c r="M5" s="67">
        <v>2649.5</v>
      </c>
      <c r="N5" s="24">
        <v>49432</v>
      </c>
      <c r="O5" s="21">
        <v>837.3</v>
      </c>
      <c r="P5" s="29">
        <v>28</v>
      </c>
      <c r="Q5" s="37">
        <v>48960</v>
      </c>
      <c r="R5" s="38">
        <v>856.74</v>
      </c>
      <c r="S5" s="39"/>
      <c r="T5" s="71">
        <f t="shared" si="1"/>
        <v>49489</v>
      </c>
      <c r="U5" s="46">
        <f t="shared" si="2"/>
        <v>-57</v>
      </c>
      <c r="V5" s="119">
        <f t="shared" si="3"/>
        <v>-1.1530992069914226E-3</v>
      </c>
      <c r="W5" s="111"/>
      <c r="X5" s="51" t="s">
        <v>26</v>
      </c>
      <c r="Y5" s="69">
        <f t="shared" si="4"/>
        <v>48928</v>
      </c>
      <c r="Z5" s="50">
        <f t="shared" si="0"/>
        <v>32</v>
      </c>
      <c r="AA5" s="119">
        <f t="shared" si="5"/>
        <v>6.5359477124183002E-4</v>
      </c>
      <c r="AB5" s="111"/>
      <c r="AC5" s="51" t="s">
        <v>26</v>
      </c>
    </row>
    <row r="6" spans="1:29" x14ac:dyDescent="0.35">
      <c r="A6" s="90">
        <v>44716</v>
      </c>
      <c r="B6" s="100">
        <v>2649.5</v>
      </c>
      <c r="C6" s="97">
        <v>49432</v>
      </c>
      <c r="D6" s="21">
        <v>837.3</v>
      </c>
      <c r="E6" s="21">
        <v>28</v>
      </c>
      <c r="F6" s="21"/>
      <c r="G6" s="101"/>
      <c r="H6" s="74">
        <v>48960</v>
      </c>
      <c r="I6" s="38">
        <v>856.74</v>
      </c>
      <c r="J6" s="83"/>
      <c r="K6" s="83"/>
      <c r="L6" s="39"/>
      <c r="M6" s="67">
        <v>2649.4</v>
      </c>
      <c r="N6" s="24">
        <v>49431</v>
      </c>
      <c r="O6" s="21">
        <v>837.15</v>
      </c>
      <c r="P6" s="29">
        <v>28</v>
      </c>
      <c r="Q6" s="37">
        <v>48947</v>
      </c>
      <c r="R6" s="38">
        <v>845.42</v>
      </c>
      <c r="S6" s="39"/>
      <c r="T6" s="71">
        <f t="shared" si="1"/>
        <v>49432</v>
      </c>
      <c r="U6" s="46">
        <f t="shared" si="2"/>
        <v>-1</v>
      </c>
      <c r="V6" s="119">
        <f t="shared" si="3"/>
        <v>-2.0230219902490339E-5</v>
      </c>
      <c r="W6" s="111"/>
      <c r="X6" s="51" t="s">
        <v>26</v>
      </c>
      <c r="Y6" s="69">
        <f t="shared" si="4"/>
        <v>48960</v>
      </c>
      <c r="Z6" s="50">
        <f t="shared" si="0"/>
        <v>-13</v>
      </c>
      <c r="AA6" s="119">
        <f t="shared" si="5"/>
        <v>-2.6559339693954688E-4</v>
      </c>
      <c r="AB6" s="111"/>
      <c r="AC6" s="51" t="s">
        <v>26</v>
      </c>
    </row>
    <row r="7" spans="1:29" x14ac:dyDescent="0.35">
      <c r="A7" s="90">
        <v>44717</v>
      </c>
      <c r="B7" s="100">
        <v>2649.4</v>
      </c>
      <c r="C7" s="97">
        <v>49431</v>
      </c>
      <c r="D7" s="21">
        <v>837.15</v>
      </c>
      <c r="E7" s="21">
        <v>28</v>
      </c>
      <c r="F7" s="21"/>
      <c r="G7" s="101"/>
      <c r="H7" s="74">
        <v>48947</v>
      </c>
      <c r="I7" s="38">
        <v>845.42</v>
      </c>
      <c r="J7" s="83"/>
      <c r="K7" s="83"/>
      <c r="L7" s="39"/>
      <c r="M7" s="67">
        <v>2650.4</v>
      </c>
      <c r="N7" s="24">
        <v>49445</v>
      </c>
      <c r="O7" s="21">
        <v>836.62</v>
      </c>
      <c r="P7" s="29">
        <v>28.4</v>
      </c>
      <c r="Q7" s="37">
        <v>48938</v>
      </c>
      <c r="R7" s="38">
        <v>845.29</v>
      </c>
      <c r="S7" s="39"/>
      <c r="T7" s="71">
        <f t="shared" si="1"/>
        <v>49431</v>
      </c>
      <c r="U7" s="46">
        <f t="shared" si="2"/>
        <v>14</v>
      </c>
      <c r="V7" s="119">
        <f t="shared" si="3"/>
        <v>2.8314288603498839E-4</v>
      </c>
      <c r="W7" s="111"/>
      <c r="X7" s="51" t="s">
        <v>26</v>
      </c>
      <c r="Y7" s="69">
        <f t="shared" si="4"/>
        <v>48947</v>
      </c>
      <c r="Z7" s="50">
        <f t="shared" si="0"/>
        <v>-9</v>
      </c>
      <c r="AA7" s="119">
        <f t="shared" si="5"/>
        <v>-1.8390616698679962E-4</v>
      </c>
      <c r="AB7" s="111"/>
      <c r="AC7" s="51" t="s">
        <v>26</v>
      </c>
    </row>
    <row r="8" spans="1:29" x14ac:dyDescent="0.35">
      <c r="A8" s="90">
        <v>44718</v>
      </c>
      <c r="B8" s="100">
        <v>2650.4</v>
      </c>
      <c r="C8" s="97">
        <v>49445</v>
      </c>
      <c r="D8" s="21">
        <v>836.62</v>
      </c>
      <c r="E8" s="21">
        <v>28.4</v>
      </c>
      <c r="F8" s="21"/>
      <c r="G8" s="101"/>
      <c r="H8" s="74">
        <v>48938</v>
      </c>
      <c r="I8" s="38">
        <v>845.29</v>
      </c>
      <c r="J8" s="83"/>
      <c r="K8" s="83"/>
      <c r="L8" s="39"/>
      <c r="M8" s="67">
        <v>2647.7</v>
      </c>
      <c r="N8" s="24">
        <v>49406</v>
      </c>
      <c r="O8" s="21">
        <v>837.74</v>
      </c>
      <c r="P8" s="29">
        <v>27.4</v>
      </c>
      <c r="Q8" s="37">
        <v>48949</v>
      </c>
      <c r="R8" s="38">
        <v>845.57</v>
      </c>
      <c r="S8" s="39"/>
      <c r="T8" s="71">
        <f t="shared" si="1"/>
        <v>49445</v>
      </c>
      <c r="U8" s="46">
        <f t="shared" si="2"/>
        <v>-39</v>
      </c>
      <c r="V8" s="119">
        <f t="shared" si="3"/>
        <v>-7.8937780836335668E-4</v>
      </c>
      <c r="W8" s="111"/>
      <c r="X8" s="51" t="s">
        <v>26</v>
      </c>
      <c r="Y8" s="69">
        <f t="shared" si="4"/>
        <v>48938</v>
      </c>
      <c r="Z8" s="50">
        <f t="shared" si="0"/>
        <v>11</v>
      </c>
      <c r="AA8" s="119">
        <f t="shared" si="5"/>
        <v>2.2472369200596538E-4</v>
      </c>
      <c r="AB8" s="111"/>
      <c r="AC8" s="51" t="s">
        <v>26</v>
      </c>
    </row>
    <row r="9" spans="1:29" x14ac:dyDescent="0.35">
      <c r="A9" s="90">
        <v>44719</v>
      </c>
      <c r="B9" s="100">
        <v>2647.7</v>
      </c>
      <c r="C9" s="97">
        <v>49406</v>
      </c>
      <c r="D9" s="21">
        <v>837.74</v>
      </c>
      <c r="E9" s="21">
        <v>27.4</v>
      </c>
      <c r="F9" s="21"/>
      <c r="G9" s="101"/>
      <c r="H9" s="74">
        <v>48949</v>
      </c>
      <c r="I9" s="38">
        <v>845.57</v>
      </c>
      <c r="J9" s="83"/>
      <c r="K9" s="83"/>
      <c r="L9" s="39"/>
      <c r="M9" s="67">
        <v>2647.4</v>
      </c>
      <c r="N9" s="24">
        <v>49403</v>
      </c>
      <c r="O9" s="21">
        <v>837.36</v>
      </c>
      <c r="P9" s="29">
        <v>27.4</v>
      </c>
      <c r="Q9" s="37">
        <v>48934</v>
      </c>
      <c r="R9" s="38">
        <v>845.39</v>
      </c>
      <c r="S9" s="39"/>
      <c r="T9" s="71">
        <f t="shared" si="1"/>
        <v>49406</v>
      </c>
      <c r="U9" s="46">
        <f t="shared" si="2"/>
        <v>-3</v>
      </c>
      <c r="V9" s="119">
        <f t="shared" si="3"/>
        <v>-6.072505718276218E-5</v>
      </c>
      <c r="W9" s="111"/>
      <c r="X9" s="51" t="s">
        <v>26</v>
      </c>
      <c r="Y9" s="69">
        <f t="shared" si="4"/>
        <v>48949</v>
      </c>
      <c r="Z9" s="50">
        <f t="shared" si="0"/>
        <v>-15</v>
      </c>
      <c r="AA9" s="119">
        <f t="shared" si="5"/>
        <v>-3.0653533330608573E-4</v>
      </c>
      <c r="AB9" s="111"/>
      <c r="AC9" s="51" t="s">
        <v>26</v>
      </c>
    </row>
    <row r="10" spans="1:29" x14ac:dyDescent="0.35">
      <c r="A10" s="90">
        <v>44720</v>
      </c>
      <c r="B10" s="100">
        <v>2647.4</v>
      </c>
      <c r="C10" s="97">
        <v>49403</v>
      </c>
      <c r="D10" s="21">
        <v>837.36</v>
      </c>
      <c r="E10" s="21">
        <v>27.4</v>
      </c>
      <c r="F10" s="21"/>
      <c r="G10" s="101"/>
      <c r="H10" s="74">
        <v>48934</v>
      </c>
      <c r="I10" s="38">
        <v>845.39</v>
      </c>
      <c r="J10" s="83"/>
      <c r="K10" s="83"/>
      <c r="L10" s="39"/>
      <c r="M10" s="67">
        <v>2648</v>
      </c>
      <c r="N10" s="24">
        <v>49411</v>
      </c>
      <c r="O10" s="21">
        <v>836.7</v>
      </c>
      <c r="P10" s="29">
        <v>27.6</v>
      </c>
      <c r="Q10" s="37">
        <v>48924</v>
      </c>
      <c r="R10" s="38">
        <v>845.03</v>
      </c>
      <c r="S10" s="39"/>
      <c r="T10" s="71">
        <f t="shared" si="1"/>
        <v>49403</v>
      </c>
      <c r="U10" s="46">
        <f t="shared" si="2"/>
        <v>8</v>
      </c>
      <c r="V10" s="119">
        <f t="shared" si="3"/>
        <v>1.6190726761247497E-4</v>
      </c>
      <c r="W10" s="111"/>
      <c r="X10" s="51" t="s">
        <v>26</v>
      </c>
      <c r="Y10" s="69">
        <f t="shared" si="4"/>
        <v>48934</v>
      </c>
      <c r="Z10" s="50">
        <f t="shared" si="0"/>
        <v>-10</v>
      </c>
      <c r="AA10" s="119">
        <f t="shared" si="5"/>
        <v>-2.0439865914479601E-4</v>
      </c>
      <c r="AB10" s="111"/>
      <c r="AC10" s="51" t="s">
        <v>26</v>
      </c>
    </row>
    <row r="11" spans="1:29" x14ac:dyDescent="0.35">
      <c r="A11" s="90">
        <v>44721</v>
      </c>
      <c r="B11" s="100">
        <v>2648</v>
      </c>
      <c r="C11" s="97">
        <v>49411</v>
      </c>
      <c r="D11" s="21">
        <v>836.7</v>
      </c>
      <c r="E11" s="21">
        <v>27.6</v>
      </c>
      <c r="F11" s="21"/>
      <c r="G11" s="101"/>
      <c r="H11" s="74">
        <v>48924</v>
      </c>
      <c r="I11" s="38">
        <v>845.03</v>
      </c>
      <c r="J11" s="83"/>
      <c r="K11" s="83"/>
      <c r="L11" s="39"/>
      <c r="M11" s="67">
        <v>2649.9</v>
      </c>
      <c r="N11" s="24">
        <v>49438</v>
      </c>
      <c r="O11" s="21">
        <v>836.43</v>
      </c>
      <c r="P11" s="29">
        <v>28.2</v>
      </c>
      <c r="Q11" s="37">
        <v>48924</v>
      </c>
      <c r="R11" s="38">
        <v>845.23</v>
      </c>
      <c r="S11" s="39"/>
      <c r="T11" s="71">
        <f t="shared" si="1"/>
        <v>49411</v>
      </c>
      <c r="U11" s="46">
        <f t="shared" si="2"/>
        <v>27</v>
      </c>
      <c r="V11" s="119">
        <f t="shared" si="3"/>
        <v>5.4613859783971843E-4</v>
      </c>
      <c r="W11" s="111"/>
      <c r="X11" s="51" t="s">
        <v>26</v>
      </c>
      <c r="Y11" s="69">
        <f t="shared" si="4"/>
        <v>48924</v>
      </c>
      <c r="Z11" s="50">
        <f t="shared" si="0"/>
        <v>0</v>
      </c>
      <c r="AA11" s="119">
        <f t="shared" si="5"/>
        <v>0</v>
      </c>
      <c r="AB11" s="111"/>
      <c r="AC11" s="51" t="s">
        <v>26</v>
      </c>
    </row>
    <row r="12" spans="1:29" x14ac:dyDescent="0.35">
      <c r="A12" s="90">
        <v>44722</v>
      </c>
      <c r="B12" s="100">
        <v>2649.9</v>
      </c>
      <c r="C12" s="97">
        <v>49438</v>
      </c>
      <c r="D12" s="21">
        <v>836.43</v>
      </c>
      <c r="E12" s="21">
        <v>28.2</v>
      </c>
      <c r="F12" s="21"/>
      <c r="G12" s="101"/>
      <c r="H12" s="74">
        <v>48924</v>
      </c>
      <c r="I12" s="38">
        <v>845.23</v>
      </c>
      <c r="J12" s="83"/>
      <c r="K12" s="83"/>
      <c r="L12" s="39"/>
      <c r="M12" s="67">
        <v>2650.8</v>
      </c>
      <c r="N12" s="24">
        <v>49450</v>
      </c>
      <c r="O12" s="21">
        <v>835.86</v>
      </c>
      <c r="P12" s="29">
        <v>28.5</v>
      </c>
      <c r="Q12" s="37">
        <v>48924</v>
      </c>
      <c r="R12" s="38">
        <v>844.84</v>
      </c>
      <c r="S12" s="39"/>
      <c r="T12" s="71">
        <f t="shared" si="1"/>
        <v>49438</v>
      </c>
      <c r="U12" s="46">
        <f t="shared" si="2"/>
        <v>12</v>
      </c>
      <c r="V12" s="119">
        <f t="shared" si="3"/>
        <v>2.4266936299292214E-4</v>
      </c>
      <c r="W12" s="111"/>
      <c r="X12" s="51" t="s">
        <v>26</v>
      </c>
      <c r="Y12" s="69">
        <f t="shared" si="4"/>
        <v>48924</v>
      </c>
      <c r="Z12" s="50">
        <f t="shared" si="0"/>
        <v>0</v>
      </c>
      <c r="AA12" s="119">
        <f t="shared" si="5"/>
        <v>0</v>
      </c>
      <c r="AB12" s="111"/>
      <c r="AC12" s="51" t="s">
        <v>26</v>
      </c>
    </row>
    <row r="13" spans="1:29" x14ac:dyDescent="0.35">
      <c r="A13" s="90">
        <v>44723</v>
      </c>
      <c r="B13" s="100">
        <v>2650.8</v>
      </c>
      <c r="C13" s="97">
        <v>49450</v>
      </c>
      <c r="D13" s="21">
        <v>835.86</v>
      </c>
      <c r="E13" s="21">
        <v>28.5</v>
      </c>
      <c r="F13" s="21"/>
      <c r="G13" s="101"/>
      <c r="H13" s="74">
        <v>48924</v>
      </c>
      <c r="I13" s="38">
        <v>844.84</v>
      </c>
      <c r="J13" s="83"/>
      <c r="K13" s="83"/>
      <c r="L13" s="39"/>
      <c r="M13" s="67">
        <v>2650.3</v>
      </c>
      <c r="N13" s="24">
        <v>49443</v>
      </c>
      <c r="O13" s="21">
        <v>836.17</v>
      </c>
      <c r="P13" s="29">
        <v>28.3</v>
      </c>
      <c r="Q13" s="37">
        <v>48923</v>
      </c>
      <c r="R13" s="38">
        <v>845.05</v>
      </c>
      <c r="S13" s="39"/>
      <c r="T13" s="71">
        <f t="shared" si="1"/>
        <v>49450</v>
      </c>
      <c r="U13" s="46">
        <f t="shared" si="2"/>
        <v>-7</v>
      </c>
      <c r="V13" s="119">
        <f t="shared" si="3"/>
        <v>-1.4157716967012519E-4</v>
      </c>
      <c r="W13" s="111"/>
      <c r="X13" s="51" t="s">
        <v>26</v>
      </c>
      <c r="Y13" s="69">
        <f t="shared" si="4"/>
        <v>48924</v>
      </c>
      <c r="Z13" s="50">
        <f t="shared" si="0"/>
        <v>-1</v>
      </c>
      <c r="AA13" s="119">
        <f t="shared" si="5"/>
        <v>-2.044028371113791E-5</v>
      </c>
      <c r="AB13" s="111"/>
      <c r="AC13" s="51" t="s">
        <v>26</v>
      </c>
    </row>
    <row r="14" spans="1:29" x14ac:dyDescent="0.35">
      <c r="A14" s="90">
        <v>44724</v>
      </c>
      <c r="B14" s="100">
        <v>2650.3</v>
      </c>
      <c r="C14" s="97">
        <v>49443</v>
      </c>
      <c r="D14" s="21">
        <v>836.17</v>
      </c>
      <c r="E14" s="21">
        <v>28.3</v>
      </c>
      <c r="F14" s="21"/>
      <c r="G14" s="101"/>
      <c r="H14" s="74">
        <v>48923</v>
      </c>
      <c r="I14" s="38">
        <v>845.05</v>
      </c>
      <c r="J14" s="83"/>
      <c r="K14" s="83"/>
      <c r="L14" s="39"/>
      <c r="M14" s="67">
        <v>2650.2</v>
      </c>
      <c r="N14" s="24">
        <v>49442</v>
      </c>
      <c r="O14" s="21">
        <v>836.01</v>
      </c>
      <c r="P14" s="29">
        <v>28.3</v>
      </c>
      <c r="Q14" s="40">
        <v>48926</v>
      </c>
      <c r="R14" s="38">
        <v>844.83</v>
      </c>
      <c r="S14" s="39"/>
      <c r="T14" s="71">
        <f t="shared" si="1"/>
        <v>49443</v>
      </c>
      <c r="U14" s="46">
        <f t="shared" si="2"/>
        <v>-1</v>
      </c>
      <c r="V14" s="119">
        <f t="shared" si="3"/>
        <v>-2.0225719024311313E-5</v>
      </c>
      <c r="W14" s="111"/>
      <c r="X14" s="51" t="s">
        <v>26</v>
      </c>
      <c r="Y14" s="69">
        <f t="shared" si="4"/>
        <v>48923</v>
      </c>
      <c r="Z14" s="50">
        <f t="shared" si="0"/>
        <v>3</v>
      </c>
      <c r="AA14" s="119">
        <f t="shared" si="5"/>
        <v>6.1317091117197401E-5</v>
      </c>
      <c r="AB14" s="111"/>
      <c r="AC14" s="51" t="s">
        <v>26</v>
      </c>
    </row>
    <row r="15" spans="1:29" x14ac:dyDescent="0.35">
      <c r="A15" s="90">
        <v>44725</v>
      </c>
      <c r="B15" s="100">
        <v>2650.2</v>
      </c>
      <c r="C15" s="97">
        <v>49442</v>
      </c>
      <c r="D15" s="21">
        <v>836.01</v>
      </c>
      <c r="E15" s="21">
        <v>28.3</v>
      </c>
      <c r="F15" s="21"/>
      <c r="G15" s="101"/>
      <c r="H15" s="75">
        <v>48926</v>
      </c>
      <c r="I15" s="38">
        <v>844.83</v>
      </c>
      <c r="J15" s="83"/>
      <c r="K15" s="83"/>
      <c r="L15" s="39"/>
      <c r="M15" s="67">
        <v>2649.5</v>
      </c>
      <c r="N15" s="24">
        <v>49432</v>
      </c>
      <c r="O15" s="21">
        <v>835.72</v>
      </c>
      <c r="P15" s="29">
        <v>28.1</v>
      </c>
      <c r="Q15" s="37">
        <v>48918</v>
      </c>
      <c r="R15" s="38">
        <v>844.5</v>
      </c>
      <c r="S15" s="39"/>
      <c r="T15" s="71">
        <f t="shared" si="1"/>
        <v>49442</v>
      </c>
      <c r="U15" s="46">
        <f t="shared" si="2"/>
        <v>-10</v>
      </c>
      <c r="V15" s="119">
        <f t="shared" si="3"/>
        <v>-2.0229810648972327E-4</v>
      </c>
      <c r="W15" s="111"/>
      <c r="X15" s="51" t="s">
        <v>26</v>
      </c>
      <c r="Y15" s="69">
        <f t="shared" si="4"/>
        <v>48926</v>
      </c>
      <c r="Z15" s="50">
        <f t="shared" si="0"/>
        <v>-8</v>
      </c>
      <c r="AA15" s="119">
        <f t="shared" si="5"/>
        <v>-1.6353898360521691E-4</v>
      </c>
      <c r="AB15" s="111"/>
      <c r="AC15" s="51" t="s">
        <v>26</v>
      </c>
    </row>
    <row r="16" spans="1:29" x14ac:dyDescent="0.35">
      <c r="A16" s="90">
        <v>44726</v>
      </c>
      <c r="B16" s="100">
        <v>2649.5</v>
      </c>
      <c r="C16" s="97">
        <v>49432</v>
      </c>
      <c r="D16" s="21">
        <v>835.72</v>
      </c>
      <c r="E16" s="21">
        <v>28.1</v>
      </c>
      <c r="F16" s="21">
        <v>333</v>
      </c>
      <c r="G16" s="101"/>
      <c r="H16" s="74">
        <v>48918</v>
      </c>
      <c r="I16" s="38">
        <v>844.5</v>
      </c>
      <c r="J16" s="83"/>
      <c r="K16" s="83">
        <v>333</v>
      </c>
      <c r="L16" s="39"/>
      <c r="M16" s="67">
        <v>2620.3000000000002</v>
      </c>
      <c r="N16" s="24">
        <v>49015</v>
      </c>
      <c r="O16" s="21">
        <v>837.65</v>
      </c>
      <c r="P16" s="29">
        <v>26.3</v>
      </c>
      <c r="Q16" s="37">
        <v>48595</v>
      </c>
      <c r="R16" s="38">
        <v>844.88</v>
      </c>
      <c r="S16" s="39"/>
      <c r="T16" s="71">
        <f t="shared" si="1"/>
        <v>49099</v>
      </c>
      <c r="U16" s="46">
        <f t="shared" si="2"/>
        <v>-84</v>
      </c>
      <c r="V16" s="119">
        <f t="shared" si="3"/>
        <v>-1.7137610935427929E-3</v>
      </c>
      <c r="W16" s="111"/>
      <c r="X16" s="51" t="s">
        <v>26</v>
      </c>
      <c r="Y16" s="69">
        <f t="shared" si="4"/>
        <v>48585</v>
      </c>
      <c r="Z16" s="50">
        <f t="shared" si="0"/>
        <v>10</v>
      </c>
      <c r="AA16" s="119">
        <f t="shared" si="5"/>
        <v>2.0578248791027883E-4</v>
      </c>
      <c r="AB16" s="111"/>
      <c r="AC16" s="51" t="s">
        <v>26</v>
      </c>
    </row>
    <row r="17" spans="1:29" x14ac:dyDescent="0.35">
      <c r="A17" s="90">
        <v>44727</v>
      </c>
      <c r="B17" s="100">
        <v>2620.3000000000002</v>
      </c>
      <c r="C17" s="97">
        <v>49015</v>
      </c>
      <c r="D17" s="21">
        <v>837.65</v>
      </c>
      <c r="E17" s="21">
        <v>26.3</v>
      </c>
      <c r="F17" s="21">
        <v>3784</v>
      </c>
      <c r="G17" s="101"/>
      <c r="H17" s="74">
        <v>48595</v>
      </c>
      <c r="I17" s="38">
        <v>844.88</v>
      </c>
      <c r="J17" s="83"/>
      <c r="K17" s="83">
        <v>3784</v>
      </c>
      <c r="L17" s="39"/>
      <c r="M17" s="67">
        <v>2387.1</v>
      </c>
      <c r="N17" s="24">
        <v>45202</v>
      </c>
      <c r="O17" s="21">
        <v>836.37</v>
      </c>
      <c r="P17" s="29">
        <v>27</v>
      </c>
      <c r="Q17" s="37">
        <v>44768</v>
      </c>
      <c r="R17" s="38">
        <v>844.47</v>
      </c>
      <c r="S17" s="39"/>
      <c r="T17" s="71">
        <f t="shared" si="1"/>
        <v>45231</v>
      </c>
      <c r="U17" s="46">
        <f t="shared" si="2"/>
        <v>-29</v>
      </c>
      <c r="V17" s="119">
        <f t="shared" si="3"/>
        <v>-6.4156453254280788E-4</v>
      </c>
      <c r="W17" s="111"/>
      <c r="X17" s="51" t="s">
        <v>26</v>
      </c>
      <c r="Y17" s="69">
        <f t="shared" si="4"/>
        <v>44811</v>
      </c>
      <c r="Z17" s="50">
        <f t="shared" si="0"/>
        <v>-43</v>
      </c>
      <c r="AA17" s="119">
        <f t="shared" si="5"/>
        <v>-9.6050750536097213E-4</v>
      </c>
      <c r="AB17" s="111"/>
      <c r="AC17" s="51" t="s">
        <v>26</v>
      </c>
    </row>
    <row r="18" spans="1:29" x14ac:dyDescent="0.35">
      <c r="A18" s="90">
        <v>44728</v>
      </c>
      <c r="B18" s="100">
        <v>2387.1</v>
      </c>
      <c r="C18" s="97">
        <v>45202</v>
      </c>
      <c r="D18" s="21">
        <v>836.37</v>
      </c>
      <c r="E18" s="21">
        <v>27</v>
      </c>
      <c r="F18" s="21">
        <v>499</v>
      </c>
      <c r="G18" s="101"/>
      <c r="H18" s="74">
        <v>44768</v>
      </c>
      <c r="I18" s="38">
        <v>844.47</v>
      </c>
      <c r="J18" s="83"/>
      <c r="K18" s="83">
        <v>499</v>
      </c>
      <c r="L18" s="39"/>
      <c r="M18" s="67">
        <v>2356.8000000000002</v>
      </c>
      <c r="N18" s="24">
        <v>44653</v>
      </c>
      <c r="O18" s="21">
        <v>837.94</v>
      </c>
      <c r="P18" s="29">
        <v>25.7</v>
      </c>
      <c r="Q18" s="37">
        <v>44288</v>
      </c>
      <c r="R18" s="38">
        <v>844.85</v>
      </c>
      <c r="S18" s="39"/>
      <c r="T18" s="71">
        <f t="shared" si="1"/>
        <v>44703</v>
      </c>
      <c r="U18" s="46">
        <f t="shared" si="2"/>
        <v>-50</v>
      </c>
      <c r="V18" s="119">
        <f t="shared" si="3"/>
        <v>-1.1197455938010885E-3</v>
      </c>
      <c r="W18" s="111"/>
      <c r="X18" s="51" t="s">
        <v>26</v>
      </c>
      <c r="Y18" s="69">
        <f t="shared" si="4"/>
        <v>44269</v>
      </c>
      <c r="Z18" s="50">
        <f t="shared" si="0"/>
        <v>19</v>
      </c>
      <c r="AA18" s="119">
        <f t="shared" si="5"/>
        <v>4.2901011560693642E-4</v>
      </c>
      <c r="AB18" s="111"/>
      <c r="AC18" s="51" t="s">
        <v>26</v>
      </c>
    </row>
    <row r="19" spans="1:29" s="7" customFormat="1" ht="18.5" x14ac:dyDescent="0.45">
      <c r="A19" s="90">
        <v>44729</v>
      </c>
      <c r="B19" s="100">
        <v>2356.8000000000002</v>
      </c>
      <c r="C19" s="97">
        <v>44653</v>
      </c>
      <c r="D19" s="21">
        <v>837.94</v>
      </c>
      <c r="E19" s="21">
        <v>25.7</v>
      </c>
      <c r="F19" s="21">
        <v>1961</v>
      </c>
      <c r="G19" s="101"/>
      <c r="H19" s="74">
        <v>44288</v>
      </c>
      <c r="I19" s="38">
        <v>844.85</v>
      </c>
      <c r="J19" s="83"/>
      <c r="K19" s="83">
        <v>1961</v>
      </c>
      <c r="L19" s="39"/>
      <c r="M19" s="67">
        <v>2251.9</v>
      </c>
      <c r="N19" s="24">
        <v>42678</v>
      </c>
      <c r="O19" s="21">
        <v>837.46</v>
      </c>
      <c r="P19" s="29">
        <v>25.5</v>
      </c>
      <c r="Q19" s="37">
        <v>42322</v>
      </c>
      <c r="R19" s="38">
        <v>844.51</v>
      </c>
      <c r="S19" s="39"/>
      <c r="T19" s="71">
        <f t="shared" si="1"/>
        <v>42692</v>
      </c>
      <c r="U19" s="46">
        <f t="shared" si="2"/>
        <v>-14</v>
      </c>
      <c r="V19" s="119">
        <f t="shared" si="3"/>
        <v>-3.2803786494212475E-4</v>
      </c>
      <c r="W19" s="111"/>
      <c r="X19" s="51" t="s">
        <v>26</v>
      </c>
      <c r="Y19" s="69">
        <f t="shared" si="4"/>
        <v>42327</v>
      </c>
      <c r="Z19" s="50">
        <f t="shared" si="0"/>
        <v>-5</v>
      </c>
      <c r="AA19" s="119">
        <f t="shared" si="5"/>
        <v>-1.1814186475119324E-4</v>
      </c>
      <c r="AB19" s="111"/>
      <c r="AC19" s="51" t="s">
        <v>26</v>
      </c>
    </row>
    <row r="20" spans="1:29" s="8" customFormat="1" ht="18.5" x14ac:dyDescent="0.45">
      <c r="A20" s="90">
        <v>44730</v>
      </c>
      <c r="B20" s="100">
        <v>2251.9</v>
      </c>
      <c r="C20" s="97">
        <v>42678</v>
      </c>
      <c r="D20" s="21">
        <v>837.46</v>
      </c>
      <c r="E20" s="21">
        <v>25.5</v>
      </c>
      <c r="F20" s="21">
        <v>2406</v>
      </c>
      <c r="G20" s="101"/>
      <c r="H20" s="74">
        <v>42322</v>
      </c>
      <c r="I20" s="38">
        <v>844.51</v>
      </c>
      <c r="J20" s="83"/>
      <c r="K20" s="83">
        <v>2406</v>
      </c>
      <c r="L20" s="39"/>
      <c r="M20" s="67">
        <v>2130.5</v>
      </c>
      <c r="N20" s="24">
        <v>40262</v>
      </c>
      <c r="O20" s="21">
        <v>837.35</v>
      </c>
      <c r="P20" s="29">
        <v>25.7</v>
      </c>
      <c r="Q20" s="37">
        <v>39913</v>
      </c>
      <c r="R20" s="38">
        <v>844.66</v>
      </c>
      <c r="S20" s="39"/>
      <c r="T20" s="71">
        <f t="shared" si="1"/>
        <v>40272</v>
      </c>
      <c r="U20" s="46">
        <f t="shared" si="2"/>
        <v>-10</v>
      </c>
      <c r="V20" s="119">
        <f t="shared" si="3"/>
        <v>-2.4837315582931796E-4</v>
      </c>
      <c r="W20" s="111"/>
      <c r="X20" s="51" t="s">
        <v>26</v>
      </c>
      <c r="Y20" s="69">
        <f t="shared" si="4"/>
        <v>39916</v>
      </c>
      <c r="Z20" s="50">
        <f t="shared" si="0"/>
        <v>-3</v>
      </c>
      <c r="AA20" s="119">
        <f t="shared" si="5"/>
        <v>-7.5163480570240271E-5</v>
      </c>
      <c r="AB20" s="111"/>
      <c r="AC20" s="51" t="s">
        <v>26</v>
      </c>
    </row>
    <row r="21" spans="1:29" s="8" customFormat="1" ht="18.5" x14ac:dyDescent="0.45">
      <c r="A21" s="90">
        <v>44731</v>
      </c>
      <c r="B21" s="100">
        <v>2130.5</v>
      </c>
      <c r="C21" s="97">
        <v>40262</v>
      </c>
      <c r="D21" s="21">
        <v>837.35</v>
      </c>
      <c r="E21" s="21">
        <v>25.7</v>
      </c>
      <c r="F21" s="21">
        <v>197</v>
      </c>
      <c r="G21" s="101"/>
      <c r="H21" s="74">
        <v>39913</v>
      </c>
      <c r="I21" s="38">
        <v>844.66</v>
      </c>
      <c r="J21" s="83"/>
      <c r="K21" s="83">
        <v>197</v>
      </c>
      <c r="L21" s="39"/>
      <c r="M21" s="67">
        <v>2121.9</v>
      </c>
      <c r="N21" s="24">
        <v>40085</v>
      </c>
      <c r="O21" s="21">
        <v>836.99</v>
      </c>
      <c r="P21" s="29">
        <v>26.3</v>
      </c>
      <c r="Q21" s="41">
        <v>39719</v>
      </c>
      <c r="R21" s="42">
        <v>844.69</v>
      </c>
      <c r="S21" s="39"/>
      <c r="T21" s="71">
        <f t="shared" si="1"/>
        <v>40065</v>
      </c>
      <c r="U21" s="46">
        <f t="shared" si="2"/>
        <v>20</v>
      </c>
      <c r="V21" s="119">
        <f t="shared" si="3"/>
        <v>4.9893975302482229E-4</v>
      </c>
      <c r="W21" s="111"/>
      <c r="X21" s="51" t="s">
        <v>26</v>
      </c>
      <c r="Y21" s="69">
        <f t="shared" si="4"/>
        <v>39716</v>
      </c>
      <c r="Z21" s="50">
        <f t="shared" si="0"/>
        <v>3</v>
      </c>
      <c r="AA21" s="119">
        <f t="shared" si="5"/>
        <v>7.5530602482439132E-5</v>
      </c>
      <c r="AB21" s="111"/>
      <c r="AC21" s="51" t="s">
        <v>26</v>
      </c>
    </row>
    <row r="22" spans="1:29" s="8" customFormat="1" ht="18.5" x14ac:dyDescent="0.45">
      <c r="A22" s="90">
        <v>44732</v>
      </c>
      <c r="B22" s="100">
        <v>2121.9</v>
      </c>
      <c r="C22" s="97">
        <v>40085</v>
      </c>
      <c r="D22" s="21">
        <v>836.99</v>
      </c>
      <c r="E22" s="21">
        <v>26.3</v>
      </c>
      <c r="F22" s="21">
        <v>3416</v>
      </c>
      <c r="G22" s="101"/>
      <c r="H22" s="76">
        <v>39719</v>
      </c>
      <c r="I22" s="42">
        <v>844.69</v>
      </c>
      <c r="J22" s="83"/>
      <c r="K22" s="83">
        <v>3416</v>
      </c>
      <c r="L22" s="39"/>
      <c r="M22" s="67">
        <v>1958.4</v>
      </c>
      <c r="N22" s="24">
        <v>36644</v>
      </c>
      <c r="O22" s="21">
        <v>836.93</v>
      </c>
      <c r="P22" s="29">
        <v>26.3</v>
      </c>
      <c r="Q22" s="41">
        <v>36314</v>
      </c>
      <c r="R22" s="38">
        <v>844.55</v>
      </c>
      <c r="S22" s="39"/>
      <c r="T22" s="71">
        <f t="shared" si="1"/>
        <v>36669</v>
      </c>
      <c r="U22" s="46">
        <f t="shared" si="2"/>
        <v>-25</v>
      </c>
      <c r="V22" s="119">
        <f t="shared" si="3"/>
        <v>-6.8223993013863111E-4</v>
      </c>
      <c r="W22" s="111"/>
      <c r="X22" s="51" t="s">
        <v>26</v>
      </c>
      <c r="Y22" s="69">
        <f t="shared" si="4"/>
        <v>36303</v>
      </c>
      <c r="Z22" s="50">
        <f t="shared" si="0"/>
        <v>11</v>
      </c>
      <c r="AA22" s="119">
        <f t="shared" si="5"/>
        <v>3.0291347689596296E-4</v>
      </c>
      <c r="AB22" s="111"/>
      <c r="AC22" s="51" t="s">
        <v>26</v>
      </c>
    </row>
    <row r="23" spans="1:29" s="8" customFormat="1" ht="18.5" x14ac:dyDescent="0.45">
      <c r="A23" s="90">
        <v>44733</v>
      </c>
      <c r="B23" s="100">
        <v>1958.4</v>
      </c>
      <c r="C23" s="97">
        <v>36644</v>
      </c>
      <c r="D23" s="21">
        <v>836.93</v>
      </c>
      <c r="E23" s="21">
        <v>26.3</v>
      </c>
      <c r="F23" s="21">
        <v>1138</v>
      </c>
      <c r="G23" s="101"/>
      <c r="H23" s="76">
        <v>36314</v>
      </c>
      <c r="I23" s="38">
        <v>844.55</v>
      </c>
      <c r="J23" s="83"/>
      <c r="K23" s="83">
        <v>1138</v>
      </c>
      <c r="L23" s="39"/>
      <c r="M23" s="67">
        <v>1905.8</v>
      </c>
      <c r="N23" s="24">
        <v>35504</v>
      </c>
      <c r="O23" s="22">
        <v>836.8</v>
      </c>
      <c r="P23" s="30">
        <v>26.4</v>
      </c>
      <c r="Q23" s="41">
        <v>35180</v>
      </c>
      <c r="R23" s="38">
        <v>844.52</v>
      </c>
      <c r="S23" s="39"/>
      <c r="T23" s="71">
        <f t="shared" si="1"/>
        <v>35506</v>
      </c>
      <c r="U23" s="46">
        <f>N23-T23</f>
        <v>-2</v>
      </c>
      <c r="V23" s="119">
        <f t="shared" si="3"/>
        <v>-5.6331680937359172E-5</v>
      </c>
      <c r="W23" s="111"/>
      <c r="X23" s="51" t="s">
        <v>26</v>
      </c>
      <c r="Y23" s="69">
        <f t="shared" si="4"/>
        <v>35176</v>
      </c>
      <c r="Z23" s="50">
        <f>Q23-Y23</f>
        <v>4</v>
      </c>
      <c r="AA23" s="119">
        <f t="shared" si="5"/>
        <v>1.1370096645821489E-4</v>
      </c>
      <c r="AB23" s="111"/>
      <c r="AC23" s="51" t="s">
        <v>26</v>
      </c>
    </row>
    <row r="24" spans="1:29" x14ac:dyDescent="0.35">
      <c r="A24" s="90">
        <v>44734</v>
      </c>
      <c r="B24" s="100">
        <v>1905.8</v>
      </c>
      <c r="C24" s="97">
        <v>35504</v>
      </c>
      <c r="D24" s="22">
        <v>836.8</v>
      </c>
      <c r="E24" s="23">
        <v>26.4</v>
      </c>
      <c r="F24" s="23">
        <v>1456</v>
      </c>
      <c r="G24" s="102">
        <v>12887</v>
      </c>
      <c r="H24" s="76">
        <v>35180</v>
      </c>
      <c r="I24" s="38">
        <v>844.52</v>
      </c>
      <c r="J24" s="83"/>
      <c r="K24" s="83">
        <v>1456</v>
      </c>
      <c r="L24" s="39">
        <v>12727</v>
      </c>
      <c r="M24" s="67">
        <v>2484.9</v>
      </c>
      <c r="N24" s="24">
        <v>46895</v>
      </c>
      <c r="O24" s="22">
        <v>839.04</v>
      </c>
      <c r="P24" s="30">
        <v>25.5</v>
      </c>
      <c r="Q24" s="41">
        <v>46515</v>
      </c>
      <c r="R24" s="42">
        <v>845.89</v>
      </c>
      <c r="S24" s="39"/>
      <c r="T24" s="71">
        <f>C24+G24-F24</f>
        <v>46935</v>
      </c>
      <c r="U24" s="46">
        <f t="shared" ref="U24:U32" si="6">N24-T24</f>
        <v>-40</v>
      </c>
      <c r="V24" s="119">
        <f t="shared" si="3"/>
        <v>-8.529693997227849E-4</v>
      </c>
      <c r="W24" s="111"/>
      <c r="X24" s="51" t="s">
        <v>26</v>
      </c>
      <c r="Y24" s="69">
        <f>H24+L24-K24</f>
        <v>46451</v>
      </c>
      <c r="Z24" s="50">
        <f>Q24-Y24</f>
        <v>64</v>
      </c>
      <c r="AA24" s="119">
        <f t="shared" si="5"/>
        <v>1.3759002472320757E-3</v>
      </c>
      <c r="AB24" s="111"/>
      <c r="AC24" s="51" t="s">
        <v>26</v>
      </c>
    </row>
    <row r="25" spans="1:29" x14ac:dyDescent="0.35">
      <c r="A25" s="90">
        <v>44735</v>
      </c>
      <c r="B25" s="100">
        <v>2484.9</v>
      </c>
      <c r="C25" s="97">
        <v>46895</v>
      </c>
      <c r="D25" s="22">
        <v>839.04</v>
      </c>
      <c r="E25" s="23">
        <v>25.5</v>
      </c>
      <c r="F25" s="23">
        <v>0</v>
      </c>
      <c r="G25" s="102"/>
      <c r="H25" s="76">
        <v>46515</v>
      </c>
      <c r="I25" s="42">
        <v>845.89</v>
      </c>
      <c r="J25" s="83"/>
      <c r="K25" s="83"/>
      <c r="L25" s="39"/>
      <c r="M25" s="67">
        <v>2485.9</v>
      </c>
      <c r="N25" s="24">
        <v>46912</v>
      </c>
      <c r="O25" s="22">
        <v>839.3</v>
      </c>
      <c r="P25" s="30">
        <v>26.1</v>
      </c>
      <c r="Q25" s="41">
        <v>46507</v>
      </c>
      <c r="R25" s="42">
        <v>846.62</v>
      </c>
      <c r="S25" s="39"/>
      <c r="T25" s="71">
        <f>C25+G25-F25</f>
        <v>46895</v>
      </c>
      <c r="U25" s="46">
        <f>N25-T25</f>
        <v>17</v>
      </c>
      <c r="V25" s="119">
        <f t="shared" si="3"/>
        <v>3.6238062755798088E-4</v>
      </c>
      <c r="W25" s="111"/>
      <c r="X25" s="51" t="s">
        <v>26</v>
      </c>
      <c r="Y25" s="69">
        <f t="shared" si="4"/>
        <v>46515</v>
      </c>
      <c r="Z25" s="50">
        <f t="shared" si="0"/>
        <v>-8</v>
      </c>
      <c r="AA25" s="119">
        <f t="shared" si="5"/>
        <v>-1.7201711570301244E-4</v>
      </c>
      <c r="AB25" s="111"/>
      <c r="AC25" s="51" t="s">
        <v>26</v>
      </c>
    </row>
    <row r="26" spans="1:29" x14ac:dyDescent="0.35">
      <c r="A26" s="90">
        <v>44736</v>
      </c>
      <c r="B26" s="67">
        <v>2485.9</v>
      </c>
      <c r="C26" s="24">
        <v>46912</v>
      </c>
      <c r="D26" s="22">
        <v>839.3</v>
      </c>
      <c r="E26" s="30">
        <v>26.1</v>
      </c>
      <c r="F26" s="23">
        <v>0</v>
      </c>
      <c r="G26" s="102"/>
      <c r="H26" s="41">
        <v>46507</v>
      </c>
      <c r="I26" s="42">
        <v>846.62</v>
      </c>
      <c r="J26" s="83"/>
      <c r="K26" s="83"/>
      <c r="L26" s="39"/>
      <c r="M26" s="67">
        <v>2487.6</v>
      </c>
      <c r="N26" s="24">
        <v>46940</v>
      </c>
      <c r="O26" s="23">
        <v>838.61</v>
      </c>
      <c r="P26" s="30">
        <v>26.8</v>
      </c>
      <c r="Q26" s="37">
        <v>46506</v>
      </c>
      <c r="R26" s="42">
        <v>846.43</v>
      </c>
      <c r="S26" s="39"/>
      <c r="T26" s="71">
        <f t="shared" si="1"/>
        <v>46912</v>
      </c>
      <c r="U26" s="46">
        <f t="shared" si="6"/>
        <v>28</v>
      </c>
      <c r="V26" s="119">
        <f t="shared" si="3"/>
        <v>5.9650617809970177E-4</v>
      </c>
      <c r="W26" s="111"/>
      <c r="X26" s="51" t="s">
        <v>26</v>
      </c>
      <c r="Y26" s="69">
        <f t="shared" si="4"/>
        <v>46507</v>
      </c>
      <c r="Z26" s="50">
        <f t="shared" si="0"/>
        <v>-1</v>
      </c>
      <c r="AA26" s="119">
        <f t="shared" si="5"/>
        <v>-2.1502601814819592E-5</v>
      </c>
      <c r="AB26" s="111"/>
      <c r="AC26" s="51" t="s">
        <v>26</v>
      </c>
    </row>
    <row r="27" spans="1:29" x14ac:dyDescent="0.35">
      <c r="A27" s="90">
        <v>44737</v>
      </c>
      <c r="B27" s="67">
        <v>2487.6</v>
      </c>
      <c r="C27" s="24">
        <v>46940</v>
      </c>
      <c r="D27" s="23">
        <v>838.61</v>
      </c>
      <c r="E27" s="30">
        <v>26.8</v>
      </c>
      <c r="F27" s="23">
        <v>0</v>
      </c>
      <c r="G27" s="102"/>
      <c r="H27" s="37">
        <v>46506</v>
      </c>
      <c r="I27" s="42">
        <v>846.43</v>
      </c>
      <c r="J27" s="83"/>
      <c r="K27" s="83">
        <v>0</v>
      </c>
      <c r="L27" s="39"/>
      <c r="M27" s="67">
        <v>2487.3000000000002</v>
      </c>
      <c r="N27" s="24">
        <v>46934</v>
      </c>
      <c r="O27" s="23">
        <v>838.45</v>
      </c>
      <c r="P27" s="30">
        <v>26.6</v>
      </c>
      <c r="Q27" s="37">
        <v>46499</v>
      </c>
      <c r="R27" s="42">
        <v>846.3</v>
      </c>
      <c r="S27" s="39"/>
      <c r="T27" s="71">
        <f>C27+G27-F27</f>
        <v>46940</v>
      </c>
      <c r="U27" s="46">
        <f>N27-T27</f>
        <v>-6</v>
      </c>
      <c r="V27" s="119">
        <f t="shared" si="3"/>
        <v>-1.2783909319469893E-4</v>
      </c>
      <c r="W27" s="111"/>
      <c r="X27" s="51" t="s">
        <v>26</v>
      </c>
      <c r="Y27" s="69">
        <f t="shared" si="4"/>
        <v>46506</v>
      </c>
      <c r="Z27" s="50">
        <f t="shared" si="0"/>
        <v>-7</v>
      </c>
      <c r="AA27" s="119">
        <f t="shared" si="5"/>
        <v>-1.5054087184670638E-4</v>
      </c>
      <c r="AB27" s="111"/>
      <c r="AC27" s="51" t="s">
        <v>26</v>
      </c>
    </row>
    <row r="28" spans="1:29" x14ac:dyDescent="0.35">
      <c r="A28" s="90">
        <v>44738</v>
      </c>
      <c r="B28" s="67">
        <v>2487.3000000000002</v>
      </c>
      <c r="C28" s="24">
        <v>46934</v>
      </c>
      <c r="D28" s="23">
        <v>838.45</v>
      </c>
      <c r="E28" s="30">
        <v>26.6</v>
      </c>
      <c r="F28" s="23">
        <v>0</v>
      </c>
      <c r="G28" s="102"/>
      <c r="H28" s="37">
        <v>46499</v>
      </c>
      <c r="I28" s="42">
        <v>846.3</v>
      </c>
      <c r="J28" s="83"/>
      <c r="K28" s="83"/>
      <c r="L28" s="39"/>
      <c r="M28" s="67">
        <v>2489</v>
      </c>
      <c r="N28" s="24">
        <v>46964</v>
      </c>
      <c r="O28" s="23">
        <v>838.3</v>
      </c>
      <c r="P28" s="30">
        <v>27.4</v>
      </c>
      <c r="Q28" s="37">
        <v>46501</v>
      </c>
      <c r="R28" s="42">
        <v>846.64</v>
      </c>
      <c r="S28" s="39"/>
      <c r="T28" s="71">
        <f t="shared" si="1"/>
        <v>46934</v>
      </c>
      <c r="U28" s="46">
        <f t="shared" si="6"/>
        <v>30</v>
      </c>
      <c r="V28" s="119">
        <f t="shared" si="3"/>
        <v>6.3878715611958095E-4</v>
      </c>
      <c r="W28" s="111"/>
      <c r="X28" s="51" t="s">
        <v>26</v>
      </c>
      <c r="Y28" s="69">
        <f t="shared" si="4"/>
        <v>46499</v>
      </c>
      <c r="Z28" s="50">
        <f t="shared" si="0"/>
        <v>2</v>
      </c>
      <c r="AA28" s="119">
        <f t="shared" si="5"/>
        <v>4.3009827745639881E-5</v>
      </c>
      <c r="AB28" s="111"/>
      <c r="AC28" s="51" t="s">
        <v>26</v>
      </c>
    </row>
    <row r="29" spans="1:29" x14ac:dyDescent="0.35">
      <c r="A29" s="90">
        <v>44739</v>
      </c>
      <c r="B29" s="67">
        <v>2489</v>
      </c>
      <c r="C29" s="24">
        <v>46964</v>
      </c>
      <c r="D29" s="23">
        <v>838.3</v>
      </c>
      <c r="E29" s="30">
        <v>27.4</v>
      </c>
      <c r="F29" s="23"/>
      <c r="G29" s="102"/>
      <c r="H29" s="74"/>
      <c r="I29" s="42"/>
      <c r="J29" s="83"/>
      <c r="K29" s="83"/>
      <c r="L29" s="39"/>
      <c r="M29" s="67"/>
      <c r="N29" s="24"/>
      <c r="O29" s="21"/>
      <c r="P29" s="29"/>
      <c r="Q29" s="37"/>
      <c r="R29" s="38"/>
      <c r="S29" s="39"/>
      <c r="T29" s="71">
        <f t="shared" si="1"/>
        <v>46964</v>
      </c>
      <c r="U29" s="46"/>
      <c r="V29" s="119" t="e">
        <f t="shared" si="3"/>
        <v>#DIV/0!</v>
      </c>
      <c r="W29" s="111"/>
      <c r="X29" s="53"/>
      <c r="Y29" s="69">
        <f t="shared" si="4"/>
        <v>0</v>
      </c>
      <c r="Z29" s="50">
        <f t="shared" si="0"/>
        <v>0</v>
      </c>
      <c r="AA29" s="119" t="e">
        <f t="shared" si="5"/>
        <v>#DIV/0!</v>
      </c>
      <c r="AB29" s="111"/>
      <c r="AC29" s="53"/>
    </row>
    <row r="30" spans="1:29" x14ac:dyDescent="0.35">
      <c r="A30" s="90">
        <v>44740</v>
      </c>
      <c r="B30" s="100"/>
      <c r="C30" s="97"/>
      <c r="D30" s="21"/>
      <c r="E30" s="21"/>
      <c r="F30" s="21"/>
      <c r="G30" s="101"/>
      <c r="H30" s="74"/>
      <c r="I30" s="38"/>
      <c r="J30" s="83"/>
      <c r="K30" s="83"/>
      <c r="L30" s="39"/>
      <c r="M30" s="67"/>
      <c r="N30" s="24"/>
      <c r="O30" s="21"/>
      <c r="P30" s="29"/>
      <c r="Q30" s="37"/>
      <c r="R30" s="38"/>
      <c r="S30" s="39"/>
      <c r="T30" s="71">
        <f t="shared" si="1"/>
        <v>0</v>
      </c>
      <c r="U30" s="46">
        <f t="shared" si="6"/>
        <v>0</v>
      </c>
      <c r="V30" s="119" t="e">
        <f t="shared" si="3"/>
        <v>#DIV/0!</v>
      </c>
      <c r="W30" s="111"/>
      <c r="X30" s="53"/>
      <c r="Y30" s="69">
        <f t="shared" si="4"/>
        <v>0</v>
      </c>
      <c r="Z30" s="50">
        <f t="shared" si="0"/>
        <v>0</v>
      </c>
      <c r="AA30" s="119" t="e">
        <f t="shared" si="5"/>
        <v>#DIV/0!</v>
      </c>
      <c r="AB30" s="111"/>
      <c r="AC30" s="53"/>
    </row>
    <row r="31" spans="1:29" x14ac:dyDescent="0.35">
      <c r="A31" s="90">
        <v>44741</v>
      </c>
      <c r="B31" s="100"/>
      <c r="C31" s="97"/>
      <c r="D31" s="21"/>
      <c r="E31" s="21"/>
      <c r="F31" s="21"/>
      <c r="G31" s="101"/>
      <c r="H31" s="74"/>
      <c r="I31" s="38"/>
      <c r="J31" s="83"/>
      <c r="K31" s="83"/>
      <c r="L31" s="39"/>
      <c r="M31" s="67"/>
      <c r="N31" s="24"/>
      <c r="O31" s="21"/>
      <c r="P31" s="29"/>
      <c r="Q31" s="37"/>
      <c r="R31" s="38"/>
      <c r="S31" s="39"/>
      <c r="T31" s="71">
        <f t="shared" si="1"/>
        <v>0</v>
      </c>
      <c r="U31" s="46">
        <f t="shared" si="6"/>
        <v>0</v>
      </c>
      <c r="V31" s="119" t="e">
        <f t="shared" si="3"/>
        <v>#DIV/0!</v>
      </c>
      <c r="W31" s="111"/>
      <c r="X31" s="54"/>
      <c r="Y31" s="69">
        <f t="shared" si="4"/>
        <v>0</v>
      </c>
      <c r="Z31" s="50">
        <f t="shared" si="0"/>
        <v>0</v>
      </c>
      <c r="AA31" s="119" t="e">
        <f t="shared" si="5"/>
        <v>#DIV/0!</v>
      </c>
      <c r="AB31" s="111"/>
      <c r="AC31" s="54"/>
    </row>
    <row r="32" spans="1:29" x14ac:dyDescent="0.35">
      <c r="A32" s="90">
        <v>44742</v>
      </c>
      <c r="B32" s="100"/>
      <c r="C32" s="97"/>
      <c r="D32" s="21"/>
      <c r="E32" s="21"/>
      <c r="F32" s="21"/>
      <c r="G32" s="101"/>
      <c r="H32" s="74"/>
      <c r="I32" s="38"/>
      <c r="J32" s="83"/>
      <c r="K32" s="83"/>
      <c r="L32" s="39"/>
      <c r="M32" s="67"/>
      <c r="N32" s="24"/>
      <c r="O32" s="21"/>
      <c r="P32" s="29"/>
      <c r="Q32" s="37"/>
      <c r="R32" s="38"/>
      <c r="S32" s="39"/>
      <c r="T32" s="71">
        <f t="shared" si="1"/>
        <v>0</v>
      </c>
      <c r="U32" s="46">
        <f t="shared" si="6"/>
        <v>0</v>
      </c>
      <c r="V32" s="119" t="e">
        <f t="shared" si="3"/>
        <v>#DIV/0!</v>
      </c>
      <c r="W32" s="111"/>
      <c r="X32" s="52"/>
      <c r="Y32" s="69">
        <f t="shared" si="4"/>
        <v>0</v>
      </c>
      <c r="Z32" s="50">
        <f t="shared" si="0"/>
        <v>0</v>
      </c>
      <c r="AA32" s="119" t="e">
        <f t="shared" si="5"/>
        <v>#DIV/0!</v>
      </c>
      <c r="AB32" s="111"/>
      <c r="AC32" s="52"/>
    </row>
    <row r="33" spans="1:29" ht="16" thickBot="1" x14ac:dyDescent="0.4">
      <c r="A33" s="91">
        <v>44743</v>
      </c>
      <c r="B33" s="103"/>
      <c r="C33" s="104"/>
      <c r="D33" s="105"/>
      <c r="E33" s="105"/>
      <c r="F33" s="105"/>
      <c r="G33" s="106"/>
      <c r="H33" s="93"/>
      <c r="I33" s="85"/>
      <c r="J33" s="86"/>
      <c r="K33" s="87"/>
      <c r="L33" s="88"/>
      <c r="M33" s="67"/>
      <c r="N33" s="24"/>
      <c r="O33" s="25"/>
      <c r="P33" s="31"/>
      <c r="Q33" s="55"/>
      <c r="R33" s="56"/>
      <c r="S33" s="39"/>
      <c r="T33" s="71">
        <f t="shared" ref="T33" si="7">C33+G33-F33</f>
        <v>0</v>
      </c>
      <c r="U33" s="57"/>
      <c r="V33" s="119" t="e">
        <f t="shared" si="3"/>
        <v>#DIV/0!</v>
      </c>
      <c r="W33" s="111" t="e">
        <f t="shared" ref="W33" si="8">+U33-V33</f>
        <v>#DIV/0!</v>
      </c>
      <c r="X33" s="59"/>
      <c r="Y33" s="70"/>
      <c r="Z33" s="58"/>
      <c r="AA33" s="109">
        <f t="shared" ref="AA33" si="9">+SIGN(Z33)*K33*0.005</f>
        <v>0</v>
      </c>
      <c r="AB33" s="111">
        <f t="shared" ref="AB33" si="10">+Z33-AA33</f>
        <v>0</v>
      </c>
      <c r="AC33" s="59"/>
    </row>
    <row r="34" spans="1:29" ht="18.5" thickBot="1" x14ac:dyDescent="0.4">
      <c r="A34" s="63" t="s">
        <v>20</v>
      </c>
      <c r="B34" s="94"/>
      <c r="C34" s="95"/>
      <c r="D34" s="79"/>
      <c r="E34" s="96"/>
      <c r="F34" s="77">
        <f>SUM(F3:F32)</f>
        <v>15190</v>
      </c>
      <c r="G34" s="81">
        <f>SUM(G3:G32)</f>
        <v>12887</v>
      </c>
      <c r="H34" s="78"/>
      <c r="I34" s="79"/>
      <c r="J34" s="80"/>
      <c r="K34" s="77">
        <f>SUM(K3:K32)</f>
        <v>15190</v>
      </c>
      <c r="L34" s="81">
        <f>SUM(L3:L32)</f>
        <v>12727</v>
      </c>
      <c r="M34" s="60"/>
      <c r="N34" s="27"/>
      <c r="O34" s="27"/>
      <c r="P34" s="35"/>
      <c r="Q34" s="26"/>
      <c r="R34" s="27"/>
      <c r="S34" s="28"/>
      <c r="T34" s="26"/>
      <c r="U34" s="61">
        <f>SUM(U3:U33)</f>
        <v>-176</v>
      </c>
      <c r="V34" s="107"/>
      <c r="W34" s="112"/>
      <c r="X34" s="62"/>
      <c r="Y34" s="26"/>
      <c r="Z34" s="61">
        <f>SUM(Z3:Z33)</f>
        <v>38</v>
      </c>
      <c r="AA34" s="107"/>
      <c r="AB34" s="112"/>
      <c r="AC34" s="62"/>
    </row>
    <row r="35" spans="1:29" x14ac:dyDescent="0.35">
      <c r="A35" s="64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9"/>
      <c r="M35" s="20"/>
      <c r="N35" s="20"/>
      <c r="O35" s="20"/>
      <c r="P35" s="20"/>
      <c r="Q35" s="18"/>
      <c r="R35" s="18"/>
      <c r="S35" s="18"/>
      <c r="X35" s="15"/>
    </row>
    <row r="36" spans="1:29" x14ac:dyDescent="0.35">
      <c r="H36" s="9"/>
      <c r="I36" s="10"/>
      <c r="J36" s="11"/>
      <c r="K36" s="12"/>
      <c r="L36" s="14"/>
    </row>
    <row r="37" spans="1:29" x14ac:dyDescent="0.35">
      <c r="H37" s="5"/>
      <c r="I37" s="10"/>
      <c r="J37" s="11"/>
      <c r="K37" s="12"/>
      <c r="L37" s="14"/>
      <c r="P37" s="17"/>
    </row>
    <row r="38" spans="1:29" x14ac:dyDescent="0.35">
      <c r="H38" s="16"/>
      <c r="I38" s="10"/>
      <c r="J38" s="11"/>
      <c r="K38" s="12"/>
      <c r="L38" s="14"/>
      <c r="M38" s="12"/>
      <c r="N38" s="13"/>
      <c r="O38" s="14"/>
      <c r="Q38" s="17"/>
    </row>
    <row r="39" spans="1:29" x14ac:dyDescent="0.35">
      <c r="L39" s="9"/>
      <c r="M39" s="10"/>
      <c r="N39" s="12"/>
      <c r="O39" s="12"/>
      <c r="P39" s="14"/>
    </row>
    <row r="40" spans="1:29" x14ac:dyDescent="0.35">
      <c r="L40" s="4"/>
    </row>
    <row r="41" spans="1:29" x14ac:dyDescent="0.35">
      <c r="L41" s="5"/>
    </row>
    <row r="42" spans="1:29" x14ac:dyDescent="0.35">
      <c r="L42" s="3"/>
    </row>
    <row r="43" spans="1:29" x14ac:dyDescent="0.35">
      <c r="L43" s="4"/>
    </row>
    <row r="44" spans="1:29" x14ac:dyDescent="0.35">
      <c r="L44" s="6"/>
    </row>
    <row r="45" spans="1:29" x14ac:dyDescent="0.35">
      <c r="L45" s="4"/>
    </row>
    <row r="46" spans="1:29" x14ac:dyDescent="0.35">
      <c r="L46" s="5"/>
    </row>
    <row r="47" spans="1:29" x14ac:dyDescent="0.35">
      <c r="L47" s="3"/>
    </row>
    <row r="48" spans="1:29" x14ac:dyDescent="0.35">
      <c r="L48" s="2"/>
    </row>
    <row r="49" spans="12:12" x14ac:dyDescent="0.35">
      <c r="L49" s="2"/>
    </row>
  </sheetData>
  <mergeCells count="9">
    <mergeCell ref="X1:X2"/>
    <mergeCell ref="AC1:AC2"/>
    <mergeCell ref="A1:A2"/>
    <mergeCell ref="B1:G1"/>
    <mergeCell ref="H1:L1"/>
    <mergeCell ref="M1:P1"/>
    <mergeCell ref="Q1:S1"/>
    <mergeCell ref="T1:W1"/>
    <mergeCell ref="Y1:AB1"/>
  </mergeCells>
  <conditionalFormatting sqref="W3:W18">
    <cfRule type="colorScale" priority="13">
      <colorScale>
        <cfvo type="percent" val="0.3"/>
        <cfvo type="percent" val="0.3"/>
        <color rgb="FFFF7128"/>
        <color rgb="FF8BE45E"/>
      </colorScale>
    </cfRule>
    <cfRule type="colorScale" priority="14">
      <colorScale>
        <cfvo type="percent" val="0.3"/>
        <cfvo type="percent" val="0.3"/>
        <color rgb="FF8BE45E"/>
        <color rgb="FFFF0000"/>
      </colorScale>
    </cfRule>
  </conditionalFormatting>
  <conditionalFormatting sqref="W3:W32">
    <cfRule type="colorScale" priority="12">
      <colorScale>
        <cfvo type="percent" val="0.3"/>
        <cfvo type="percent" val="0.3"/>
        <color rgb="FFFF7128"/>
        <color rgb="FF8BE45E"/>
      </colorScale>
    </cfRule>
  </conditionalFormatting>
  <conditionalFormatting sqref="V33">
    <cfRule type="colorScale" priority="11">
      <colorScale>
        <cfvo type="percent" val="0.3"/>
        <cfvo type="percent" val="0.3"/>
        <color rgb="FFFF7128"/>
        <color rgb="FF8BE45E"/>
      </colorScale>
    </cfRule>
  </conditionalFormatting>
  <conditionalFormatting sqref="AB3:AB18">
    <cfRule type="colorScale" priority="9">
      <colorScale>
        <cfvo type="percent" val="0.3"/>
        <cfvo type="percent" val="0.3"/>
        <color rgb="FFFF7128"/>
        <color rgb="FF8BE45E"/>
      </colorScale>
    </cfRule>
    <cfRule type="colorScale" priority="10">
      <colorScale>
        <cfvo type="percent" val="0.3"/>
        <cfvo type="percent" val="0.3"/>
        <color rgb="FF8BE45E"/>
        <color rgb="FFFF0000"/>
      </colorScale>
    </cfRule>
  </conditionalFormatting>
  <conditionalFormatting sqref="AB3:AB32">
    <cfRule type="colorScale" priority="8">
      <colorScale>
        <cfvo type="percent" val="0.3"/>
        <cfvo type="percent" val="0.3"/>
        <color rgb="FFFF7128"/>
        <color rgb="FF8BE45E"/>
      </colorScale>
    </cfRule>
  </conditionalFormatting>
  <conditionalFormatting sqref="AA3:AA32">
    <cfRule type="cellIs" dxfId="33" priority="4" operator="between">
      <formula>-0.301</formula>
      <formula>-100</formula>
    </cfRule>
    <cfRule type="cellIs" dxfId="32" priority="5" operator="between">
      <formula>0</formula>
      <formula>-0.3</formula>
    </cfRule>
    <cfRule type="cellIs" dxfId="31" priority="6" operator="between">
      <formula>0%</formula>
      <formula>100%</formula>
    </cfRule>
  </conditionalFormatting>
  <conditionalFormatting sqref="V3:V32">
    <cfRule type="cellIs" dxfId="30" priority="1" operator="between">
      <formula>-0.301</formula>
      <formula>-100</formula>
    </cfRule>
    <cfRule type="cellIs" dxfId="29" priority="2" operator="between">
      <formula>0</formula>
      <formula>-0.3</formula>
    </cfRule>
    <cfRule type="cellIs" dxfId="28" priority="3" operator="between">
      <formula>0%</formula>
      <formula>100%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A3C58-8742-4A18-8607-8BCDE38F2513}">
  <dimension ref="A1:AI49"/>
  <sheetViews>
    <sheetView zoomScale="70" zoomScaleNormal="70" workbookViewId="0">
      <pane xSplit="1" ySplit="1" topLeftCell="P2" activePane="bottomRight" state="frozen"/>
      <selection activeCell="F29" sqref="F29"/>
      <selection pane="topRight" activeCell="F29" sqref="F29"/>
      <selection pane="bottomLeft" activeCell="F29" sqref="F29"/>
      <selection pane="bottomRight" activeCell="V13" sqref="V13"/>
    </sheetView>
  </sheetViews>
  <sheetFormatPr baseColWidth="10" defaultColWidth="9.1796875" defaultRowHeight="15.5" x14ac:dyDescent="0.35"/>
  <cols>
    <col min="1" max="1" width="16.1796875" style="1" customWidth="1"/>
    <col min="2" max="2" width="13.1796875" style="1" customWidth="1"/>
    <col min="3" max="3" width="13.54296875" style="1" customWidth="1"/>
    <col min="4" max="4" width="12.54296875" style="1" customWidth="1"/>
    <col min="5" max="5" width="14.1796875" style="1" customWidth="1"/>
    <col min="6" max="7" width="15.1796875" style="1" bestFit="1" customWidth="1"/>
    <col min="8" max="8" width="15.54296875" style="1" customWidth="1"/>
    <col min="9" max="9" width="19.54296875" style="1" customWidth="1"/>
    <col min="10" max="10" width="10.81640625" style="1" customWidth="1"/>
    <col min="11" max="11" width="18.81640625" style="1" customWidth="1"/>
    <col min="12" max="12" width="15.453125" style="1" customWidth="1"/>
    <col min="13" max="13" width="18.1796875" style="1" bestFit="1" customWidth="1"/>
    <col min="14" max="14" width="16.453125" style="1" bestFit="1" customWidth="1"/>
    <col min="15" max="15" width="19.54296875" style="1" customWidth="1"/>
    <col min="16" max="16" width="14.1796875" style="1" customWidth="1"/>
    <col min="17" max="17" width="15.54296875" style="1" customWidth="1"/>
    <col min="18" max="18" width="14.1796875" style="1" customWidth="1"/>
    <col min="19" max="19" width="10.81640625" style="1" customWidth="1"/>
    <col min="20" max="20" width="14.54296875" style="1" customWidth="1"/>
    <col min="21" max="21" width="12" style="1" customWidth="1"/>
    <col min="22" max="22" width="11.54296875" style="1" customWidth="1"/>
    <col min="23" max="23" width="11.54296875" style="113" customWidth="1"/>
    <col min="24" max="24" width="38.26953125" style="1" customWidth="1"/>
    <col min="25" max="25" width="13.1796875" style="1" customWidth="1"/>
    <col min="26" max="27" width="12" style="1" customWidth="1"/>
    <col min="28" max="28" width="11.54296875" style="113" customWidth="1"/>
    <col min="29" max="29" width="44.7265625" style="1" customWidth="1"/>
    <col min="30" max="16384" width="9.1796875" style="1"/>
  </cols>
  <sheetData>
    <row r="1" spans="1:35" s="72" customFormat="1" ht="26.25" customHeight="1" thickBot="1" x14ac:dyDescent="0.4">
      <c r="A1" s="126" t="s">
        <v>0</v>
      </c>
      <c r="B1" s="136" t="s">
        <v>18</v>
      </c>
      <c r="C1" s="137"/>
      <c r="D1" s="137"/>
      <c r="E1" s="137"/>
      <c r="F1" s="137"/>
      <c r="G1" s="138"/>
      <c r="H1" s="134" t="s">
        <v>19</v>
      </c>
      <c r="I1" s="134"/>
      <c r="J1" s="134"/>
      <c r="K1" s="134"/>
      <c r="L1" s="135"/>
      <c r="M1" s="128" t="s">
        <v>17</v>
      </c>
      <c r="N1" s="129"/>
      <c r="O1" s="129"/>
      <c r="P1" s="130"/>
      <c r="Q1" s="131" t="s">
        <v>16</v>
      </c>
      <c r="R1" s="132"/>
      <c r="S1" s="133"/>
      <c r="T1" s="139" t="s">
        <v>15</v>
      </c>
      <c r="U1" s="140"/>
      <c r="V1" s="140"/>
      <c r="W1" s="141"/>
      <c r="X1" s="124" t="s">
        <v>25</v>
      </c>
      <c r="Y1" s="142" t="s">
        <v>14</v>
      </c>
      <c r="Z1" s="143"/>
      <c r="AA1" s="143"/>
      <c r="AB1" s="144"/>
      <c r="AC1" s="124" t="s">
        <v>24</v>
      </c>
    </row>
    <row r="2" spans="1:35" ht="48" customHeight="1" thickBot="1" x14ac:dyDescent="0.4">
      <c r="A2" s="127"/>
      <c r="B2" s="98" t="s">
        <v>1</v>
      </c>
      <c r="C2" s="73" t="s">
        <v>3</v>
      </c>
      <c r="D2" s="73" t="s">
        <v>6</v>
      </c>
      <c r="E2" s="73" t="s">
        <v>7</v>
      </c>
      <c r="F2" s="73" t="s">
        <v>21</v>
      </c>
      <c r="G2" s="99" t="s">
        <v>5</v>
      </c>
      <c r="H2" s="92" t="s">
        <v>8</v>
      </c>
      <c r="I2" s="82" t="s">
        <v>9</v>
      </c>
      <c r="J2" s="82" t="s">
        <v>10</v>
      </c>
      <c r="K2" s="82" t="s">
        <v>21</v>
      </c>
      <c r="L2" s="84" t="s">
        <v>5</v>
      </c>
      <c r="M2" s="44" t="s">
        <v>2</v>
      </c>
      <c r="N2" s="34" t="s">
        <v>4</v>
      </c>
      <c r="O2" s="34" t="s">
        <v>6</v>
      </c>
      <c r="P2" s="65" t="s">
        <v>7</v>
      </c>
      <c r="Q2" s="47" t="s">
        <v>8</v>
      </c>
      <c r="R2" s="66" t="s">
        <v>9</v>
      </c>
      <c r="S2" s="48" t="s">
        <v>10</v>
      </c>
      <c r="T2" s="120" t="s">
        <v>11</v>
      </c>
      <c r="U2" s="121" t="s">
        <v>29</v>
      </c>
      <c r="V2" s="121" t="s">
        <v>30</v>
      </c>
      <c r="W2" s="110" t="s">
        <v>23</v>
      </c>
      <c r="X2" s="125"/>
      <c r="Y2" s="122" t="s">
        <v>12</v>
      </c>
      <c r="Z2" s="123" t="s">
        <v>13</v>
      </c>
      <c r="AA2" s="108" t="s">
        <v>22</v>
      </c>
      <c r="AB2" s="110" t="s">
        <v>23</v>
      </c>
      <c r="AC2" s="125"/>
    </row>
    <row r="3" spans="1:35" x14ac:dyDescent="0.35">
      <c r="A3" s="89">
        <v>44713</v>
      </c>
      <c r="B3" s="100">
        <v>1097.5</v>
      </c>
      <c r="C3" s="97">
        <v>8449</v>
      </c>
      <c r="D3" s="21">
        <v>847.52</v>
      </c>
      <c r="E3" s="21">
        <v>282</v>
      </c>
      <c r="F3" s="21">
        <v>3768</v>
      </c>
      <c r="G3" s="101"/>
      <c r="H3" s="74">
        <v>8357</v>
      </c>
      <c r="I3" s="42">
        <v>856.75</v>
      </c>
      <c r="J3" s="83"/>
      <c r="K3" s="83">
        <v>3768</v>
      </c>
      <c r="L3" s="39"/>
      <c r="M3" s="67">
        <v>721.3</v>
      </c>
      <c r="N3" s="24">
        <v>4696</v>
      </c>
      <c r="O3" s="32">
        <v>847.16</v>
      </c>
      <c r="P3" s="33">
        <v>29.1</v>
      </c>
      <c r="Q3" s="36">
        <v>4641</v>
      </c>
      <c r="R3" s="43">
        <v>857.18</v>
      </c>
      <c r="S3" s="39"/>
      <c r="T3" s="71">
        <f>C3+G3-F3</f>
        <v>4681</v>
      </c>
      <c r="U3" s="45">
        <f>N3-T3</f>
        <v>15</v>
      </c>
      <c r="V3" s="119">
        <f>U3/N3</f>
        <v>3.1942078364565587E-3</v>
      </c>
      <c r="W3" s="111"/>
      <c r="X3" s="51" t="s">
        <v>26</v>
      </c>
      <c r="Y3" s="68">
        <f>H3+L3-K3</f>
        <v>4589</v>
      </c>
      <c r="Z3" s="49">
        <f t="shared" ref="Z3:Z32" si="0">Q3-Y3</f>
        <v>52</v>
      </c>
      <c r="AA3" s="119">
        <f>Z3/Q3</f>
        <v>1.1204481792717087E-2</v>
      </c>
      <c r="AB3" s="111"/>
      <c r="AC3" s="51" t="s">
        <v>26</v>
      </c>
    </row>
    <row r="4" spans="1:35" x14ac:dyDescent="0.35">
      <c r="A4" s="90">
        <v>44714</v>
      </c>
      <c r="B4" s="100">
        <v>721.3</v>
      </c>
      <c r="C4" s="97">
        <v>4696</v>
      </c>
      <c r="D4" s="21">
        <v>847.16</v>
      </c>
      <c r="E4" s="21">
        <v>29.1</v>
      </c>
      <c r="F4" s="21">
        <v>2322</v>
      </c>
      <c r="G4" s="101"/>
      <c r="H4" s="74">
        <v>4641</v>
      </c>
      <c r="I4" s="38">
        <v>857.18</v>
      </c>
      <c r="J4" s="83"/>
      <c r="K4" s="83">
        <v>2322</v>
      </c>
      <c r="L4" s="39"/>
      <c r="M4" s="67">
        <v>453.8</v>
      </c>
      <c r="N4" s="24">
        <v>2392</v>
      </c>
      <c r="O4" s="21">
        <v>846.33</v>
      </c>
      <c r="P4" s="29">
        <v>30</v>
      </c>
      <c r="Q4" s="37">
        <v>2362</v>
      </c>
      <c r="R4" s="38">
        <v>857.07</v>
      </c>
      <c r="S4" s="39"/>
      <c r="T4" s="71">
        <f t="shared" ref="T4:T32" si="1">C4+G4-F4</f>
        <v>2374</v>
      </c>
      <c r="U4" s="46">
        <f t="shared" ref="U4:U22" si="2">N4-T4</f>
        <v>18</v>
      </c>
      <c r="V4" s="119">
        <f t="shared" ref="V4:V33" si="3">U4/N4</f>
        <v>7.525083612040134E-3</v>
      </c>
      <c r="W4" s="111"/>
      <c r="X4" s="51" t="s">
        <v>26</v>
      </c>
      <c r="Y4" s="69">
        <f t="shared" ref="Y4:Y32" si="4">H4+L4-K4</f>
        <v>2319</v>
      </c>
      <c r="Z4" s="50">
        <f t="shared" si="0"/>
        <v>43</v>
      </c>
      <c r="AA4" s="119">
        <f t="shared" ref="AA4:AA32" si="5">Z4/Q4</f>
        <v>1.8204911092294666E-2</v>
      </c>
      <c r="AB4" s="111"/>
      <c r="AC4" s="51" t="s">
        <v>26</v>
      </c>
    </row>
    <row r="5" spans="1:35" x14ac:dyDescent="0.35">
      <c r="A5" s="90">
        <v>44715</v>
      </c>
      <c r="B5" s="100">
        <v>453.8</v>
      </c>
      <c r="C5" s="97">
        <v>2392</v>
      </c>
      <c r="D5" s="21">
        <v>846.33</v>
      </c>
      <c r="E5" s="21">
        <v>30</v>
      </c>
      <c r="F5" s="21">
        <v>502</v>
      </c>
      <c r="G5" s="101"/>
      <c r="H5" s="74">
        <v>2362</v>
      </c>
      <c r="I5" s="38">
        <v>857.07</v>
      </c>
      <c r="J5" s="83"/>
      <c r="K5" s="83">
        <v>502</v>
      </c>
      <c r="L5" s="39"/>
      <c r="M5" s="67">
        <v>409.9</v>
      </c>
      <c r="N5" s="24">
        <v>2061</v>
      </c>
      <c r="O5" s="21">
        <v>847.99</v>
      </c>
      <c r="P5" s="29">
        <v>27.4</v>
      </c>
      <c r="Q5" s="37">
        <v>2040</v>
      </c>
      <c r="R5" s="38">
        <v>856.74</v>
      </c>
      <c r="S5" s="39"/>
      <c r="T5" s="71">
        <f t="shared" si="1"/>
        <v>1890</v>
      </c>
      <c r="U5" s="46">
        <f t="shared" si="2"/>
        <v>171</v>
      </c>
      <c r="V5" s="119">
        <f t="shared" si="3"/>
        <v>8.296943231441048E-2</v>
      </c>
      <c r="W5" s="111"/>
      <c r="X5" s="52" t="s">
        <v>28</v>
      </c>
      <c r="Y5" s="69">
        <f t="shared" si="4"/>
        <v>1860</v>
      </c>
      <c r="Z5" s="50">
        <f t="shared" si="0"/>
        <v>180</v>
      </c>
      <c r="AA5" s="119">
        <f t="shared" si="5"/>
        <v>8.8235294117647065E-2</v>
      </c>
      <c r="AB5" s="111"/>
      <c r="AC5" s="114" t="s">
        <v>28</v>
      </c>
      <c r="AD5" s="115"/>
      <c r="AE5" s="115"/>
      <c r="AF5" s="115"/>
      <c r="AG5" s="115"/>
      <c r="AH5" s="115"/>
      <c r="AI5" s="115"/>
    </row>
    <row r="6" spans="1:35" x14ac:dyDescent="0.35">
      <c r="A6" s="90">
        <v>44716</v>
      </c>
      <c r="B6" s="100">
        <v>409.9</v>
      </c>
      <c r="C6" s="97">
        <v>2061</v>
      </c>
      <c r="D6" s="21">
        <v>847.99</v>
      </c>
      <c r="E6" s="21">
        <v>27.4</v>
      </c>
      <c r="F6" s="21"/>
      <c r="G6" s="101"/>
      <c r="H6" s="74">
        <v>2040</v>
      </c>
      <c r="I6" s="38">
        <v>856.74</v>
      </c>
      <c r="J6" s="83"/>
      <c r="K6" s="83"/>
      <c r="L6" s="39"/>
      <c r="M6" s="67">
        <v>409.9</v>
      </c>
      <c r="N6" s="24">
        <v>2060</v>
      </c>
      <c r="O6" s="21">
        <v>847.99</v>
      </c>
      <c r="P6" s="29">
        <v>28.2</v>
      </c>
      <c r="Q6" s="37">
        <v>2038</v>
      </c>
      <c r="R6" s="38">
        <v>857.32</v>
      </c>
      <c r="S6" s="39"/>
      <c r="T6" s="71">
        <f t="shared" si="1"/>
        <v>2061</v>
      </c>
      <c r="U6" s="46">
        <f t="shared" si="2"/>
        <v>-1</v>
      </c>
      <c r="V6" s="119">
        <f t="shared" si="3"/>
        <v>-4.8543689320388347E-4</v>
      </c>
      <c r="W6" s="111"/>
      <c r="X6" s="51" t="s">
        <v>26</v>
      </c>
      <c r="Y6" s="69">
        <f t="shared" si="4"/>
        <v>2040</v>
      </c>
      <c r="Z6" s="50">
        <f t="shared" si="0"/>
        <v>-2</v>
      </c>
      <c r="AA6" s="119">
        <f t="shared" si="5"/>
        <v>-9.813542688910696E-4</v>
      </c>
      <c r="AB6" s="111"/>
      <c r="AC6" s="51" t="s">
        <v>26</v>
      </c>
    </row>
    <row r="7" spans="1:35" x14ac:dyDescent="0.35">
      <c r="A7" s="90">
        <v>44717</v>
      </c>
      <c r="B7" s="100">
        <v>409.9</v>
      </c>
      <c r="C7" s="97">
        <v>2060</v>
      </c>
      <c r="D7" s="21">
        <v>847.99</v>
      </c>
      <c r="E7" s="21">
        <v>28.2</v>
      </c>
      <c r="F7" s="21"/>
      <c r="G7" s="101"/>
      <c r="H7" s="74">
        <v>2038</v>
      </c>
      <c r="I7" s="38">
        <v>857.32</v>
      </c>
      <c r="J7" s="83"/>
      <c r="K7" s="83"/>
      <c r="L7" s="39"/>
      <c r="M7" s="67">
        <v>410.1</v>
      </c>
      <c r="N7" s="24">
        <v>2062</v>
      </c>
      <c r="O7" s="21">
        <v>846.82</v>
      </c>
      <c r="P7" s="29">
        <v>29</v>
      </c>
      <c r="Q7" s="37">
        <v>2038</v>
      </c>
      <c r="R7" s="38">
        <v>856.73</v>
      </c>
      <c r="S7" s="39"/>
      <c r="T7" s="71">
        <f t="shared" si="1"/>
        <v>2060</v>
      </c>
      <c r="U7" s="46">
        <f t="shared" si="2"/>
        <v>2</v>
      </c>
      <c r="V7" s="119">
        <f t="shared" si="3"/>
        <v>9.6993210475266732E-4</v>
      </c>
      <c r="W7" s="111"/>
      <c r="X7" s="51" t="s">
        <v>26</v>
      </c>
      <c r="Y7" s="69">
        <f t="shared" si="4"/>
        <v>2038</v>
      </c>
      <c r="Z7" s="50">
        <f t="shared" si="0"/>
        <v>0</v>
      </c>
      <c r="AA7" s="119">
        <f t="shared" si="5"/>
        <v>0</v>
      </c>
      <c r="AB7" s="111"/>
      <c r="AC7" s="51" t="s">
        <v>26</v>
      </c>
    </row>
    <row r="8" spans="1:35" x14ac:dyDescent="0.35">
      <c r="A8" s="90">
        <v>44718</v>
      </c>
      <c r="B8" s="100">
        <v>410.1</v>
      </c>
      <c r="C8" s="97">
        <v>2062</v>
      </c>
      <c r="D8" s="21">
        <v>846.82</v>
      </c>
      <c r="E8" s="21">
        <v>29</v>
      </c>
      <c r="F8" s="21"/>
      <c r="G8" s="101"/>
      <c r="H8" s="74">
        <v>2038</v>
      </c>
      <c r="I8" s="38">
        <v>856.73</v>
      </c>
      <c r="J8" s="83"/>
      <c r="K8" s="83"/>
      <c r="L8" s="39"/>
      <c r="M8" s="67">
        <v>409.6</v>
      </c>
      <c r="N8" s="24">
        <v>2058</v>
      </c>
      <c r="O8" s="21">
        <v>848.51</v>
      </c>
      <c r="P8" s="29">
        <v>27.2</v>
      </c>
      <c r="Q8" s="37">
        <v>2038</v>
      </c>
      <c r="R8" s="38">
        <v>857.12</v>
      </c>
      <c r="S8" s="39"/>
      <c r="T8" s="71">
        <f t="shared" si="1"/>
        <v>2062</v>
      </c>
      <c r="U8" s="46">
        <f t="shared" si="2"/>
        <v>-4</v>
      </c>
      <c r="V8" s="119">
        <f t="shared" si="3"/>
        <v>-1.9436345966958211E-3</v>
      </c>
      <c r="W8" s="111"/>
      <c r="X8" s="51" t="s">
        <v>26</v>
      </c>
      <c r="Y8" s="69">
        <f t="shared" si="4"/>
        <v>2038</v>
      </c>
      <c r="Z8" s="50">
        <f t="shared" si="0"/>
        <v>0</v>
      </c>
      <c r="AA8" s="119">
        <f t="shared" si="5"/>
        <v>0</v>
      </c>
      <c r="AB8" s="111"/>
      <c r="AC8" s="51" t="s">
        <v>26</v>
      </c>
    </row>
    <row r="9" spans="1:35" x14ac:dyDescent="0.35">
      <c r="A9" s="90">
        <v>44719</v>
      </c>
      <c r="B9" s="100">
        <v>409.6</v>
      </c>
      <c r="C9" s="97">
        <v>2058</v>
      </c>
      <c r="D9" s="21">
        <v>848.51</v>
      </c>
      <c r="E9" s="21">
        <v>27.2</v>
      </c>
      <c r="F9" s="21"/>
      <c r="G9" s="101"/>
      <c r="H9" s="74">
        <v>2038</v>
      </c>
      <c r="I9" s="38">
        <v>857.12</v>
      </c>
      <c r="J9" s="83"/>
      <c r="K9" s="83"/>
      <c r="L9" s="39"/>
      <c r="M9" s="67">
        <v>409.5</v>
      </c>
      <c r="N9" s="24">
        <v>2058</v>
      </c>
      <c r="O9" s="21">
        <v>848.06</v>
      </c>
      <c r="P9" s="29">
        <v>27.6</v>
      </c>
      <c r="Q9" s="37">
        <v>2036</v>
      </c>
      <c r="R9" s="38">
        <v>856.96</v>
      </c>
      <c r="S9" s="39"/>
      <c r="T9" s="71">
        <f t="shared" si="1"/>
        <v>2058</v>
      </c>
      <c r="U9" s="46">
        <f t="shared" si="2"/>
        <v>0</v>
      </c>
      <c r="V9" s="119">
        <f t="shared" si="3"/>
        <v>0</v>
      </c>
      <c r="W9" s="111"/>
      <c r="X9" s="51" t="s">
        <v>26</v>
      </c>
      <c r="Y9" s="69">
        <f t="shared" si="4"/>
        <v>2038</v>
      </c>
      <c r="Z9" s="50">
        <f t="shared" si="0"/>
        <v>-2</v>
      </c>
      <c r="AA9" s="119">
        <f t="shared" si="5"/>
        <v>-9.8231827111984276E-4</v>
      </c>
      <c r="AB9" s="111"/>
      <c r="AC9" s="51" t="s">
        <v>26</v>
      </c>
    </row>
    <row r="10" spans="1:35" x14ac:dyDescent="0.35">
      <c r="A10" s="90">
        <v>44720</v>
      </c>
      <c r="B10" s="100">
        <v>409.5</v>
      </c>
      <c r="C10" s="97">
        <v>2058</v>
      </c>
      <c r="D10" s="21">
        <v>848.06</v>
      </c>
      <c r="E10" s="21">
        <v>27.6</v>
      </c>
      <c r="F10" s="21"/>
      <c r="G10" s="101"/>
      <c r="H10" s="74">
        <v>2036</v>
      </c>
      <c r="I10" s="38">
        <v>856.96</v>
      </c>
      <c r="J10" s="83"/>
      <c r="K10" s="83"/>
      <c r="L10" s="39"/>
      <c r="M10" s="67">
        <v>409.6</v>
      </c>
      <c r="N10" s="24">
        <v>2059</v>
      </c>
      <c r="O10" s="21">
        <v>847.52</v>
      </c>
      <c r="P10" s="29">
        <v>27.9</v>
      </c>
      <c r="Q10" s="37">
        <v>2036</v>
      </c>
      <c r="R10" s="38">
        <v>856.68</v>
      </c>
      <c r="S10" s="39"/>
      <c r="T10" s="71">
        <f t="shared" si="1"/>
        <v>2058</v>
      </c>
      <c r="U10" s="46">
        <f t="shared" si="2"/>
        <v>1</v>
      </c>
      <c r="V10" s="119">
        <f t="shared" si="3"/>
        <v>4.8567265662943174E-4</v>
      </c>
      <c r="W10" s="111"/>
      <c r="X10" s="51" t="s">
        <v>26</v>
      </c>
      <c r="Y10" s="69">
        <f t="shared" si="4"/>
        <v>2036</v>
      </c>
      <c r="Z10" s="50">
        <f t="shared" si="0"/>
        <v>0</v>
      </c>
      <c r="AA10" s="119">
        <f t="shared" si="5"/>
        <v>0</v>
      </c>
      <c r="AB10" s="111"/>
      <c r="AC10" s="51" t="s">
        <v>26</v>
      </c>
    </row>
    <row r="11" spans="1:35" x14ac:dyDescent="0.35">
      <c r="A11" s="90">
        <v>44721</v>
      </c>
      <c r="B11" s="100">
        <v>409.6</v>
      </c>
      <c r="C11" s="97">
        <v>2059</v>
      </c>
      <c r="D11" s="21">
        <v>847.52</v>
      </c>
      <c r="E11" s="21">
        <v>27.9</v>
      </c>
      <c r="F11" s="21"/>
      <c r="G11" s="101"/>
      <c r="H11" s="74">
        <v>2036</v>
      </c>
      <c r="I11" s="38">
        <v>856.68</v>
      </c>
      <c r="J11" s="83"/>
      <c r="K11" s="83"/>
      <c r="L11" s="39"/>
      <c r="M11" s="67">
        <v>409.9</v>
      </c>
      <c r="N11" s="24">
        <v>2060</v>
      </c>
      <c r="O11" s="21">
        <v>847.12</v>
      </c>
      <c r="P11" s="29">
        <v>29.1</v>
      </c>
      <c r="Q11" s="37">
        <v>2036</v>
      </c>
      <c r="R11" s="38">
        <v>857.14</v>
      </c>
      <c r="S11" s="39"/>
      <c r="T11" s="71">
        <f t="shared" si="1"/>
        <v>2059</v>
      </c>
      <c r="U11" s="46">
        <f t="shared" si="2"/>
        <v>1</v>
      </c>
      <c r="V11" s="119">
        <f t="shared" si="3"/>
        <v>4.8543689320388347E-4</v>
      </c>
      <c r="W11" s="111"/>
      <c r="X11" s="51" t="s">
        <v>26</v>
      </c>
      <c r="Y11" s="69">
        <f t="shared" si="4"/>
        <v>2036</v>
      </c>
      <c r="Z11" s="50">
        <f t="shared" si="0"/>
        <v>0</v>
      </c>
      <c r="AA11" s="119">
        <f t="shared" si="5"/>
        <v>0</v>
      </c>
      <c r="AB11" s="111"/>
      <c r="AC11" s="51" t="s">
        <v>26</v>
      </c>
    </row>
    <row r="12" spans="1:35" x14ac:dyDescent="0.35">
      <c r="A12" s="90">
        <v>44722</v>
      </c>
      <c r="B12" s="100">
        <v>409.9</v>
      </c>
      <c r="C12" s="97">
        <v>2060</v>
      </c>
      <c r="D12" s="21">
        <v>847.12</v>
      </c>
      <c r="E12" s="21">
        <v>29.1</v>
      </c>
      <c r="F12" s="21"/>
      <c r="G12" s="101"/>
      <c r="H12" s="74">
        <v>2036</v>
      </c>
      <c r="I12" s="38">
        <v>857.14</v>
      </c>
      <c r="J12" s="83"/>
      <c r="K12" s="83"/>
      <c r="L12" s="39"/>
      <c r="M12" s="67">
        <v>409.9</v>
      </c>
      <c r="N12" s="24">
        <v>2060</v>
      </c>
      <c r="O12" s="21">
        <v>846.45</v>
      </c>
      <c r="P12" s="29">
        <v>29.1</v>
      </c>
      <c r="Q12" s="37">
        <v>2036</v>
      </c>
      <c r="R12" s="38">
        <v>856.42</v>
      </c>
      <c r="S12" s="39"/>
      <c r="T12" s="71">
        <f t="shared" si="1"/>
        <v>2060</v>
      </c>
      <c r="U12" s="46">
        <f t="shared" si="2"/>
        <v>0</v>
      </c>
      <c r="V12" s="119">
        <f t="shared" si="3"/>
        <v>0</v>
      </c>
      <c r="W12" s="111"/>
      <c r="X12" s="51" t="s">
        <v>26</v>
      </c>
      <c r="Y12" s="69">
        <f t="shared" si="4"/>
        <v>2036</v>
      </c>
      <c r="Z12" s="50">
        <f t="shared" si="0"/>
        <v>0</v>
      </c>
      <c r="AA12" s="119">
        <f t="shared" si="5"/>
        <v>0</v>
      </c>
      <c r="AB12" s="111"/>
      <c r="AC12" s="51" t="s">
        <v>26</v>
      </c>
    </row>
    <row r="13" spans="1:35" x14ac:dyDescent="0.35">
      <c r="A13" s="90">
        <v>44723</v>
      </c>
      <c r="B13" s="100">
        <v>409.9</v>
      </c>
      <c r="C13" s="97">
        <v>2060</v>
      </c>
      <c r="D13" s="21">
        <v>846.45</v>
      </c>
      <c r="E13" s="21">
        <v>29.1</v>
      </c>
      <c r="F13" s="21"/>
      <c r="G13" s="101"/>
      <c r="H13" s="74">
        <v>2036</v>
      </c>
      <c r="I13" s="38">
        <v>856.42</v>
      </c>
      <c r="J13" s="83"/>
      <c r="K13" s="83"/>
      <c r="L13" s="39"/>
      <c r="M13" s="67">
        <v>409.7</v>
      </c>
      <c r="N13" s="24">
        <v>2059</v>
      </c>
      <c r="O13" s="21">
        <v>847.33</v>
      </c>
      <c r="P13" s="29">
        <v>28.5</v>
      </c>
      <c r="Q13" s="37">
        <v>2036</v>
      </c>
      <c r="R13" s="38">
        <v>856.87</v>
      </c>
      <c r="S13" s="39"/>
      <c r="T13" s="71">
        <f t="shared" si="1"/>
        <v>2060</v>
      </c>
      <c r="U13" s="46">
        <f t="shared" si="2"/>
        <v>-1</v>
      </c>
      <c r="V13" s="119">
        <f t="shared" si="3"/>
        <v>-4.8567265662943174E-4</v>
      </c>
      <c r="W13" s="111"/>
      <c r="X13" s="51" t="s">
        <v>26</v>
      </c>
      <c r="Y13" s="69">
        <f t="shared" si="4"/>
        <v>2036</v>
      </c>
      <c r="Z13" s="50">
        <f t="shared" si="0"/>
        <v>0</v>
      </c>
      <c r="AA13" s="119">
        <f t="shared" si="5"/>
        <v>0</v>
      </c>
      <c r="AB13" s="111"/>
      <c r="AC13" s="51" t="s">
        <v>26</v>
      </c>
    </row>
    <row r="14" spans="1:35" x14ac:dyDescent="0.35">
      <c r="A14" s="90">
        <v>44724</v>
      </c>
      <c r="B14" s="100">
        <v>409.7</v>
      </c>
      <c r="C14" s="97">
        <v>2059</v>
      </c>
      <c r="D14" s="21">
        <v>847.33</v>
      </c>
      <c r="E14" s="21">
        <v>28.5</v>
      </c>
      <c r="F14" s="21"/>
      <c r="G14" s="101"/>
      <c r="H14" s="74">
        <v>2036</v>
      </c>
      <c r="I14" s="38">
        <v>856.87</v>
      </c>
      <c r="J14" s="83"/>
      <c r="K14" s="83"/>
      <c r="L14" s="39"/>
      <c r="M14" s="67">
        <v>409.8</v>
      </c>
      <c r="N14" s="24">
        <v>2059</v>
      </c>
      <c r="O14" s="21">
        <v>847.04</v>
      </c>
      <c r="P14" s="29">
        <v>28.4</v>
      </c>
      <c r="Q14" s="40">
        <v>2037</v>
      </c>
      <c r="R14" s="38">
        <v>856.53</v>
      </c>
      <c r="S14" s="39"/>
      <c r="T14" s="71">
        <f t="shared" si="1"/>
        <v>2059</v>
      </c>
      <c r="U14" s="46">
        <f t="shared" si="2"/>
        <v>0</v>
      </c>
      <c r="V14" s="119">
        <f t="shared" si="3"/>
        <v>0</v>
      </c>
      <c r="W14" s="111"/>
      <c r="X14" s="51" t="s">
        <v>26</v>
      </c>
      <c r="Y14" s="69">
        <f t="shared" si="4"/>
        <v>2036</v>
      </c>
      <c r="Z14" s="50">
        <f t="shared" si="0"/>
        <v>1</v>
      </c>
      <c r="AA14" s="119">
        <f t="shared" si="5"/>
        <v>4.9091801669121256E-4</v>
      </c>
      <c r="AB14" s="111"/>
      <c r="AC14" s="51" t="s">
        <v>26</v>
      </c>
    </row>
    <row r="15" spans="1:35" x14ac:dyDescent="0.35">
      <c r="A15" s="90">
        <v>44725</v>
      </c>
      <c r="B15" s="100">
        <v>409.8</v>
      </c>
      <c r="C15" s="97">
        <v>2059</v>
      </c>
      <c r="D15" s="21">
        <v>847.04</v>
      </c>
      <c r="E15" s="21">
        <v>28.4</v>
      </c>
      <c r="F15" s="21"/>
      <c r="G15" s="101"/>
      <c r="H15" s="75">
        <v>2037</v>
      </c>
      <c r="I15" s="38">
        <v>856.53</v>
      </c>
      <c r="J15" s="83"/>
      <c r="K15" s="83"/>
      <c r="L15" s="39"/>
      <c r="M15" s="67">
        <v>409.5</v>
      </c>
      <c r="N15" s="24">
        <v>2057</v>
      </c>
      <c r="O15" s="21">
        <v>847.55</v>
      </c>
      <c r="P15" s="29">
        <v>28</v>
      </c>
      <c r="Q15" s="37">
        <v>2035</v>
      </c>
      <c r="R15" s="38">
        <v>856.79</v>
      </c>
      <c r="S15" s="39"/>
      <c r="T15" s="71">
        <f t="shared" si="1"/>
        <v>2059</v>
      </c>
      <c r="U15" s="46">
        <f t="shared" si="2"/>
        <v>-2</v>
      </c>
      <c r="V15" s="119">
        <f t="shared" si="3"/>
        <v>-9.7228974234321824E-4</v>
      </c>
      <c r="W15" s="111"/>
      <c r="X15" s="51" t="s">
        <v>26</v>
      </c>
      <c r="Y15" s="69">
        <f t="shared" si="4"/>
        <v>2037</v>
      </c>
      <c r="Z15" s="50">
        <f t="shared" si="0"/>
        <v>-2</v>
      </c>
      <c r="AA15" s="119">
        <f t="shared" si="5"/>
        <v>-9.8280098280098278E-4</v>
      </c>
      <c r="AB15" s="111"/>
      <c r="AC15" s="51" t="s">
        <v>26</v>
      </c>
    </row>
    <row r="16" spans="1:35" x14ac:dyDescent="0.35">
      <c r="A16" s="90">
        <v>44726</v>
      </c>
      <c r="B16" s="100">
        <v>409.5</v>
      </c>
      <c r="C16" s="97">
        <v>2057</v>
      </c>
      <c r="D16" s="21">
        <v>847.55</v>
      </c>
      <c r="E16" s="21">
        <v>28</v>
      </c>
      <c r="F16" s="21"/>
      <c r="G16" s="101"/>
      <c r="H16" s="74">
        <v>2035</v>
      </c>
      <c r="I16" s="38">
        <v>856.79</v>
      </c>
      <c r="J16" s="83"/>
      <c r="K16" s="83"/>
      <c r="L16" s="39"/>
      <c r="M16" s="67">
        <v>408.6</v>
      </c>
      <c r="N16" s="24">
        <v>2051</v>
      </c>
      <c r="O16" s="21">
        <v>849.52</v>
      </c>
      <c r="P16" s="29">
        <v>24.3</v>
      </c>
      <c r="Q16" s="37">
        <v>2035</v>
      </c>
      <c r="R16" s="38">
        <v>856.15</v>
      </c>
      <c r="S16" s="39"/>
      <c r="T16" s="71">
        <f t="shared" si="1"/>
        <v>2057</v>
      </c>
      <c r="U16" s="46">
        <f t="shared" si="2"/>
        <v>-6</v>
      </c>
      <c r="V16" s="119">
        <f t="shared" si="3"/>
        <v>-2.9254022428083864E-3</v>
      </c>
      <c r="W16" s="111"/>
      <c r="X16" s="51" t="s">
        <v>26</v>
      </c>
      <c r="Y16" s="69">
        <f t="shared" si="4"/>
        <v>2035</v>
      </c>
      <c r="Z16" s="50">
        <f t="shared" si="0"/>
        <v>0</v>
      </c>
      <c r="AA16" s="119">
        <f t="shared" si="5"/>
        <v>0</v>
      </c>
      <c r="AB16" s="111"/>
      <c r="AC16" s="51" t="s">
        <v>26</v>
      </c>
    </row>
    <row r="17" spans="1:29" x14ac:dyDescent="0.35">
      <c r="A17" s="90">
        <v>44727</v>
      </c>
      <c r="B17" s="100">
        <v>408.6</v>
      </c>
      <c r="C17" s="97">
        <v>2051</v>
      </c>
      <c r="D17" s="21">
        <v>849.52</v>
      </c>
      <c r="E17" s="21">
        <v>24.3</v>
      </c>
      <c r="F17" s="21"/>
      <c r="G17" s="101"/>
      <c r="H17" s="74">
        <v>2035</v>
      </c>
      <c r="I17" s="38">
        <v>856.15</v>
      </c>
      <c r="J17" s="83"/>
      <c r="K17" s="83"/>
      <c r="L17" s="39"/>
      <c r="M17" s="67">
        <v>409.3</v>
      </c>
      <c r="N17" s="24">
        <v>2056</v>
      </c>
      <c r="O17" s="21">
        <v>848.54</v>
      </c>
      <c r="P17" s="29">
        <v>27.4</v>
      </c>
      <c r="Q17" s="37">
        <v>2035</v>
      </c>
      <c r="R17" s="38">
        <v>857.27</v>
      </c>
      <c r="S17" s="39"/>
      <c r="T17" s="71">
        <f t="shared" si="1"/>
        <v>2051</v>
      </c>
      <c r="U17" s="46">
        <f t="shared" si="2"/>
        <v>5</v>
      </c>
      <c r="V17" s="119">
        <f t="shared" si="3"/>
        <v>2.4319066147859923E-3</v>
      </c>
      <c r="W17" s="111"/>
      <c r="X17" s="51" t="s">
        <v>26</v>
      </c>
      <c r="Y17" s="69">
        <f t="shared" si="4"/>
        <v>2035</v>
      </c>
      <c r="Z17" s="50">
        <f t="shared" si="0"/>
        <v>0</v>
      </c>
      <c r="AA17" s="119">
        <f t="shared" si="5"/>
        <v>0</v>
      </c>
      <c r="AB17" s="111"/>
      <c r="AC17" s="51" t="s">
        <v>26</v>
      </c>
    </row>
    <row r="18" spans="1:29" x14ac:dyDescent="0.35">
      <c r="A18" s="90">
        <v>44728</v>
      </c>
      <c r="B18" s="100">
        <v>409.3</v>
      </c>
      <c r="C18" s="97">
        <v>2056</v>
      </c>
      <c r="D18" s="21">
        <v>848.54</v>
      </c>
      <c r="E18" s="21">
        <v>27.4</v>
      </c>
      <c r="F18" s="21"/>
      <c r="G18" s="101"/>
      <c r="H18" s="74">
        <v>2035</v>
      </c>
      <c r="I18" s="38">
        <v>857.27</v>
      </c>
      <c r="J18" s="83"/>
      <c r="K18" s="83"/>
      <c r="L18" s="39"/>
      <c r="M18" s="67">
        <v>408.7</v>
      </c>
      <c r="N18" s="24">
        <v>2052</v>
      </c>
      <c r="O18" s="21">
        <v>849.83</v>
      </c>
      <c r="P18" s="29">
        <v>24.6</v>
      </c>
      <c r="Q18" s="37">
        <v>2035</v>
      </c>
      <c r="R18" s="38">
        <v>856.63</v>
      </c>
      <c r="S18" s="39"/>
      <c r="T18" s="71">
        <f t="shared" si="1"/>
        <v>2056</v>
      </c>
      <c r="U18" s="46">
        <f t="shared" si="2"/>
        <v>-4</v>
      </c>
      <c r="V18" s="119">
        <f t="shared" si="3"/>
        <v>-1.9493177387914229E-3</v>
      </c>
      <c r="W18" s="111"/>
      <c r="X18" s="51" t="s">
        <v>26</v>
      </c>
      <c r="Y18" s="69">
        <f t="shared" si="4"/>
        <v>2035</v>
      </c>
      <c r="Z18" s="50">
        <f t="shared" si="0"/>
        <v>0</v>
      </c>
      <c r="AA18" s="119">
        <f t="shared" si="5"/>
        <v>0</v>
      </c>
      <c r="AB18" s="111"/>
      <c r="AC18" s="51" t="s">
        <v>26</v>
      </c>
    </row>
    <row r="19" spans="1:29" s="7" customFormat="1" ht="18.5" x14ac:dyDescent="0.45">
      <c r="A19" s="90">
        <v>44729</v>
      </c>
      <c r="B19" s="100">
        <v>408.7</v>
      </c>
      <c r="C19" s="97">
        <v>2052</v>
      </c>
      <c r="D19" s="21">
        <v>849.83</v>
      </c>
      <c r="E19" s="21">
        <v>24.6</v>
      </c>
      <c r="F19" s="21"/>
      <c r="G19" s="101"/>
      <c r="H19" s="74">
        <v>2035</v>
      </c>
      <c r="I19" s="38">
        <v>856.63</v>
      </c>
      <c r="J19" s="83"/>
      <c r="K19" s="83"/>
      <c r="L19" s="39"/>
      <c r="M19" s="67">
        <v>408.9</v>
      </c>
      <c r="N19" s="24">
        <v>2053</v>
      </c>
      <c r="O19" s="21">
        <v>849.72</v>
      </c>
      <c r="P19" s="29">
        <v>25.4</v>
      </c>
      <c r="Q19" s="37">
        <v>2035</v>
      </c>
      <c r="R19" s="38">
        <v>857.07</v>
      </c>
      <c r="S19" s="39"/>
      <c r="T19" s="71">
        <f t="shared" si="1"/>
        <v>2052</v>
      </c>
      <c r="U19" s="46">
        <f t="shared" si="2"/>
        <v>1</v>
      </c>
      <c r="V19" s="119">
        <f t="shared" si="3"/>
        <v>4.8709206039941551E-4</v>
      </c>
      <c r="W19" s="111"/>
      <c r="X19" s="51" t="s">
        <v>26</v>
      </c>
      <c r="Y19" s="69">
        <f t="shared" si="4"/>
        <v>2035</v>
      </c>
      <c r="Z19" s="50">
        <f t="shared" si="0"/>
        <v>0</v>
      </c>
      <c r="AA19" s="119">
        <f t="shared" si="5"/>
        <v>0</v>
      </c>
      <c r="AB19" s="111"/>
      <c r="AC19" s="51" t="s">
        <v>26</v>
      </c>
    </row>
    <row r="20" spans="1:29" s="8" customFormat="1" ht="18.5" x14ac:dyDescent="0.45">
      <c r="A20" s="90">
        <v>44730</v>
      </c>
      <c r="B20" s="100">
        <v>408.9</v>
      </c>
      <c r="C20" s="97">
        <v>2053</v>
      </c>
      <c r="D20" s="21">
        <v>849.72</v>
      </c>
      <c r="E20" s="21">
        <v>25.4</v>
      </c>
      <c r="F20" s="21"/>
      <c r="G20" s="101"/>
      <c r="H20" s="74">
        <v>2035</v>
      </c>
      <c r="I20" s="38">
        <v>857.07</v>
      </c>
      <c r="J20" s="83"/>
      <c r="K20" s="83"/>
      <c r="L20" s="39"/>
      <c r="M20" s="67">
        <v>409</v>
      </c>
      <c r="N20" s="24">
        <v>2054</v>
      </c>
      <c r="O20" s="21">
        <v>849.07</v>
      </c>
      <c r="P20" s="29">
        <v>26.2</v>
      </c>
      <c r="Q20" s="37">
        <v>2035</v>
      </c>
      <c r="R20" s="38">
        <v>856.98</v>
      </c>
      <c r="S20" s="39"/>
      <c r="T20" s="71">
        <f t="shared" si="1"/>
        <v>2053</v>
      </c>
      <c r="U20" s="46">
        <f t="shared" si="2"/>
        <v>1</v>
      </c>
      <c r="V20" s="119">
        <f t="shared" si="3"/>
        <v>4.8685491723466409E-4</v>
      </c>
      <c r="W20" s="111"/>
      <c r="X20" s="51" t="s">
        <v>26</v>
      </c>
      <c r="Y20" s="69">
        <f t="shared" si="4"/>
        <v>2035</v>
      </c>
      <c r="Z20" s="50">
        <f t="shared" si="0"/>
        <v>0</v>
      </c>
      <c r="AA20" s="119">
        <f t="shared" si="5"/>
        <v>0</v>
      </c>
      <c r="AB20" s="111"/>
      <c r="AC20" s="51" t="s">
        <v>26</v>
      </c>
    </row>
    <row r="21" spans="1:29" s="8" customFormat="1" ht="18.5" x14ac:dyDescent="0.45">
      <c r="A21" s="90">
        <v>44731</v>
      </c>
      <c r="B21" s="100">
        <v>409</v>
      </c>
      <c r="C21" s="97">
        <v>2054</v>
      </c>
      <c r="D21" s="21">
        <v>849.07</v>
      </c>
      <c r="E21" s="21">
        <v>26.2</v>
      </c>
      <c r="F21" s="21"/>
      <c r="G21" s="101"/>
      <c r="H21" s="74">
        <v>2035</v>
      </c>
      <c r="I21" s="38">
        <v>856.98</v>
      </c>
      <c r="J21" s="83"/>
      <c r="K21" s="83"/>
      <c r="L21" s="39"/>
      <c r="M21" s="67">
        <v>409.3</v>
      </c>
      <c r="N21" s="24">
        <v>2056</v>
      </c>
      <c r="O21" s="21">
        <v>848.32</v>
      </c>
      <c r="P21" s="29">
        <v>27.5</v>
      </c>
      <c r="Q21" s="41">
        <v>2035</v>
      </c>
      <c r="R21" s="42">
        <v>857.13</v>
      </c>
      <c r="S21" s="39"/>
      <c r="T21" s="71">
        <f t="shared" si="1"/>
        <v>2054</v>
      </c>
      <c r="U21" s="46">
        <f t="shared" si="2"/>
        <v>2</v>
      </c>
      <c r="V21" s="119">
        <f t="shared" si="3"/>
        <v>9.727626459143969E-4</v>
      </c>
      <c r="W21" s="111"/>
      <c r="X21" s="51" t="s">
        <v>26</v>
      </c>
      <c r="Y21" s="69">
        <f t="shared" si="4"/>
        <v>2035</v>
      </c>
      <c r="Z21" s="50">
        <f t="shared" si="0"/>
        <v>0</v>
      </c>
      <c r="AA21" s="119">
        <f t="shared" si="5"/>
        <v>0</v>
      </c>
      <c r="AB21" s="111"/>
      <c r="AC21" s="51" t="s">
        <v>26</v>
      </c>
    </row>
    <row r="22" spans="1:29" s="8" customFormat="1" ht="18.5" x14ac:dyDescent="0.45">
      <c r="A22" s="90">
        <v>44732</v>
      </c>
      <c r="B22" s="100">
        <v>409.3</v>
      </c>
      <c r="C22" s="97">
        <v>2056</v>
      </c>
      <c r="D22" s="21">
        <v>848.32</v>
      </c>
      <c r="E22" s="21">
        <v>27.5</v>
      </c>
      <c r="F22" s="21"/>
      <c r="G22" s="101"/>
      <c r="H22" s="76">
        <v>2035</v>
      </c>
      <c r="I22" s="42">
        <v>857.13</v>
      </c>
      <c r="J22" s="83"/>
      <c r="K22" s="83"/>
      <c r="L22" s="39"/>
      <c r="M22" s="67">
        <v>409</v>
      </c>
      <c r="N22" s="24">
        <v>2054</v>
      </c>
      <c r="O22" s="21">
        <v>848.49</v>
      </c>
      <c r="P22" s="29">
        <v>26.6</v>
      </c>
      <c r="Q22" s="41">
        <v>2034</v>
      </c>
      <c r="R22" s="38">
        <v>856.72</v>
      </c>
      <c r="S22" s="39"/>
      <c r="T22" s="71">
        <f t="shared" si="1"/>
        <v>2056</v>
      </c>
      <c r="U22" s="46">
        <f t="shared" si="2"/>
        <v>-2</v>
      </c>
      <c r="V22" s="119">
        <f t="shared" si="3"/>
        <v>-9.7370983446932818E-4</v>
      </c>
      <c r="W22" s="111"/>
      <c r="X22" s="51" t="s">
        <v>26</v>
      </c>
      <c r="Y22" s="69">
        <f t="shared" si="4"/>
        <v>2035</v>
      </c>
      <c r="Z22" s="50">
        <f t="shared" si="0"/>
        <v>-1</v>
      </c>
      <c r="AA22" s="119">
        <f t="shared" si="5"/>
        <v>-4.9164208456243857E-4</v>
      </c>
      <c r="AB22" s="111"/>
      <c r="AC22" s="51" t="s">
        <v>26</v>
      </c>
    </row>
    <row r="23" spans="1:29" s="8" customFormat="1" ht="18.5" x14ac:dyDescent="0.45">
      <c r="A23" s="90">
        <v>44733</v>
      </c>
      <c r="B23" s="100">
        <v>409</v>
      </c>
      <c r="C23" s="97">
        <v>2054</v>
      </c>
      <c r="D23" s="21">
        <v>848.49</v>
      </c>
      <c r="E23" s="21">
        <v>26.6</v>
      </c>
      <c r="F23" s="21"/>
      <c r="G23" s="101"/>
      <c r="H23" s="76">
        <v>2034</v>
      </c>
      <c r="I23" s="38">
        <v>856.72</v>
      </c>
      <c r="J23" s="83"/>
      <c r="K23" s="83"/>
      <c r="L23" s="39"/>
      <c r="M23" s="67">
        <v>409.1</v>
      </c>
      <c r="N23" s="24">
        <v>2055</v>
      </c>
      <c r="O23" s="22">
        <v>848.5</v>
      </c>
      <c r="P23" s="30">
        <v>27.1</v>
      </c>
      <c r="Q23" s="41">
        <v>2034</v>
      </c>
      <c r="R23" s="38">
        <v>857.04</v>
      </c>
      <c r="S23" s="39"/>
      <c r="T23" s="71">
        <f t="shared" si="1"/>
        <v>2054</v>
      </c>
      <c r="U23" s="46">
        <f>N23-T23</f>
        <v>1</v>
      </c>
      <c r="V23" s="119">
        <f t="shared" si="3"/>
        <v>4.8661800486618007E-4</v>
      </c>
      <c r="W23" s="111"/>
      <c r="X23" s="51" t="s">
        <v>26</v>
      </c>
      <c r="Y23" s="69">
        <f t="shared" si="4"/>
        <v>2034</v>
      </c>
      <c r="Z23" s="50">
        <f>Q23-Y23</f>
        <v>0</v>
      </c>
      <c r="AA23" s="119">
        <f t="shared" si="5"/>
        <v>0</v>
      </c>
      <c r="AB23" s="111"/>
      <c r="AC23" s="51" t="s">
        <v>26</v>
      </c>
    </row>
    <row r="24" spans="1:29" x14ac:dyDescent="0.35">
      <c r="A24" s="90">
        <v>44734</v>
      </c>
      <c r="B24" s="100">
        <v>409.1</v>
      </c>
      <c r="C24" s="97">
        <v>2055</v>
      </c>
      <c r="D24" s="22">
        <v>848.5</v>
      </c>
      <c r="E24" s="23">
        <v>27.1</v>
      </c>
      <c r="F24" s="23"/>
      <c r="G24" s="102">
        <v>16950</v>
      </c>
      <c r="H24" s="76">
        <v>2034</v>
      </c>
      <c r="I24" s="38">
        <v>857.04</v>
      </c>
      <c r="J24" s="83"/>
      <c r="K24" s="83"/>
      <c r="L24" s="83">
        <v>16778</v>
      </c>
      <c r="M24" s="67">
        <v>2231.4</v>
      </c>
      <c r="N24" s="24">
        <v>19024</v>
      </c>
      <c r="O24" s="22">
        <v>847.08</v>
      </c>
      <c r="P24" s="30">
        <v>26.3</v>
      </c>
      <c r="Q24" s="41">
        <v>18854</v>
      </c>
      <c r="R24" s="42">
        <v>854.68</v>
      </c>
      <c r="S24" s="39"/>
      <c r="T24" s="71">
        <f>C24+G24-F24</f>
        <v>19005</v>
      </c>
      <c r="U24" s="46">
        <f t="shared" ref="U24:U32" si="6">N24-T24</f>
        <v>19</v>
      </c>
      <c r="V24" s="119">
        <f t="shared" si="3"/>
        <v>9.9873843566021872E-4</v>
      </c>
      <c r="W24" s="111"/>
      <c r="X24" s="51" t="s">
        <v>26</v>
      </c>
      <c r="Y24" s="69">
        <f>H24+L24-K24</f>
        <v>18812</v>
      </c>
      <c r="Z24" s="50">
        <f>Q24-Y24</f>
        <v>42</v>
      </c>
      <c r="AA24" s="119">
        <f t="shared" si="5"/>
        <v>2.2276440012729396E-3</v>
      </c>
      <c r="AB24" s="111"/>
      <c r="AC24" s="51" t="s">
        <v>26</v>
      </c>
    </row>
    <row r="25" spans="1:29" x14ac:dyDescent="0.35">
      <c r="A25" s="90">
        <v>44735</v>
      </c>
      <c r="B25" s="100">
        <v>2231.4</v>
      </c>
      <c r="C25" s="97">
        <v>19024</v>
      </c>
      <c r="D25" s="22">
        <v>847.08</v>
      </c>
      <c r="E25" s="23">
        <v>26.3</v>
      </c>
      <c r="F25" s="23"/>
      <c r="G25" s="102"/>
      <c r="H25" s="76">
        <v>18854</v>
      </c>
      <c r="I25" s="42">
        <v>854.68</v>
      </c>
      <c r="J25" s="83"/>
      <c r="K25" s="83"/>
      <c r="L25" s="39"/>
      <c r="M25" s="100">
        <v>2232.4</v>
      </c>
      <c r="N25" s="97">
        <v>19030</v>
      </c>
      <c r="O25" s="22">
        <v>843.15</v>
      </c>
      <c r="P25" s="23">
        <v>26.8</v>
      </c>
      <c r="Q25" s="41">
        <v>18856</v>
      </c>
      <c r="R25" s="42">
        <v>850.95</v>
      </c>
      <c r="S25" s="39"/>
      <c r="T25" s="71">
        <f>C25+G25-F25</f>
        <v>19024</v>
      </c>
      <c r="U25" s="46">
        <f>N25-T25</f>
        <v>6</v>
      </c>
      <c r="V25" s="119">
        <f t="shared" si="3"/>
        <v>3.1529164477141355E-4</v>
      </c>
      <c r="W25" s="111"/>
      <c r="X25" s="51" t="s">
        <v>26</v>
      </c>
      <c r="Y25" s="69">
        <f t="shared" si="4"/>
        <v>18854</v>
      </c>
      <c r="Z25" s="50">
        <f t="shared" si="0"/>
        <v>2</v>
      </c>
      <c r="AA25" s="119">
        <f t="shared" si="5"/>
        <v>1.0606703436571913E-4</v>
      </c>
      <c r="AB25" s="111"/>
      <c r="AC25" s="51" t="s">
        <v>26</v>
      </c>
    </row>
    <row r="26" spans="1:29" x14ac:dyDescent="0.35">
      <c r="A26" s="90">
        <v>44736</v>
      </c>
      <c r="B26" s="100">
        <v>2232.4</v>
      </c>
      <c r="C26" s="97">
        <v>19030</v>
      </c>
      <c r="D26" s="22">
        <v>843.15</v>
      </c>
      <c r="E26" s="23">
        <v>26.8</v>
      </c>
      <c r="F26" s="23">
        <v>0</v>
      </c>
      <c r="G26" s="102"/>
      <c r="H26" s="41">
        <v>18856</v>
      </c>
      <c r="I26" s="42">
        <v>850.95</v>
      </c>
      <c r="J26" s="83"/>
      <c r="K26" s="83"/>
      <c r="L26" s="39"/>
      <c r="M26" s="67">
        <v>2234.1</v>
      </c>
      <c r="N26" s="24">
        <v>19041</v>
      </c>
      <c r="O26" s="23">
        <v>841.61</v>
      </c>
      <c r="P26" s="30">
        <v>27.5</v>
      </c>
      <c r="Q26" s="37">
        <v>18853</v>
      </c>
      <c r="R26" s="42">
        <v>849.98</v>
      </c>
      <c r="S26" s="39"/>
      <c r="T26" s="71">
        <f t="shared" si="1"/>
        <v>19030</v>
      </c>
      <c r="U26" s="46">
        <f t="shared" si="6"/>
        <v>11</v>
      </c>
      <c r="V26" s="119">
        <f t="shared" si="3"/>
        <v>5.7770075101097628E-4</v>
      </c>
      <c r="W26" s="111"/>
      <c r="X26" s="51" t="s">
        <v>26</v>
      </c>
      <c r="Y26" s="69">
        <f t="shared" si="4"/>
        <v>18856</v>
      </c>
      <c r="Z26" s="50">
        <f t="shared" si="0"/>
        <v>-3</v>
      </c>
      <c r="AA26" s="119">
        <f t="shared" si="5"/>
        <v>-1.5912586856203258E-4</v>
      </c>
      <c r="AB26" s="111"/>
      <c r="AC26" s="51" t="s">
        <v>26</v>
      </c>
    </row>
    <row r="27" spans="1:29" x14ac:dyDescent="0.35">
      <c r="A27" s="90">
        <v>44737</v>
      </c>
      <c r="B27" s="67">
        <v>2234.1</v>
      </c>
      <c r="C27" s="24">
        <v>19041</v>
      </c>
      <c r="D27" s="23">
        <v>841.61</v>
      </c>
      <c r="E27" s="30">
        <v>27.5</v>
      </c>
      <c r="F27" s="23"/>
      <c r="G27" s="102"/>
      <c r="H27" s="37">
        <v>18853</v>
      </c>
      <c r="I27" s="42">
        <v>849.98</v>
      </c>
      <c r="J27" s="83"/>
      <c r="K27" s="83"/>
      <c r="L27" s="39"/>
      <c r="M27" s="67">
        <v>2233.1</v>
      </c>
      <c r="N27" s="24">
        <v>19035</v>
      </c>
      <c r="O27" s="23">
        <v>841.34</v>
      </c>
      <c r="P27" s="30">
        <v>27.1</v>
      </c>
      <c r="Q27" s="37">
        <v>18849</v>
      </c>
      <c r="R27" s="42">
        <v>849.62</v>
      </c>
      <c r="S27" s="39"/>
      <c r="T27" s="71">
        <f>C27+G27-F27</f>
        <v>19041</v>
      </c>
      <c r="U27" s="46">
        <f>N27-T27</f>
        <v>-6</v>
      </c>
      <c r="V27" s="119">
        <f t="shared" si="3"/>
        <v>-3.1520882584712374E-4</v>
      </c>
      <c r="W27" s="111"/>
      <c r="X27" s="51" t="s">
        <v>26</v>
      </c>
      <c r="Y27" s="69">
        <f t="shared" si="4"/>
        <v>18853</v>
      </c>
      <c r="Z27" s="50">
        <f t="shared" si="0"/>
        <v>-4</v>
      </c>
      <c r="AA27" s="119">
        <f t="shared" si="5"/>
        <v>-2.1221284948803651E-4</v>
      </c>
      <c r="AB27" s="111"/>
      <c r="AC27" s="51" t="s">
        <v>26</v>
      </c>
    </row>
    <row r="28" spans="1:29" x14ac:dyDescent="0.35">
      <c r="A28" s="90">
        <v>44738</v>
      </c>
      <c r="B28" s="67">
        <v>2233.1</v>
      </c>
      <c r="C28" s="24">
        <v>19035</v>
      </c>
      <c r="D28" s="23">
        <v>841.34</v>
      </c>
      <c r="E28" s="30">
        <v>27.1</v>
      </c>
      <c r="F28" s="23"/>
      <c r="G28" s="102"/>
      <c r="H28" s="37">
        <v>18849</v>
      </c>
      <c r="I28" s="42">
        <v>849.62</v>
      </c>
      <c r="J28" s="83"/>
      <c r="K28" s="83"/>
      <c r="L28" s="39"/>
      <c r="M28" s="67">
        <v>2235.4</v>
      </c>
      <c r="N28" s="24">
        <v>19049</v>
      </c>
      <c r="O28" s="23">
        <v>841.11</v>
      </c>
      <c r="P28" s="30">
        <v>28</v>
      </c>
      <c r="Q28" s="37">
        <v>18851</v>
      </c>
      <c r="R28" s="42">
        <v>849.93</v>
      </c>
      <c r="S28" s="39"/>
      <c r="T28" s="71">
        <f t="shared" si="1"/>
        <v>19035</v>
      </c>
      <c r="U28" s="46">
        <f t="shared" si="6"/>
        <v>14</v>
      </c>
      <c r="V28" s="119">
        <f t="shared" si="3"/>
        <v>7.349467163630637E-4</v>
      </c>
      <c r="W28" s="111"/>
      <c r="X28" s="51" t="s">
        <v>26</v>
      </c>
      <c r="Y28" s="69">
        <f t="shared" si="4"/>
        <v>18849</v>
      </c>
      <c r="Z28" s="50">
        <f t="shared" si="0"/>
        <v>2</v>
      </c>
      <c r="AA28" s="119">
        <f t="shared" si="5"/>
        <v>1.0609516736512653E-4</v>
      </c>
      <c r="AB28" s="111"/>
      <c r="AC28" s="51" t="s">
        <v>26</v>
      </c>
    </row>
    <row r="29" spans="1:29" x14ac:dyDescent="0.35">
      <c r="A29" s="90">
        <v>44739</v>
      </c>
      <c r="B29" s="67">
        <v>2235.4</v>
      </c>
      <c r="C29" s="24">
        <v>19049</v>
      </c>
      <c r="D29" s="23">
        <v>841.11</v>
      </c>
      <c r="E29" s="30">
        <v>28</v>
      </c>
      <c r="F29" s="23"/>
      <c r="G29" s="102"/>
      <c r="H29" s="74"/>
      <c r="I29" s="42"/>
      <c r="J29" s="83"/>
      <c r="K29" s="83"/>
      <c r="L29" s="39"/>
      <c r="M29" s="67"/>
      <c r="N29" s="24"/>
      <c r="O29" s="21"/>
      <c r="P29" s="29"/>
      <c r="Q29" s="37"/>
      <c r="R29" s="38"/>
      <c r="S29" s="39"/>
      <c r="T29" s="71">
        <f t="shared" si="1"/>
        <v>19049</v>
      </c>
      <c r="U29" s="46"/>
      <c r="V29" s="119" t="e">
        <f t="shared" si="3"/>
        <v>#DIV/0!</v>
      </c>
      <c r="W29" s="111"/>
      <c r="X29" s="53"/>
      <c r="Y29" s="69">
        <f t="shared" si="4"/>
        <v>0</v>
      </c>
      <c r="Z29" s="50">
        <f t="shared" si="0"/>
        <v>0</v>
      </c>
      <c r="AA29" s="119" t="e">
        <f t="shared" si="5"/>
        <v>#DIV/0!</v>
      </c>
      <c r="AB29" s="111"/>
      <c r="AC29" s="53"/>
    </row>
    <row r="30" spans="1:29" x14ac:dyDescent="0.35">
      <c r="A30" s="90">
        <v>44740</v>
      </c>
      <c r="B30" s="100"/>
      <c r="C30" s="97"/>
      <c r="D30" s="21"/>
      <c r="E30" s="21"/>
      <c r="F30" s="21"/>
      <c r="G30" s="101"/>
      <c r="H30" s="74"/>
      <c r="I30" s="38"/>
      <c r="J30" s="83"/>
      <c r="K30" s="83"/>
      <c r="L30" s="39"/>
      <c r="M30" s="67"/>
      <c r="N30" s="24"/>
      <c r="O30" s="21"/>
      <c r="P30" s="29"/>
      <c r="Q30" s="37"/>
      <c r="R30" s="38"/>
      <c r="S30" s="39"/>
      <c r="T30" s="71">
        <f t="shared" si="1"/>
        <v>0</v>
      </c>
      <c r="U30" s="46">
        <f t="shared" si="6"/>
        <v>0</v>
      </c>
      <c r="V30" s="119" t="e">
        <f t="shared" si="3"/>
        <v>#DIV/0!</v>
      </c>
      <c r="W30" s="111"/>
      <c r="X30" s="53"/>
      <c r="Y30" s="69">
        <f t="shared" si="4"/>
        <v>0</v>
      </c>
      <c r="Z30" s="50">
        <f t="shared" si="0"/>
        <v>0</v>
      </c>
      <c r="AA30" s="119" t="e">
        <f t="shared" si="5"/>
        <v>#DIV/0!</v>
      </c>
      <c r="AB30" s="111"/>
      <c r="AC30" s="53"/>
    </row>
    <row r="31" spans="1:29" x14ac:dyDescent="0.35">
      <c r="A31" s="90">
        <v>44741</v>
      </c>
      <c r="B31" s="100"/>
      <c r="C31" s="97"/>
      <c r="D31" s="21"/>
      <c r="E31" s="21"/>
      <c r="F31" s="21"/>
      <c r="G31" s="101"/>
      <c r="H31" s="74"/>
      <c r="I31" s="38"/>
      <c r="J31" s="83"/>
      <c r="K31" s="83"/>
      <c r="L31" s="39"/>
      <c r="M31" s="67"/>
      <c r="N31" s="24"/>
      <c r="O31" s="21"/>
      <c r="P31" s="29"/>
      <c r="Q31" s="37"/>
      <c r="R31" s="38"/>
      <c r="S31" s="39"/>
      <c r="T31" s="71">
        <f t="shared" si="1"/>
        <v>0</v>
      </c>
      <c r="U31" s="46">
        <f t="shared" si="6"/>
        <v>0</v>
      </c>
      <c r="V31" s="119" t="e">
        <f t="shared" si="3"/>
        <v>#DIV/0!</v>
      </c>
      <c r="W31" s="111"/>
      <c r="X31" s="54"/>
      <c r="Y31" s="69">
        <f t="shared" si="4"/>
        <v>0</v>
      </c>
      <c r="Z31" s="50">
        <f t="shared" si="0"/>
        <v>0</v>
      </c>
      <c r="AA31" s="119" t="e">
        <f t="shared" si="5"/>
        <v>#DIV/0!</v>
      </c>
      <c r="AB31" s="111"/>
      <c r="AC31" s="54"/>
    </row>
    <row r="32" spans="1:29" x14ac:dyDescent="0.35">
      <c r="A32" s="90">
        <v>44742</v>
      </c>
      <c r="B32" s="100"/>
      <c r="C32" s="97"/>
      <c r="D32" s="21"/>
      <c r="E32" s="21"/>
      <c r="F32" s="21"/>
      <c r="G32" s="101"/>
      <c r="H32" s="74"/>
      <c r="I32" s="38"/>
      <c r="J32" s="83"/>
      <c r="K32" s="83"/>
      <c r="L32" s="39"/>
      <c r="M32" s="67"/>
      <c r="N32" s="24"/>
      <c r="O32" s="21"/>
      <c r="P32" s="29"/>
      <c r="Q32" s="37"/>
      <c r="R32" s="38"/>
      <c r="S32" s="39"/>
      <c r="T32" s="71">
        <f t="shared" si="1"/>
        <v>0</v>
      </c>
      <c r="U32" s="46">
        <f t="shared" si="6"/>
        <v>0</v>
      </c>
      <c r="V32" s="119" t="e">
        <f t="shared" si="3"/>
        <v>#DIV/0!</v>
      </c>
      <c r="W32" s="111"/>
      <c r="X32" s="52"/>
      <c r="Y32" s="69">
        <f t="shared" si="4"/>
        <v>0</v>
      </c>
      <c r="Z32" s="50">
        <f t="shared" si="0"/>
        <v>0</v>
      </c>
      <c r="AA32" s="119" t="e">
        <f t="shared" si="5"/>
        <v>#DIV/0!</v>
      </c>
      <c r="AB32" s="111"/>
      <c r="AC32" s="52"/>
    </row>
    <row r="33" spans="1:29" ht="16" thickBot="1" x14ac:dyDescent="0.4">
      <c r="A33" s="91">
        <v>44743</v>
      </c>
      <c r="B33" s="103"/>
      <c r="C33" s="104"/>
      <c r="D33" s="105"/>
      <c r="E33" s="105"/>
      <c r="F33" s="105"/>
      <c r="G33" s="106"/>
      <c r="H33" s="93"/>
      <c r="I33" s="85"/>
      <c r="J33" s="86"/>
      <c r="K33" s="87"/>
      <c r="L33" s="88"/>
      <c r="M33" s="67"/>
      <c r="N33" s="24"/>
      <c r="O33" s="25"/>
      <c r="P33" s="31"/>
      <c r="Q33" s="55"/>
      <c r="R33" s="56"/>
      <c r="S33" s="39"/>
      <c r="T33" s="71">
        <f t="shared" ref="T33" si="7">C33+G33-F33</f>
        <v>0</v>
      </c>
      <c r="U33" s="57"/>
      <c r="V33" s="119" t="e">
        <f t="shared" si="3"/>
        <v>#DIV/0!</v>
      </c>
      <c r="W33" s="111" t="e">
        <f t="shared" ref="W33" si="8">+U33-V33</f>
        <v>#DIV/0!</v>
      </c>
      <c r="X33" s="59"/>
      <c r="Y33" s="70"/>
      <c r="Z33" s="50">
        <f t="shared" ref="Z33" si="9">Q33-Y33</f>
        <v>0</v>
      </c>
      <c r="AA33" s="109">
        <f t="shared" ref="AA33" si="10">+SIGN(Z33)*K33*0.005</f>
        <v>0</v>
      </c>
      <c r="AB33" s="111">
        <f t="shared" ref="AB33" si="11">+Z33-AA33</f>
        <v>0</v>
      </c>
      <c r="AC33" s="59"/>
    </row>
    <row r="34" spans="1:29" ht="18.5" thickBot="1" x14ac:dyDescent="0.4">
      <c r="A34" s="63" t="s">
        <v>20</v>
      </c>
      <c r="B34" s="94"/>
      <c r="C34" s="95"/>
      <c r="D34" s="79"/>
      <c r="E34" s="96"/>
      <c r="F34" s="117">
        <f>SUM(F3:F32)</f>
        <v>6592</v>
      </c>
      <c r="G34" s="118">
        <f>SUM(G3:G32)</f>
        <v>16950</v>
      </c>
      <c r="H34" s="78"/>
      <c r="I34" s="79"/>
      <c r="J34" s="80"/>
      <c r="K34" s="77">
        <f>SUM(K3:K32)</f>
        <v>6592</v>
      </c>
      <c r="L34" s="81">
        <f>SUM(L3:L32)</f>
        <v>16778</v>
      </c>
      <c r="M34" s="60"/>
      <c r="N34" s="27"/>
      <c r="O34" s="27"/>
      <c r="P34" s="35"/>
      <c r="Q34" s="26"/>
      <c r="R34" s="27"/>
      <c r="S34" s="28"/>
      <c r="T34" s="26"/>
      <c r="U34" s="61">
        <f>SUM(U3:U33)</f>
        <v>242</v>
      </c>
      <c r="V34" s="107"/>
      <c r="W34" s="112"/>
      <c r="X34" s="62"/>
      <c r="Y34" s="26"/>
      <c r="Z34" s="61">
        <f>SUM(Z3:Z33)</f>
        <v>308</v>
      </c>
      <c r="AA34" s="107"/>
      <c r="AB34" s="112"/>
      <c r="AC34" s="62"/>
    </row>
    <row r="35" spans="1:29" x14ac:dyDescent="0.35">
      <c r="A35" s="64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9"/>
      <c r="M35" s="20"/>
      <c r="N35" s="20"/>
      <c r="O35" s="20"/>
      <c r="P35" s="20"/>
      <c r="Q35" s="18"/>
      <c r="R35" s="18"/>
      <c r="S35" s="18"/>
      <c r="X35" s="15"/>
    </row>
    <row r="36" spans="1:29" x14ac:dyDescent="0.35">
      <c r="H36" s="9"/>
      <c r="I36" s="10"/>
      <c r="J36" s="11"/>
      <c r="K36" s="12"/>
      <c r="L36" s="14"/>
    </row>
    <row r="37" spans="1:29" x14ac:dyDescent="0.35">
      <c r="H37" s="5"/>
      <c r="I37" s="10"/>
      <c r="J37" s="11"/>
      <c r="K37" s="12"/>
      <c r="L37" s="14"/>
      <c r="P37" s="17"/>
    </row>
    <row r="38" spans="1:29" x14ac:dyDescent="0.35">
      <c r="H38" s="16"/>
      <c r="I38" s="10"/>
      <c r="J38" s="11"/>
      <c r="K38" s="12"/>
      <c r="L38" s="14"/>
      <c r="M38" s="12"/>
      <c r="N38" s="13"/>
      <c r="O38" s="14"/>
      <c r="Q38" s="17">
        <f>+Q19-Q20</f>
        <v>0</v>
      </c>
    </row>
    <row r="39" spans="1:29" x14ac:dyDescent="0.35">
      <c r="L39" s="9"/>
      <c r="M39" s="10"/>
      <c r="N39" s="12"/>
      <c r="O39" s="12"/>
      <c r="P39" s="14"/>
    </row>
    <row r="40" spans="1:29" x14ac:dyDescent="0.35">
      <c r="L40" s="4"/>
    </row>
    <row r="41" spans="1:29" x14ac:dyDescent="0.35">
      <c r="L41" s="5"/>
    </row>
    <row r="42" spans="1:29" x14ac:dyDescent="0.35">
      <c r="L42" s="3"/>
    </row>
    <row r="43" spans="1:29" x14ac:dyDescent="0.35">
      <c r="L43" s="4"/>
    </row>
    <row r="44" spans="1:29" x14ac:dyDescent="0.35">
      <c r="L44" s="6"/>
    </row>
    <row r="45" spans="1:29" x14ac:dyDescent="0.35">
      <c r="L45" s="4"/>
    </row>
    <row r="46" spans="1:29" x14ac:dyDescent="0.35">
      <c r="L46" s="5"/>
    </row>
    <row r="47" spans="1:29" x14ac:dyDescent="0.35">
      <c r="L47" s="3"/>
    </row>
    <row r="48" spans="1:29" x14ac:dyDescent="0.35">
      <c r="L48" s="2"/>
    </row>
    <row r="49" spans="12:12" x14ac:dyDescent="0.35">
      <c r="L49" s="2"/>
    </row>
  </sheetData>
  <mergeCells count="9">
    <mergeCell ref="X1:X2"/>
    <mergeCell ref="AC1:AC2"/>
    <mergeCell ref="A1:A2"/>
    <mergeCell ref="B1:G1"/>
    <mergeCell ref="H1:L1"/>
    <mergeCell ref="M1:P1"/>
    <mergeCell ref="Q1:S1"/>
    <mergeCell ref="T1:W1"/>
    <mergeCell ref="Y1:AB1"/>
  </mergeCells>
  <conditionalFormatting sqref="W3:W18">
    <cfRule type="colorScale" priority="13">
      <colorScale>
        <cfvo type="percent" val="0.3"/>
        <cfvo type="percent" val="0.3"/>
        <color rgb="FFFF7128"/>
        <color rgb="FF8BE45E"/>
      </colorScale>
    </cfRule>
    <cfRule type="colorScale" priority="14">
      <colorScale>
        <cfvo type="percent" val="0.3"/>
        <cfvo type="percent" val="0.3"/>
        <color rgb="FF8BE45E"/>
        <color rgb="FFFF0000"/>
      </colorScale>
    </cfRule>
  </conditionalFormatting>
  <conditionalFormatting sqref="W3:W32">
    <cfRule type="colorScale" priority="12">
      <colorScale>
        <cfvo type="percent" val="0.3"/>
        <cfvo type="percent" val="0.3"/>
        <color rgb="FFFF7128"/>
        <color rgb="FF8BE45E"/>
      </colorScale>
    </cfRule>
  </conditionalFormatting>
  <conditionalFormatting sqref="V33">
    <cfRule type="colorScale" priority="11">
      <colorScale>
        <cfvo type="percent" val="0.3"/>
        <cfvo type="percent" val="0.3"/>
        <color rgb="FFFF7128"/>
        <color rgb="FF8BE45E"/>
      </colorScale>
    </cfRule>
  </conditionalFormatting>
  <conditionalFormatting sqref="AB3:AB18">
    <cfRule type="colorScale" priority="9">
      <colorScale>
        <cfvo type="percent" val="0.3"/>
        <cfvo type="percent" val="0.3"/>
        <color rgb="FFFF7128"/>
        <color rgb="FF8BE45E"/>
      </colorScale>
    </cfRule>
    <cfRule type="colorScale" priority="10">
      <colorScale>
        <cfvo type="percent" val="0.3"/>
        <cfvo type="percent" val="0.3"/>
        <color rgb="FF8BE45E"/>
        <color rgb="FFFF0000"/>
      </colorScale>
    </cfRule>
  </conditionalFormatting>
  <conditionalFormatting sqref="AB3:AB32">
    <cfRule type="colorScale" priority="8">
      <colorScale>
        <cfvo type="percent" val="0.3"/>
        <cfvo type="percent" val="0.3"/>
        <color rgb="FFFF7128"/>
        <color rgb="FF8BE45E"/>
      </colorScale>
    </cfRule>
  </conditionalFormatting>
  <conditionalFormatting sqref="AA3:AA32">
    <cfRule type="cellIs" dxfId="27" priority="4" operator="between">
      <formula>-0.301</formula>
      <formula>-100</formula>
    </cfRule>
    <cfRule type="cellIs" dxfId="26" priority="5" operator="between">
      <formula>0</formula>
      <formula>-0.3</formula>
    </cfRule>
    <cfRule type="cellIs" dxfId="25" priority="6" operator="between">
      <formula>0%</formula>
      <formula>100%</formula>
    </cfRule>
  </conditionalFormatting>
  <conditionalFormatting sqref="V3:V32">
    <cfRule type="cellIs" dxfId="24" priority="1" operator="between">
      <formula>-0.301</formula>
      <formula>-100</formula>
    </cfRule>
    <cfRule type="cellIs" dxfId="23" priority="2" operator="between">
      <formula>0</formula>
      <formula>-0.3</formula>
    </cfRule>
    <cfRule type="cellIs" dxfId="22" priority="3" operator="between">
      <formula>0%</formula>
      <formula>100%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A0342-83B3-4350-828E-3ABDA6DE7B11}">
  <dimension ref="A1:AC49"/>
  <sheetViews>
    <sheetView zoomScale="70" zoomScaleNormal="70" workbookViewId="0">
      <pane xSplit="1" ySplit="1" topLeftCell="Q2" activePane="bottomRight" state="frozen"/>
      <selection activeCell="F29" sqref="F29"/>
      <selection pane="topRight" activeCell="F29" sqref="F29"/>
      <selection pane="bottomLeft" activeCell="F29" sqref="F29"/>
      <selection pane="bottomRight" activeCell="V3" sqref="V3:V32"/>
    </sheetView>
  </sheetViews>
  <sheetFormatPr baseColWidth="10" defaultColWidth="9.1796875" defaultRowHeight="15.5" x14ac:dyDescent="0.35"/>
  <cols>
    <col min="1" max="1" width="16.1796875" style="1" customWidth="1"/>
    <col min="2" max="2" width="13.1796875" style="1" customWidth="1"/>
    <col min="3" max="3" width="13.54296875" style="1" customWidth="1"/>
    <col min="4" max="4" width="12.54296875" style="1" customWidth="1"/>
    <col min="5" max="5" width="14.1796875" style="1" customWidth="1"/>
    <col min="6" max="7" width="15.1796875" style="1" bestFit="1" customWidth="1"/>
    <col min="8" max="8" width="15.54296875" style="1" customWidth="1"/>
    <col min="9" max="9" width="19.54296875" style="1" customWidth="1"/>
    <col min="10" max="10" width="10.81640625" style="1" customWidth="1"/>
    <col min="11" max="11" width="18.81640625" style="1" customWidth="1"/>
    <col min="12" max="12" width="15.453125" style="1" customWidth="1"/>
    <col min="13" max="13" width="18.1796875" style="1" bestFit="1" customWidth="1"/>
    <col min="14" max="14" width="16.453125" style="1" bestFit="1" customWidth="1"/>
    <col min="15" max="15" width="19.54296875" style="1" customWidth="1"/>
    <col min="16" max="16" width="14.1796875" style="1" customWidth="1"/>
    <col min="17" max="17" width="15.54296875" style="1" customWidth="1"/>
    <col min="18" max="18" width="14.1796875" style="1" customWidth="1"/>
    <col min="19" max="19" width="10.81640625" style="1" customWidth="1"/>
    <col min="20" max="20" width="14.54296875" style="1" customWidth="1"/>
    <col min="21" max="22" width="11.54296875" style="1" customWidth="1"/>
    <col min="23" max="23" width="11.54296875" style="113" customWidth="1"/>
    <col min="24" max="24" width="41.26953125" style="1" customWidth="1"/>
    <col min="25" max="25" width="13.1796875" style="1" customWidth="1"/>
    <col min="26" max="27" width="12" style="1" customWidth="1"/>
    <col min="28" max="28" width="11.54296875" style="113" customWidth="1"/>
    <col min="29" max="29" width="36.81640625" style="1" customWidth="1"/>
    <col min="30" max="16384" width="9.1796875" style="1"/>
  </cols>
  <sheetData>
    <row r="1" spans="1:29" s="72" customFormat="1" ht="26.25" customHeight="1" thickBot="1" x14ac:dyDescent="0.4">
      <c r="A1" s="126" t="s">
        <v>0</v>
      </c>
      <c r="B1" s="136" t="s">
        <v>18</v>
      </c>
      <c r="C1" s="137"/>
      <c r="D1" s="137"/>
      <c r="E1" s="137"/>
      <c r="F1" s="137"/>
      <c r="G1" s="138"/>
      <c r="H1" s="134" t="s">
        <v>19</v>
      </c>
      <c r="I1" s="134"/>
      <c r="J1" s="134"/>
      <c r="K1" s="134"/>
      <c r="L1" s="135"/>
      <c r="M1" s="128" t="s">
        <v>17</v>
      </c>
      <c r="N1" s="129"/>
      <c r="O1" s="129"/>
      <c r="P1" s="130"/>
      <c r="Q1" s="131" t="s">
        <v>16</v>
      </c>
      <c r="R1" s="132"/>
      <c r="S1" s="133"/>
      <c r="T1" s="139" t="s">
        <v>15</v>
      </c>
      <c r="U1" s="140"/>
      <c r="V1" s="140"/>
      <c r="W1" s="141"/>
      <c r="X1" s="124" t="s">
        <v>25</v>
      </c>
      <c r="Y1" s="142" t="s">
        <v>14</v>
      </c>
      <c r="Z1" s="143"/>
      <c r="AA1" s="143"/>
      <c r="AB1" s="144"/>
      <c r="AC1" s="124" t="s">
        <v>24</v>
      </c>
    </row>
    <row r="2" spans="1:29" ht="48" customHeight="1" thickBot="1" x14ac:dyDescent="0.4">
      <c r="A2" s="127"/>
      <c r="B2" s="98" t="s">
        <v>1</v>
      </c>
      <c r="C2" s="73" t="s">
        <v>3</v>
      </c>
      <c r="D2" s="73" t="s">
        <v>6</v>
      </c>
      <c r="E2" s="73" t="s">
        <v>7</v>
      </c>
      <c r="F2" s="73" t="s">
        <v>21</v>
      </c>
      <c r="G2" s="99" t="s">
        <v>5</v>
      </c>
      <c r="H2" s="92" t="s">
        <v>8</v>
      </c>
      <c r="I2" s="82" t="s">
        <v>9</v>
      </c>
      <c r="J2" s="82" t="s">
        <v>10</v>
      </c>
      <c r="K2" s="82" t="s">
        <v>21</v>
      </c>
      <c r="L2" s="84" t="s">
        <v>5</v>
      </c>
      <c r="M2" s="44" t="s">
        <v>2</v>
      </c>
      <c r="N2" s="34" t="s">
        <v>4</v>
      </c>
      <c r="O2" s="34" t="s">
        <v>6</v>
      </c>
      <c r="P2" s="65" t="s">
        <v>7</v>
      </c>
      <c r="Q2" s="47" t="s">
        <v>8</v>
      </c>
      <c r="R2" s="66" t="s">
        <v>9</v>
      </c>
      <c r="S2" s="48" t="s">
        <v>10</v>
      </c>
      <c r="T2" s="120" t="s">
        <v>11</v>
      </c>
      <c r="U2" s="121" t="s">
        <v>29</v>
      </c>
      <c r="V2" s="121" t="s">
        <v>30</v>
      </c>
      <c r="W2" s="110" t="s">
        <v>23</v>
      </c>
      <c r="X2" s="125"/>
      <c r="Y2" s="122" t="s">
        <v>12</v>
      </c>
      <c r="Z2" s="123" t="s">
        <v>13</v>
      </c>
      <c r="AA2" s="108" t="s">
        <v>22</v>
      </c>
      <c r="AB2" s="110" t="s">
        <v>23</v>
      </c>
      <c r="AC2" s="125"/>
    </row>
    <row r="3" spans="1:29" x14ac:dyDescent="0.35">
      <c r="A3" s="89">
        <v>44713</v>
      </c>
      <c r="B3" s="100">
        <v>1669.9</v>
      </c>
      <c r="C3" s="97">
        <v>14744</v>
      </c>
      <c r="D3" s="21">
        <v>752</v>
      </c>
      <c r="E3" s="21">
        <v>33.799999999999997</v>
      </c>
      <c r="F3" s="21">
        <v>303</v>
      </c>
      <c r="G3" s="101"/>
      <c r="H3" s="74">
        <v>14420</v>
      </c>
      <c r="I3" s="42">
        <v>768.5</v>
      </c>
      <c r="J3" s="83"/>
      <c r="K3" s="83">
        <v>303</v>
      </c>
      <c r="L3" s="39"/>
      <c r="M3" s="67">
        <v>1639.8</v>
      </c>
      <c r="N3" s="24">
        <v>14440</v>
      </c>
      <c r="O3" s="32">
        <v>748</v>
      </c>
      <c r="P3" s="33">
        <v>33.799999999999997</v>
      </c>
      <c r="Q3" s="36">
        <v>14119</v>
      </c>
      <c r="R3" s="43">
        <v>764.5</v>
      </c>
      <c r="S3" s="39"/>
      <c r="T3" s="71">
        <f>C3+G3-F3</f>
        <v>14441</v>
      </c>
      <c r="U3" s="45">
        <f>N3-T3</f>
        <v>-1</v>
      </c>
      <c r="V3" s="119">
        <f t="shared" ref="V3:V33" si="0">U3/N3</f>
        <v>-6.9252077562326875E-5</v>
      </c>
      <c r="W3" s="111"/>
      <c r="X3" s="51" t="s">
        <v>26</v>
      </c>
      <c r="Y3" s="68">
        <f>H3+L3-K3</f>
        <v>14117</v>
      </c>
      <c r="Z3" s="49">
        <f t="shared" ref="Z3:Z33" si="1">Q3-Y3</f>
        <v>2</v>
      </c>
      <c r="AA3" s="119">
        <f>Z3/Q3</f>
        <v>1.4165309157872371E-4</v>
      </c>
      <c r="AB3" s="111"/>
      <c r="AC3" s="51" t="s">
        <v>26</v>
      </c>
    </row>
    <row r="4" spans="1:29" x14ac:dyDescent="0.35">
      <c r="A4" s="90">
        <v>44714</v>
      </c>
      <c r="B4" s="100">
        <v>1639.8</v>
      </c>
      <c r="C4" s="97">
        <v>14440</v>
      </c>
      <c r="D4" s="21">
        <v>748</v>
      </c>
      <c r="E4" s="21">
        <v>33.799999999999997</v>
      </c>
      <c r="F4" s="21">
        <v>360</v>
      </c>
      <c r="G4" s="101"/>
      <c r="H4" s="74">
        <v>14119</v>
      </c>
      <c r="I4" s="38">
        <v>764.5</v>
      </c>
      <c r="J4" s="83"/>
      <c r="K4" s="83">
        <v>360</v>
      </c>
      <c r="L4" s="39"/>
      <c r="M4" s="67">
        <v>1604.1</v>
      </c>
      <c r="N4" s="24">
        <v>14075</v>
      </c>
      <c r="O4" s="21">
        <v>750</v>
      </c>
      <c r="P4" s="29">
        <v>33.799999999999997</v>
      </c>
      <c r="Q4" s="37">
        <v>13765</v>
      </c>
      <c r="R4" s="38">
        <v>766.5</v>
      </c>
      <c r="S4" s="39"/>
      <c r="T4" s="71">
        <f t="shared" ref="T4:T32" si="2">C4+G4-F4</f>
        <v>14080</v>
      </c>
      <c r="U4" s="46">
        <f t="shared" ref="U4:U22" si="3">N4-T4</f>
        <v>-5</v>
      </c>
      <c r="V4" s="119">
        <f t="shared" si="0"/>
        <v>-3.5523978685612787E-4</v>
      </c>
      <c r="W4" s="111"/>
      <c r="X4" s="51" t="s">
        <v>26</v>
      </c>
      <c r="Y4" s="69">
        <f t="shared" ref="Y4:Y33" si="4">H4+L4-K4</f>
        <v>13759</v>
      </c>
      <c r="Z4" s="50">
        <f t="shared" si="1"/>
        <v>6</v>
      </c>
      <c r="AA4" s="119">
        <f t="shared" ref="AA4:AA33" si="5">Z4/Q4</f>
        <v>4.3588812204867417E-4</v>
      </c>
      <c r="AB4" s="111"/>
      <c r="AC4" s="51" t="s">
        <v>26</v>
      </c>
    </row>
    <row r="5" spans="1:29" x14ac:dyDescent="0.35">
      <c r="A5" s="90">
        <v>44715</v>
      </c>
      <c r="B5" s="100">
        <v>1604.1</v>
      </c>
      <c r="C5" s="97">
        <v>14075</v>
      </c>
      <c r="D5" s="21">
        <v>750</v>
      </c>
      <c r="E5" s="21">
        <v>33.799999999999997</v>
      </c>
      <c r="F5" s="21">
        <v>233</v>
      </c>
      <c r="G5" s="101"/>
      <c r="H5" s="74">
        <v>13765</v>
      </c>
      <c r="I5" s="38">
        <v>766.5</v>
      </c>
      <c r="J5" s="83"/>
      <c r="K5" s="83">
        <v>233</v>
      </c>
      <c r="L5" s="39"/>
      <c r="M5" s="67">
        <v>1581.4</v>
      </c>
      <c r="N5" s="24">
        <v>13841</v>
      </c>
      <c r="O5" s="21">
        <v>750</v>
      </c>
      <c r="P5" s="29">
        <v>33.9</v>
      </c>
      <c r="Q5" s="37">
        <v>13535</v>
      </c>
      <c r="R5" s="38">
        <v>766.6</v>
      </c>
      <c r="S5" s="39"/>
      <c r="T5" s="71">
        <f t="shared" si="2"/>
        <v>13842</v>
      </c>
      <c r="U5" s="46">
        <f t="shared" si="3"/>
        <v>-1</v>
      </c>
      <c r="V5" s="119">
        <f t="shared" si="0"/>
        <v>-7.224911494834188E-5</v>
      </c>
      <c r="W5" s="111"/>
      <c r="X5" s="51" t="s">
        <v>26</v>
      </c>
      <c r="Y5" s="69">
        <f t="shared" si="4"/>
        <v>13532</v>
      </c>
      <c r="Z5" s="50">
        <f t="shared" si="1"/>
        <v>3</v>
      </c>
      <c r="AA5" s="119">
        <f t="shared" si="5"/>
        <v>2.2164758034724788E-4</v>
      </c>
      <c r="AB5" s="111"/>
      <c r="AC5" s="51" t="s">
        <v>26</v>
      </c>
    </row>
    <row r="6" spans="1:29" x14ac:dyDescent="0.35">
      <c r="A6" s="90">
        <v>44716</v>
      </c>
      <c r="B6" s="100">
        <v>1581.4</v>
      </c>
      <c r="C6" s="97">
        <v>13841</v>
      </c>
      <c r="D6" s="21">
        <v>750</v>
      </c>
      <c r="E6" s="21">
        <v>33.9</v>
      </c>
      <c r="F6" s="21">
        <v>247</v>
      </c>
      <c r="G6" s="101"/>
      <c r="H6" s="74">
        <v>13535</v>
      </c>
      <c r="I6" s="38">
        <v>766.6</v>
      </c>
      <c r="J6" s="83"/>
      <c r="K6" s="83">
        <v>247</v>
      </c>
      <c r="L6" s="39"/>
      <c r="M6" s="67">
        <v>1557.4</v>
      </c>
      <c r="N6" s="24">
        <v>13592</v>
      </c>
      <c r="O6" s="21">
        <v>748</v>
      </c>
      <c r="P6" s="29">
        <v>33.9</v>
      </c>
      <c r="Q6" s="37">
        <v>13290</v>
      </c>
      <c r="R6" s="38">
        <v>764.6</v>
      </c>
      <c r="S6" s="39"/>
      <c r="T6" s="71">
        <f t="shared" si="2"/>
        <v>13594</v>
      </c>
      <c r="U6" s="46">
        <f t="shared" si="3"/>
        <v>-2</v>
      </c>
      <c r="V6" s="119">
        <f t="shared" si="0"/>
        <v>-1.4714537963507945E-4</v>
      </c>
      <c r="W6" s="111"/>
      <c r="X6" s="51" t="s">
        <v>26</v>
      </c>
      <c r="Y6" s="69">
        <f t="shared" si="4"/>
        <v>13288</v>
      </c>
      <c r="Z6" s="50">
        <f t="shared" si="1"/>
        <v>2</v>
      </c>
      <c r="AA6" s="119">
        <f t="shared" si="5"/>
        <v>1.5048908954100828E-4</v>
      </c>
      <c r="AB6" s="111"/>
      <c r="AC6" s="51" t="s">
        <v>26</v>
      </c>
    </row>
    <row r="7" spans="1:29" x14ac:dyDescent="0.35">
      <c r="A7" s="90">
        <v>44717</v>
      </c>
      <c r="B7" s="100">
        <v>1557.4</v>
      </c>
      <c r="C7" s="97">
        <v>13592</v>
      </c>
      <c r="D7" s="21">
        <v>748</v>
      </c>
      <c r="E7" s="21">
        <v>33.9</v>
      </c>
      <c r="F7" s="21">
        <v>176</v>
      </c>
      <c r="G7" s="101"/>
      <c r="H7" s="74">
        <v>13290</v>
      </c>
      <c r="I7" s="38">
        <v>764.6</v>
      </c>
      <c r="J7" s="83"/>
      <c r="K7" s="83">
        <v>176</v>
      </c>
      <c r="L7" s="39"/>
      <c r="M7" s="67">
        <v>1540.4</v>
      </c>
      <c r="N7" s="24">
        <v>13414</v>
      </c>
      <c r="O7" s="21">
        <v>750</v>
      </c>
      <c r="P7" s="29">
        <v>33.9</v>
      </c>
      <c r="Q7" s="37">
        <v>13118</v>
      </c>
      <c r="R7" s="38">
        <v>766.6</v>
      </c>
      <c r="S7" s="39"/>
      <c r="T7" s="71">
        <f t="shared" si="2"/>
        <v>13416</v>
      </c>
      <c r="U7" s="46">
        <f t="shared" si="3"/>
        <v>-2</v>
      </c>
      <c r="V7" s="119">
        <f t="shared" si="0"/>
        <v>-1.490979573579842E-4</v>
      </c>
      <c r="W7" s="111"/>
      <c r="X7" s="51" t="s">
        <v>26</v>
      </c>
      <c r="Y7" s="69">
        <f t="shared" si="4"/>
        <v>13114</v>
      </c>
      <c r="Z7" s="50">
        <f t="shared" si="1"/>
        <v>4</v>
      </c>
      <c r="AA7" s="119">
        <f t="shared" si="5"/>
        <v>3.0492453117853332E-4</v>
      </c>
      <c r="AB7" s="111"/>
      <c r="AC7" s="51" t="s">
        <v>26</v>
      </c>
    </row>
    <row r="8" spans="1:29" x14ac:dyDescent="0.35">
      <c r="A8" s="90">
        <v>44718</v>
      </c>
      <c r="B8" s="100">
        <v>1540.4</v>
      </c>
      <c r="C8" s="97">
        <v>13414</v>
      </c>
      <c r="D8" s="21">
        <v>750</v>
      </c>
      <c r="E8" s="21">
        <v>33.9</v>
      </c>
      <c r="F8" s="21">
        <v>216</v>
      </c>
      <c r="G8" s="101"/>
      <c r="H8" s="74">
        <v>13118</v>
      </c>
      <c r="I8" s="38">
        <v>766.6</v>
      </c>
      <c r="J8" s="83"/>
      <c r="K8" s="83">
        <v>216</v>
      </c>
      <c r="L8" s="39"/>
      <c r="M8" s="67">
        <v>1519.4</v>
      </c>
      <c r="N8" s="24">
        <v>13194</v>
      </c>
      <c r="O8" s="21">
        <v>750</v>
      </c>
      <c r="P8" s="29">
        <v>33.9</v>
      </c>
      <c r="Q8" s="37">
        <v>12902</v>
      </c>
      <c r="R8" s="38">
        <v>766.6</v>
      </c>
      <c r="S8" s="39"/>
      <c r="T8" s="71">
        <f t="shared" si="2"/>
        <v>13198</v>
      </c>
      <c r="U8" s="46">
        <f t="shared" si="3"/>
        <v>-4</v>
      </c>
      <c r="V8" s="119">
        <f t="shared" si="0"/>
        <v>-3.0316810671517357E-4</v>
      </c>
      <c r="W8" s="111"/>
      <c r="X8" s="51" t="s">
        <v>26</v>
      </c>
      <c r="Y8" s="69">
        <f t="shared" si="4"/>
        <v>12902</v>
      </c>
      <c r="Z8" s="50">
        <f t="shared" si="1"/>
        <v>0</v>
      </c>
      <c r="AA8" s="119">
        <f t="shared" si="5"/>
        <v>0</v>
      </c>
      <c r="AB8" s="111"/>
      <c r="AC8" s="51" t="s">
        <v>26</v>
      </c>
    </row>
    <row r="9" spans="1:29" x14ac:dyDescent="0.35">
      <c r="A9" s="90">
        <v>44719</v>
      </c>
      <c r="B9" s="100">
        <v>1519.4</v>
      </c>
      <c r="C9" s="97">
        <v>13194</v>
      </c>
      <c r="D9" s="21">
        <v>750</v>
      </c>
      <c r="E9" s="21">
        <v>33.9</v>
      </c>
      <c r="F9" s="21">
        <v>296</v>
      </c>
      <c r="G9" s="101"/>
      <c r="H9" s="74">
        <v>12902</v>
      </c>
      <c r="I9" s="38">
        <v>766.6</v>
      </c>
      <c r="J9" s="83"/>
      <c r="K9" s="83">
        <v>296</v>
      </c>
      <c r="L9" s="39"/>
      <c r="M9" s="67">
        <v>1490.9</v>
      </c>
      <c r="N9" s="24">
        <v>12894</v>
      </c>
      <c r="O9" s="21">
        <v>750</v>
      </c>
      <c r="P9" s="29">
        <v>33.9</v>
      </c>
      <c r="Q9" s="37">
        <v>12609</v>
      </c>
      <c r="R9" s="38">
        <v>766.6</v>
      </c>
      <c r="S9" s="39"/>
      <c r="T9" s="71">
        <f t="shared" si="2"/>
        <v>12898</v>
      </c>
      <c r="U9" s="46">
        <f t="shared" si="3"/>
        <v>-4</v>
      </c>
      <c r="V9" s="119">
        <f t="shared" si="0"/>
        <v>-3.1022180859314411E-4</v>
      </c>
      <c r="W9" s="111"/>
      <c r="X9" s="51" t="s">
        <v>26</v>
      </c>
      <c r="Y9" s="69">
        <f t="shared" si="4"/>
        <v>12606</v>
      </c>
      <c r="Z9" s="50">
        <f t="shared" si="1"/>
        <v>3</v>
      </c>
      <c r="AA9" s="119">
        <f t="shared" si="5"/>
        <v>2.3792529145848205E-4</v>
      </c>
      <c r="AB9" s="111"/>
      <c r="AC9" s="51" t="s">
        <v>26</v>
      </c>
    </row>
    <row r="10" spans="1:29" x14ac:dyDescent="0.35">
      <c r="A10" s="90">
        <v>44720</v>
      </c>
      <c r="B10" s="100">
        <v>1490.9</v>
      </c>
      <c r="C10" s="97">
        <v>12894</v>
      </c>
      <c r="D10" s="21">
        <v>750</v>
      </c>
      <c r="E10" s="21">
        <v>33.9</v>
      </c>
      <c r="F10" s="21">
        <v>299</v>
      </c>
      <c r="G10" s="101"/>
      <c r="H10" s="74">
        <v>12609</v>
      </c>
      <c r="I10" s="38">
        <v>766.6</v>
      </c>
      <c r="J10" s="83"/>
      <c r="K10" s="83">
        <v>299</v>
      </c>
      <c r="L10" s="39"/>
      <c r="M10" s="67">
        <v>1462.4</v>
      </c>
      <c r="N10" s="24">
        <v>12591</v>
      </c>
      <c r="O10" s="21">
        <v>748</v>
      </c>
      <c r="P10" s="29">
        <v>34</v>
      </c>
      <c r="Q10" s="37">
        <v>12310</v>
      </c>
      <c r="R10" s="38">
        <v>764.7</v>
      </c>
      <c r="S10" s="39"/>
      <c r="T10" s="71">
        <f t="shared" si="2"/>
        <v>12595</v>
      </c>
      <c r="U10" s="46">
        <f t="shared" si="3"/>
        <v>-4</v>
      </c>
      <c r="V10" s="119">
        <f t="shared" si="0"/>
        <v>-3.1768723691525693E-4</v>
      </c>
      <c r="W10" s="111"/>
      <c r="X10" s="51" t="s">
        <v>26</v>
      </c>
      <c r="Y10" s="69">
        <f t="shared" si="4"/>
        <v>12310</v>
      </c>
      <c r="Z10" s="50">
        <f t="shared" si="1"/>
        <v>0</v>
      </c>
      <c r="AA10" s="119">
        <f t="shared" si="5"/>
        <v>0</v>
      </c>
      <c r="AB10" s="111"/>
      <c r="AC10" s="51" t="s">
        <v>26</v>
      </c>
    </row>
    <row r="11" spans="1:29" x14ac:dyDescent="0.35">
      <c r="A11" s="90">
        <v>44721</v>
      </c>
      <c r="B11" s="100">
        <v>1462.4</v>
      </c>
      <c r="C11" s="97">
        <v>12591</v>
      </c>
      <c r="D11" s="21">
        <v>748</v>
      </c>
      <c r="E11" s="21">
        <v>34</v>
      </c>
      <c r="F11" s="21">
        <v>299</v>
      </c>
      <c r="G11" s="101"/>
      <c r="H11" s="74">
        <v>12310</v>
      </c>
      <c r="I11" s="38">
        <v>764.7</v>
      </c>
      <c r="J11" s="83"/>
      <c r="K11" s="83">
        <v>299</v>
      </c>
      <c r="L11" s="39"/>
      <c r="M11" s="67">
        <v>1434</v>
      </c>
      <c r="N11" s="24">
        <v>12289</v>
      </c>
      <c r="O11" s="21">
        <v>748</v>
      </c>
      <c r="P11" s="29">
        <v>34</v>
      </c>
      <c r="Q11" s="37">
        <v>12015</v>
      </c>
      <c r="R11" s="38">
        <v>764.7</v>
      </c>
      <c r="S11" s="39"/>
      <c r="T11" s="71">
        <f t="shared" si="2"/>
        <v>12292</v>
      </c>
      <c r="U11" s="46">
        <f t="shared" si="3"/>
        <v>-3</v>
      </c>
      <c r="V11" s="119">
        <f t="shared" si="0"/>
        <v>-2.4412075840182277E-4</v>
      </c>
      <c r="W11" s="111"/>
      <c r="X11" s="51" t="s">
        <v>26</v>
      </c>
      <c r="Y11" s="69">
        <f t="shared" si="4"/>
        <v>12011</v>
      </c>
      <c r="Z11" s="50">
        <f t="shared" si="1"/>
        <v>4</v>
      </c>
      <c r="AA11" s="119">
        <f t="shared" si="5"/>
        <v>3.3291718684977113E-4</v>
      </c>
      <c r="AB11" s="111"/>
      <c r="AC11" s="51" t="s">
        <v>26</v>
      </c>
    </row>
    <row r="12" spans="1:29" x14ac:dyDescent="0.35">
      <c r="A12" s="90">
        <v>44722</v>
      </c>
      <c r="B12" s="100">
        <v>1434</v>
      </c>
      <c r="C12" s="97">
        <v>12289</v>
      </c>
      <c r="D12" s="21">
        <v>748</v>
      </c>
      <c r="E12" s="21">
        <v>34</v>
      </c>
      <c r="F12" s="21">
        <v>284</v>
      </c>
      <c r="G12" s="101"/>
      <c r="H12" s="74">
        <v>12015</v>
      </c>
      <c r="I12" s="38">
        <v>764.7</v>
      </c>
      <c r="J12" s="83"/>
      <c r="K12" s="83">
        <v>284</v>
      </c>
      <c r="L12" s="39"/>
      <c r="M12" s="67">
        <v>1408</v>
      </c>
      <c r="N12" s="24">
        <v>12012</v>
      </c>
      <c r="O12" s="21">
        <v>752</v>
      </c>
      <c r="P12" s="29">
        <v>34</v>
      </c>
      <c r="Q12" s="37">
        <v>11747</v>
      </c>
      <c r="R12" s="38">
        <v>768.7</v>
      </c>
      <c r="S12" s="39"/>
      <c r="T12" s="71">
        <f t="shared" si="2"/>
        <v>12005</v>
      </c>
      <c r="U12" s="46">
        <f t="shared" si="3"/>
        <v>7</v>
      </c>
      <c r="V12" s="119">
        <f t="shared" si="0"/>
        <v>5.8275058275058275E-4</v>
      </c>
      <c r="W12" s="111"/>
      <c r="X12" s="51" t="s">
        <v>26</v>
      </c>
      <c r="Y12" s="69">
        <f t="shared" si="4"/>
        <v>11731</v>
      </c>
      <c r="Z12" s="50">
        <f t="shared" si="1"/>
        <v>16</v>
      </c>
      <c r="AA12" s="119">
        <f t="shared" si="5"/>
        <v>1.3620498850770409E-3</v>
      </c>
      <c r="AB12" s="111"/>
      <c r="AC12" s="51" t="s">
        <v>26</v>
      </c>
    </row>
    <row r="13" spans="1:29" x14ac:dyDescent="0.35">
      <c r="A13" s="90">
        <v>44723</v>
      </c>
      <c r="B13" s="100">
        <v>1408</v>
      </c>
      <c r="C13" s="97">
        <v>12012</v>
      </c>
      <c r="D13" s="21">
        <v>752</v>
      </c>
      <c r="E13" s="21">
        <v>34</v>
      </c>
      <c r="F13" s="21">
        <v>289</v>
      </c>
      <c r="G13" s="101"/>
      <c r="H13" s="74">
        <v>11747</v>
      </c>
      <c r="I13" s="38">
        <v>768.7</v>
      </c>
      <c r="J13" s="83"/>
      <c r="K13" s="83">
        <v>289</v>
      </c>
      <c r="L13" s="39"/>
      <c r="M13" s="67">
        <v>1379.6</v>
      </c>
      <c r="N13" s="24">
        <v>11708</v>
      </c>
      <c r="O13" s="21">
        <v>750</v>
      </c>
      <c r="P13" s="29">
        <v>34</v>
      </c>
      <c r="Q13" s="37">
        <v>11448</v>
      </c>
      <c r="R13" s="38">
        <v>766.7</v>
      </c>
      <c r="S13" s="39"/>
      <c r="T13" s="71">
        <f t="shared" si="2"/>
        <v>11723</v>
      </c>
      <c r="U13" s="46">
        <f t="shared" si="3"/>
        <v>-15</v>
      </c>
      <c r="V13" s="119">
        <f t="shared" si="0"/>
        <v>-1.2811752647762214E-3</v>
      </c>
      <c r="W13" s="111"/>
      <c r="X13" s="51" t="s">
        <v>26</v>
      </c>
      <c r="Y13" s="69">
        <f t="shared" si="4"/>
        <v>11458</v>
      </c>
      <c r="Z13" s="50">
        <f t="shared" si="1"/>
        <v>-10</v>
      </c>
      <c r="AA13" s="119">
        <f t="shared" si="5"/>
        <v>-8.735150244584207E-4</v>
      </c>
      <c r="AB13" s="111"/>
      <c r="AC13" s="51" t="s">
        <v>26</v>
      </c>
    </row>
    <row r="14" spans="1:29" x14ac:dyDescent="0.35">
      <c r="A14" s="90">
        <v>44724</v>
      </c>
      <c r="B14" s="100">
        <v>1379.6</v>
      </c>
      <c r="C14" s="97">
        <v>11708</v>
      </c>
      <c r="D14" s="21">
        <v>750</v>
      </c>
      <c r="E14" s="21">
        <v>34</v>
      </c>
      <c r="F14" s="21">
        <v>180</v>
      </c>
      <c r="G14" s="101"/>
      <c r="H14" s="74">
        <v>11448</v>
      </c>
      <c r="I14" s="38">
        <v>766.7</v>
      </c>
      <c r="J14" s="83"/>
      <c r="K14" s="83">
        <v>180</v>
      </c>
      <c r="L14" s="39"/>
      <c r="M14" s="67">
        <v>1362.8</v>
      </c>
      <c r="N14" s="24">
        <v>11527</v>
      </c>
      <c r="O14" s="21">
        <v>752</v>
      </c>
      <c r="P14" s="29">
        <v>34</v>
      </c>
      <c r="Q14" s="40">
        <v>11272</v>
      </c>
      <c r="R14" s="38">
        <v>768.7</v>
      </c>
      <c r="S14" s="39"/>
      <c r="T14" s="71">
        <f t="shared" si="2"/>
        <v>11528</v>
      </c>
      <c r="U14" s="46">
        <f t="shared" si="3"/>
        <v>-1</v>
      </c>
      <c r="V14" s="119">
        <f t="shared" si="0"/>
        <v>-8.6752841155547842E-5</v>
      </c>
      <c r="W14" s="111"/>
      <c r="X14" s="51" t="s">
        <v>26</v>
      </c>
      <c r="Y14" s="69">
        <f t="shared" si="4"/>
        <v>11268</v>
      </c>
      <c r="Z14" s="50">
        <f t="shared" si="1"/>
        <v>4</v>
      </c>
      <c r="AA14" s="119">
        <f t="shared" si="5"/>
        <v>3.5486160397444998E-4</v>
      </c>
      <c r="AB14" s="111"/>
      <c r="AC14" s="51" t="s">
        <v>26</v>
      </c>
    </row>
    <row r="15" spans="1:29" x14ac:dyDescent="0.35">
      <c r="A15" s="90">
        <v>44725</v>
      </c>
      <c r="B15" s="100">
        <v>1362.8</v>
      </c>
      <c r="C15" s="97">
        <v>11527</v>
      </c>
      <c r="D15" s="21">
        <v>752</v>
      </c>
      <c r="E15" s="21">
        <v>34</v>
      </c>
      <c r="F15" s="21">
        <v>281</v>
      </c>
      <c r="G15" s="101"/>
      <c r="H15" s="75">
        <v>11272</v>
      </c>
      <c r="I15" s="38">
        <v>768.7</v>
      </c>
      <c r="J15" s="83"/>
      <c r="K15" s="83">
        <v>281</v>
      </c>
      <c r="L15" s="39"/>
      <c r="M15" s="67">
        <v>1336.8</v>
      </c>
      <c r="N15" s="24">
        <v>11247</v>
      </c>
      <c r="O15" s="21">
        <v>750</v>
      </c>
      <c r="P15" s="29">
        <v>34</v>
      </c>
      <c r="Q15" s="37">
        <v>10997</v>
      </c>
      <c r="R15" s="38">
        <v>766.7</v>
      </c>
      <c r="S15" s="39"/>
      <c r="T15" s="71">
        <f t="shared" si="2"/>
        <v>11246</v>
      </c>
      <c r="U15" s="46">
        <f t="shared" si="3"/>
        <v>1</v>
      </c>
      <c r="V15" s="119">
        <f t="shared" si="0"/>
        <v>8.891259891526629E-5</v>
      </c>
      <c r="W15" s="111"/>
      <c r="X15" s="51" t="s">
        <v>26</v>
      </c>
      <c r="Y15" s="69">
        <f t="shared" si="4"/>
        <v>10991</v>
      </c>
      <c r="Z15" s="50">
        <f t="shared" si="1"/>
        <v>6</v>
      </c>
      <c r="AA15" s="119">
        <f t="shared" si="5"/>
        <v>5.4560334636719109E-4</v>
      </c>
      <c r="AB15" s="111"/>
      <c r="AC15" s="51" t="s">
        <v>26</v>
      </c>
    </row>
    <row r="16" spans="1:29" x14ac:dyDescent="0.35">
      <c r="A16" s="90">
        <v>44726</v>
      </c>
      <c r="B16" s="100">
        <v>1336.8</v>
      </c>
      <c r="C16" s="97">
        <v>11247</v>
      </c>
      <c r="D16" s="21">
        <v>750</v>
      </c>
      <c r="E16" s="21">
        <v>34</v>
      </c>
      <c r="F16" s="21">
        <v>305</v>
      </c>
      <c r="G16" s="101"/>
      <c r="H16" s="74">
        <v>10997</v>
      </c>
      <c r="I16" s="38">
        <v>766.7</v>
      </c>
      <c r="J16" s="83"/>
      <c r="K16" s="83">
        <v>305</v>
      </c>
      <c r="L16" s="39"/>
      <c r="M16" s="67">
        <v>1308.2</v>
      </c>
      <c r="N16" s="24">
        <v>10938</v>
      </c>
      <c r="O16" s="21">
        <v>750</v>
      </c>
      <c r="P16" s="29">
        <v>34.200000000000003</v>
      </c>
      <c r="Q16" s="37">
        <v>10693</v>
      </c>
      <c r="R16" s="38">
        <v>766.9</v>
      </c>
      <c r="S16" s="39"/>
      <c r="T16" s="71">
        <f t="shared" si="2"/>
        <v>10942</v>
      </c>
      <c r="U16" s="46">
        <f t="shared" si="3"/>
        <v>-4</v>
      </c>
      <c r="V16" s="119">
        <f t="shared" si="0"/>
        <v>-3.6569756811117204E-4</v>
      </c>
      <c r="W16" s="111"/>
      <c r="X16" s="51" t="s">
        <v>26</v>
      </c>
      <c r="Y16" s="69">
        <f t="shared" si="4"/>
        <v>10692</v>
      </c>
      <c r="Z16" s="50">
        <f t="shared" si="1"/>
        <v>1</v>
      </c>
      <c r="AA16" s="119">
        <f t="shared" si="5"/>
        <v>9.3519124660993168E-5</v>
      </c>
      <c r="AB16" s="111"/>
      <c r="AC16" s="51" t="s">
        <v>26</v>
      </c>
    </row>
    <row r="17" spans="1:29" x14ac:dyDescent="0.35">
      <c r="A17" s="90">
        <v>44727</v>
      </c>
      <c r="B17" s="100">
        <v>1308.2</v>
      </c>
      <c r="C17" s="97">
        <v>10938</v>
      </c>
      <c r="D17" s="21">
        <v>750</v>
      </c>
      <c r="E17" s="21">
        <v>34.200000000000003</v>
      </c>
      <c r="F17" s="21">
        <v>266</v>
      </c>
      <c r="G17" s="101"/>
      <c r="H17" s="74">
        <v>10693</v>
      </c>
      <c r="I17" s="38">
        <v>766.9</v>
      </c>
      <c r="J17" s="83"/>
      <c r="K17" s="83">
        <v>266</v>
      </c>
      <c r="L17" s="39"/>
      <c r="M17" s="67">
        <v>1283.2</v>
      </c>
      <c r="N17" s="24">
        <v>10668</v>
      </c>
      <c r="O17" s="21">
        <v>750</v>
      </c>
      <c r="P17" s="29">
        <v>34.1</v>
      </c>
      <c r="Q17" s="37">
        <v>10430</v>
      </c>
      <c r="R17" s="38">
        <v>766.8</v>
      </c>
      <c r="S17" s="39"/>
      <c r="T17" s="71">
        <f t="shared" si="2"/>
        <v>10672</v>
      </c>
      <c r="U17" s="46">
        <f t="shared" si="3"/>
        <v>-4</v>
      </c>
      <c r="V17" s="119">
        <f t="shared" si="0"/>
        <v>-3.7495313085864269E-4</v>
      </c>
      <c r="W17" s="111"/>
      <c r="X17" s="51" t="s">
        <v>26</v>
      </c>
      <c r="Y17" s="69">
        <f t="shared" si="4"/>
        <v>10427</v>
      </c>
      <c r="Z17" s="50">
        <f t="shared" si="1"/>
        <v>3</v>
      </c>
      <c r="AA17" s="119">
        <f t="shared" si="5"/>
        <v>2.8763183125599231E-4</v>
      </c>
      <c r="AB17" s="111"/>
      <c r="AC17" s="51" t="s">
        <v>26</v>
      </c>
    </row>
    <row r="18" spans="1:29" x14ac:dyDescent="0.35">
      <c r="A18" s="90">
        <v>44728</v>
      </c>
      <c r="B18" s="100">
        <v>1283.2</v>
      </c>
      <c r="C18" s="97">
        <v>10668</v>
      </c>
      <c r="D18" s="21">
        <v>750</v>
      </c>
      <c r="E18" s="21">
        <v>34.1</v>
      </c>
      <c r="F18" s="21">
        <v>292</v>
      </c>
      <c r="G18" s="101"/>
      <c r="H18" s="74">
        <v>10430</v>
      </c>
      <c r="I18" s="38">
        <v>766.8</v>
      </c>
      <c r="J18" s="83"/>
      <c r="K18" s="83">
        <v>292</v>
      </c>
      <c r="L18" s="39"/>
      <c r="M18" s="67">
        <v>1255.5999999999999</v>
      </c>
      <c r="N18" s="24">
        <v>10370</v>
      </c>
      <c r="O18" s="21">
        <v>750</v>
      </c>
      <c r="P18" s="29">
        <v>34.200000000000003</v>
      </c>
      <c r="Q18" s="37">
        <v>10149</v>
      </c>
      <c r="R18" s="38">
        <v>766</v>
      </c>
      <c r="S18" s="39"/>
      <c r="T18" s="71">
        <f t="shared" si="2"/>
        <v>10376</v>
      </c>
      <c r="U18" s="46">
        <f t="shared" si="3"/>
        <v>-6</v>
      </c>
      <c r="V18" s="119">
        <f t="shared" si="0"/>
        <v>-5.7859209257473483E-4</v>
      </c>
      <c r="W18" s="111"/>
      <c r="X18" s="51" t="s">
        <v>26</v>
      </c>
      <c r="Y18" s="69">
        <f t="shared" si="4"/>
        <v>10138</v>
      </c>
      <c r="Z18" s="50">
        <f t="shared" si="1"/>
        <v>11</v>
      </c>
      <c r="AA18" s="119">
        <f t="shared" si="5"/>
        <v>1.0838506256774067E-3</v>
      </c>
      <c r="AB18" s="111"/>
      <c r="AC18" s="51" t="s">
        <v>26</v>
      </c>
    </row>
    <row r="19" spans="1:29" s="7" customFormat="1" ht="18.5" x14ac:dyDescent="0.45">
      <c r="A19" s="90">
        <v>44729</v>
      </c>
      <c r="B19" s="100">
        <v>1255.5999999999999</v>
      </c>
      <c r="C19" s="97">
        <v>10370</v>
      </c>
      <c r="D19" s="21">
        <v>750</v>
      </c>
      <c r="E19" s="21">
        <v>34.200000000000003</v>
      </c>
      <c r="F19" s="21">
        <v>209</v>
      </c>
      <c r="G19" s="101"/>
      <c r="H19" s="74">
        <v>10149</v>
      </c>
      <c r="I19" s="38">
        <v>766</v>
      </c>
      <c r="J19" s="83"/>
      <c r="K19" s="83">
        <v>209</v>
      </c>
      <c r="L19" s="39"/>
      <c r="M19" s="67">
        <v>1236.2</v>
      </c>
      <c r="N19" s="24">
        <v>10161</v>
      </c>
      <c r="O19" s="21">
        <v>750</v>
      </c>
      <c r="P19" s="29">
        <v>34.200000000000003</v>
      </c>
      <c r="Q19" s="37">
        <v>9933</v>
      </c>
      <c r="R19" s="38">
        <v>766.9</v>
      </c>
      <c r="S19" s="39"/>
      <c r="T19" s="71">
        <f t="shared" si="2"/>
        <v>10161</v>
      </c>
      <c r="U19" s="46">
        <f t="shared" si="3"/>
        <v>0</v>
      </c>
      <c r="V19" s="119">
        <f t="shared" si="0"/>
        <v>0</v>
      </c>
      <c r="W19" s="111"/>
      <c r="X19" s="51" t="s">
        <v>26</v>
      </c>
      <c r="Y19" s="69">
        <f t="shared" si="4"/>
        <v>9940</v>
      </c>
      <c r="Z19" s="50">
        <f t="shared" si="1"/>
        <v>-7</v>
      </c>
      <c r="AA19" s="119">
        <f t="shared" si="5"/>
        <v>-7.0472163495419312E-4</v>
      </c>
      <c r="AB19" s="111"/>
      <c r="AC19" s="51" t="s">
        <v>26</v>
      </c>
    </row>
    <row r="20" spans="1:29" s="8" customFormat="1" ht="18.5" x14ac:dyDescent="0.45">
      <c r="A20" s="90">
        <v>44730</v>
      </c>
      <c r="B20" s="100">
        <v>1236.2</v>
      </c>
      <c r="C20" s="97">
        <v>10161</v>
      </c>
      <c r="D20" s="21">
        <v>750</v>
      </c>
      <c r="E20" s="21">
        <v>34.200000000000003</v>
      </c>
      <c r="F20" s="21">
        <v>280</v>
      </c>
      <c r="G20" s="101"/>
      <c r="H20" s="74">
        <v>9933</v>
      </c>
      <c r="I20" s="38">
        <v>766.9</v>
      </c>
      <c r="J20" s="83"/>
      <c r="K20" s="83">
        <v>280</v>
      </c>
      <c r="L20" s="39"/>
      <c r="M20" s="67">
        <v>1210.2</v>
      </c>
      <c r="N20" s="24">
        <v>9881</v>
      </c>
      <c r="O20" s="21">
        <v>750</v>
      </c>
      <c r="P20" s="29">
        <v>34.299999999999997</v>
      </c>
      <c r="Q20" s="37">
        <v>9658</v>
      </c>
      <c r="R20" s="38">
        <v>767</v>
      </c>
      <c r="S20" s="39"/>
      <c r="T20" s="71">
        <f t="shared" si="2"/>
        <v>9881</v>
      </c>
      <c r="U20" s="46">
        <f t="shared" si="3"/>
        <v>0</v>
      </c>
      <c r="V20" s="119">
        <f t="shared" si="0"/>
        <v>0</v>
      </c>
      <c r="W20" s="111"/>
      <c r="X20" s="51" t="s">
        <v>26</v>
      </c>
      <c r="Y20" s="69">
        <f t="shared" si="4"/>
        <v>9653</v>
      </c>
      <c r="Z20" s="50">
        <f t="shared" si="1"/>
        <v>5</v>
      </c>
      <c r="AA20" s="119">
        <f t="shared" si="5"/>
        <v>5.1770552909505068E-4</v>
      </c>
      <c r="AB20" s="111"/>
      <c r="AC20" s="51" t="s">
        <v>26</v>
      </c>
    </row>
    <row r="21" spans="1:29" s="8" customFormat="1" ht="18.5" x14ac:dyDescent="0.45">
      <c r="A21" s="90">
        <v>44731</v>
      </c>
      <c r="B21" s="100">
        <v>1210.2</v>
      </c>
      <c r="C21" s="97">
        <v>9881</v>
      </c>
      <c r="D21" s="21">
        <v>750</v>
      </c>
      <c r="E21" s="21">
        <v>34.299999999999997</v>
      </c>
      <c r="F21" s="21">
        <v>144</v>
      </c>
      <c r="G21" s="101"/>
      <c r="H21" s="74">
        <v>9658</v>
      </c>
      <c r="I21" s="38">
        <v>767</v>
      </c>
      <c r="J21" s="83"/>
      <c r="K21" s="83">
        <v>144</v>
      </c>
      <c r="L21" s="39"/>
      <c r="M21" s="67">
        <v>1196.4000000000001</v>
      </c>
      <c r="N21" s="24">
        <v>9731</v>
      </c>
      <c r="O21" s="21">
        <v>750</v>
      </c>
      <c r="P21" s="29">
        <v>34.200000000000003</v>
      </c>
      <c r="Q21" s="41">
        <v>9513</v>
      </c>
      <c r="R21" s="42">
        <v>766.9</v>
      </c>
      <c r="S21" s="39"/>
      <c r="T21" s="71">
        <f t="shared" si="2"/>
        <v>9737</v>
      </c>
      <c r="U21" s="46">
        <f t="shared" si="3"/>
        <v>-6</v>
      </c>
      <c r="V21" s="119">
        <f t="shared" si="0"/>
        <v>-6.1658616791696638E-4</v>
      </c>
      <c r="W21" s="111"/>
      <c r="X21" s="51" t="s">
        <v>26</v>
      </c>
      <c r="Y21" s="69">
        <f t="shared" si="4"/>
        <v>9514</v>
      </c>
      <c r="Z21" s="50">
        <f t="shared" si="1"/>
        <v>-1</v>
      </c>
      <c r="AA21" s="119">
        <f t="shared" si="5"/>
        <v>-1.0511931041732366E-4</v>
      </c>
      <c r="AB21" s="111"/>
      <c r="AC21" s="51" t="s">
        <v>26</v>
      </c>
    </row>
    <row r="22" spans="1:29" s="8" customFormat="1" ht="18.5" x14ac:dyDescent="0.45">
      <c r="A22" s="90">
        <v>44732</v>
      </c>
      <c r="B22" s="100">
        <v>1196.4000000000001</v>
      </c>
      <c r="C22" s="97">
        <v>9731</v>
      </c>
      <c r="D22" s="21">
        <v>750</v>
      </c>
      <c r="E22" s="21">
        <v>34.200000000000003</v>
      </c>
      <c r="F22" s="21">
        <v>329</v>
      </c>
      <c r="G22" s="101"/>
      <c r="H22" s="76">
        <v>9513</v>
      </c>
      <c r="I22" s="42">
        <v>766.9</v>
      </c>
      <c r="J22" s="83"/>
      <c r="K22" s="83">
        <v>329</v>
      </c>
      <c r="L22" s="39"/>
      <c r="M22" s="67">
        <v>1165.4000000000001</v>
      </c>
      <c r="N22" s="24">
        <v>9398</v>
      </c>
      <c r="O22" s="21">
        <v>752</v>
      </c>
      <c r="P22" s="29">
        <v>34.200000000000003</v>
      </c>
      <c r="Q22" s="41">
        <v>9188</v>
      </c>
      <c r="R22" s="38">
        <v>768.8</v>
      </c>
      <c r="S22" s="39"/>
      <c r="T22" s="71">
        <f t="shared" si="2"/>
        <v>9402</v>
      </c>
      <c r="U22" s="46">
        <f t="shared" si="3"/>
        <v>-4</v>
      </c>
      <c r="V22" s="119">
        <f t="shared" si="0"/>
        <v>-4.2562247286656737E-4</v>
      </c>
      <c r="W22" s="111"/>
      <c r="X22" s="51" t="s">
        <v>26</v>
      </c>
      <c r="Y22" s="69">
        <f t="shared" si="4"/>
        <v>9184</v>
      </c>
      <c r="Z22" s="50">
        <f t="shared" si="1"/>
        <v>4</v>
      </c>
      <c r="AA22" s="119">
        <f t="shared" si="5"/>
        <v>4.3535045711797995E-4</v>
      </c>
      <c r="AB22" s="111"/>
      <c r="AC22" s="51" t="s">
        <v>26</v>
      </c>
    </row>
    <row r="23" spans="1:29" s="8" customFormat="1" ht="18.5" x14ac:dyDescent="0.45">
      <c r="A23" s="90">
        <v>44733</v>
      </c>
      <c r="B23" s="100">
        <v>1165.4000000000001</v>
      </c>
      <c r="C23" s="97">
        <v>9398</v>
      </c>
      <c r="D23" s="21">
        <v>752</v>
      </c>
      <c r="E23" s="21">
        <v>34.200000000000003</v>
      </c>
      <c r="F23" s="21">
        <v>320</v>
      </c>
      <c r="G23" s="101"/>
      <c r="H23" s="76">
        <v>9188</v>
      </c>
      <c r="I23" s="38">
        <v>768.8</v>
      </c>
      <c r="J23" s="83"/>
      <c r="K23" s="83">
        <v>320</v>
      </c>
      <c r="L23" s="39"/>
      <c r="M23" s="67">
        <v>1135.3</v>
      </c>
      <c r="N23" s="24">
        <v>9074</v>
      </c>
      <c r="O23" s="22">
        <v>748</v>
      </c>
      <c r="P23" s="30">
        <v>34.299999999999997</v>
      </c>
      <c r="Q23" s="41">
        <v>8869</v>
      </c>
      <c r="R23" s="38">
        <v>765</v>
      </c>
      <c r="S23" s="39"/>
      <c r="T23" s="71">
        <f t="shared" si="2"/>
        <v>9078</v>
      </c>
      <c r="U23" s="46">
        <f>N23-T23</f>
        <v>-4</v>
      </c>
      <c r="V23" s="119">
        <f t="shared" si="0"/>
        <v>-4.4081992506061276E-4</v>
      </c>
      <c r="W23" s="111"/>
      <c r="X23" s="51" t="s">
        <v>26</v>
      </c>
      <c r="Y23" s="69">
        <f t="shared" si="4"/>
        <v>8868</v>
      </c>
      <c r="Z23" s="50">
        <f>Q23-Y23</f>
        <v>1</v>
      </c>
      <c r="AA23" s="119">
        <f t="shared" si="5"/>
        <v>1.1275228323373548E-4</v>
      </c>
      <c r="AB23" s="111"/>
      <c r="AC23" s="51" t="s">
        <v>26</v>
      </c>
    </row>
    <row r="24" spans="1:29" x14ac:dyDescent="0.35">
      <c r="A24" s="90">
        <v>44734</v>
      </c>
      <c r="B24" s="100">
        <v>1135.3</v>
      </c>
      <c r="C24" s="97">
        <v>9074</v>
      </c>
      <c r="D24" s="22">
        <v>748</v>
      </c>
      <c r="E24" s="23">
        <v>34.299999999999997</v>
      </c>
      <c r="F24" s="23">
        <v>232</v>
      </c>
      <c r="G24" s="102">
        <v>9969</v>
      </c>
      <c r="H24" s="76">
        <v>8869</v>
      </c>
      <c r="I24" s="38">
        <v>765</v>
      </c>
      <c r="J24" s="83"/>
      <c r="K24" s="83">
        <v>232</v>
      </c>
      <c r="L24" s="39">
        <v>9762</v>
      </c>
      <c r="M24" s="67">
        <v>2126.3000000000002</v>
      </c>
      <c r="N24" s="24">
        <v>18808</v>
      </c>
      <c r="O24" s="22">
        <v>752</v>
      </c>
      <c r="P24" s="30">
        <v>33</v>
      </c>
      <c r="Q24" s="41">
        <v>18413</v>
      </c>
      <c r="R24" s="42">
        <v>767.8</v>
      </c>
      <c r="S24" s="39"/>
      <c r="T24" s="71">
        <f>C24+G24-F24</f>
        <v>18811</v>
      </c>
      <c r="U24" s="46">
        <f t="shared" ref="U24:U32" si="6">N24-T24</f>
        <v>-3</v>
      </c>
      <c r="V24" s="119">
        <f t="shared" si="0"/>
        <v>-1.5950659293917482E-4</v>
      </c>
      <c r="W24" s="111"/>
      <c r="X24" s="51" t="s">
        <v>26</v>
      </c>
      <c r="Y24" s="69">
        <f>H24+L24-K24</f>
        <v>18399</v>
      </c>
      <c r="Z24" s="50">
        <f>Q24-Y24</f>
        <v>14</v>
      </c>
      <c r="AA24" s="119">
        <f t="shared" si="5"/>
        <v>7.603323738662901E-4</v>
      </c>
      <c r="AB24" s="111"/>
      <c r="AC24" s="51" t="s">
        <v>26</v>
      </c>
    </row>
    <row r="25" spans="1:29" x14ac:dyDescent="0.35">
      <c r="A25" s="90">
        <v>44735</v>
      </c>
      <c r="B25" s="100">
        <v>2126.3000000000002</v>
      </c>
      <c r="C25" s="97">
        <v>18808</v>
      </c>
      <c r="D25" s="22">
        <v>752</v>
      </c>
      <c r="E25" s="23">
        <v>33</v>
      </c>
      <c r="F25" s="23">
        <v>325</v>
      </c>
      <c r="G25" s="102"/>
      <c r="H25" s="76">
        <v>18413</v>
      </c>
      <c r="I25" s="42">
        <v>767.8</v>
      </c>
      <c r="J25" s="83"/>
      <c r="K25" s="83">
        <v>325</v>
      </c>
      <c r="L25" s="39"/>
      <c r="M25" s="100">
        <v>2083.1999999999998</v>
      </c>
      <c r="N25" s="97">
        <v>18483</v>
      </c>
      <c r="O25" s="22">
        <v>752</v>
      </c>
      <c r="P25" s="23">
        <v>33.200000000000003</v>
      </c>
      <c r="Q25" s="41">
        <v>18091</v>
      </c>
      <c r="R25" s="42">
        <v>768</v>
      </c>
      <c r="S25" s="39"/>
      <c r="T25" s="71">
        <f>C25+G25-F25</f>
        <v>18483</v>
      </c>
      <c r="U25" s="46">
        <f>N25-T25</f>
        <v>0</v>
      </c>
      <c r="V25" s="119">
        <f t="shared" si="0"/>
        <v>0</v>
      </c>
      <c r="W25" s="111"/>
      <c r="X25" s="51" t="s">
        <v>26</v>
      </c>
      <c r="Y25" s="69">
        <f t="shared" si="4"/>
        <v>18088</v>
      </c>
      <c r="Z25" s="50">
        <f t="shared" si="1"/>
        <v>3</v>
      </c>
      <c r="AA25" s="119">
        <f t="shared" si="5"/>
        <v>1.6582831242054061E-4</v>
      </c>
      <c r="AB25" s="111"/>
      <c r="AC25" s="51" t="s">
        <v>26</v>
      </c>
    </row>
    <row r="26" spans="1:29" x14ac:dyDescent="0.35">
      <c r="A26" s="90">
        <v>44736</v>
      </c>
      <c r="B26" s="100">
        <v>2083.1999999999998</v>
      </c>
      <c r="C26" s="97">
        <v>18483</v>
      </c>
      <c r="D26" s="22">
        <v>752</v>
      </c>
      <c r="E26" s="23">
        <v>33.200000000000003</v>
      </c>
      <c r="F26" s="23">
        <v>277</v>
      </c>
      <c r="G26" s="102"/>
      <c r="H26" s="41">
        <v>18091</v>
      </c>
      <c r="I26" s="42">
        <v>768</v>
      </c>
      <c r="J26" s="83"/>
      <c r="K26" s="83">
        <v>277</v>
      </c>
      <c r="L26" s="39"/>
      <c r="M26" s="67">
        <v>2047.4</v>
      </c>
      <c r="N26" s="24">
        <v>18203</v>
      </c>
      <c r="O26" s="23">
        <v>752</v>
      </c>
      <c r="P26" s="30">
        <v>33.200000000000003</v>
      </c>
      <c r="Q26" s="37">
        <v>17817</v>
      </c>
      <c r="R26" s="42">
        <v>768</v>
      </c>
      <c r="S26" s="39"/>
      <c r="T26" s="71">
        <f t="shared" si="2"/>
        <v>18206</v>
      </c>
      <c r="U26" s="46">
        <f t="shared" si="6"/>
        <v>-3</v>
      </c>
      <c r="V26" s="119">
        <f t="shared" si="0"/>
        <v>-1.6480799868153601E-4</v>
      </c>
      <c r="W26" s="111"/>
      <c r="X26" s="51" t="s">
        <v>26</v>
      </c>
      <c r="Y26" s="69">
        <f t="shared" si="4"/>
        <v>17814</v>
      </c>
      <c r="Z26" s="50">
        <f t="shared" si="1"/>
        <v>3</v>
      </c>
      <c r="AA26" s="119">
        <f t="shared" si="5"/>
        <v>1.6837851490149856E-4</v>
      </c>
      <c r="AB26" s="111"/>
      <c r="AC26" s="51" t="s">
        <v>26</v>
      </c>
    </row>
    <row r="27" spans="1:29" x14ac:dyDescent="0.35">
      <c r="A27" s="90">
        <v>44737</v>
      </c>
      <c r="B27" s="67">
        <v>2047.4</v>
      </c>
      <c r="C27" s="24">
        <v>18203</v>
      </c>
      <c r="D27" s="23">
        <v>752</v>
      </c>
      <c r="E27" s="30">
        <v>33.200000000000003</v>
      </c>
      <c r="F27" s="23">
        <v>262</v>
      </c>
      <c r="G27" s="102"/>
      <c r="H27" s="37">
        <v>17817</v>
      </c>
      <c r="I27" s="42">
        <v>768</v>
      </c>
      <c r="J27" s="83"/>
      <c r="K27" s="83">
        <v>262</v>
      </c>
      <c r="L27" s="39"/>
      <c r="M27" s="67">
        <v>2015</v>
      </c>
      <c r="N27" s="24">
        <v>17940</v>
      </c>
      <c r="O27" s="23">
        <v>752</v>
      </c>
      <c r="P27" s="30">
        <v>33.200000000000003</v>
      </c>
      <c r="Q27" s="37">
        <v>17560</v>
      </c>
      <c r="R27" s="42">
        <v>768</v>
      </c>
      <c r="S27" s="39"/>
      <c r="T27" s="71">
        <f>C27+G27-F27</f>
        <v>17941</v>
      </c>
      <c r="U27" s="46">
        <f>N27-T27</f>
        <v>-1</v>
      </c>
      <c r="V27" s="119">
        <f t="shared" si="0"/>
        <v>-5.5741360089186178E-5</v>
      </c>
      <c r="W27" s="111"/>
      <c r="X27" s="51" t="s">
        <v>26</v>
      </c>
      <c r="Y27" s="69">
        <f t="shared" si="4"/>
        <v>17555</v>
      </c>
      <c r="Z27" s="50">
        <f t="shared" si="1"/>
        <v>5</v>
      </c>
      <c r="AA27" s="119">
        <f t="shared" si="5"/>
        <v>2.8473804100227789E-4</v>
      </c>
      <c r="AB27" s="111"/>
      <c r="AC27" s="51" t="s">
        <v>26</v>
      </c>
    </row>
    <row r="28" spans="1:29" x14ac:dyDescent="0.35">
      <c r="A28" s="90">
        <v>44738</v>
      </c>
      <c r="B28" s="67">
        <v>2015</v>
      </c>
      <c r="C28" s="24">
        <v>17940</v>
      </c>
      <c r="D28" s="23">
        <v>752</v>
      </c>
      <c r="E28" s="30">
        <v>33.200000000000003</v>
      </c>
      <c r="F28" s="23">
        <v>203</v>
      </c>
      <c r="G28" s="102"/>
      <c r="H28" s="37">
        <v>17560</v>
      </c>
      <c r="I28" s="42">
        <v>768</v>
      </c>
      <c r="J28" s="83"/>
      <c r="K28" s="83">
        <v>203</v>
      </c>
      <c r="L28" s="39"/>
      <c r="M28" s="67">
        <v>1989.9</v>
      </c>
      <c r="N28" s="24">
        <v>17731</v>
      </c>
      <c r="O28" s="23">
        <v>750</v>
      </c>
      <c r="P28" s="30">
        <v>33.299999999999997</v>
      </c>
      <c r="Q28" s="37">
        <v>17352</v>
      </c>
      <c r="R28" s="42">
        <v>766.1</v>
      </c>
      <c r="S28" s="39"/>
      <c r="T28" s="71">
        <f t="shared" si="2"/>
        <v>17737</v>
      </c>
      <c r="U28" s="46">
        <f t="shared" si="6"/>
        <v>-6</v>
      </c>
      <c r="V28" s="119">
        <f t="shared" si="0"/>
        <v>-3.3839038971293216E-4</v>
      </c>
      <c r="W28" s="111"/>
      <c r="X28" s="51" t="s">
        <v>26</v>
      </c>
      <c r="Y28" s="69">
        <f t="shared" si="4"/>
        <v>17357</v>
      </c>
      <c r="Z28" s="50">
        <f t="shared" si="1"/>
        <v>-5</v>
      </c>
      <c r="AA28" s="119">
        <f t="shared" si="5"/>
        <v>-2.8815122176118027E-4</v>
      </c>
      <c r="AB28" s="111"/>
      <c r="AC28" s="51" t="s">
        <v>26</v>
      </c>
    </row>
    <row r="29" spans="1:29" x14ac:dyDescent="0.35">
      <c r="A29" s="90">
        <v>44739</v>
      </c>
      <c r="B29" s="67">
        <v>1989.9</v>
      </c>
      <c r="C29" s="24">
        <v>17731</v>
      </c>
      <c r="D29" s="23">
        <v>750</v>
      </c>
      <c r="E29" s="30">
        <v>33.299999999999997</v>
      </c>
      <c r="F29" s="23"/>
      <c r="G29" s="102"/>
      <c r="H29" s="74"/>
      <c r="I29" s="42"/>
      <c r="J29" s="83"/>
      <c r="K29" s="83"/>
      <c r="L29" s="39"/>
      <c r="M29" s="67"/>
      <c r="N29" s="24"/>
      <c r="O29" s="21"/>
      <c r="P29" s="29"/>
      <c r="Q29" s="37"/>
      <c r="R29" s="38"/>
      <c r="S29" s="39"/>
      <c r="T29" s="71">
        <f t="shared" si="2"/>
        <v>17731</v>
      </c>
      <c r="U29" s="46"/>
      <c r="V29" s="119" t="e">
        <f t="shared" si="0"/>
        <v>#DIV/0!</v>
      </c>
      <c r="W29" s="111"/>
      <c r="X29" s="53"/>
      <c r="Y29" s="69">
        <f t="shared" si="4"/>
        <v>0</v>
      </c>
      <c r="Z29" s="50">
        <f t="shared" si="1"/>
        <v>0</v>
      </c>
      <c r="AA29" s="119" t="e">
        <f t="shared" si="5"/>
        <v>#DIV/0!</v>
      </c>
      <c r="AB29" s="111"/>
      <c r="AC29" s="53"/>
    </row>
    <row r="30" spans="1:29" x14ac:dyDescent="0.35">
      <c r="A30" s="90">
        <v>44740</v>
      </c>
      <c r="B30" s="100"/>
      <c r="C30" s="97"/>
      <c r="D30" s="21"/>
      <c r="E30" s="21"/>
      <c r="F30" s="21"/>
      <c r="G30" s="101"/>
      <c r="H30" s="74"/>
      <c r="I30" s="38"/>
      <c r="J30" s="83"/>
      <c r="K30" s="83"/>
      <c r="L30" s="39"/>
      <c r="M30" s="67"/>
      <c r="N30" s="24"/>
      <c r="O30" s="21"/>
      <c r="P30" s="29"/>
      <c r="Q30" s="37"/>
      <c r="R30" s="38"/>
      <c r="S30" s="39"/>
      <c r="T30" s="71">
        <f t="shared" si="2"/>
        <v>0</v>
      </c>
      <c r="U30" s="46">
        <f t="shared" si="6"/>
        <v>0</v>
      </c>
      <c r="V30" s="119" t="e">
        <f t="shared" si="0"/>
        <v>#DIV/0!</v>
      </c>
      <c r="W30" s="111"/>
      <c r="X30" s="53"/>
      <c r="Y30" s="69">
        <f t="shared" si="4"/>
        <v>0</v>
      </c>
      <c r="Z30" s="50">
        <f t="shared" si="1"/>
        <v>0</v>
      </c>
      <c r="AA30" s="119" t="e">
        <f t="shared" si="5"/>
        <v>#DIV/0!</v>
      </c>
      <c r="AB30" s="111"/>
      <c r="AC30" s="53"/>
    </row>
    <row r="31" spans="1:29" x14ac:dyDescent="0.35">
      <c r="A31" s="90">
        <v>44741</v>
      </c>
      <c r="B31" s="100"/>
      <c r="C31" s="97"/>
      <c r="D31" s="21"/>
      <c r="E31" s="21"/>
      <c r="F31" s="21"/>
      <c r="G31" s="101"/>
      <c r="H31" s="74"/>
      <c r="I31" s="38"/>
      <c r="J31" s="83"/>
      <c r="K31" s="83"/>
      <c r="L31" s="39"/>
      <c r="M31" s="67"/>
      <c r="N31" s="24"/>
      <c r="O31" s="21"/>
      <c r="P31" s="29"/>
      <c r="Q31" s="37"/>
      <c r="R31" s="38"/>
      <c r="S31" s="39"/>
      <c r="T31" s="71">
        <f t="shared" si="2"/>
        <v>0</v>
      </c>
      <c r="U31" s="46">
        <f t="shared" si="6"/>
        <v>0</v>
      </c>
      <c r="V31" s="119" t="e">
        <f t="shared" si="0"/>
        <v>#DIV/0!</v>
      </c>
      <c r="W31" s="111"/>
      <c r="X31" s="54"/>
      <c r="Y31" s="69">
        <f t="shared" si="4"/>
        <v>0</v>
      </c>
      <c r="Z31" s="50">
        <f t="shared" si="1"/>
        <v>0</v>
      </c>
      <c r="AA31" s="119" t="e">
        <f t="shared" si="5"/>
        <v>#DIV/0!</v>
      </c>
      <c r="AB31" s="111"/>
      <c r="AC31" s="54"/>
    </row>
    <row r="32" spans="1:29" x14ac:dyDescent="0.35">
      <c r="A32" s="90">
        <v>44742</v>
      </c>
      <c r="B32" s="100"/>
      <c r="C32" s="97"/>
      <c r="D32" s="21"/>
      <c r="E32" s="21"/>
      <c r="F32" s="21"/>
      <c r="G32" s="101"/>
      <c r="H32" s="74"/>
      <c r="I32" s="38"/>
      <c r="J32" s="83"/>
      <c r="K32" s="83"/>
      <c r="L32" s="39"/>
      <c r="M32" s="67"/>
      <c r="N32" s="24"/>
      <c r="O32" s="21"/>
      <c r="P32" s="29"/>
      <c r="Q32" s="37"/>
      <c r="R32" s="38"/>
      <c r="S32" s="39"/>
      <c r="T32" s="71">
        <f t="shared" si="2"/>
        <v>0</v>
      </c>
      <c r="U32" s="46">
        <f t="shared" si="6"/>
        <v>0</v>
      </c>
      <c r="V32" s="119" t="e">
        <f t="shared" si="0"/>
        <v>#DIV/0!</v>
      </c>
      <c r="W32" s="111"/>
      <c r="X32" s="52"/>
      <c r="Y32" s="69">
        <f t="shared" si="4"/>
        <v>0</v>
      </c>
      <c r="Z32" s="50">
        <f t="shared" si="1"/>
        <v>0</v>
      </c>
      <c r="AA32" s="119" t="e">
        <f t="shared" si="5"/>
        <v>#DIV/0!</v>
      </c>
      <c r="AB32" s="111"/>
      <c r="AC32" s="52"/>
    </row>
    <row r="33" spans="1:29" ht="16" thickBot="1" x14ac:dyDescent="0.4">
      <c r="A33" s="91">
        <v>44743</v>
      </c>
      <c r="B33" s="103"/>
      <c r="C33" s="104"/>
      <c r="D33" s="105"/>
      <c r="E33" s="105"/>
      <c r="F33" s="105"/>
      <c r="G33" s="106"/>
      <c r="H33" s="93"/>
      <c r="I33" s="85"/>
      <c r="J33" s="86"/>
      <c r="K33" s="87"/>
      <c r="L33" s="88"/>
      <c r="M33" s="67"/>
      <c r="N33" s="24"/>
      <c r="O33" s="25"/>
      <c r="P33" s="31"/>
      <c r="Q33" s="55"/>
      <c r="R33" s="56"/>
      <c r="S33" s="39"/>
      <c r="T33" s="71">
        <f t="shared" ref="T33" si="7">C33+G33-F33</f>
        <v>0</v>
      </c>
      <c r="U33" s="116"/>
      <c r="V33" s="119" t="e">
        <f t="shared" si="0"/>
        <v>#DIV/0!</v>
      </c>
      <c r="W33" s="111" t="e">
        <f t="shared" ref="W33" si="8">+U33-V33</f>
        <v>#DIV/0!</v>
      </c>
      <c r="X33" s="59"/>
      <c r="Y33" s="69">
        <f t="shared" si="4"/>
        <v>0</v>
      </c>
      <c r="Z33" s="50">
        <f t="shared" si="1"/>
        <v>0</v>
      </c>
      <c r="AA33" s="119" t="e">
        <f t="shared" si="5"/>
        <v>#DIV/0!</v>
      </c>
      <c r="AB33" s="111" t="e">
        <f t="shared" ref="AB33" si="9">+Z33-AA33</f>
        <v>#DIV/0!</v>
      </c>
      <c r="AC33" s="59"/>
    </row>
    <row r="34" spans="1:29" ht="18.5" thickBot="1" x14ac:dyDescent="0.4">
      <c r="A34" s="63" t="s">
        <v>20</v>
      </c>
      <c r="B34" s="94"/>
      <c r="C34" s="95"/>
      <c r="D34" s="79"/>
      <c r="E34" s="96"/>
      <c r="F34" s="117">
        <f>SUM(F3:F32)</f>
        <v>6907</v>
      </c>
      <c r="G34" s="118">
        <f>SUM(G3:G32)</f>
        <v>9969</v>
      </c>
      <c r="H34" s="78"/>
      <c r="I34" s="79"/>
      <c r="J34" s="80"/>
      <c r="K34" s="77">
        <f>SUM(K3:K32)</f>
        <v>6907</v>
      </c>
      <c r="L34" s="81">
        <f>SUM(L3:L32)</f>
        <v>9762</v>
      </c>
      <c r="M34" s="60"/>
      <c r="N34" s="27"/>
      <c r="O34" s="27"/>
      <c r="P34" s="35"/>
      <c r="Q34" s="26"/>
      <c r="R34" s="27"/>
      <c r="S34" s="28"/>
      <c r="T34" s="26"/>
      <c r="U34" s="61">
        <f>SUM(U3:U33)</f>
        <v>-75</v>
      </c>
      <c r="V34" s="107"/>
      <c r="W34" s="112"/>
      <c r="X34" s="62"/>
      <c r="Y34" s="26"/>
      <c r="Z34" s="61">
        <f>SUM(Z3:Z33)</f>
        <v>77</v>
      </c>
      <c r="AA34" s="107"/>
      <c r="AB34" s="112"/>
      <c r="AC34" s="62"/>
    </row>
    <row r="35" spans="1:29" x14ac:dyDescent="0.35">
      <c r="A35" s="64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9"/>
      <c r="M35" s="20"/>
      <c r="N35" s="20"/>
      <c r="O35" s="20"/>
      <c r="P35" s="20"/>
      <c r="Q35" s="18"/>
      <c r="R35" s="18"/>
      <c r="S35" s="18"/>
      <c r="X35" s="15"/>
    </row>
    <row r="36" spans="1:29" x14ac:dyDescent="0.35">
      <c r="H36" s="9"/>
      <c r="I36" s="10"/>
      <c r="J36" s="11"/>
      <c r="K36" s="12"/>
      <c r="L36" s="14"/>
    </row>
    <row r="37" spans="1:29" x14ac:dyDescent="0.35">
      <c r="H37" s="5"/>
      <c r="I37" s="10"/>
      <c r="J37" s="11"/>
      <c r="K37" s="12"/>
      <c r="L37" s="14"/>
      <c r="P37" s="17"/>
    </row>
    <row r="38" spans="1:29" x14ac:dyDescent="0.35">
      <c r="H38" s="16"/>
      <c r="I38" s="10"/>
      <c r="J38" s="11"/>
      <c r="K38" s="12"/>
      <c r="L38" s="14"/>
      <c r="M38" s="12"/>
      <c r="N38" s="13"/>
      <c r="O38" s="14"/>
      <c r="Q38" s="17"/>
    </row>
    <row r="39" spans="1:29" x14ac:dyDescent="0.35">
      <c r="L39" s="9"/>
      <c r="M39" s="10"/>
      <c r="N39" s="12"/>
      <c r="O39" s="12"/>
      <c r="P39" s="14"/>
    </row>
    <row r="40" spans="1:29" x14ac:dyDescent="0.35">
      <c r="L40" s="4"/>
    </row>
    <row r="41" spans="1:29" x14ac:dyDescent="0.35">
      <c r="L41" s="5"/>
    </row>
    <row r="42" spans="1:29" x14ac:dyDescent="0.35">
      <c r="L42" s="3"/>
    </row>
    <row r="43" spans="1:29" x14ac:dyDescent="0.35">
      <c r="L43" s="4"/>
    </row>
    <row r="44" spans="1:29" x14ac:dyDescent="0.35">
      <c r="L44" s="6"/>
    </row>
    <row r="45" spans="1:29" x14ac:dyDescent="0.35">
      <c r="L45" s="4"/>
    </row>
    <row r="46" spans="1:29" x14ac:dyDescent="0.35">
      <c r="L46" s="5"/>
    </row>
    <row r="47" spans="1:29" x14ac:dyDescent="0.35">
      <c r="L47" s="3"/>
    </row>
    <row r="48" spans="1:29" x14ac:dyDescent="0.35">
      <c r="L48" s="2"/>
    </row>
    <row r="49" spans="12:12" x14ac:dyDescent="0.35">
      <c r="L49" s="2"/>
    </row>
  </sheetData>
  <mergeCells count="9">
    <mergeCell ref="X1:X2"/>
    <mergeCell ref="AC1:AC2"/>
    <mergeCell ref="A1:A2"/>
    <mergeCell ref="B1:G1"/>
    <mergeCell ref="H1:L1"/>
    <mergeCell ref="M1:P1"/>
    <mergeCell ref="Q1:S1"/>
    <mergeCell ref="T1:W1"/>
    <mergeCell ref="Y1:AB1"/>
  </mergeCells>
  <conditionalFormatting sqref="W3:W18">
    <cfRule type="colorScale" priority="13">
      <colorScale>
        <cfvo type="percent" val="0.3"/>
        <cfvo type="percent" val="0.3"/>
        <color rgb="FFFF7128"/>
        <color rgb="FF8BE45E"/>
      </colorScale>
    </cfRule>
    <cfRule type="colorScale" priority="14">
      <colorScale>
        <cfvo type="percent" val="0.3"/>
        <cfvo type="percent" val="0.3"/>
        <color rgb="FF8BE45E"/>
        <color rgb="FFFF0000"/>
      </colorScale>
    </cfRule>
  </conditionalFormatting>
  <conditionalFormatting sqref="W3:W32">
    <cfRule type="colorScale" priority="12">
      <colorScale>
        <cfvo type="percent" val="0.3"/>
        <cfvo type="percent" val="0.3"/>
        <color rgb="FFFF7128"/>
        <color rgb="FF8BE45E"/>
      </colorScale>
    </cfRule>
  </conditionalFormatting>
  <conditionalFormatting sqref="V33">
    <cfRule type="colorScale" priority="11">
      <colorScale>
        <cfvo type="percent" val="0.3"/>
        <cfvo type="percent" val="0.3"/>
        <color rgb="FFFF7128"/>
        <color rgb="FF8BE45E"/>
      </colorScale>
    </cfRule>
  </conditionalFormatting>
  <conditionalFormatting sqref="AB3:AB18">
    <cfRule type="colorScale" priority="9">
      <colorScale>
        <cfvo type="percent" val="0.3"/>
        <cfvo type="percent" val="0.3"/>
        <color rgb="FFFF7128"/>
        <color rgb="FF8BE45E"/>
      </colorScale>
    </cfRule>
    <cfRule type="colorScale" priority="10">
      <colorScale>
        <cfvo type="percent" val="0.3"/>
        <cfvo type="percent" val="0.3"/>
        <color rgb="FF8BE45E"/>
        <color rgb="FFFF0000"/>
      </colorScale>
    </cfRule>
  </conditionalFormatting>
  <conditionalFormatting sqref="AB3:AB32">
    <cfRule type="colorScale" priority="8">
      <colorScale>
        <cfvo type="percent" val="0.3"/>
        <cfvo type="percent" val="0.3"/>
        <color rgb="FFFF7128"/>
        <color rgb="FF8BE45E"/>
      </colorScale>
    </cfRule>
  </conditionalFormatting>
  <conditionalFormatting sqref="AA33">
    <cfRule type="colorScale" priority="7">
      <colorScale>
        <cfvo type="percent" val="0.3"/>
        <cfvo type="percent" val="0.3"/>
        <color rgb="FFFF7128"/>
        <color rgb="FF8BE45E"/>
      </colorScale>
    </cfRule>
  </conditionalFormatting>
  <conditionalFormatting sqref="AA3:AA32">
    <cfRule type="cellIs" dxfId="21" priority="4" operator="between">
      <formula>-0.301</formula>
      <formula>-100</formula>
    </cfRule>
    <cfRule type="cellIs" dxfId="20" priority="5" operator="between">
      <formula>0</formula>
      <formula>-0.3</formula>
    </cfRule>
    <cfRule type="cellIs" dxfId="19" priority="6" operator="between">
      <formula>0%</formula>
      <formula>100%</formula>
    </cfRule>
  </conditionalFormatting>
  <conditionalFormatting sqref="V3:V32">
    <cfRule type="cellIs" dxfId="18" priority="1" operator="between">
      <formula>-0.301</formula>
      <formula>-100</formula>
    </cfRule>
    <cfRule type="cellIs" dxfId="17" priority="2" operator="between">
      <formula>0</formula>
      <formula>-0.3</formula>
    </cfRule>
    <cfRule type="cellIs" dxfId="16" priority="3" operator="between">
      <formula>0%</formula>
      <formula>100%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8C6334CD-48D1-4885-937C-019550F5915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TK01-GO </vt:lpstr>
      <vt:lpstr>TK02-GO </vt:lpstr>
      <vt:lpstr>TK03-GO  </vt:lpstr>
      <vt:lpstr>TK04-SUP</vt:lpstr>
    </vt:vector>
  </TitlesOfParts>
  <Company>Vivoenergy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armand.seri</dc:creator>
  <cp:lastModifiedBy>Mathieu AGOA</cp:lastModifiedBy>
  <cp:lastPrinted>2021-03-29T11:11:30Z</cp:lastPrinted>
  <dcterms:created xsi:type="dcterms:W3CDTF">2019-07-08T09:17:17Z</dcterms:created>
  <dcterms:modified xsi:type="dcterms:W3CDTF">2022-07-02T11:41:37Z</dcterms:modified>
</cp:coreProperties>
</file>